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58" documentId="13_ncr:1_{509D38FE-B22E-4304-8826-35518F89812D}" xr6:coauthVersionLast="47" xr6:coauthVersionMax="47" xr10:uidLastSave="{25329BB6-F887-4D90-A6F5-C7C660B42A51}"/>
  <bookViews>
    <workbookView xWindow="-120" yWindow="-120" windowWidth="29040" windowHeight="15840" tabRatio="839" firstSheet="1" activeTab="1" xr2:uid="{00000000-000D-0000-FFFF-FFFF00000000}"/>
  </bookViews>
  <sheets>
    <sheet name="Tabelle5" sheetId="9" state="hidden" r:id="rId1"/>
    <sheet name="Abfalldokumentation" sheetId="6" r:id="rId2"/>
    <sheet name="Produktgruppen" sheetId="12" r:id="rId3"/>
    <sheet name="Liste Gründe" sheetId="26" r:id="rId4"/>
    <sheet name="Linien - BU" sheetId="23" r:id="rId5"/>
    <sheet name="Kennzahlen" sheetId="19" r:id="rId6"/>
    <sheet name="Berechnung der Kennzahlen" sheetId="18" r:id="rId7"/>
    <sheet name="Artikel" sheetId="14" r:id="rId8"/>
    <sheet name="Tabelle1" sheetId="13" state="hidden" r:id="rId9"/>
  </sheets>
  <definedNames>
    <definedName name="ExterneDaten_1" localSheetId="5" hidden="1">Kennzahlen!$A$1:$H$52</definedName>
    <definedName name="ExterneDaten_2" localSheetId="5" hidden="1">Kennzahlen!$J$1:$L$52</definedName>
    <definedName name="ExterneDaten_3" localSheetId="5" hidden="1">Kennzahlen!$N$1:$Q$49</definedName>
    <definedName name="ExterneDaten_4" localSheetId="5" hidden="1">Kennzahlen!$S$1:$U$249</definedName>
  </definedNames>
  <calcPr calcId="191028"/>
  <pivotCaches>
    <pivotCache cacheId="0" r:id="rId10"/>
    <pivotCache cacheId="7" r:id="rId11"/>
    <pivotCache cacheId="6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Q1674" i="6" s="1"/>
  <c r="K1675" i="6"/>
  <c r="K1676" i="6"/>
  <c r="K1677" i="6"/>
  <c r="K1678" i="6"/>
  <c r="K1679" i="6"/>
  <c r="K1680" i="6"/>
  <c r="K1681" i="6"/>
  <c r="K1682" i="6"/>
  <c r="Q1682" i="6" s="1"/>
  <c r="K1683" i="6"/>
  <c r="K1684" i="6"/>
  <c r="K1685" i="6"/>
  <c r="K1686" i="6"/>
  <c r="K1687" i="6"/>
  <c r="K1688" i="6"/>
  <c r="K1689" i="6"/>
  <c r="K1690" i="6"/>
  <c r="Q1690" i="6" s="1"/>
  <c r="K1691" i="6"/>
  <c r="K1692" i="6"/>
  <c r="K1693" i="6"/>
  <c r="K1694" i="6"/>
  <c r="K1695" i="6"/>
  <c r="K1696" i="6"/>
  <c r="K1697" i="6"/>
  <c r="K1698" i="6"/>
  <c r="Q1698" i="6" s="1"/>
  <c r="K1699" i="6"/>
  <c r="K1700" i="6"/>
  <c r="K1701" i="6"/>
  <c r="K1702" i="6"/>
  <c r="K1703" i="6"/>
  <c r="K1704" i="6"/>
  <c r="K1705" i="6"/>
  <c r="K1706" i="6"/>
  <c r="Q1706" i="6" s="1"/>
  <c r="K1707" i="6"/>
  <c r="K1708" i="6"/>
  <c r="K1709" i="6"/>
  <c r="K1710" i="6"/>
  <c r="K1711" i="6"/>
  <c r="K1712" i="6"/>
  <c r="K1713" i="6"/>
  <c r="K1714" i="6"/>
  <c r="Q1714" i="6" s="1"/>
  <c r="K1715" i="6"/>
  <c r="K1716" i="6"/>
  <c r="K1717" i="6"/>
  <c r="K1718" i="6"/>
  <c r="K1719" i="6"/>
  <c r="K1720" i="6"/>
  <c r="K1721" i="6"/>
  <c r="K1722" i="6"/>
  <c r="Q1722" i="6" s="1"/>
  <c r="K1723" i="6"/>
  <c r="K1724" i="6"/>
  <c r="K1725" i="6"/>
  <c r="K1726" i="6"/>
  <c r="K1727" i="6"/>
  <c r="K1728" i="6"/>
  <c r="K1729" i="6"/>
  <c r="K1730" i="6"/>
  <c r="Q1730" i="6" s="1"/>
  <c r="K1731" i="6"/>
  <c r="K1732" i="6"/>
  <c r="K1733" i="6"/>
  <c r="K1734" i="6"/>
  <c r="K1735" i="6"/>
  <c r="K1736" i="6"/>
  <c r="K1737" i="6"/>
  <c r="K1738" i="6"/>
  <c r="Q1738" i="6" s="1"/>
  <c r="K1739" i="6"/>
  <c r="K1740" i="6"/>
  <c r="K1741" i="6"/>
  <c r="K1742" i="6"/>
  <c r="K1743" i="6"/>
  <c r="K1744" i="6"/>
  <c r="K1745" i="6"/>
  <c r="K1746" i="6"/>
  <c r="Q1746" i="6" s="1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Q1762" i="6" s="1"/>
  <c r="K1763" i="6"/>
  <c r="K1764" i="6"/>
  <c r="K1765" i="6"/>
  <c r="K1766" i="6"/>
  <c r="K1767" i="6"/>
  <c r="K1768" i="6"/>
  <c r="K1769" i="6"/>
  <c r="K1770" i="6"/>
  <c r="Q1770" i="6" s="1"/>
  <c r="K1771" i="6"/>
  <c r="K1772" i="6"/>
  <c r="K1773" i="6"/>
  <c r="K1774" i="6"/>
  <c r="K1775" i="6"/>
  <c r="K1776" i="6"/>
  <c r="K1777" i="6"/>
  <c r="K1778" i="6"/>
  <c r="Q1778" i="6" s="1"/>
  <c r="K1779" i="6"/>
  <c r="K1780" i="6"/>
  <c r="K1781" i="6"/>
  <c r="K1782" i="6"/>
  <c r="K1783" i="6"/>
  <c r="K1784" i="6"/>
  <c r="K1785" i="6"/>
  <c r="K1786" i="6"/>
  <c r="Q1786" i="6" s="1"/>
  <c r="K1787" i="6"/>
  <c r="K1788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C1111" i="6"/>
  <c r="H1111" i="6"/>
  <c r="H1112" i="6"/>
  <c r="H1113" i="6"/>
  <c r="H1114" i="6"/>
  <c r="H1115" i="6"/>
  <c r="H1116" i="6"/>
  <c r="H1117" i="6"/>
  <c r="H1118" i="6"/>
  <c r="H1119" i="6"/>
  <c r="H1120" i="6"/>
  <c r="H1121" i="6"/>
  <c r="C1122" i="6"/>
  <c r="H1122" i="6"/>
  <c r="H1123" i="6"/>
  <c r="H1124" i="6"/>
  <c r="H1125" i="6"/>
  <c r="C1126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C1152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C1252" i="6"/>
  <c r="H1252" i="6"/>
  <c r="H1253" i="6"/>
  <c r="C1254" i="6"/>
  <c r="H1254" i="6"/>
  <c r="H1255" i="6"/>
  <c r="H1256" i="6"/>
  <c r="C1257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C1292" i="6"/>
  <c r="H1292" i="6"/>
  <c r="H1293" i="6"/>
  <c r="C1294" i="6"/>
  <c r="H1294" i="6"/>
  <c r="H1295" i="6"/>
  <c r="H1296" i="6"/>
  <c r="H1297" i="6"/>
  <c r="C1298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C1319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C1340" i="6"/>
  <c r="H1340" i="6"/>
  <c r="H1341" i="6"/>
  <c r="H1342" i="6"/>
  <c r="C1343" i="6"/>
  <c r="H1343" i="6"/>
  <c r="H1344" i="6"/>
  <c r="C1345" i="6"/>
  <c r="H1345" i="6"/>
  <c r="H1346" i="6"/>
  <c r="H1347" i="6"/>
  <c r="H1348" i="6"/>
  <c r="H1349" i="6"/>
  <c r="H1350" i="6"/>
  <c r="H1351" i="6"/>
  <c r="H1352" i="6"/>
  <c r="H1353" i="6"/>
  <c r="C1354" i="6"/>
  <c r="H1354" i="6"/>
  <c r="H1355" i="6"/>
  <c r="H1356" i="6"/>
  <c r="H1357" i="6"/>
  <c r="H1358" i="6"/>
  <c r="H1359" i="6"/>
  <c r="C1360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C1380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C1433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C1522" i="6"/>
  <c r="H1522" i="6"/>
  <c r="H1523" i="6"/>
  <c r="H1524" i="6"/>
  <c r="C1525" i="6"/>
  <c r="H1525" i="6"/>
  <c r="C1526" i="6"/>
  <c r="H1526" i="6"/>
  <c r="C1527" i="6"/>
  <c r="H1527" i="6"/>
  <c r="C1528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C1548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C1722" i="6"/>
  <c r="J1722" i="6" s="1"/>
  <c r="H1722" i="6"/>
  <c r="H1723" i="6"/>
  <c r="H1724" i="6"/>
  <c r="H1725" i="6"/>
  <c r="H1726" i="6"/>
  <c r="H1727" i="6"/>
  <c r="H1728" i="6"/>
  <c r="H1729" i="6"/>
  <c r="H1730" i="6"/>
  <c r="H1731" i="6"/>
  <c r="C1732" i="6"/>
  <c r="H1732" i="6"/>
  <c r="H1733" i="6"/>
  <c r="H1734" i="6"/>
  <c r="H1735" i="6"/>
  <c r="H1736" i="6"/>
  <c r="H1737" i="6"/>
  <c r="C1738" i="6"/>
  <c r="J1738" i="6" s="1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C1756" i="6"/>
  <c r="J1756" i="6" s="1"/>
  <c r="H1756" i="6"/>
  <c r="C1757" i="6"/>
  <c r="J1757" i="6" s="1"/>
  <c r="H1757" i="6"/>
  <c r="C1758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Q1748" i="6"/>
  <c r="Q1750" i="6"/>
  <c r="Q1751" i="6"/>
  <c r="Q1752" i="6"/>
  <c r="Q1753" i="6"/>
  <c r="Q1754" i="6"/>
  <c r="Q1755" i="6"/>
  <c r="Q1756" i="6"/>
  <c r="Q1757" i="6"/>
  <c r="Q1758" i="6"/>
  <c r="Q1759" i="6"/>
  <c r="Q1760" i="6"/>
  <c r="Q1763" i="6"/>
  <c r="Q1764" i="6"/>
  <c r="Q1765" i="6"/>
  <c r="Q1766" i="6"/>
  <c r="Q1767" i="6"/>
  <c r="Q1768" i="6"/>
  <c r="Q1769" i="6"/>
  <c r="Q1771" i="6"/>
  <c r="Q1772" i="6"/>
  <c r="Q1775" i="6"/>
  <c r="Q1776" i="6"/>
  <c r="Q1777" i="6"/>
  <c r="Q1779" i="6"/>
  <c r="Q1780" i="6"/>
  <c r="Q1782" i="6"/>
  <c r="Q1783" i="6"/>
  <c r="Q1784" i="6"/>
  <c r="Q1787" i="6"/>
  <c r="Q1788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Q1749" i="6"/>
  <c r="Q1761" i="6"/>
  <c r="Q1773" i="6"/>
  <c r="Q1774" i="6"/>
  <c r="Q1781" i="6"/>
  <c r="Q1785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V1749" i="6"/>
  <c r="I1749" i="6" s="1"/>
  <c r="V1755" i="6"/>
  <c r="I1755" i="6" s="1"/>
  <c r="V1757" i="6"/>
  <c r="I1757" i="6" s="1"/>
  <c r="V1765" i="6"/>
  <c r="I1765" i="6" s="1"/>
  <c r="V1773" i="6"/>
  <c r="I1773" i="6" s="1"/>
  <c r="V1781" i="6"/>
  <c r="I1781" i="6" s="1"/>
  <c r="W1748" i="6"/>
  <c r="M1748" i="6" s="1"/>
  <c r="W1749" i="6"/>
  <c r="M1749" i="6" s="1"/>
  <c r="W1750" i="6"/>
  <c r="M1750" i="6" s="1"/>
  <c r="W1751" i="6"/>
  <c r="M1751" i="6" s="1"/>
  <c r="W1752" i="6"/>
  <c r="M1752" i="6" s="1"/>
  <c r="W1753" i="6"/>
  <c r="M1753" i="6" s="1"/>
  <c r="W1754" i="6"/>
  <c r="M1754" i="6" s="1"/>
  <c r="W1755" i="6"/>
  <c r="M1755" i="6" s="1"/>
  <c r="W1756" i="6"/>
  <c r="M1756" i="6" s="1"/>
  <c r="W1757" i="6"/>
  <c r="M1757" i="6" s="1"/>
  <c r="W1758" i="6"/>
  <c r="M1758" i="6" s="1"/>
  <c r="W1759" i="6"/>
  <c r="M1759" i="6" s="1"/>
  <c r="W1760" i="6"/>
  <c r="W1761" i="6"/>
  <c r="M1761" i="6" s="1"/>
  <c r="W1762" i="6"/>
  <c r="M1762" i="6" s="1"/>
  <c r="W1763" i="6"/>
  <c r="M1763" i="6" s="1"/>
  <c r="W1764" i="6"/>
  <c r="M1764" i="6" s="1"/>
  <c r="W1765" i="6"/>
  <c r="M1765" i="6" s="1"/>
  <c r="W1766" i="6"/>
  <c r="M1766" i="6" s="1"/>
  <c r="W1767" i="6"/>
  <c r="M1767" i="6" s="1"/>
  <c r="W1768" i="6"/>
  <c r="M1768" i="6" s="1"/>
  <c r="W1769" i="6"/>
  <c r="M1769" i="6" s="1"/>
  <c r="W1770" i="6"/>
  <c r="M1770" i="6" s="1"/>
  <c r="W1771" i="6"/>
  <c r="M1771" i="6" s="1"/>
  <c r="W1772" i="6"/>
  <c r="M1772" i="6" s="1"/>
  <c r="W1773" i="6"/>
  <c r="M1773" i="6" s="1"/>
  <c r="W1774" i="6"/>
  <c r="M1774" i="6" s="1"/>
  <c r="W1775" i="6"/>
  <c r="M1775" i="6" s="1"/>
  <c r="W1776" i="6"/>
  <c r="W1777" i="6"/>
  <c r="M1777" i="6" s="1"/>
  <c r="W1778" i="6"/>
  <c r="M1778" i="6" s="1"/>
  <c r="W1779" i="6"/>
  <c r="M1779" i="6" s="1"/>
  <c r="W1780" i="6"/>
  <c r="M1780" i="6" s="1"/>
  <c r="W1781" i="6"/>
  <c r="M1781" i="6" s="1"/>
  <c r="W1782" i="6"/>
  <c r="M1782" i="6" s="1"/>
  <c r="W1783" i="6"/>
  <c r="M1783" i="6" s="1"/>
  <c r="W1784" i="6"/>
  <c r="M1784" i="6" s="1"/>
  <c r="W1785" i="6"/>
  <c r="M1785" i="6" s="1"/>
  <c r="W1786" i="6"/>
  <c r="M1786" i="6" s="1"/>
  <c r="W1787" i="6"/>
  <c r="M1787" i="6" s="1"/>
  <c r="W1788" i="6"/>
  <c r="M1788" i="6" s="1"/>
  <c r="X1748" i="6"/>
  <c r="O1748" i="6" s="1"/>
  <c r="X1749" i="6"/>
  <c r="O1749" i="6" s="1"/>
  <c r="X1750" i="6"/>
  <c r="O1750" i="6" s="1"/>
  <c r="X1751" i="6"/>
  <c r="O1751" i="6" s="1"/>
  <c r="X1752" i="6"/>
  <c r="O1752" i="6" s="1"/>
  <c r="X1753" i="6"/>
  <c r="O1753" i="6" s="1"/>
  <c r="X1754" i="6"/>
  <c r="O1754" i="6" s="1"/>
  <c r="X1755" i="6"/>
  <c r="O1755" i="6" s="1"/>
  <c r="X1756" i="6"/>
  <c r="O1756" i="6" s="1"/>
  <c r="X1757" i="6"/>
  <c r="O1757" i="6" s="1"/>
  <c r="X1758" i="6"/>
  <c r="O1758" i="6" s="1"/>
  <c r="X1759" i="6"/>
  <c r="O1759" i="6" s="1"/>
  <c r="X1760" i="6"/>
  <c r="O1760" i="6" s="1"/>
  <c r="X1761" i="6"/>
  <c r="O1761" i="6" s="1"/>
  <c r="X1762" i="6"/>
  <c r="O1762" i="6" s="1"/>
  <c r="X1763" i="6"/>
  <c r="O1763" i="6" s="1"/>
  <c r="X1764" i="6"/>
  <c r="O1764" i="6" s="1"/>
  <c r="X1765" i="6"/>
  <c r="O1765" i="6" s="1"/>
  <c r="X1766" i="6"/>
  <c r="O1766" i="6" s="1"/>
  <c r="X1767" i="6"/>
  <c r="O1767" i="6" s="1"/>
  <c r="X1768" i="6"/>
  <c r="O1768" i="6" s="1"/>
  <c r="X1769" i="6"/>
  <c r="O1769" i="6" s="1"/>
  <c r="X1770" i="6"/>
  <c r="O1770" i="6" s="1"/>
  <c r="X1771" i="6"/>
  <c r="O1771" i="6" s="1"/>
  <c r="X1772" i="6"/>
  <c r="O1772" i="6" s="1"/>
  <c r="X1773" i="6"/>
  <c r="O1773" i="6" s="1"/>
  <c r="X1774" i="6"/>
  <c r="O1774" i="6" s="1"/>
  <c r="X1775" i="6"/>
  <c r="O1775" i="6" s="1"/>
  <c r="X1776" i="6"/>
  <c r="O1776" i="6" s="1"/>
  <c r="X1777" i="6"/>
  <c r="O1777" i="6" s="1"/>
  <c r="X1778" i="6"/>
  <c r="O1778" i="6" s="1"/>
  <c r="X1779" i="6"/>
  <c r="O1779" i="6" s="1"/>
  <c r="X1780" i="6"/>
  <c r="O1780" i="6" s="1"/>
  <c r="X1781" i="6"/>
  <c r="O1781" i="6" s="1"/>
  <c r="X1782" i="6"/>
  <c r="O1782" i="6" s="1"/>
  <c r="X1783" i="6"/>
  <c r="O1783" i="6" s="1"/>
  <c r="X1784" i="6"/>
  <c r="O1784" i="6" s="1"/>
  <c r="X1785" i="6"/>
  <c r="O1785" i="6" s="1"/>
  <c r="X1786" i="6"/>
  <c r="O1786" i="6" s="1"/>
  <c r="X1787" i="6"/>
  <c r="O1787" i="6" s="1"/>
  <c r="X1788" i="6"/>
  <c r="O1788" i="6" s="1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9" i="6"/>
  <c r="J1740" i="6"/>
  <c r="J1741" i="6"/>
  <c r="J1742" i="6"/>
  <c r="J1743" i="6"/>
  <c r="J1744" i="6"/>
  <c r="J1745" i="6"/>
  <c r="J1746" i="6"/>
  <c r="J1747" i="6"/>
  <c r="Q1710" i="6"/>
  <c r="Q1711" i="6"/>
  <c r="Q1712" i="6"/>
  <c r="Q1713" i="6"/>
  <c r="Q1715" i="6"/>
  <c r="Q1716" i="6"/>
  <c r="Q1717" i="6"/>
  <c r="Q1718" i="6"/>
  <c r="Q1719" i="6"/>
  <c r="Q1720" i="6"/>
  <c r="Q1721" i="6"/>
  <c r="Q1723" i="6"/>
  <c r="Q1724" i="6"/>
  <c r="Q1725" i="6"/>
  <c r="Q1726" i="6"/>
  <c r="Q1727" i="6"/>
  <c r="Q1728" i="6"/>
  <c r="Q1729" i="6"/>
  <c r="Q1731" i="6"/>
  <c r="Q1732" i="6"/>
  <c r="Q1733" i="6"/>
  <c r="Q1734" i="6"/>
  <c r="Q1735" i="6"/>
  <c r="Q1736" i="6"/>
  <c r="Q1737" i="6"/>
  <c r="Q1739" i="6"/>
  <c r="Q1740" i="6"/>
  <c r="Q1741" i="6"/>
  <c r="Q1742" i="6"/>
  <c r="Q1743" i="6"/>
  <c r="Q1744" i="6"/>
  <c r="Q1745" i="6"/>
  <c r="Q1747" i="6"/>
  <c r="M1737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O1724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V1710" i="6"/>
  <c r="I1710" i="6" s="1"/>
  <c r="V1713" i="6"/>
  <c r="I1713" i="6" s="1"/>
  <c r="V1715" i="6"/>
  <c r="I1715" i="6" s="1"/>
  <c r="V1716" i="6"/>
  <c r="I1716" i="6" s="1"/>
  <c r="V1718" i="6"/>
  <c r="I1718" i="6" s="1"/>
  <c r="V1721" i="6"/>
  <c r="V1723" i="6"/>
  <c r="I1723" i="6" s="1"/>
  <c r="V1724" i="6"/>
  <c r="I1724" i="6" s="1"/>
  <c r="V1726" i="6"/>
  <c r="I1726" i="6" s="1"/>
  <c r="V1729" i="6"/>
  <c r="I1729" i="6" s="1"/>
  <c r="V1731" i="6"/>
  <c r="I1731" i="6" s="1"/>
  <c r="V1734" i="6"/>
  <c r="I1734" i="6" s="1"/>
  <c r="V1737" i="6"/>
  <c r="I1737" i="6" s="1"/>
  <c r="V1739" i="6"/>
  <c r="I1739" i="6" s="1"/>
  <c r="V1742" i="6"/>
  <c r="I1742" i="6" s="1"/>
  <c r="V1745" i="6"/>
  <c r="I1745" i="6" s="1"/>
  <c r="V1747" i="6"/>
  <c r="I1747" i="6" s="1"/>
  <c r="W1710" i="6"/>
  <c r="M1710" i="6" s="1"/>
  <c r="W1711" i="6"/>
  <c r="M1711" i="6" s="1"/>
  <c r="W1712" i="6"/>
  <c r="M1712" i="6" s="1"/>
  <c r="W1713" i="6"/>
  <c r="W1714" i="6"/>
  <c r="M1714" i="6" s="1"/>
  <c r="W1715" i="6"/>
  <c r="M1715" i="6" s="1"/>
  <c r="W1716" i="6"/>
  <c r="M1716" i="6" s="1"/>
  <c r="W1717" i="6"/>
  <c r="M1717" i="6" s="1"/>
  <c r="W1718" i="6"/>
  <c r="M1718" i="6" s="1"/>
  <c r="W1719" i="6"/>
  <c r="M1719" i="6" s="1"/>
  <c r="W1720" i="6"/>
  <c r="V1720" i="6" s="1"/>
  <c r="I1720" i="6" s="1"/>
  <c r="W1721" i="6"/>
  <c r="M1721" i="6" s="1"/>
  <c r="W1722" i="6"/>
  <c r="M1722" i="6" s="1"/>
  <c r="W1723" i="6"/>
  <c r="M1723" i="6" s="1"/>
  <c r="W1724" i="6"/>
  <c r="M1724" i="6" s="1"/>
  <c r="W1725" i="6"/>
  <c r="M1725" i="6" s="1"/>
  <c r="W1726" i="6"/>
  <c r="M1726" i="6" s="1"/>
  <c r="W1727" i="6"/>
  <c r="M1727" i="6" s="1"/>
  <c r="W1728" i="6"/>
  <c r="M1728" i="6" s="1"/>
  <c r="W1729" i="6"/>
  <c r="W1730" i="6"/>
  <c r="M1730" i="6" s="1"/>
  <c r="W1731" i="6"/>
  <c r="M1731" i="6" s="1"/>
  <c r="W1732" i="6"/>
  <c r="M1732" i="6" s="1"/>
  <c r="W1733" i="6"/>
  <c r="M1733" i="6" s="1"/>
  <c r="W1734" i="6"/>
  <c r="M1734" i="6" s="1"/>
  <c r="W1735" i="6"/>
  <c r="M1735" i="6" s="1"/>
  <c r="W1736" i="6"/>
  <c r="M1736" i="6" s="1"/>
  <c r="W1737" i="6"/>
  <c r="W1738" i="6"/>
  <c r="M1738" i="6" s="1"/>
  <c r="W1739" i="6"/>
  <c r="M1739" i="6" s="1"/>
  <c r="W1740" i="6"/>
  <c r="M1740" i="6" s="1"/>
  <c r="W1741" i="6"/>
  <c r="M1741" i="6" s="1"/>
  <c r="W1742" i="6"/>
  <c r="M1742" i="6" s="1"/>
  <c r="W1743" i="6"/>
  <c r="M1743" i="6" s="1"/>
  <c r="W1744" i="6"/>
  <c r="V1744" i="6" s="1"/>
  <c r="I1744" i="6" s="1"/>
  <c r="W1745" i="6"/>
  <c r="M1745" i="6" s="1"/>
  <c r="W1746" i="6"/>
  <c r="M1746" i="6" s="1"/>
  <c r="W1747" i="6"/>
  <c r="M1747" i="6" s="1"/>
  <c r="X1710" i="6"/>
  <c r="O1710" i="6" s="1"/>
  <c r="X1711" i="6"/>
  <c r="O1711" i="6" s="1"/>
  <c r="X1712" i="6"/>
  <c r="O1712" i="6" s="1"/>
  <c r="X1713" i="6"/>
  <c r="O1713" i="6" s="1"/>
  <c r="X1714" i="6"/>
  <c r="O1714" i="6" s="1"/>
  <c r="X1715" i="6"/>
  <c r="O1715" i="6" s="1"/>
  <c r="X1716" i="6"/>
  <c r="O1716" i="6" s="1"/>
  <c r="X1717" i="6"/>
  <c r="O1717" i="6" s="1"/>
  <c r="X1718" i="6"/>
  <c r="O1718" i="6" s="1"/>
  <c r="X1719" i="6"/>
  <c r="O1719" i="6" s="1"/>
  <c r="X1720" i="6"/>
  <c r="O1720" i="6" s="1"/>
  <c r="X1721" i="6"/>
  <c r="O1721" i="6" s="1"/>
  <c r="X1722" i="6"/>
  <c r="O1722" i="6" s="1"/>
  <c r="X1723" i="6"/>
  <c r="O1723" i="6" s="1"/>
  <c r="X1724" i="6"/>
  <c r="X1725" i="6"/>
  <c r="O1725" i="6" s="1"/>
  <c r="X1726" i="6"/>
  <c r="O1726" i="6" s="1"/>
  <c r="X1727" i="6"/>
  <c r="O1727" i="6" s="1"/>
  <c r="X1728" i="6"/>
  <c r="O1728" i="6" s="1"/>
  <c r="X1729" i="6"/>
  <c r="O1729" i="6" s="1"/>
  <c r="X1730" i="6"/>
  <c r="O1730" i="6" s="1"/>
  <c r="X1731" i="6"/>
  <c r="O1731" i="6" s="1"/>
  <c r="X1732" i="6"/>
  <c r="O1732" i="6" s="1"/>
  <c r="X1733" i="6"/>
  <c r="O1733" i="6" s="1"/>
  <c r="X1734" i="6"/>
  <c r="O1734" i="6" s="1"/>
  <c r="X1735" i="6"/>
  <c r="O1735" i="6" s="1"/>
  <c r="X1736" i="6"/>
  <c r="O1736" i="6" s="1"/>
  <c r="X1737" i="6"/>
  <c r="O1737" i="6" s="1"/>
  <c r="X1738" i="6"/>
  <c r="O1738" i="6" s="1"/>
  <c r="X1739" i="6"/>
  <c r="O1739" i="6" s="1"/>
  <c r="X1740" i="6"/>
  <c r="O1740" i="6" s="1"/>
  <c r="X1741" i="6"/>
  <c r="O1741" i="6" s="1"/>
  <c r="X1742" i="6"/>
  <c r="O1742" i="6" s="1"/>
  <c r="X1743" i="6"/>
  <c r="O1743" i="6" s="1"/>
  <c r="X1744" i="6"/>
  <c r="O1744" i="6" s="1"/>
  <c r="X1745" i="6"/>
  <c r="O1745" i="6" s="1"/>
  <c r="X1746" i="6"/>
  <c r="O1746" i="6" s="1"/>
  <c r="X1747" i="6"/>
  <c r="O1747" i="6" s="1"/>
  <c r="I1721" i="6"/>
  <c r="J1709" i="6"/>
  <c r="Q1709" i="6"/>
  <c r="N1709" i="6"/>
  <c r="P1709" i="6"/>
  <c r="R1709" i="6"/>
  <c r="S1709" i="6"/>
  <c r="T1709" i="6"/>
  <c r="V1709" i="6"/>
  <c r="I1709" i="6" s="1"/>
  <c r="W1709" i="6"/>
  <c r="M1709" i="6" s="1"/>
  <c r="X1709" i="6"/>
  <c r="O1709" i="6" s="1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Q1695" i="6"/>
  <c r="Q1696" i="6"/>
  <c r="Q1697" i="6"/>
  <c r="Q1699" i="6"/>
  <c r="Q1700" i="6"/>
  <c r="Q1701" i="6"/>
  <c r="Q1702" i="6"/>
  <c r="Q1703" i="6"/>
  <c r="Q1704" i="6"/>
  <c r="Q1705" i="6"/>
  <c r="Q1707" i="6"/>
  <c r="Q1708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V1695" i="6"/>
  <c r="I1695" i="6" s="1"/>
  <c r="V1696" i="6"/>
  <c r="I1696" i="6" s="1"/>
  <c r="V1697" i="6"/>
  <c r="I1697" i="6" s="1"/>
  <c r="V1698" i="6"/>
  <c r="I1698" i="6" s="1"/>
  <c r="V1701" i="6"/>
  <c r="I1701" i="6" s="1"/>
  <c r="V1702" i="6"/>
  <c r="I1702" i="6" s="1"/>
  <c r="V1703" i="6"/>
  <c r="I1703" i="6" s="1"/>
  <c r="V1704" i="6"/>
  <c r="I1704" i="6" s="1"/>
  <c r="V1705" i="6"/>
  <c r="I1705" i="6" s="1"/>
  <c r="V1706" i="6"/>
  <c r="I1706" i="6" s="1"/>
  <c r="W1695" i="6"/>
  <c r="M1695" i="6" s="1"/>
  <c r="W1696" i="6"/>
  <c r="M1696" i="6" s="1"/>
  <c r="W1697" i="6"/>
  <c r="M1697" i="6" s="1"/>
  <c r="W1698" i="6"/>
  <c r="W1699" i="6"/>
  <c r="M1699" i="6" s="1"/>
  <c r="W1700" i="6"/>
  <c r="M1700" i="6" s="1"/>
  <c r="W1701" i="6"/>
  <c r="W1702" i="6"/>
  <c r="M1702" i="6" s="1"/>
  <c r="W1703" i="6"/>
  <c r="M1703" i="6" s="1"/>
  <c r="W1704" i="6"/>
  <c r="M1704" i="6" s="1"/>
  <c r="W1705" i="6"/>
  <c r="M1705" i="6" s="1"/>
  <c r="W1706" i="6"/>
  <c r="M1706" i="6" s="1"/>
  <c r="W1707" i="6"/>
  <c r="M1707" i="6" s="1"/>
  <c r="W1708" i="6"/>
  <c r="M1708" i="6" s="1"/>
  <c r="X1695" i="6"/>
  <c r="O1695" i="6" s="1"/>
  <c r="X1696" i="6"/>
  <c r="O1696" i="6" s="1"/>
  <c r="X1697" i="6"/>
  <c r="O1697" i="6" s="1"/>
  <c r="X1698" i="6"/>
  <c r="O1698" i="6" s="1"/>
  <c r="X1699" i="6"/>
  <c r="O1699" i="6" s="1"/>
  <c r="X1700" i="6"/>
  <c r="O1700" i="6" s="1"/>
  <c r="X1701" i="6"/>
  <c r="O1701" i="6" s="1"/>
  <c r="X1702" i="6"/>
  <c r="O1702" i="6" s="1"/>
  <c r="X1703" i="6"/>
  <c r="O1703" i="6" s="1"/>
  <c r="X1704" i="6"/>
  <c r="O1704" i="6" s="1"/>
  <c r="X1705" i="6"/>
  <c r="O1705" i="6" s="1"/>
  <c r="X1706" i="6"/>
  <c r="O1706" i="6" s="1"/>
  <c r="X1707" i="6"/>
  <c r="O1707" i="6" s="1"/>
  <c r="X1708" i="6"/>
  <c r="O1708" i="6" s="1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Q1675" i="6"/>
  <c r="Q1676" i="6"/>
  <c r="Q1677" i="6"/>
  <c r="Q1678" i="6"/>
  <c r="Q1679" i="6"/>
  <c r="Q1680" i="6"/>
  <c r="Q1681" i="6"/>
  <c r="Q1683" i="6"/>
  <c r="Q1684" i="6"/>
  <c r="Q1685" i="6"/>
  <c r="Q1686" i="6"/>
  <c r="Q1687" i="6"/>
  <c r="Q1688" i="6"/>
  <c r="Q1689" i="6"/>
  <c r="Q1691" i="6"/>
  <c r="Q1692" i="6"/>
  <c r="Q1693" i="6"/>
  <c r="Q1694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V1679" i="6"/>
  <c r="I1679" i="6" s="1"/>
  <c r="V1694" i="6"/>
  <c r="I1694" i="6" s="1"/>
  <c r="W1674" i="6"/>
  <c r="V1674" i="6" s="1"/>
  <c r="I1674" i="6" s="1"/>
  <c r="W1675" i="6"/>
  <c r="M1675" i="6" s="1"/>
  <c r="W1676" i="6"/>
  <c r="V1676" i="6" s="1"/>
  <c r="I1676" i="6" s="1"/>
  <c r="W1677" i="6"/>
  <c r="M1677" i="6" s="1"/>
  <c r="W1678" i="6"/>
  <c r="M1678" i="6" s="1"/>
  <c r="W1679" i="6"/>
  <c r="M1679" i="6" s="1"/>
  <c r="W1680" i="6"/>
  <c r="M1680" i="6" s="1"/>
  <c r="W1681" i="6"/>
  <c r="V1681" i="6" s="1"/>
  <c r="I1681" i="6" s="1"/>
  <c r="W1682" i="6"/>
  <c r="V1682" i="6" s="1"/>
  <c r="I1682" i="6" s="1"/>
  <c r="W1683" i="6"/>
  <c r="M1683" i="6" s="1"/>
  <c r="W1684" i="6"/>
  <c r="V1684" i="6" s="1"/>
  <c r="I1684" i="6" s="1"/>
  <c r="W1685" i="6"/>
  <c r="M1685" i="6" s="1"/>
  <c r="W1686" i="6"/>
  <c r="M1686" i="6" s="1"/>
  <c r="W1687" i="6"/>
  <c r="M1687" i="6" s="1"/>
  <c r="W1688" i="6"/>
  <c r="M1688" i="6" s="1"/>
  <c r="W1689" i="6"/>
  <c r="V1689" i="6" s="1"/>
  <c r="I1689" i="6" s="1"/>
  <c r="W1690" i="6"/>
  <c r="V1690" i="6" s="1"/>
  <c r="I1690" i="6" s="1"/>
  <c r="W1691" i="6"/>
  <c r="M1691" i="6" s="1"/>
  <c r="W1692" i="6"/>
  <c r="V1692" i="6" s="1"/>
  <c r="I1692" i="6" s="1"/>
  <c r="W1693" i="6"/>
  <c r="M1693" i="6" s="1"/>
  <c r="W1694" i="6"/>
  <c r="M1694" i="6" s="1"/>
  <c r="X1674" i="6"/>
  <c r="O1674" i="6" s="1"/>
  <c r="X1675" i="6"/>
  <c r="O1675" i="6" s="1"/>
  <c r="X1676" i="6"/>
  <c r="O1676" i="6" s="1"/>
  <c r="X1677" i="6"/>
  <c r="O1677" i="6" s="1"/>
  <c r="X1678" i="6"/>
  <c r="O1678" i="6" s="1"/>
  <c r="X1679" i="6"/>
  <c r="O1679" i="6" s="1"/>
  <c r="X1680" i="6"/>
  <c r="O1680" i="6" s="1"/>
  <c r="X1681" i="6"/>
  <c r="O1681" i="6" s="1"/>
  <c r="X1682" i="6"/>
  <c r="O1682" i="6" s="1"/>
  <c r="X1683" i="6"/>
  <c r="O1683" i="6" s="1"/>
  <c r="X1684" i="6"/>
  <c r="O1684" i="6" s="1"/>
  <c r="X1685" i="6"/>
  <c r="O1685" i="6" s="1"/>
  <c r="X1686" i="6"/>
  <c r="O1686" i="6" s="1"/>
  <c r="X1687" i="6"/>
  <c r="O1687" i="6" s="1"/>
  <c r="X1688" i="6"/>
  <c r="O1688" i="6" s="1"/>
  <c r="X1689" i="6"/>
  <c r="O1689" i="6" s="1"/>
  <c r="X1690" i="6"/>
  <c r="O1690" i="6" s="1"/>
  <c r="X1691" i="6"/>
  <c r="O1691" i="6" s="1"/>
  <c r="X1692" i="6"/>
  <c r="O1692" i="6" s="1"/>
  <c r="X1693" i="6"/>
  <c r="O1693" i="6" s="1"/>
  <c r="X1694" i="6"/>
  <c r="O1694" i="6" s="1"/>
  <c r="J1669" i="6"/>
  <c r="J1670" i="6"/>
  <c r="J1671" i="6"/>
  <c r="J1672" i="6"/>
  <c r="J1673" i="6"/>
  <c r="Q1669" i="6"/>
  <c r="Q1670" i="6"/>
  <c r="Q1671" i="6"/>
  <c r="Q1672" i="6"/>
  <c r="Q1673" i="6"/>
  <c r="N1669" i="6"/>
  <c r="N1670" i="6"/>
  <c r="N1671" i="6"/>
  <c r="N1672" i="6"/>
  <c r="N1673" i="6"/>
  <c r="P1669" i="6"/>
  <c r="P1670" i="6"/>
  <c r="P1671" i="6"/>
  <c r="P1672" i="6"/>
  <c r="P1673" i="6"/>
  <c r="R1669" i="6"/>
  <c r="R1670" i="6"/>
  <c r="R1671" i="6"/>
  <c r="R1672" i="6"/>
  <c r="R1673" i="6"/>
  <c r="S1669" i="6"/>
  <c r="S1670" i="6"/>
  <c r="S1671" i="6"/>
  <c r="S1672" i="6"/>
  <c r="S1673" i="6"/>
  <c r="T1669" i="6"/>
  <c r="T1670" i="6"/>
  <c r="T1671" i="6"/>
  <c r="T1672" i="6"/>
  <c r="T1673" i="6"/>
  <c r="W1669" i="6"/>
  <c r="M1669" i="6" s="1"/>
  <c r="W1670" i="6"/>
  <c r="M1670" i="6" s="1"/>
  <c r="W1671" i="6"/>
  <c r="M1671" i="6" s="1"/>
  <c r="W1672" i="6"/>
  <c r="M1672" i="6" s="1"/>
  <c r="W1673" i="6"/>
  <c r="M1673" i="6" s="1"/>
  <c r="X1669" i="6"/>
  <c r="O1669" i="6" s="1"/>
  <c r="X1670" i="6"/>
  <c r="O1670" i="6" s="1"/>
  <c r="X1671" i="6"/>
  <c r="O1671" i="6" s="1"/>
  <c r="X1672" i="6"/>
  <c r="O1672" i="6" s="1"/>
  <c r="X1673" i="6"/>
  <c r="O1673" i="6" s="1"/>
  <c r="U1713" i="6" l="1"/>
  <c r="U1745" i="6"/>
  <c r="L1723" i="6"/>
  <c r="U1701" i="6"/>
  <c r="V1678" i="6"/>
  <c r="I1678" i="6" s="1"/>
  <c r="U1744" i="6"/>
  <c r="U1737" i="6"/>
  <c r="U1729" i="6"/>
  <c r="U1762" i="6"/>
  <c r="U1776" i="6"/>
  <c r="U1760" i="6"/>
  <c r="V1680" i="6"/>
  <c r="I1680" i="6" s="1"/>
  <c r="V1677" i="6"/>
  <c r="I1677" i="6" s="1"/>
  <c r="M1684" i="6"/>
  <c r="U1693" i="6"/>
  <c r="L1739" i="6"/>
  <c r="M1729" i="6"/>
  <c r="M1692" i="6"/>
  <c r="U1721" i="6"/>
  <c r="U1677" i="6"/>
  <c r="M1676" i="6"/>
  <c r="U1676" i="6"/>
  <c r="M1713" i="6"/>
  <c r="V1693" i="6"/>
  <c r="I1693" i="6" s="1"/>
  <c r="U1695" i="6"/>
  <c r="L1781" i="6"/>
  <c r="U1692" i="6"/>
  <c r="V1687" i="6"/>
  <c r="I1687" i="6" s="1"/>
  <c r="U1698" i="6"/>
  <c r="M1701" i="6"/>
  <c r="M1744" i="6"/>
  <c r="V1746" i="6"/>
  <c r="I1746" i="6" s="1"/>
  <c r="V1738" i="6"/>
  <c r="I1738" i="6" s="1"/>
  <c r="V1730" i="6"/>
  <c r="I1730" i="6" s="1"/>
  <c r="V1722" i="6"/>
  <c r="I1722" i="6" s="1"/>
  <c r="V1714" i="6"/>
  <c r="I1714" i="6" s="1"/>
  <c r="U1739" i="6"/>
  <c r="U1720" i="6"/>
  <c r="M1720" i="6"/>
  <c r="V1788" i="6"/>
  <c r="I1788" i="6" s="1"/>
  <c r="L1788" i="6" s="1"/>
  <c r="V1780" i="6"/>
  <c r="I1780" i="6" s="1"/>
  <c r="V1772" i="6"/>
  <c r="I1772" i="6" s="1"/>
  <c r="L1772" i="6" s="1"/>
  <c r="V1764" i="6"/>
  <c r="I1764" i="6" s="1"/>
  <c r="V1756" i="6"/>
  <c r="I1756" i="6" s="1"/>
  <c r="V1748" i="6"/>
  <c r="I1748" i="6" s="1"/>
  <c r="U1757" i="6"/>
  <c r="V1688" i="6"/>
  <c r="I1688" i="6" s="1"/>
  <c r="U1708" i="6"/>
  <c r="U1715" i="6"/>
  <c r="V1787" i="6"/>
  <c r="I1787" i="6" s="1"/>
  <c r="V1779" i="6"/>
  <c r="I1779" i="6" s="1"/>
  <c r="V1771" i="6"/>
  <c r="I1771" i="6" s="1"/>
  <c r="L1771" i="6" s="1"/>
  <c r="V1763" i="6"/>
  <c r="I1763" i="6" s="1"/>
  <c r="U1786" i="6"/>
  <c r="U1754" i="6"/>
  <c r="V1736" i="6"/>
  <c r="I1736" i="6" s="1"/>
  <c r="V1728" i="6"/>
  <c r="I1728" i="6" s="1"/>
  <c r="V1712" i="6"/>
  <c r="I1712" i="6" s="1"/>
  <c r="U1736" i="6"/>
  <c r="V1786" i="6"/>
  <c r="I1786" i="6" s="1"/>
  <c r="L1786" i="6" s="1"/>
  <c r="V1778" i="6"/>
  <c r="I1778" i="6" s="1"/>
  <c r="L1778" i="6" s="1"/>
  <c r="V1770" i="6"/>
  <c r="I1770" i="6" s="1"/>
  <c r="V1762" i="6"/>
  <c r="I1762" i="6" s="1"/>
  <c r="V1754" i="6"/>
  <c r="I1754" i="6" s="1"/>
  <c r="L1754" i="6" s="1"/>
  <c r="U1781" i="6"/>
  <c r="U1749" i="6"/>
  <c r="M1698" i="6"/>
  <c r="L1747" i="6"/>
  <c r="V1686" i="6"/>
  <c r="I1686" i="6" s="1"/>
  <c r="U1685" i="6"/>
  <c r="V1708" i="6"/>
  <c r="I1708" i="6" s="1"/>
  <c r="V1700" i="6"/>
  <c r="I1700" i="6" s="1"/>
  <c r="U1703" i="6"/>
  <c r="V1743" i="6"/>
  <c r="I1743" i="6" s="1"/>
  <c r="V1735" i="6"/>
  <c r="I1735" i="6" s="1"/>
  <c r="V1727" i="6"/>
  <c r="I1727" i="6" s="1"/>
  <c r="L1727" i="6" s="1"/>
  <c r="V1719" i="6"/>
  <c r="I1719" i="6" s="1"/>
  <c r="V1711" i="6"/>
  <c r="I1711" i="6" s="1"/>
  <c r="U1731" i="6"/>
  <c r="U1712" i="6"/>
  <c r="V1785" i="6"/>
  <c r="I1785" i="6" s="1"/>
  <c r="V1777" i="6"/>
  <c r="I1777" i="6" s="1"/>
  <c r="L1777" i="6" s="1"/>
  <c r="V1769" i="6"/>
  <c r="I1769" i="6" s="1"/>
  <c r="V1761" i="6"/>
  <c r="I1761" i="6" s="1"/>
  <c r="V1753" i="6"/>
  <c r="I1753" i="6" s="1"/>
  <c r="U1778" i="6"/>
  <c r="U1706" i="6"/>
  <c r="V1685" i="6"/>
  <c r="I1685" i="6" s="1"/>
  <c r="L1685" i="6" s="1"/>
  <c r="U1684" i="6"/>
  <c r="V1707" i="6"/>
  <c r="I1707" i="6" s="1"/>
  <c r="V1699" i="6"/>
  <c r="I1699" i="6" s="1"/>
  <c r="V1784" i="6"/>
  <c r="I1784" i="6" s="1"/>
  <c r="L1784" i="6" s="1"/>
  <c r="V1776" i="6"/>
  <c r="I1776" i="6" s="1"/>
  <c r="V1768" i="6"/>
  <c r="I1768" i="6" s="1"/>
  <c r="L1768" i="6" s="1"/>
  <c r="V1760" i="6"/>
  <c r="I1760" i="6" s="1"/>
  <c r="V1752" i="6"/>
  <c r="I1752" i="6" s="1"/>
  <c r="U1773" i="6"/>
  <c r="V1741" i="6"/>
  <c r="I1741" i="6" s="1"/>
  <c r="L1741" i="6" s="1"/>
  <c r="V1733" i="6"/>
  <c r="I1733" i="6" s="1"/>
  <c r="V1725" i="6"/>
  <c r="I1725" i="6" s="1"/>
  <c r="L1725" i="6" s="1"/>
  <c r="V1717" i="6"/>
  <c r="I1717" i="6" s="1"/>
  <c r="U1747" i="6"/>
  <c r="U1728" i="6"/>
  <c r="V1783" i="6"/>
  <c r="I1783" i="6" s="1"/>
  <c r="L1783" i="6" s="1"/>
  <c r="V1775" i="6"/>
  <c r="I1775" i="6" s="1"/>
  <c r="L1775" i="6" s="1"/>
  <c r="V1767" i="6"/>
  <c r="I1767" i="6" s="1"/>
  <c r="V1759" i="6"/>
  <c r="I1759" i="6" s="1"/>
  <c r="L1759" i="6" s="1"/>
  <c r="V1751" i="6"/>
  <c r="I1751" i="6" s="1"/>
  <c r="U1770" i="6"/>
  <c r="U1700" i="6"/>
  <c r="V1740" i="6"/>
  <c r="I1740" i="6" s="1"/>
  <c r="V1732" i="6"/>
  <c r="I1732" i="6" s="1"/>
  <c r="L1724" i="6"/>
  <c r="L1716" i="6"/>
  <c r="U1723" i="6"/>
  <c r="V1782" i="6"/>
  <c r="I1782" i="6" s="1"/>
  <c r="L1782" i="6" s="1"/>
  <c r="V1774" i="6"/>
  <c r="I1774" i="6" s="1"/>
  <c r="L1774" i="6" s="1"/>
  <c r="V1766" i="6"/>
  <c r="I1766" i="6" s="1"/>
  <c r="V1758" i="6"/>
  <c r="I1758" i="6" s="1"/>
  <c r="V1750" i="6"/>
  <c r="I1750" i="6" s="1"/>
  <c r="U1765" i="6"/>
  <c r="L1757" i="6"/>
  <c r="L1755" i="6"/>
  <c r="L1780" i="6"/>
  <c r="L1748" i="6"/>
  <c r="L1785" i="6"/>
  <c r="L1753" i="6"/>
  <c r="L1787" i="6"/>
  <c r="L1773" i="6"/>
  <c r="U1784" i="6"/>
  <c r="U1768" i="6"/>
  <c r="U1752" i="6"/>
  <c r="M1776" i="6"/>
  <c r="L1776" i="6" s="1"/>
  <c r="M1760" i="6"/>
  <c r="U1783" i="6"/>
  <c r="U1775" i="6"/>
  <c r="U1767" i="6"/>
  <c r="U1759" i="6"/>
  <c r="U1751" i="6"/>
  <c r="U1782" i="6"/>
  <c r="U1774" i="6"/>
  <c r="U1766" i="6"/>
  <c r="U1758" i="6"/>
  <c r="U1750" i="6"/>
  <c r="U1788" i="6"/>
  <c r="U1780" i="6"/>
  <c r="U1772" i="6"/>
  <c r="U1764" i="6"/>
  <c r="U1756" i="6"/>
  <c r="U1748" i="6"/>
  <c r="U1787" i="6"/>
  <c r="U1779" i="6"/>
  <c r="U1771" i="6"/>
  <c r="U1763" i="6"/>
  <c r="U1755" i="6"/>
  <c r="U1785" i="6"/>
  <c r="U1777" i="6"/>
  <c r="U1769" i="6"/>
  <c r="U1761" i="6"/>
  <c r="U1753" i="6"/>
  <c r="L1715" i="6"/>
  <c r="L1745" i="6"/>
  <c r="L1719" i="6"/>
  <c r="L1713" i="6"/>
  <c r="L1744" i="6"/>
  <c r="L1742" i="6"/>
  <c r="L1726" i="6"/>
  <c r="L1717" i="6"/>
  <c r="U1746" i="6"/>
  <c r="U1738" i="6"/>
  <c r="U1730" i="6"/>
  <c r="U1722" i="6"/>
  <c r="U1714" i="6"/>
  <c r="U1743" i="6"/>
  <c r="U1735" i="6"/>
  <c r="U1727" i="6"/>
  <c r="U1719" i="6"/>
  <c r="U1711" i="6"/>
  <c r="U1742" i="6"/>
  <c r="U1734" i="6"/>
  <c r="U1726" i="6"/>
  <c r="U1718" i="6"/>
  <c r="U1710" i="6"/>
  <c r="U1741" i="6"/>
  <c r="U1733" i="6"/>
  <c r="U1725" i="6"/>
  <c r="U1717" i="6"/>
  <c r="U1740" i="6"/>
  <c r="U1732" i="6"/>
  <c r="U1724" i="6"/>
  <c r="U1716" i="6"/>
  <c r="U1709" i="6"/>
  <c r="L1686" i="6"/>
  <c r="L1701" i="6"/>
  <c r="L1700" i="6"/>
  <c r="L1699" i="6"/>
  <c r="L1698" i="6"/>
  <c r="U1707" i="6"/>
  <c r="U1699" i="6"/>
  <c r="U1705" i="6"/>
  <c r="U1697" i="6"/>
  <c r="U1704" i="6"/>
  <c r="U1696" i="6"/>
  <c r="U1702" i="6"/>
  <c r="L1687" i="6"/>
  <c r="L1688" i="6"/>
  <c r="L1692" i="6"/>
  <c r="L1684" i="6"/>
  <c r="L1676" i="6"/>
  <c r="L1680" i="6"/>
  <c r="L1693" i="6"/>
  <c r="L1677" i="6"/>
  <c r="U1690" i="6"/>
  <c r="U1674" i="6"/>
  <c r="M1682" i="6"/>
  <c r="L1682" i="6" s="1"/>
  <c r="U1689" i="6"/>
  <c r="U1681" i="6"/>
  <c r="M1689" i="6"/>
  <c r="L1689" i="6" s="1"/>
  <c r="M1681" i="6"/>
  <c r="L1681" i="6" s="1"/>
  <c r="U1682" i="6"/>
  <c r="M1690" i="6"/>
  <c r="L1690" i="6" s="1"/>
  <c r="M1674" i="6"/>
  <c r="L1674" i="6" s="1"/>
  <c r="V1691" i="6"/>
  <c r="I1691" i="6" s="1"/>
  <c r="L1691" i="6" s="1"/>
  <c r="V1683" i="6"/>
  <c r="I1683" i="6" s="1"/>
  <c r="L1683" i="6" s="1"/>
  <c r="V1675" i="6"/>
  <c r="I1675" i="6" s="1"/>
  <c r="L1675" i="6" s="1"/>
  <c r="U1688" i="6"/>
  <c r="U1680" i="6"/>
  <c r="U1687" i="6"/>
  <c r="U1679" i="6"/>
  <c r="U1694" i="6"/>
  <c r="U1686" i="6"/>
  <c r="U1678" i="6"/>
  <c r="U1691" i="6"/>
  <c r="U1683" i="6"/>
  <c r="U1675" i="6"/>
  <c r="U1669" i="6"/>
  <c r="V1670" i="6"/>
  <c r="I1670" i="6" s="1"/>
  <c r="V1672" i="6"/>
  <c r="I1672" i="6" s="1"/>
  <c r="V1671" i="6"/>
  <c r="I1671" i="6" s="1"/>
  <c r="V1669" i="6"/>
  <c r="I1669" i="6" s="1"/>
  <c r="U1670" i="6"/>
  <c r="V1673" i="6"/>
  <c r="I1673" i="6" s="1"/>
  <c r="U1673" i="6"/>
  <c r="U1672" i="6"/>
  <c r="U1671" i="6"/>
  <c r="J1658" i="6" l="1"/>
  <c r="J1659" i="6"/>
  <c r="J1660" i="6"/>
  <c r="J1661" i="6"/>
  <c r="J1662" i="6"/>
  <c r="J1663" i="6"/>
  <c r="J1664" i="6"/>
  <c r="J1665" i="6"/>
  <c r="J1666" i="6"/>
  <c r="J1667" i="6"/>
  <c r="J1668" i="6"/>
  <c r="Q1658" i="6"/>
  <c r="Q1659" i="6"/>
  <c r="Q1660" i="6"/>
  <c r="Q1661" i="6"/>
  <c r="Q1662" i="6"/>
  <c r="Q1663" i="6"/>
  <c r="Q1664" i="6"/>
  <c r="Q1665" i="6"/>
  <c r="Q1666" i="6"/>
  <c r="Q1667" i="6"/>
  <c r="Q1668" i="6"/>
  <c r="N1658" i="6"/>
  <c r="N1659" i="6"/>
  <c r="N1660" i="6"/>
  <c r="N1661" i="6"/>
  <c r="N1662" i="6"/>
  <c r="N1663" i="6"/>
  <c r="N1664" i="6"/>
  <c r="N1665" i="6"/>
  <c r="N1666" i="6"/>
  <c r="N1667" i="6"/>
  <c r="N1668" i="6"/>
  <c r="P1658" i="6"/>
  <c r="P1659" i="6"/>
  <c r="P1660" i="6"/>
  <c r="P1661" i="6"/>
  <c r="P1662" i="6"/>
  <c r="P1663" i="6"/>
  <c r="P1664" i="6"/>
  <c r="P1665" i="6"/>
  <c r="P1666" i="6"/>
  <c r="P1667" i="6"/>
  <c r="P1668" i="6"/>
  <c r="R1658" i="6"/>
  <c r="R1659" i="6"/>
  <c r="R1660" i="6"/>
  <c r="R1661" i="6"/>
  <c r="R1662" i="6"/>
  <c r="R1663" i="6"/>
  <c r="R1664" i="6"/>
  <c r="R1665" i="6"/>
  <c r="R1666" i="6"/>
  <c r="R1667" i="6"/>
  <c r="R1668" i="6"/>
  <c r="S1658" i="6"/>
  <c r="S1659" i="6"/>
  <c r="S1660" i="6"/>
  <c r="S1661" i="6"/>
  <c r="S1662" i="6"/>
  <c r="S1663" i="6"/>
  <c r="S1664" i="6"/>
  <c r="S1665" i="6"/>
  <c r="S1666" i="6"/>
  <c r="S1667" i="6"/>
  <c r="S1668" i="6"/>
  <c r="T1658" i="6"/>
  <c r="T1659" i="6"/>
  <c r="T1660" i="6"/>
  <c r="T1661" i="6"/>
  <c r="T1662" i="6"/>
  <c r="T1663" i="6"/>
  <c r="T1664" i="6"/>
  <c r="T1665" i="6"/>
  <c r="T1666" i="6"/>
  <c r="T1667" i="6"/>
  <c r="T1668" i="6"/>
  <c r="V1663" i="6"/>
  <c r="I1663" i="6" s="1"/>
  <c r="V1664" i="6"/>
  <c r="I1664" i="6" s="1"/>
  <c r="W1658" i="6"/>
  <c r="M1658" i="6" s="1"/>
  <c r="W1659" i="6"/>
  <c r="M1659" i="6" s="1"/>
  <c r="W1660" i="6"/>
  <c r="M1660" i="6" s="1"/>
  <c r="W1661" i="6"/>
  <c r="M1661" i="6" s="1"/>
  <c r="W1662" i="6"/>
  <c r="W1663" i="6"/>
  <c r="M1663" i="6" s="1"/>
  <c r="W1664" i="6"/>
  <c r="M1664" i="6" s="1"/>
  <c r="W1665" i="6"/>
  <c r="M1665" i="6" s="1"/>
  <c r="W1666" i="6"/>
  <c r="M1666" i="6" s="1"/>
  <c r="W1667" i="6"/>
  <c r="W1668" i="6"/>
  <c r="M1668" i="6" s="1"/>
  <c r="X1658" i="6"/>
  <c r="O1658" i="6" s="1"/>
  <c r="X1659" i="6"/>
  <c r="O1659" i="6" s="1"/>
  <c r="X1660" i="6"/>
  <c r="O1660" i="6" s="1"/>
  <c r="X1661" i="6"/>
  <c r="O1661" i="6" s="1"/>
  <c r="X1662" i="6"/>
  <c r="O1662" i="6" s="1"/>
  <c r="X1663" i="6"/>
  <c r="O1663" i="6" s="1"/>
  <c r="X1664" i="6"/>
  <c r="O1664" i="6" s="1"/>
  <c r="X1665" i="6"/>
  <c r="O1665" i="6" s="1"/>
  <c r="X1666" i="6"/>
  <c r="O1666" i="6" s="1"/>
  <c r="X1667" i="6"/>
  <c r="O1667" i="6" s="1"/>
  <c r="X1668" i="6"/>
  <c r="O1668" i="6" s="1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W1638" i="6"/>
  <c r="V1638" i="6" s="1"/>
  <c r="I1638" i="6" s="1"/>
  <c r="W1639" i="6"/>
  <c r="M1639" i="6" s="1"/>
  <c r="W1640" i="6"/>
  <c r="V1640" i="6" s="1"/>
  <c r="I1640" i="6" s="1"/>
  <c r="W1641" i="6"/>
  <c r="V1641" i="6" s="1"/>
  <c r="I1641" i="6" s="1"/>
  <c r="W1642" i="6"/>
  <c r="M1642" i="6" s="1"/>
  <c r="W1643" i="6"/>
  <c r="M1643" i="6" s="1"/>
  <c r="W1644" i="6"/>
  <c r="M1644" i="6" s="1"/>
  <c r="W1645" i="6"/>
  <c r="M1645" i="6" s="1"/>
  <c r="W1646" i="6"/>
  <c r="V1646" i="6" s="1"/>
  <c r="I1646" i="6" s="1"/>
  <c r="W1647" i="6"/>
  <c r="M1647" i="6" s="1"/>
  <c r="W1648" i="6"/>
  <c r="V1648" i="6" s="1"/>
  <c r="I1648" i="6" s="1"/>
  <c r="W1649" i="6"/>
  <c r="V1649" i="6" s="1"/>
  <c r="I1649" i="6" s="1"/>
  <c r="W1650" i="6"/>
  <c r="M1650" i="6" s="1"/>
  <c r="W1651" i="6"/>
  <c r="M1651" i="6" s="1"/>
  <c r="W1652" i="6"/>
  <c r="M1652" i="6" s="1"/>
  <c r="W1653" i="6"/>
  <c r="M1653" i="6" s="1"/>
  <c r="W1654" i="6"/>
  <c r="V1654" i="6" s="1"/>
  <c r="I1654" i="6" s="1"/>
  <c r="W1655" i="6"/>
  <c r="M1655" i="6" s="1"/>
  <c r="W1656" i="6"/>
  <c r="V1656" i="6" s="1"/>
  <c r="I1656" i="6" s="1"/>
  <c r="W1657" i="6"/>
  <c r="V1657" i="6" s="1"/>
  <c r="I1657" i="6" s="1"/>
  <c r="X1638" i="6"/>
  <c r="O1638" i="6" s="1"/>
  <c r="X1639" i="6"/>
  <c r="O1639" i="6" s="1"/>
  <c r="X1640" i="6"/>
  <c r="O1640" i="6" s="1"/>
  <c r="X1641" i="6"/>
  <c r="O1641" i="6" s="1"/>
  <c r="X1642" i="6"/>
  <c r="O1642" i="6" s="1"/>
  <c r="X1643" i="6"/>
  <c r="O1643" i="6" s="1"/>
  <c r="X1644" i="6"/>
  <c r="O1644" i="6" s="1"/>
  <c r="X1645" i="6"/>
  <c r="O1645" i="6" s="1"/>
  <c r="X1646" i="6"/>
  <c r="O1646" i="6" s="1"/>
  <c r="X1647" i="6"/>
  <c r="O1647" i="6" s="1"/>
  <c r="X1648" i="6"/>
  <c r="O1648" i="6" s="1"/>
  <c r="X1649" i="6"/>
  <c r="O1649" i="6" s="1"/>
  <c r="X1650" i="6"/>
  <c r="O1650" i="6" s="1"/>
  <c r="X1651" i="6"/>
  <c r="O1651" i="6" s="1"/>
  <c r="X1652" i="6"/>
  <c r="O1652" i="6" s="1"/>
  <c r="X1653" i="6"/>
  <c r="O1653" i="6" s="1"/>
  <c r="X1654" i="6"/>
  <c r="O1654" i="6" s="1"/>
  <c r="X1655" i="6"/>
  <c r="O1655" i="6" s="1"/>
  <c r="X1656" i="6"/>
  <c r="O1656" i="6" s="1"/>
  <c r="X1657" i="6"/>
  <c r="O1657" i="6" s="1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N1550" i="6"/>
  <c r="N1551" i="6"/>
  <c r="N1552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W1550" i="6"/>
  <c r="W1551" i="6"/>
  <c r="W1552" i="6"/>
  <c r="W1553" i="6"/>
  <c r="W1554" i="6"/>
  <c r="W1555" i="6"/>
  <c r="V1555" i="6" s="1"/>
  <c r="I1555" i="6" s="1"/>
  <c r="W1556" i="6"/>
  <c r="V1556" i="6" s="1"/>
  <c r="I1556" i="6" s="1"/>
  <c r="W1557" i="6"/>
  <c r="W1558" i="6"/>
  <c r="W1559" i="6"/>
  <c r="W1560" i="6"/>
  <c r="W1561" i="6"/>
  <c r="W1562" i="6"/>
  <c r="W1563" i="6"/>
  <c r="V1563" i="6" s="1"/>
  <c r="I1563" i="6" s="1"/>
  <c r="W1564" i="6"/>
  <c r="V1564" i="6" s="1"/>
  <c r="I1564" i="6" s="1"/>
  <c r="W1565" i="6"/>
  <c r="M1565" i="6" s="1"/>
  <c r="W1566" i="6"/>
  <c r="W1567" i="6"/>
  <c r="W1568" i="6"/>
  <c r="W1569" i="6"/>
  <c r="W1570" i="6"/>
  <c r="W1571" i="6"/>
  <c r="V1571" i="6" s="1"/>
  <c r="I1571" i="6" s="1"/>
  <c r="W1572" i="6"/>
  <c r="V1572" i="6" s="1"/>
  <c r="I1572" i="6" s="1"/>
  <c r="W1573" i="6"/>
  <c r="W1574" i="6"/>
  <c r="W1575" i="6"/>
  <c r="W1576" i="6"/>
  <c r="W1577" i="6"/>
  <c r="W1578" i="6"/>
  <c r="W1579" i="6"/>
  <c r="V1579" i="6" s="1"/>
  <c r="I1579" i="6" s="1"/>
  <c r="W1580" i="6"/>
  <c r="V1580" i="6" s="1"/>
  <c r="I1580" i="6" s="1"/>
  <c r="W1581" i="6"/>
  <c r="M1581" i="6" s="1"/>
  <c r="W1582" i="6"/>
  <c r="W1583" i="6"/>
  <c r="W1584" i="6"/>
  <c r="W1585" i="6"/>
  <c r="W1586" i="6"/>
  <c r="W1587" i="6"/>
  <c r="V1587" i="6" s="1"/>
  <c r="I1587" i="6" s="1"/>
  <c r="W1588" i="6"/>
  <c r="V1588" i="6" s="1"/>
  <c r="I1588" i="6" s="1"/>
  <c r="W1589" i="6"/>
  <c r="W1590" i="6"/>
  <c r="W1591" i="6"/>
  <c r="W1592" i="6"/>
  <c r="W1593" i="6"/>
  <c r="W1594" i="6"/>
  <c r="W1595" i="6"/>
  <c r="V1595" i="6" s="1"/>
  <c r="I1595" i="6" s="1"/>
  <c r="W1596" i="6"/>
  <c r="V1596" i="6" s="1"/>
  <c r="I1596" i="6" s="1"/>
  <c r="W1597" i="6"/>
  <c r="M1597" i="6" s="1"/>
  <c r="W1598" i="6"/>
  <c r="W1599" i="6"/>
  <c r="W1600" i="6"/>
  <c r="W1601" i="6"/>
  <c r="W1602" i="6"/>
  <c r="W1603" i="6"/>
  <c r="V1603" i="6" s="1"/>
  <c r="I1603" i="6" s="1"/>
  <c r="W1604" i="6"/>
  <c r="V1604" i="6" s="1"/>
  <c r="I1604" i="6" s="1"/>
  <c r="W1605" i="6"/>
  <c r="W1606" i="6"/>
  <c r="W1607" i="6"/>
  <c r="W1608" i="6"/>
  <c r="W1609" i="6"/>
  <c r="W1610" i="6"/>
  <c r="W1611" i="6"/>
  <c r="V1611" i="6" s="1"/>
  <c r="I1611" i="6" s="1"/>
  <c r="W1612" i="6"/>
  <c r="V1612" i="6" s="1"/>
  <c r="I1612" i="6" s="1"/>
  <c r="W1613" i="6"/>
  <c r="M1613" i="6" s="1"/>
  <c r="W1614" i="6"/>
  <c r="W1615" i="6"/>
  <c r="W1616" i="6"/>
  <c r="W1617" i="6"/>
  <c r="W1618" i="6"/>
  <c r="W1619" i="6"/>
  <c r="V1619" i="6" s="1"/>
  <c r="I1619" i="6" s="1"/>
  <c r="W1620" i="6"/>
  <c r="V1620" i="6" s="1"/>
  <c r="I1620" i="6" s="1"/>
  <c r="W1621" i="6"/>
  <c r="W1622" i="6"/>
  <c r="W1623" i="6"/>
  <c r="W1624" i="6"/>
  <c r="W1625" i="6"/>
  <c r="W1626" i="6"/>
  <c r="W1627" i="6"/>
  <c r="V1627" i="6" s="1"/>
  <c r="I1627" i="6" s="1"/>
  <c r="W1628" i="6"/>
  <c r="V1628" i="6" s="1"/>
  <c r="I1628" i="6" s="1"/>
  <c r="W1629" i="6"/>
  <c r="M1629" i="6" s="1"/>
  <c r="W1630" i="6"/>
  <c r="W1631" i="6"/>
  <c r="W1632" i="6"/>
  <c r="W1633" i="6"/>
  <c r="W1634" i="6"/>
  <c r="W1635" i="6"/>
  <c r="M1635" i="6" s="1"/>
  <c r="W1636" i="6"/>
  <c r="V1636" i="6" s="1"/>
  <c r="I1636" i="6" s="1"/>
  <c r="W1637" i="6"/>
  <c r="M1637" i="6" s="1"/>
  <c r="X1550" i="6"/>
  <c r="O1550" i="6" s="1"/>
  <c r="X1551" i="6"/>
  <c r="O1551" i="6" s="1"/>
  <c r="X1552" i="6"/>
  <c r="O1552" i="6" s="1"/>
  <c r="X1553" i="6"/>
  <c r="O1553" i="6" s="1"/>
  <c r="X1554" i="6"/>
  <c r="O1554" i="6" s="1"/>
  <c r="X1555" i="6"/>
  <c r="O1555" i="6" s="1"/>
  <c r="X1556" i="6"/>
  <c r="O1556" i="6" s="1"/>
  <c r="X1557" i="6"/>
  <c r="O1557" i="6" s="1"/>
  <c r="X1558" i="6"/>
  <c r="O1558" i="6" s="1"/>
  <c r="X1559" i="6"/>
  <c r="O1559" i="6" s="1"/>
  <c r="X1560" i="6"/>
  <c r="O1560" i="6" s="1"/>
  <c r="X1561" i="6"/>
  <c r="O1561" i="6" s="1"/>
  <c r="X1562" i="6"/>
  <c r="O1562" i="6" s="1"/>
  <c r="X1563" i="6"/>
  <c r="O1563" i="6" s="1"/>
  <c r="X1564" i="6"/>
  <c r="O1564" i="6" s="1"/>
  <c r="X1565" i="6"/>
  <c r="O1565" i="6" s="1"/>
  <c r="X1566" i="6"/>
  <c r="O1566" i="6" s="1"/>
  <c r="X1567" i="6"/>
  <c r="O1567" i="6" s="1"/>
  <c r="X1568" i="6"/>
  <c r="O1568" i="6" s="1"/>
  <c r="X1569" i="6"/>
  <c r="O1569" i="6" s="1"/>
  <c r="X1570" i="6"/>
  <c r="O1570" i="6" s="1"/>
  <c r="X1571" i="6"/>
  <c r="O1571" i="6" s="1"/>
  <c r="X1572" i="6"/>
  <c r="O1572" i="6" s="1"/>
  <c r="X1573" i="6"/>
  <c r="O1573" i="6" s="1"/>
  <c r="X1574" i="6"/>
  <c r="O1574" i="6" s="1"/>
  <c r="X1575" i="6"/>
  <c r="O1575" i="6" s="1"/>
  <c r="X1576" i="6"/>
  <c r="O1576" i="6" s="1"/>
  <c r="X1577" i="6"/>
  <c r="O1577" i="6" s="1"/>
  <c r="X1578" i="6"/>
  <c r="O1578" i="6" s="1"/>
  <c r="X1579" i="6"/>
  <c r="O1579" i="6" s="1"/>
  <c r="X1580" i="6"/>
  <c r="O1580" i="6" s="1"/>
  <c r="X1581" i="6"/>
  <c r="O1581" i="6" s="1"/>
  <c r="X1582" i="6"/>
  <c r="O1582" i="6" s="1"/>
  <c r="X1583" i="6"/>
  <c r="O1583" i="6" s="1"/>
  <c r="X1584" i="6"/>
  <c r="O1584" i="6" s="1"/>
  <c r="X1585" i="6"/>
  <c r="O1585" i="6" s="1"/>
  <c r="X1586" i="6"/>
  <c r="O1586" i="6" s="1"/>
  <c r="X1587" i="6"/>
  <c r="O1587" i="6" s="1"/>
  <c r="X1588" i="6"/>
  <c r="O1588" i="6" s="1"/>
  <c r="X1589" i="6"/>
  <c r="O1589" i="6" s="1"/>
  <c r="X1590" i="6"/>
  <c r="O1590" i="6" s="1"/>
  <c r="X1591" i="6"/>
  <c r="O1591" i="6" s="1"/>
  <c r="X1592" i="6"/>
  <c r="O1592" i="6" s="1"/>
  <c r="X1593" i="6"/>
  <c r="O1593" i="6" s="1"/>
  <c r="X1594" i="6"/>
  <c r="O1594" i="6" s="1"/>
  <c r="X1595" i="6"/>
  <c r="O1595" i="6" s="1"/>
  <c r="X1596" i="6"/>
  <c r="O1596" i="6" s="1"/>
  <c r="X1597" i="6"/>
  <c r="O1597" i="6" s="1"/>
  <c r="X1598" i="6"/>
  <c r="O1598" i="6" s="1"/>
  <c r="X1599" i="6"/>
  <c r="O1599" i="6" s="1"/>
  <c r="X1600" i="6"/>
  <c r="O1600" i="6" s="1"/>
  <c r="X1601" i="6"/>
  <c r="O1601" i="6" s="1"/>
  <c r="X1602" i="6"/>
  <c r="O1602" i="6" s="1"/>
  <c r="X1603" i="6"/>
  <c r="O1603" i="6" s="1"/>
  <c r="X1604" i="6"/>
  <c r="O1604" i="6" s="1"/>
  <c r="X1605" i="6"/>
  <c r="O1605" i="6" s="1"/>
  <c r="X1606" i="6"/>
  <c r="O1606" i="6" s="1"/>
  <c r="X1607" i="6"/>
  <c r="O1607" i="6" s="1"/>
  <c r="X1608" i="6"/>
  <c r="O1608" i="6" s="1"/>
  <c r="X1609" i="6"/>
  <c r="O1609" i="6" s="1"/>
  <c r="X1610" i="6"/>
  <c r="O1610" i="6" s="1"/>
  <c r="X1611" i="6"/>
  <c r="O1611" i="6" s="1"/>
  <c r="X1612" i="6"/>
  <c r="O1612" i="6" s="1"/>
  <c r="X1613" i="6"/>
  <c r="O1613" i="6" s="1"/>
  <c r="X1614" i="6"/>
  <c r="O1614" i="6" s="1"/>
  <c r="X1615" i="6"/>
  <c r="O1615" i="6" s="1"/>
  <c r="X1616" i="6"/>
  <c r="O1616" i="6" s="1"/>
  <c r="X1617" i="6"/>
  <c r="O1617" i="6" s="1"/>
  <c r="X1618" i="6"/>
  <c r="O1618" i="6" s="1"/>
  <c r="X1619" i="6"/>
  <c r="O1619" i="6" s="1"/>
  <c r="X1620" i="6"/>
  <c r="O1620" i="6" s="1"/>
  <c r="X1621" i="6"/>
  <c r="O1621" i="6" s="1"/>
  <c r="X1622" i="6"/>
  <c r="O1622" i="6" s="1"/>
  <c r="X1623" i="6"/>
  <c r="O1623" i="6" s="1"/>
  <c r="X1624" i="6"/>
  <c r="O1624" i="6" s="1"/>
  <c r="X1625" i="6"/>
  <c r="O1625" i="6" s="1"/>
  <c r="X1626" i="6"/>
  <c r="O1626" i="6" s="1"/>
  <c r="X1627" i="6"/>
  <c r="O1627" i="6" s="1"/>
  <c r="X1628" i="6"/>
  <c r="O1628" i="6" s="1"/>
  <c r="X1629" i="6"/>
  <c r="O1629" i="6" s="1"/>
  <c r="X1630" i="6"/>
  <c r="O1630" i="6" s="1"/>
  <c r="X1631" i="6"/>
  <c r="O1631" i="6" s="1"/>
  <c r="X1632" i="6"/>
  <c r="O1632" i="6" s="1"/>
  <c r="X1633" i="6"/>
  <c r="O1633" i="6" s="1"/>
  <c r="X1634" i="6"/>
  <c r="O1634" i="6" s="1"/>
  <c r="X1635" i="6"/>
  <c r="O1635" i="6" s="1"/>
  <c r="X1636" i="6"/>
  <c r="O1636" i="6" s="1"/>
  <c r="X1637" i="6"/>
  <c r="O1637" i="6" s="1"/>
  <c r="K2" i="6"/>
  <c r="Q2" i="6" s="1"/>
  <c r="Q1548" i="6"/>
  <c r="Q1549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X3" i="6"/>
  <c r="X4" i="6"/>
  <c r="O4" i="6" s="1"/>
  <c r="X5" i="6"/>
  <c r="O5" i="6" s="1"/>
  <c r="X6" i="6"/>
  <c r="O6" i="6" s="1"/>
  <c r="X7" i="6"/>
  <c r="X8" i="6"/>
  <c r="X9" i="6"/>
  <c r="O9" i="6" s="1"/>
  <c r="X10" i="6"/>
  <c r="X11" i="6"/>
  <c r="O11" i="6" s="1"/>
  <c r="X12" i="6"/>
  <c r="X13" i="6"/>
  <c r="X14" i="6"/>
  <c r="X15" i="6"/>
  <c r="X16" i="6"/>
  <c r="X17" i="6"/>
  <c r="O17" i="6" s="1"/>
  <c r="X18" i="6"/>
  <c r="X19" i="6"/>
  <c r="X20" i="6"/>
  <c r="O20" i="6" s="1"/>
  <c r="X21" i="6"/>
  <c r="O21" i="6" s="1"/>
  <c r="X22" i="6"/>
  <c r="O22" i="6" s="1"/>
  <c r="X23" i="6"/>
  <c r="X24" i="6"/>
  <c r="O24" i="6" s="1"/>
  <c r="X25" i="6"/>
  <c r="X26" i="6"/>
  <c r="X27" i="6"/>
  <c r="X28" i="6"/>
  <c r="O28" i="6" s="1"/>
  <c r="X29" i="6"/>
  <c r="O29" i="6" s="1"/>
  <c r="X30" i="6"/>
  <c r="X31" i="6"/>
  <c r="X32" i="6"/>
  <c r="X33" i="6"/>
  <c r="O33" i="6" s="1"/>
  <c r="X34" i="6"/>
  <c r="X35" i="6"/>
  <c r="O35" i="6" s="1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O59" i="6" s="1"/>
  <c r="X60" i="6"/>
  <c r="X61" i="6"/>
  <c r="O61" i="6" s="1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O75" i="6" s="1"/>
  <c r="X76" i="6"/>
  <c r="X77" i="6"/>
  <c r="X78" i="6"/>
  <c r="X79" i="6"/>
  <c r="O79" i="6" s="1"/>
  <c r="X80" i="6"/>
  <c r="O80" i="6" s="1"/>
  <c r="X81" i="6"/>
  <c r="X82" i="6"/>
  <c r="X83" i="6"/>
  <c r="X84" i="6"/>
  <c r="X85" i="6"/>
  <c r="O85" i="6" s="1"/>
  <c r="X86" i="6"/>
  <c r="X87" i="6"/>
  <c r="O87" i="6" s="1"/>
  <c r="X88" i="6"/>
  <c r="X89" i="6"/>
  <c r="X90" i="6"/>
  <c r="O90" i="6" s="1"/>
  <c r="X91" i="6"/>
  <c r="X92" i="6"/>
  <c r="X93" i="6"/>
  <c r="X94" i="6"/>
  <c r="O94" i="6" s="1"/>
  <c r="X95" i="6"/>
  <c r="X96" i="6"/>
  <c r="O96" i="6" s="1"/>
  <c r="X97" i="6"/>
  <c r="X98" i="6"/>
  <c r="X99" i="6"/>
  <c r="X100" i="6"/>
  <c r="O100" i="6" s="1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O113" i="6" s="1"/>
  <c r="X114" i="6"/>
  <c r="X115" i="6"/>
  <c r="X116" i="6"/>
  <c r="O116" i="6" s="1"/>
  <c r="X117" i="6"/>
  <c r="X118" i="6"/>
  <c r="X119" i="6"/>
  <c r="O119" i="6" s="1"/>
  <c r="X120" i="6"/>
  <c r="O120" i="6" s="1"/>
  <c r="X121" i="6"/>
  <c r="O121" i="6" s="1"/>
  <c r="X122" i="6"/>
  <c r="X123" i="6"/>
  <c r="X124" i="6"/>
  <c r="X125" i="6"/>
  <c r="X126" i="6"/>
  <c r="X127" i="6"/>
  <c r="X128" i="6"/>
  <c r="X129" i="6"/>
  <c r="X130" i="6"/>
  <c r="X131" i="6"/>
  <c r="X132" i="6"/>
  <c r="X133" i="6"/>
  <c r="O133" i="6" s="1"/>
  <c r="X134" i="6"/>
  <c r="X135" i="6"/>
  <c r="O135" i="6" s="1"/>
  <c r="X136" i="6"/>
  <c r="O136" i="6" s="1"/>
  <c r="X137" i="6"/>
  <c r="X138" i="6"/>
  <c r="X139" i="6"/>
  <c r="X140" i="6"/>
  <c r="X141" i="6"/>
  <c r="X142" i="6"/>
  <c r="X143" i="6"/>
  <c r="O143" i="6" s="1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O157" i="6" s="1"/>
  <c r="X158" i="6"/>
  <c r="X159" i="6"/>
  <c r="X160" i="6"/>
  <c r="X161" i="6"/>
  <c r="O161" i="6" s="1"/>
  <c r="X162" i="6"/>
  <c r="X163" i="6"/>
  <c r="X164" i="6"/>
  <c r="O164" i="6" s="1"/>
  <c r="X165" i="6"/>
  <c r="O165" i="6" s="1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O183" i="6" s="1"/>
  <c r="X184" i="6"/>
  <c r="O184" i="6" s="1"/>
  <c r="X185" i="6"/>
  <c r="X186" i="6"/>
  <c r="X187" i="6"/>
  <c r="X188" i="6"/>
  <c r="O188" i="6" s="1"/>
  <c r="X189" i="6"/>
  <c r="O189" i="6" s="1"/>
  <c r="X190" i="6"/>
  <c r="X191" i="6"/>
  <c r="X192" i="6"/>
  <c r="X193" i="6"/>
  <c r="X194" i="6"/>
  <c r="X195" i="6"/>
  <c r="X196" i="6"/>
  <c r="X197" i="6"/>
  <c r="O197" i="6" s="1"/>
  <c r="X198" i="6"/>
  <c r="X199" i="6"/>
  <c r="O199" i="6" s="1"/>
  <c r="X200" i="6"/>
  <c r="X201" i="6"/>
  <c r="O201" i="6" s="1"/>
  <c r="X202" i="6"/>
  <c r="X203" i="6"/>
  <c r="X204" i="6"/>
  <c r="X205" i="6"/>
  <c r="X206" i="6"/>
  <c r="X207" i="6"/>
  <c r="X208" i="6"/>
  <c r="X209" i="6"/>
  <c r="O209" i="6" s="1"/>
  <c r="X210" i="6"/>
  <c r="X211" i="6"/>
  <c r="X212" i="6"/>
  <c r="X213" i="6"/>
  <c r="X214" i="6"/>
  <c r="X215" i="6"/>
  <c r="X216" i="6"/>
  <c r="X217" i="6"/>
  <c r="O217" i="6" s="1"/>
  <c r="X218" i="6"/>
  <c r="X219" i="6"/>
  <c r="X220" i="6"/>
  <c r="X221" i="6"/>
  <c r="O221" i="6" s="1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O236" i="6" s="1"/>
  <c r="X237" i="6"/>
  <c r="X238" i="6"/>
  <c r="X239" i="6"/>
  <c r="X240" i="6"/>
  <c r="X241" i="6"/>
  <c r="X242" i="6"/>
  <c r="X243" i="6"/>
  <c r="X244" i="6"/>
  <c r="O244" i="6" s="1"/>
  <c r="X245" i="6"/>
  <c r="X246" i="6"/>
  <c r="X247" i="6"/>
  <c r="X248" i="6"/>
  <c r="X249" i="6"/>
  <c r="X250" i="6"/>
  <c r="X251" i="6"/>
  <c r="X252" i="6"/>
  <c r="X253" i="6"/>
  <c r="X254" i="6"/>
  <c r="X255" i="6"/>
  <c r="O255" i="6" s="1"/>
  <c r="X256" i="6"/>
  <c r="O256" i="6" s="1"/>
  <c r="X257" i="6"/>
  <c r="X258" i="6"/>
  <c r="X259" i="6"/>
  <c r="X260" i="6"/>
  <c r="X261" i="6"/>
  <c r="X262" i="6"/>
  <c r="O262" i="6" s="1"/>
  <c r="X263" i="6"/>
  <c r="O263" i="6" s="1"/>
  <c r="X264" i="6"/>
  <c r="O264" i="6" s="1"/>
  <c r="X265" i="6"/>
  <c r="O265" i="6" s="1"/>
  <c r="X266" i="6"/>
  <c r="X267" i="6"/>
  <c r="X268" i="6"/>
  <c r="O268" i="6" s="1"/>
  <c r="X269" i="6"/>
  <c r="O269" i="6" s="1"/>
  <c r="X270" i="6"/>
  <c r="X271" i="6"/>
  <c r="X272" i="6"/>
  <c r="O272" i="6" s="1"/>
  <c r="X273" i="6"/>
  <c r="X274" i="6"/>
  <c r="X275" i="6"/>
  <c r="X276" i="6"/>
  <c r="O276" i="6" s="1"/>
  <c r="X277" i="6"/>
  <c r="O277" i="6" s="1"/>
  <c r="X278" i="6"/>
  <c r="O278" i="6" s="1"/>
  <c r="X279" i="6"/>
  <c r="X280" i="6"/>
  <c r="O280" i="6" s="1"/>
  <c r="X281" i="6"/>
  <c r="X282" i="6"/>
  <c r="X283" i="6"/>
  <c r="X284" i="6"/>
  <c r="X285" i="6"/>
  <c r="X286" i="6"/>
  <c r="O286" i="6" s="1"/>
  <c r="X287" i="6"/>
  <c r="X288" i="6"/>
  <c r="O288" i="6" s="1"/>
  <c r="X289" i="6"/>
  <c r="O289" i="6" s="1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O305" i="6" s="1"/>
  <c r="X306" i="6"/>
  <c r="O306" i="6" s="1"/>
  <c r="X307" i="6"/>
  <c r="X308" i="6"/>
  <c r="X309" i="6"/>
  <c r="X310" i="6"/>
  <c r="X311" i="6"/>
  <c r="X312" i="6"/>
  <c r="O312" i="6" s="1"/>
  <c r="X313" i="6"/>
  <c r="X314" i="6"/>
  <c r="O314" i="6" s="1"/>
  <c r="X315" i="6"/>
  <c r="X316" i="6"/>
  <c r="O316" i="6" s="1"/>
  <c r="X317" i="6"/>
  <c r="O317" i="6" s="1"/>
  <c r="X318" i="6"/>
  <c r="X319" i="6"/>
  <c r="O319" i="6" s="1"/>
  <c r="X320" i="6"/>
  <c r="X321" i="6"/>
  <c r="X322" i="6"/>
  <c r="X323" i="6"/>
  <c r="O323" i="6" s="1"/>
  <c r="X324" i="6"/>
  <c r="X325" i="6"/>
  <c r="O325" i="6" s="1"/>
  <c r="X326" i="6"/>
  <c r="X327" i="6"/>
  <c r="X328" i="6"/>
  <c r="O328" i="6" s="1"/>
  <c r="X329" i="6"/>
  <c r="O329" i="6" s="1"/>
  <c r="X330" i="6"/>
  <c r="X331" i="6"/>
  <c r="X332" i="6"/>
  <c r="X333" i="6"/>
  <c r="O333" i="6" s="1"/>
  <c r="X334" i="6"/>
  <c r="X335" i="6"/>
  <c r="X336" i="6"/>
  <c r="X337" i="6"/>
  <c r="X338" i="6"/>
  <c r="X339" i="6"/>
  <c r="X340" i="6"/>
  <c r="X341" i="6"/>
  <c r="O341" i="6" s="1"/>
  <c r="X342" i="6"/>
  <c r="X343" i="6"/>
  <c r="X344" i="6"/>
  <c r="X345" i="6"/>
  <c r="X346" i="6"/>
  <c r="X347" i="6"/>
  <c r="X348" i="6"/>
  <c r="O348" i="6" s="1"/>
  <c r="X349" i="6"/>
  <c r="O349" i="6" s="1"/>
  <c r="X350" i="6"/>
  <c r="O350" i="6" s="1"/>
  <c r="X351" i="6"/>
  <c r="X352" i="6"/>
  <c r="O352" i="6" s="1"/>
  <c r="X353" i="6"/>
  <c r="X354" i="6"/>
  <c r="X355" i="6"/>
  <c r="X356" i="6"/>
  <c r="X357" i="6"/>
  <c r="O357" i="6" s="1"/>
  <c r="X358" i="6"/>
  <c r="X359" i="6"/>
  <c r="X360" i="6"/>
  <c r="X361" i="6"/>
  <c r="X362" i="6"/>
  <c r="X363" i="6"/>
  <c r="X364" i="6"/>
  <c r="X365" i="6"/>
  <c r="O365" i="6" s="1"/>
  <c r="X366" i="6"/>
  <c r="X367" i="6"/>
  <c r="O367" i="6" s="1"/>
  <c r="X368" i="6"/>
  <c r="X369" i="6"/>
  <c r="O369" i="6" s="1"/>
  <c r="X370" i="6"/>
  <c r="X371" i="6"/>
  <c r="X372" i="6"/>
  <c r="O372" i="6" s="1"/>
  <c r="X373" i="6"/>
  <c r="X374" i="6"/>
  <c r="X375" i="6"/>
  <c r="X376" i="6"/>
  <c r="X377" i="6"/>
  <c r="O377" i="6" s="1"/>
  <c r="X378" i="6"/>
  <c r="X379" i="6"/>
  <c r="O379" i="6" s="1"/>
  <c r="X380" i="6"/>
  <c r="O380" i="6" s="1"/>
  <c r="X381" i="6"/>
  <c r="O381" i="6" s="1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O397" i="6" s="1"/>
  <c r="X398" i="6"/>
  <c r="O398" i="6" s="1"/>
  <c r="X399" i="6"/>
  <c r="X400" i="6"/>
  <c r="O400" i="6" s="1"/>
  <c r="X401" i="6"/>
  <c r="X402" i="6"/>
  <c r="X403" i="6"/>
  <c r="X404" i="6"/>
  <c r="X405" i="6"/>
  <c r="O405" i="6" s="1"/>
  <c r="X406" i="6"/>
  <c r="X407" i="6"/>
  <c r="O407" i="6" s="1"/>
  <c r="X408" i="6"/>
  <c r="O408" i="6" s="1"/>
  <c r="X409" i="6"/>
  <c r="O409" i="6" s="1"/>
  <c r="X410" i="6"/>
  <c r="O410" i="6" s="1"/>
  <c r="X411" i="6"/>
  <c r="X412" i="6"/>
  <c r="O412" i="6" s="1"/>
  <c r="X413" i="6"/>
  <c r="X414" i="6"/>
  <c r="X415" i="6"/>
  <c r="X416" i="6"/>
  <c r="X417" i="6"/>
  <c r="X418" i="6"/>
  <c r="X419" i="6"/>
  <c r="X420" i="6"/>
  <c r="O420" i="6" s="1"/>
  <c r="X421" i="6"/>
  <c r="O421" i="6" s="1"/>
  <c r="X422" i="6"/>
  <c r="X423" i="6"/>
  <c r="O423" i="6" s="1"/>
  <c r="X424" i="6"/>
  <c r="O424" i="6" s="1"/>
  <c r="X425" i="6"/>
  <c r="O425" i="6" s="1"/>
  <c r="X426" i="6"/>
  <c r="X427" i="6"/>
  <c r="X428" i="6"/>
  <c r="X429" i="6"/>
  <c r="X430" i="6"/>
  <c r="O430" i="6" s="1"/>
  <c r="X431" i="6"/>
  <c r="X432" i="6"/>
  <c r="O432" i="6" s="1"/>
  <c r="X433" i="6"/>
  <c r="X434" i="6"/>
  <c r="X435" i="6"/>
  <c r="X436" i="6"/>
  <c r="O436" i="6" s="1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O468" i="6" s="1"/>
  <c r="X469" i="6"/>
  <c r="O469" i="6" s="1"/>
  <c r="X470" i="6"/>
  <c r="X471" i="6"/>
  <c r="O471" i="6" s="1"/>
  <c r="X472" i="6"/>
  <c r="O472" i="6" s="1"/>
  <c r="X473" i="6"/>
  <c r="O473" i="6" s="1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O490" i="6" s="1"/>
  <c r="X491" i="6"/>
  <c r="X492" i="6"/>
  <c r="X493" i="6"/>
  <c r="O493" i="6" s="1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O511" i="6" s="1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O537" i="6" s="1"/>
  <c r="X538" i="6"/>
  <c r="X539" i="6"/>
  <c r="X540" i="6"/>
  <c r="X541" i="6"/>
  <c r="X542" i="6"/>
  <c r="X543" i="6"/>
  <c r="X544" i="6"/>
  <c r="X545" i="6"/>
  <c r="X546" i="6"/>
  <c r="X547" i="6"/>
  <c r="X548" i="6"/>
  <c r="O548" i="6" s="1"/>
  <c r="X549" i="6"/>
  <c r="O549" i="6" s="1"/>
  <c r="X550" i="6"/>
  <c r="X551" i="6"/>
  <c r="O551" i="6" s="1"/>
  <c r="X552" i="6"/>
  <c r="X553" i="6"/>
  <c r="X554" i="6"/>
  <c r="X555" i="6"/>
  <c r="O555" i="6" s="1"/>
  <c r="X556" i="6"/>
  <c r="O556" i="6" s="1"/>
  <c r="X557" i="6"/>
  <c r="X558" i="6"/>
  <c r="O558" i="6" s="1"/>
  <c r="X559" i="6"/>
  <c r="X560" i="6"/>
  <c r="X561" i="6"/>
  <c r="X562" i="6"/>
  <c r="X563" i="6"/>
  <c r="X564" i="6"/>
  <c r="X565" i="6"/>
  <c r="O565" i="6" s="1"/>
  <c r="X566" i="6"/>
  <c r="X567" i="6"/>
  <c r="O567" i="6" s="1"/>
  <c r="X568" i="6"/>
  <c r="X569" i="6"/>
  <c r="X570" i="6"/>
  <c r="X571" i="6"/>
  <c r="X572" i="6"/>
  <c r="O572" i="6" s="1"/>
  <c r="X573" i="6"/>
  <c r="X574" i="6"/>
  <c r="O574" i="6" s="1"/>
  <c r="X575" i="6"/>
  <c r="X576" i="6"/>
  <c r="X577" i="6"/>
  <c r="X578" i="6"/>
  <c r="X579" i="6"/>
  <c r="X580" i="6"/>
  <c r="O580" i="6" s="1"/>
  <c r="X581" i="6"/>
  <c r="X582" i="6"/>
  <c r="O582" i="6" s="1"/>
  <c r="X583" i="6"/>
  <c r="X584" i="6"/>
  <c r="X585" i="6"/>
  <c r="X586" i="6"/>
  <c r="X587" i="6"/>
  <c r="X588" i="6"/>
  <c r="O588" i="6" s="1"/>
  <c r="X589" i="6"/>
  <c r="O589" i="6" s="1"/>
  <c r="X590" i="6"/>
  <c r="X591" i="6"/>
  <c r="X592" i="6"/>
  <c r="X593" i="6"/>
  <c r="O593" i="6" s="1"/>
  <c r="X594" i="6"/>
  <c r="X595" i="6"/>
  <c r="X596" i="6"/>
  <c r="X597" i="6"/>
  <c r="O597" i="6" s="1"/>
  <c r="X598" i="6"/>
  <c r="X599" i="6"/>
  <c r="X600" i="6"/>
  <c r="X601" i="6"/>
  <c r="X602" i="6"/>
  <c r="X603" i="6"/>
  <c r="X604" i="6"/>
  <c r="X605" i="6"/>
  <c r="O605" i="6" s="1"/>
  <c r="X606" i="6"/>
  <c r="X607" i="6"/>
  <c r="X608" i="6"/>
  <c r="X609" i="6"/>
  <c r="X610" i="6"/>
  <c r="O610" i="6" s="1"/>
  <c r="X611" i="6"/>
  <c r="X612" i="6"/>
  <c r="X613" i="6"/>
  <c r="O613" i="6" s="1"/>
  <c r="X614" i="6"/>
  <c r="X615" i="6"/>
  <c r="O615" i="6" s="1"/>
  <c r="X616" i="6"/>
  <c r="X617" i="6"/>
  <c r="O617" i="6" s="1"/>
  <c r="X618" i="6"/>
  <c r="X619" i="6"/>
  <c r="O619" i="6" s="1"/>
  <c r="X620" i="6"/>
  <c r="X621" i="6"/>
  <c r="O621" i="6" s="1"/>
  <c r="X622" i="6"/>
  <c r="O622" i="6" s="1"/>
  <c r="X623" i="6"/>
  <c r="X624" i="6"/>
  <c r="X625" i="6"/>
  <c r="X626" i="6"/>
  <c r="X627" i="6"/>
  <c r="X628" i="6"/>
  <c r="O628" i="6" s="1"/>
  <c r="X629" i="6"/>
  <c r="O629" i="6" s="1"/>
  <c r="X630" i="6"/>
  <c r="X631" i="6"/>
  <c r="O631" i="6" s="1"/>
  <c r="X632" i="6"/>
  <c r="O632" i="6" s="1"/>
  <c r="X633" i="6"/>
  <c r="X634" i="6"/>
  <c r="O634" i="6" s="1"/>
  <c r="X635" i="6"/>
  <c r="X636" i="6"/>
  <c r="O636" i="6" s="1"/>
  <c r="X637" i="6"/>
  <c r="O637" i="6" s="1"/>
  <c r="X638" i="6"/>
  <c r="X639" i="6"/>
  <c r="X640" i="6"/>
  <c r="X641" i="6"/>
  <c r="X642" i="6"/>
  <c r="O642" i="6" s="1"/>
  <c r="X643" i="6"/>
  <c r="X644" i="6"/>
  <c r="O644" i="6" s="1"/>
  <c r="X645" i="6"/>
  <c r="O645" i="6" s="1"/>
  <c r="X646" i="6"/>
  <c r="X647" i="6"/>
  <c r="X648" i="6"/>
  <c r="O648" i="6" s="1"/>
  <c r="X649" i="6"/>
  <c r="O649" i="6" s="1"/>
  <c r="X650" i="6"/>
  <c r="X651" i="6"/>
  <c r="X652" i="6"/>
  <c r="X653" i="6"/>
  <c r="O653" i="6" s="1"/>
  <c r="X654" i="6"/>
  <c r="O654" i="6" s="1"/>
  <c r="X655" i="6"/>
  <c r="X656" i="6"/>
  <c r="O656" i="6" s="1"/>
  <c r="X657" i="6"/>
  <c r="X658" i="6"/>
  <c r="X659" i="6"/>
  <c r="X660" i="6"/>
  <c r="X661" i="6"/>
  <c r="X662" i="6"/>
  <c r="X663" i="6"/>
  <c r="O663" i="6" s="1"/>
  <c r="X664" i="6"/>
  <c r="X665" i="6"/>
  <c r="X666" i="6"/>
  <c r="X667" i="6"/>
  <c r="X668" i="6"/>
  <c r="X669" i="6"/>
  <c r="X670" i="6"/>
  <c r="X671" i="6"/>
  <c r="O671" i="6" s="1"/>
  <c r="X672" i="6"/>
  <c r="O672" i="6" s="1"/>
  <c r="X673" i="6"/>
  <c r="X674" i="6"/>
  <c r="O674" i="6" s="1"/>
  <c r="X675" i="6"/>
  <c r="X676" i="6"/>
  <c r="O676" i="6" s="1"/>
  <c r="X677" i="6"/>
  <c r="X678" i="6"/>
  <c r="X679" i="6"/>
  <c r="X680" i="6"/>
  <c r="X681" i="6"/>
  <c r="X682" i="6"/>
  <c r="O682" i="6" s="1"/>
  <c r="X683" i="6"/>
  <c r="X684" i="6"/>
  <c r="O684" i="6" s="1"/>
  <c r="X685" i="6"/>
  <c r="O685" i="6" s="1"/>
  <c r="X686" i="6"/>
  <c r="X687" i="6"/>
  <c r="X688" i="6"/>
  <c r="X689" i="6"/>
  <c r="O689" i="6" s="1"/>
  <c r="X690" i="6"/>
  <c r="O690" i="6" s="1"/>
  <c r="X691" i="6"/>
  <c r="X692" i="6"/>
  <c r="O692" i="6" s="1"/>
  <c r="X693" i="6"/>
  <c r="X694" i="6"/>
  <c r="X695" i="6"/>
  <c r="X696" i="6"/>
  <c r="X697" i="6"/>
  <c r="X698" i="6"/>
  <c r="O698" i="6" s="1"/>
  <c r="X699" i="6"/>
  <c r="X700" i="6"/>
  <c r="O700" i="6" s="1"/>
  <c r="X701" i="6"/>
  <c r="O701" i="6" s="1"/>
  <c r="X702" i="6"/>
  <c r="X703" i="6"/>
  <c r="X704" i="6"/>
  <c r="X705" i="6"/>
  <c r="X706" i="6"/>
  <c r="X707" i="6"/>
  <c r="O707" i="6" s="1"/>
  <c r="X708" i="6"/>
  <c r="O708" i="6" s="1"/>
  <c r="X709" i="6"/>
  <c r="X710" i="6"/>
  <c r="X711" i="6"/>
  <c r="X712" i="6"/>
  <c r="X713" i="6"/>
  <c r="O713" i="6" s="1"/>
  <c r="X714" i="6"/>
  <c r="X715" i="6"/>
  <c r="X716" i="6"/>
  <c r="X717" i="6"/>
  <c r="X718" i="6"/>
  <c r="X719" i="6"/>
  <c r="X720" i="6"/>
  <c r="X721" i="6"/>
  <c r="O721" i="6" s="1"/>
  <c r="X722" i="6"/>
  <c r="X723" i="6"/>
  <c r="X724" i="6"/>
  <c r="X725" i="6"/>
  <c r="X726" i="6"/>
  <c r="O726" i="6" s="1"/>
  <c r="X727" i="6"/>
  <c r="X728" i="6"/>
  <c r="X729" i="6"/>
  <c r="O729" i="6" s="1"/>
  <c r="X730" i="6"/>
  <c r="O730" i="6" s="1"/>
  <c r="X731" i="6"/>
  <c r="X732" i="6"/>
  <c r="X733" i="6"/>
  <c r="O733" i="6" s="1"/>
  <c r="X734" i="6"/>
  <c r="X735" i="6"/>
  <c r="X736" i="6"/>
  <c r="X737" i="6"/>
  <c r="X738" i="6"/>
  <c r="O738" i="6" s="1"/>
  <c r="X739" i="6"/>
  <c r="X740" i="6"/>
  <c r="X741" i="6"/>
  <c r="O741" i="6" s="1"/>
  <c r="X742" i="6"/>
  <c r="X743" i="6"/>
  <c r="X744" i="6"/>
  <c r="X745" i="6"/>
  <c r="X746" i="6"/>
  <c r="O746" i="6" s="1"/>
  <c r="X747" i="6"/>
  <c r="X748" i="6"/>
  <c r="X749" i="6"/>
  <c r="O749" i="6" s="1"/>
  <c r="X750" i="6"/>
  <c r="O750" i="6" s="1"/>
  <c r="X751" i="6"/>
  <c r="X752" i="6"/>
  <c r="X753" i="6"/>
  <c r="X754" i="6"/>
  <c r="X755" i="6"/>
  <c r="X756" i="6"/>
  <c r="X757" i="6"/>
  <c r="O757" i="6" s="1"/>
  <c r="X758" i="6"/>
  <c r="X759" i="6"/>
  <c r="X760" i="6"/>
  <c r="X761" i="6"/>
  <c r="O761" i="6" s="1"/>
  <c r="X762" i="6"/>
  <c r="X763" i="6"/>
  <c r="X764" i="6"/>
  <c r="O764" i="6" s="1"/>
  <c r="X765" i="6"/>
  <c r="X766" i="6"/>
  <c r="X767" i="6"/>
  <c r="X768" i="6"/>
  <c r="X769" i="6"/>
  <c r="O769" i="6" s="1"/>
  <c r="X770" i="6"/>
  <c r="X771" i="6"/>
  <c r="X772" i="6"/>
  <c r="X773" i="6"/>
  <c r="O773" i="6" s="1"/>
  <c r="X774" i="6"/>
  <c r="X775" i="6"/>
  <c r="X776" i="6"/>
  <c r="X777" i="6"/>
  <c r="O777" i="6" s="1"/>
  <c r="X778" i="6"/>
  <c r="O778" i="6" s="1"/>
  <c r="X779" i="6"/>
  <c r="X780" i="6"/>
  <c r="O780" i="6" s="1"/>
  <c r="X781" i="6"/>
  <c r="X782" i="6"/>
  <c r="O782" i="6" s="1"/>
  <c r="X783" i="6"/>
  <c r="X784" i="6"/>
  <c r="O784" i="6" s="1"/>
  <c r="X785" i="6"/>
  <c r="X786" i="6"/>
  <c r="X787" i="6"/>
  <c r="O787" i="6" s="1"/>
  <c r="X788" i="6"/>
  <c r="X789" i="6"/>
  <c r="O789" i="6" s="1"/>
  <c r="X790" i="6"/>
  <c r="X791" i="6"/>
  <c r="O791" i="6" s="1"/>
  <c r="X792" i="6"/>
  <c r="X793" i="6"/>
  <c r="O793" i="6" s="1"/>
  <c r="X794" i="6"/>
  <c r="X795" i="6"/>
  <c r="X796" i="6"/>
  <c r="X797" i="6"/>
  <c r="O797" i="6" s="1"/>
  <c r="X798" i="6"/>
  <c r="X799" i="6"/>
  <c r="O799" i="6" s="1"/>
  <c r="X800" i="6"/>
  <c r="X801" i="6"/>
  <c r="O801" i="6" s="1"/>
  <c r="X802" i="6"/>
  <c r="X803" i="6"/>
  <c r="X804" i="6"/>
  <c r="X805" i="6"/>
  <c r="O805" i="6" s="1"/>
  <c r="X806" i="6"/>
  <c r="X807" i="6"/>
  <c r="O807" i="6" s="1"/>
  <c r="X808" i="6"/>
  <c r="X809" i="6"/>
  <c r="O809" i="6" s="1"/>
  <c r="X810" i="6"/>
  <c r="X811" i="6"/>
  <c r="X812" i="6"/>
  <c r="O812" i="6" s="1"/>
  <c r="X813" i="6"/>
  <c r="O813" i="6" s="1"/>
  <c r="X814" i="6"/>
  <c r="O814" i="6" s="1"/>
  <c r="X815" i="6"/>
  <c r="O815" i="6" s="1"/>
  <c r="X816" i="6"/>
  <c r="X817" i="6"/>
  <c r="X818" i="6"/>
  <c r="X819" i="6"/>
  <c r="X820" i="6"/>
  <c r="X821" i="6"/>
  <c r="O821" i="6" s="1"/>
  <c r="X822" i="6"/>
  <c r="X823" i="6"/>
  <c r="X824" i="6"/>
  <c r="X825" i="6"/>
  <c r="X826" i="6"/>
  <c r="X827" i="6"/>
  <c r="X828" i="6"/>
  <c r="X829" i="6"/>
  <c r="O829" i="6" s="1"/>
  <c r="X830" i="6"/>
  <c r="X831" i="6"/>
  <c r="O831" i="6" s="1"/>
  <c r="X832" i="6"/>
  <c r="O832" i="6" s="1"/>
  <c r="X833" i="6"/>
  <c r="X834" i="6"/>
  <c r="X835" i="6"/>
  <c r="O835" i="6" s="1"/>
  <c r="X836" i="6"/>
  <c r="X837" i="6"/>
  <c r="O837" i="6" s="1"/>
  <c r="X838" i="6"/>
  <c r="X839" i="6"/>
  <c r="O839" i="6" s="1"/>
  <c r="X840" i="6"/>
  <c r="O840" i="6" s="1"/>
  <c r="X841" i="6"/>
  <c r="O841" i="6" s="1"/>
  <c r="X842" i="6"/>
  <c r="X843" i="6"/>
  <c r="X844" i="6"/>
  <c r="O844" i="6" s="1"/>
  <c r="X845" i="6"/>
  <c r="X846" i="6"/>
  <c r="O846" i="6" s="1"/>
  <c r="X847" i="6"/>
  <c r="X848" i="6"/>
  <c r="X849" i="6"/>
  <c r="O849" i="6" s="1"/>
  <c r="X850" i="6"/>
  <c r="X851" i="6"/>
  <c r="X852" i="6"/>
  <c r="O852" i="6" s="1"/>
  <c r="X853" i="6"/>
  <c r="X854" i="6"/>
  <c r="X855" i="6"/>
  <c r="X856" i="6"/>
  <c r="O856" i="6" s="1"/>
  <c r="X857" i="6"/>
  <c r="O857" i="6" s="1"/>
  <c r="X858" i="6"/>
  <c r="X859" i="6"/>
  <c r="O859" i="6" s="1"/>
  <c r="X860" i="6"/>
  <c r="O860" i="6" s="1"/>
  <c r="X861" i="6"/>
  <c r="X862" i="6"/>
  <c r="X863" i="6"/>
  <c r="X864" i="6"/>
  <c r="X865" i="6"/>
  <c r="O865" i="6" s="1"/>
  <c r="X866" i="6"/>
  <c r="X867" i="6"/>
  <c r="X868" i="6"/>
  <c r="O868" i="6" s="1"/>
  <c r="X869" i="6"/>
  <c r="X870" i="6"/>
  <c r="O870" i="6" s="1"/>
  <c r="X871" i="6"/>
  <c r="X872" i="6"/>
  <c r="X873" i="6"/>
  <c r="O873" i="6" s="1"/>
  <c r="X874" i="6"/>
  <c r="O874" i="6" s="1"/>
  <c r="X875" i="6"/>
  <c r="X876" i="6"/>
  <c r="X877" i="6"/>
  <c r="O877" i="6" s="1"/>
  <c r="X878" i="6"/>
  <c r="X879" i="6"/>
  <c r="O879" i="6" s="1"/>
  <c r="X880" i="6"/>
  <c r="O880" i="6" s="1"/>
  <c r="X881" i="6"/>
  <c r="O881" i="6" s="1"/>
  <c r="X882" i="6"/>
  <c r="X883" i="6"/>
  <c r="X884" i="6"/>
  <c r="X885" i="6"/>
  <c r="X886" i="6"/>
  <c r="X887" i="6"/>
  <c r="X888" i="6"/>
  <c r="X889" i="6"/>
  <c r="X890" i="6"/>
  <c r="O890" i="6" s="1"/>
  <c r="X891" i="6"/>
  <c r="X892" i="6"/>
  <c r="X893" i="6"/>
  <c r="X894" i="6"/>
  <c r="O894" i="6" s="1"/>
  <c r="X895" i="6"/>
  <c r="X896" i="6"/>
  <c r="X897" i="6"/>
  <c r="X898" i="6"/>
  <c r="X899" i="6"/>
  <c r="X900" i="6"/>
  <c r="O900" i="6" s="1"/>
  <c r="X901" i="6"/>
  <c r="X902" i="6"/>
  <c r="X903" i="6"/>
  <c r="X904" i="6"/>
  <c r="X905" i="6"/>
  <c r="X906" i="6"/>
  <c r="X907" i="6"/>
  <c r="O907" i="6" s="1"/>
  <c r="X908" i="6"/>
  <c r="O908" i="6" s="1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O929" i="6" s="1"/>
  <c r="X930" i="6"/>
  <c r="X931" i="6"/>
  <c r="X932" i="6"/>
  <c r="O932" i="6" s="1"/>
  <c r="X933" i="6"/>
  <c r="O933" i="6" s="1"/>
  <c r="X934" i="6"/>
  <c r="X935" i="6"/>
  <c r="O935" i="6" s="1"/>
  <c r="X936" i="6"/>
  <c r="O936" i="6" s="1"/>
  <c r="X937" i="6"/>
  <c r="X938" i="6"/>
  <c r="X939" i="6"/>
  <c r="X940" i="6"/>
  <c r="X941" i="6"/>
  <c r="O941" i="6" s="1"/>
  <c r="X942" i="6"/>
  <c r="X943" i="6"/>
  <c r="O943" i="6" s="1"/>
  <c r="X944" i="6"/>
  <c r="O944" i="6" s="1"/>
  <c r="X945" i="6"/>
  <c r="X946" i="6"/>
  <c r="X947" i="6"/>
  <c r="X948" i="6"/>
  <c r="X949" i="6"/>
  <c r="O949" i="6" s="1"/>
  <c r="X950" i="6"/>
  <c r="X951" i="6"/>
  <c r="O951" i="6" s="1"/>
  <c r="X952" i="6"/>
  <c r="O952" i="6" s="1"/>
  <c r="X953" i="6"/>
  <c r="O953" i="6" s="1"/>
  <c r="X954" i="6"/>
  <c r="X955" i="6"/>
  <c r="X956" i="6"/>
  <c r="O956" i="6" s="1"/>
  <c r="X957" i="6"/>
  <c r="O957" i="6" s="1"/>
  <c r="X958" i="6"/>
  <c r="X959" i="6"/>
  <c r="O959" i="6" s="1"/>
  <c r="X960" i="6"/>
  <c r="O960" i="6" s="1"/>
  <c r="X961" i="6"/>
  <c r="O961" i="6" s="1"/>
  <c r="X962" i="6"/>
  <c r="O962" i="6" s="1"/>
  <c r="X963" i="6"/>
  <c r="X964" i="6"/>
  <c r="O964" i="6" s="1"/>
  <c r="X965" i="6"/>
  <c r="X966" i="6"/>
  <c r="X967" i="6"/>
  <c r="O967" i="6" s="1"/>
  <c r="X968" i="6"/>
  <c r="O968" i="6" s="1"/>
  <c r="X969" i="6"/>
  <c r="X970" i="6"/>
  <c r="X971" i="6"/>
  <c r="X972" i="6"/>
  <c r="O972" i="6" s="1"/>
  <c r="X973" i="6"/>
  <c r="O973" i="6" s="1"/>
  <c r="X974" i="6"/>
  <c r="X975" i="6"/>
  <c r="O975" i="6" s="1"/>
  <c r="X976" i="6"/>
  <c r="O976" i="6" s="1"/>
  <c r="X977" i="6"/>
  <c r="O977" i="6" s="1"/>
  <c r="X978" i="6"/>
  <c r="X979" i="6"/>
  <c r="X980" i="6"/>
  <c r="O980" i="6" s="1"/>
  <c r="X981" i="6"/>
  <c r="O981" i="6" s="1"/>
  <c r="X982" i="6"/>
  <c r="X983" i="6"/>
  <c r="O983" i="6" s="1"/>
  <c r="X984" i="6"/>
  <c r="O984" i="6" s="1"/>
  <c r="X985" i="6"/>
  <c r="O985" i="6" s="1"/>
  <c r="X986" i="6"/>
  <c r="X987" i="6"/>
  <c r="X988" i="6"/>
  <c r="X989" i="6"/>
  <c r="O989" i="6" s="1"/>
  <c r="X990" i="6"/>
  <c r="X991" i="6"/>
  <c r="O991" i="6" s="1"/>
  <c r="X992" i="6"/>
  <c r="O992" i="6" s="1"/>
  <c r="X993" i="6"/>
  <c r="O993" i="6" s="1"/>
  <c r="X994" i="6"/>
  <c r="O994" i="6" s="1"/>
  <c r="X995" i="6"/>
  <c r="X996" i="6"/>
  <c r="O996" i="6" s="1"/>
  <c r="X997" i="6"/>
  <c r="O997" i="6" s="1"/>
  <c r="X998" i="6"/>
  <c r="X999" i="6"/>
  <c r="O999" i="6" s="1"/>
  <c r="X1000" i="6"/>
  <c r="O1000" i="6" s="1"/>
  <c r="X1001" i="6"/>
  <c r="O1001" i="6" s="1"/>
  <c r="X1002" i="6"/>
  <c r="X1003" i="6"/>
  <c r="X1004" i="6"/>
  <c r="X1005" i="6"/>
  <c r="X1006" i="6"/>
  <c r="X1007" i="6"/>
  <c r="O1007" i="6" s="1"/>
  <c r="X1008" i="6"/>
  <c r="O1008" i="6" s="1"/>
  <c r="X1009" i="6"/>
  <c r="O1009" i="6" s="1"/>
  <c r="X1010" i="6"/>
  <c r="O1010" i="6" s="1"/>
  <c r="X1011" i="6"/>
  <c r="X1012" i="6"/>
  <c r="X1013" i="6"/>
  <c r="X1014" i="6"/>
  <c r="X1015" i="6"/>
  <c r="O1015" i="6" s="1"/>
  <c r="X1016" i="6"/>
  <c r="X1017" i="6"/>
  <c r="X1018" i="6"/>
  <c r="O1018" i="6" s="1"/>
  <c r="X1019" i="6"/>
  <c r="X1020" i="6"/>
  <c r="O1020" i="6" s="1"/>
  <c r="X1021" i="6"/>
  <c r="O1021" i="6" s="1"/>
  <c r="X1022" i="6"/>
  <c r="O1022" i="6" s="1"/>
  <c r="X1023" i="6"/>
  <c r="O1023" i="6" s="1"/>
  <c r="X1024" i="6"/>
  <c r="O1024" i="6" s="1"/>
  <c r="X1025" i="6"/>
  <c r="O1025" i="6" s="1"/>
  <c r="X1026" i="6"/>
  <c r="X1027" i="6"/>
  <c r="X1028" i="6"/>
  <c r="X1029" i="6"/>
  <c r="X1030" i="6"/>
  <c r="X1031" i="6"/>
  <c r="O1031" i="6" s="1"/>
  <c r="X1032" i="6"/>
  <c r="X1033" i="6"/>
  <c r="X1034" i="6"/>
  <c r="X1035" i="6"/>
  <c r="X1036" i="6"/>
  <c r="O1036" i="6" s="1"/>
  <c r="X1037" i="6"/>
  <c r="X1038" i="6"/>
  <c r="X1039" i="6"/>
  <c r="O1039" i="6" s="1"/>
  <c r="X1040" i="6"/>
  <c r="O1040" i="6" s="1"/>
  <c r="X1041" i="6"/>
  <c r="O1041" i="6" s="1"/>
  <c r="X1042" i="6"/>
  <c r="X1043" i="6"/>
  <c r="X1044" i="6"/>
  <c r="O1044" i="6" s="1"/>
  <c r="X1045" i="6"/>
  <c r="O1045" i="6" s="1"/>
  <c r="X1046" i="6"/>
  <c r="X1047" i="6"/>
  <c r="O1047" i="6" s="1"/>
  <c r="X1048" i="6"/>
  <c r="O1048" i="6" s="1"/>
  <c r="X1049" i="6"/>
  <c r="O1049" i="6" s="1"/>
  <c r="X1050" i="6"/>
  <c r="X1051" i="6"/>
  <c r="X1052" i="6"/>
  <c r="O1052" i="6" s="1"/>
  <c r="X1053" i="6"/>
  <c r="O1053" i="6" s="1"/>
  <c r="X1054" i="6"/>
  <c r="X1055" i="6"/>
  <c r="O1055" i="6" s="1"/>
  <c r="X1056" i="6"/>
  <c r="X1057" i="6"/>
  <c r="X1058" i="6"/>
  <c r="X1059" i="6"/>
  <c r="X1060" i="6"/>
  <c r="X1061" i="6"/>
  <c r="O1061" i="6" s="1"/>
  <c r="X1062" i="6"/>
  <c r="X1063" i="6"/>
  <c r="O1063" i="6" s="1"/>
  <c r="X1064" i="6"/>
  <c r="O1064" i="6" s="1"/>
  <c r="X1065" i="6"/>
  <c r="O1065" i="6" s="1"/>
  <c r="X1066" i="6"/>
  <c r="O1066" i="6" s="1"/>
  <c r="X1067" i="6"/>
  <c r="X1068" i="6"/>
  <c r="X1069" i="6"/>
  <c r="O1069" i="6" s="1"/>
  <c r="X1070" i="6"/>
  <c r="X1071" i="6"/>
  <c r="O1071" i="6" s="1"/>
  <c r="X1072" i="6"/>
  <c r="O1072" i="6" s="1"/>
  <c r="X1073" i="6"/>
  <c r="O1073" i="6" s="1"/>
  <c r="X1074" i="6"/>
  <c r="X1075" i="6"/>
  <c r="X1076" i="6"/>
  <c r="O1076" i="6" s="1"/>
  <c r="X1077" i="6"/>
  <c r="O1077" i="6" s="1"/>
  <c r="X1078" i="6"/>
  <c r="O1078" i="6" s="1"/>
  <c r="X1079" i="6"/>
  <c r="O1079" i="6" s="1"/>
  <c r="X1080" i="6"/>
  <c r="O1080" i="6" s="1"/>
  <c r="X1081" i="6"/>
  <c r="O1081" i="6" s="1"/>
  <c r="X1082" i="6"/>
  <c r="O1082" i="6" s="1"/>
  <c r="X1083" i="6"/>
  <c r="X1084" i="6"/>
  <c r="X1085" i="6"/>
  <c r="X1086" i="6"/>
  <c r="O1086" i="6" s="1"/>
  <c r="X1087" i="6"/>
  <c r="X1088" i="6"/>
  <c r="O1088" i="6" s="1"/>
  <c r="X1089" i="6"/>
  <c r="O1089" i="6" s="1"/>
  <c r="X1090" i="6"/>
  <c r="X1091" i="6"/>
  <c r="X1092" i="6"/>
  <c r="O1092" i="6" s="1"/>
  <c r="X1093" i="6"/>
  <c r="O1093" i="6" s="1"/>
  <c r="X1094" i="6"/>
  <c r="X1095" i="6"/>
  <c r="O1095" i="6" s="1"/>
  <c r="X1096" i="6"/>
  <c r="O1096" i="6" s="1"/>
  <c r="X1097" i="6"/>
  <c r="X1098" i="6"/>
  <c r="X1099" i="6"/>
  <c r="X1100" i="6"/>
  <c r="O1100" i="6" s="1"/>
  <c r="X1101" i="6"/>
  <c r="O1101" i="6" s="1"/>
  <c r="X1102" i="6"/>
  <c r="O1102" i="6" s="1"/>
  <c r="X1103" i="6"/>
  <c r="O1103" i="6" s="1"/>
  <c r="X1104" i="6"/>
  <c r="O1104" i="6" s="1"/>
  <c r="X1105" i="6"/>
  <c r="O1105" i="6" s="1"/>
  <c r="X1106" i="6"/>
  <c r="O1106" i="6" s="1"/>
  <c r="X1107" i="6"/>
  <c r="X1108" i="6"/>
  <c r="O1108" i="6" s="1"/>
  <c r="X1109" i="6"/>
  <c r="O1109" i="6" s="1"/>
  <c r="X1110" i="6"/>
  <c r="X1111" i="6"/>
  <c r="O1111" i="6" s="1"/>
  <c r="X1112" i="6"/>
  <c r="O1112" i="6" s="1"/>
  <c r="X1113" i="6"/>
  <c r="O1113" i="6" s="1"/>
  <c r="X1114" i="6"/>
  <c r="X1115" i="6"/>
  <c r="X1116" i="6"/>
  <c r="X1117" i="6"/>
  <c r="O1117" i="6" s="1"/>
  <c r="X1118" i="6"/>
  <c r="X1119" i="6"/>
  <c r="O1119" i="6" s="1"/>
  <c r="X1120" i="6"/>
  <c r="O1120" i="6" s="1"/>
  <c r="X1121" i="6"/>
  <c r="O1121" i="6" s="1"/>
  <c r="X1122" i="6"/>
  <c r="X1123" i="6"/>
  <c r="X1124" i="6"/>
  <c r="X1125" i="6"/>
  <c r="O1125" i="6" s="1"/>
  <c r="X1126" i="6"/>
  <c r="X1127" i="6"/>
  <c r="O1127" i="6" s="1"/>
  <c r="X1128" i="6"/>
  <c r="O1128" i="6" s="1"/>
  <c r="X1129" i="6"/>
  <c r="O1129" i="6" s="1"/>
  <c r="X1130" i="6"/>
  <c r="O1130" i="6" s="1"/>
  <c r="X1131" i="6"/>
  <c r="X1132" i="6"/>
  <c r="O1132" i="6" s="1"/>
  <c r="X1133" i="6"/>
  <c r="O1133" i="6" s="1"/>
  <c r="X1134" i="6"/>
  <c r="X1135" i="6"/>
  <c r="O1135" i="6" s="1"/>
  <c r="X1136" i="6"/>
  <c r="O1136" i="6" s="1"/>
  <c r="X1137" i="6"/>
  <c r="O1137" i="6" s="1"/>
  <c r="X1138" i="6"/>
  <c r="X1139" i="6"/>
  <c r="X1140" i="6"/>
  <c r="X1141" i="6"/>
  <c r="O1141" i="6" s="1"/>
  <c r="X1142" i="6"/>
  <c r="X1143" i="6"/>
  <c r="O1143" i="6" s="1"/>
  <c r="X1144" i="6"/>
  <c r="O1144" i="6" s="1"/>
  <c r="X1145" i="6"/>
  <c r="O1145" i="6" s="1"/>
  <c r="X1146" i="6"/>
  <c r="X1147" i="6"/>
  <c r="O1147" i="6" s="1"/>
  <c r="X1148" i="6"/>
  <c r="O1148" i="6" s="1"/>
  <c r="X1149" i="6"/>
  <c r="O1149" i="6" s="1"/>
  <c r="X1150" i="6"/>
  <c r="X1151" i="6"/>
  <c r="O1151" i="6" s="1"/>
  <c r="X1152" i="6"/>
  <c r="O1152" i="6" s="1"/>
  <c r="X1153" i="6"/>
  <c r="X1154" i="6"/>
  <c r="X1155" i="6"/>
  <c r="X1156" i="6"/>
  <c r="O1156" i="6" s="1"/>
  <c r="X1157" i="6"/>
  <c r="O1157" i="6" s="1"/>
  <c r="X1158" i="6"/>
  <c r="X1159" i="6"/>
  <c r="X1160" i="6"/>
  <c r="X1161" i="6"/>
  <c r="X1162" i="6"/>
  <c r="X1163" i="6"/>
  <c r="X1164" i="6"/>
  <c r="X1165" i="6"/>
  <c r="O1165" i="6" s="1"/>
  <c r="X1166" i="6"/>
  <c r="X1167" i="6"/>
  <c r="X1168" i="6"/>
  <c r="X1169" i="6"/>
  <c r="O1169" i="6" s="1"/>
  <c r="X1170" i="6"/>
  <c r="X1171" i="6"/>
  <c r="X1172" i="6"/>
  <c r="X1173" i="6"/>
  <c r="O1173" i="6" s="1"/>
  <c r="X1174" i="6"/>
  <c r="X1175" i="6"/>
  <c r="X1176" i="6"/>
  <c r="X1177" i="6"/>
  <c r="X1178" i="6"/>
  <c r="O1178" i="6" s="1"/>
  <c r="X1179" i="6"/>
  <c r="O1179" i="6" s="1"/>
  <c r="X1180" i="6"/>
  <c r="X1181" i="6"/>
  <c r="O1181" i="6" s="1"/>
  <c r="X1182" i="6"/>
  <c r="X1183" i="6"/>
  <c r="X1184" i="6"/>
  <c r="X1185" i="6"/>
  <c r="X1186" i="6"/>
  <c r="X1187" i="6"/>
  <c r="X1188" i="6"/>
  <c r="O1188" i="6" s="1"/>
  <c r="X1189" i="6"/>
  <c r="O1189" i="6" s="1"/>
  <c r="X1190" i="6"/>
  <c r="O1190" i="6" s="1"/>
  <c r="X1191" i="6"/>
  <c r="O1191" i="6" s="1"/>
  <c r="X1192" i="6"/>
  <c r="X1193" i="6"/>
  <c r="X1194" i="6"/>
  <c r="X1195" i="6"/>
  <c r="X1196" i="6"/>
  <c r="X1197" i="6"/>
  <c r="X1198" i="6"/>
  <c r="X1199" i="6"/>
  <c r="O1199" i="6" s="1"/>
  <c r="X1200" i="6"/>
  <c r="X1201" i="6"/>
  <c r="O1201" i="6" s="1"/>
  <c r="X1202" i="6"/>
  <c r="X1203" i="6"/>
  <c r="X1204" i="6"/>
  <c r="X1205" i="6"/>
  <c r="X1206" i="6"/>
  <c r="X1207" i="6"/>
  <c r="X1208" i="6"/>
  <c r="O1208" i="6" s="1"/>
  <c r="X1209" i="6"/>
  <c r="X1210" i="6"/>
  <c r="O1210" i="6" s="1"/>
  <c r="X1211" i="6"/>
  <c r="X1212" i="6"/>
  <c r="O1212" i="6" s="1"/>
  <c r="X1213" i="6"/>
  <c r="O1213" i="6" s="1"/>
  <c r="X1214" i="6"/>
  <c r="X1215" i="6"/>
  <c r="O1215" i="6" s="1"/>
  <c r="X1216" i="6"/>
  <c r="O1216" i="6" s="1"/>
  <c r="X1217" i="6"/>
  <c r="X1218" i="6"/>
  <c r="O1218" i="6" s="1"/>
  <c r="X1219" i="6"/>
  <c r="X1220" i="6"/>
  <c r="O1220" i="6" s="1"/>
  <c r="X1221" i="6"/>
  <c r="O1221" i="6" s="1"/>
  <c r="X1222" i="6"/>
  <c r="X1223" i="6"/>
  <c r="X1224" i="6"/>
  <c r="X1225" i="6"/>
  <c r="O1225" i="6" s="1"/>
  <c r="X1226" i="6"/>
  <c r="O1226" i="6" s="1"/>
  <c r="X1227" i="6"/>
  <c r="X1228" i="6"/>
  <c r="X1229" i="6"/>
  <c r="O1229" i="6" s="1"/>
  <c r="X1230" i="6"/>
  <c r="X1231" i="6"/>
  <c r="X1232" i="6"/>
  <c r="X1233" i="6"/>
  <c r="O1233" i="6" s="1"/>
  <c r="X1234" i="6"/>
  <c r="O1234" i="6" s="1"/>
  <c r="X1235" i="6"/>
  <c r="X1236" i="6"/>
  <c r="O1236" i="6" s="1"/>
  <c r="X1237" i="6"/>
  <c r="X1238" i="6"/>
  <c r="O1238" i="6" s="1"/>
  <c r="X1239" i="6"/>
  <c r="X1240" i="6"/>
  <c r="X1241" i="6"/>
  <c r="X1242" i="6"/>
  <c r="X1243" i="6"/>
  <c r="X1244" i="6"/>
  <c r="O1244" i="6" s="1"/>
  <c r="X1245" i="6"/>
  <c r="X1246" i="6"/>
  <c r="X1247" i="6"/>
  <c r="O1247" i="6" s="1"/>
  <c r="X1248" i="6"/>
  <c r="X1249" i="6"/>
  <c r="X1250" i="6"/>
  <c r="X1251" i="6"/>
  <c r="X1252" i="6"/>
  <c r="O1252" i="6" s="1"/>
  <c r="X1253" i="6"/>
  <c r="X1254" i="6"/>
  <c r="X1255" i="6"/>
  <c r="X1256" i="6"/>
  <c r="O1256" i="6" s="1"/>
  <c r="X1257" i="6"/>
  <c r="X1258" i="6"/>
  <c r="X1259" i="6"/>
  <c r="X1260" i="6"/>
  <c r="O1260" i="6" s="1"/>
  <c r="X1261" i="6"/>
  <c r="X1262" i="6"/>
  <c r="X1263" i="6"/>
  <c r="X1264" i="6"/>
  <c r="X1265" i="6"/>
  <c r="O1265" i="6" s="1"/>
  <c r="X1266" i="6"/>
  <c r="X1267" i="6"/>
  <c r="X1268" i="6"/>
  <c r="O1268" i="6" s="1"/>
  <c r="X1269" i="6"/>
  <c r="X1270" i="6"/>
  <c r="X1271" i="6"/>
  <c r="X1272" i="6"/>
  <c r="X1273" i="6"/>
  <c r="X1274" i="6"/>
  <c r="X1275" i="6"/>
  <c r="X1276" i="6"/>
  <c r="O1276" i="6" s="1"/>
  <c r="X1277" i="6"/>
  <c r="X1278" i="6"/>
  <c r="O1278" i="6" s="1"/>
  <c r="X1279" i="6"/>
  <c r="X1280" i="6"/>
  <c r="X1281" i="6"/>
  <c r="X1282" i="6"/>
  <c r="X1283" i="6"/>
  <c r="X1284" i="6"/>
  <c r="O1284" i="6" s="1"/>
  <c r="X1285" i="6"/>
  <c r="X1286" i="6"/>
  <c r="X1287" i="6"/>
  <c r="X1288" i="6"/>
  <c r="X1289" i="6"/>
  <c r="X1290" i="6"/>
  <c r="X1291" i="6"/>
  <c r="X1292" i="6"/>
  <c r="O1292" i="6" s="1"/>
  <c r="X1293" i="6"/>
  <c r="O1293" i="6" s="1"/>
  <c r="X1294" i="6"/>
  <c r="X1295" i="6"/>
  <c r="O1295" i="6" s="1"/>
  <c r="X1296" i="6"/>
  <c r="O1296" i="6" s="1"/>
  <c r="X1297" i="6"/>
  <c r="O1297" i="6" s="1"/>
  <c r="X1298" i="6"/>
  <c r="O1298" i="6" s="1"/>
  <c r="X1299" i="6"/>
  <c r="X1300" i="6"/>
  <c r="O1300" i="6" s="1"/>
  <c r="X1301" i="6"/>
  <c r="O1301" i="6" s="1"/>
  <c r="X1302" i="6"/>
  <c r="X1303" i="6"/>
  <c r="O1303" i="6" s="1"/>
  <c r="X1304" i="6"/>
  <c r="X1305" i="6"/>
  <c r="X1306" i="6"/>
  <c r="X1307" i="6"/>
  <c r="X1308" i="6"/>
  <c r="O1308" i="6" s="1"/>
  <c r="X1309" i="6"/>
  <c r="O1309" i="6" s="1"/>
  <c r="X1310" i="6"/>
  <c r="X1311" i="6"/>
  <c r="O1311" i="6" s="1"/>
  <c r="X1312" i="6"/>
  <c r="O1312" i="6" s="1"/>
  <c r="X1313" i="6"/>
  <c r="O1313" i="6" s="1"/>
  <c r="X1314" i="6"/>
  <c r="X1315" i="6"/>
  <c r="X1316" i="6"/>
  <c r="X1317" i="6"/>
  <c r="O1317" i="6" s="1"/>
  <c r="X1318" i="6"/>
  <c r="O1318" i="6" s="1"/>
  <c r="X1319" i="6"/>
  <c r="O1319" i="6" s="1"/>
  <c r="X1320" i="6"/>
  <c r="O1320" i="6" s="1"/>
  <c r="X1321" i="6"/>
  <c r="X1322" i="6"/>
  <c r="O1322" i="6" s="1"/>
  <c r="X1323" i="6"/>
  <c r="O1323" i="6" s="1"/>
  <c r="X1324" i="6"/>
  <c r="O1324" i="6" s="1"/>
  <c r="X1325" i="6"/>
  <c r="X1326" i="6"/>
  <c r="X1327" i="6"/>
  <c r="O1327" i="6" s="1"/>
  <c r="X1328" i="6"/>
  <c r="X1329" i="6"/>
  <c r="O1329" i="6" s="1"/>
  <c r="X1330" i="6"/>
  <c r="X1331" i="6"/>
  <c r="X1332" i="6"/>
  <c r="O1332" i="6" s="1"/>
  <c r="X1333" i="6"/>
  <c r="O1333" i="6" s="1"/>
  <c r="X1334" i="6"/>
  <c r="X1335" i="6"/>
  <c r="X1336" i="6"/>
  <c r="X1337" i="6"/>
  <c r="O1337" i="6" s="1"/>
  <c r="X1338" i="6"/>
  <c r="O1338" i="6" s="1"/>
  <c r="X1339" i="6"/>
  <c r="X1340" i="6"/>
  <c r="X1341" i="6"/>
  <c r="O1341" i="6" s="1"/>
  <c r="X1342" i="6"/>
  <c r="X1343" i="6"/>
  <c r="O1343" i="6" s="1"/>
  <c r="X1344" i="6"/>
  <c r="O1344" i="6" s="1"/>
  <c r="X1345" i="6"/>
  <c r="X1346" i="6"/>
  <c r="X1347" i="6"/>
  <c r="X1348" i="6"/>
  <c r="O1348" i="6" s="1"/>
  <c r="X1349" i="6"/>
  <c r="X1350" i="6"/>
  <c r="X1351" i="6"/>
  <c r="O1351" i="6" s="1"/>
  <c r="X1352" i="6"/>
  <c r="O1352" i="6" s="1"/>
  <c r="X1353" i="6"/>
  <c r="O1353" i="6" s="1"/>
  <c r="X1354" i="6"/>
  <c r="X1355" i="6"/>
  <c r="X1356" i="6"/>
  <c r="X1357" i="6"/>
  <c r="X1358" i="6"/>
  <c r="X1359" i="6"/>
  <c r="O1359" i="6" s="1"/>
  <c r="X1360" i="6"/>
  <c r="O1360" i="6" s="1"/>
  <c r="X1361" i="6"/>
  <c r="O1361" i="6" s="1"/>
  <c r="X1362" i="6"/>
  <c r="X1363" i="6"/>
  <c r="X1364" i="6"/>
  <c r="X1365" i="6"/>
  <c r="X1366" i="6"/>
  <c r="X1367" i="6"/>
  <c r="O1367" i="6" s="1"/>
  <c r="X1368" i="6"/>
  <c r="X1369" i="6"/>
  <c r="O1369" i="6" s="1"/>
  <c r="X1370" i="6"/>
  <c r="X1371" i="6"/>
  <c r="O1371" i="6" s="1"/>
  <c r="X1372" i="6"/>
  <c r="O1372" i="6" s="1"/>
  <c r="X1373" i="6"/>
  <c r="O1373" i="6" s="1"/>
  <c r="X1374" i="6"/>
  <c r="O1374" i="6" s="1"/>
  <c r="X1375" i="6"/>
  <c r="O1375" i="6" s="1"/>
  <c r="X1376" i="6"/>
  <c r="O1376" i="6" s="1"/>
  <c r="X1377" i="6"/>
  <c r="O1377" i="6" s="1"/>
  <c r="X1378" i="6"/>
  <c r="X1379" i="6"/>
  <c r="X1380" i="6"/>
  <c r="X1381" i="6"/>
  <c r="O1381" i="6" s="1"/>
  <c r="X1382" i="6"/>
  <c r="X1383" i="6"/>
  <c r="O1383" i="6" s="1"/>
  <c r="X1384" i="6"/>
  <c r="O1384" i="6" s="1"/>
  <c r="X1385" i="6"/>
  <c r="O1385" i="6" s="1"/>
  <c r="X1386" i="6"/>
  <c r="O1386" i="6" s="1"/>
  <c r="X1387" i="6"/>
  <c r="X1388" i="6"/>
  <c r="O1388" i="6" s="1"/>
  <c r="X1389" i="6"/>
  <c r="O1389" i="6" s="1"/>
  <c r="X1390" i="6"/>
  <c r="X1391" i="6"/>
  <c r="O1391" i="6" s="1"/>
  <c r="X1392" i="6"/>
  <c r="O1392" i="6" s="1"/>
  <c r="X1393" i="6"/>
  <c r="O1393" i="6" s="1"/>
  <c r="X1394" i="6"/>
  <c r="X1395" i="6"/>
  <c r="X1396" i="6"/>
  <c r="X1397" i="6"/>
  <c r="O1397" i="6" s="1"/>
  <c r="X1398" i="6"/>
  <c r="X1399" i="6"/>
  <c r="O1399" i="6" s="1"/>
  <c r="X1400" i="6"/>
  <c r="O1400" i="6" s="1"/>
  <c r="X1401" i="6"/>
  <c r="O1401" i="6" s="1"/>
  <c r="X1402" i="6"/>
  <c r="X1403" i="6"/>
  <c r="X1404" i="6"/>
  <c r="O1404" i="6" s="1"/>
  <c r="X1405" i="6"/>
  <c r="O1405" i="6" s="1"/>
  <c r="X1406" i="6"/>
  <c r="X1407" i="6"/>
  <c r="O1407" i="6" s="1"/>
  <c r="X1408" i="6"/>
  <c r="O1408" i="6" s="1"/>
  <c r="X1409" i="6"/>
  <c r="O1409" i="6" s="1"/>
  <c r="X1410" i="6"/>
  <c r="X1411" i="6"/>
  <c r="X1412" i="6"/>
  <c r="O1412" i="6" s="1"/>
  <c r="X1413" i="6"/>
  <c r="O1413" i="6" s="1"/>
  <c r="X1414" i="6"/>
  <c r="X1415" i="6"/>
  <c r="O1415" i="6" s="1"/>
  <c r="X1416" i="6"/>
  <c r="O1416" i="6" s="1"/>
  <c r="X1417" i="6"/>
  <c r="O1417" i="6" s="1"/>
  <c r="X1418" i="6"/>
  <c r="O1418" i="6" s="1"/>
  <c r="X1419" i="6"/>
  <c r="X1420" i="6"/>
  <c r="O1420" i="6" s="1"/>
  <c r="X1421" i="6"/>
  <c r="O1421" i="6" s="1"/>
  <c r="X1422" i="6"/>
  <c r="O1422" i="6" s="1"/>
  <c r="X1423" i="6"/>
  <c r="X1424" i="6"/>
  <c r="O1424" i="6" s="1"/>
  <c r="X1425" i="6"/>
  <c r="O1425" i="6" s="1"/>
  <c r="X1426" i="6"/>
  <c r="O1426" i="6" s="1"/>
  <c r="X1427" i="6"/>
  <c r="O1427" i="6" s="1"/>
  <c r="X1428" i="6"/>
  <c r="X1429" i="6"/>
  <c r="O1429" i="6" s="1"/>
  <c r="X1430" i="6"/>
  <c r="X1431" i="6"/>
  <c r="O1431" i="6" s="1"/>
  <c r="X1432" i="6"/>
  <c r="O1432" i="6" s="1"/>
  <c r="X1433" i="6"/>
  <c r="O1433" i="6" s="1"/>
  <c r="X1434" i="6"/>
  <c r="X1435" i="6"/>
  <c r="X1436" i="6"/>
  <c r="O1436" i="6" s="1"/>
  <c r="X1437" i="6"/>
  <c r="O1437" i="6" s="1"/>
  <c r="X1438" i="6"/>
  <c r="X1439" i="6"/>
  <c r="O1439" i="6" s="1"/>
  <c r="X1440" i="6"/>
  <c r="O1440" i="6" s="1"/>
  <c r="X1441" i="6"/>
  <c r="O1441" i="6" s="1"/>
  <c r="X1442" i="6"/>
  <c r="O1442" i="6" s="1"/>
  <c r="X1443" i="6"/>
  <c r="X1444" i="6"/>
  <c r="X1445" i="6"/>
  <c r="O1445" i="6" s="1"/>
  <c r="X1446" i="6"/>
  <c r="X1447" i="6"/>
  <c r="O1447" i="6" s="1"/>
  <c r="X1448" i="6"/>
  <c r="O1448" i="6" s="1"/>
  <c r="X1449" i="6"/>
  <c r="O1449" i="6" s="1"/>
  <c r="X1450" i="6"/>
  <c r="X1451" i="6"/>
  <c r="X1452" i="6"/>
  <c r="X1453" i="6"/>
  <c r="O1453" i="6" s="1"/>
  <c r="X1454" i="6"/>
  <c r="X1455" i="6"/>
  <c r="O1455" i="6" s="1"/>
  <c r="X1456" i="6"/>
  <c r="O1456" i="6" s="1"/>
  <c r="X1457" i="6"/>
  <c r="O1457" i="6" s="1"/>
  <c r="X1458" i="6"/>
  <c r="O1458" i="6" s="1"/>
  <c r="X1459" i="6"/>
  <c r="X1460" i="6"/>
  <c r="X1461" i="6"/>
  <c r="O1461" i="6" s="1"/>
  <c r="X1462" i="6"/>
  <c r="X1463" i="6"/>
  <c r="X1464" i="6"/>
  <c r="X1465" i="6"/>
  <c r="X1466" i="6"/>
  <c r="X1467" i="6"/>
  <c r="X1468" i="6"/>
  <c r="X1469" i="6"/>
  <c r="O1469" i="6" s="1"/>
  <c r="X1470" i="6"/>
  <c r="X1471" i="6"/>
  <c r="O1471" i="6" s="1"/>
  <c r="X1472" i="6"/>
  <c r="O1472" i="6" s="1"/>
  <c r="X1473" i="6"/>
  <c r="O1473" i="6" s="1"/>
  <c r="X1474" i="6"/>
  <c r="O1474" i="6" s="1"/>
  <c r="X1475" i="6"/>
  <c r="X1476" i="6"/>
  <c r="X1477" i="6"/>
  <c r="O1477" i="6" s="1"/>
  <c r="X1478" i="6"/>
  <c r="X1479" i="6"/>
  <c r="O1479" i="6" s="1"/>
  <c r="X1480" i="6"/>
  <c r="O1480" i="6" s="1"/>
  <c r="X1481" i="6"/>
  <c r="O1481" i="6" s="1"/>
  <c r="X1482" i="6"/>
  <c r="X1483" i="6"/>
  <c r="X1484" i="6"/>
  <c r="O1484" i="6" s="1"/>
  <c r="X1485" i="6"/>
  <c r="O1485" i="6" s="1"/>
  <c r="X1486" i="6"/>
  <c r="O1486" i="6" s="1"/>
  <c r="X1487" i="6"/>
  <c r="O1487" i="6" s="1"/>
  <c r="X1488" i="6"/>
  <c r="O1488" i="6" s="1"/>
  <c r="X1489" i="6"/>
  <c r="O1489" i="6" s="1"/>
  <c r="X1490" i="6"/>
  <c r="O1490" i="6" s="1"/>
  <c r="X1491" i="6"/>
  <c r="X1492" i="6"/>
  <c r="O1492" i="6" s="1"/>
  <c r="X1493" i="6"/>
  <c r="O1493" i="6" s="1"/>
  <c r="X1494" i="6"/>
  <c r="X1495" i="6"/>
  <c r="O1495" i="6" s="1"/>
  <c r="X1496" i="6"/>
  <c r="O1496" i="6" s="1"/>
  <c r="X1497" i="6"/>
  <c r="O1497" i="6" s="1"/>
  <c r="X1498" i="6"/>
  <c r="X1499" i="6"/>
  <c r="X1500" i="6"/>
  <c r="X1501" i="6"/>
  <c r="O1501" i="6" s="1"/>
  <c r="X1502" i="6"/>
  <c r="X1503" i="6"/>
  <c r="O1503" i="6" s="1"/>
  <c r="X1504" i="6"/>
  <c r="O1504" i="6" s="1"/>
  <c r="X1505" i="6"/>
  <c r="O1505" i="6" s="1"/>
  <c r="X1506" i="6"/>
  <c r="O1506" i="6" s="1"/>
  <c r="X1507" i="6"/>
  <c r="X1508" i="6"/>
  <c r="O1508" i="6" s="1"/>
  <c r="X1509" i="6"/>
  <c r="O1509" i="6" s="1"/>
  <c r="X1510" i="6"/>
  <c r="O1510" i="6" s="1"/>
  <c r="X1511" i="6"/>
  <c r="O1511" i="6" s="1"/>
  <c r="X1512" i="6"/>
  <c r="O1512" i="6" s="1"/>
  <c r="X1513" i="6"/>
  <c r="O1513" i="6" s="1"/>
  <c r="X1514" i="6"/>
  <c r="X1515" i="6"/>
  <c r="X1516" i="6"/>
  <c r="X1517" i="6"/>
  <c r="O1517" i="6" s="1"/>
  <c r="X1518" i="6"/>
  <c r="X1519" i="6"/>
  <c r="O1519" i="6" s="1"/>
  <c r="X1520" i="6"/>
  <c r="O1520" i="6" s="1"/>
  <c r="X1521" i="6"/>
  <c r="O1521" i="6" s="1"/>
  <c r="X1522" i="6"/>
  <c r="O1522" i="6" s="1"/>
  <c r="X1523" i="6"/>
  <c r="X1524" i="6"/>
  <c r="X1525" i="6"/>
  <c r="O1525" i="6" s="1"/>
  <c r="X1526" i="6"/>
  <c r="X1527" i="6"/>
  <c r="O1527" i="6" s="1"/>
  <c r="X1528" i="6"/>
  <c r="O1528" i="6" s="1"/>
  <c r="X1529" i="6"/>
  <c r="O1529" i="6" s="1"/>
  <c r="X1530" i="6"/>
  <c r="O1530" i="6" s="1"/>
  <c r="X1531" i="6"/>
  <c r="X1532" i="6"/>
  <c r="X1533" i="6"/>
  <c r="O1533" i="6" s="1"/>
  <c r="X1534" i="6"/>
  <c r="X1535" i="6"/>
  <c r="O1535" i="6" s="1"/>
  <c r="X1536" i="6"/>
  <c r="O1536" i="6" s="1"/>
  <c r="X1537" i="6"/>
  <c r="O1537" i="6" s="1"/>
  <c r="X1538" i="6"/>
  <c r="O1538" i="6" s="1"/>
  <c r="X1539" i="6"/>
  <c r="X1540" i="6"/>
  <c r="X1541" i="6"/>
  <c r="O1541" i="6" s="1"/>
  <c r="X1542" i="6"/>
  <c r="O1542" i="6" s="1"/>
  <c r="X1543" i="6"/>
  <c r="O1543" i="6" s="1"/>
  <c r="X1544" i="6"/>
  <c r="O1544" i="6" s="1"/>
  <c r="X1545" i="6"/>
  <c r="O1545" i="6" s="1"/>
  <c r="X1546" i="6"/>
  <c r="X1547" i="6"/>
  <c r="X1548" i="6"/>
  <c r="O1548" i="6" s="1"/>
  <c r="X1549" i="6"/>
  <c r="O1549" i="6" s="1"/>
  <c r="W3" i="6"/>
  <c r="V3" i="6" s="1"/>
  <c r="I3" i="6" s="1"/>
  <c r="W4" i="6"/>
  <c r="V4" i="6" s="1"/>
  <c r="I4" i="6" s="1"/>
  <c r="W5" i="6"/>
  <c r="W6" i="6"/>
  <c r="W7" i="6"/>
  <c r="W8" i="6"/>
  <c r="V8" i="6" s="1"/>
  <c r="I8" i="6" s="1"/>
  <c r="W9" i="6"/>
  <c r="V9" i="6" s="1"/>
  <c r="I9" i="6" s="1"/>
  <c r="W10" i="6"/>
  <c r="W11" i="6"/>
  <c r="W12" i="6"/>
  <c r="V12" i="6" s="1"/>
  <c r="I12" i="6" s="1"/>
  <c r="W13" i="6"/>
  <c r="W14" i="6"/>
  <c r="V14" i="6" s="1"/>
  <c r="I14" i="6" s="1"/>
  <c r="W15" i="6"/>
  <c r="V15" i="6" s="1"/>
  <c r="I15" i="6" s="1"/>
  <c r="W16" i="6"/>
  <c r="V16" i="6" s="1"/>
  <c r="I16" i="6" s="1"/>
  <c r="W17" i="6"/>
  <c r="W18" i="6"/>
  <c r="W19" i="6"/>
  <c r="W20" i="6"/>
  <c r="V20" i="6" s="1"/>
  <c r="I20" i="6" s="1"/>
  <c r="W21" i="6"/>
  <c r="V21" i="6" s="1"/>
  <c r="I21" i="6" s="1"/>
  <c r="W22" i="6"/>
  <c r="V22" i="6" s="1"/>
  <c r="I22" i="6" s="1"/>
  <c r="W23" i="6"/>
  <c r="W24" i="6"/>
  <c r="V24" i="6" s="1"/>
  <c r="W25" i="6"/>
  <c r="V25" i="6" s="1"/>
  <c r="I25" i="6" s="1"/>
  <c r="W26" i="6"/>
  <c r="W27" i="6"/>
  <c r="V27" i="6" s="1"/>
  <c r="I27" i="6" s="1"/>
  <c r="W28" i="6"/>
  <c r="V28" i="6" s="1"/>
  <c r="I28" i="6" s="1"/>
  <c r="W29" i="6"/>
  <c r="W30" i="6"/>
  <c r="W31" i="6"/>
  <c r="V31" i="6" s="1"/>
  <c r="W32" i="6"/>
  <c r="V32" i="6" s="1"/>
  <c r="I32" i="6" s="1"/>
  <c r="W33" i="6"/>
  <c r="V33" i="6" s="1"/>
  <c r="I33" i="6" s="1"/>
  <c r="W34" i="6"/>
  <c r="W35" i="6"/>
  <c r="M35" i="6" s="1"/>
  <c r="W36" i="6"/>
  <c r="V36" i="6" s="1"/>
  <c r="I36" i="6" s="1"/>
  <c r="W37" i="6"/>
  <c r="W38" i="6"/>
  <c r="V38" i="6" s="1"/>
  <c r="W39" i="6"/>
  <c r="V39" i="6" s="1"/>
  <c r="W40" i="6"/>
  <c r="V40" i="6" s="1"/>
  <c r="I40" i="6" s="1"/>
  <c r="W41" i="6"/>
  <c r="W42" i="6"/>
  <c r="W43" i="6"/>
  <c r="V43" i="6" s="1"/>
  <c r="I43" i="6" s="1"/>
  <c r="W44" i="6"/>
  <c r="V44" i="6" s="1"/>
  <c r="I44" i="6" s="1"/>
  <c r="W45" i="6"/>
  <c r="M45" i="6" s="1"/>
  <c r="W46" i="6"/>
  <c r="V46" i="6" s="1"/>
  <c r="I46" i="6" s="1"/>
  <c r="W47" i="6"/>
  <c r="W48" i="6"/>
  <c r="V48" i="6" s="1"/>
  <c r="I48" i="6" s="1"/>
  <c r="W49" i="6"/>
  <c r="V49" i="6" s="1"/>
  <c r="I49" i="6" s="1"/>
  <c r="W50" i="6"/>
  <c r="W51" i="6"/>
  <c r="V51" i="6" s="1"/>
  <c r="W52" i="6"/>
  <c r="V52" i="6" s="1"/>
  <c r="I52" i="6" s="1"/>
  <c r="W53" i="6"/>
  <c r="W54" i="6"/>
  <c r="V54" i="6" s="1"/>
  <c r="I54" i="6" s="1"/>
  <c r="W55" i="6"/>
  <c r="V55" i="6" s="1"/>
  <c r="W56" i="6"/>
  <c r="V56" i="6" s="1"/>
  <c r="W57" i="6"/>
  <c r="W58" i="6"/>
  <c r="M58" i="6" s="1"/>
  <c r="W59" i="6"/>
  <c r="W60" i="6"/>
  <c r="V60" i="6" s="1"/>
  <c r="I60" i="6" s="1"/>
  <c r="W61" i="6"/>
  <c r="M61" i="6" s="1"/>
  <c r="W62" i="6"/>
  <c r="V62" i="6" s="1"/>
  <c r="I62" i="6" s="1"/>
  <c r="W63" i="6"/>
  <c r="V63" i="6" s="1"/>
  <c r="I63" i="6" s="1"/>
  <c r="W64" i="6"/>
  <c r="V64" i="6" s="1"/>
  <c r="I64" i="6" s="1"/>
  <c r="W65" i="6"/>
  <c r="V65" i="6" s="1"/>
  <c r="I65" i="6" s="1"/>
  <c r="W66" i="6"/>
  <c r="M66" i="6" s="1"/>
  <c r="W67" i="6"/>
  <c r="V67" i="6" s="1"/>
  <c r="I67" i="6" s="1"/>
  <c r="W68" i="6"/>
  <c r="V68" i="6" s="1"/>
  <c r="I68" i="6" s="1"/>
  <c r="W69" i="6"/>
  <c r="W70" i="6"/>
  <c r="W71" i="6"/>
  <c r="V71" i="6" s="1"/>
  <c r="W72" i="6"/>
  <c r="V72" i="6" s="1"/>
  <c r="I72" i="6" s="1"/>
  <c r="W73" i="6"/>
  <c r="W74" i="6"/>
  <c r="W75" i="6"/>
  <c r="V75" i="6" s="1"/>
  <c r="I75" i="6" s="1"/>
  <c r="W76" i="6"/>
  <c r="V76" i="6" s="1"/>
  <c r="I76" i="6" s="1"/>
  <c r="W77" i="6"/>
  <c r="M77" i="6" s="1"/>
  <c r="W78" i="6"/>
  <c r="V78" i="6" s="1"/>
  <c r="I78" i="6" s="1"/>
  <c r="W79" i="6"/>
  <c r="V79" i="6" s="1"/>
  <c r="I79" i="6" s="1"/>
  <c r="W80" i="6"/>
  <c r="V80" i="6" s="1"/>
  <c r="I80" i="6" s="1"/>
  <c r="W81" i="6"/>
  <c r="W82" i="6"/>
  <c r="M82" i="6" s="1"/>
  <c r="W83" i="6"/>
  <c r="V83" i="6" s="1"/>
  <c r="I83" i="6" s="1"/>
  <c r="W84" i="6"/>
  <c r="V84" i="6" s="1"/>
  <c r="I84" i="6" s="1"/>
  <c r="W85" i="6"/>
  <c r="V85" i="6" s="1"/>
  <c r="I85" i="6" s="1"/>
  <c r="W86" i="6"/>
  <c r="W87" i="6"/>
  <c r="V87" i="6" s="1"/>
  <c r="W88" i="6"/>
  <c r="V88" i="6" s="1"/>
  <c r="I88" i="6" s="1"/>
  <c r="W89" i="6"/>
  <c r="W90" i="6"/>
  <c r="W91" i="6"/>
  <c r="V91" i="6" s="1"/>
  <c r="I91" i="6" s="1"/>
  <c r="W92" i="6"/>
  <c r="V92" i="6" s="1"/>
  <c r="I92" i="6" s="1"/>
  <c r="W93" i="6"/>
  <c r="W94" i="6"/>
  <c r="W95" i="6"/>
  <c r="V95" i="6" s="1"/>
  <c r="W96" i="6"/>
  <c r="V96" i="6" s="1"/>
  <c r="I96" i="6" s="1"/>
  <c r="W97" i="6"/>
  <c r="V97" i="6" s="1"/>
  <c r="I97" i="6" s="1"/>
  <c r="W98" i="6"/>
  <c r="W99" i="6"/>
  <c r="V99" i="6" s="1"/>
  <c r="I99" i="6" s="1"/>
  <c r="W100" i="6"/>
  <c r="V100" i="6" s="1"/>
  <c r="I100" i="6" s="1"/>
  <c r="W101" i="6"/>
  <c r="W102" i="6"/>
  <c r="V102" i="6" s="1"/>
  <c r="W103" i="6"/>
  <c r="V103" i="6" s="1"/>
  <c r="I103" i="6" s="1"/>
  <c r="W104" i="6"/>
  <c r="V104" i="6" s="1"/>
  <c r="I104" i="6" s="1"/>
  <c r="W105" i="6"/>
  <c r="V105" i="6" s="1"/>
  <c r="I105" i="6" s="1"/>
  <c r="W106" i="6"/>
  <c r="W107" i="6"/>
  <c r="V107" i="6" s="1"/>
  <c r="I107" i="6" s="1"/>
  <c r="W108" i="6"/>
  <c r="V108" i="6" s="1"/>
  <c r="I108" i="6" s="1"/>
  <c r="W109" i="6"/>
  <c r="M109" i="6" s="1"/>
  <c r="W110" i="6"/>
  <c r="V110" i="6" s="1"/>
  <c r="I110" i="6" s="1"/>
  <c r="W111" i="6"/>
  <c r="V111" i="6" s="1"/>
  <c r="I111" i="6" s="1"/>
  <c r="W112" i="6"/>
  <c r="V112" i="6" s="1"/>
  <c r="I112" i="6" s="1"/>
  <c r="W113" i="6"/>
  <c r="V113" i="6" s="1"/>
  <c r="I113" i="6" s="1"/>
  <c r="W114" i="6"/>
  <c r="W115" i="6"/>
  <c r="W116" i="6"/>
  <c r="V116" i="6" s="1"/>
  <c r="I116" i="6" s="1"/>
  <c r="W117" i="6"/>
  <c r="W118" i="6"/>
  <c r="V118" i="6" s="1"/>
  <c r="I118" i="6" s="1"/>
  <c r="W119" i="6"/>
  <c r="V119" i="6" s="1"/>
  <c r="I119" i="6" s="1"/>
  <c r="W120" i="6"/>
  <c r="V120" i="6" s="1"/>
  <c r="I120" i="6" s="1"/>
  <c r="W121" i="6"/>
  <c r="V121" i="6" s="1"/>
  <c r="I121" i="6" s="1"/>
  <c r="W122" i="6"/>
  <c r="M122" i="6" s="1"/>
  <c r="W123" i="6"/>
  <c r="V123" i="6" s="1"/>
  <c r="I123" i="6" s="1"/>
  <c r="W124" i="6"/>
  <c r="V124" i="6" s="1"/>
  <c r="I124" i="6" s="1"/>
  <c r="W125" i="6"/>
  <c r="M125" i="6" s="1"/>
  <c r="W126" i="6"/>
  <c r="V126" i="6" s="1"/>
  <c r="I126" i="6" s="1"/>
  <c r="W127" i="6"/>
  <c r="W128" i="6"/>
  <c r="V128" i="6" s="1"/>
  <c r="I128" i="6" s="1"/>
  <c r="W129" i="6"/>
  <c r="V129" i="6" s="1"/>
  <c r="I129" i="6" s="1"/>
  <c r="W130" i="6"/>
  <c r="W131" i="6"/>
  <c r="V131" i="6" s="1"/>
  <c r="W132" i="6"/>
  <c r="V132" i="6" s="1"/>
  <c r="I132" i="6" s="1"/>
  <c r="W133" i="6"/>
  <c r="W134" i="6"/>
  <c r="V134" i="6" s="1"/>
  <c r="I134" i="6" s="1"/>
  <c r="W135" i="6"/>
  <c r="V135" i="6" s="1"/>
  <c r="W136" i="6"/>
  <c r="V136" i="6" s="1"/>
  <c r="W137" i="6"/>
  <c r="W138" i="6"/>
  <c r="W139" i="6"/>
  <c r="V139" i="6" s="1"/>
  <c r="W140" i="6"/>
  <c r="V140" i="6" s="1"/>
  <c r="I140" i="6" s="1"/>
  <c r="W141" i="6"/>
  <c r="W142" i="6"/>
  <c r="W143" i="6"/>
  <c r="V143" i="6" s="1"/>
  <c r="W144" i="6"/>
  <c r="V144" i="6" s="1"/>
  <c r="I144" i="6" s="1"/>
  <c r="W145" i="6"/>
  <c r="V145" i="6" s="1"/>
  <c r="I145" i="6" s="1"/>
  <c r="W146" i="6"/>
  <c r="M146" i="6" s="1"/>
  <c r="W147" i="6"/>
  <c r="V147" i="6" s="1"/>
  <c r="I147" i="6" s="1"/>
  <c r="W148" i="6"/>
  <c r="V148" i="6" s="1"/>
  <c r="I148" i="6" s="1"/>
  <c r="W149" i="6"/>
  <c r="W150" i="6"/>
  <c r="V150" i="6" s="1"/>
  <c r="I150" i="6" s="1"/>
  <c r="W151" i="6"/>
  <c r="V151" i="6" s="1"/>
  <c r="W152" i="6"/>
  <c r="V152" i="6" s="1"/>
  <c r="I152" i="6" s="1"/>
  <c r="W153" i="6"/>
  <c r="V153" i="6" s="1"/>
  <c r="I153" i="6" s="1"/>
  <c r="W154" i="6"/>
  <c r="W155" i="6"/>
  <c r="V155" i="6" s="1"/>
  <c r="W156" i="6"/>
  <c r="V156" i="6" s="1"/>
  <c r="W157" i="6"/>
  <c r="M157" i="6" s="1"/>
  <c r="W158" i="6"/>
  <c r="V158" i="6" s="1"/>
  <c r="I158" i="6" s="1"/>
  <c r="W159" i="6"/>
  <c r="W160" i="6"/>
  <c r="V160" i="6" s="1"/>
  <c r="I160" i="6" s="1"/>
  <c r="W161" i="6"/>
  <c r="V161" i="6" s="1"/>
  <c r="I161" i="6" s="1"/>
  <c r="W162" i="6"/>
  <c r="M162" i="6" s="1"/>
  <c r="W163" i="6"/>
  <c r="V163" i="6" s="1"/>
  <c r="I163" i="6" s="1"/>
  <c r="W164" i="6"/>
  <c r="V164" i="6" s="1"/>
  <c r="I164" i="6" s="1"/>
  <c r="W165" i="6"/>
  <c r="M165" i="6" s="1"/>
  <c r="W166" i="6"/>
  <c r="V166" i="6" s="1"/>
  <c r="I166" i="6" s="1"/>
  <c r="W167" i="6"/>
  <c r="V167" i="6" s="1"/>
  <c r="I167" i="6" s="1"/>
  <c r="W168" i="6"/>
  <c r="V168" i="6" s="1"/>
  <c r="I168" i="6" s="1"/>
  <c r="W169" i="6"/>
  <c r="W170" i="6"/>
  <c r="M170" i="6" s="1"/>
  <c r="W171" i="6"/>
  <c r="V171" i="6" s="1"/>
  <c r="I171" i="6" s="1"/>
  <c r="W172" i="6"/>
  <c r="V172" i="6" s="1"/>
  <c r="I172" i="6" s="1"/>
  <c r="W173" i="6"/>
  <c r="M173" i="6" s="1"/>
  <c r="W174" i="6"/>
  <c r="V174" i="6" s="1"/>
  <c r="I174" i="6" s="1"/>
  <c r="W175" i="6"/>
  <c r="V175" i="6" s="1"/>
  <c r="W176" i="6"/>
  <c r="V176" i="6" s="1"/>
  <c r="I176" i="6" s="1"/>
  <c r="W177" i="6"/>
  <c r="V177" i="6" s="1"/>
  <c r="I177" i="6" s="1"/>
  <c r="W178" i="6"/>
  <c r="W179" i="6"/>
  <c r="V179" i="6" s="1"/>
  <c r="W180" i="6"/>
  <c r="W181" i="6"/>
  <c r="W182" i="6"/>
  <c r="V182" i="6" s="1"/>
  <c r="I182" i="6" s="1"/>
  <c r="W183" i="6"/>
  <c r="V183" i="6" s="1"/>
  <c r="W184" i="6"/>
  <c r="V184" i="6" s="1"/>
  <c r="W185" i="6"/>
  <c r="V185" i="6" s="1"/>
  <c r="I185" i="6" s="1"/>
  <c r="W186" i="6"/>
  <c r="W187" i="6"/>
  <c r="V187" i="6" s="1"/>
  <c r="I187" i="6" s="1"/>
  <c r="W188" i="6"/>
  <c r="V188" i="6" s="1"/>
  <c r="I188" i="6" s="1"/>
  <c r="W189" i="6"/>
  <c r="M189" i="6" s="1"/>
  <c r="W190" i="6"/>
  <c r="V190" i="6" s="1"/>
  <c r="I190" i="6" s="1"/>
  <c r="W191" i="6"/>
  <c r="W192" i="6"/>
  <c r="V192" i="6" s="1"/>
  <c r="I192" i="6" s="1"/>
  <c r="W193" i="6"/>
  <c r="V193" i="6" s="1"/>
  <c r="I193" i="6" s="1"/>
  <c r="W194" i="6"/>
  <c r="W195" i="6"/>
  <c r="V195" i="6" s="1"/>
  <c r="I195" i="6" s="1"/>
  <c r="W196" i="6"/>
  <c r="V196" i="6" s="1"/>
  <c r="I196" i="6" s="1"/>
  <c r="W197" i="6"/>
  <c r="W198" i="6"/>
  <c r="V198" i="6" s="1"/>
  <c r="I198" i="6" s="1"/>
  <c r="W199" i="6"/>
  <c r="V199" i="6" s="1"/>
  <c r="W200" i="6"/>
  <c r="V200" i="6" s="1"/>
  <c r="I200" i="6" s="1"/>
  <c r="W201" i="6"/>
  <c r="W202" i="6"/>
  <c r="W203" i="6"/>
  <c r="V203" i="6" s="1"/>
  <c r="I203" i="6" s="1"/>
  <c r="W204" i="6"/>
  <c r="V204" i="6" s="1"/>
  <c r="I204" i="6" s="1"/>
  <c r="W205" i="6"/>
  <c r="W206" i="6"/>
  <c r="V206" i="6" s="1"/>
  <c r="I206" i="6" s="1"/>
  <c r="W207" i="6"/>
  <c r="V207" i="6" s="1"/>
  <c r="W208" i="6"/>
  <c r="V208" i="6" s="1"/>
  <c r="I208" i="6" s="1"/>
  <c r="W209" i="6"/>
  <c r="V209" i="6" s="1"/>
  <c r="I209" i="6" s="1"/>
  <c r="W210" i="6"/>
  <c r="M210" i="6" s="1"/>
  <c r="W211" i="6"/>
  <c r="V211" i="6" s="1"/>
  <c r="I211" i="6" s="1"/>
  <c r="W212" i="6"/>
  <c r="W213" i="6"/>
  <c r="W214" i="6"/>
  <c r="V214" i="6" s="1"/>
  <c r="I214" i="6" s="1"/>
  <c r="W215" i="6"/>
  <c r="V215" i="6" s="1"/>
  <c r="I215" i="6" s="1"/>
  <c r="W216" i="6"/>
  <c r="V216" i="6" s="1"/>
  <c r="I216" i="6" s="1"/>
  <c r="W217" i="6"/>
  <c r="V217" i="6" s="1"/>
  <c r="I217" i="6" s="1"/>
  <c r="W218" i="6"/>
  <c r="W219" i="6"/>
  <c r="V219" i="6" s="1"/>
  <c r="I219" i="6" s="1"/>
  <c r="W220" i="6"/>
  <c r="V220" i="6" s="1"/>
  <c r="W221" i="6"/>
  <c r="W222" i="6"/>
  <c r="V222" i="6" s="1"/>
  <c r="I222" i="6" s="1"/>
  <c r="W223" i="6"/>
  <c r="W224" i="6"/>
  <c r="V224" i="6" s="1"/>
  <c r="I224" i="6" s="1"/>
  <c r="W225" i="6"/>
  <c r="V225" i="6" s="1"/>
  <c r="I225" i="6" s="1"/>
  <c r="W226" i="6"/>
  <c r="M226" i="6" s="1"/>
  <c r="W227" i="6"/>
  <c r="V227" i="6" s="1"/>
  <c r="W228" i="6"/>
  <c r="V228" i="6" s="1"/>
  <c r="I228" i="6" s="1"/>
  <c r="W229" i="6"/>
  <c r="W230" i="6"/>
  <c r="V230" i="6" s="1"/>
  <c r="I230" i="6" s="1"/>
  <c r="W231" i="6"/>
  <c r="V231" i="6" s="1"/>
  <c r="W232" i="6"/>
  <c r="V232" i="6" s="1"/>
  <c r="I232" i="6" s="1"/>
  <c r="W233" i="6"/>
  <c r="W234" i="6"/>
  <c r="W235" i="6"/>
  <c r="V235" i="6" s="1"/>
  <c r="I235" i="6" s="1"/>
  <c r="W236" i="6"/>
  <c r="V236" i="6" s="1"/>
  <c r="I236" i="6" s="1"/>
  <c r="W237" i="6"/>
  <c r="W238" i="6"/>
  <c r="V238" i="6" s="1"/>
  <c r="I238" i="6" s="1"/>
  <c r="W239" i="6"/>
  <c r="V239" i="6" s="1"/>
  <c r="W240" i="6"/>
  <c r="V240" i="6" s="1"/>
  <c r="I240" i="6" s="1"/>
  <c r="W241" i="6"/>
  <c r="V241" i="6" s="1"/>
  <c r="I241" i="6" s="1"/>
  <c r="W242" i="6"/>
  <c r="W243" i="6"/>
  <c r="V243" i="6" s="1"/>
  <c r="W244" i="6"/>
  <c r="W245" i="6"/>
  <c r="W246" i="6"/>
  <c r="V246" i="6" s="1"/>
  <c r="I246" i="6" s="1"/>
  <c r="W247" i="6"/>
  <c r="V247" i="6" s="1"/>
  <c r="I247" i="6" s="1"/>
  <c r="W248" i="6"/>
  <c r="V248" i="6" s="1"/>
  <c r="I248" i="6" s="1"/>
  <c r="W249" i="6"/>
  <c r="V249" i="6" s="1"/>
  <c r="I249" i="6" s="1"/>
  <c r="W250" i="6"/>
  <c r="W251" i="6"/>
  <c r="V251" i="6" s="1"/>
  <c r="I251" i="6" s="1"/>
  <c r="W252" i="6"/>
  <c r="V252" i="6" s="1"/>
  <c r="I252" i="6" s="1"/>
  <c r="W253" i="6"/>
  <c r="W254" i="6"/>
  <c r="V254" i="6" s="1"/>
  <c r="I254" i="6" s="1"/>
  <c r="W255" i="6"/>
  <c r="W256" i="6"/>
  <c r="V256" i="6" s="1"/>
  <c r="I256" i="6" s="1"/>
  <c r="W257" i="6"/>
  <c r="V257" i="6" s="1"/>
  <c r="I257" i="6" s="1"/>
  <c r="W258" i="6"/>
  <c r="W259" i="6"/>
  <c r="V259" i="6" s="1"/>
  <c r="W260" i="6"/>
  <c r="V260" i="6" s="1"/>
  <c r="I260" i="6" s="1"/>
  <c r="W261" i="6"/>
  <c r="W262" i="6"/>
  <c r="V262" i="6" s="1"/>
  <c r="W263" i="6"/>
  <c r="V263" i="6" s="1"/>
  <c r="W264" i="6"/>
  <c r="V264" i="6" s="1"/>
  <c r="I264" i="6" s="1"/>
  <c r="W265" i="6"/>
  <c r="W266" i="6"/>
  <c r="W267" i="6"/>
  <c r="V267" i="6" s="1"/>
  <c r="W268" i="6"/>
  <c r="V268" i="6" s="1"/>
  <c r="I268" i="6" s="1"/>
  <c r="W269" i="6"/>
  <c r="M269" i="6" s="1"/>
  <c r="W270" i="6"/>
  <c r="V270" i="6" s="1"/>
  <c r="I270" i="6" s="1"/>
  <c r="W271" i="6"/>
  <c r="V271" i="6" s="1"/>
  <c r="I271" i="6" s="1"/>
  <c r="W272" i="6"/>
  <c r="V272" i="6" s="1"/>
  <c r="I272" i="6" s="1"/>
  <c r="W273" i="6"/>
  <c r="V273" i="6" s="1"/>
  <c r="I273" i="6" s="1"/>
  <c r="W274" i="6"/>
  <c r="W275" i="6"/>
  <c r="V275" i="6" s="1"/>
  <c r="I275" i="6" s="1"/>
  <c r="W276" i="6"/>
  <c r="W277" i="6"/>
  <c r="V277" i="6" s="1"/>
  <c r="I277" i="6" s="1"/>
  <c r="W278" i="6"/>
  <c r="W279" i="6"/>
  <c r="V279" i="6" s="1"/>
  <c r="W280" i="6"/>
  <c r="V280" i="6" s="1"/>
  <c r="I280" i="6" s="1"/>
  <c r="W281" i="6"/>
  <c r="V281" i="6" s="1"/>
  <c r="I281" i="6" s="1"/>
  <c r="W282" i="6"/>
  <c r="W283" i="6"/>
  <c r="V283" i="6" s="1"/>
  <c r="W284" i="6"/>
  <c r="V284" i="6" s="1"/>
  <c r="I284" i="6" s="1"/>
  <c r="W285" i="6"/>
  <c r="W286" i="6"/>
  <c r="V286" i="6" s="1"/>
  <c r="I286" i="6" s="1"/>
  <c r="W287" i="6"/>
  <c r="W288" i="6"/>
  <c r="V288" i="6" s="1"/>
  <c r="W289" i="6"/>
  <c r="M289" i="6" s="1"/>
  <c r="W290" i="6"/>
  <c r="W291" i="6"/>
  <c r="V291" i="6" s="1"/>
  <c r="I291" i="6" s="1"/>
  <c r="W292" i="6"/>
  <c r="V292" i="6" s="1"/>
  <c r="I292" i="6" s="1"/>
  <c r="W293" i="6"/>
  <c r="M293" i="6" s="1"/>
  <c r="W294" i="6"/>
  <c r="V294" i="6" s="1"/>
  <c r="I294" i="6" s="1"/>
  <c r="W295" i="6"/>
  <c r="V295" i="6" s="1"/>
  <c r="I295" i="6" s="1"/>
  <c r="W296" i="6"/>
  <c r="V296" i="6" s="1"/>
  <c r="I296" i="6" s="1"/>
  <c r="W297" i="6"/>
  <c r="V297" i="6" s="1"/>
  <c r="I297" i="6" s="1"/>
  <c r="W298" i="6"/>
  <c r="W299" i="6"/>
  <c r="W300" i="6"/>
  <c r="V300" i="6" s="1"/>
  <c r="I300" i="6" s="1"/>
  <c r="W301" i="6"/>
  <c r="W302" i="6"/>
  <c r="V302" i="6" s="1"/>
  <c r="I302" i="6" s="1"/>
  <c r="W303" i="6"/>
  <c r="V303" i="6" s="1"/>
  <c r="W304" i="6"/>
  <c r="V304" i="6" s="1"/>
  <c r="I304" i="6" s="1"/>
  <c r="W305" i="6"/>
  <c r="V305" i="6" s="1"/>
  <c r="I305" i="6" s="1"/>
  <c r="W306" i="6"/>
  <c r="W307" i="6"/>
  <c r="V307" i="6" s="1"/>
  <c r="I307" i="6" s="1"/>
  <c r="W308" i="6"/>
  <c r="V308" i="6" s="1"/>
  <c r="W309" i="6"/>
  <c r="W310" i="6"/>
  <c r="W311" i="6"/>
  <c r="V311" i="6" s="1"/>
  <c r="W312" i="6"/>
  <c r="V312" i="6" s="1"/>
  <c r="I312" i="6" s="1"/>
  <c r="W313" i="6"/>
  <c r="V313" i="6" s="1"/>
  <c r="I313" i="6" s="1"/>
  <c r="W314" i="6"/>
  <c r="W315" i="6"/>
  <c r="V315" i="6" s="1"/>
  <c r="W316" i="6"/>
  <c r="V316" i="6" s="1"/>
  <c r="I316" i="6" s="1"/>
  <c r="W317" i="6"/>
  <c r="W318" i="6"/>
  <c r="V318" i="6" s="1"/>
  <c r="W319" i="6"/>
  <c r="V319" i="6" s="1"/>
  <c r="W320" i="6"/>
  <c r="V320" i="6" s="1"/>
  <c r="I320" i="6" s="1"/>
  <c r="W321" i="6"/>
  <c r="V321" i="6" s="1"/>
  <c r="I321" i="6" s="1"/>
  <c r="W322" i="6"/>
  <c r="W323" i="6"/>
  <c r="V323" i="6" s="1"/>
  <c r="I323" i="6" s="1"/>
  <c r="W324" i="6"/>
  <c r="V324" i="6" s="1"/>
  <c r="W325" i="6"/>
  <c r="W326" i="6"/>
  <c r="V326" i="6" s="1"/>
  <c r="I326" i="6" s="1"/>
  <c r="W327" i="6"/>
  <c r="V327" i="6" s="1"/>
  <c r="I327" i="6" s="1"/>
  <c r="W328" i="6"/>
  <c r="V328" i="6" s="1"/>
  <c r="I328" i="6" s="1"/>
  <c r="W329" i="6"/>
  <c r="V329" i="6" s="1"/>
  <c r="I329" i="6" s="1"/>
  <c r="W330" i="6"/>
  <c r="M330" i="6" s="1"/>
  <c r="W331" i="6"/>
  <c r="V331" i="6" s="1"/>
  <c r="I331" i="6" s="1"/>
  <c r="W332" i="6"/>
  <c r="W333" i="6"/>
  <c r="W334" i="6"/>
  <c r="W335" i="6"/>
  <c r="V335" i="6" s="1"/>
  <c r="W336" i="6"/>
  <c r="V336" i="6" s="1"/>
  <c r="I336" i="6" s="1"/>
  <c r="W337" i="6"/>
  <c r="V337" i="6" s="1"/>
  <c r="I337" i="6" s="1"/>
  <c r="W338" i="6"/>
  <c r="W339" i="6"/>
  <c r="V339" i="6" s="1"/>
  <c r="I339" i="6" s="1"/>
  <c r="W340" i="6"/>
  <c r="V340" i="6" s="1"/>
  <c r="I340" i="6" s="1"/>
  <c r="W341" i="6"/>
  <c r="W342" i="6"/>
  <c r="V342" i="6" s="1"/>
  <c r="I342" i="6" s="1"/>
  <c r="W343" i="6"/>
  <c r="V343" i="6" s="1"/>
  <c r="W344" i="6"/>
  <c r="V344" i="6" s="1"/>
  <c r="I344" i="6" s="1"/>
  <c r="W345" i="6"/>
  <c r="V345" i="6" s="1"/>
  <c r="I345" i="6" s="1"/>
  <c r="W346" i="6"/>
  <c r="W347" i="6"/>
  <c r="V347" i="6" s="1"/>
  <c r="W348" i="6"/>
  <c r="V348" i="6" s="1"/>
  <c r="I348" i="6" s="1"/>
  <c r="W349" i="6"/>
  <c r="W350" i="6"/>
  <c r="V350" i="6" s="1"/>
  <c r="I350" i="6" s="1"/>
  <c r="W351" i="6"/>
  <c r="V351" i="6" s="1"/>
  <c r="I351" i="6" s="1"/>
  <c r="W352" i="6"/>
  <c r="V352" i="6" s="1"/>
  <c r="I352" i="6" s="1"/>
  <c r="W353" i="6"/>
  <c r="W354" i="6"/>
  <c r="W355" i="6"/>
  <c r="V355" i="6" s="1"/>
  <c r="I355" i="6" s="1"/>
  <c r="W356" i="6"/>
  <c r="W357" i="6"/>
  <c r="W358" i="6"/>
  <c r="V358" i="6" s="1"/>
  <c r="I358" i="6" s="1"/>
  <c r="W359" i="6"/>
  <c r="V359" i="6" s="1"/>
  <c r="I359" i="6" s="1"/>
  <c r="W360" i="6"/>
  <c r="V360" i="6" s="1"/>
  <c r="W361" i="6"/>
  <c r="V361" i="6" s="1"/>
  <c r="I361" i="6" s="1"/>
  <c r="W362" i="6"/>
  <c r="W363" i="6"/>
  <c r="V363" i="6" s="1"/>
  <c r="I363" i="6" s="1"/>
  <c r="W364" i="6"/>
  <c r="V364" i="6" s="1"/>
  <c r="I364" i="6" s="1"/>
  <c r="W365" i="6"/>
  <c r="W366" i="6"/>
  <c r="V366" i="6" s="1"/>
  <c r="I366" i="6" s="1"/>
  <c r="W367" i="6"/>
  <c r="W368" i="6"/>
  <c r="V368" i="6" s="1"/>
  <c r="I368" i="6" s="1"/>
  <c r="W369" i="6"/>
  <c r="V369" i="6" s="1"/>
  <c r="I369" i="6" s="1"/>
  <c r="W370" i="6"/>
  <c r="W371" i="6"/>
  <c r="V371" i="6" s="1"/>
  <c r="I371" i="6" s="1"/>
  <c r="W372" i="6"/>
  <c r="V372" i="6" s="1"/>
  <c r="I372" i="6" s="1"/>
  <c r="W373" i="6"/>
  <c r="W374" i="6"/>
  <c r="V374" i="6" s="1"/>
  <c r="I374" i="6" s="1"/>
  <c r="W375" i="6"/>
  <c r="V375" i="6" s="1"/>
  <c r="I375" i="6" s="1"/>
  <c r="W376" i="6"/>
  <c r="V376" i="6" s="1"/>
  <c r="I376" i="6" s="1"/>
  <c r="W377" i="6"/>
  <c r="W378" i="6"/>
  <c r="W379" i="6"/>
  <c r="V379" i="6" s="1"/>
  <c r="I379" i="6" s="1"/>
  <c r="W380" i="6"/>
  <c r="V380" i="6" s="1"/>
  <c r="I380" i="6" s="1"/>
  <c r="W381" i="6"/>
  <c r="W382" i="6"/>
  <c r="V382" i="6" s="1"/>
  <c r="I382" i="6" s="1"/>
  <c r="W383" i="6"/>
  <c r="V383" i="6" s="1"/>
  <c r="W384" i="6"/>
  <c r="V384" i="6" s="1"/>
  <c r="I384" i="6" s="1"/>
  <c r="W385" i="6"/>
  <c r="W386" i="6"/>
  <c r="W387" i="6"/>
  <c r="V387" i="6" s="1"/>
  <c r="I387" i="6" s="1"/>
  <c r="W388" i="6"/>
  <c r="V388" i="6" s="1"/>
  <c r="I388" i="6" s="1"/>
  <c r="W389" i="6"/>
  <c r="W390" i="6"/>
  <c r="W391" i="6"/>
  <c r="W392" i="6"/>
  <c r="V392" i="6" s="1"/>
  <c r="W393" i="6"/>
  <c r="V393" i="6" s="1"/>
  <c r="I393" i="6" s="1"/>
  <c r="W394" i="6"/>
  <c r="M394" i="6" s="1"/>
  <c r="W395" i="6"/>
  <c r="V395" i="6" s="1"/>
  <c r="I395" i="6" s="1"/>
  <c r="W396" i="6"/>
  <c r="V396" i="6" s="1"/>
  <c r="I396" i="6" s="1"/>
  <c r="W397" i="6"/>
  <c r="W398" i="6"/>
  <c r="V398" i="6" s="1"/>
  <c r="I398" i="6" s="1"/>
  <c r="W399" i="6"/>
  <c r="V399" i="6" s="1"/>
  <c r="I399" i="6" s="1"/>
  <c r="W400" i="6"/>
  <c r="V400" i="6" s="1"/>
  <c r="I400" i="6" s="1"/>
  <c r="W401" i="6"/>
  <c r="W402" i="6"/>
  <c r="W403" i="6"/>
  <c r="V403" i="6" s="1"/>
  <c r="W404" i="6"/>
  <c r="V404" i="6" s="1"/>
  <c r="I404" i="6" s="1"/>
  <c r="W405" i="6"/>
  <c r="W406" i="6"/>
  <c r="V406" i="6" s="1"/>
  <c r="I406" i="6" s="1"/>
  <c r="W407" i="6"/>
  <c r="V407" i="6" s="1"/>
  <c r="I407" i="6" s="1"/>
  <c r="W408" i="6"/>
  <c r="V408" i="6" s="1"/>
  <c r="W409" i="6"/>
  <c r="V409" i="6" s="1"/>
  <c r="I409" i="6" s="1"/>
  <c r="W410" i="6"/>
  <c r="M410" i="6" s="1"/>
  <c r="W411" i="6"/>
  <c r="V411" i="6" s="1"/>
  <c r="I411" i="6" s="1"/>
  <c r="W412" i="6"/>
  <c r="W413" i="6"/>
  <c r="W414" i="6"/>
  <c r="V414" i="6" s="1"/>
  <c r="I414" i="6" s="1"/>
  <c r="W415" i="6"/>
  <c r="V415" i="6" s="1"/>
  <c r="W416" i="6"/>
  <c r="V416" i="6" s="1"/>
  <c r="I416" i="6" s="1"/>
  <c r="W417" i="6"/>
  <c r="W418" i="6"/>
  <c r="W419" i="6"/>
  <c r="V419" i="6" s="1"/>
  <c r="I419" i="6" s="1"/>
  <c r="W420" i="6"/>
  <c r="V420" i="6" s="1"/>
  <c r="W421" i="6"/>
  <c r="W422" i="6"/>
  <c r="V422" i="6" s="1"/>
  <c r="I422" i="6" s="1"/>
  <c r="W423" i="6"/>
  <c r="V423" i="6" s="1"/>
  <c r="I423" i="6" s="1"/>
  <c r="W424" i="6"/>
  <c r="V424" i="6" s="1"/>
  <c r="I424" i="6" s="1"/>
  <c r="W425" i="6"/>
  <c r="V425" i="6" s="1"/>
  <c r="I425" i="6" s="1"/>
  <c r="W426" i="6"/>
  <c r="W427" i="6"/>
  <c r="V427" i="6" s="1"/>
  <c r="I427" i="6" s="1"/>
  <c r="W428" i="6"/>
  <c r="V428" i="6" s="1"/>
  <c r="I428" i="6" s="1"/>
  <c r="W429" i="6"/>
  <c r="W430" i="6"/>
  <c r="V430" i="6" s="1"/>
  <c r="I430" i="6" s="1"/>
  <c r="W431" i="6"/>
  <c r="V431" i="6" s="1"/>
  <c r="W432" i="6"/>
  <c r="V432" i="6" s="1"/>
  <c r="I432" i="6" s="1"/>
  <c r="W433" i="6"/>
  <c r="V433" i="6" s="1"/>
  <c r="I433" i="6" s="1"/>
  <c r="W434" i="6"/>
  <c r="W435" i="6"/>
  <c r="W436" i="6"/>
  <c r="V436" i="6" s="1"/>
  <c r="W437" i="6"/>
  <c r="W438" i="6"/>
  <c r="V438" i="6" s="1"/>
  <c r="I438" i="6" s="1"/>
  <c r="W439" i="6"/>
  <c r="V439" i="6" s="1"/>
  <c r="W440" i="6"/>
  <c r="V440" i="6" s="1"/>
  <c r="I440" i="6" s="1"/>
  <c r="W441" i="6"/>
  <c r="V441" i="6" s="1"/>
  <c r="I441" i="6" s="1"/>
  <c r="W442" i="6"/>
  <c r="W443" i="6"/>
  <c r="V443" i="6" s="1"/>
  <c r="I443" i="6" s="1"/>
  <c r="W444" i="6"/>
  <c r="V444" i="6" s="1"/>
  <c r="I444" i="6" s="1"/>
  <c r="W445" i="6"/>
  <c r="W446" i="6"/>
  <c r="W447" i="6"/>
  <c r="V447" i="6" s="1"/>
  <c r="I447" i="6" s="1"/>
  <c r="W448" i="6"/>
  <c r="V448" i="6" s="1"/>
  <c r="I448" i="6" s="1"/>
  <c r="W449" i="6"/>
  <c r="W450" i="6"/>
  <c r="W451" i="6"/>
  <c r="V451" i="6" s="1"/>
  <c r="W452" i="6"/>
  <c r="V452" i="6" s="1"/>
  <c r="I452" i="6" s="1"/>
  <c r="W453" i="6"/>
  <c r="W454" i="6"/>
  <c r="V454" i="6" s="1"/>
  <c r="W455" i="6"/>
  <c r="V455" i="6" s="1"/>
  <c r="W456" i="6"/>
  <c r="V456" i="6" s="1"/>
  <c r="I456" i="6" s="1"/>
  <c r="W457" i="6"/>
  <c r="W458" i="6"/>
  <c r="W459" i="6"/>
  <c r="V459" i="6" s="1"/>
  <c r="W460" i="6"/>
  <c r="V460" i="6" s="1"/>
  <c r="I460" i="6" s="1"/>
  <c r="W461" i="6"/>
  <c r="W462" i="6"/>
  <c r="V462" i="6" s="1"/>
  <c r="I462" i="6" s="1"/>
  <c r="W463" i="6"/>
  <c r="V463" i="6" s="1"/>
  <c r="W464" i="6"/>
  <c r="V464" i="6" s="1"/>
  <c r="I464" i="6" s="1"/>
  <c r="W465" i="6"/>
  <c r="V465" i="6" s="1"/>
  <c r="I465" i="6" s="1"/>
  <c r="W466" i="6"/>
  <c r="W467" i="6"/>
  <c r="V467" i="6" s="1"/>
  <c r="I467" i="6" s="1"/>
  <c r="W468" i="6"/>
  <c r="W469" i="6"/>
  <c r="V469" i="6" s="1"/>
  <c r="I469" i="6" s="1"/>
  <c r="W470" i="6"/>
  <c r="V470" i="6" s="1"/>
  <c r="I470" i="6" s="1"/>
  <c r="W471" i="6"/>
  <c r="V471" i="6" s="1"/>
  <c r="W472" i="6"/>
  <c r="V472" i="6" s="1"/>
  <c r="I472" i="6" s="1"/>
  <c r="W473" i="6"/>
  <c r="V473" i="6" s="1"/>
  <c r="I473" i="6" s="1"/>
  <c r="W474" i="6"/>
  <c r="W475" i="6"/>
  <c r="V475" i="6" s="1"/>
  <c r="W476" i="6"/>
  <c r="V476" i="6" s="1"/>
  <c r="W477" i="6"/>
  <c r="W478" i="6"/>
  <c r="W479" i="6"/>
  <c r="V479" i="6" s="1"/>
  <c r="W480" i="6"/>
  <c r="V480" i="6" s="1"/>
  <c r="I480" i="6" s="1"/>
  <c r="W481" i="6"/>
  <c r="V481" i="6" s="1"/>
  <c r="I481" i="6" s="1"/>
  <c r="W482" i="6"/>
  <c r="W483" i="6"/>
  <c r="V483" i="6" s="1"/>
  <c r="W484" i="6"/>
  <c r="V484" i="6" s="1"/>
  <c r="W485" i="6"/>
  <c r="W486" i="6"/>
  <c r="V486" i="6" s="1"/>
  <c r="I486" i="6" s="1"/>
  <c r="W487" i="6"/>
  <c r="V487" i="6" s="1"/>
  <c r="W488" i="6"/>
  <c r="V488" i="6" s="1"/>
  <c r="W489" i="6"/>
  <c r="V489" i="6" s="1"/>
  <c r="I489" i="6" s="1"/>
  <c r="W490" i="6"/>
  <c r="W491" i="6"/>
  <c r="V491" i="6" s="1"/>
  <c r="I491" i="6" s="1"/>
  <c r="W492" i="6"/>
  <c r="V492" i="6" s="1"/>
  <c r="I492" i="6" s="1"/>
  <c r="W493" i="6"/>
  <c r="M493" i="6" s="1"/>
  <c r="W494" i="6"/>
  <c r="V494" i="6" s="1"/>
  <c r="I494" i="6" s="1"/>
  <c r="W495" i="6"/>
  <c r="V495" i="6" s="1"/>
  <c r="W496" i="6"/>
  <c r="V496" i="6" s="1"/>
  <c r="I496" i="6" s="1"/>
  <c r="W497" i="6"/>
  <c r="V497" i="6" s="1"/>
  <c r="I497" i="6" s="1"/>
  <c r="W498" i="6"/>
  <c r="W499" i="6"/>
  <c r="W500" i="6"/>
  <c r="V500" i="6" s="1"/>
  <c r="I500" i="6" s="1"/>
  <c r="W501" i="6"/>
  <c r="W502" i="6"/>
  <c r="V502" i="6" s="1"/>
  <c r="I502" i="6" s="1"/>
  <c r="W503" i="6"/>
  <c r="V503" i="6" s="1"/>
  <c r="W504" i="6"/>
  <c r="V504" i="6" s="1"/>
  <c r="I504" i="6" s="1"/>
  <c r="W505" i="6"/>
  <c r="V505" i="6" s="1"/>
  <c r="I505" i="6" s="1"/>
  <c r="W506" i="6"/>
  <c r="W507" i="6"/>
  <c r="V507" i="6" s="1"/>
  <c r="I507" i="6" s="1"/>
  <c r="W508" i="6"/>
  <c r="V508" i="6" s="1"/>
  <c r="I508" i="6" s="1"/>
  <c r="W509" i="6"/>
  <c r="M509" i="6" s="1"/>
  <c r="W510" i="6"/>
  <c r="W511" i="6"/>
  <c r="V511" i="6" s="1"/>
  <c r="I511" i="6" s="1"/>
  <c r="W512" i="6"/>
  <c r="V512" i="6" s="1"/>
  <c r="W513" i="6"/>
  <c r="V513" i="6" s="1"/>
  <c r="I513" i="6" s="1"/>
  <c r="W514" i="6"/>
  <c r="W515" i="6"/>
  <c r="V515" i="6" s="1"/>
  <c r="I515" i="6" s="1"/>
  <c r="W516" i="6"/>
  <c r="V516" i="6" s="1"/>
  <c r="I516" i="6" s="1"/>
  <c r="W517" i="6"/>
  <c r="W518" i="6"/>
  <c r="V518" i="6" s="1"/>
  <c r="I518" i="6" s="1"/>
  <c r="W519" i="6"/>
  <c r="V519" i="6" s="1"/>
  <c r="W520" i="6"/>
  <c r="V520" i="6" s="1"/>
  <c r="I520" i="6" s="1"/>
  <c r="W521" i="6"/>
  <c r="V521" i="6" s="1"/>
  <c r="I521" i="6" s="1"/>
  <c r="W522" i="6"/>
  <c r="W523" i="6"/>
  <c r="V523" i="6" s="1"/>
  <c r="I523" i="6" s="1"/>
  <c r="W524" i="6"/>
  <c r="V524" i="6" s="1"/>
  <c r="I524" i="6" s="1"/>
  <c r="W525" i="6"/>
  <c r="W526" i="6"/>
  <c r="V526" i="6" s="1"/>
  <c r="I526" i="6" s="1"/>
  <c r="W527" i="6"/>
  <c r="V527" i="6" s="1"/>
  <c r="W528" i="6"/>
  <c r="V528" i="6" s="1"/>
  <c r="I528" i="6" s="1"/>
  <c r="W529" i="6"/>
  <c r="V529" i="6" s="1"/>
  <c r="I529" i="6" s="1"/>
  <c r="W530" i="6"/>
  <c r="W531" i="6"/>
  <c r="W532" i="6"/>
  <c r="V532" i="6" s="1"/>
  <c r="I532" i="6" s="1"/>
  <c r="W533" i="6"/>
  <c r="V533" i="6" s="1"/>
  <c r="I533" i="6" s="1"/>
  <c r="W534" i="6"/>
  <c r="V534" i="6" s="1"/>
  <c r="I534" i="6" s="1"/>
  <c r="W535" i="6"/>
  <c r="V535" i="6" s="1"/>
  <c r="W536" i="6"/>
  <c r="V536" i="6" s="1"/>
  <c r="I536" i="6" s="1"/>
  <c r="W537" i="6"/>
  <c r="V537" i="6" s="1"/>
  <c r="I537" i="6" s="1"/>
  <c r="W538" i="6"/>
  <c r="W539" i="6"/>
  <c r="V539" i="6" s="1"/>
  <c r="I539" i="6" s="1"/>
  <c r="W540" i="6"/>
  <c r="W541" i="6"/>
  <c r="W542" i="6"/>
  <c r="V542" i="6" s="1"/>
  <c r="I542" i="6" s="1"/>
  <c r="W543" i="6"/>
  <c r="V543" i="6" s="1"/>
  <c r="W544" i="6"/>
  <c r="V544" i="6" s="1"/>
  <c r="I544" i="6" s="1"/>
  <c r="W545" i="6"/>
  <c r="V545" i="6" s="1"/>
  <c r="I545" i="6" s="1"/>
  <c r="W546" i="6"/>
  <c r="W547" i="6"/>
  <c r="V547" i="6" s="1"/>
  <c r="W548" i="6"/>
  <c r="V548" i="6" s="1"/>
  <c r="W549" i="6"/>
  <c r="W550" i="6"/>
  <c r="W551" i="6"/>
  <c r="V551" i="6" s="1"/>
  <c r="W552" i="6"/>
  <c r="V552" i="6" s="1"/>
  <c r="I552" i="6" s="1"/>
  <c r="W553" i="6"/>
  <c r="W554" i="6"/>
  <c r="W555" i="6"/>
  <c r="V555" i="6" s="1"/>
  <c r="I555" i="6" s="1"/>
  <c r="W556" i="6"/>
  <c r="V556" i="6" s="1"/>
  <c r="I556" i="6" s="1"/>
  <c r="W557" i="6"/>
  <c r="W558" i="6"/>
  <c r="V558" i="6" s="1"/>
  <c r="I558" i="6" s="1"/>
  <c r="W559" i="6"/>
  <c r="V559" i="6" s="1"/>
  <c r="I559" i="6" s="1"/>
  <c r="W560" i="6"/>
  <c r="V560" i="6" s="1"/>
  <c r="I560" i="6" s="1"/>
  <c r="W561" i="6"/>
  <c r="V561" i="6" s="1"/>
  <c r="I561" i="6" s="1"/>
  <c r="W562" i="6"/>
  <c r="W563" i="6"/>
  <c r="V563" i="6" s="1"/>
  <c r="W564" i="6"/>
  <c r="W565" i="6"/>
  <c r="W566" i="6"/>
  <c r="V566" i="6" s="1"/>
  <c r="I566" i="6" s="1"/>
  <c r="W567" i="6"/>
  <c r="V567" i="6" s="1"/>
  <c r="W568" i="6"/>
  <c r="V568" i="6" s="1"/>
  <c r="I568" i="6" s="1"/>
  <c r="W569" i="6"/>
  <c r="V569" i="6" s="1"/>
  <c r="I569" i="6" s="1"/>
  <c r="W570" i="6"/>
  <c r="W571" i="6"/>
  <c r="V571" i="6" s="1"/>
  <c r="I571" i="6" s="1"/>
  <c r="W572" i="6"/>
  <c r="V572" i="6" s="1"/>
  <c r="I572" i="6" s="1"/>
  <c r="W573" i="6"/>
  <c r="W574" i="6"/>
  <c r="V574" i="6" s="1"/>
  <c r="I574" i="6" s="1"/>
  <c r="W575" i="6"/>
  <c r="W576" i="6"/>
  <c r="V576" i="6" s="1"/>
  <c r="I576" i="6" s="1"/>
  <c r="W577" i="6"/>
  <c r="V577" i="6" s="1"/>
  <c r="I577" i="6" s="1"/>
  <c r="W578" i="6"/>
  <c r="W579" i="6"/>
  <c r="V579" i="6" s="1"/>
  <c r="I579" i="6" s="1"/>
  <c r="W580" i="6"/>
  <c r="V580" i="6" s="1"/>
  <c r="W581" i="6"/>
  <c r="W582" i="6"/>
  <c r="V582" i="6" s="1"/>
  <c r="I582" i="6" s="1"/>
  <c r="W583" i="6"/>
  <c r="V583" i="6" s="1"/>
  <c r="W584" i="6"/>
  <c r="V584" i="6" s="1"/>
  <c r="I584" i="6" s="1"/>
  <c r="W585" i="6"/>
  <c r="W586" i="6"/>
  <c r="W587" i="6"/>
  <c r="W588" i="6"/>
  <c r="V588" i="6" s="1"/>
  <c r="I588" i="6" s="1"/>
  <c r="W589" i="6"/>
  <c r="W590" i="6"/>
  <c r="V590" i="6" s="1"/>
  <c r="I590" i="6" s="1"/>
  <c r="W591" i="6"/>
  <c r="V591" i="6" s="1"/>
  <c r="I591" i="6" s="1"/>
  <c r="W592" i="6"/>
  <c r="V592" i="6" s="1"/>
  <c r="I592" i="6" s="1"/>
  <c r="W593" i="6"/>
  <c r="V593" i="6" s="1"/>
  <c r="I593" i="6" s="1"/>
  <c r="W594" i="6"/>
  <c r="W595" i="6"/>
  <c r="V595" i="6" s="1"/>
  <c r="I595" i="6" s="1"/>
  <c r="W596" i="6"/>
  <c r="V596" i="6" s="1"/>
  <c r="I596" i="6" s="1"/>
  <c r="W597" i="6"/>
  <c r="W598" i="6"/>
  <c r="V598" i="6" s="1"/>
  <c r="I598" i="6" s="1"/>
  <c r="W599" i="6"/>
  <c r="V599" i="6" s="1"/>
  <c r="I599" i="6" s="1"/>
  <c r="W600" i="6"/>
  <c r="V600" i="6" s="1"/>
  <c r="I600" i="6" s="1"/>
  <c r="W601" i="6"/>
  <c r="V601" i="6" s="1"/>
  <c r="I601" i="6" s="1"/>
  <c r="W602" i="6"/>
  <c r="W603" i="6"/>
  <c r="V603" i="6" s="1"/>
  <c r="I603" i="6" s="1"/>
  <c r="W604" i="6"/>
  <c r="V604" i="6" s="1"/>
  <c r="I604" i="6" s="1"/>
  <c r="W605" i="6"/>
  <c r="W606" i="6"/>
  <c r="V606" i="6" s="1"/>
  <c r="I606" i="6" s="1"/>
  <c r="W607" i="6"/>
  <c r="V607" i="6" s="1"/>
  <c r="W608" i="6"/>
  <c r="V608" i="6" s="1"/>
  <c r="I608" i="6" s="1"/>
  <c r="W609" i="6"/>
  <c r="V609" i="6" s="1"/>
  <c r="I609" i="6" s="1"/>
  <c r="W610" i="6"/>
  <c r="W611" i="6"/>
  <c r="V611" i="6" s="1"/>
  <c r="I611" i="6" s="1"/>
  <c r="W612" i="6"/>
  <c r="V612" i="6" s="1"/>
  <c r="I612" i="6" s="1"/>
  <c r="W613" i="6"/>
  <c r="M613" i="6" s="1"/>
  <c r="W614" i="6"/>
  <c r="V614" i="6" s="1"/>
  <c r="I614" i="6" s="1"/>
  <c r="W615" i="6"/>
  <c r="V615" i="6" s="1"/>
  <c r="I615" i="6" s="1"/>
  <c r="W616" i="6"/>
  <c r="V616" i="6" s="1"/>
  <c r="I616" i="6" s="1"/>
  <c r="W617" i="6"/>
  <c r="V617" i="6" s="1"/>
  <c r="I617" i="6" s="1"/>
  <c r="W618" i="6"/>
  <c r="W619" i="6"/>
  <c r="V619" i="6" s="1"/>
  <c r="W620" i="6"/>
  <c r="V620" i="6" s="1"/>
  <c r="I620" i="6" s="1"/>
  <c r="W621" i="6"/>
  <c r="W622" i="6"/>
  <c r="V622" i="6" s="1"/>
  <c r="I622" i="6" s="1"/>
  <c r="W623" i="6"/>
  <c r="V623" i="6" s="1"/>
  <c r="I623" i="6" s="1"/>
  <c r="W624" i="6"/>
  <c r="V624" i="6" s="1"/>
  <c r="I624" i="6" s="1"/>
  <c r="W625" i="6"/>
  <c r="V625" i="6" s="1"/>
  <c r="I625" i="6" s="1"/>
  <c r="W626" i="6"/>
  <c r="W627" i="6"/>
  <c r="V627" i="6" s="1"/>
  <c r="I627" i="6" s="1"/>
  <c r="W628" i="6"/>
  <c r="V628" i="6" s="1"/>
  <c r="I628" i="6" s="1"/>
  <c r="W629" i="6"/>
  <c r="W630" i="6"/>
  <c r="V630" i="6" s="1"/>
  <c r="I630" i="6" s="1"/>
  <c r="W631" i="6"/>
  <c r="V631" i="6" s="1"/>
  <c r="W632" i="6"/>
  <c r="V632" i="6" s="1"/>
  <c r="I632" i="6" s="1"/>
  <c r="W633" i="6"/>
  <c r="V633" i="6" s="1"/>
  <c r="I633" i="6" s="1"/>
  <c r="W634" i="6"/>
  <c r="M634" i="6" s="1"/>
  <c r="W635" i="6"/>
  <c r="V635" i="6" s="1"/>
  <c r="I635" i="6" s="1"/>
  <c r="W636" i="6"/>
  <c r="V636" i="6" s="1"/>
  <c r="I636" i="6" s="1"/>
  <c r="W637" i="6"/>
  <c r="M637" i="6" s="1"/>
  <c r="W638" i="6"/>
  <c r="V638" i="6" s="1"/>
  <c r="I638" i="6" s="1"/>
  <c r="W639" i="6"/>
  <c r="V639" i="6" s="1"/>
  <c r="I639" i="6" s="1"/>
  <c r="W640" i="6"/>
  <c r="V640" i="6" s="1"/>
  <c r="I640" i="6" s="1"/>
  <c r="W641" i="6"/>
  <c r="V641" i="6" s="1"/>
  <c r="I641" i="6" s="1"/>
  <c r="W642" i="6"/>
  <c r="W643" i="6"/>
  <c r="V643" i="6" s="1"/>
  <c r="W644" i="6"/>
  <c r="V644" i="6" s="1"/>
  <c r="W645" i="6"/>
  <c r="W646" i="6"/>
  <c r="V646" i="6" s="1"/>
  <c r="I646" i="6" s="1"/>
  <c r="W647" i="6"/>
  <c r="V647" i="6" s="1"/>
  <c r="I647" i="6" s="1"/>
  <c r="W648" i="6"/>
  <c r="V648" i="6" s="1"/>
  <c r="I648" i="6" s="1"/>
  <c r="W649" i="6"/>
  <c r="V649" i="6" s="1"/>
  <c r="I649" i="6" s="1"/>
  <c r="W650" i="6"/>
  <c r="W651" i="6"/>
  <c r="V651" i="6" s="1"/>
  <c r="I651" i="6" s="1"/>
  <c r="W652" i="6"/>
  <c r="V652" i="6" s="1"/>
  <c r="I652" i="6" s="1"/>
  <c r="W653" i="6"/>
  <c r="W654" i="6"/>
  <c r="V654" i="6" s="1"/>
  <c r="I654" i="6" s="1"/>
  <c r="W655" i="6"/>
  <c r="V655" i="6" s="1"/>
  <c r="I655" i="6" s="1"/>
  <c r="W656" i="6"/>
  <c r="V656" i="6" s="1"/>
  <c r="I656" i="6" s="1"/>
  <c r="W657" i="6"/>
  <c r="V657" i="6" s="1"/>
  <c r="I657" i="6" s="1"/>
  <c r="W658" i="6"/>
  <c r="W659" i="6"/>
  <c r="V659" i="6" s="1"/>
  <c r="I659" i="6" s="1"/>
  <c r="W660" i="6"/>
  <c r="V660" i="6" s="1"/>
  <c r="W661" i="6"/>
  <c r="V661" i="6" s="1"/>
  <c r="I661" i="6" s="1"/>
  <c r="W662" i="6"/>
  <c r="V662" i="6" s="1"/>
  <c r="I662" i="6" s="1"/>
  <c r="W663" i="6"/>
  <c r="V663" i="6" s="1"/>
  <c r="I663" i="6" s="1"/>
  <c r="W664" i="6"/>
  <c r="V664" i="6" s="1"/>
  <c r="I664" i="6" s="1"/>
  <c r="W665" i="6"/>
  <c r="V665" i="6" s="1"/>
  <c r="I665" i="6" s="1"/>
  <c r="W666" i="6"/>
  <c r="W667" i="6"/>
  <c r="V667" i="6" s="1"/>
  <c r="W668" i="6"/>
  <c r="V668" i="6" s="1"/>
  <c r="I668" i="6" s="1"/>
  <c r="W669" i="6"/>
  <c r="W670" i="6"/>
  <c r="V670" i="6" s="1"/>
  <c r="I670" i="6" s="1"/>
  <c r="W671" i="6"/>
  <c r="V671" i="6" s="1"/>
  <c r="I671" i="6" s="1"/>
  <c r="W672" i="6"/>
  <c r="V672" i="6" s="1"/>
  <c r="I672" i="6" s="1"/>
  <c r="W673" i="6"/>
  <c r="V673" i="6" s="1"/>
  <c r="I673" i="6" s="1"/>
  <c r="W674" i="6"/>
  <c r="W675" i="6"/>
  <c r="V675" i="6" s="1"/>
  <c r="I675" i="6" s="1"/>
  <c r="W676" i="6"/>
  <c r="V676" i="6" s="1"/>
  <c r="I676" i="6" s="1"/>
  <c r="W677" i="6"/>
  <c r="M677" i="6" s="1"/>
  <c r="W678" i="6"/>
  <c r="W679" i="6"/>
  <c r="V679" i="6" s="1"/>
  <c r="I679" i="6" s="1"/>
  <c r="W680" i="6"/>
  <c r="V680" i="6" s="1"/>
  <c r="I680" i="6" s="1"/>
  <c r="W681" i="6"/>
  <c r="V681" i="6" s="1"/>
  <c r="I681" i="6" s="1"/>
  <c r="W682" i="6"/>
  <c r="M682" i="6" s="1"/>
  <c r="W683" i="6"/>
  <c r="V683" i="6" s="1"/>
  <c r="I683" i="6" s="1"/>
  <c r="W684" i="6"/>
  <c r="V684" i="6" s="1"/>
  <c r="I684" i="6" s="1"/>
  <c r="W685" i="6"/>
  <c r="W686" i="6"/>
  <c r="V686" i="6" s="1"/>
  <c r="I686" i="6" s="1"/>
  <c r="W687" i="6"/>
  <c r="V687" i="6" s="1"/>
  <c r="W688" i="6"/>
  <c r="V688" i="6" s="1"/>
  <c r="I688" i="6" s="1"/>
  <c r="W689" i="6"/>
  <c r="M689" i="6" s="1"/>
  <c r="W690" i="6"/>
  <c r="W691" i="6"/>
  <c r="V691" i="6" s="1"/>
  <c r="W692" i="6"/>
  <c r="V692" i="6" s="1"/>
  <c r="I692" i="6" s="1"/>
  <c r="W693" i="6"/>
  <c r="W694" i="6"/>
  <c r="V694" i="6" s="1"/>
  <c r="I694" i="6" s="1"/>
  <c r="W695" i="6"/>
  <c r="V695" i="6" s="1"/>
  <c r="W696" i="6"/>
  <c r="V696" i="6" s="1"/>
  <c r="I696" i="6" s="1"/>
  <c r="W697" i="6"/>
  <c r="V697" i="6" s="1"/>
  <c r="I697" i="6" s="1"/>
  <c r="W698" i="6"/>
  <c r="M698" i="6" s="1"/>
  <c r="W699" i="6"/>
  <c r="V699" i="6" s="1"/>
  <c r="I699" i="6" s="1"/>
  <c r="W700" i="6"/>
  <c r="V700" i="6" s="1"/>
  <c r="I700" i="6" s="1"/>
  <c r="W701" i="6"/>
  <c r="M701" i="6" s="1"/>
  <c r="W702" i="6"/>
  <c r="V702" i="6" s="1"/>
  <c r="I702" i="6" s="1"/>
  <c r="W703" i="6"/>
  <c r="V703" i="6" s="1"/>
  <c r="I703" i="6" s="1"/>
  <c r="W704" i="6"/>
  <c r="V704" i="6" s="1"/>
  <c r="I704" i="6" s="1"/>
  <c r="W705" i="6"/>
  <c r="V705" i="6" s="1"/>
  <c r="I705" i="6" s="1"/>
  <c r="W706" i="6"/>
  <c r="W707" i="6"/>
  <c r="V707" i="6" s="1"/>
  <c r="I707" i="6" s="1"/>
  <c r="W708" i="6"/>
  <c r="V708" i="6" s="1"/>
  <c r="I708" i="6" s="1"/>
  <c r="W709" i="6"/>
  <c r="W710" i="6"/>
  <c r="V710" i="6" s="1"/>
  <c r="I710" i="6" s="1"/>
  <c r="W711" i="6"/>
  <c r="V711" i="6" s="1"/>
  <c r="I711" i="6" s="1"/>
  <c r="W712" i="6"/>
  <c r="V712" i="6" s="1"/>
  <c r="I712" i="6" s="1"/>
  <c r="W713" i="6"/>
  <c r="V713" i="6" s="1"/>
  <c r="I713" i="6" s="1"/>
  <c r="W714" i="6"/>
  <c r="M714" i="6" s="1"/>
  <c r="W715" i="6"/>
  <c r="V715" i="6" s="1"/>
  <c r="I715" i="6" s="1"/>
  <c r="W716" i="6"/>
  <c r="V716" i="6" s="1"/>
  <c r="I716" i="6" s="1"/>
  <c r="W717" i="6"/>
  <c r="W718" i="6"/>
  <c r="V718" i="6" s="1"/>
  <c r="I718" i="6" s="1"/>
  <c r="W719" i="6"/>
  <c r="V719" i="6" s="1"/>
  <c r="I719" i="6" s="1"/>
  <c r="W720" i="6"/>
  <c r="V720" i="6" s="1"/>
  <c r="I720" i="6" s="1"/>
  <c r="W721" i="6"/>
  <c r="W722" i="6"/>
  <c r="M722" i="6" s="1"/>
  <c r="W723" i="6"/>
  <c r="V723" i="6" s="1"/>
  <c r="I723" i="6" s="1"/>
  <c r="W724" i="6"/>
  <c r="V724" i="6" s="1"/>
  <c r="I724" i="6" s="1"/>
  <c r="W725" i="6"/>
  <c r="W726" i="6"/>
  <c r="V726" i="6" s="1"/>
  <c r="I726" i="6" s="1"/>
  <c r="W727" i="6"/>
  <c r="V727" i="6" s="1"/>
  <c r="W728" i="6"/>
  <c r="V728" i="6" s="1"/>
  <c r="I728" i="6" s="1"/>
  <c r="W729" i="6"/>
  <c r="V729" i="6" s="1"/>
  <c r="I729" i="6" s="1"/>
  <c r="W730" i="6"/>
  <c r="W731" i="6"/>
  <c r="V731" i="6" s="1"/>
  <c r="I731" i="6" s="1"/>
  <c r="W732" i="6"/>
  <c r="V732" i="6" s="1"/>
  <c r="I732" i="6" s="1"/>
  <c r="W733" i="6"/>
  <c r="M733" i="6" s="1"/>
  <c r="W734" i="6"/>
  <c r="V734" i="6" s="1"/>
  <c r="I734" i="6" s="1"/>
  <c r="W735" i="6"/>
  <c r="V735" i="6" s="1"/>
  <c r="I735" i="6" s="1"/>
  <c r="W736" i="6"/>
  <c r="V736" i="6" s="1"/>
  <c r="I736" i="6" s="1"/>
  <c r="W737" i="6"/>
  <c r="V737" i="6" s="1"/>
  <c r="I737" i="6" s="1"/>
  <c r="W738" i="6"/>
  <c r="M738" i="6" s="1"/>
  <c r="W739" i="6"/>
  <c r="V739" i="6" s="1"/>
  <c r="I739" i="6" s="1"/>
  <c r="W740" i="6"/>
  <c r="V740" i="6" s="1"/>
  <c r="W741" i="6"/>
  <c r="W742" i="6"/>
  <c r="V742" i="6" s="1"/>
  <c r="I742" i="6" s="1"/>
  <c r="W743" i="6"/>
  <c r="V743" i="6" s="1"/>
  <c r="I743" i="6" s="1"/>
  <c r="W744" i="6"/>
  <c r="V744" i="6" s="1"/>
  <c r="I744" i="6" s="1"/>
  <c r="W745" i="6"/>
  <c r="V745" i="6" s="1"/>
  <c r="I745" i="6" s="1"/>
  <c r="W746" i="6"/>
  <c r="W747" i="6"/>
  <c r="V747" i="6" s="1"/>
  <c r="W748" i="6"/>
  <c r="V748" i="6" s="1"/>
  <c r="I748" i="6" s="1"/>
  <c r="W749" i="6"/>
  <c r="W750" i="6"/>
  <c r="V750" i="6" s="1"/>
  <c r="I750" i="6" s="1"/>
  <c r="W751" i="6"/>
  <c r="V751" i="6" s="1"/>
  <c r="I751" i="6" s="1"/>
  <c r="W752" i="6"/>
  <c r="V752" i="6" s="1"/>
  <c r="I752" i="6" s="1"/>
  <c r="W753" i="6"/>
  <c r="W754" i="6"/>
  <c r="W755" i="6"/>
  <c r="V755" i="6" s="1"/>
  <c r="I755" i="6" s="1"/>
  <c r="W756" i="6"/>
  <c r="V756" i="6" s="1"/>
  <c r="I756" i="6" s="1"/>
  <c r="W757" i="6"/>
  <c r="W758" i="6"/>
  <c r="V758" i="6" s="1"/>
  <c r="I758" i="6" s="1"/>
  <c r="W759" i="6"/>
  <c r="V759" i="6" s="1"/>
  <c r="I759" i="6" s="1"/>
  <c r="W760" i="6"/>
  <c r="V760" i="6" s="1"/>
  <c r="I760" i="6" s="1"/>
  <c r="W761" i="6"/>
  <c r="V761" i="6" s="1"/>
  <c r="I761" i="6" s="1"/>
  <c r="W762" i="6"/>
  <c r="W763" i="6"/>
  <c r="V763" i="6" s="1"/>
  <c r="I763" i="6" s="1"/>
  <c r="W764" i="6"/>
  <c r="V764" i="6" s="1"/>
  <c r="I764" i="6" s="1"/>
  <c r="W765" i="6"/>
  <c r="M765" i="6" s="1"/>
  <c r="W766" i="6"/>
  <c r="V766" i="6" s="1"/>
  <c r="I766" i="6" s="1"/>
  <c r="W767" i="6"/>
  <c r="V767" i="6" s="1"/>
  <c r="I767" i="6" s="1"/>
  <c r="W768" i="6"/>
  <c r="V768" i="6" s="1"/>
  <c r="I768" i="6" s="1"/>
  <c r="W769" i="6"/>
  <c r="V769" i="6" s="1"/>
  <c r="I769" i="6" s="1"/>
  <c r="W770" i="6"/>
  <c r="M770" i="6" s="1"/>
  <c r="W771" i="6"/>
  <c r="V771" i="6" s="1"/>
  <c r="I771" i="6" s="1"/>
  <c r="W772" i="6"/>
  <c r="V772" i="6" s="1"/>
  <c r="I772" i="6" s="1"/>
  <c r="W773" i="6"/>
  <c r="W774" i="6"/>
  <c r="V774" i="6" s="1"/>
  <c r="I774" i="6" s="1"/>
  <c r="W775" i="6"/>
  <c r="V775" i="6" s="1"/>
  <c r="I775" i="6" s="1"/>
  <c r="W776" i="6"/>
  <c r="V776" i="6" s="1"/>
  <c r="I776" i="6" s="1"/>
  <c r="W777" i="6"/>
  <c r="V777" i="6" s="1"/>
  <c r="I777" i="6" s="1"/>
  <c r="W778" i="6"/>
  <c r="W779" i="6"/>
  <c r="V779" i="6" s="1"/>
  <c r="I779" i="6" s="1"/>
  <c r="W780" i="6"/>
  <c r="V780" i="6" s="1"/>
  <c r="I780" i="6" s="1"/>
  <c r="W781" i="6"/>
  <c r="M781" i="6" s="1"/>
  <c r="W782" i="6"/>
  <c r="V782" i="6" s="1"/>
  <c r="I782" i="6" s="1"/>
  <c r="W783" i="6"/>
  <c r="V783" i="6" s="1"/>
  <c r="I783" i="6" s="1"/>
  <c r="W784" i="6"/>
  <c r="V784" i="6" s="1"/>
  <c r="I784" i="6" s="1"/>
  <c r="W785" i="6"/>
  <c r="V785" i="6" s="1"/>
  <c r="I785" i="6" s="1"/>
  <c r="W786" i="6"/>
  <c r="W787" i="6"/>
  <c r="V787" i="6" s="1"/>
  <c r="I787" i="6" s="1"/>
  <c r="W788" i="6"/>
  <c r="V788" i="6" s="1"/>
  <c r="I788" i="6" s="1"/>
  <c r="W789" i="6"/>
  <c r="V789" i="6" s="1"/>
  <c r="I789" i="6" s="1"/>
  <c r="W790" i="6"/>
  <c r="V790" i="6" s="1"/>
  <c r="I790" i="6" s="1"/>
  <c r="W791" i="6"/>
  <c r="V791" i="6" s="1"/>
  <c r="I791" i="6" s="1"/>
  <c r="W792" i="6"/>
  <c r="V792" i="6" s="1"/>
  <c r="I792" i="6" s="1"/>
  <c r="W793" i="6"/>
  <c r="V793" i="6" s="1"/>
  <c r="I793" i="6" s="1"/>
  <c r="W794" i="6"/>
  <c r="W795" i="6"/>
  <c r="V795" i="6" s="1"/>
  <c r="I795" i="6" s="1"/>
  <c r="W796" i="6"/>
  <c r="V796" i="6" s="1"/>
  <c r="I796" i="6" s="1"/>
  <c r="W797" i="6"/>
  <c r="W798" i="6"/>
  <c r="V798" i="6" s="1"/>
  <c r="I798" i="6" s="1"/>
  <c r="W799" i="6"/>
  <c r="V799" i="6" s="1"/>
  <c r="I799" i="6" s="1"/>
  <c r="W800" i="6"/>
  <c r="V800" i="6" s="1"/>
  <c r="I800" i="6" s="1"/>
  <c r="W801" i="6"/>
  <c r="V801" i="6" s="1"/>
  <c r="I801" i="6" s="1"/>
  <c r="W802" i="6"/>
  <c r="W803" i="6"/>
  <c r="V803" i="6" s="1"/>
  <c r="W804" i="6"/>
  <c r="V804" i="6" s="1"/>
  <c r="I804" i="6" s="1"/>
  <c r="W805" i="6"/>
  <c r="W806" i="6"/>
  <c r="V806" i="6" s="1"/>
  <c r="I806" i="6" s="1"/>
  <c r="W807" i="6"/>
  <c r="V807" i="6" s="1"/>
  <c r="I807" i="6" s="1"/>
  <c r="W808" i="6"/>
  <c r="V808" i="6" s="1"/>
  <c r="W809" i="6"/>
  <c r="V809" i="6" s="1"/>
  <c r="I809" i="6" s="1"/>
  <c r="W810" i="6"/>
  <c r="M810" i="6" s="1"/>
  <c r="W811" i="6"/>
  <c r="V811" i="6" s="1"/>
  <c r="I811" i="6" s="1"/>
  <c r="W812" i="6"/>
  <c r="V812" i="6" s="1"/>
  <c r="I812" i="6" s="1"/>
  <c r="W813" i="6"/>
  <c r="W814" i="6"/>
  <c r="V814" i="6" s="1"/>
  <c r="I814" i="6" s="1"/>
  <c r="W815" i="6"/>
  <c r="V815" i="6" s="1"/>
  <c r="I815" i="6" s="1"/>
  <c r="W816" i="6"/>
  <c r="V816" i="6" s="1"/>
  <c r="I816" i="6" s="1"/>
  <c r="W817" i="6"/>
  <c r="V817" i="6" s="1"/>
  <c r="I817" i="6" s="1"/>
  <c r="W818" i="6"/>
  <c r="W819" i="6"/>
  <c r="V819" i="6" s="1"/>
  <c r="I819" i="6" s="1"/>
  <c r="W820" i="6"/>
  <c r="V820" i="6" s="1"/>
  <c r="I820" i="6" s="1"/>
  <c r="W821" i="6"/>
  <c r="W822" i="6"/>
  <c r="V822" i="6" s="1"/>
  <c r="I822" i="6" s="1"/>
  <c r="W823" i="6"/>
  <c r="V823" i="6" s="1"/>
  <c r="I823" i="6" s="1"/>
  <c r="W824" i="6"/>
  <c r="V824" i="6" s="1"/>
  <c r="I824" i="6" s="1"/>
  <c r="W825" i="6"/>
  <c r="V825" i="6" s="1"/>
  <c r="I825" i="6" s="1"/>
  <c r="W826" i="6"/>
  <c r="W827" i="6"/>
  <c r="V827" i="6" s="1"/>
  <c r="W828" i="6"/>
  <c r="V828" i="6" s="1"/>
  <c r="I828" i="6" s="1"/>
  <c r="W829" i="6"/>
  <c r="W830" i="6"/>
  <c r="V830" i="6" s="1"/>
  <c r="I830" i="6" s="1"/>
  <c r="W831" i="6"/>
  <c r="V831" i="6" s="1"/>
  <c r="W832" i="6"/>
  <c r="V832" i="6" s="1"/>
  <c r="I832" i="6" s="1"/>
  <c r="W833" i="6"/>
  <c r="V833" i="6" s="1"/>
  <c r="I833" i="6" s="1"/>
  <c r="W834" i="6"/>
  <c r="W835" i="6"/>
  <c r="V835" i="6" s="1"/>
  <c r="I835" i="6" s="1"/>
  <c r="W836" i="6"/>
  <c r="V836" i="6" s="1"/>
  <c r="I836" i="6" s="1"/>
  <c r="W837" i="6"/>
  <c r="W838" i="6"/>
  <c r="V838" i="6" s="1"/>
  <c r="I838" i="6" s="1"/>
  <c r="W839" i="6"/>
  <c r="V839" i="6" s="1"/>
  <c r="I839" i="6" s="1"/>
  <c r="W840" i="6"/>
  <c r="V840" i="6" s="1"/>
  <c r="I840" i="6" s="1"/>
  <c r="W841" i="6"/>
  <c r="V841" i="6" s="1"/>
  <c r="I841" i="6" s="1"/>
  <c r="W842" i="6"/>
  <c r="W843" i="6"/>
  <c r="V843" i="6" s="1"/>
  <c r="I843" i="6" s="1"/>
  <c r="W844" i="6"/>
  <c r="V844" i="6" s="1"/>
  <c r="I844" i="6" s="1"/>
  <c r="W845" i="6"/>
  <c r="W846" i="6"/>
  <c r="V846" i="6" s="1"/>
  <c r="I846" i="6" s="1"/>
  <c r="W847" i="6"/>
  <c r="V847" i="6" s="1"/>
  <c r="I847" i="6" s="1"/>
  <c r="W848" i="6"/>
  <c r="V848" i="6" s="1"/>
  <c r="I848" i="6" s="1"/>
  <c r="W849" i="6"/>
  <c r="V849" i="6" s="1"/>
  <c r="I849" i="6" s="1"/>
  <c r="W850" i="6"/>
  <c r="W851" i="6"/>
  <c r="V851" i="6" s="1"/>
  <c r="I851" i="6" s="1"/>
  <c r="W852" i="6"/>
  <c r="V852" i="6" s="1"/>
  <c r="I852" i="6" s="1"/>
  <c r="W853" i="6"/>
  <c r="W854" i="6"/>
  <c r="V854" i="6" s="1"/>
  <c r="I854" i="6" s="1"/>
  <c r="W855" i="6"/>
  <c r="V855" i="6" s="1"/>
  <c r="I855" i="6" s="1"/>
  <c r="W856" i="6"/>
  <c r="V856" i="6" s="1"/>
  <c r="I856" i="6" s="1"/>
  <c r="W857" i="6"/>
  <c r="V857" i="6" s="1"/>
  <c r="I857" i="6" s="1"/>
  <c r="W858" i="6"/>
  <c r="W859" i="6"/>
  <c r="V859" i="6" s="1"/>
  <c r="W860" i="6"/>
  <c r="V860" i="6" s="1"/>
  <c r="I860" i="6" s="1"/>
  <c r="W861" i="6"/>
  <c r="W862" i="6"/>
  <c r="V862" i="6" s="1"/>
  <c r="I862" i="6" s="1"/>
  <c r="W863" i="6"/>
  <c r="V863" i="6" s="1"/>
  <c r="I863" i="6" s="1"/>
  <c r="W864" i="6"/>
  <c r="V864" i="6" s="1"/>
  <c r="I864" i="6" s="1"/>
  <c r="W865" i="6"/>
  <c r="V865" i="6" s="1"/>
  <c r="I865" i="6" s="1"/>
  <c r="W866" i="6"/>
  <c r="W867" i="6"/>
  <c r="V867" i="6" s="1"/>
  <c r="W868" i="6"/>
  <c r="V868" i="6" s="1"/>
  <c r="I868" i="6" s="1"/>
  <c r="W869" i="6"/>
  <c r="W870" i="6"/>
  <c r="V870" i="6" s="1"/>
  <c r="I870" i="6" s="1"/>
  <c r="W871" i="6"/>
  <c r="V871" i="6" s="1"/>
  <c r="I871" i="6" s="1"/>
  <c r="W872" i="6"/>
  <c r="V872" i="6" s="1"/>
  <c r="I872" i="6" s="1"/>
  <c r="W873" i="6"/>
  <c r="V873" i="6" s="1"/>
  <c r="I873" i="6" s="1"/>
  <c r="W874" i="6"/>
  <c r="W875" i="6"/>
  <c r="V875" i="6" s="1"/>
  <c r="I875" i="6" s="1"/>
  <c r="W876" i="6"/>
  <c r="V876" i="6" s="1"/>
  <c r="I876" i="6" s="1"/>
  <c r="W877" i="6"/>
  <c r="W878" i="6"/>
  <c r="V878" i="6" s="1"/>
  <c r="I878" i="6" s="1"/>
  <c r="W879" i="6"/>
  <c r="V879" i="6" s="1"/>
  <c r="I879" i="6" s="1"/>
  <c r="W880" i="6"/>
  <c r="V880" i="6" s="1"/>
  <c r="I880" i="6" s="1"/>
  <c r="W881" i="6"/>
  <c r="V881" i="6" s="1"/>
  <c r="I881" i="6" s="1"/>
  <c r="W882" i="6"/>
  <c r="W883" i="6"/>
  <c r="V883" i="6" s="1"/>
  <c r="W884" i="6"/>
  <c r="V884" i="6" s="1"/>
  <c r="I884" i="6" s="1"/>
  <c r="W885" i="6"/>
  <c r="W886" i="6"/>
  <c r="V886" i="6" s="1"/>
  <c r="I886" i="6" s="1"/>
  <c r="W887" i="6"/>
  <c r="V887" i="6" s="1"/>
  <c r="I887" i="6" s="1"/>
  <c r="W888" i="6"/>
  <c r="V888" i="6" s="1"/>
  <c r="I888" i="6" s="1"/>
  <c r="W889" i="6"/>
  <c r="V889" i="6" s="1"/>
  <c r="I889" i="6" s="1"/>
  <c r="W890" i="6"/>
  <c r="M890" i="6" s="1"/>
  <c r="W891" i="6"/>
  <c r="V891" i="6" s="1"/>
  <c r="I891" i="6" s="1"/>
  <c r="W892" i="6"/>
  <c r="V892" i="6" s="1"/>
  <c r="I892" i="6" s="1"/>
  <c r="W893" i="6"/>
  <c r="M893" i="6" s="1"/>
  <c r="W894" i="6"/>
  <c r="V894" i="6" s="1"/>
  <c r="I894" i="6" s="1"/>
  <c r="W895" i="6"/>
  <c r="V895" i="6" s="1"/>
  <c r="I895" i="6" s="1"/>
  <c r="W896" i="6"/>
  <c r="V896" i="6" s="1"/>
  <c r="I896" i="6" s="1"/>
  <c r="W897" i="6"/>
  <c r="V897" i="6" s="1"/>
  <c r="I897" i="6" s="1"/>
  <c r="W898" i="6"/>
  <c r="W899" i="6"/>
  <c r="V899" i="6" s="1"/>
  <c r="I899" i="6" s="1"/>
  <c r="W900" i="6"/>
  <c r="V900" i="6" s="1"/>
  <c r="I900" i="6" s="1"/>
  <c r="W901" i="6"/>
  <c r="W902" i="6"/>
  <c r="V902" i="6" s="1"/>
  <c r="I902" i="6" s="1"/>
  <c r="W903" i="6"/>
  <c r="V903" i="6" s="1"/>
  <c r="W904" i="6"/>
  <c r="V904" i="6" s="1"/>
  <c r="I904" i="6" s="1"/>
  <c r="W905" i="6"/>
  <c r="V905" i="6" s="1"/>
  <c r="I905" i="6" s="1"/>
  <c r="W906" i="6"/>
  <c r="W907" i="6"/>
  <c r="V907" i="6" s="1"/>
  <c r="I907" i="6" s="1"/>
  <c r="W908" i="6"/>
  <c r="V908" i="6" s="1"/>
  <c r="I908" i="6" s="1"/>
  <c r="W909" i="6"/>
  <c r="M909" i="6" s="1"/>
  <c r="W910" i="6"/>
  <c r="V910" i="6" s="1"/>
  <c r="I910" i="6" s="1"/>
  <c r="W911" i="6"/>
  <c r="V911" i="6" s="1"/>
  <c r="I911" i="6" s="1"/>
  <c r="W912" i="6"/>
  <c r="V912" i="6" s="1"/>
  <c r="I912" i="6" s="1"/>
  <c r="W913" i="6"/>
  <c r="V913" i="6" s="1"/>
  <c r="I913" i="6" s="1"/>
  <c r="W914" i="6"/>
  <c r="W915" i="6"/>
  <c r="V915" i="6" s="1"/>
  <c r="I915" i="6" s="1"/>
  <c r="W916" i="6"/>
  <c r="V916" i="6" s="1"/>
  <c r="I916" i="6" s="1"/>
  <c r="W917" i="6"/>
  <c r="V917" i="6" s="1"/>
  <c r="I917" i="6" s="1"/>
  <c r="W918" i="6"/>
  <c r="V918" i="6" s="1"/>
  <c r="I918" i="6" s="1"/>
  <c r="W919" i="6"/>
  <c r="V919" i="6" s="1"/>
  <c r="I919" i="6" s="1"/>
  <c r="W920" i="6"/>
  <c r="V920" i="6" s="1"/>
  <c r="I920" i="6" s="1"/>
  <c r="W921" i="6"/>
  <c r="W922" i="6"/>
  <c r="W923" i="6"/>
  <c r="V923" i="6" s="1"/>
  <c r="I923" i="6" s="1"/>
  <c r="W924" i="6"/>
  <c r="V924" i="6" s="1"/>
  <c r="I924" i="6" s="1"/>
  <c r="W925" i="6"/>
  <c r="W926" i="6"/>
  <c r="V926" i="6" s="1"/>
  <c r="I926" i="6" s="1"/>
  <c r="W927" i="6"/>
  <c r="V927" i="6" s="1"/>
  <c r="W928" i="6"/>
  <c r="V928" i="6" s="1"/>
  <c r="I928" i="6" s="1"/>
  <c r="W929" i="6"/>
  <c r="V929" i="6" s="1"/>
  <c r="I929" i="6" s="1"/>
  <c r="W930" i="6"/>
  <c r="W931" i="6"/>
  <c r="V931" i="6" s="1"/>
  <c r="I931" i="6" s="1"/>
  <c r="W932" i="6"/>
  <c r="V932" i="6" s="1"/>
  <c r="I932" i="6" s="1"/>
  <c r="W933" i="6"/>
  <c r="M933" i="6" s="1"/>
  <c r="W934" i="6"/>
  <c r="V934" i="6" s="1"/>
  <c r="I934" i="6" s="1"/>
  <c r="W935" i="6"/>
  <c r="V935" i="6" s="1"/>
  <c r="I935" i="6" s="1"/>
  <c r="W936" i="6"/>
  <c r="V936" i="6" s="1"/>
  <c r="I936" i="6" s="1"/>
  <c r="W937" i="6"/>
  <c r="V937" i="6" s="1"/>
  <c r="I937" i="6" s="1"/>
  <c r="W938" i="6"/>
  <c r="M938" i="6" s="1"/>
  <c r="W939" i="6"/>
  <c r="V939" i="6" s="1"/>
  <c r="I939" i="6" s="1"/>
  <c r="W940" i="6"/>
  <c r="V940" i="6" s="1"/>
  <c r="I940" i="6" s="1"/>
  <c r="W941" i="6"/>
  <c r="M941" i="6" s="1"/>
  <c r="W942" i="6"/>
  <c r="V942" i="6" s="1"/>
  <c r="I942" i="6" s="1"/>
  <c r="W943" i="6"/>
  <c r="V943" i="6" s="1"/>
  <c r="I943" i="6" s="1"/>
  <c r="W944" i="6"/>
  <c r="V944" i="6" s="1"/>
  <c r="I944" i="6" s="1"/>
  <c r="W945" i="6"/>
  <c r="V945" i="6" s="1"/>
  <c r="I945" i="6" s="1"/>
  <c r="W946" i="6"/>
  <c r="W947" i="6"/>
  <c r="V947" i="6" s="1"/>
  <c r="I947" i="6" s="1"/>
  <c r="W948" i="6"/>
  <c r="V948" i="6" s="1"/>
  <c r="I948" i="6" s="1"/>
  <c r="W949" i="6"/>
  <c r="W950" i="6"/>
  <c r="V950" i="6" s="1"/>
  <c r="I950" i="6" s="1"/>
  <c r="W951" i="6"/>
  <c r="V951" i="6" s="1"/>
  <c r="I951" i="6" s="1"/>
  <c r="W952" i="6"/>
  <c r="V952" i="6" s="1"/>
  <c r="I952" i="6" s="1"/>
  <c r="W953" i="6"/>
  <c r="W954" i="6"/>
  <c r="W955" i="6"/>
  <c r="V955" i="6" s="1"/>
  <c r="I955" i="6" s="1"/>
  <c r="W956" i="6"/>
  <c r="V956" i="6" s="1"/>
  <c r="I956" i="6" s="1"/>
  <c r="W957" i="6"/>
  <c r="W958" i="6"/>
  <c r="V958" i="6" s="1"/>
  <c r="I958" i="6" s="1"/>
  <c r="W959" i="6"/>
  <c r="V959" i="6" s="1"/>
  <c r="I959" i="6" s="1"/>
  <c r="W960" i="6"/>
  <c r="V960" i="6" s="1"/>
  <c r="I960" i="6" s="1"/>
  <c r="W961" i="6"/>
  <c r="V961" i="6" s="1"/>
  <c r="I961" i="6" s="1"/>
  <c r="W962" i="6"/>
  <c r="M962" i="6" s="1"/>
  <c r="W963" i="6"/>
  <c r="V963" i="6" s="1"/>
  <c r="I963" i="6" s="1"/>
  <c r="W964" i="6"/>
  <c r="V964" i="6" s="1"/>
  <c r="I964" i="6" s="1"/>
  <c r="W965" i="6"/>
  <c r="W966" i="6"/>
  <c r="V966" i="6" s="1"/>
  <c r="I966" i="6" s="1"/>
  <c r="W967" i="6"/>
  <c r="V967" i="6" s="1"/>
  <c r="W968" i="6"/>
  <c r="V968" i="6" s="1"/>
  <c r="I968" i="6" s="1"/>
  <c r="W969" i="6"/>
  <c r="V969" i="6" s="1"/>
  <c r="I969" i="6" s="1"/>
  <c r="W970" i="6"/>
  <c r="W971" i="6"/>
  <c r="V971" i="6" s="1"/>
  <c r="I971" i="6" s="1"/>
  <c r="W972" i="6"/>
  <c r="V972" i="6" s="1"/>
  <c r="I972" i="6" s="1"/>
  <c r="W973" i="6"/>
  <c r="M973" i="6" s="1"/>
  <c r="W974" i="6"/>
  <c r="V974" i="6" s="1"/>
  <c r="I974" i="6" s="1"/>
  <c r="W975" i="6"/>
  <c r="V975" i="6" s="1"/>
  <c r="I975" i="6" s="1"/>
  <c r="W976" i="6"/>
  <c r="V976" i="6" s="1"/>
  <c r="I976" i="6" s="1"/>
  <c r="W977" i="6"/>
  <c r="V977" i="6" s="1"/>
  <c r="I977" i="6" s="1"/>
  <c r="W978" i="6"/>
  <c r="M978" i="6" s="1"/>
  <c r="W979" i="6"/>
  <c r="V979" i="6" s="1"/>
  <c r="I979" i="6" s="1"/>
  <c r="W980" i="6"/>
  <c r="V980" i="6" s="1"/>
  <c r="I980" i="6" s="1"/>
  <c r="W981" i="6"/>
  <c r="V981" i="6" s="1"/>
  <c r="I981" i="6" s="1"/>
  <c r="W982" i="6"/>
  <c r="V982" i="6" s="1"/>
  <c r="I982" i="6" s="1"/>
  <c r="W983" i="6"/>
  <c r="V983" i="6" s="1"/>
  <c r="I983" i="6" s="1"/>
  <c r="W984" i="6"/>
  <c r="V984" i="6" s="1"/>
  <c r="I984" i="6" s="1"/>
  <c r="W985" i="6"/>
  <c r="V985" i="6" s="1"/>
  <c r="I985" i="6" s="1"/>
  <c r="W986" i="6"/>
  <c r="W987" i="6"/>
  <c r="V987" i="6" s="1"/>
  <c r="I987" i="6" s="1"/>
  <c r="W988" i="6"/>
  <c r="V988" i="6" s="1"/>
  <c r="I988" i="6" s="1"/>
  <c r="W989" i="6"/>
  <c r="M989" i="6" s="1"/>
  <c r="W990" i="6"/>
  <c r="V990" i="6" s="1"/>
  <c r="I990" i="6" s="1"/>
  <c r="W991" i="6"/>
  <c r="V991" i="6" s="1"/>
  <c r="I991" i="6" s="1"/>
  <c r="W992" i="6"/>
  <c r="V992" i="6" s="1"/>
  <c r="I992" i="6" s="1"/>
  <c r="W993" i="6"/>
  <c r="V993" i="6" s="1"/>
  <c r="I993" i="6" s="1"/>
  <c r="W994" i="6"/>
  <c r="W995" i="6"/>
  <c r="V995" i="6" s="1"/>
  <c r="I995" i="6" s="1"/>
  <c r="W996" i="6"/>
  <c r="V996" i="6" s="1"/>
  <c r="W997" i="6"/>
  <c r="W998" i="6"/>
  <c r="V998" i="6" s="1"/>
  <c r="W999" i="6"/>
  <c r="V999" i="6" s="1"/>
  <c r="I999" i="6" s="1"/>
  <c r="W1000" i="6"/>
  <c r="V1000" i="6" s="1"/>
  <c r="I1000" i="6" s="1"/>
  <c r="W1001" i="6"/>
  <c r="V1001" i="6" s="1"/>
  <c r="I1001" i="6" s="1"/>
  <c r="W1002" i="6"/>
  <c r="W1003" i="6"/>
  <c r="V1003" i="6" s="1"/>
  <c r="I1003" i="6" s="1"/>
  <c r="W1004" i="6"/>
  <c r="V1004" i="6" s="1"/>
  <c r="I1004" i="6" s="1"/>
  <c r="W1005" i="6"/>
  <c r="W1006" i="6"/>
  <c r="V1006" i="6" s="1"/>
  <c r="I1006" i="6" s="1"/>
  <c r="W1007" i="6"/>
  <c r="V1007" i="6" s="1"/>
  <c r="I1007" i="6" s="1"/>
  <c r="W1008" i="6"/>
  <c r="V1008" i="6" s="1"/>
  <c r="I1008" i="6" s="1"/>
  <c r="W1009" i="6"/>
  <c r="V1009" i="6" s="1"/>
  <c r="I1009" i="6" s="1"/>
  <c r="W1010" i="6"/>
  <c r="W1011" i="6"/>
  <c r="V1011" i="6" s="1"/>
  <c r="I1011" i="6" s="1"/>
  <c r="W1012" i="6"/>
  <c r="V1012" i="6" s="1"/>
  <c r="I1012" i="6" s="1"/>
  <c r="W1013" i="6"/>
  <c r="W1014" i="6"/>
  <c r="V1014" i="6" s="1"/>
  <c r="I1014" i="6" s="1"/>
  <c r="W1015" i="6"/>
  <c r="V1015" i="6" s="1"/>
  <c r="I1015" i="6" s="1"/>
  <c r="W1016" i="6"/>
  <c r="V1016" i="6" s="1"/>
  <c r="I1016" i="6" s="1"/>
  <c r="W1017" i="6"/>
  <c r="V1017" i="6" s="1"/>
  <c r="I1017" i="6" s="1"/>
  <c r="W1018" i="6"/>
  <c r="W1019" i="6"/>
  <c r="V1019" i="6" s="1"/>
  <c r="I1019" i="6" s="1"/>
  <c r="W1020" i="6"/>
  <c r="V1020" i="6" s="1"/>
  <c r="I1020" i="6" s="1"/>
  <c r="W1021" i="6"/>
  <c r="W1022" i="6"/>
  <c r="V1022" i="6" s="1"/>
  <c r="I1022" i="6" s="1"/>
  <c r="W1023" i="6"/>
  <c r="V1023" i="6" s="1"/>
  <c r="W1024" i="6"/>
  <c r="V1024" i="6" s="1"/>
  <c r="I1024" i="6" s="1"/>
  <c r="W1025" i="6"/>
  <c r="V1025" i="6" s="1"/>
  <c r="I1025" i="6" s="1"/>
  <c r="W1026" i="6"/>
  <c r="W1027" i="6"/>
  <c r="V1027" i="6" s="1"/>
  <c r="I1027" i="6" s="1"/>
  <c r="W1028" i="6"/>
  <c r="V1028" i="6" s="1"/>
  <c r="I1028" i="6" s="1"/>
  <c r="W1029" i="6"/>
  <c r="M1029" i="6" s="1"/>
  <c r="W1030" i="6"/>
  <c r="V1030" i="6" s="1"/>
  <c r="I1030" i="6" s="1"/>
  <c r="W1031" i="6"/>
  <c r="V1031" i="6" s="1"/>
  <c r="I1031" i="6" s="1"/>
  <c r="W1032" i="6"/>
  <c r="V1032" i="6" s="1"/>
  <c r="I1032" i="6" s="1"/>
  <c r="W1033" i="6"/>
  <c r="V1033" i="6" s="1"/>
  <c r="I1033" i="6" s="1"/>
  <c r="W1034" i="6"/>
  <c r="W1035" i="6"/>
  <c r="V1035" i="6" s="1"/>
  <c r="I1035" i="6" s="1"/>
  <c r="W1036" i="6"/>
  <c r="V1036" i="6" s="1"/>
  <c r="I1036" i="6" s="1"/>
  <c r="W1037" i="6"/>
  <c r="M1037" i="6" s="1"/>
  <c r="W1038" i="6"/>
  <c r="V1038" i="6" s="1"/>
  <c r="I1038" i="6" s="1"/>
  <c r="W1039" i="6"/>
  <c r="V1039" i="6" s="1"/>
  <c r="I1039" i="6" s="1"/>
  <c r="W1040" i="6"/>
  <c r="V1040" i="6" s="1"/>
  <c r="I1040" i="6" s="1"/>
  <c r="W1041" i="6"/>
  <c r="V1041" i="6" s="1"/>
  <c r="I1041" i="6" s="1"/>
  <c r="W1042" i="6"/>
  <c r="M1042" i="6" s="1"/>
  <c r="W1043" i="6"/>
  <c r="V1043" i="6" s="1"/>
  <c r="W1044" i="6"/>
  <c r="V1044" i="6" s="1"/>
  <c r="I1044" i="6" s="1"/>
  <c r="W1045" i="6"/>
  <c r="V1045" i="6" s="1"/>
  <c r="I1045" i="6" s="1"/>
  <c r="W1046" i="6"/>
  <c r="V1046" i="6" s="1"/>
  <c r="I1046" i="6" s="1"/>
  <c r="W1047" i="6"/>
  <c r="V1047" i="6" s="1"/>
  <c r="I1047" i="6" s="1"/>
  <c r="W1048" i="6"/>
  <c r="V1048" i="6" s="1"/>
  <c r="I1048" i="6" s="1"/>
  <c r="W1049" i="6"/>
  <c r="V1049" i="6" s="1"/>
  <c r="I1049" i="6" s="1"/>
  <c r="W1050" i="6"/>
  <c r="W1051" i="6"/>
  <c r="V1051" i="6" s="1"/>
  <c r="I1051" i="6" s="1"/>
  <c r="W1052" i="6"/>
  <c r="V1052" i="6" s="1"/>
  <c r="I1052" i="6" s="1"/>
  <c r="W1053" i="6"/>
  <c r="W1054" i="6"/>
  <c r="W1055" i="6"/>
  <c r="V1055" i="6" s="1"/>
  <c r="I1055" i="6" s="1"/>
  <c r="W1056" i="6"/>
  <c r="V1056" i="6" s="1"/>
  <c r="I1056" i="6" s="1"/>
  <c r="W1057" i="6"/>
  <c r="W1058" i="6"/>
  <c r="W1059" i="6"/>
  <c r="V1059" i="6" s="1"/>
  <c r="I1059" i="6" s="1"/>
  <c r="W1060" i="6"/>
  <c r="V1060" i="6" s="1"/>
  <c r="W1061" i="6"/>
  <c r="W1062" i="6"/>
  <c r="V1062" i="6" s="1"/>
  <c r="I1062" i="6" s="1"/>
  <c r="W1063" i="6"/>
  <c r="V1063" i="6" s="1"/>
  <c r="I1063" i="6" s="1"/>
  <c r="W1064" i="6"/>
  <c r="V1064" i="6" s="1"/>
  <c r="I1064" i="6" s="1"/>
  <c r="W1065" i="6"/>
  <c r="V1065" i="6" s="1"/>
  <c r="I1065" i="6" s="1"/>
  <c r="W1066" i="6"/>
  <c r="M1066" i="6" s="1"/>
  <c r="W1067" i="6"/>
  <c r="V1067" i="6" s="1"/>
  <c r="I1067" i="6" s="1"/>
  <c r="W1068" i="6"/>
  <c r="V1068" i="6" s="1"/>
  <c r="I1068" i="6" s="1"/>
  <c r="W1069" i="6"/>
  <c r="W1070" i="6"/>
  <c r="V1070" i="6" s="1"/>
  <c r="I1070" i="6" s="1"/>
  <c r="W1071" i="6"/>
  <c r="V1071" i="6" s="1"/>
  <c r="I1071" i="6" s="1"/>
  <c r="W1072" i="6"/>
  <c r="V1072" i="6" s="1"/>
  <c r="I1072" i="6" s="1"/>
  <c r="W1073" i="6"/>
  <c r="V1073" i="6" s="1"/>
  <c r="I1073" i="6" s="1"/>
  <c r="W1074" i="6"/>
  <c r="W1075" i="6"/>
  <c r="V1075" i="6" s="1"/>
  <c r="W1076" i="6"/>
  <c r="V1076" i="6" s="1"/>
  <c r="I1076" i="6" s="1"/>
  <c r="W1077" i="6"/>
  <c r="W1078" i="6"/>
  <c r="V1078" i="6" s="1"/>
  <c r="I1078" i="6" s="1"/>
  <c r="W1079" i="6"/>
  <c r="V1079" i="6" s="1"/>
  <c r="I1079" i="6" s="1"/>
  <c r="W1080" i="6"/>
  <c r="V1080" i="6" s="1"/>
  <c r="I1080" i="6" s="1"/>
  <c r="W1081" i="6"/>
  <c r="V1081" i="6" s="1"/>
  <c r="I1081" i="6" s="1"/>
  <c r="W1082" i="6"/>
  <c r="W1083" i="6"/>
  <c r="V1083" i="6" s="1"/>
  <c r="I1083" i="6" s="1"/>
  <c r="W1084" i="6"/>
  <c r="V1084" i="6" s="1"/>
  <c r="I1084" i="6" s="1"/>
  <c r="W1085" i="6"/>
  <c r="M1085" i="6" s="1"/>
  <c r="W1086" i="6"/>
  <c r="V1086" i="6" s="1"/>
  <c r="I1086" i="6" s="1"/>
  <c r="W1087" i="6"/>
  <c r="V1087" i="6" s="1"/>
  <c r="I1087" i="6" s="1"/>
  <c r="W1088" i="6"/>
  <c r="V1088" i="6" s="1"/>
  <c r="I1088" i="6" s="1"/>
  <c r="W1089" i="6"/>
  <c r="W1090" i="6"/>
  <c r="W1091" i="6"/>
  <c r="V1091" i="6" s="1"/>
  <c r="I1091" i="6" s="1"/>
  <c r="W1092" i="6"/>
  <c r="V1092" i="6" s="1"/>
  <c r="I1092" i="6" s="1"/>
  <c r="W1093" i="6"/>
  <c r="W1094" i="6"/>
  <c r="V1094" i="6" s="1"/>
  <c r="I1094" i="6" s="1"/>
  <c r="W1095" i="6"/>
  <c r="V1095" i="6" s="1"/>
  <c r="I1095" i="6" s="1"/>
  <c r="W1096" i="6"/>
  <c r="V1096" i="6" s="1"/>
  <c r="I1096" i="6" s="1"/>
  <c r="W1097" i="6"/>
  <c r="V1097" i="6" s="1"/>
  <c r="I1097" i="6" s="1"/>
  <c r="W1098" i="6"/>
  <c r="W1099" i="6"/>
  <c r="V1099" i="6" s="1"/>
  <c r="I1099" i="6" s="1"/>
  <c r="W1100" i="6"/>
  <c r="V1100" i="6" s="1"/>
  <c r="W1101" i="6"/>
  <c r="W1102" i="6"/>
  <c r="V1102" i="6" s="1"/>
  <c r="I1102" i="6" s="1"/>
  <c r="W1103" i="6"/>
  <c r="V1103" i="6" s="1"/>
  <c r="I1103" i="6" s="1"/>
  <c r="W1104" i="6"/>
  <c r="V1104" i="6" s="1"/>
  <c r="I1104" i="6" s="1"/>
  <c r="W1105" i="6"/>
  <c r="V1105" i="6" s="1"/>
  <c r="I1105" i="6" s="1"/>
  <c r="W1106" i="6"/>
  <c r="W1107" i="6"/>
  <c r="V1107" i="6" s="1"/>
  <c r="I1107" i="6" s="1"/>
  <c r="W1108" i="6"/>
  <c r="V1108" i="6" s="1"/>
  <c r="I1108" i="6" s="1"/>
  <c r="W1109" i="6"/>
  <c r="V1109" i="6" s="1"/>
  <c r="I1109" i="6" s="1"/>
  <c r="W1110" i="6"/>
  <c r="V1110" i="6" s="1"/>
  <c r="I1110" i="6" s="1"/>
  <c r="W1111" i="6"/>
  <c r="V1111" i="6" s="1"/>
  <c r="I1111" i="6" s="1"/>
  <c r="W1112" i="6"/>
  <c r="V1112" i="6" s="1"/>
  <c r="W1113" i="6"/>
  <c r="V1113" i="6" s="1"/>
  <c r="I1113" i="6" s="1"/>
  <c r="W1114" i="6"/>
  <c r="W1115" i="6"/>
  <c r="V1115" i="6" s="1"/>
  <c r="I1115" i="6" s="1"/>
  <c r="W1116" i="6"/>
  <c r="V1116" i="6" s="1"/>
  <c r="I1116" i="6" s="1"/>
  <c r="W1117" i="6"/>
  <c r="W1118" i="6"/>
  <c r="V1118" i="6" s="1"/>
  <c r="I1118" i="6" s="1"/>
  <c r="W1119" i="6"/>
  <c r="V1119" i="6" s="1"/>
  <c r="I1119" i="6" s="1"/>
  <c r="W1120" i="6"/>
  <c r="V1120" i="6" s="1"/>
  <c r="I1120" i="6" s="1"/>
  <c r="W1121" i="6"/>
  <c r="V1121" i="6" s="1"/>
  <c r="I1121" i="6" s="1"/>
  <c r="W1122" i="6"/>
  <c r="W1123" i="6"/>
  <c r="V1123" i="6" s="1"/>
  <c r="I1123" i="6" s="1"/>
  <c r="W1124" i="6"/>
  <c r="V1124" i="6" s="1"/>
  <c r="I1124" i="6" s="1"/>
  <c r="W1125" i="6"/>
  <c r="W1126" i="6"/>
  <c r="V1126" i="6" s="1"/>
  <c r="I1126" i="6" s="1"/>
  <c r="W1127" i="6"/>
  <c r="V1127" i="6" s="1"/>
  <c r="W1128" i="6"/>
  <c r="V1128" i="6" s="1"/>
  <c r="I1128" i="6" s="1"/>
  <c r="W1129" i="6"/>
  <c r="V1129" i="6" s="1"/>
  <c r="I1129" i="6" s="1"/>
  <c r="W1130" i="6"/>
  <c r="W1131" i="6"/>
  <c r="V1131" i="6" s="1"/>
  <c r="W1132" i="6"/>
  <c r="V1132" i="6" s="1"/>
  <c r="I1132" i="6" s="1"/>
  <c r="W1133" i="6"/>
  <c r="W1134" i="6"/>
  <c r="V1134" i="6" s="1"/>
  <c r="I1134" i="6" s="1"/>
  <c r="W1135" i="6"/>
  <c r="V1135" i="6" s="1"/>
  <c r="I1135" i="6" s="1"/>
  <c r="W1136" i="6"/>
  <c r="V1136" i="6" s="1"/>
  <c r="I1136" i="6" s="1"/>
  <c r="W1137" i="6"/>
  <c r="V1137" i="6" s="1"/>
  <c r="I1137" i="6" s="1"/>
  <c r="W1138" i="6"/>
  <c r="W1139" i="6"/>
  <c r="V1139" i="6" s="1"/>
  <c r="I1139" i="6" s="1"/>
  <c r="W1140" i="6"/>
  <c r="V1140" i="6" s="1"/>
  <c r="I1140" i="6" s="1"/>
  <c r="W1141" i="6"/>
  <c r="W1142" i="6"/>
  <c r="V1142" i="6" s="1"/>
  <c r="I1142" i="6" s="1"/>
  <c r="W1143" i="6"/>
  <c r="V1143" i="6" s="1"/>
  <c r="I1143" i="6" s="1"/>
  <c r="W1144" i="6"/>
  <c r="V1144" i="6" s="1"/>
  <c r="I1144" i="6" s="1"/>
  <c r="W1145" i="6"/>
  <c r="V1145" i="6" s="1"/>
  <c r="I1145" i="6" s="1"/>
  <c r="W1146" i="6"/>
  <c r="W1147" i="6"/>
  <c r="V1147" i="6" s="1"/>
  <c r="I1147" i="6" s="1"/>
  <c r="W1148" i="6"/>
  <c r="V1148" i="6" s="1"/>
  <c r="I1148" i="6" s="1"/>
  <c r="W1149" i="6"/>
  <c r="W1150" i="6"/>
  <c r="V1150" i="6" s="1"/>
  <c r="I1150" i="6" s="1"/>
  <c r="W1151" i="6"/>
  <c r="V1151" i="6" s="1"/>
  <c r="I1151" i="6" s="1"/>
  <c r="W1152" i="6"/>
  <c r="V1152" i="6" s="1"/>
  <c r="I1152" i="6" s="1"/>
  <c r="W1153" i="6"/>
  <c r="V1153" i="6" s="1"/>
  <c r="I1153" i="6" s="1"/>
  <c r="W1154" i="6"/>
  <c r="W1155" i="6"/>
  <c r="V1155" i="6" s="1"/>
  <c r="I1155" i="6" s="1"/>
  <c r="W1156" i="6"/>
  <c r="V1156" i="6" s="1"/>
  <c r="I1156" i="6" s="1"/>
  <c r="W1157" i="6"/>
  <c r="W1158" i="6"/>
  <c r="V1158" i="6" s="1"/>
  <c r="I1158" i="6" s="1"/>
  <c r="W1159" i="6"/>
  <c r="V1159" i="6" s="1"/>
  <c r="I1159" i="6" s="1"/>
  <c r="W1160" i="6"/>
  <c r="V1160" i="6" s="1"/>
  <c r="I1160" i="6" s="1"/>
  <c r="W1161" i="6"/>
  <c r="V1161" i="6" s="1"/>
  <c r="I1161" i="6" s="1"/>
  <c r="W1162" i="6"/>
  <c r="W1163" i="6"/>
  <c r="V1163" i="6" s="1"/>
  <c r="I1163" i="6" s="1"/>
  <c r="W1164" i="6"/>
  <c r="V1164" i="6" s="1"/>
  <c r="I1164" i="6" s="1"/>
  <c r="W1165" i="6"/>
  <c r="W1166" i="6"/>
  <c r="V1166" i="6" s="1"/>
  <c r="I1166" i="6" s="1"/>
  <c r="W1167" i="6"/>
  <c r="V1167" i="6" s="1"/>
  <c r="I1167" i="6" s="1"/>
  <c r="W1168" i="6"/>
  <c r="V1168" i="6" s="1"/>
  <c r="I1168" i="6" s="1"/>
  <c r="W1169" i="6"/>
  <c r="V1169" i="6" s="1"/>
  <c r="I1169" i="6" s="1"/>
  <c r="W1170" i="6"/>
  <c r="W1171" i="6"/>
  <c r="V1171" i="6" s="1"/>
  <c r="W1172" i="6"/>
  <c r="V1172" i="6" s="1"/>
  <c r="I1172" i="6" s="1"/>
  <c r="W1173" i="6"/>
  <c r="V1173" i="6" s="1"/>
  <c r="I1173" i="6" s="1"/>
  <c r="W1174" i="6"/>
  <c r="V1174" i="6" s="1"/>
  <c r="I1174" i="6" s="1"/>
  <c r="W1175" i="6"/>
  <c r="V1175" i="6" s="1"/>
  <c r="I1175" i="6" s="1"/>
  <c r="W1176" i="6"/>
  <c r="V1176" i="6" s="1"/>
  <c r="I1176" i="6" s="1"/>
  <c r="W1177" i="6"/>
  <c r="V1177" i="6" s="1"/>
  <c r="I1177" i="6" s="1"/>
  <c r="W1178" i="6"/>
  <c r="W1179" i="6"/>
  <c r="V1179" i="6" s="1"/>
  <c r="I1179" i="6" s="1"/>
  <c r="W1180" i="6"/>
  <c r="V1180" i="6" s="1"/>
  <c r="I1180" i="6" s="1"/>
  <c r="W1181" i="6"/>
  <c r="W1182" i="6"/>
  <c r="W1183" i="6"/>
  <c r="V1183" i="6" s="1"/>
  <c r="I1183" i="6" s="1"/>
  <c r="W1184" i="6"/>
  <c r="V1184" i="6" s="1"/>
  <c r="I1184" i="6" s="1"/>
  <c r="W1185" i="6"/>
  <c r="V1185" i="6" s="1"/>
  <c r="I1185" i="6" s="1"/>
  <c r="W1186" i="6"/>
  <c r="W1187" i="6"/>
  <c r="V1187" i="6" s="1"/>
  <c r="W1188" i="6"/>
  <c r="V1188" i="6" s="1"/>
  <c r="I1188" i="6" s="1"/>
  <c r="W1189" i="6"/>
  <c r="W1190" i="6"/>
  <c r="V1190" i="6" s="1"/>
  <c r="I1190" i="6" s="1"/>
  <c r="W1191" i="6"/>
  <c r="V1191" i="6" s="1"/>
  <c r="I1191" i="6" s="1"/>
  <c r="W1192" i="6"/>
  <c r="V1192" i="6" s="1"/>
  <c r="I1192" i="6" s="1"/>
  <c r="W1193" i="6"/>
  <c r="V1193" i="6" s="1"/>
  <c r="I1193" i="6" s="1"/>
  <c r="W1194" i="6"/>
  <c r="W1195" i="6"/>
  <c r="V1195" i="6" s="1"/>
  <c r="I1195" i="6" s="1"/>
  <c r="W1196" i="6"/>
  <c r="V1196" i="6" s="1"/>
  <c r="I1196" i="6" s="1"/>
  <c r="W1197" i="6"/>
  <c r="W1198" i="6"/>
  <c r="V1198" i="6" s="1"/>
  <c r="I1198" i="6" s="1"/>
  <c r="W1199" i="6"/>
  <c r="V1199" i="6" s="1"/>
  <c r="I1199" i="6" s="1"/>
  <c r="W1200" i="6"/>
  <c r="V1200" i="6" s="1"/>
  <c r="I1200" i="6" s="1"/>
  <c r="W1201" i="6"/>
  <c r="V1201" i="6" s="1"/>
  <c r="I1201" i="6" s="1"/>
  <c r="W1202" i="6"/>
  <c r="W1203" i="6"/>
  <c r="V1203" i="6" s="1"/>
  <c r="I1203" i="6" s="1"/>
  <c r="W1204" i="6"/>
  <c r="V1204" i="6" s="1"/>
  <c r="I1204" i="6" s="1"/>
  <c r="W1205" i="6"/>
  <c r="W1206" i="6"/>
  <c r="V1206" i="6" s="1"/>
  <c r="I1206" i="6" s="1"/>
  <c r="W1207" i="6"/>
  <c r="V1207" i="6" s="1"/>
  <c r="I1207" i="6" s="1"/>
  <c r="W1208" i="6"/>
  <c r="V1208" i="6" s="1"/>
  <c r="I1208" i="6" s="1"/>
  <c r="W1209" i="6"/>
  <c r="V1209" i="6" s="1"/>
  <c r="I1209" i="6" s="1"/>
  <c r="W1210" i="6"/>
  <c r="W1211" i="6"/>
  <c r="V1211" i="6" s="1"/>
  <c r="I1211" i="6" s="1"/>
  <c r="W1212" i="6"/>
  <c r="V1212" i="6" s="1"/>
  <c r="I1212" i="6" s="1"/>
  <c r="W1213" i="6"/>
  <c r="W1214" i="6"/>
  <c r="W1215" i="6"/>
  <c r="V1215" i="6" s="1"/>
  <c r="I1215" i="6" s="1"/>
  <c r="W1216" i="6"/>
  <c r="V1216" i="6" s="1"/>
  <c r="I1216" i="6" s="1"/>
  <c r="W1217" i="6"/>
  <c r="V1217" i="6" s="1"/>
  <c r="I1217" i="6" s="1"/>
  <c r="W1218" i="6"/>
  <c r="W1219" i="6"/>
  <c r="V1219" i="6" s="1"/>
  <c r="I1219" i="6" s="1"/>
  <c r="W1220" i="6"/>
  <c r="V1220" i="6" s="1"/>
  <c r="I1220" i="6" s="1"/>
  <c r="W1221" i="6"/>
  <c r="W1222" i="6"/>
  <c r="V1222" i="6" s="1"/>
  <c r="I1222" i="6" s="1"/>
  <c r="W1223" i="6"/>
  <c r="V1223" i="6" s="1"/>
  <c r="W1224" i="6"/>
  <c r="V1224" i="6" s="1"/>
  <c r="I1224" i="6" s="1"/>
  <c r="W1225" i="6"/>
  <c r="V1225" i="6" s="1"/>
  <c r="I1225" i="6" s="1"/>
  <c r="W1226" i="6"/>
  <c r="M1226" i="6" s="1"/>
  <c r="W1227" i="6"/>
  <c r="V1227" i="6" s="1"/>
  <c r="W1228" i="6"/>
  <c r="V1228" i="6" s="1"/>
  <c r="I1228" i="6" s="1"/>
  <c r="W1229" i="6"/>
  <c r="W1230" i="6"/>
  <c r="V1230" i="6" s="1"/>
  <c r="I1230" i="6" s="1"/>
  <c r="W1231" i="6"/>
  <c r="V1231" i="6" s="1"/>
  <c r="I1231" i="6" s="1"/>
  <c r="W1232" i="6"/>
  <c r="V1232" i="6" s="1"/>
  <c r="I1232" i="6" s="1"/>
  <c r="W1233" i="6"/>
  <c r="V1233" i="6" s="1"/>
  <c r="I1233" i="6" s="1"/>
  <c r="W1234" i="6"/>
  <c r="W1235" i="6"/>
  <c r="V1235" i="6" s="1"/>
  <c r="I1235" i="6" s="1"/>
  <c r="W1236" i="6"/>
  <c r="V1236" i="6" s="1"/>
  <c r="I1236" i="6" s="1"/>
  <c r="W1237" i="6"/>
  <c r="W1238" i="6"/>
  <c r="V1238" i="6" s="1"/>
  <c r="I1238" i="6" s="1"/>
  <c r="W1239" i="6"/>
  <c r="V1239" i="6" s="1"/>
  <c r="I1239" i="6" s="1"/>
  <c r="W1240" i="6"/>
  <c r="V1240" i="6" s="1"/>
  <c r="I1240" i="6" s="1"/>
  <c r="W1241" i="6"/>
  <c r="V1241" i="6" s="1"/>
  <c r="I1241" i="6" s="1"/>
  <c r="W1242" i="6"/>
  <c r="W1243" i="6"/>
  <c r="V1243" i="6" s="1"/>
  <c r="I1243" i="6" s="1"/>
  <c r="W1244" i="6"/>
  <c r="V1244" i="6" s="1"/>
  <c r="I1244" i="6" s="1"/>
  <c r="W1245" i="6"/>
  <c r="W1246" i="6"/>
  <c r="W1247" i="6"/>
  <c r="V1247" i="6" s="1"/>
  <c r="I1247" i="6" s="1"/>
  <c r="W1248" i="6"/>
  <c r="V1248" i="6" s="1"/>
  <c r="I1248" i="6" s="1"/>
  <c r="W1249" i="6"/>
  <c r="V1249" i="6" s="1"/>
  <c r="I1249" i="6" s="1"/>
  <c r="W1250" i="6"/>
  <c r="W1251" i="6"/>
  <c r="V1251" i="6" s="1"/>
  <c r="I1251" i="6" s="1"/>
  <c r="W1252" i="6"/>
  <c r="V1252" i="6" s="1"/>
  <c r="I1252" i="6" s="1"/>
  <c r="W1253" i="6"/>
  <c r="W1254" i="6"/>
  <c r="V1254" i="6" s="1"/>
  <c r="I1254" i="6" s="1"/>
  <c r="W1255" i="6"/>
  <c r="V1255" i="6" s="1"/>
  <c r="W1256" i="6"/>
  <c r="V1256" i="6" s="1"/>
  <c r="I1256" i="6" s="1"/>
  <c r="W1257" i="6"/>
  <c r="V1257" i="6" s="1"/>
  <c r="I1257" i="6" s="1"/>
  <c r="W1258" i="6"/>
  <c r="W1259" i="6"/>
  <c r="V1259" i="6" s="1"/>
  <c r="I1259" i="6" s="1"/>
  <c r="W1260" i="6"/>
  <c r="V1260" i="6" s="1"/>
  <c r="W1261" i="6"/>
  <c r="M1261" i="6" s="1"/>
  <c r="W1262" i="6"/>
  <c r="V1262" i="6" s="1"/>
  <c r="I1262" i="6" s="1"/>
  <c r="W1263" i="6"/>
  <c r="V1263" i="6" s="1"/>
  <c r="I1263" i="6" s="1"/>
  <c r="W1264" i="6"/>
  <c r="V1264" i="6" s="1"/>
  <c r="I1264" i="6" s="1"/>
  <c r="W1265" i="6"/>
  <c r="V1265" i="6" s="1"/>
  <c r="I1265" i="6" s="1"/>
  <c r="W1266" i="6"/>
  <c r="M1266" i="6" s="1"/>
  <c r="W1267" i="6"/>
  <c r="V1267" i="6" s="1"/>
  <c r="I1267" i="6" s="1"/>
  <c r="W1268" i="6"/>
  <c r="V1268" i="6" s="1"/>
  <c r="I1268" i="6" s="1"/>
  <c r="W1269" i="6"/>
  <c r="M1269" i="6" s="1"/>
  <c r="W1270" i="6"/>
  <c r="V1270" i="6" s="1"/>
  <c r="I1270" i="6" s="1"/>
  <c r="W1271" i="6"/>
  <c r="V1271" i="6" s="1"/>
  <c r="I1271" i="6" s="1"/>
  <c r="W1272" i="6"/>
  <c r="V1272" i="6" s="1"/>
  <c r="I1272" i="6" s="1"/>
  <c r="W1273" i="6"/>
  <c r="V1273" i="6" s="1"/>
  <c r="I1273" i="6" s="1"/>
  <c r="W1274" i="6"/>
  <c r="M1274" i="6" s="1"/>
  <c r="W1275" i="6"/>
  <c r="V1275" i="6" s="1"/>
  <c r="I1275" i="6" s="1"/>
  <c r="W1276" i="6"/>
  <c r="V1276" i="6" s="1"/>
  <c r="I1276" i="6" s="1"/>
  <c r="W1277" i="6"/>
  <c r="M1277" i="6" s="1"/>
  <c r="W1278" i="6"/>
  <c r="V1278" i="6" s="1"/>
  <c r="I1278" i="6" s="1"/>
  <c r="W1279" i="6"/>
  <c r="V1279" i="6" s="1"/>
  <c r="I1279" i="6" s="1"/>
  <c r="W1280" i="6"/>
  <c r="V1280" i="6" s="1"/>
  <c r="I1280" i="6" s="1"/>
  <c r="W1281" i="6"/>
  <c r="V1281" i="6" s="1"/>
  <c r="I1281" i="6" s="1"/>
  <c r="W1282" i="6"/>
  <c r="M1282" i="6" s="1"/>
  <c r="W1283" i="6"/>
  <c r="V1283" i="6" s="1"/>
  <c r="I1283" i="6" s="1"/>
  <c r="W1284" i="6"/>
  <c r="V1284" i="6" s="1"/>
  <c r="I1284" i="6" s="1"/>
  <c r="W1285" i="6"/>
  <c r="W1286" i="6"/>
  <c r="V1286" i="6" s="1"/>
  <c r="I1286" i="6" s="1"/>
  <c r="W1287" i="6"/>
  <c r="V1287" i="6" s="1"/>
  <c r="I1287" i="6" s="1"/>
  <c r="W1288" i="6"/>
  <c r="V1288" i="6" s="1"/>
  <c r="I1288" i="6" s="1"/>
  <c r="W1289" i="6"/>
  <c r="V1289" i="6" s="1"/>
  <c r="I1289" i="6" s="1"/>
  <c r="W1290" i="6"/>
  <c r="M1290" i="6" s="1"/>
  <c r="W1291" i="6"/>
  <c r="V1291" i="6" s="1"/>
  <c r="I1291" i="6" s="1"/>
  <c r="W1292" i="6"/>
  <c r="V1292" i="6" s="1"/>
  <c r="I1292" i="6" s="1"/>
  <c r="W1293" i="6"/>
  <c r="M1293" i="6" s="1"/>
  <c r="W1294" i="6"/>
  <c r="V1294" i="6" s="1"/>
  <c r="I1294" i="6" s="1"/>
  <c r="W1295" i="6"/>
  <c r="V1295" i="6" s="1"/>
  <c r="I1295" i="6" s="1"/>
  <c r="W1296" i="6"/>
  <c r="V1296" i="6" s="1"/>
  <c r="I1296" i="6" s="1"/>
  <c r="W1297" i="6"/>
  <c r="V1297" i="6" s="1"/>
  <c r="I1297" i="6" s="1"/>
  <c r="W1298" i="6"/>
  <c r="M1298" i="6" s="1"/>
  <c r="W1299" i="6"/>
  <c r="V1299" i="6" s="1"/>
  <c r="I1299" i="6" s="1"/>
  <c r="W1300" i="6"/>
  <c r="V1300" i="6" s="1"/>
  <c r="I1300" i="6" s="1"/>
  <c r="W1301" i="6"/>
  <c r="V1301" i="6" s="1"/>
  <c r="I1301" i="6" s="1"/>
  <c r="W1302" i="6"/>
  <c r="V1302" i="6" s="1"/>
  <c r="I1302" i="6" s="1"/>
  <c r="W1303" i="6"/>
  <c r="V1303" i="6" s="1"/>
  <c r="I1303" i="6" s="1"/>
  <c r="W1304" i="6"/>
  <c r="V1304" i="6" s="1"/>
  <c r="I1304" i="6" s="1"/>
  <c r="W1305" i="6"/>
  <c r="V1305" i="6" s="1"/>
  <c r="I1305" i="6" s="1"/>
  <c r="W1306" i="6"/>
  <c r="W1307" i="6"/>
  <c r="V1307" i="6" s="1"/>
  <c r="I1307" i="6" s="1"/>
  <c r="W1308" i="6"/>
  <c r="V1308" i="6" s="1"/>
  <c r="I1308" i="6" s="1"/>
  <c r="W1309" i="6"/>
  <c r="W1310" i="6"/>
  <c r="V1310" i="6" s="1"/>
  <c r="I1310" i="6" s="1"/>
  <c r="W1311" i="6"/>
  <c r="V1311" i="6" s="1"/>
  <c r="I1311" i="6" s="1"/>
  <c r="W1312" i="6"/>
  <c r="V1312" i="6" s="1"/>
  <c r="I1312" i="6" s="1"/>
  <c r="W1313" i="6"/>
  <c r="V1313" i="6" s="1"/>
  <c r="I1313" i="6" s="1"/>
  <c r="W1314" i="6"/>
  <c r="M1314" i="6" s="1"/>
  <c r="W1315" i="6"/>
  <c r="V1315" i="6" s="1"/>
  <c r="I1315" i="6" s="1"/>
  <c r="W1316" i="6"/>
  <c r="V1316" i="6" s="1"/>
  <c r="I1316" i="6" s="1"/>
  <c r="W1317" i="6"/>
  <c r="M1317" i="6" s="1"/>
  <c r="W1318" i="6"/>
  <c r="V1318" i="6" s="1"/>
  <c r="I1318" i="6" s="1"/>
  <c r="W1319" i="6"/>
  <c r="V1319" i="6" s="1"/>
  <c r="I1319" i="6" s="1"/>
  <c r="W1320" i="6"/>
  <c r="V1320" i="6" s="1"/>
  <c r="I1320" i="6" s="1"/>
  <c r="W1321" i="6"/>
  <c r="V1321" i="6" s="1"/>
  <c r="I1321" i="6" s="1"/>
  <c r="W1322" i="6"/>
  <c r="M1322" i="6" s="1"/>
  <c r="W1323" i="6"/>
  <c r="V1323" i="6" s="1"/>
  <c r="I1323" i="6" s="1"/>
  <c r="W1324" i="6"/>
  <c r="V1324" i="6" s="1"/>
  <c r="I1324" i="6" s="1"/>
  <c r="W1325" i="6"/>
  <c r="M1325" i="6" s="1"/>
  <c r="W1326" i="6"/>
  <c r="V1326" i="6" s="1"/>
  <c r="I1326" i="6" s="1"/>
  <c r="W1327" i="6"/>
  <c r="V1327" i="6" s="1"/>
  <c r="I1327" i="6" s="1"/>
  <c r="W1328" i="6"/>
  <c r="V1328" i="6" s="1"/>
  <c r="I1328" i="6" s="1"/>
  <c r="W1329" i="6"/>
  <c r="V1329" i="6" s="1"/>
  <c r="I1329" i="6" s="1"/>
  <c r="W1330" i="6"/>
  <c r="M1330" i="6" s="1"/>
  <c r="W1331" i="6"/>
  <c r="V1331" i="6" s="1"/>
  <c r="I1331" i="6" s="1"/>
  <c r="W1332" i="6"/>
  <c r="V1332" i="6" s="1"/>
  <c r="I1332" i="6" s="1"/>
  <c r="W1333" i="6"/>
  <c r="M1333" i="6" s="1"/>
  <c r="W1334" i="6"/>
  <c r="V1334" i="6" s="1"/>
  <c r="I1334" i="6" s="1"/>
  <c r="W1335" i="6"/>
  <c r="V1335" i="6" s="1"/>
  <c r="I1335" i="6" s="1"/>
  <c r="W1336" i="6"/>
  <c r="V1336" i="6" s="1"/>
  <c r="I1336" i="6" s="1"/>
  <c r="W1337" i="6"/>
  <c r="V1337" i="6" s="1"/>
  <c r="I1337" i="6" s="1"/>
  <c r="W1338" i="6"/>
  <c r="M1338" i="6" s="1"/>
  <c r="W1339" i="6"/>
  <c r="V1339" i="6" s="1"/>
  <c r="I1339" i="6" s="1"/>
  <c r="W1340" i="6"/>
  <c r="V1340" i="6" s="1"/>
  <c r="I1340" i="6" s="1"/>
  <c r="W1341" i="6"/>
  <c r="M1341" i="6" s="1"/>
  <c r="W1342" i="6"/>
  <c r="V1342" i="6" s="1"/>
  <c r="I1342" i="6" s="1"/>
  <c r="W1343" i="6"/>
  <c r="V1343" i="6" s="1"/>
  <c r="I1343" i="6" s="1"/>
  <c r="W1344" i="6"/>
  <c r="V1344" i="6" s="1"/>
  <c r="I1344" i="6" s="1"/>
  <c r="W1345" i="6"/>
  <c r="V1345" i="6" s="1"/>
  <c r="I1345" i="6" s="1"/>
  <c r="W1346" i="6"/>
  <c r="M1346" i="6" s="1"/>
  <c r="W1347" i="6"/>
  <c r="V1347" i="6" s="1"/>
  <c r="I1347" i="6" s="1"/>
  <c r="W1348" i="6"/>
  <c r="V1348" i="6" s="1"/>
  <c r="I1348" i="6" s="1"/>
  <c r="W1349" i="6"/>
  <c r="M1349" i="6" s="1"/>
  <c r="W1350" i="6"/>
  <c r="V1350" i="6" s="1"/>
  <c r="I1350" i="6" s="1"/>
  <c r="W1351" i="6"/>
  <c r="V1351" i="6" s="1"/>
  <c r="I1351" i="6" s="1"/>
  <c r="W1352" i="6"/>
  <c r="V1352" i="6" s="1"/>
  <c r="I1352" i="6" s="1"/>
  <c r="W1353" i="6"/>
  <c r="V1353" i="6" s="1"/>
  <c r="I1353" i="6" s="1"/>
  <c r="W1354" i="6"/>
  <c r="M1354" i="6" s="1"/>
  <c r="W1355" i="6"/>
  <c r="V1355" i="6" s="1"/>
  <c r="I1355" i="6" s="1"/>
  <c r="W1356" i="6"/>
  <c r="V1356" i="6" s="1"/>
  <c r="I1356" i="6" s="1"/>
  <c r="W1357" i="6"/>
  <c r="M1357" i="6" s="1"/>
  <c r="W1358" i="6"/>
  <c r="V1358" i="6" s="1"/>
  <c r="I1358" i="6" s="1"/>
  <c r="W1359" i="6"/>
  <c r="V1359" i="6" s="1"/>
  <c r="I1359" i="6" s="1"/>
  <c r="W1360" i="6"/>
  <c r="V1360" i="6" s="1"/>
  <c r="I1360" i="6" s="1"/>
  <c r="W1361" i="6"/>
  <c r="V1361" i="6" s="1"/>
  <c r="I1361" i="6" s="1"/>
  <c r="W1362" i="6"/>
  <c r="M1362" i="6" s="1"/>
  <c r="W1363" i="6"/>
  <c r="V1363" i="6" s="1"/>
  <c r="I1363" i="6" s="1"/>
  <c r="W1364" i="6"/>
  <c r="V1364" i="6" s="1"/>
  <c r="I1364" i="6" s="1"/>
  <c r="W1365" i="6"/>
  <c r="W1366" i="6"/>
  <c r="V1366" i="6" s="1"/>
  <c r="I1366" i="6" s="1"/>
  <c r="W1367" i="6"/>
  <c r="V1367" i="6" s="1"/>
  <c r="I1367" i="6" s="1"/>
  <c r="W1368" i="6"/>
  <c r="V1368" i="6" s="1"/>
  <c r="I1368" i="6" s="1"/>
  <c r="W1369" i="6"/>
  <c r="V1369" i="6" s="1"/>
  <c r="I1369" i="6" s="1"/>
  <c r="W1370" i="6"/>
  <c r="W1371" i="6"/>
  <c r="V1371" i="6" s="1"/>
  <c r="I1371" i="6" s="1"/>
  <c r="W1372" i="6"/>
  <c r="V1372" i="6" s="1"/>
  <c r="I1372" i="6" s="1"/>
  <c r="W1373" i="6"/>
  <c r="W1374" i="6"/>
  <c r="V1374" i="6" s="1"/>
  <c r="I1374" i="6" s="1"/>
  <c r="W1375" i="6"/>
  <c r="V1375" i="6" s="1"/>
  <c r="I1375" i="6" s="1"/>
  <c r="W1376" i="6"/>
  <c r="V1376" i="6" s="1"/>
  <c r="I1376" i="6" s="1"/>
  <c r="W1377" i="6"/>
  <c r="V1377" i="6" s="1"/>
  <c r="I1377" i="6" s="1"/>
  <c r="W1378" i="6"/>
  <c r="W1379" i="6"/>
  <c r="V1379" i="6" s="1"/>
  <c r="I1379" i="6" s="1"/>
  <c r="W1380" i="6"/>
  <c r="V1380" i="6" s="1"/>
  <c r="I1380" i="6" s="1"/>
  <c r="W1381" i="6"/>
  <c r="W1382" i="6"/>
  <c r="V1382" i="6" s="1"/>
  <c r="I1382" i="6" s="1"/>
  <c r="W1383" i="6"/>
  <c r="V1383" i="6" s="1"/>
  <c r="I1383" i="6" s="1"/>
  <c r="W1384" i="6"/>
  <c r="V1384" i="6" s="1"/>
  <c r="I1384" i="6" s="1"/>
  <c r="W1385" i="6"/>
  <c r="V1385" i="6" s="1"/>
  <c r="I1385" i="6" s="1"/>
  <c r="W1386" i="6"/>
  <c r="M1386" i="6" s="1"/>
  <c r="W1387" i="6"/>
  <c r="V1387" i="6" s="1"/>
  <c r="I1387" i="6" s="1"/>
  <c r="W1388" i="6"/>
  <c r="V1388" i="6" s="1"/>
  <c r="I1388" i="6" s="1"/>
  <c r="W1389" i="6"/>
  <c r="W1390" i="6"/>
  <c r="V1390" i="6" s="1"/>
  <c r="I1390" i="6" s="1"/>
  <c r="W1391" i="6"/>
  <c r="V1391" i="6" s="1"/>
  <c r="I1391" i="6" s="1"/>
  <c r="W1392" i="6"/>
  <c r="V1392" i="6" s="1"/>
  <c r="I1392" i="6" s="1"/>
  <c r="W1393" i="6"/>
  <c r="V1393" i="6" s="1"/>
  <c r="I1393" i="6" s="1"/>
  <c r="W1394" i="6"/>
  <c r="W1395" i="6"/>
  <c r="V1395" i="6" s="1"/>
  <c r="I1395" i="6" s="1"/>
  <c r="W1396" i="6"/>
  <c r="V1396" i="6" s="1"/>
  <c r="I1396" i="6" s="1"/>
  <c r="W1397" i="6"/>
  <c r="M1397" i="6" s="1"/>
  <c r="W1398" i="6"/>
  <c r="V1398" i="6" s="1"/>
  <c r="I1398" i="6" s="1"/>
  <c r="W1399" i="6"/>
  <c r="V1399" i="6" s="1"/>
  <c r="I1399" i="6" s="1"/>
  <c r="W1400" i="6"/>
  <c r="V1400" i="6" s="1"/>
  <c r="I1400" i="6" s="1"/>
  <c r="W1401" i="6"/>
  <c r="V1401" i="6" s="1"/>
  <c r="I1401" i="6" s="1"/>
  <c r="W1402" i="6"/>
  <c r="W1403" i="6"/>
  <c r="V1403" i="6" s="1"/>
  <c r="I1403" i="6" s="1"/>
  <c r="W1404" i="6"/>
  <c r="V1404" i="6" s="1"/>
  <c r="I1404" i="6" s="1"/>
  <c r="W1405" i="6"/>
  <c r="W1406" i="6"/>
  <c r="V1406" i="6" s="1"/>
  <c r="I1406" i="6" s="1"/>
  <c r="W1407" i="6"/>
  <c r="V1407" i="6" s="1"/>
  <c r="I1407" i="6" s="1"/>
  <c r="W1408" i="6"/>
  <c r="V1408" i="6" s="1"/>
  <c r="I1408" i="6" s="1"/>
  <c r="W1409" i="6"/>
  <c r="V1409" i="6" s="1"/>
  <c r="I1409" i="6" s="1"/>
  <c r="W1410" i="6"/>
  <c r="M1410" i="6" s="1"/>
  <c r="W1411" i="6"/>
  <c r="V1411" i="6" s="1"/>
  <c r="I1411" i="6" s="1"/>
  <c r="W1412" i="6"/>
  <c r="V1412" i="6" s="1"/>
  <c r="I1412" i="6" s="1"/>
  <c r="W1413" i="6"/>
  <c r="M1413" i="6" s="1"/>
  <c r="W1414" i="6"/>
  <c r="V1414" i="6" s="1"/>
  <c r="I1414" i="6" s="1"/>
  <c r="W1415" i="6"/>
  <c r="V1415" i="6" s="1"/>
  <c r="I1415" i="6" s="1"/>
  <c r="W1416" i="6"/>
  <c r="V1416" i="6" s="1"/>
  <c r="I1416" i="6" s="1"/>
  <c r="W1417" i="6"/>
  <c r="V1417" i="6" s="1"/>
  <c r="I1417" i="6" s="1"/>
  <c r="W1418" i="6"/>
  <c r="M1418" i="6" s="1"/>
  <c r="W1419" i="6"/>
  <c r="V1419" i="6" s="1"/>
  <c r="I1419" i="6" s="1"/>
  <c r="W1420" i="6"/>
  <c r="V1420" i="6" s="1"/>
  <c r="I1420" i="6" s="1"/>
  <c r="W1421" i="6"/>
  <c r="W1422" i="6"/>
  <c r="V1422" i="6" s="1"/>
  <c r="I1422" i="6" s="1"/>
  <c r="W1423" i="6"/>
  <c r="V1423" i="6" s="1"/>
  <c r="W1424" i="6"/>
  <c r="V1424" i="6" s="1"/>
  <c r="I1424" i="6" s="1"/>
  <c r="W1425" i="6"/>
  <c r="V1425" i="6" s="1"/>
  <c r="I1425" i="6" s="1"/>
  <c r="W1426" i="6"/>
  <c r="W1427" i="6"/>
  <c r="V1427" i="6" s="1"/>
  <c r="I1427" i="6" s="1"/>
  <c r="W1428" i="6"/>
  <c r="V1428" i="6" s="1"/>
  <c r="I1428" i="6" s="1"/>
  <c r="W1429" i="6"/>
  <c r="V1429" i="6" s="1"/>
  <c r="I1429" i="6" s="1"/>
  <c r="W1430" i="6"/>
  <c r="V1430" i="6" s="1"/>
  <c r="I1430" i="6" s="1"/>
  <c r="W1431" i="6"/>
  <c r="V1431" i="6" s="1"/>
  <c r="I1431" i="6" s="1"/>
  <c r="W1432" i="6"/>
  <c r="V1432" i="6" s="1"/>
  <c r="I1432" i="6" s="1"/>
  <c r="W1433" i="6"/>
  <c r="V1433" i="6" s="1"/>
  <c r="I1433" i="6" s="1"/>
  <c r="W1434" i="6"/>
  <c r="W1435" i="6"/>
  <c r="V1435" i="6" s="1"/>
  <c r="I1435" i="6" s="1"/>
  <c r="W1436" i="6"/>
  <c r="V1436" i="6" s="1"/>
  <c r="I1436" i="6" s="1"/>
  <c r="W1437" i="6"/>
  <c r="W1438" i="6"/>
  <c r="V1438" i="6" s="1"/>
  <c r="I1438" i="6" s="1"/>
  <c r="W1439" i="6"/>
  <c r="V1439" i="6" s="1"/>
  <c r="I1439" i="6" s="1"/>
  <c r="W1440" i="6"/>
  <c r="V1440" i="6" s="1"/>
  <c r="I1440" i="6" s="1"/>
  <c r="W1441" i="6"/>
  <c r="V1441" i="6" s="1"/>
  <c r="I1441" i="6" s="1"/>
  <c r="W1442" i="6"/>
  <c r="W1443" i="6"/>
  <c r="V1443" i="6" s="1"/>
  <c r="I1443" i="6" s="1"/>
  <c r="W1444" i="6"/>
  <c r="V1444" i="6" s="1"/>
  <c r="I1444" i="6" s="1"/>
  <c r="W1445" i="6"/>
  <c r="W1446" i="6"/>
  <c r="W1447" i="6"/>
  <c r="V1447" i="6" s="1"/>
  <c r="I1447" i="6" s="1"/>
  <c r="W1448" i="6"/>
  <c r="V1448" i="6" s="1"/>
  <c r="I1448" i="6" s="1"/>
  <c r="W1449" i="6"/>
  <c r="V1449" i="6" s="1"/>
  <c r="I1449" i="6" s="1"/>
  <c r="W1450" i="6"/>
  <c r="W1451" i="6"/>
  <c r="V1451" i="6" s="1"/>
  <c r="I1451" i="6" s="1"/>
  <c r="W1452" i="6"/>
  <c r="V1452" i="6" s="1"/>
  <c r="I1452" i="6" s="1"/>
  <c r="W1453" i="6"/>
  <c r="W1454" i="6"/>
  <c r="V1454" i="6" s="1"/>
  <c r="I1454" i="6" s="1"/>
  <c r="W1455" i="6"/>
  <c r="V1455" i="6" s="1"/>
  <c r="I1455" i="6" s="1"/>
  <c r="W1456" i="6"/>
  <c r="V1456" i="6" s="1"/>
  <c r="I1456" i="6" s="1"/>
  <c r="W1457" i="6"/>
  <c r="V1457" i="6" s="1"/>
  <c r="I1457" i="6" s="1"/>
  <c r="W1458" i="6"/>
  <c r="W1459" i="6"/>
  <c r="V1459" i="6" s="1"/>
  <c r="I1459" i="6" s="1"/>
  <c r="W1460" i="6"/>
  <c r="V1460" i="6" s="1"/>
  <c r="I1460" i="6" s="1"/>
  <c r="W1461" i="6"/>
  <c r="W1462" i="6"/>
  <c r="V1462" i="6" s="1"/>
  <c r="I1462" i="6" s="1"/>
  <c r="W1463" i="6"/>
  <c r="V1463" i="6" s="1"/>
  <c r="I1463" i="6" s="1"/>
  <c r="W1464" i="6"/>
  <c r="V1464" i="6" s="1"/>
  <c r="I1464" i="6" s="1"/>
  <c r="W1465" i="6"/>
  <c r="V1465" i="6" s="1"/>
  <c r="I1465" i="6" s="1"/>
  <c r="W1466" i="6"/>
  <c r="W1467" i="6"/>
  <c r="V1467" i="6" s="1"/>
  <c r="I1467" i="6" s="1"/>
  <c r="W1468" i="6"/>
  <c r="V1468" i="6" s="1"/>
  <c r="I1468" i="6" s="1"/>
  <c r="W1469" i="6"/>
  <c r="W1470" i="6"/>
  <c r="V1470" i="6" s="1"/>
  <c r="I1470" i="6" s="1"/>
  <c r="W1471" i="6"/>
  <c r="V1471" i="6" s="1"/>
  <c r="I1471" i="6" s="1"/>
  <c r="W1472" i="6"/>
  <c r="V1472" i="6" s="1"/>
  <c r="I1472" i="6" s="1"/>
  <c r="W1473" i="6"/>
  <c r="V1473" i="6" s="1"/>
  <c r="I1473" i="6" s="1"/>
  <c r="W1474" i="6"/>
  <c r="W1475" i="6"/>
  <c r="V1475" i="6" s="1"/>
  <c r="I1475" i="6" s="1"/>
  <c r="W1476" i="6"/>
  <c r="V1476" i="6" s="1"/>
  <c r="I1476" i="6" s="1"/>
  <c r="W1477" i="6"/>
  <c r="W1478" i="6"/>
  <c r="W1479" i="6"/>
  <c r="V1479" i="6" s="1"/>
  <c r="W1480" i="6"/>
  <c r="V1480" i="6" s="1"/>
  <c r="I1480" i="6" s="1"/>
  <c r="W1481" i="6"/>
  <c r="V1481" i="6" s="1"/>
  <c r="I1481" i="6" s="1"/>
  <c r="W1482" i="6"/>
  <c r="W1483" i="6"/>
  <c r="V1483" i="6" s="1"/>
  <c r="I1483" i="6" s="1"/>
  <c r="W1484" i="6"/>
  <c r="V1484" i="6" s="1"/>
  <c r="I1484" i="6" s="1"/>
  <c r="W1485" i="6"/>
  <c r="M1485" i="6" s="1"/>
  <c r="W1486" i="6"/>
  <c r="V1486" i="6" s="1"/>
  <c r="I1486" i="6" s="1"/>
  <c r="W1487" i="6"/>
  <c r="V1487" i="6" s="1"/>
  <c r="W1488" i="6"/>
  <c r="V1488" i="6" s="1"/>
  <c r="I1488" i="6" s="1"/>
  <c r="W1489" i="6"/>
  <c r="V1489" i="6" s="1"/>
  <c r="I1489" i="6" s="1"/>
  <c r="W1490" i="6"/>
  <c r="W1491" i="6"/>
  <c r="V1491" i="6" s="1"/>
  <c r="I1491" i="6" s="1"/>
  <c r="W1492" i="6"/>
  <c r="V1492" i="6" s="1"/>
  <c r="I1492" i="6" s="1"/>
  <c r="W1493" i="6"/>
  <c r="V1493" i="6" s="1"/>
  <c r="I1493" i="6" s="1"/>
  <c r="W1494" i="6"/>
  <c r="V1494" i="6" s="1"/>
  <c r="I1494" i="6" s="1"/>
  <c r="W1495" i="6"/>
  <c r="V1495" i="6" s="1"/>
  <c r="I1495" i="6" s="1"/>
  <c r="W1496" i="6"/>
  <c r="V1496" i="6" s="1"/>
  <c r="I1496" i="6" s="1"/>
  <c r="W1497" i="6"/>
  <c r="V1497" i="6" s="1"/>
  <c r="I1497" i="6" s="1"/>
  <c r="W1498" i="6"/>
  <c r="W1499" i="6"/>
  <c r="V1499" i="6" s="1"/>
  <c r="I1499" i="6" s="1"/>
  <c r="W1500" i="6"/>
  <c r="V1500" i="6" s="1"/>
  <c r="I1500" i="6" s="1"/>
  <c r="W1501" i="6"/>
  <c r="W1502" i="6"/>
  <c r="V1502" i="6" s="1"/>
  <c r="I1502" i="6" s="1"/>
  <c r="W1503" i="6"/>
  <c r="V1503" i="6" s="1"/>
  <c r="I1503" i="6" s="1"/>
  <c r="W1504" i="6"/>
  <c r="V1504" i="6" s="1"/>
  <c r="I1504" i="6" s="1"/>
  <c r="W1505" i="6"/>
  <c r="V1505" i="6" s="1"/>
  <c r="I1505" i="6" s="1"/>
  <c r="W1506" i="6"/>
  <c r="W1507" i="6"/>
  <c r="V1507" i="6" s="1"/>
  <c r="W1508" i="6"/>
  <c r="V1508" i="6" s="1"/>
  <c r="I1508" i="6" s="1"/>
  <c r="W1509" i="6"/>
  <c r="M1509" i="6" s="1"/>
  <c r="W1510" i="6"/>
  <c r="V1510" i="6" s="1"/>
  <c r="I1510" i="6" s="1"/>
  <c r="W1511" i="6"/>
  <c r="V1511" i="6" s="1"/>
  <c r="I1511" i="6" s="1"/>
  <c r="W1512" i="6"/>
  <c r="V1512" i="6" s="1"/>
  <c r="I1512" i="6" s="1"/>
  <c r="W1513" i="6"/>
  <c r="V1513" i="6" s="1"/>
  <c r="I1513" i="6" s="1"/>
  <c r="W1514" i="6"/>
  <c r="M1514" i="6" s="1"/>
  <c r="W1515" i="6"/>
  <c r="V1515" i="6" s="1"/>
  <c r="I1515" i="6" s="1"/>
  <c r="W1516" i="6"/>
  <c r="V1516" i="6" s="1"/>
  <c r="I1516" i="6" s="1"/>
  <c r="W1517" i="6"/>
  <c r="M1517" i="6" s="1"/>
  <c r="W1518" i="6"/>
  <c r="V1518" i="6" s="1"/>
  <c r="I1518" i="6" s="1"/>
  <c r="W1519" i="6"/>
  <c r="V1519" i="6" s="1"/>
  <c r="W1520" i="6"/>
  <c r="V1520" i="6" s="1"/>
  <c r="I1520" i="6" s="1"/>
  <c r="W1521" i="6"/>
  <c r="V1521" i="6" s="1"/>
  <c r="I1521" i="6" s="1"/>
  <c r="W1522" i="6"/>
  <c r="W1523" i="6"/>
  <c r="V1523" i="6" s="1"/>
  <c r="I1523" i="6" s="1"/>
  <c r="W1524" i="6"/>
  <c r="V1524" i="6" s="1"/>
  <c r="I1524" i="6" s="1"/>
  <c r="W1525" i="6"/>
  <c r="W1526" i="6"/>
  <c r="V1526" i="6" s="1"/>
  <c r="I1526" i="6" s="1"/>
  <c r="W1527" i="6"/>
  <c r="V1527" i="6" s="1"/>
  <c r="I1527" i="6" s="1"/>
  <c r="W1528" i="6"/>
  <c r="V1528" i="6" s="1"/>
  <c r="I1528" i="6" s="1"/>
  <c r="W1529" i="6"/>
  <c r="V1529" i="6" s="1"/>
  <c r="I1529" i="6" s="1"/>
  <c r="W1530" i="6"/>
  <c r="W1531" i="6"/>
  <c r="V1531" i="6" s="1"/>
  <c r="I1531" i="6" s="1"/>
  <c r="W1532" i="6"/>
  <c r="V1532" i="6" s="1"/>
  <c r="I1532" i="6" s="1"/>
  <c r="W1533" i="6"/>
  <c r="W1534" i="6"/>
  <c r="V1534" i="6" s="1"/>
  <c r="I1534" i="6" s="1"/>
  <c r="W1535" i="6"/>
  <c r="V1535" i="6" s="1"/>
  <c r="I1535" i="6" s="1"/>
  <c r="W1536" i="6"/>
  <c r="V1536" i="6" s="1"/>
  <c r="I1536" i="6" s="1"/>
  <c r="W1537" i="6"/>
  <c r="V1537" i="6" s="1"/>
  <c r="I1537" i="6" s="1"/>
  <c r="W1538" i="6"/>
  <c r="W1539" i="6"/>
  <c r="V1539" i="6" s="1"/>
  <c r="I1539" i="6" s="1"/>
  <c r="W1540" i="6"/>
  <c r="V1540" i="6" s="1"/>
  <c r="I1540" i="6" s="1"/>
  <c r="W1541" i="6"/>
  <c r="W1542" i="6"/>
  <c r="V1542" i="6" s="1"/>
  <c r="I1542" i="6" s="1"/>
  <c r="W1543" i="6"/>
  <c r="V1543" i="6" s="1"/>
  <c r="I1543" i="6" s="1"/>
  <c r="W1544" i="6"/>
  <c r="V1544" i="6" s="1"/>
  <c r="I1544" i="6" s="1"/>
  <c r="W1545" i="6"/>
  <c r="V1545" i="6" s="1"/>
  <c r="I1545" i="6" s="1"/>
  <c r="W1546" i="6"/>
  <c r="W1547" i="6"/>
  <c r="V1547" i="6" s="1"/>
  <c r="I1547" i="6" s="1"/>
  <c r="W1548" i="6"/>
  <c r="V1548" i="6" s="1"/>
  <c r="I1548" i="6" s="1"/>
  <c r="W1549" i="6"/>
  <c r="I24" i="6"/>
  <c r="I31" i="6"/>
  <c r="I38" i="6"/>
  <c r="I39" i="6"/>
  <c r="I51" i="6"/>
  <c r="I55" i="6"/>
  <c r="I56" i="6"/>
  <c r="I71" i="6"/>
  <c r="I87" i="6"/>
  <c r="I95" i="6"/>
  <c r="I102" i="6"/>
  <c r="I131" i="6"/>
  <c r="I135" i="6"/>
  <c r="I136" i="6"/>
  <c r="I139" i="6"/>
  <c r="I143" i="6"/>
  <c r="I151" i="6"/>
  <c r="I155" i="6"/>
  <c r="I156" i="6"/>
  <c r="I175" i="6"/>
  <c r="I179" i="6"/>
  <c r="I183" i="6"/>
  <c r="I184" i="6"/>
  <c r="I199" i="6"/>
  <c r="I207" i="6"/>
  <c r="I220" i="6"/>
  <c r="I227" i="6"/>
  <c r="I231" i="6"/>
  <c r="I239" i="6"/>
  <c r="I243" i="6"/>
  <c r="I259" i="6"/>
  <c r="I262" i="6"/>
  <c r="I263" i="6"/>
  <c r="I267" i="6"/>
  <c r="I279" i="6"/>
  <c r="I283" i="6"/>
  <c r="I288" i="6"/>
  <c r="I303" i="6"/>
  <c r="I308" i="6"/>
  <c r="I311" i="6"/>
  <c r="I315" i="6"/>
  <c r="I318" i="6"/>
  <c r="I319" i="6"/>
  <c r="I324" i="6"/>
  <c r="I335" i="6"/>
  <c r="I343" i="6"/>
  <c r="I347" i="6"/>
  <c r="I360" i="6"/>
  <c r="I383" i="6"/>
  <c r="I392" i="6"/>
  <c r="I403" i="6"/>
  <c r="I408" i="6"/>
  <c r="I415" i="6"/>
  <c r="I420" i="6"/>
  <c r="I431" i="6"/>
  <c r="I436" i="6"/>
  <c r="I439" i="6"/>
  <c r="I451" i="6"/>
  <c r="I454" i="6"/>
  <c r="I455" i="6"/>
  <c r="I459" i="6"/>
  <c r="I463" i="6"/>
  <c r="I471" i="6"/>
  <c r="I475" i="6"/>
  <c r="I476" i="6"/>
  <c r="I479" i="6"/>
  <c r="I483" i="6"/>
  <c r="I484" i="6"/>
  <c r="I487" i="6"/>
  <c r="I488" i="6"/>
  <c r="I495" i="6"/>
  <c r="I503" i="6"/>
  <c r="I512" i="6"/>
  <c r="I519" i="6"/>
  <c r="I527" i="6"/>
  <c r="I535" i="6"/>
  <c r="I543" i="6"/>
  <c r="I547" i="6"/>
  <c r="I548" i="6"/>
  <c r="I551" i="6"/>
  <c r="I563" i="6"/>
  <c r="I567" i="6"/>
  <c r="I580" i="6"/>
  <c r="I583" i="6"/>
  <c r="I607" i="6"/>
  <c r="I619" i="6"/>
  <c r="I631" i="6"/>
  <c r="I643" i="6"/>
  <c r="I644" i="6"/>
  <c r="I660" i="6"/>
  <c r="I667" i="6"/>
  <c r="I687" i="6"/>
  <c r="I691" i="6"/>
  <c r="I695" i="6"/>
  <c r="I727" i="6"/>
  <c r="I740" i="6"/>
  <c r="I747" i="6"/>
  <c r="I803" i="6"/>
  <c r="I808" i="6"/>
  <c r="I827" i="6"/>
  <c r="I831" i="6"/>
  <c r="I859" i="6"/>
  <c r="I867" i="6"/>
  <c r="I883" i="6"/>
  <c r="I903" i="6"/>
  <c r="I927" i="6"/>
  <c r="I967" i="6"/>
  <c r="I996" i="6"/>
  <c r="I998" i="6"/>
  <c r="I1023" i="6"/>
  <c r="I1043" i="6"/>
  <c r="I1060" i="6"/>
  <c r="I1075" i="6"/>
  <c r="I1100" i="6"/>
  <c r="I1112" i="6"/>
  <c r="I1127" i="6"/>
  <c r="I1131" i="6"/>
  <c r="I1171" i="6"/>
  <c r="I1187" i="6"/>
  <c r="I1223" i="6"/>
  <c r="I1227" i="6"/>
  <c r="I1255" i="6"/>
  <c r="I1260" i="6"/>
  <c r="I1423" i="6"/>
  <c r="I1479" i="6"/>
  <c r="I1487" i="6"/>
  <c r="I1507" i="6"/>
  <c r="I1519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O3" i="6"/>
  <c r="O7" i="6"/>
  <c r="O8" i="6"/>
  <c r="O10" i="6"/>
  <c r="O12" i="6"/>
  <c r="O13" i="6"/>
  <c r="O14" i="6"/>
  <c r="O15" i="6"/>
  <c r="O16" i="6"/>
  <c r="O18" i="6"/>
  <c r="O19" i="6"/>
  <c r="O23" i="6"/>
  <c r="O25" i="6"/>
  <c r="O26" i="6"/>
  <c r="O27" i="6"/>
  <c r="O30" i="6"/>
  <c r="O31" i="6"/>
  <c r="O32" i="6"/>
  <c r="O34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60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6" i="6"/>
  <c r="O77" i="6"/>
  <c r="O78" i="6"/>
  <c r="O81" i="6"/>
  <c r="O82" i="6"/>
  <c r="O83" i="6"/>
  <c r="O84" i="6"/>
  <c r="O86" i="6"/>
  <c r="O88" i="6"/>
  <c r="O89" i="6"/>
  <c r="O91" i="6"/>
  <c r="O92" i="6"/>
  <c r="O93" i="6"/>
  <c r="O95" i="6"/>
  <c r="O97" i="6"/>
  <c r="O98" i="6"/>
  <c r="O99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4" i="6"/>
  <c r="O115" i="6"/>
  <c r="O117" i="6"/>
  <c r="O118" i="6"/>
  <c r="O122" i="6"/>
  <c r="O123" i="6"/>
  <c r="O124" i="6"/>
  <c r="O125" i="6"/>
  <c r="O126" i="6"/>
  <c r="O127" i="6"/>
  <c r="O128" i="6"/>
  <c r="O129" i="6"/>
  <c r="O130" i="6"/>
  <c r="O131" i="6"/>
  <c r="O132" i="6"/>
  <c r="O134" i="6"/>
  <c r="O137" i="6"/>
  <c r="O138" i="6"/>
  <c r="O139" i="6"/>
  <c r="O140" i="6"/>
  <c r="O141" i="6"/>
  <c r="O142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8" i="6"/>
  <c r="O159" i="6"/>
  <c r="O160" i="6"/>
  <c r="O162" i="6"/>
  <c r="O163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5" i="6"/>
  <c r="O186" i="6"/>
  <c r="O187" i="6"/>
  <c r="O190" i="6"/>
  <c r="O191" i="6"/>
  <c r="O192" i="6"/>
  <c r="O193" i="6"/>
  <c r="O194" i="6"/>
  <c r="O195" i="6"/>
  <c r="O196" i="6"/>
  <c r="O198" i="6"/>
  <c r="O200" i="6"/>
  <c r="O202" i="6"/>
  <c r="O203" i="6"/>
  <c r="O204" i="6"/>
  <c r="O205" i="6"/>
  <c r="O206" i="6"/>
  <c r="O207" i="6"/>
  <c r="O208" i="6"/>
  <c r="O210" i="6"/>
  <c r="O211" i="6"/>
  <c r="O212" i="6"/>
  <c r="O213" i="6"/>
  <c r="O214" i="6"/>
  <c r="O215" i="6"/>
  <c r="O216" i="6"/>
  <c r="O218" i="6"/>
  <c r="O219" i="6"/>
  <c r="O220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7" i="6"/>
  <c r="O238" i="6"/>
  <c r="O239" i="6"/>
  <c r="O240" i="6"/>
  <c r="O241" i="6"/>
  <c r="O242" i="6"/>
  <c r="O243" i="6"/>
  <c r="O245" i="6"/>
  <c r="O246" i="6"/>
  <c r="O247" i="6"/>
  <c r="O248" i="6"/>
  <c r="O249" i="6"/>
  <c r="O250" i="6"/>
  <c r="O251" i="6"/>
  <c r="O252" i="6"/>
  <c r="O253" i="6"/>
  <c r="O254" i="6"/>
  <c r="O257" i="6"/>
  <c r="O258" i="6"/>
  <c r="O259" i="6"/>
  <c r="O260" i="6"/>
  <c r="O261" i="6"/>
  <c r="O266" i="6"/>
  <c r="O267" i="6"/>
  <c r="O270" i="6"/>
  <c r="O271" i="6"/>
  <c r="O273" i="6"/>
  <c r="O274" i="6"/>
  <c r="O275" i="6"/>
  <c r="O279" i="6"/>
  <c r="O281" i="6"/>
  <c r="O282" i="6"/>
  <c r="O283" i="6"/>
  <c r="O284" i="6"/>
  <c r="O285" i="6"/>
  <c r="O287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7" i="6"/>
  <c r="O308" i="6"/>
  <c r="O309" i="6"/>
  <c r="O310" i="6"/>
  <c r="O311" i="6"/>
  <c r="O313" i="6"/>
  <c r="O315" i="6"/>
  <c r="O318" i="6"/>
  <c r="O320" i="6"/>
  <c r="O321" i="6"/>
  <c r="O322" i="6"/>
  <c r="O324" i="6"/>
  <c r="O326" i="6"/>
  <c r="O327" i="6"/>
  <c r="O330" i="6"/>
  <c r="O331" i="6"/>
  <c r="O332" i="6"/>
  <c r="O334" i="6"/>
  <c r="O335" i="6"/>
  <c r="O336" i="6"/>
  <c r="O337" i="6"/>
  <c r="O338" i="6"/>
  <c r="O339" i="6"/>
  <c r="O340" i="6"/>
  <c r="O342" i="6"/>
  <c r="O343" i="6"/>
  <c r="O344" i="6"/>
  <c r="O345" i="6"/>
  <c r="O346" i="6"/>
  <c r="O347" i="6"/>
  <c r="O351" i="6"/>
  <c r="O353" i="6"/>
  <c r="O354" i="6"/>
  <c r="O355" i="6"/>
  <c r="O356" i="6"/>
  <c r="O358" i="6"/>
  <c r="O359" i="6"/>
  <c r="O360" i="6"/>
  <c r="O361" i="6"/>
  <c r="O362" i="6"/>
  <c r="O363" i="6"/>
  <c r="O364" i="6"/>
  <c r="O366" i="6"/>
  <c r="O368" i="6"/>
  <c r="O370" i="6"/>
  <c r="O371" i="6"/>
  <c r="O373" i="6"/>
  <c r="O374" i="6"/>
  <c r="O375" i="6"/>
  <c r="O376" i="6"/>
  <c r="O378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9" i="6"/>
  <c r="O401" i="6"/>
  <c r="O402" i="6"/>
  <c r="O403" i="6"/>
  <c r="O404" i="6"/>
  <c r="O406" i="6"/>
  <c r="O411" i="6"/>
  <c r="O413" i="6"/>
  <c r="O414" i="6"/>
  <c r="O415" i="6"/>
  <c r="O416" i="6"/>
  <c r="O417" i="6"/>
  <c r="O418" i="6"/>
  <c r="O419" i="6"/>
  <c r="O422" i="6"/>
  <c r="O426" i="6"/>
  <c r="O427" i="6"/>
  <c r="O428" i="6"/>
  <c r="O429" i="6"/>
  <c r="O431" i="6"/>
  <c r="O433" i="6"/>
  <c r="O434" i="6"/>
  <c r="O435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70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1" i="6"/>
  <c r="O492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8" i="6"/>
  <c r="O539" i="6"/>
  <c r="O540" i="6"/>
  <c r="O541" i="6"/>
  <c r="O542" i="6"/>
  <c r="O543" i="6"/>
  <c r="O544" i="6"/>
  <c r="O545" i="6"/>
  <c r="O546" i="6"/>
  <c r="O547" i="6"/>
  <c r="O550" i="6"/>
  <c r="O552" i="6"/>
  <c r="O553" i="6"/>
  <c r="O554" i="6"/>
  <c r="O557" i="6"/>
  <c r="O559" i="6"/>
  <c r="O560" i="6"/>
  <c r="O561" i="6"/>
  <c r="O562" i="6"/>
  <c r="O563" i="6"/>
  <c r="O564" i="6"/>
  <c r="O566" i="6"/>
  <c r="O568" i="6"/>
  <c r="O569" i="6"/>
  <c r="O570" i="6"/>
  <c r="O571" i="6"/>
  <c r="O573" i="6"/>
  <c r="O575" i="6"/>
  <c r="O576" i="6"/>
  <c r="O577" i="6"/>
  <c r="O578" i="6"/>
  <c r="O579" i="6"/>
  <c r="O581" i="6"/>
  <c r="O583" i="6"/>
  <c r="O584" i="6"/>
  <c r="O585" i="6"/>
  <c r="O586" i="6"/>
  <c r="O587" i="6"/>
  <c r="O590" i="6"/>
  <c r="O591" i="6"/>
  <c r="O592" i="6"/>
  <c r="O594" i="6"/>
  <c r="O595" i="6"/>
  <c r="O596" i="6"/>
  <c r="O598" i="6"/>
  <c r="O599" i="6"/>
  <c r="O600" i="6"/>
  <c r="O601" i="6"/>
  <c r="O602" i="6"/>
  <c r="O603" i="6"/>
  <c r="O604" i="6"/>
  <c r="O606" i="6"/>
  <c r="O607" i="6"/>
  <c r="O608" i="6"/>
  <c r="O609" i="6"/>
  <c r="O611" i="6"/>
  <c r="O612" i="6"/>
  <c r="O614" i="6"/>
  <c r="O616" i="6"/>
  <c r="O618" i="6"/>
  <c r="O620" i="6"/>
  <c r="O623" i="6"/>
  <c r="O624" i="6"/>
  <c r="O625" i="6"/>
  <c r="O626" i="6"/>
  <c r="O627" i="6"/>
  <c r="O630" i="6"/>
  <c r="O633" i="6"/>
  <c r="O635" i="6"/>
  <c r="O638" i="6"/>
  <c r="O639" i="6"/>
  <c r="O640" i="6"/>
  <c r="O641" i="6"/>
  <c r="O643" i="6"/>
  <c r="O646" i="6"/>
  <c r="O647" i="6"/>
  <c r="O650" i="6"/>
  <c r="O651" i="6"/>
  <c r="O652" i="6"/>
  <c r="O655" i="6"/>
  <c r="O657" i="6"/>
  <c r="O658" i="6"/>
  <c r="O659" i="6"/>
  <c r="O660" i="6"/>
  <c r="O661" i="6"/>
  <c r="O662" i="6"/>
  <c r="O664" i="6"/>
  <c r="O665" i="6"/>
  <c r="O666" i="6"/>
  <c r="O667" i="6"/>
  <c r="O668" i="6"/>
  <c r="O669" i="6"/>
  <c r="O670" i="6"/>
  <c r="O673" i="6"/>
  <c r="O675" i="6"/>
  <c r="O677" i="6"/>
  <c r="O678" i="6"/>
  <c r="O679" i="6"/>
  <c r="O680" i="6"/>
  <c r="O681" i="6"/>
  <c r="O683" i="6"/>
  <c r="O686" i="6"/>
  <c r="O687" i="6"/>
  <c r="O688" i="6"/>
  <c r="O691" i="6"/>
  <c r="O693" i="6"/>
  <c r="O694" i="6"/>
  <c r="O695" i="6"/>
  <c r="O696" i="6"/>
  <c r="O697" i="6"/>
  <c r="O699" i="6"/>
  <c r="O702" i="6"/>
  <c r="O703" i="6"/>
  <c r="O704" i="6"/>
  <c r="O705" i="6"/>
  <c r="O706" i="6"/>
  <c r="O709" i="6"/>
  <c r="O710" i="6"/>
  <c r="O711" i="6"/>
  <c r="O712" i="6"/>
  <c r="O714" i="6"/>
  <c r="O715" i="6"/>
  <c r="O716" i="6"/>
  <c r="O717" i="6"/>
  <c r="O718" i="6"/>
  <c r="O719" i="6"/>
  <c r="O720" i="6"/>
  <c r="O722" i="6"/>
  <c r="O723" i="6"/>
  <c r="O724" i="6"/>
  <c r="O725" i="6"/>
  <c r="O727" i="6"/>
  <c r="O728" i="6"/>
  <c r="O731" i="6"/>
  <c r="O732" i="6"/>
  <c r="O734" i="6"/>
  <c r="O735" i="6"/>
  <c r="O736" i="6"/>
  <c r="O737" i="6"/>
  <c r="O739" i="6"/>
  <c r="O740" i="6"/>
  <c r="O742" i="6"/>
  <c r="O743" i="6"/>
  <c r="O744" i="6"/>
  <c r="O745" i="6"/>
  <c r="O747" i="6"/>
  <c r="O748" i="6"/>
  <c r="O751" i="6"/>
  <c r="O752" i="6"/>
  <c r="O753" i="6"/>
  <c r="O754" i="6"/>
  <c r="O755" i="6"/>
  <c r="O756" i="6"/>
  <c r="O758" i="6"/>
  <c r="O759" i="6"/>
  <c r="O760" i="6"/>
  <c r="O762" i="6"/>
  <c r="O763" i="6"/>
  <c r="O765" i="6"/>
  <c r="O766" i="6"/>
  <c r="O767" i="6"/>
  <c r="O768" i="6"/>
  <c r="O770" i="6"/>
  <c r="O771" i="6"/>
  <c r="O772" i="6"/>
  <c r="O774" i="6"/>
  <c r="O775" i="6"/>
  <c r="O776" i="6"/>
  <c r="O779" i="6"/>
  <c r="O781" i="6"/>
  <c r="O783" i="6"/>
  <c r="O785" i="6"/>
  <c r="O786" i="6"/>
  <c r="O788" i="6"/>
  <c r="O790" i="6"/>
  <c r="O792" i="6"/>
  <c r="O794" i="6"/>
  <c r="O795" i="6"/>
  <c r="O796" i="6"/>
  <c r="O798" i="6"/>
  <c r="O800" i="6"/>
  <c r="O802" i="6"/>
  <c r="O803" i="6"/>
  <c r="O804" i="6"/>
  <c r="O806" i="6"/>
  <c r="O808" i="6"/>
  <c r="O810" i="6"/>
  <c r="O811" i="6"/>
  <c r="O816" i="6"/>
  <c r="O817" i="6"/>
  <c r="O818" i="6"/>
  <c r="O819" i="6"/>
  <c r="O820" i="6"/>
  <c r="O822" i="6"/>
  <c r="O823" i="6"/>
  <c r="O824" i="6"/>
  <c r="O825" i="6"/>
  <c r="O826" i="6"/>
  <c r="O827" i="6"/>
  <c r="O828" i="6"/>
  <c r="O830" i="6"/>
  <c r="O833" i="6"/>
  <c r="O834" i="6"/>
  <c r="O836" i="6"/>
  <c r="O838" i="6"/>
  <c r="O842" i="6"/>
  <c r="O843" i="6"/>
  <c r="O845" i="6"/>
  <c r="O847" i="6"/>
  <c r="O848" i="6"/>
  <c r="O850" i="6"/>
  <c r="O851" i="6"/>
  <c r="O853" i="6"/>
  <c r="O854" i="6"/>
  <c r="O855" i="6"/>
  <c r="O858" i="6"/>
  <c r="O861" i="6"/>
  <c r="O862" i="6"/>
  <c r="O863" i="6"/>
  <c r="O864" i="6"/>
  <c r="O866" i="6"/>
  <c r="O867" i="6"/>
  <c r="O869" i="6"/>
  <c r="O871" i="6"/>
  <c r="O872" i="6"/>
  <c r="O875" i="6"/>
  <c r="O876" i="6"/>
  <c r="O878" i="6"/>
  <c r="O882" i="6"/>
  <c r="O883" i="6"/>
  <c r="O884" i="6"/>
  <c r="O885" i="6"/>
  <c r="O886" i="6"/>
  <c r="O887" i="6"/>
  <c r="O888" i="6"/>
  <c r="O889" i="6"/>
  <c r="O891" i="6"/>
  <c r="O892" i="6"/>
  <c r="O893" i="6"/>
  <c r="O895" i="6"/>
  <c r="O896" i="6"/>
  <c r="O897" i="6"/>
  <c r="O898" i="6"/>
  <c r="O899" i="6"/>
  <c r="O901" i="6"/>
  <c r="O902" i="6"/>
  <c r="O903" i="6"/>
  <c r="O904" i="6"/>
  <c r="O905" i="6"/>
  <c r="O906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30" i="6"/>
  <c r="O931" i="6"/>
  <c r="O934" i="6"/>
  <c r="O937" i="6"/>
  <c r="O938" i="6"/>
  <c r="O939" i="6"/>
  <c r="O940" i="6"/>
  <c r="O942" i="6"/>
  <c r="O945" i="6"/>
  <c r="O946" i="6"/>
  <c r="O947" i="6"/>
  <c r="O948" i="6"/>
  <c r="O950" i="6"/>
  <c r="O954" i="6"/>
  <c r="O955" i="6"/>
  <c r="O958" i="6"/>
  <c r="O963" i="6"/>
  <c r="O965" i="6"/>
  <c r="O966" i="6"/>
  <c r="O969" i="6"/>
  <c r="O970" i="6"/>
  <c r="O971" i="6"/>
  <c r="O974" i="6"/>
  <c r="O978" i="6"/>
  <c r="O979" i="6"/>
  <c r="O982" i="6"/>
  <c r="O986" i="6"/>
  <c r="O987" i="6"/>
  <c r="O988" i="6"/>
  <c r="O990" i="6"/>
  <c r="O995" i="6"/>
  <c r="O998" i="6"/>
  <c r="O1002" i="6"/>
  <c r="O1003" i="6"/>
  <c r="O1004" i="6"/>
  <c r="O1005" i="6"/>
  <c r="O1006" i="6"/>
  <c r="O1011" i="6"/>
  <c r="O1012" i="6"/>
  <c r="O1013" i="6"/>
  <c r="O1014" i="6"/>
  <c r="O1016" i="6"/>
  <c r="O1017" i="6"/>
  <c r="O1019" i="6"/>
  <c r="O1026" i="6"/>
  <c r="O1027" i="6"/>
  <c r="O1028" i="6"/>
  <c r="O1029" i="6"/>
  <c r="O1030" i="6"/>
  <c r="O1032" i="6"/>
  <c r="O1033" i="6"/>
  <c r="O1034" i="6"/>
  <c r="O1035" i="6"/>
  <c r="O1037" i="6"/>
  <c r="O1038" i="6"/>
  <c r="O1042" i="6"/>
  <c r="O1043" i="6"/>
  <c r="O1046" i="6"/>
  <c r="O1050" i="6"/>
  <c r="O1051" i="6"/>
  <c r="O1054" i="6"/>
  <c r="O1056" i="6"/>
  <c r="O1057" i="6"/>
  <c r="O1058" i="6"/>
  <c r="O1059" i="6"/>
  <c r="O1060" i="6"/>
  <c r="O1062" i="6"/>
  <c r="O1067" i="6"/>
  <c r="O1068" i="6"/>
  <c r="O1070" i="6"/>
  <c r="O1074" i="6"/>
  <c r="O1075" i="6"/>
  <c r="O1083" i="6"/>
  <c r="O1084" i="6"/>
  <c r="O1085" i="6"/>
  <c r="O1087" i="6"/>
  <c r="O1090" i="6"/>
  <c r="O1091" i="6"/>
  <c r="O1094" i="6"/>
  <c r="O1097" i="6"/>
  <c r="O1098" i="6"/>
  <c r="O1099" i="6"/>
  <c r="O1107" i="6"/>
  <c r="O1110" i="6"/>
  <c r="O1114" i="6"/>
  <c r="O1115" i="6"/>
  <c r="O1116" i="6"/>
  <c r="O1118" i="6"/>
  <c r="O1122" i="6"/>
  <c r="O1123" i="6"/>
  <c r="O1124" i="6"/>
  <c r="O1126" i="6"/>
  <c r="O1131" i="6"/>
  <c r="O1134" i="6"/>
  <c r="O1138" i="6"/>
  <c r="O1139" i="6"/>
  <c r="O1140" i="6"/>
  <c r="O1142" i="6"/>
  <c r="O1146" i="6"/>
  <c r="O1150" i="6"/>
  <c r="O1153" i="6"/>
  <c r="O1154" i="6"/>
  <c r="O1155" i="6"/>
  <c r="O1158" i="6"/>
  <c r="O1159" i="6"/>
  <c r="O1160" i="6"/>
  <c r="O1161" i="6"/>
  <c r="O1162" i="6"/>
  <c r="O1163" i="6"/>
  <c r="O1164" i="6"/>
  <c r="O1166" i="6"/>
  <c r="O1167" i="6"/>
  <c r="O1168" i="6"/>
  <c r="O1170" i="6"/>
  <c r="O1171" i="6"/>
  <c r="O1172" i="6"/>
  <c r="O1174" i="6"/>
  <c r="O1175" i="6"/>
  <c r="O1176" i="6"/>
  <c r="O1177" i="6"/>
  <c r="O1180" i="6"/>
  <c r="O1182" i="6"/>
  <c r="O1183" i="6"/>
  <c r="O1184" i="6"/>
  <c r="O1185" i="6"/>
  <c r="O1186" i="6"/>
  <c r="O1187" i="6"/>
  <c r="O1192" i="6"/>
  <c r="O1193" i="6"/>
  <c r="O1194" i="6"/>
  <c r="O1195" i="6"/>
  <c r="O1196" i="6"/>
  <c r="O1197" i="6"/>
  <c r="O1198" i="6"/>
  <c r="O1200" i="6"/>
  <c r="O1202" i="6"/>
  <c r="O1203" i="6"/>
  <c r="O1204" i="6"/>
  <c r="O1205" i="6"/>
  <c r="O1206" i="6"/>
  <c r="O1207" i="6"/>
  <c r="O1209" i="6"/>
  <c r="O1211" i="6"/>
  <c r="O1214" i="6"/>
  <c r="O1217" i="6"/>
  <c r="O1219" i="6"/>
  <c r="O1222" i="6"/>
  <c r="O1223" i="6"/>
  <c r="O1224" i="6"/>
  <c r="O1227" i="6"/>
  <c r="O1228" i="6"/>
  <c r="O1230" i="6"/>
  <c r="O1231" i="6"/>
  <c r="O1232" i="6"/>
  <c r="O1235" i="6"/>
  <c r="O1237" i="6"/>
  <c r="O1239" i="6"/>
  <c r="O1240" i="6"/>
  <c r="O1241" i="6"/>
  <c r="O1242" i="6"/>
  <c r="O1243" i="6"/>
  <c r="O1245" i="6"/>
  <c r="O1246" i="6"/>
  <c r="O1248" i="6"/>
  <c r="O1249" i="6"/>
  <c r="O1250" i="6"/>
  <c r="O1251" i="6"/>
  <c r="O1253" i="6"/>
  <c r="O1254" i="6"/>
  <c r="O1255" i="6"/>
  <c r="O1257" i="6"/>
  <c r="O1258" i="6"/>
  <c r="O1259" i="6"/>
  <c r="O1261" i="6"/>
  <c r="O1262" i="6"/>
  <c r="O1263" i="6"/>
  <c r="O1264" i="6"/>
  <c r="O1266" i="6"/>
  <c r="O1267" i="6"/>
  <c r="O1269" i="6"/>
  <c r="O1270" i="6"/>
  <c r="O1271" i="6"/>
  <c r="O1272" i="6"/>
  <c r="O1273" i="6"/>
  <c r="O1274" i="6"/>
  <c r="O1275" i="6"/>
  <c r="O1277" i="6"/>
  <c r="O1279" i="6"/>
  <c r="O1280" i="6"/>
  <c r="O1281" i="6"/>
  <c r="O1282" i="6"/>
  <c r="O1283" i="6"/>
  <c r="O1285" i="6"/>
  <c r="O1286" i="6"/>
  <c r="O1287" i="6"/>
  <c r="O1288" i="6"/>
  <c r="O1289" i="6"/>
  <c r="O1290" i="6"/>
  <c r="O1291" i="6"/>
  <c r="O1294" i="6"/>
  <c r="O1299" i="6"/>
  <c r="O1302" i="6"/>
  <c r="O1304" i="6"/>
  <c r="O1305" i="6"/>
  <c r="O1306" i="6"/>
  <c r="O1307" i="6"/>
  <c r="O1310" i="6"/>
  <c r="O1314" i="6"/>
  <c r="O1315" i="6"/>
  <c r="O1316" i="6"/>
  <c r="O1321" i="6"/>
  <c r="O1325" i="6"/>
  <c r="O1326" i="6"/>
  <c r="O1328" i="6"/>
  <c r="O1330" i="6"/>
  <c r="O1331" i="6"/>
  <c r="O1334" i="6"/>
  <c r="O1335" i="6"/>
  <c r="O1336" i="6"/>
  <c r="O1339" i="6"/>
  <c r="O1340" i="6"/>
  <c r="O1342" i="6"/>
  <c r="O1345" i="6"/>
  <c r="O1346" i="6"/>
  <c r="O1347" i="6"/>
  <c r="O1349" i="6"/>
  <c r="O1350" i="6"/>
  <c r="O1354" i="6"/>
  <c r="O1355" i="6"/>
  <c r="O1356" i="6"/>
  <c r="O1357" i="6"/>
  <c r="O1358" i="6"/>
  <c r="O1362" i="6"/>
  <c r="O1363" i="6"/>
  <c r="O1364" i="6"/>
  <c r="O1365" i="6"/>
  <c r="O1366" i="6"/>
  <c r="O1368" i="6"/>
  <c r="O1370" i="6"/>
  <c r="O1378" i="6"/>
  <c r="O1379" i="6"/>
  <c r="O1380" i="6"/>
  <c r="O1382" i="6"/>
  <c r="O1387" i="6"/>
  <c r="O1390" i="6"/>
  <c r="O1394" i="6"/>
  <c r="O1395" i="6"/>
  <c r="O1396" i="6"/>
  <c r="O1398" i="6"/>
  <c r="O1402" i="6"/>
  <c r="O1403" i="6"/>
  <c r="O1406" i="6"/>
  <c r="O1410" i="6"/>
  <c r="O1411" i="6"/>
  <c r="O1414" i="6"/>
  <c r="O1419" i="6"/>
  <c r="O1423" i="6"/>
  <c r="O1428" i="6"/>
  <c r="O1430" i="6"/>
  <c r="O1434" i="6"/>
  <c r="O1435" i="6"/>
  <c r="O1438" i="6"/>
  <c r="O1443" i="6"/>
  <c r="O1444" i="6"/>
  <c r="O1446" i="6"/>
  <c r="O1450" i="6"/>
  <c r="O1451" i="6"/>
  <c r="O1452" i="6"/>
  <c r="O1454" i="6"/>
  <c r="O1459" i="6"/>
  <c r="O1460" i="6"/>
  <c r="O1462" i="6"/>
  <c r="O1463" i="6"/>
  <c r="O1464" i="6"/>
  <c r="O1465" i="6"/>
  <c r="O1466" i="6"/>
  <c r="O1467" i="6"/>
  <c r="O1468" i="6"/>
  <c r="O1470" i="6"/>
  <c r="O1475" i="6"/>
  <c r="O1476" i="6"/>
  <c r="O1478" i="6"/>
  <c r="O1482" i="6"/>
  <c r="O1483" i="6"/>
  <c r="O1491" i="6"/>
  <c r="O1494" i="6"/>
  <c r="O1498" i="6"/>
  <c r="O1499" i="6"/>
  <c r="O1500" i="6"/>
  <c r="O1502" i="6"/>
  <c r="O1507" i="6"/>
  <c r="O1514" i="6"/>
  <c r="O1515" i="6"/>
  <c r="O1516" i="6"/>
  <c r="O1518" i="6"/>
  <c r="O1523" i="6"/>
  <c r="O1524" i="6"/>
  <c r="O1526" i="6"/>
  <c r="O1531" i="6"/>
  <c r="O1532" i="6"/>
  <c r="O1534" i="6"/>
  <c r="O1539" i="6"/>
  <c r="O1540" i="6"/>
  <c r="O1546" i="6"/>
  <c r="O1547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M3" i="6"/>
  <c r="M4" i="6"/>
  <c r="M8" i="6"/>
  <c r="M9" i="6"/>
  <c r="M12" i="6"/>
  <c r="M14" i="6"/>
  <c r="M15" i="6"/>
  <c r="M16" i="6"/>
  <c r="M20" i="6"/>
  <c r="M21" i="6"/>
  <c r="M22" i="6"/>
  <c r="M24" i="6"/>
  <c r="M25" i="6"/>
  <c r="M27" i="6"/>
  <c r="M28" i="6"/>
  <c r="M31" i="6"/>
  <c r="M32" i="6"/>
  <c r="M33" i="6"/>
  <c r="M36" i="6"/>
  <c r="M38" i="6"/>
  <c r="M39" i="6"/>
  <c r="M40" i="6"/>
  <c r="M43" i="6"/>
  <c r="M44" i="6"/>
  <c r="M46" i="6"/>
  <c r="M48" i="6"/>
  <c r="M49" i="6"/>
  <c r="M51" i="6"/>
  <c r="M52" i="6"/>
  <c r="M54" i="6"/>
  <c r="M55" i="6"/>
  <c r="M56" i="6"/>
  <c r="M60" i="6"/>
  <c r="M62" i="6"/>
  <c r="M63" i="6"/>
  <c r="M64" i="6"/>
  <c r="M65" i="6"/>
  <c r="M67" i="6"/>
  <c r="M68" i="6"/>
  <c r="M71" i="6"/>
  <c r="M72" i="6"/>
  <c r="M75" i="6"/>
  <c r="M76" i="6"/>
  <c r="M78" i="6"/>
  <c r="M79" i="6"/>
  <c r="M80" i="6"/>
  <c r="M83" i="6"/>
  <c r="M84" i="6"/>
  <c r="M87" i="6"/>
  <c r="M88" i="6"/>
  <c r="M91" i="6"/>
  <c r="M92" i="6"/>
  <c r="M95" i="6"/>
  <c r="M96" i="6"/>
  <c r="M97" i="6"/>
  <c r="M99" i="6"/>
  <c r="M100" i="6"/>
  <c r="M102" i="6"/>
  <c r="M103" i="6"/>
  <c r="M104" i="6"/>
  <c r="M105" i="6"/>
  <c r="M107" i="6"/>
  <c r="M108" i="6"/>
  <c r="M110" i="6"/>
  <c r="M111" i="6"/>
  <c r="M112" i="6"/>
  <c r="M113" i="6"/>
  <c r="M116" i="6"/>
  <c r="M118" i="6"/>
  <c r="M119" i="6"/>
  <c r="M120" i="6"/>
  <c r="M123" i="6"/>
  <c r="M124" i="6"/>
  <c r="M126" i="6"/>
  <c r="M128" i="6"/>
  <c r="M129" i="6"/>
  <c r="M131" i="6"/>
  <c r="M132" i="6"/>
  <c r="M134" i="6"/>
  <c r="M135" i="6"/>
  <c r="M136" i="6"/>
  <c r="M139" i="6"/>
  <c r="M140" i="6"/>
  <c r="M143" i="6"/>
  <c r="M144" i="6"/>
  <c r="M145" i="6"/>
  <c r="M147" i="6"/>
  <c r="M148" i="6"/>
  <c r="M150" i="6"/>
  <c r="M151" i="6"/>
  <c r="M152" i="6"/>
  <c r="M153" i="6"/>
  <c r="M155" i="6"/>
  <c r="M156" i="6"/>
  <c r="M158" i="6"/>
  <c r="M160" i="6"/>
  <c r="M161" i="6"/>
  <c r="M163" i="6"/>
  <c r="M164" i="6"/>
  <c r="M166" i="6"/>
  <c r="M167" i="6"/>
  <c r="M168" i="6"/>
  <c r="M171" i="6"/>
  <c r="M172" i="6"/>
  <c r="M174" i="6"/>
  <c r="M175" i="6"/>
  <c r="M176" i="6"/>
  <c r="M177" i="6"/>
  <c r="M179" i="6"/>
  <c r="M182" i="6"/>
  <c r="M183" i="6"/>
  <c r="M184" i="6"/>
  <c r="M185" i="6"/>
  <c r="M187" i="6"/>
  <c r="M188" i="6"/>
  <c r="M190" i="6"/>
  <c r="M192" i="6"/>
  <c r="M193" i="6"/>
  <c r="M195" i="6"/>
  <c r="M196" i="6"/>
  <c r="M198" i="6"/>
  <c r="M199" i="6"/>
  <c r="M200" i="6"/>
  <c r="M203" i="6"/>
  <c r="M204" i="6"/>
  <c r="M206" i="6"/>
  <c r="M207" i="6"/>
  <c r="M208" i="6"/>
  <c r="M209" i="6"/>
  <c r="M211" i="6"/>
  <c r="M214" i="6"/>
  <c r="M215" i="6"/>
  <c r="M216" i="6"/>
  <c r="M217" i="6"/>
  <c r="M219" i="6"/>
  <c r="M220" i="6"/>
  <c r="M222" i="6"/>
  <c r="M224" i="6"/>
  <c r="M225" i="6"/>
  <c r="M227" i="6"/>
  <c r="M228" i="6"/>
  <c r="M230" i="6"/>
  <c r="M231" i="6"/>
  <c r="M232" i="6"/>
  <c r="M235" i="6"/>
  <c r="M236" i="6"/>
  <c r="M238" i="6"/>
  <c r="M239" i="6"/>
  <c r="M240" i="6"/>
  <c r="M241" i="6"/>
  <c r="M243" i="6"/>
  <c r="M246" i="6"/>
  <c r="M247" i="6"/>
  <c r="M248" i="6"/>
  <c r="M249" i="6"/>
  <c r="M251" i="6"/>
  <c r="M252" i="6"/>
  <c r="M254" i="6"/>
  <c r="M256" i="6"/>
  <c r="M257" i="6"/>
  <c r="M259" i="6"/>
  <c r="M260" i="6"/>
  <c r="M262" i="6"/>
  <c r="M263" i="6"/>
  <c r="M264" i="6"/>
  <c r="M267" i="6"/>
  <c r="M268" i="6"/>
  <c r="M270" i="6"/>
  <c r="M271" i="6"/>
  <c r="M272" i="6"/>
  <c r="M273" i="6"/>
  <c r="M275" i="6"/>
  <c r="M279" i="6"/>
  <c r="M280" i="6"/>
  <c r="M281" i="6"/>
  <c r="M283" i="6"/>
  <c r="M284" i="6"/>
  <c r="M286" i="6"/>
  <c r="M288" i="6"/>
  <c r="M291" i="6"/>
  <c r="M292" i="6"/>
  <c r="M294" i="6"/>
  <c r="M295" i="6"/>
  <c r="M296" i="6"/>
  <c r="M297" i="6"/>
  <c r="M300" i="6"/>
  <c r="M302" i="6"/>
  <c r="M303" i="6"/>
  <c r="M304" i="6"/>
  <c r="M305" i="6"/>
  <c r="M307" i="6"/>
  <c r="M308" i="6"/>
  <c r="M311" i="6"/>
  <c r="M312" i="6"/>
  <c r="M313" i="6"/>
  <c r="M315" i="6"/>
  <c r="M316" i="6"/>
  <c r="M318" i="6"/>
  <c r="M319" i="6"/>
  <c r="M320" i="6"/>
  <c r="M323" i="6"/>
  <c r="M324" i="6"/>
  <c r="M326" i="6"/>
  <c r="M327" i="6"/>
  <c r="M328" i="6"/>
  <c r="M329" i="6"/>
  <c r="M331" i="6"/>
  <c r="M335" i="6"/>
  <c r="M336" i="6"/>
  <c r="M337" i="6"/>
  <c r="M339" i="6"/>
  <c r="M340" i="6"/>
  <c r="M342" i="6"/>
  <c r="M343" i="6"/>
  <c r="M344" i="6"/>
  <c r="M345" i="6"/>
  <c r="M347" i="6"/>
  <c r="M348" i="6"/>
  <c r="M350" i="6"/>
  <c r="M351" i="6"/>
  <c r="M352" i="6"/>
  <c r="M355" i="6"/>
  <c r="M358" i="6"/>
  <c r="M359" i="6"/>
  <c r="M360" i="6"/>
  <c r="M361" i="6"/>
  <c r="M363" i="6"/>
  <c r="M364" i="6"/>
  <c r="M366" i="6"/>
  <c r="M368" i="6"/>
  <c r="M369" i="6"/>
  <c r="M371" i="6"/>
  <c r="M372" i="6"/>
  <c r="M374" i="6"/>
  <c r="M375" i="6"/>
  <c r="M376" i="6"/>
  <c r="M379" i="6"/>
  <c r="M380" i="6"/>
  <c r="M382" i="6"/>
  <c r="M383" i="6"/>
  <c r="M384" i="6"/>
  <c r="M387" i="6"/>
  <c r="M388" i="6"/>
  <c r="M392" i="6"/>
  <c r="M393" i="6"/>
  <c r="M395" i="6"/>
  <c r="M396" i="6"/>
  <c r="M398" i="6"/>
  <c r="M399" i="6"/>
  <c r="M400" i="6"/>
  <c r="M403" i="6"/>
  <c r="M404" i="6"/>
  <c r="M406" i="6"/>
  <c r="M407" i="6"/>
  <c r="M408" i="6"/>
  <c r="M409" i="6"/>
  <c r="M411" i="6"/>
  <c r="M414" i="6"/>
  <c r="M415" i="6"/>
  <c r="M416" i="6"/>
  <c r="M419" i="6"/>
  <c r="M420" i="6"/>
  <c r="M422" i="6"/>
  <c r="M423" i="6"/>
  <c r="M424" i="6"/>
  <c r="M425" i="6"/>
  <c r="M427" i="6"/>
  <c r="M428" i="6"/>
  <c r="M430" i="6"/>
  <c r="M431" i="6"/>
  <c r="M432" i="6"/>
  <c r="M433" i="6"/>
  <c r="M436" i="6"/>
  <c r="M438" i="6"/>
  <c r="M439" i="6"/>
  <c r="M440" i="6"/>
  <c r="M441" i="6"/>
  <c r="M443" i="6"/>
  <c r="M444" i="6"/>
  <c r="M447" i="6"/>
  <c r="M448" i="6"/>
  <c r="M451" i="6"/>
  <c r="M452" i="6"/>
  <c r="M454" i="6"/>
  <c r="M455" i="6"/>
  <c r="M456" i="6"/>
  <c r="M459" i="6"/>
  <c r="M460" i="6"/>
  <c r="M462" i="6"/>
  <c r="M463" i="6"/>
  <c r="M464" i="6"/>
  <c r="M465" i="6"/>
  <c r="M467" i="6"/>
  <c r="M470" i="6"/>
  <c r="M471" i="6"/>
  <c r="M472" i="6"/>
  <c r="M473" i="6"/>
  <c r="M475" i="6"/>
  <c r="M476" i="6"/>
  <c r="M479" i="6"/>
  <c r="M480" i="6"/>
  <c r="M481" i="6"/>
  <c r="M483" i="6"/>
  <c r="M484" i="6"/>
  <c r="M486" i="6"/>
  <c r="M487" i="6"/>
  <c r="M488" i="6"/>
  <c r="M489" i="6"/>
  <c r="M491" i="6"/>
  <c r="M492" i="6"/>
  <c r="M494" i="6"/>
  <c r="M495" i="6"/>
  <c r="M496" i="6"/>
  <c r="M497" i="6"/>
  <c r="M500" i="6"/>
  <c r="M502" i="6"/>
  <c r="M503" i="6"/>
  <c r="M504" i="6"/>
  <c r="M505" i="6"/>
  <c r="M507" i="6"/>
  <c r="M508" i="6"/>
  <c r="M511" i="6"/>
  <c r="M512" i="6"/>
  <c r="M513" i="6"/>
  <c r="M515" i="6"/>
  <c r="M516" i="6"/>
  <c r="M518" i="6"/>
  <c r="M519" i="6"/>
  <c r="M520" i="6"/>
  <c r="M521" i="6"/>
  <c r="M523" i="6"/>
  <c r="M524" i="6"/>
  <c r="M526" i="6"/>
  <c r="M527" i="6"/>
  <c r="M528" i="6"/>
  <c r="M529" i="6"/>
  <c r="M532" i="6"/>
  <c r="M533" i="6"/>
  <c r="M534" i="6"/>
  <c r="M535" i="6"/>
  <c r="M536" i="6"/>
  <c r="M537" i="6"/>
  <c r="M539" i="6"/>
  <c r="M542" i="6"/>
  <c r="M543" i="6"/>
  <c r="M544" i="6"/>
  <c r="M545" i="6"/>
  <c r="M547" i="6"/>
  <c r="M548" i="6"/>
  <c r="M551" i="6"/>
  <c r="M552" i="6"/>
  <c r="M555" i="6"/>
  <c r="M556" i="6"/>
  <c r="M558" i="6"/>
  <c r="M559" i="6"/>
  <c r="M560" i="6"/>
  <c r="M561" i="6"/>
  <c r="M563" i="6"/>
  <c r="M566" i="6"/>
  <c r="M567" i="6"/>
  <c r="M568" i="6"/>
  <c r="M569" i="6"/>
  <c r="M571" i="6"/>
  <c r="M572" i="6"/>
  <c r="M574" i="6"/>
  <c r="M576" i="6"/>
  <c r="M577" i="6"/>
  <c r="M579" i="6"/>
  <c r="M580" i="6"/>
  <c r="M582" i="6"/>
  <c r="M583" i="6"/>
  <c r="M584" i="6"/>
  <c r="M588" i="6"/>
  <c r="M590" i="6"/>
  <c r="M591" i="6"/>
  <c r="M592" i="6"/>
  <c r="M593" i="6"/>
  <c r="M595" i="6"/>
  <c r="M596" i="6"/>
  <c r="M598" i="6"/>
  <c r="M599" i="6"/>
  <c r="M600" i="6"/>
  <c r="M601" i="6"/>
  <c r="M603" i="6"/>
  <c r="M604" i="6"/>
  <c r="M606" i="6"/>
  <c r="M607" i="6"/>
  <c r="M608" i="6"/>
  <c r="M609" i="6"/>
  <c r="M611" i="6"/>
  <c r="M612" i="6"/>
  <c r="M614" i="6"/>
  <c r="M615" i="6"/>
  <c r="M616" i="6"/>
  <c r="M617" i="6"/>
  <c r="M619" i="6"/>
  <c r="M620" i="6"/>
  <c r="M622" i="6"/>
  <c r="M623" i="6"/>
  <c r="M624" i="6"/>
  <c r="M625" i="6"/>
  <c r="M627" i="6"/>
  <c r="M628" i="6"/>
  <c r="M630" i="6"/>
  <c r="M631" i="6"/>
  <c r="M632" i="6"/>
  <c r="M633" i="6"/>
  <c r="M635" i="6"/>
  <c r="M636" i="6"/>
  <c r="M638" i="6"/>
  <c r="M639" i="6"/>
  <c r="M640" i="6"/>
  <c r="M641" i="6"/>
  <c r="M643" i="6"/>
  <c r="M644" i="6"/>
  <c r="M646" i="6"/>
  <c r="M647" i="6"/>
  <c r="M648" i="6"/>
  <c r="M649" i="6"/>
  <c r="M651" i="6"/>
  <c r="M652" i="6"/>
  <c r="M654" i="6"/>
  <c r="M655" i="6"/>
  <c r="M656" i="6"/>
  <c r="M657" i="6"/>
  <c r="M659" i="6"/>
  <c r="M660" i="6"/>
  <c r="M662" i="6"/>
  <c r="M663" i="6"/>
  <c r="M664" i="6"/>
  <c r="M665" i="6"/>
  <c r="M667" i="6"/>
  <c r="M668" i="6"/>
  <c r="M670" i="6"/>
  <c r="M671" i="6"/>
  <c r="M672" i="6"/>
  <c r="M673" i="6"/>
  <c r="M675" i="6"/>
  <c r="M676" i="6"/>
  <c r="M679" i="6"/>
  <c r="M680" i="6"/>
  <c r="M681" i="6"/>
  <c r="M683" i="6"/>
  <c r="M684" i="6"/>
  <c r="M686" i="6"/>
  <c r="M687" i="6"/>
  <c r="M688" i="6"/>
  <c r="M691" i="6"/>
  <c r="M692" i="6"/>
  <c r="M694" i="6"/>
  <c r="M695" i="6"/>
  <c r="M696" i="6"/>
  <c r="M697" i="6"/>
  <c r="M699" i="6"/>
  <c r="M700" i="6"/>
  <c r="M702" i="6"/>
  <c r="M703" i="6"/>
  <c r="M704" i="6"/>
  <c r="M705" i="6"/>
  <c r="M707" i="6"/>
  <c r="M708" i="6"/>
  <c r="M710" i="6"/>
  <c r="M711" i="6"/>
  <c r="M712" i="6"/>
  <c r="M713" i="6"/>
  <c r="M715" i="6"/>
  <c r="M716" i="6"/>
  <c r="M718" i="6"/>
  <c r="M719" i="6"/>
  <c r="M720" i="6"/>
  <c r="M723" i="6"/>
  <c r="M724" i="6"/>
  <c r="M726" i="6"/>
  <c r="M727" i="6"/>
  <c r="M728" i="6"/>
  <c r="M729" i="6"/>
  <c r="M731" i="6"/>
  <c r="M732" i="6"/>
  <c r="M735" i="6"/>
  <c r="M736" i="6"/>
  <c r="M737" i="6"/>
  <c r="M739" i="6"/>
  <c r="M740" i="6"/>
  <c r="M742" i="6"/>
  <c r="M743" i="6"/>
  <c r="M744" i="6"/>
  <c r="M745" i="6"/>
  <c r="M747" i="6"/>
  <c r="M748" i="6"/>
  <c r="M750" i="6"/>
  <c r="M751" i="6"/>
  <c r="M752" i="6"/>
  <c r="M755" i="6"/>
  <c r="M756" i="6"/>
  <c r="M758" i="6"/>
  <c r="M759" i="6"/>
  <c r="M760" i="6"/>
  <c r="M761" i="6"/>
  <c r="M763" i="6"/>
  <c r="M764" i="6"/>
  <c r="M766" i="6"/>
  <c r="M767" i="6"/>
  <c r="M768" i="6"/>
  <c r="M769" i="6"/>
  <c r="M771" i="6"/>
  <c r="M772" i="6"/>
  <c r="M774" i="6"/>
  <c r="M775" i="6"/>
  <c r="M776" i="6"/>
  <c r="M777" i="6"/>
  <c r="M779" i="6"/>
  <c r="M780" i="6"/>
  <c r="M782" i="6"/>
  <c r="M783" i="6"/>
  <c r="M784" i="6"/>
  <c r="M787" i="6"/>
  <c r="M788" i="6"/>
  <c r="M790" i="6"/>
  <c r="M791" i="6"/>
  <c r="M792" i="6"/>
  <c r="M793" i="6"/>
  <c r="M795" i="6"/>
  <c r="M796" i="6"/>
  <c r="M798" i="6"/>
  <c r="M799" i="6"/>
  <c r="M800" i="6"/>
  <c r="M801" i="6"/>
  <c r="M803" i="6"/>
  <c r="M804" i="6"/>
  <c r="M806" i="6"/>
  <c r="M807" i="6"/>
  <c r="M808" i="6"/>
  <c r="M809" i="6"/>
  <c r="M811" i="6"/>
  <c r="M812" i="6"/>
  <c r="M814" i="6"/>
  <c r="M815" i="6"/>
  <c r="M816" i="6"/>
  <c r="M817" i="6"/>
  <c r="M819" i="6"/>
  <c r="M820" i="6"/>
  <c r="M822" i="6"/>
  <c r="M823" i="6"/>
  <c r="M824" i="6"/>
  <c r="M825" i="6"/>
  <c r="M827" i="6"/>
  <c r="M828" i="6"/>
  <c r="M830" i="6"/>
  <c r="M831" i="6"/>
  <c r="M832" i="6"/>
  <c r="M833" i="6"/>
  <c r="M835" i="6"/>
  <c r="M836" i="6"/>
  <c r="M838" i="6"/>
  <c r="M839" i="6"/>
  <c r="M840" i="6"/>
  <c r="M841" i="6"/>
  <c r="M843" i="6"/>
  <c r="M844" i="6"/>
  <c r="M846" i="6"/>
  <c r="M847" i="6"/>
  <c r="M848" i="6"/>
  <c r="M849" i="6"/>
  <c r="M851" i="6"/>
  <c r="M852" i="6"/>
  <c r="M854" i="6"/>
  <c r="M855" i="6"/>
  <c r="M856" i="6"/>
  <c r="M857" i="6"/>
  <c r="M859" i="6"/>
  <c r="M860" i="6"/>
  <c r="M862" i="6"/>
  <c r="M863" i="6"/>
  <c r="M864" i="6"/>
  <c r="M865" i="6"/>
  <c r="M867" i="6"/>
  <c r="M868" i="6"/>
  <c r="M870" i="6"/>
  <c r="M871" i="6"/>
  <c r="M872" i="6"/>
  <c r="M873" i="6"/>
  <c r="M875" i="6"/>
  <c r="M876" i="6"/>
  <c r="M878" i="6"/>
  <c r="M879" i="6"/>
  <c r="M880" i="6"/>
  <c r="M881" i="6"/>
  <c r="M883" i="6"/>
  <c r="M884" i="6"/>
  <c r="M886" i="6"/>
  <c r="M887" i="6"/>
  <c r="M888" i="6"/>
  <c r="M889" i="6"/>
  <c r="M891" i="6"/>
  <c r="M892" i="6"/>
  <c r="M894" i="6"/>
  <c r="M895" i="6"/>
  <c r="M896" i="6"/>
  <c r="M897" i="6"/>
  <c r="M899" i="6"/>
  <c r="M900" i="6"/>
  <c r="M902" i="6"/>
  <c r="M903" i="6"/>
  <c r="M904" i="6"/>
  <c r="M905" i="6"/>
  <c r="M907" i="6"/>
  <c r="M908" i="6"/>
  <c r="M910" i="6"/>
  <c r="M911" i="6"/>
  <c r="M912" i="6"/>
  <c r="M913" i="6"/>
  <c r="M915" i="6"/>
  <c r="M916" i="6"/>
  <c r="M918" i="6"/>
  <c r="M919" i="6"/>
  <c r="M920" i="6"/>
  <c r="M923" i="6"/>
  <c r="M924" i="6"/>
  <c r="M926" i="6"/>
  <c r="M927" i="6"/>
  <c r="M928" i="6"/>
  <c r="M929" i="6"/>
  <c r="M931" i="6"/>
  <c r="M932" i="6"/>
  <c r="M934" i="6"/>
  <c r="M935" i="6"/>
  <c r="M936" i="6"/>
  <c r="M937" i="6"/>
  <c r="M939" i="6"/>
  <c r="M940" i="6"/>
  <c r="M942" i="6"/>
  <c r="M943" i="6"/>
  <c r="M944" i="6"/>
  <c r="M945" i="6"/>
  <c r="M947" i="6"/>
  <c r="M948" i="6"/>
  <c r="M950" i="6"/>
  <c r="M951" i="6"/>
  <c r="M952" i="6"/>
  <c r="M955" i="6"/>
  <c r="M956" i="6"/>
  <c r="M958" i="6"/>
  <c r="M959" i="6"/>
  <c r="M960" i="6"/>
  <c r="M961" i="6"/>
  <c r="M963" i="6"/>
  <c r="M964" i="6"/>
  <c r="M966" i="6"/>
  <c r="M967" i="6"/>
  <c r="M968" i="6"/>
  <c r="M969" i="6"/>
  <c r="M971" i="6"/>
  <c r="M972" i="6"/>
  <c r="M974" i="6"/>
  <c r="M975" i="6"/>
  <c r="M976" i="6"/>
  <c r="M977" i="6"/>
  <c r="M979" i="6"/>
  <c r="M980" i="6"/>
  <c r="M982" i="6"/>
  <c r="M983" i="6"/>
  <c r="M984" i="6"/>
  <c r="M985" i="6"/>
  <c r="M987" i="6"/>
  <c r="M988" i="6"/>
  <c r="M990" i="6"/>
  <c r="M991" i="6"/>
  <c r="M992" i="6"/>
  <c r="M993" i="6"/>
  <c r="M995" i="6"/>
  <c r="M996" i="6"/>
  <c r="M998" i="6"/>
  <c r="M999" i="6"/>
  <c r="M1000" i="6"/>
  <c r="M1001" i="6"/>
  <c r="M1003" i="6"/>
  <c r="M1004" i="6"/>
  <c r="M1006" i="6"/>
  <c r="M1007" i="6"/>
  <c r="M1008" i="6"/>
  <c r="M1009" i="6"/>
  <c r="M1011" i="6"/>
  <c r="M1012" i="6"/>
  <c r="M1014" i="6"/>
  <c r="M1015" i="6"/>
  <c r="M1016" i="6"/>
  <c r="M1017" i="6"/>
  <c r="M1019" i="6"/>
  <c r="M1020" i="6"/>
  <c r="M1022" i="6"/>
  <c r="M1023" i="6"/>
  <c r="M1024" i="6"/>
  <c r="M1025" i="6"/>
  <c r="M1027" i="6"/>
  <c r="M1028" i="6"/>
  <c r="M1030" i="6"/>
  <c r="M1031" i="6"/>
  <c r="M1032" i="6"/>
  <c r="M1033" i="6"/>
  <c r="M1035" i="6"/>
  <c r="M1036" i="6"/>
  <c r="M1038" i="6"/>
  <c r="M1039" i="6"/>
  <c r="M1040" i="6"/>
  <c r="M1041" i="6"/>
  <c r="M1043" i="6"/>
  <c r="M1044" i="6"/>
  <c r="M1046" i="6"/>
  <c r="M1047" i="6"/>
  <c r="M1048" i="6"/>
  <c r="M1049" i="6"/>
  <c r="M1051" i="6"/>
  <c r="M1052" i="6"/>
  <c r="M1055" i="6"/>
  <c r="M1056" i="6"/>
  <c r="M1059" i="6"/>
  <c r="M1060" i="6"/>
  <c r="M1062" i="6"/>
  <c r="M1063" i="6"/>
  <c r="M1064" i="6"/>
  <c r="M1065" i="6"/>
  <c r="M1067" i="6"/>
  <c r="M1068" i="6"/>
  <c r="M1070" i="6"/>
  <c r="M1071" i="6"/>
  <c r="M1072" i="6"/>
  <c r="M1073" i="6"/>
  <c r="M1075" i="6"/>
  <c r="M1076" i="6"/>
  <c r="M1078" i="6"/>
  <c r="M1079" i="6"/>
  <c r="M1080" i="6"/>
  <c r="M1081" i="6"/>
  <c r="M1083" i="6"/>
  <c r="M1084" i="6"/>
  <c r="M1086" i="6"/>
  <c r="M1087" i="6"/>
  <c r="M1088" i="6"/>
  <c r="M1091" i="6"/>
  <c r="M1092" i="6"/>
  <c r="M1094" i="6"/>
  <c r="M1095" i="6"/>
  <c r="M1096" i="6"/>
  <c r="M1097" i="6"/>
  <c r="M1099" i="6"/>
  <c r="M1100" i="6"/>
  <c r="M1102" i="6"/>
  <c r="M1103" i="6"/>
  <c r="M1104" i="6"/>
  <c r="M1105" i="6"/>
  <c r="M1107" i="6"/>
  <c r="M1108" i="6"/>
  <c r="M1110" i="6"/>
  <c r="M1111" i="6"/>
  <c r="M1112" i="6"/>
  <c r="M1113" i="6"/>
  <c r="M1115" i="6"/>
  <c r="M1116" i="6"/>
  <c r="M1118" i="6"/>
  <c r="M1119" i="6"/>
  <c r="M1120" i="6"/>
  <c r="M1121" i="6"/>
  <c r="M1123" i="6"/>
  <c r="M1124" i="6"/>
  <c r="M1126" i="6"/>
  <c r="M1127" i="6"/>
  <c r="M1128" i="6"/>
  <c r="M1129" i="6"/>
  <c r="M1131" i="6"/>
  <c r="M1132" i="6"/>
  <c r="M1134" i="6"/>
  <c r="M1135" i="6"/>
  <c r="M1136" i="6"/>
  <c r="M1137" i="6"/>
  <c r="M1139" i="6"/>
  <c r="M1140" i="6"/>
  <c r="M1142" i="6"/>
  <c r="M1143" i="6"/>
  <c r="M1144" i="6"/>
  <c r="M1145" i="6"/>
  <c r="M1147" i="6"/>
  <c r="M1148" i="6"/>
  <c r="M1150" i="6"/>
  <c r="M1151" i="6"/>
  <c r="M1152" i="6"/>
  <c r="M1153" i="6"/>
  <c r="M1155" i="6"/>
  <c r="M1156" i="6"/>
  <c r="M1158" i="6"/>
  <c r="M1159" i="6"/>
  <c r="M1160" i="6"/>
  <c r="M1161" i="6"/>
  <c r="M1163" i="6"/>
  <c r="M1164" i="6"/>
  <c r="M1166" i="6"/>
  <c r="M1167" i="6"/>
  <c r="M1168" i="6"/>
  <c r="M1169" i="6"/>
  <c r="M1171" i="6"/>
  <c r="M1172" i="6"/>
  <c r="M1174" i="6"/>
  <c r="M1175" i="6"/>
  <c r="M1176" i="6"/>
  <c r="M1177" i="6"/>
  <c r="M1179" i="6"/>
  <c r="M1180" i="6"/>
  <c r="M1183" i="6"/>
  <c r="M1184" i="6"/>
  <c r="M1185" i="6"/>
  <c r="M1187" i="6"/>
  <c r="M1188" i="6"/>
  <c r="M1190" i="6"/>
  <c r="M1191" i="6"/>
  <c r="M1192" i="6"/>
  <c r="M1193" i="6"/>
  <c r="M1195" i="6"/>
  <c r="M1196" i="6"/>
  <c r="M1198" i="6"/>
  <c r="M1199" i="6"/>
  <c r="M1200" i="6"/>
  <c r="M1201" i="6"/>
  <c r="M1203" i="6"/>
  <c r="M1204" i="6"/>
  <c r="M1206" i="6"/>
  <c r="M1207" i="6"/>
  <c r="M1208" i="6"/>
  <c r="M1209" i="6"/>
  <c r="M1211" i="6"/>
  <c r="M1212" i="6"/>
  <c r="M1215" i="6"/>
  <c r="M1216" i="6"/>
  <c r="M1217" i="6"/>
  <c r="M1219" i="6"/>
  <c r="M1220" i="6"/>
  <c r="M1222" i="6"/>
  <c r="M1223" i="6"/>
  <c r="M1224" i="6"/>
  <c r="M1225" i="6"/>
  <c r="M1227" i="6"/>
  <c r="M1228" i="6"/>
  <c r="M1230" i="6"/>
  <c r="M1231" i="6"/>
  <c r="M1232" i="6"/>
  <c r="M1233" i="6"/>
  <c r="M1235" i="6"/>
  <c r="M1236" i="6"/>
  <c r="M1238" i="6"/>
  <c r="M1239" i="6"/>
  <c r="M1240" i="6"/>
  <c r="M1241" i="6"/>
  <c r="M1243" i="6"/>
  <c r="M1244" i="6"/>
  <c r="M1247" i="6"/>
  <c r="M1248" i="6"/>
  <c r="M1249" i="6"/>
  <c r="M1251" i="6"/>
  <c r="M1252" i="6"/>
  <c r="M1254" i="6"/>
  <c r="M1255" i="6"/>
  <c r="M1256" i="6"/>
  <c r="M1257" i="6"/>
  <c r="M1259" i="6"/>
  <c r="M1260" i="6"/>
  <c r="M1262" i="6"/>
  <c r="M1263" i="6"/>
  <c r="M1264" i="6"/>
  <c r="M1265" i="6"/>
  <c r="M1267" i="6"/>
  <c r="M1268" i="6"/>
  <c r="M1270" i="6"/>
  <c r="M1271" i="6"/>
  <c r="M1272" i="6"/>
  <c r="M1273" i="6"/>
  <c r="M1275" i="6"/>
  <c r="M1276" i="6"/>
  <c r="M1279" i="6"/>
  <c r="M1280" i="6"/>
  <c r="M1281" i="6"/>
  <c r="M1283" i="6"/>
  <c r="M1284" i="6"/>
  <c r="M1286" i="6"/>
  <c r="M1287" i="6"/>
  <c r="M1288" i="6"/>
  <c r="M1289" i="6"/>
  <c r="M1291" i="6"/>
  <c r="M1292" i="6"/>
  <c r="M1294" i="6"/>
  <c r="M1295" i="6"/>
  <c r="M1296" i="6"/>
  <c r="M1297" i="6"/>
  <c r="M1299" i="6"/>
  <c r="M1300" i="6"/>
  <c r="M1302" i="6"/>
  <c r="M1303" i="6"/>
  <c r="M1304" i="6"/>
  <c r="M1305" i="6"/>
  <c r="M1307" i="6"/>
  <c r="M1308" i="6"/>
  <c r="M1310" i="6"/>
  <c r="M1311" i="6"/>
  <c r="M1312" i="6"/>
  <c r="M1313" i="6"/>
  <c r="M1315" i="6"/>
  <c r="M1316" i="6"/>
  <c r="M1318" i="6"/>
  <c r="M1319" i="6"/>
  <c r="M1320" i="6"/>
  <c r="M1321" i="6"/>
  <c r="M1323" i="6"/>
  <c r="M1324" i="6"/>
  <c r="M1326" i="6"/>
  <c r="M1327" i="6"/>
  <c r="M1328" i="6"/>
  <c r="M1329" i="6"/>
  <c r="M1331" i="6"/>
  <c r="M1332" i="6"/>
  <c r="M1334" i="6"/>
  <c r="M1335" i="6"/>
  <c r="M1336" i="6"/>
  <c r="M1337" i="6"/>
  <c r="M1339" i="6"/>
  <c r="M1340" i="6"/>
  <c r="M1342" i="6"/>
  <c r="M1343" i="6"/>
  <c r="M1344" i="6"/>
  <c r="M1345" i="6"/>
  <c r="M1347" i="6"/>
  <c r="M1348" i="6"/>
  <c r="M1350" i="6"/>
  <c r="M1351" i="6"/>
  <c r="M1352" i="6"/>
  <c r="M1353" i="6"/>
  <c r="M1355" i="6"/>
  <c r="M1356" i="6"/>
  <c r="M1358" i="6"/>
  <c r="M1359" i="6"/>
  <c r="M1360" i="6"/>
  <c r="M1361" i="6"/>
  <c r="M1363" i="6"/>
  <c r="M1364" i="6"/>
  <c r="M1366" i="6"/>
  <c r="M1367" i="6"/>
  <c r="M1368" i="6"/>
  <c r="M1369" i="6"/>
  <c r="M1371" i="6"/>
  <c r="M1372" i="6"/>
  <c r="M1374" i="6"/>
  <c r="M1375" i="6"/>
  <c r="M1376" i="6"/>
  <c r="M1377" i="6"/>
  <c r="M1379" i="6"/>
  <c r="M1380" i="6"/>
  <c r="M1382" i="6"/>
  <c r="M1383" i="6"/>
  <c r="M1384" i="6"/>
  <c r="M1385" i="6"/>
  <c r="M1387" i="6"/>
  <c r="M1388" i="6"/>
  <c r="M1390" i="6"/>
  <c r="M1391" i="6"/>
  <c r="M1392" i="6"/>
  <c r="M1393" i="6"/>
  <c r="M1395" i="6"/>
  <c r="M1396" i="6"/>
  <c r="M1398" i="6"/>
  <c r="M1399" i="6"/>
  <c r="M1400" i="6"/>
  <c r="M1401" i="6"/>
  <c r="M1403" i="6"/>
  <c r="M1404" i="6"/>
  <c r="M1406" i="6"/>
  <c r="M1407" i="6"/>
  <c r="M1408" i="6"/>
  <c r="M1409" i="6"/>
  <c r="M1411" i="6"/>
  <c r="M1412" i="6"/>
  <c r="M1414" i="6"/>
  <c r="M1415" i="6"/>
  <c r="M1416" i="6"/>
  <c r="M1417" i="6"/>
  <c r="M1419" i="6"/>
  <c r="M1420" i="6"/>
  <c r="M1422" i="6"/>
  <c r="M1423" i="6"/>
  <c r="M1424" i="6"/>
  <c r="M1425" i="6"/>
  <c r="M1427" i="6"/>
  <c r="M1428" i="6"/>
  <c r="M1430" i="6"/>
  <c r="M1431" i="6"/>
  <c r="M1432" i="6"/>
  <c r="M1433" i="6"/>
  <c r="M1435" i="6"/>
  <c r="M1436" i="6"/>
  <c r="M1438" i="6"/>
  <c r="M1439" i="6"/>
  <c r="M1440" i="6"/>
  <c r="M1441" i="6"/>
  <c r="M1443" i="6"/>
  <c r="M1444" i="6"/>
  <c r="M1447" i="6"/>
  <c r="M1448" i="6"/>
  <c r="M1449" i="6"/>
  <c r="M1451" i="6"/>
  <c r="M1452" i="6"/>
  <c r="M1454" i="6"/>
  <c r="M1455" i="6"/>
  <c r="M1456" i="6"/>
  <c r="M1457" i="6"/>
  <c r="M1459" i="6"/>
  <c r="M1460" i="6"/>
  <c r="M1462" i="6"/>
  <c r="M1463" i="6"/>
  <c r="M1464" i="6"/>
  <c r="M1465" i="6"/>
  <c r="M1467" i="6"/>
  <c r="M1468" i="6"/>
  <c r="M1470" i="6"/>
  <c r="M1471" i="6"/>
  <c r="M1472" i="6"/>
  <c r="M1473" i="6"/>
  <c r="M1475" i="6"/>
  <c r="M1476" i="6"/>
  <c r="M1479" i="6"/>
  <c r="M1480" i="6"/>
  <c r="M1481" i="6"/>
  <c r="M1483" i="6"/>
  <c r="M1484" i="6"/>
  <c r="M1486" i="6"/>
  <c r="M1487" i="6"/>
  <c r="M1488" i="6"/>
  <c r="M1489" i="6"/>
  <c r="M1491" i="6"/>
  <c r="M1492" i="6"/>
  <c r="M1494" i="6"/>
  <c r="M1495" i="6"/>
  <c r="M1496" i="6"/>
  <c r="M1497" i="6"/>
  <c r="M1499" i="6"/>
  <c r="M1500" i="6"/>
  <c r="M1502" i="6"/>
  <c r="M1503" i="6"/>
  <c r="M1504" i="6"/>
  <c r="M1505" i="6"/>
  <c r="M1507" i="6"/>
  <c r="M1508" i="6"/>
  <c r="M1510" i="6"/>
  <c r="M1511" i="6"/>
  <c r="M1512" i="6"/>
  <c r="M1513" i="6"/>
  <c r="M1515" i="6"/>
  <c r="M1516" i="6"/>
  <c r="M1518" i="6"/>
  <c r="M1519" i="6"/>
  <c r="M1520" i="6"/>
  <c r="M1521" i="6"/>
  <c r="M1523" i="6"/>
  <c r="M1524" i="6"/>
  <c r="M1526" i="6"/>
  <c r="M1527" i="6"/>
  <c r="M1528" i="6"/>
  <c r="M1529" i="6"/>
  <c r="M1531" i="6"/>
  <c r="M1532" i="6"/>
  <c r="M1534" i="6"/>
  <c r="M1535" i="6"/>
  <c r="M1536" i="6"/>
  <c r="M1537" i="6"/>
  <c r="M1539" i="6"/>
  <c r="M1540" i="6"/>
  <c r="M1542" i="6"/>
  <c r="M1543" i="6"/>
  <c r="M1544" i="6"/>
  <c r="M1545" i="6"/>
  <c r="M1547" i="6"/>
  <c r="M1548" i="6"/>
  <c r="X2" i="6"/>
  <c r="O2" i="6" s="1"/>
  <c r="W2" i="6"/>
  <c r="V2" i="6" s="1"/>
  <c r="I2" i="6" s="1"/>
  <c r="P2" i="6"/>
  <c r="N2" i="6"/>
  <c r="V1659" i="6" l="1"/>
  <c r="I1659" i="6" s="1"/>
  <c r="M149" i="6"/>
  <c r="V149" i="6"/>
  <c r="I149" i="6" s="1"/>
  <c r="M141" i="6"/>
  <c r="V141" i="6"/>
  <c r="I141" i="6" s="1"/>
  <c r="M101" i="6"/>
  <c r="V101" i="6"/>
  <c r="I101" i="6" s="1"/>
  <c r="M93" i="6"/>
  <c r="V93" i="6"/>
  <c r="I93" i="6" s="1"/>
  <c r="M69" i="6"/>
  <c r="V69" i="6"/>
  <c r="I69" i="6" s="1"/>
  <c r="M53" i="6"/>
  <c r="V53" i="6"/>
  <c r="I53" i="6" s="1"/>
  <c r="M37" i="6"/>
  <c r="V37" i="6"/>
  <c r="I37" i="6" s="1"/>
  <c r="M29" i="6"/>
  <c r="V29" i="6"/>
  <c r="I29" i="6" s="1"/>
  <c r="M13" i="6"/>
  <c r="V13" i="6"/>
  <c r="I13" i="6" s="1"/>
  <c r="M5" i="6"/>
  <c r="V5" i="6"/>
  <c r="I5" i="6" s="1"/>
  <c r="M1549" i="6"/>
  <c r="V1549" i="6"/>
  <c r="I1549" i="6" s="1"/>
  <c r="M1461" i="6"/>
  <c r="V1461" i="6"/>
  <c r="I1461" i="6" s="1"/>
  <c r="M1453" i="6"/>
  <c r="V1453" i="6"/>
  <c r="I1453" i="6" s="1"/>
  <c r="M1437" i="6"/>
  <c r="V1437" i="6"/>
  <c r="I1437" i="6" s="1"/>
  <c r="M1405" i="6"/>
  <c r="V1405" i="6"/>
  <c r="I1405" i="6" s="1"/>
  <c r="M1285" i="6"/>
  <c r="V1285" i="6"/>
  <c r="I1285" i="6" s="1"/>
  <c r="M1245" i="6"/>
  <c r="V1245" i="6"/>
  <c r="I1245" i="6" s="1"/>
  <c r="M1197" i="6"/>
  <c r="V1197" i="6"/>
  <c r="I1197" i="6" s="1"/>
  <c r="M1069" i="6"/>
  <c r="V1069" i="6"/>
  <c r="I1069" i="6" s="1"/>
  <c r="M1053" i="6"/>
  <c r="V1053" i="6"/>
  <c r="I1053" i="6" s="1"/>
  <c r="M869" i="6"/>
  <c r="V869" i="6"/>
  <c r="I869" i="6" s="1"/>
  <c r="M773" i="6"/>
  <c r="V773" i="6"/>
  <c r="I773" i="6" s="1"/>
  <c r="M757" i="6"/>
  <c r="V757" i="6"/>
  <c r="I757" i="6" s="1"/>
  <c r="M741" i="6"/>
  <c r="V741" i="6"/>
  <c r="I741" i="6" s="1"/>
  <c r="M669" i="6"/>
  <c r="V669" i="6"/>
  <c r="I669" i="6" s="1"/>
  <c r="M597" i="6"/>
  <c r="V597" i="6"/>
  <c r="I597" i="6" s="1"/>
  <c r="M581" i="6"/>
  <c r="V581" i="6"/>
  <c r="I581" i="6" s="1"/>
  <c r="M557" i="6"/>
  <c r="V557" i="6"/>
  <c r="I557" i="6" s="1"/>
  <c r="M501" i="6"/>
  <c r="V501" i="6"/>
  <c r="I501" i="6" s="1"/>
  <c r="M477" i="6"/>
  <c r="V477" i="6"/>
  <c r="I477" i="6" s="1"/>
  <c r="M421" i="6"/>
  <c r="V421" i="6"/>
  <c r="I421" i="6" s="1"/>
  <c r="M365" i="6"/>
  <c r="V365" i="6"/>
  <c r="I365" i="6" s="1"/>
  <c r="M285" i="6"/>
  <c r="V285" i="6"/>
  <c r="I285" i="6" s="1"/>
  <c r="M117" i="6"/>
  <c r="V117" i="6"/>
  <c r="I117" i="6" s="1"/>
  <c r="M1045" i="6"/>
  <c r="M917" i="6"/>
  <c r="M564" i="6"/>
  <c r="V564" i="6"/>
  <c r="I564" i="6" s="1"/>
  <c r="M468" i="6"/>
  <c r="V468" i="6"/>
  <c r="I468" i="6" s="1"/>
  <c r="M412" i="6"/>
  <c r="V412" i="6"/>
  <c r="I412" i="6" s="1"/>
  <c r="M356" i="6"/>
  <c r="V356" i="6"/>
  <c r="I356" i="6" s="1"/>
  <c r="M332" i="6"/>
  <c r="V332" i="6"/>
  <c r="I332" i="6" s="1"/>
  <c r="M276" i="6"/>
  <c r="V276" i="6"/>
  <c r="I276" i="6" s="1"/>
  <c r="M244" i="6"/>
  <c r="V244" i="6"/>
  <c r="I244" i="6" s="1"/>
  <c r="M1421" i="6"/>
  <c r="V1421" i="6"/>
  <c r="I1421" i="6" s="1"/>
  <c r="M1389" i="6"/>
  <c r="V1389" i="6"/>
  <c r="I1389" i="6" s="1"/>
  <c r="M1381" i="6"/>
  <c r="V1381" i="6"/>
  <c r="I1381" i="6" s="1"/>
  <c r="M1373" i="6"/>
  <c r="V1373" i="6"/>
  <c r="I1373" i="6" s="1"/>
  <c r="M1309" i="6"/>
  <c r="V1309" i="6"/>
  <c r="I1309" i="6" s="1"/>
  <c r="M1253" i="6"/>
  <c r="V1253" i="6"/>
  <c r="I1253" i="6" s="1"/>
  <c r="M1229" i="6"/>
  <c r="V1229" i="6"/>
  <c r="I1229" i="6" s="1"/>
  <c r="M1221" i="6"/>
  <c r="V1221" i="6"/>
  <c r="I1221" i="6" s="1"/>
  <c r="M1213" i="6"/>
  <c r="V1213" i="6"/>
  <c r="I1213" i="6" s="1"/>
  <c r="M1205" i="6"/>
  <c r="V1205" i="6"/>
  <c r="I1205" i="6" s="1"/>
  <c r="M1181" i="6"/>
  <c r="V1181" i="6"/>
  <c r="I1181" i="6" s="1"/>
  <c r="M1157" i="6"/>
  <c r="V1157" i="6"/>
  <c r="I1157" i="6" s="1"/>
  <c r="M1141" i="6"/>
  <c r="V1141" i="6"/>
  <c r="I1141" i="6" s="1"/>
  <c r="M1125" i="6"/>
  <c r="V1125" i="6"/>
  <c r="I1125" i="6" s="1"/>
  <c r="M1117" i="6"/>
  <c r="V1117" i="6"/>
  <c r="I1117" i="6" s="1"/>
  <c r="M1021" i="6"/>
  <c r="V1021" i="6"/>
  <c r="I1021" i="6" s="1"/>
  <c r="M1013" i="6"/>
  <c r="V1013" i="6"/>
  <c r="I1013" i="6" s="1"/>
  <c r="M1005" i="6"/>
  <c r="V1005" i="6"/>
  <c r="I1005" i="6" s="1"/>
  <c r="M997" i="6"/>
  <c r="V997" i="6"/>
  <c r="I997" i="6" s="1"/>
  <c r="M877" i="6"/>
  <c r="V877" i="6"/>
  <c r="I877" i="6" s="1"/>
  <c r="M853" i="6"/>
  <c r="V853" i="6"/>
  <c r="I853" i="6" s="1"/>
  <c r="M829" i="6"/>
  <c r="V829" i="6"/>
  <c r="I829" i="6" s="1"/>
  <c r="M813" i="6"/>
  <c r="V813" i="6"/>
  <c r="I813" i="6" s="1"/>
  <c r="M805" i="6"/>
  <c r="V805" i="6"/>
  <c r="I805" i="6" s="1"/>
  <c r="M749" i="6"/>
  <c r="V749" i="6"/>
  <c r="I749" i="6" s="1"/>
  <c r="M653" i="6"/>
  <c r="V653" i="6"/>
  <c r="I653" i="6" s="1"/>
  <c r="M645" i="6"/>
  <c r="V645" i="6"/>
  <c r="I645" i="6" s="1"/>
  <c r="M629" i="6"/>
  <c r="V629" i="6"/>
  <c r="I629" i="6" s="1"/>
  <c r="M525" i="6"/>
  <c r="V525" i="6"/>
  <c r="I525" i="6" s="1"/>
  <c r="M485" i="6"/>
  <c r="V485" i="6"/>
  <c r="I485" i="6" s="1"/>
  <c r="M461" i="6"/>
  <c r="V461" i="6"/>
  <c r="I461" i="6" s="1"/>
  <c r="M445" i="6"/>
  <c r="V445" i="6"/>
  <c r="I445" i="6" s="1"/>
  <c r="M437" i="6"/>
  <c r="V437" i="6"/>
  <c r="I437" i="6" s="1"/>
  <c r="M413" i="6"/>
  <c r="V413" i="6"/>
  <c r="I413" i="6" s="1"/>
  <c r="M397" i="6"/>
  <c r="V397" i="6"/>
  <c r="I397" i="6" s="1"/>
  <c r="M373" i="6"/>
  <c r="V373" i="6"/>
  <c r="I373" i="6" s="1"/>
  <c r="M349" i="6"/>
  <c r="V349" i="6"/>
  <c r="I349" i="6" s="1"/>
  <c r="M333" i="6"/>
  <c r="V333" i="6"/>
  <c r="I333" i="6" s="1"/>
  <c r="M309" i="6"/>
  <c r="V309" i="6"/>
  <c r="I309" i="6" s="1"/>
  <c r="M261" i="6"/>
  <c r="V261" i="6"/>
  <c r="I261" i="6" s="1"/>
  <c r="M253" i="6"/>
  <c r="V253" i="6"/>
  <c r="I253" i="6" s="1"/>
  <c r="M237" i="6"/>
  <c r="V237" i="6"/>
  <c r="I237" i="6" s="1"/>
  <c r="M229" i="6"/>
  <c r="V229" i="6"/>
  <c r="I229" i="6" s="1"/>
  <c r="M221" i="6"/>
  <c r="V221" i="6"/>
  <c r="I221" i="6" s="1"/>
  <c r="M213" i="6"/>
  <c r="V213" i="6"/>
  <c r="I213" i="6" s="1"/>
  <c r="M205" i="6"/>
  <c r="V205" i="6"/>
  <c r="I205" i="6" s="1"/>
  <c r="M197" i="6"/>
  <c r="V197" i="6"/>
  <c r="I197" i="6" s="1"/>
  <c r="M181" i="6"/>
  <c r="V181" i="6"/>
  <c r="I181" i="6" s="1"/>
  <c r="M133" i="6"/>
  <c r="V133" i="6"/>
  <c r="I133" i="6" s="1"/>
  <c r="M1173" i="6"/>
  <c r="M789" i="6"/>
  <c r="M1477" i="6"/>
  <c r="V1477" i="6"/>
  <c r="I1477" i="6" s="1"/>
  <c r="M1365" i="6"/>
  <c r="V1365" i="6"/>
  <c r="I1365" i="6" s="1"/>
  <c r="M1189" i="6"/>
  <c r="V1189" i="6"/>
  <c r="I1189" i="6" s="1"/>
  <c r="M845" i="6"/>
  <c r="V845" i="6"/>
  <c r="I845" i="6" s="1"/>
  <c r="M981" i="6"/>
  <c r="M1109" i="6"/>
  <c r="M85" i="6"/>
  <c r="M1546" i="6"/>
  <c r="V1546" i="6"/>
  <c r="I1546" i="6" s="1"/>
  <c r="M1538" i="6"/>
  <c r="V1538" i="6"/>
  <c r="I1538" i="6" s="1"/>
  <c r="M1530" i="6"/>
  <c r="V1530" i="6"/>
  <c r="I1530" i="6" s="1"/>
  <c r="M1522" i="6"/>
  <c r="V1522" i="6"/>
  <c r="I1522" i="6" s="1"/>
  <c r="M1506" i="6"/>
  <c r="V1506" i="6"/>
  <c r="I1506" i="6" s="1"/>
  <c r="M1498" i="6"/>
  <c r="V1498" i="6"/>
  <c r="I1498" i="6" s="1"/>
  <c r="M1490" i="6"/>
  <c r="V1490" i="6"/>
  <c r="I1490" i="6" s="1"/>
  <c r="M1482" i="6"/>
  <c r="V1482" i="6"/>
  <c r="I1482" i="6" s="1"/>
  <c r="M1474" i="6"/>
  <c r="V1474" i="6"/>
  <c r="I1474" i="6" s="1"/>
  <c r="M1466" i="6"/>
  <c r="V1466" i="6"/>
  <c r="I1466" i="6" s="1"/>
  <c r="M1458" i="6"/>
  <c r="V1458" i="6"/>
  <c r="I1458" i="6" s="1"/>
  <c r="M1450" i="6"/>
  <c r="V1450" i="6"/>
  <c r="I1450" i="6" s="1"/>
  <c r="M1442" i="6"/>
  <c r="V1442" i="6"/>
  <c r="I1442" i="6" s="1"/>
  <c r="M1434" i="6"/>
  <c r="V1434" i="6"/>
  <c r="I1434" i="6" s="1"/>
  <c r="M1426" i="6"/>
  <c r="V1426" i="6"/>
  <c r="I1426" i="6" s="1"/>
  <c r="M1402" i="6"/>
  <c r="V1402" i="6"/>
  <c r="I1402" i="6" s="1"/>
  <c r="M1394" i="6"/>
  <c r="V1394" i="6"/>
  <c r="I1394" i="6" s="1"/>
  <c r="M1378" i="6"/>
  <c r="V1378" i="6"/>
  <c r="I1378" i="6" s="1"/>
  <c r="M1370" i="6"/>
  <c r="V1370" i="6"/>
  <c r="I1370" i="6" s="1"/>
  <c r="M1306" i="6"/>
  <c r="V1306" i="6"/>
  <c r="I1306" i="6" s="1"/>
  <c r="M1258" i="6"/>
  <c r="V1258" i="6"/>
  <c r="I1258" i="6" s="1"/>
  <c r="M1250" i="6"/>
  <c r="V1250" i="6"/>
  <c r="I1250" i="6" s="1"/>
  <c r="M1242" i="6"/>
  <c r="V1242" i="6"/>
  <c r="I1242" i="6" s="1"/>
  <c r="M1234" i="6"/>
  <c r="V1234" i="6"/>
  <c r="I1234" i="6" s="1"/>
  <c r="M1218" i="6"/>
  <c r="V1218" i="6"/>
  <c r="I1218" i="6" s="1"/>
  <c r="M1210" i="6"/>
  <c r="V1210" i="6"/>
  <c r="I1210" i="6" s="1"/>
  <c r="M1202" i="6"/>
  <c r="V1202" i="6"/>
  <c r="I1202" i="6" s="1"/>
  <c r="M1194" i="6"/>
  <c r="V1194" i="6"/>
  <c r="I1194" i="6" s="1"/>
  <c r="M1186" i="6"/>
  <c r="V1186" i="6"/>
  <c r="I1186" i="6" s="1"/>
  <c r="M1178" i="6"/>
  <c r="V1178" i="6"/>
  <c r="I1178" i="6" s="1"/>
  <c r="M1170" i="6"/>
  <c r="V1170" i="6"/>
  <c r="I1170" i="6" s="1"/>
  <c r="M1162" i="6"/>
  <c r="V1162" i="6"/>
  <c r="I1162" i="6" s="1"/>
  <c r="M1154" i="6"/>
  <c r="V1154" i="6"/>
  <c r="I1154" i="6" s="1"/>
  <c r="M1146" i="6"/>
  <c r="V1146" i="6"/>
  <c r="I1146" i="6" s="1"/>
  <c r="M1138" i="6"/>
  <c r="V1138" i="6"/>
  <c r="I1138" i="6" s="1"/>
  <c r="M1130" i="6"/>
  <c r="V1130" i="6"/>
  <c r="I1130" i="6" s="1"/>
  <c r="M1122" i="6"/>
  <c r="V1122" i="6"/>
  <c r="I1122" i="6" s="1"/>
  <c r="M1114" i="6"/>
  <c r="V1114" i="6"/>
  <c r="I1114" i="6" s="1"/>
  <c r="M1106" i="6"/>
  <c r="V1106" i="6"/>
  <c r="I1106" i="6" s="1"/>
  <c r="M1098" i="6"/>
  <c r="V1098" i="6"/>
  <c r="I1098" i="6" s="1"/>
  <c r="M1090" i="6"/>
  <c r="V1090" i="6"/>
  <c r="I1090" i="6" s="1"/>
  <c r="M1082" i="6"/>
  <c r="V1082" i="6"/>
  <c r="I1082" i="6" s="1"/>
  <c r="M1074" i="6"/>
  <c r="V1074" i="6"/>
  <c r="I1074" i="6" s="1"/>
  <c r="M1058" i="6"/>
  <c r="V1058" i="6"/>
  <c r="I1058" i="6" s="1"/>
  <c r="M1050" i="6"/>
  <c r="V1050" i="6"/>
  <c r="I1050" i="6" s="1"/>
  <c r="M1034" i="6"/>
  <c r="V1034" i="6"/>
  <c r="I1034" i="6" s="1"/>
  <c r="M1026" i="6"/>
  <c r="V1026" i="6"/>
  <c r="I1026" i="6" s="1"/>
  <c r="M1018" i="6"/>
  <c r="V1018" i="6"/>
  <c r="I1018" i="6" s="1"/>
  <c r="M1010" i="6"/>
  <c r="V1010" i="6"/>
  <c r="I1010" i="6" s="1"/>
  <c r="M1002" i="6"/>
  <c r="V1002" i="6"/>
  <c r="I1002" i="6" s="1"/>
  <c r="M994" i="6"/>
  <c r="V994" i="6"/>
  <c r="I994" i="6" s="1"/>
  <c r="M986" i="6"/>
  <c r="V986" i="6"/>
  <c r="I986" i="6" s="1"/>
  <c r="M970" i="6"/>
  <c r="V970" i="6"/>
  <c r="I970" i="6" s="1"/>
  <c r="M954" i="6"/>
  <c r="V954" i="6"/>
  <c r="I954" i="6" s="1"/>
  <c r="M946" i="6"/>
  <c r="V946" i="6"/>
  <c r="I946" i="6" s="1"/>
  <c r="M930" i="6"/>
  <c r="V930" i="6"/>
  <c r="I930" i="6" s="1"/>
  <c r="M922" i="6"/>
  <c r="V922" i="6"/>
  <c r="I922" i="6" s="1"/>
  <c r="M914" i="6"/>
  <c r="V914" i="6"/>
  <c r="I914" i="6" s="1"/>
  <c r="M906" i="6"/>
  <c r="V906" i="6"/>
  <c r="I906" i="6" s="1"/>
  <c r="M898" i="6"/>
  <c r="V898" i="6"/>
  <c r="I898" i="6" s="1"/>
  <c r="M882" i="6"/>
  <c r="V882" i="6"/>
  <c r="I882" i="6" s="1"/>
  <c r="M874" i="6"/>
  <c r="V874" i="6"/>
  <c r="I874" i="6" s="1"/>
  <c r="M866" i="6"/>
  <c r="V866" i="6"/>
  <c r="I866" i="6" s="1"/>
  <c r="M858" i="6"/>
  <c r="V858" i="6"/>
  <c r="I858" i="6" s="1"/>
  <c r="M850" i="6"/>
  <c r="V850" i="6"/>
  <c r="I850" i="6" s="1"/>
  <c r="M842" i="6"/>
  <c r="V842" i="6"/>
  <c r="I842" i="6" s="1"/>
  <c r="M834" i="6"/>
  <c r="V834" i="6"/>
  <c r="I834" i="6" s="1"/>
  <c r="M826" i="6"/>
  <c r="V826" i="6"/>
  <c r="I826" i="6" s="1"/>
  <c r="M818" i="6"/>
  <c r="V818" i="6"/>
  <c r="I818" i="6" s="1"/>
  <c r="M802" i="6"/>
  <c r="V802" i="6"/>
  <c r="I802" i="6" s="1"/>
  <c r="M794" i="6"/>
  <c r="V794" i="6"/>
  <c r="I794" i="6" s="1"/>
  <c r="M786" i="6"/>
  <c r="V786" i="6"/>
  <c r="I786" i="6" s="1"/>
  <c r="M778" i="6"/>
  <c r="V778" i="6"/>
  <c r="I778" i="6" s="1"/>
  <c r="M762" i="6"/>
  <c r="V762" i="6"/>
  <c r="I762" i="6" s="1"/>
  <c r="M754" i="6"/>
  <c r="V754" i="6"/>
  <c r="I754" i="6" s="1"/>
  <c r="M746" i="6"/>
  <c r="V746" i="6"/>
  <c r="I746" i="6" s="1"/>
  <c r="M730" i="6"/>
  <c r="V730" i="6"/>
  <c r="I730" i="6" s="1"/>
  <c r="M706" i="6"/>
  <c r="V706" i="6"/>
  <c r="I706" i="6" s="1"/>
  <c r="M690" i="6"/>
  <c r="V690" i="6"/>
  <c r="I690" i="6" s="1"/>
  <c r="M674" i="6"/>
  <c r="V674" i="6"/>
  <c r="I674" i="6" s="1"/>
  <c r="M666" i="6"/>
  <c r="V666" i="6"/>
  <c r="I666" i="6" s="1"/>
  <c r="M658" i="6"/>
  <c r="V658" i="6"/>
  <c r="I658" i="6" s="1"/>
  <c r="M650" i="6"/>
  <c r="V650" i="6"/>
  <c r="I650" i="6" s="1"/>
  <c r="M642" i="6"/>
  <c r="V642" i="6"/>
  <c r="I642" i="6" s="1"/>
  <c r="M626" i="6"/>
  <c r="V626" i="6"/>
  <c r="I626" i="6" s="1"/>
  <c r="M618" i="6"/>
  <c r="V618" i="6"/>
  <c r="I618" i="6" s="1"/>
  <c r="M610" i="6"/>
  <c r="V610" i="6"/>
  <c r="I610" i="6" s="1"/>
  <c r="M602" i="6"/>
  <c r="V602" i="6"/>
  <c r="I602" i="6" s="1"/>
  <c r="M594" i="6"/>
  <c r="V594" i="6"/>
  <c r="I594" i="6" s="1"/>
  <c r="M586" i="6"/>
  <c r="V586" i="6"/>
  <c r="I586" i="6" s="1"/>
  <c r="M578" i="6"/>
  <c r="V578" i="6"/>
  <c r="I578" i="6" s="1"/>
  <c r="M570" i="6"/>
  <c r="V570" i="6"/>
  <c r="I570" i="6" s="1"/>
  <c r="M562" i="6"/>
  <c r="V562" i="6"/>
  <c r="I562" i="6" s="1"/>
  <c r="M554" i="6"/>
  <c r="V554" i="6"/>
  <c r="I554" i="6" s="1"/>
  <c r="M546" i="6"/>
  <c r="V546" i="6"/>
  <c r="I546" i="6" s="1"/>
  <c r="M538" i="6"/>
  <c r="V538" i="6"/>
  <c r="I538" i="6" s="1"/>
  <c r="M530" i="6"/>
  <c r="V530" i="6"/>
  <c r="I530" i="6" s="1"/>
  <c r="M522" i="6"/>
  <c r="V522" i="6"/>
  <c r="I522" i="6" s="1"/>
  <c r="M514" i="6"/>
  <c r="V514" i="6"/>
  <c r="I514" i="6" s="1"/>
  <c r="M506" i="6"/>
  <c r="V506" i="6"/>
  <c r="I506" i="6" s="1"/>
  <c r="M498" i="6"/>
  <c r="V498" i="6"/>
  <c r="I498" i="6" s="1"/>
  <c r="M490" i="6"/>
  <c r="V490" i="6"/>
  <c r="I490" i="6" s="1"/>
  <c r="M482" i="6"/>
  <c r="V482" i="6"/>
  <c r="I482" i="6" s="1"/>
  <c r="M474" i="6"/>
  <c r="V474" i="6"/>
  <c r="I474" i="6" s="1"/>
  <c r="M466" i="6"/>
  <c r="V466" i="6"/>
  <c r="I466" i="6" s="1"/>
  <c r="M458" i="6"/>
  <c r="V458" i="6"/>
  <c r="I458" i="6" s="1"/>
  <c r="M450" i="6"/>
  <c r="V450" i="6"/>
  <c r="I450" i="6" s="1"/>
  <c r="M442" i="6"/>
  <c r="V442" i="6"/>
  <c r="I442" i="6" s="1"/>
  <c r="M434" i="6"/>
  <c r="V434" i="6"/>
  <c r="I434" i="6" s="1"/>
  <c r="M426" i="6"/>
  <c r="V426" i="6"/>
  <c r="I426" i="6" s="1"/>
  <c r="M418" i="6"/>
  <c r="V418" i="6"/>
  <c r="I418" i="6" s="1"/>
  <c r="M402" i="6"/>
  <c r="V402" i="6"/>
  <c r="I402" i="6" s="1"/>
  <c r="M386" i="6"/>
  <c r="V386" i="6"/>
  <c r="I386" i="6" s="1"/>
  <c r="M378" i="6"/>
  <c r="V378" i="6"/>
  <c r="I378" i="6" s="1"/>
  <c r="M370" i="6"/>
  <c r="V370" i="6"/>
  <c r="I370" i="6" s="1"/>
  <c r="M362" i="6"/>
  <c r="V362" i="6"/>
  <c r="I362" i="6" s="1"/>
  <c r="M354" i="6"/>
  <c r="V354" i="6"/>
  <c r="I354" i="6" s="1"/>
  <c r="M346" i="6"/>
  <c r="V346" i="6"/>
  <c r="I346" i="6" s="1"/>
  <c r="M338" i="6"/>
  <c r="V338" i="6"/>
  <c r="I338" i="6" s="1"/>
  <c r="M322" i="6"/>
  <c r="V322" i="6"/>
  <c r="I322" i="6" s="1"/>
  <c r="M314" i="6"/>
  <c r="V314" i="6"/>
  <c r="I314" i="6" s="1"/>
  <c r="M306" i="6"/>
  <c r="V306" i="6"/>
  <c r="I306" i="6" s="1"/>
  <c r="M298" i="6"/>
  <c r="V298" i="6"/>
  <c r="I298" i="6" s="1"/>
  <c r="M290" i="6"/>
  <c r="V290" i="6"/>
  <c r="I290" i="6" s="1"/>
  <c r="M282" i="6"/>
  <c r="V282" i="6"/>
  <c r="I282" i="6" s="1"/>
  <c r="M274" i="6"/>
  <c r="V274" i="6"/>
  <c r="I274" i="6" s="1"/>
  <c r="M266" i="6"/>
  <c r="V266" i="6"/>
  <c r="I266" i="6" s="1"/>
  <c r="M258" i="6"/>
  <c r="V258" i="6"/>
  <c r="I258" i="6" s="1"/>
  <c r="M250" i="6"/>
  <c r="V250" i="6"/>
  <c r="I250" i="6" s="1"/>
  <c r="M242" i="6"/>
  <c r="V242" i="6"/>
  <c r="I242" i="6" s="1"/>
  <c r="M234" i="6"/>
  <c r="V234" i="6"/>
  <c r="I234" i="6" s="1"/>
  <c r="M1541" i="6"/>
  <c r="V1541" i="6"/>
  <c r="I1541" i="6" s="1"/>
  <c r="M1533" i="6"/>
  <c r="V1533" i="6"/>
  <c r="I1533" i="6" s="1"/>
  <c r="M1525" i="6"/>
  <c r="V1525" i="6"/>
  <c r="I1525" i="6" s="1"/>
  <c r="M1501" i="6"/>
  <c r="V1501" i="6"/>
  <c r="I1501" i="6" s="1"/>
  <c r="M1237" i="6"/>
  <c r="V1237" i="6"/>
  <c r="I1237" i="6" s="1"/>
  <c r="M1093" i="6"/>
  <c r="V1093" i="6"/>
  <c r="I1093" i="6" s="1"/>
  <c r="M1077" i="6"/>
  <c r="V1077" i="6"/>
  <c r="I1077" i="6" s="1"/>
  <c r="M1061" i="6"/>
  <c r="V1061" i="6"/>
  <c r="I1061" i="6" s="1"/>
  <c r="M925" i="6"/>
  <c r="V925" i="6"/>
  <c r="I925" i="6" s="1"/>
  <c r="M797" i="6"/>
  <c r="V797" i="6"/>
  <c r="I797" i="6" s="1"/>
  <c r="M1429" i="6"/>
  <c r="M469" i="6"/>
  <c r="M1089" i="6"/>
  <c r="V1089" i="6"/>
  <c r="I1089" i="6" s="1"/>
  <c r="M1057" i="6"/>
  <c r="V1057" i="6"/>
  <c r="I1057" i="6" s="1"/>
  <c r="M953" i="6"/>
  <c r="V953" i="6"/>
  <c r="I953" i="6" s="1"/>
  <c r="M921" i="6"/>
  <c r="V921" i="6"/>
  <c r="I921" i="6" s="1"/>
  <c r="M753" i="6"/>
  <c r="V753" i="6"/>
  <c r="I753" i="6" s="1"/>
  <c r="M721" i="6"/>
  <c r="V721" i="6"/>
  <c r="I721" i="6" s="1"/>
  <c r="M585" i="6"/>
  <c r="V585" i="6"/>
  <c r="I585" i="6" s="1"/>
  <c r="M553" i="6"/>
  <c r="V553" i="6"/>
  <c r="I553" i="6" s="1"/>
  <c r="M457" i="6"/>
  <c r="V457" i="6"/>
  <c r="I457" i="6" s="1"/>
  <c r="M449" i="6"/>
  <c r="V449" i="6"/>
  <c r="I449" i="6" s="1"/>
  <c r="M417" i="6"/>
  <c r="V417" i="6"/>
  <c r="I417" i="6" s="1"/>
  <c r="M401" i="6"/>
  <c r="V401" i="6"/>
  <c r="I401" i="6" s="1"/>
  <c r="M1469" i="6"/>
  <c r="V1469" i="6"/>
  <c r="I1469" i="6" s="1"/>
  <c r="M1445" i="6"/>
  <c r="V1445" i="6"/>
  <c r="I1445" i="6" s="1"/>
  <c r="M1165" i="6"/>
  <c r="V1165" i="6"/>
  <c r="I1165" i="6" s="1"/>
  <c r="M1149" i="6"/>
  <c r="V1149" i="6"/>
  <c r="I1149" i="6" s="1"/>
  <c r="M1133" i="6"/>
  <c r="V1133" i="6"/>
  <c r="I1133" i="6" s="1"/>
  <c r="M1101" i="6"/>
  <c r="V1101" i="6"/>
  <c r="I1101" i="6" s="1"/>
  <c r="M965" i="6"/>
  <c r="V965" i="6"/>
  <c r="I965" i="6" s="1"/>
  <c r="M957" i="6"/>
  <c r="V957" i="6"/>
  <c r="I957" i="6" s="1"/>
  <c r="M949" i="6"/>
  <c r="V949" i="6"/>
  <c r="I949" i="6" s="1"/>
  <c r="M901" i="6"/>
  <c r="V901" i="6"/>
  <c r="I901" i="6" s="1"/>
  <c r="M885" i="6"/>
  <c r="V885" i="6"/>
  <c r="I885" i="6" s="1"/>
  <c r="M861" i="6"/>
  <c r="V861" i="6"/>
  <c r="I861" i="6" s="1"/>
  <c r="M837" i="6"/>
  <c r="V837" i="6"/>
  <c r="I837" i="6" s="1"/>
  <c r="M821" i="6"/>
  <c r="V821" i="6"/>
  <c r="I821" i="6" s="1"/>
  <c r="M725" i="6"/>
  <c r="V725" i="6"/>
  <c r="I725" i="6" s="1"/>
  <c r="M717" i="6"/>
  <c r="V717" i="6"/>
  <c r="I717" i="6" s="1"/>
  <c r="M709" i="6"/>
  <c r="V709" i="6"/>
  <c r="I709" i="6" s="1"/>
  <c r="M693" i="6"/>
  <c r="V693" i="6"/>
  <c r="I693" i="6" s="1"/>
  <c r="M685" i="6"/>
  <c r="V685" i="6"/>
  <c r="I685" i="6" s="1"/>
  <c r="M621" i="6"/>
  <c r="V621" i="6"/>
  <c r="I621" i="6" s="1"/>
  <c r="M605" i="6"/>
  <c r="V605" i="6"/>
  <c r="I605" i="6" s="1"/>
  <c r="M589" i="6"/>
  <c r="V589" i="6"/>
  <c r="I589" i="6" s="1"/>
  <c r="M573" i="6"/>
  <c r="V573" i="6"/>
  <c r="I573" i="6" s="1"/>
  <c r="M565" i="6"/>
  <c r="V565" i="6"/>
  <c r="I565" i="6" s="1"/>
  <c r="M549" i="6"/>
  <c r="V549" i="6"/>
  <c r="I549" i="6" s="1"/>
  <c r="M541" i="6"/>
  <c r="V541" i="6"/>
  <c r="I541" i="6" s="1"/>
  <c r="M517" i="6"/>
  <c r="V517" i="6"/>
  <c r="I517" i="6" s="1"/>
  <c r="M453" i="6"/>
  <c r="V453" i="6"/>
  <c r="I453" i="6" s="1"/>
  <c r="M429" i="6"/>
  <c r="V429" i="6"/>
  <c r="I429" i="6" s="1"/>
  <c r="M405" i="6"/>
  <c r="V405" i="6"/>
  <c r="I405" i="6" s="1"/>
  <c r="M389" i="6"/>
  <c r="V389" i="6"/>
  <c r="I389" i="6" s="1"/>
  <c r="M381" i="6"/>
  <c r="V381" i="6"/>
  <c r="I381" i="6" s="1"/>
  <c r="M357" i="6"/>
  <c r="V357" i="6"/>
  <c r="I357" i="6" s="1"/>
  <c r="M341" i="6"/>
  <c r="V341" i="6"/>
  <c r="I341" i="6" s="1"/>
  <c r="M325" i="6"/>
  <c r="V325" i="6"/>
  <c r="I325" i="6" s="1"/>
  <c r="M317" i="6"/>
  <c r="V317" i="6"/>
  <c r="I317" i="6" s="1"/>
  <c r="M301" i="6"/>
  <c r="V301" i="6"/>
  <c r="I301" i="6" s="1"/>
  <c r="M245" i="6"/>
  <c r="V245" i="6"/>
  <c r="I245" i="6" s="1"/>
  <c r="M1493" i="6"/>
  <c r="M1301" i="6"/>
  <c r="M661" i="6"/>
  <c r="M277" i="6"/>
  <c r="M575" i="6"/>
  <c r="V575" i="6"/>
  <c r="I575" i="6" s="1"/>
  <c r="M391" i="6"/>
  <c r="V391" i="6"/>
  <c r="I391" i="6" s="1"/>
  <c r="M367" i="6"/>
  <c r="V367" i="6"/>
  <c r="I367" i="6" s="1"/>
  <c r="M255" i="6"/>
  <c r="V255" i="6"/>
  <c r="I255" i="6" s="1"/>
  <c r="M223" i="6"/>
  <c r="V223" i="6"/>
  <c r="I223" i="6" s="1"/>
  <c r="M191" i="6"/>
  <c r="V191" i="6"/>
  <c r="I191" i="6" s="1"/>
  <c r="M127" i="6"/>
  <c r="V127" i="6"/>
  <c r="I127" i="6" s="1"/>
  <c r="M47" i="6"/>
  <c r="V47" i="6"/>
  <c r="I47" i="6" s="1"/>
  <c r="M23" i="6"/>
  <c r="V23" i="6"/>
  <c r="I23" i="6" s="1"/>
  <c r="M7" i="6"/>
  <c r="V7" i="6"/>
  <c r="I7" i="6" s="1"/>
  <c r="M1605" i="6"/>
  <c r="V1605" i="6"/>
  <c r="I1605" i="6" s="1"/>
  <c r="M1573" i="6"/>
  <c r="V1573" i="6"/>
  <c r="I1573" i="6" s="1"/>
  <c r="M1478" i="6"/>
  <c r="V1478" i="6"/>
  <c r="I1478" i="6" s="1"/>
  <c r="M1446" i="6"/>
  <c r="V1446" i="6"/>
  <c r="I1446" i="6" s="1"/>
  <c r="M1246" i="6"/>
  <c r="V1246" i="6"/>
  <c r="I1246" i="6" s="1"/>
  <c r="M1214" i="6"/>
  <c r="V1214" i="6"/>
  <c r="I1214" i="6" s="1"/>
  <c r="M1182" i="6"/>
  <c r="V1182" i="6"/>
  <c r="I1182" i="6" s="1"/>
  <c r="M1054" i="6"/>
  <c r="V1054" i="6"/>
  <c r="I1054" i="6" s="1"/>
  <c r="M678" i="6"/>
  <c r="V678" i="6"/>
  <c r="I678" i="6" s="1"/>
  <c r="M550" i="6"/>
  <c r="V550" i="6"/>
  <c r="I550" i="6" s="1"/>
  <c r="M478" i="6"/>
  <c r="V478" i="6"/>
  <c r="I478" i="6" s="1"/>
  <c r="M446" i="6"/>
  <c r="V446" i="6"/>
  <c r="I446" i="6" s="1"/>
  <c r="M390" i="6"/>
  <c r="V390" i="6"/>
  <c r="I390" i="6" s="1"/>
  <c r="M334" i="6"/>
  <c r="V334" i="6"/>
  <c r="I334" i="6" s="1"/>
  <c r="M310" i="6"/>
  <c r="V310" i="6"/>
  <c r="I310" i="6" s="1"/>
  <c r="M278" i="6"/>
  <c r="V278" i="6"/>
  <c r="I278" i="6" s="1"/>
  <c r="M142" i="6"/>
  <c r="V142" i="6"/>
  <c r="I142" i="6" s="1"/>
  <c r="M94" i="6"/>
  <c r="V94" i="6"/>
  <c r="I94" i="6" s="1"/>
  <c r="M86" i="6"/>
  <c r="V86" i="6"/>
  <c r="I86" i="6" s="1"/>
  <c r="M70" i="6"/>
  <c r="V70" i="6"/>
  <c r="I70" i="6" s="1"/>
  <c r="M30" i="6"/>
  <c r="V30" i="6"/>
  <c r="I30" i="6" s="1"/>
  <c r="M6" i="6"/>
  <c r="V6" i="6"/>
  <c r="I6" i="6" s="1"/>
  <c r="M212" i="6"/>
  <c r="V212" i="6"/>
  <c r="I212" i="6" s="1"/>
  <c r="M180" i="6"/>
  <c r="V180" i="6"/>
  <c r="I180" i="6" s="1"/>
  <c r="M587" i="6"/>
  <c r="V587" i="6"/>
  <c r="I587" i="6" s="1"/>
  <c r="M531" i="6"/>
  <c r="V531" i="6"/>
  <c r="I531" i="6" s="1"/>
  <c r="M499" i="6"/>
  <c r="V499" i="6"/>
  <c r="I499" i="6" s="1"/>
  <c r="M435" i="6"/>
  <c r="V435" i="6"/>
  <c r="I435" i="6" s="1"/>
  <c r="M299" i="6"/>
  <c r="V299" i="6"/>
  <c r="I299" i="6" s="1"/>
  <c r="M115" i="6"/>
  <c r="V115" i="6"/>
  <c r="I115" i="6" s="1"/>
  <c r="M19" i="6"/>
  <c r="V19" i="6"/>
  <c r="I19" i="6" s="1"/>
  <c r="M11" i="6"/>
  <c r="V11" i="6"/>
  <c r="I11" i="6" s="1"/>
  <c r="M218" i="6"/>
  <c r="V218" i="6"/>
  <c r="I218" i="6" s="1"/>
  <c r="M202" i="6"/>
  <c r="V202" i="6"/>
  <c r="I202" i="6" s="1"/>
  <c r="M194" i="6"/>
  <c r="V194" i="6"/>
  <c r="I194" i="6" s="1"/>
  <c r="M186" i="6"/>
  <c r="V186" i="6"/>
  <c r="I186" i="6" s="1"/>
  <c r="M178" i="6"/>
  <c r="V178" i="6"/>
  <c r="I178" i="6" s="1"/>
  <c r="M154" i="6"/>
  <c r="V154" i="6"/>
  <c r="I154" i="6" s="1"/>
  <c r="M138" i="6"/>
  <c r="V138" i="6"/>
  <c r="I138" i="6" s="1"/>
  <c r="M130" i="6"/>
  <c r="V130" i="6"/>
  <c r="I130" i="6" s="1"/>
  <c r="M114" i="6"/>
  <c r="V114" i="6"/>
  <c r="I114" i="6" s="1"/>
  <c r="M106" i="6"/>
  <c r="V106" i="6"/>
  <c r="I106" i="6" s="1"/>
  <c r="M98" i="6"/>
  <c r="V98" i="6"/>
  <c r="I98" i="6" s="1"/>
  <c r="M90" i="6"/>
  <c r="V90" i="6"/>
  <c r="I90" i="6" s="1"/>
  <c r="M74" i="6"/>
  <c r="V74" i="6"/>
  <c r="I74" i="6" s="1"/>
  <c r="M50" i="6"/>
  <c r="V50" i="6"/>
  <c r="I50" i="6" s="1"/>
  <c r="M42" i="6"/>
  <c r="V42" i="6"/>
  <c r="I42" i="6" s="1"/>
  <c r="M34" i="6"/>
  <c r="V34" i="6"/>
  <c r="I34" i="6" s="1"/>
  <c r="M26" i="6"/>
  <c r="V26" i="6"/>
  <c r="I26" i="6" s="1"/>
  <c r="M18" i="6"/>
  <c r="V18" i="6"/>
  <c r="I18" i="6" s="1"/>
  <c r="M10" i="6"/>
  <c r="V10" i="6"/>
  <c r="I10" i="6" s="1"/>
  <c r="V289" i="6"/>
  <c r="I289" i="6" s="1"/>
  <c r="V35" i="6"/>
  <c r="I35" i="6" s="1"/>
  <c r="M385" i="6"/>
  <c r="V385" i="6"/>
  <c r="I385" i="6" s="1"/>
  <c r="M377" i="6"/>
  <c r="V377" i="6"/>
  <c r="I377" i="6" s="1"/>
  <c r="M353" i="6"/>
  <c r="V353" i="6"/>
  <c r="I353" i="6" s="1"/>
  <c r="M265" i="6"/>
  <c r="V265" i="6"/>
  <c r="I265" i="6" s="1"/>
  <c r="M233" i="6"/>
  <c r="V233" i="6"/>
  <c r="I233" i="6" s="1"/>
  <c r="M201" i="6"/>
  <c r="V201" i="6"/>
  <c r="I201" i="6" s="1"/>
  <c r="M169" i="6"/>
  <c r="V169" i="6"/>
  <c r="I169" i="6" s="1"/>
  <c r="M137" i="6"/>
  <c r="V137" i="6"/>
  <c r="I137" i="6" s="1"/>
  <c r="M89" i="6"/>
  <c r="V89" i="6"/>
  <c r="I89" i="6" s="1"/>
  <c r="M81" i="6"/>
  <c r="V81" i="6"/>
  <c r="I81" i="6" s="1"/>
  <c r="M73" i="6"/>
  <c r="V73" i="6"/>
  <c r="I73" i="6" s="1"/>
  <c r="M57" i="6"/>
  <c r="V57" i="6"/>
  <c r="I57" i="6" s="1"/>
  <c r="M41" i="6"/>
  <c r="V41" i="6"/>
  <c r="I41" i="6" s="1"/>
  <c r="M17" i="6"/>
  <c r="V17" i="6"/>
  <c r="I17" i="6" s="1"/>
  <c r="V226" i="6"/>
  <c r="I226" i="6" s="1"/>
  <c r="V170" i="6"/>
  <c r="I170" i="6" s="1"/>
  <c r="V210" i="6"/>
  <c r="I210" i="6" s="1"/>
  <c r="V146" i="6"/>
  <c r="I146" i="6" s="1"/>
  <c r="V82" i="6"/>
  <c r="I82" i="6" s="1"/>
  <c r="M1662" i="6"/>
  <c r="V1662" i="6"/>
  <c r="I1662" i="6" s="1"/>
  <c r="M1667" i="6"/>
  <c r="V1667" i="6"/>
  <c r="I1667" i="6" s="1"/>
  <c r="V1661" i="6"/>
  <c r="I1661" i="6" s="1"/>
  <c r="V1668" i="6"/>
  <c r="I1668" i="6" s="1"/>
  <c r="V1658" i="6"/>
  <c r="I1658" i="6" s="1"/>
  <c r="V1665" i="6"/>
  <c r="I1665" i="6" s="1"/>
  <c r="V510" i="6"/>
  <c r="I510" i="6" s="1"/>
  <c r="M510" i="6"/>
  <c r="V540" i="6"/>
  <c r="I540" i="6" s="1"/>
  <c r="M540" i="6"/>
  <c r="V59" i="6"/>
  <c r="I59" i="6" s="1"/>
  <c r="M59" i="6"/>
  <c r="V287" i="6"/>
  <c r="I287" i="6" s="1"/>
  <c r="M287" i="6"/>
  <c r="V159" i="6"/>
  <c r="I159" i="6" s="1"/>
  <c r="M159" i="6"/>
  <c r="V1581" i="6"/>
  <c r="I1581" i="6" s="1"/>
  <c r="V1660" i="6"/>
  <c r="I1660" i="6" s="1"/>
  <c r="V1666" i="6"/>
  <c r="I1666" i="6" s="1"/>
  <c r="V1637" i="6"/>
  <c r="I1637" i="6" s="1"/>
  <c r="V1613" i="6"/>
  <c r="I1613" i="6" s="1"/>
  <c r="M1278" i="6"/>
  <c r="M734" i="6"/>
  <c r="V781" i="6"/>
  <c r="I781" i="6" s="1"/>
  <c r="V689" i="6"/>
  <c r="I689" i="6" s="1"/>
  <c r="V330" i="6"/>
  <c r="I330" i="6" s="1"/>
  <c r="V890" i="6"/>
  <c r="I890" i="6" s="1"/>
  <c r="V770" i="6"/>
  <c r="I770" i="6" s="1"/>
  <c r="V677" i="6"/>
  <c r="I677" i="6" s="1"/>
  <c r="V1514" i="6"/>
  <c r="I1514" i="6" s="1"/>
  <c r="V1597" i="6"/>
  <c r="I1597" i="6" s="1"/>
  <c r="V1410" i="6"/>
  <c r="I1410" i="6" s="1"/>
  <c r="V938" i="6"/>
  <c r="I938" i="6" s="1"/>
  <c r="V1644" i="6"/>
  <c r="I1644" i="6" s="1"/>
  <c r="V1037" i="6"/>
  <c r="I1037" i="6" s="1"/>
  <c r="V978" i="6"/>
  <c r="I978" i="6" s="1"/>
  <c r="V962" i="6"/>
  <c r="I962" i="6" s="1"/>
  <c r="U1630" i="6"/>
  <c r="U1622" i="6"/>
  <c r="U1614" i="6"/>
  <c r="U1606" i="6"/>
  <c r="U1598" i="6"/>
  <c r="U1590" i="6"/>
  <c r="U1582" i="6"/>
  <c r="U1574" i="6"/>
  <c r="U1566" i="6"/>
  <c r="U1558" i="6"/>
  <c r="U1550" i="6"/>
  <c r="V1565" i="6"/>
  <c r="I1565" i="6" s="1"/>
  <c r="V1485" i="6"/>
  <c r="I1485" i="6" s="1"/>
  <c r="V1517" i="6"/>
  <c r="I1517" i="6" s="1"/>
  <c r="V1509" i="6"/>
  <c r="I1509" i="6" s="1"/>
  <c r="V909" i="6"/>
  <c r="I909" i="6" s="1"/>
  <c r="V1085" i="6"/>
  <c r="I1085" i="6" s="1"/>
  <c r="V941" i="6"/>
  <c r="I941" i="6" s="1"/>
  <c r="V1386" i="6"/>
  <c r="I1386" i="6" s="1"/>
  <c r="V1042" i="6"/>
  <c r="I1042" i="6" s="1"/>
  <c r="V989" i="6"/>
  <c r="I989" i="6" s="1"/>
  <c r="V973" i="6"/>
  <c r="I973" i="6" s="1"/>
  <c r="V933" i="6"/>
  <c r="I933" i="6" s="1"/>
  <c r="V893" i="6"/>
  <c r="I893" i="6" s="1"/>
  <c r="V733" i="6"/>
  <c r="I733" i="6" s="1"/>
  <c r="V701" i="6"/>
  <c r="I701" i="6" s="1"/>
  <c r="V637" i="6"/>
  <c r="I637" i="6" s="1"/>
  <c r="V613" i="6"/>
  <c r="I613" i="6" s="1"/>
  <c r="V509" i="6"/>
  <c r="I509" i="6" s="1"/>
  <c r="V493" i="6"/>
  <c r="I493" i="6" s="1"/>
  <c r="V293" i="6"/>
  <c r="I293" i="6" s="1"/>
  <c r="V269" i="6"/>
  <c r="I269" i="6" s="1"/>
  <c r="V189" i="6"/>
  <c r="I189" i="6" s="1"/>
  <c r="V173" i="6"/>
  <c r="I173" i="6" s="1"/>
  <c r="V165" i="6"/>
  <c r="I165" i="6" s="1"/>
  <c r="V157" i="6"/>
  <c r="I157" i="6" s="1"/>
  <c r="V125" i="6"/>
  <c r="I125" i="6" s="1"/>
  <c r="V109" i="6"/>
  <c r="I109" i="6" s="1"/>
  <c r="V77" i="6"/>
  <c r="I77" i="6" s="1"/>
  <c r="V61" i="6"/>
  <c r="I61" i="6" s="1"/>
  <c r="V45" i="6"/>
  <c r="I45" i="6" s="1"/>
  <c r="M785" i="6"/>
  <c r="M321" i="6"/>
  <c r="M121" i="6"/>
  <c r="V738" i="6"/>
  <c r="I738" i="6" s="1"/>
  <c r="V722" i="6"/>
  <c r="I722" i="6" s="1"/>
  <c r="V714" i="6"/>
  <c r="I714" i="6" s="1"/>
  <c r="V698" i="6"/>
  <c r="I698" i="6" s="1"/>
  <c r="V682" i="6"/>
  <c r="I682" i="6" s="1"/>
  <c r="V634" i="6"/>
  <c r="I634" i="6" s="1"/>
  <c r="V410" i="6"/>
  <c r="I410" i="6" s="1"/>
  <c r="V394" i="6"/>
  <c r="I394" i="6" s="1"/>
  <c r="V162" i="6"/>
  <c r="I162" i="6" s="1"/>
  <c r="V122" i="6"/>
  <c r="I122" i="6" s="1"/>
  <c r="V66" i="6"/>
  <c r="I66" i="6" s="1"/>
  <c r="V58" i="6"/>
  <c r="I58" i="6" s="1"/>
  <c r="V1629" i="6"/>
  <c r="I1629" i="6" s="1"/>
  <c r="U1631" i="6"/>
  <c r="U1623" i="6"/>
  <c r="U1615" i="6"/>
  <c r="U1607" i="6"/>
  <c r="U1599" i="6"/>
  <c r="U1591" i="6"/>
  <c r="U1583" i="6"/>
  <c r="U1575" i="6"/>
  <c r="U1567" i="6"/>
  <c r="U1559" i="6"/>
  <c r="U1551" i="6"/>
  <c r="V1413" i="6"/>
  <c r="I1413" i="6" s="1"/>
  <c r="V1397" i="6"/>
  <c r="I1397" i="6" s="1"/>
  <c r="V1357" i="6"/>
  <c r="I1357" i="6" s="1"/>
  <c r="V1349" i="6"/>
  <c r="I1349" i="6" s="1"/>
  <c r="V1341" i="6"/>
  <c r="I1341" i="6" s="1"/>
  <c r="V1333" i="6"/>
  <c r="I1333" i="6" s="1"/>
  <c r="V1325" i="6"/>
  <c r="I1325" i="6" s="1"/>
  <c r="V1317" i="6"/>
  <c r="I1317" i="6" s="1"/>
  <c r="V1293" i="6"/>
  <c r="I1293" i="6" s="1"/>
  <c r="V1277" i="6"/>
  <c r="I1277" i="6" s="1"/>
  <c r="V1269" i="6"/>
  <c r="I1269" i="6" s="1"/>
  <c r="V1261" i="6"/>
  <c r="I1261" i="6" s="1"/>
  <c r="V1029" i="6"/>
  <c r="I1029" i="6" s="1"/>
  <c r="V765" i="6"/>
  <c r="I765" i="6" s="1"/>
  <c r="U1548" i="6"/>
  <c r="U1664" i="6"/>
  <c r="U1634" i="6"/>
  <c r="U1626" i="6"/>
  <c r="U1618" i="6"/>
  <c r="U1610" i="6"/>
  <c r="U1602" i="6"/>
  <c r="U1594" i="6"/>
  <c r="U1586" i="6"/>
  <c r="U1578" i="6"/>
  <c r="U1570" i="6"/>
  <c r="U1562" i="6"/>
  <c r="U1554" i="6"/>
  <c r="V1418" i="6"/>
  <c r="I1418" i="6" s="1"/>
  <c r="V1362" i="6"/>
  <c r="I1362" i="6" s="1"/>
  <c r="V1354" i="6"/>
  <c r="I1354" i="6" s="1"/>
  <c r="V1346" i="6"/>
  <c r="I1346" i="6" s="1"/>
  <c r="V1338" i="6"/>
  <c r="I1338" i="6" s="1"/>
  <c r="V1330" i="6"/>
  <c r="I1330" i="6" s="1"/>
  <c r="V1322" i="6"/>
  <c r="I1322" i="6" s="1"/>
  <c r="V1314" i="6"/>
  <c r="I1314" i="6" s="1"/>
  <c r="V1298" i="6"/>
  <c r="I1298" i="6" s="1"/>
  <c r="V1290" i="6"/>
  <c r="I1290" i="6" s="1"/>
  <c r="V1282" i="6"/>
  <c r="I1282" i="6" s="1"/>
  <c r="V1274" i="6"/>
  <c r="I1274" i="6" s="1"/>
  <c r="V1266" i="6"/>
  <c r="I1266" i="6" s="1"/>
  <c r="V1226" i="6"/>
  <c r="I1226" i="6" s="1"/>
  <c r="V1066" i="6"/>
  <c r="I1066" i="6" s="1"/>
  <c r="V810" i="6"/>
  <c r="I810" i="6" s="1"/>
  <c r="M1614" i="6"/>
  <c r="M1582" i="6"/>
  <c r="M1550" i="6"/>
  <c r="L1550" i="6" s="1"/>
  <c r="V1614" i="6"/>
  <c r="I1614" i="6" s="1"/>
  <c r="V1582" i="6"/>
  <c r="I1582" i="6" s="1"/>
  <c r="V1550" i="6"/>
  <c r="I1550" i="6" s="1"/>
  <c r="V1655" i="6"/>
  <c r="I1655" i="6" s="1"/>
  <c r="U1660" i="6"/>
  <c r="V1652" i="6"/>
  <c r="I1652" i="6" s="1"/>
  <c r="M1606" i="6"/>
  <c r="M1574" i="6"/>
  <c r="V1606" i="6"/>
  <c r="I1606" i="6" s="1"/>
  <c r="V1574" i="6"/>
  <c r="I1574" i="6" s="1"/>
  <c r="U1633" i="6"/>
  <c r="U1625" i="6"/>
  <c r="U1617" i="6"/>
  <c r="U1609" i="6"/>
  <c r="U1601" i="6"/>
  <c r="U1593" i="6"/>
  <c r="U1585" i="6"/>
  <c r="U1577" i="6"/>
  <c r="U1569" i="6"/>
  <c r="U1561" i="6"/>
  <c r="U1553" i="6"/>
  <c r="V1634" i="6"/>
  <c r="I1634" i="6" s="1"/>
  <c r="V1639" i="6"/>
  <c r="I1639" i="6" s="1"/>
  <c r="U1632" i="6"/>
  <c r="U1624" i="6"/>
  <c r="U1616" i="6"/>
  <c r="U1608" i="6"/>
  <c r="U1600" i="6"/>
  <c r="U1592" i="6"/>
  <c r="U1584" i="6"/>
  <c r="U1576" i="6"/>
  <c r="U1568" i="6"/>
  <c r="U1560" i="6"/>
  <c r="U1552" i="6"/>
  <c r="M1630" i="6"/>
  <c r="M1598" i="6"/>
  <c r="M1566" i="6"/>
  <c r="V1631" i="6"/>
  <c r="I1631" i="6" s="1"/>
  <c r="V1598" i="6"/>
  <c r="I1598" i="6" s="1"/>
  <c r="V1566" i="6"/>
  <c r="I1566" i="6" s="1"/>
  <c r="U1549" i="6"/>
  <c r="M1622" i="6"/>
  <c r="M1590" i="6"/>
  <c r="M1558" i="6"/>
  <c r="V1622" i="6"/>
  <c r="I1622" i="6" s="1"/>
  <c r="V1590" i="6"/>
  <c r="I1590" i="6" s="1"/>
  <c r="V1558" i="6"/>
  <c r="I1558" i="6" s="1"/>
  <c r="U1637" i="6"/>
  <c r="U1629" i="6"/>
  <c r="U1621" i="6"/>
  <c r="U1613" i="6"/>
  <c r="U1605" i="6"/>
  <c r="U1597" i="6"/>
  <c r="U1589" i="6"/>
  <c r="U1581" i="6"/>
  <c r="U1573" i="6"/>
  <c r="U1565" i="6"/>
  <c r="U1557" i="6"/>
  <c r="M1621" i="6"/>
  <c r="M1589" i="6"/>
  <c r="M1557" i="6"/>
  <c r="V1621" i="6"/>
  <c r="I1621" i="6" s="1"/>
  <c r="V1589" i="6"/>
  <c r="I1589" i="6" s="1"/>
  <c r="V1557" i="6"/>
  <c r="I1557" i="6" s="1"/>
  <c r="L1557" i="6" s="1"/>
  <c r="M1634" i="6"/>
  <c r="M1626" i="6"/>
  <c r="M1618" i="6"/>
  <c r="M1610" i="6"/>
  <c r="M1602" i="6"/>
  <c r="M1594" i="6"/>
  <c r="M1586" i="6"/>
  <c r="M1578" i="6"/>
  <c r="M1570" i="6"/>
  <c r="M1562" i="6"/>
  <c r="M1554" i="6"/>
  <c r="V1635" i="6"/>
  <c r="I1635" i="6" s="1"/>
  <c r="V1626" i="6"/>
  <c r="I1626" i="6" s="1"/>
  <c r="V1618" i="6"/>
  <c r="I1618" i="6" s="1"/>
  <c r="V1610" i="6"/>
  <c r="I1610" i="6" s="1"/>
  <c r="V1602" i="6"/>
  <c r="I1602" i="6" s="1"/>
  <c r="V1594" i="6"/>
  <c r="I1594" i="6" s="1"/>
  <c r="V1586" i="6"/>
  <c r="I1586" i="6" s="1"/>
  <c r="V1578" i="6"/>
  <c r="I1578" i="6" s="1"/>
  <c r="V1570" i="6"/>
  <c r="I1570" i="6" s="1"/>
  <c r="V1562" i="6"/>
  <c r="I1562" i="6" s="1"/>
  <c r="V1554" i="6"/>
  <c r="I1554" i="6" s="1"/>
  <c r="V1650" i="6"/>
  <c r="I1650" i="6" s="1"/>
  <c r="U1636" i="6"/>
  <c r="U1628" i="6"/>
  <c r="U1620" i="6"/>
  <c r="U1612" i="6"/>
  <c r="U1604" i="6"/>
  <c r="U1596" i="6"/>
  <c r="U1588" i="6"/>
  <c r="U1580" i="6"/>
  <c r="U1572" i="6"/>
  <c r="U1564" i="6"/>
  <c r="U1556" i="6"/>
  <c r="M1633" i="6"/>
  <c r="M1625" i="6"/>
  <c r="M1617" i="6"/>
  <c r="M1609" i="6"/>
  <c r="M1601" i="6"/>
  <c r="M1593" i="6"/>
  <c r="M1585" i="6"/>
  <c r="M1577" i="6"/>
  <c r="M1569" i="6"/>
  <c r="M1561" i="6"/>
  <c r="M1553" i="6"/>
  <c r="V1625" i="6"/>
  <c r="I1625" i="6" s="1"/>
  <c r="V1617" i="6"/>
  <c r="I1617" i="6" s="1"/>
  <c r="V1609" i="6"/>
  <c r="I1609" i="6" s="1"/>
  <c r="V1601" i="6"/>
  <c r="I1601" i="6" s="1"/>
  <c r="V1593" i="6"/>
  <c r="I1593" i="6" s="1"/>
  <c r="V1585" i="6"/>
  <c r="I1585" i="6" s="1"/>
  <c r="V1577" i="6"/>
  <c r="I1577" i="6" s="1"/>
  <c r="V1569" i="6"/>
  <c r="I1569" i="6" s="1"/>
  <c r="V1561" i="6"/>
  <c r="I1561" i="6" s="1"/>
  <c r="V1553" i="6"/>
  <c r="I1553" i="6" s="1"/>
  <c r="V1630" i="6"/>
  <c r="I1630" i="6" s="1"/>
  <c r="V1647" i="6"/>
  <c r="I1647" i="6" s="1"/>
  <c r="U1635" i="6"/>
  <c r="U1627" i="6"/>
  <c r="U1619" i="6"/>
  <c r="U1611" i="6"/>
  <c r="U1603" i="6"/>
  <c r="U1595" i="6"/>
  <c r="U1587" i="6"/>
  <c r="U1579" i="6"/>
  <c r="U1571" i="6"/>
  <c r="U1563" i="6"/>
  <c r="U1555" i="6"/>
  <c r="M1632" i="6"/>
  <c r="M1624" i="6"/>
  <c r="M1616" i="6"/>
  <c r="M1608" i="6"/>
  <c r="M1600" i="6"/>
  <c r="M1592" i="6"/>
  <c r="M1584" i="6"/>
  <c r="M1576" i="6"/>
  <c r="M1568" i="6"/>
  <c r="M1560" i="6"/>
  <c r="M1552" i="6"/>
  <c r="V1633" i="6"/>
  <c r="I1633" i="6" s="1"/>
  <c r="V1624" i="6"/>
  <c r="I1624" i="6" s="1"/>
  <c r="V1616" i="6"/>
  <c r="I1616" i="6" s="1"/>
  <c r="V1608" i="6"/>
  <c r="I1608" i="6" s="1"/>
  <c r="V1600" i="6"/>
  <c r="I1600" i="6" s="1"/>
  <c r="V1592" i="6"/>
  <c r="I1592" i="6" s="1"/>
  <c r="V1584" i="6"/>
  <c r="I1584" i="6" s="1"/>
  <c r="V1576" i="6"/>
  <c r="I1576" i="6" s="1"/>
  <c r="V1568" i="6"/>
  <c r="I1568" i="6" s="1"/>
  <c r="V1560" i="6"/>
  <c r="I1560" i="6" s="1"/>
  <c r="V1552" i="6"/>
  <c r="I1552" i="6" s="1"/>
  <c r="V1645" i="6"/>
  <c r="I1645" i="6" s="1"/>
  <c r="L1645" i="6" s="1"/>
  <c r="M1631" i="6"/>
  <c r="M1623" i="6"/>
  <c r="M1615" i="6"/>
  <c r="M1607" i="6"/>
  <c r="M1599" i="6"/>
  <c r="M1591" i="6"/>
  <c r="M1583" i="6"/>
  <c r="M1575" i="6"/>
  <c r="M1567" i="6"/>
  <c r="M1559" i="6"/>
  <c r="M1551" i="6"/>
  <c r="V1632" i="6"/>
  <c r="I1632" i="6" s="1"/>
  <c r="V1623" i="6"/>
  <c r="I1623" i="6" s="1"/>
  <c r="V1615" i="6"/>
  <c r="I1615" i="6" s="1"/>
  <c r="V1607" i="6"/>
  <c r="I1607" i="6" s="1"/>
  <c r="V1599" i="6"/>
  <c r="I1599" i="6" s="1"/>
  <c r="V1591" i="6"/>
  <c r="I1591" i="6" s="1"/>
  <c r="V1583" i="6"/>
  <c r="I1583" i="6" s="1"/>
  <c r="V1575" i="6"/>
  <c r="I1575" i="6" s="1"/>
  <c r="V1567" i="6"/>
  <c r="I1567" i="6" s="1"/>
  <c r="V1559" i="6"/>
  <c r="I1559" i="6" s="1"/>
  <c r="V1551" i="6"/>
  <c r="I1551" i="6" s="1"/>
  <c r="V1642" i="6"/>
  <c r="I1642" i="6" s="1"/>
  <c r="L1642" i="6" s="1"/>
  <c r="U1668" i="6"/>
  <c r="M1636" i="6"/>
  <c r="M1628" i="6"/>
  <c r="M1620" i="6"/>
  <c r="M1612" i="6"/>
  <c r="M1604" i="6"/>
  <c r="M1596" i="6"/>
  <c r="L1596" i="6" s="1"/>
  <c r="M1588" i="6"/>
  <c r="M1580" i="6"/>
  <c r="M1572" i="6"/>
  <c r="M1564" i="6"/>
  <c r="M1556" i="6"/>
  <c r="L1556" i="6" s="1"/>
  <c r="V1653" i="6"/>
  <c r="I1653" i="6" s="1"/>
  <c r="U1661" i="6"/>
  <c r="M1627" i="6"/>
  <c r="L1627" i="6" s="1"/>
  <c r="M1619" i="6"/>
  <c r="M1611" i="6"/>
  <c r="M1603" i="6"/>
  <c r="L1603" i="6" s="1"/>
  <c r="M1595" i="6"/>
  <c r="L1595" i="6" s="1"/>
  <c r="M1587" i="6"/>
  <c r="M1579" i="6"/>
  <c r="M1571" i="6"/>
  <c r="M1563" i="6"/>
  <c r="M1555" i="6"/>
  <c r="L1555" i="6" s="1"/>
  <c r="U1663" i="6"/>
  <c r="U1662" i="6"/>
  <c r="L1597" i="6"/>
  <c r="U1667" i="6"/>
  <c r="U1659" i="6"/>
  <c r="U1666" i="6"/>
  <c r="U1658" i="6"/>
  <c r="U1665" i="6"/>
  <c r="L1644" i="6"/>
  <c r="U1657" i="6"/>
  <c r="U1649" i="6"/>
  <c r="U1641" i="6"/>
  <c r="M1657" i="6"/>
  <c r="M1649" i="6"/>
  <c r="M1641" i="6"/>
  <c r="L1641" i="6" s="1"/>
  <c r="U1656" i="6"/>
  <c r="U1648" i="6"/>
  <c r="U1640" i="6"/>
  <c r="M1656" i="6"/>
  <c r="M1648" i="6"/>
  <c r="M1640" i="6"/>
  <c r="V1651" i="6"/>
  <c r="I1651" i="6" s="1"/>
  <c r="V1643" i="6"/>
  <c r="I1643" i="6" s="1"/>
  <c r="L1643" i="6" s="1"/>
  <c r="U1655" i="6"/>
  <c r="U1647" i="6"/>
  <c r="U1639" i="6"/>
  <c r="U1654" i="6"/>
  <c r="U1646" i="6"/>
  <c r="U1638" i="6"/>
  <c r="M1654" i="6"/>
  <c r="M1646" i="6"/>
  <c r="L1646" i="6" s="1"/>
  <c r="M1638" i="6"/>
  <c r="U1653" i="6"/>
  <c r="U1645" i="6"/>
  <c r="U1652" i="6"/>
  <c r="U1644" i="6"/>
  <c r="U1651" i="6"/>
  <c r="U1643" i="6"/>
  <c r="U1650" i="6"/>
  <c r="U1642" i="6"/>
  <c r="L1593" i="6" l="1"/>
  <c r="L1559" i="6"/>
  <c r="L1558" i="6"/>
  <c r="L1560" i="6"/>
  <c r="L1591" i="6"/>
  <c r="L1600" i="6"/>
  <c r="L1589" i="6"/>
  <c r="L1607" i="6"/>
  <c r="L1552" i="6"/>
  <c r="L1592" i="6"/>
  <c r="L1602" i="6"/>
  <c r="L1598" i="6"/>
  <c r="L1606" i="6"/>
  <c r="L1621" i="6"/>
  <c r="L1551" i="6"/>
  <c r="L1594" i="6"/>
  <c r="L1599" i="6"/>
  <c r="L12" i="6"/>
  <c r="L17" i="6"/>
  <c r="L35" i="6"/>
  <c r="L37" i="6"/>
  <c r="L41" i="6"/>
  <c r="L43" i="6"/>
  <c r="L44" i="6"/>
  <c r="L46" i="6"/>
  <c r="L59" i="6"/>
  <c r="L60" i="6"/>
  <c r="L61" i="6"/>
  <c r="L67" i="6"/>
  <c r="L68" i="6"/>
  <c r="L69" i="6"/>
  <c r="L76" i="6"/>
  <c r="L77" i="6"/>
  <c r="L81" i="6"/>
  <c r="L83" i="6"/>
  <c r="L84" i="6"/>
  <c r="L92" i="6"/>
  <c r="L93" i="6"/>
  <c r="L99" i="6"/>
  <c r="L113" i="6"/>
  <c r="L115" i="6"/>
  <c r="L116" i="6"/>
  <c r="L123" i="6"/>
  <c r="L124" i="6"/>
  <c r="L131" i="6"/>
  <c r="L132" i="6"/>
  <c r="L137" i="6"/>
  <c r="L139" i="6"/>
  <c r="L140" i="6"/>
  <c r="L145" i="6"/>
  <c r="L147" i="6"/>
  <c r="L148" i="6"/>
  <c r="L150" i="6"/>
  <c r="L153" i="6"/>
  <c r="L155" i="6"/>
  <c r="L156" i="6"/>
  <c r="L169" i="6"/>
  <c r="L171" i="6"/>
  <c r="L172" i="6"/>
  <c r="L174" i="6"/>
  <c r="L177" i="6"/>
  <c r="L179" i="6"/>
  <c r="L180" i="6"/>
  <c r="L182" i="6"/>
  <c r="L185" i="6"/>
  <c r="L187" i="6"/>
  <c r="L195" i="6"/>
  <c r="L196" i="6"/>
  <c r="L214" i="6"/>
  <c r="L217" i="6"/>
  <c r="L219" i="6"/>
  <c r="L220" i="6"/>
  <c r="L222" i="6"/>
  <c r="L227" i="6"/>
  <c r="L228" i="6"/>
  <c r="L233" i="6"/>
  <c r="L235" i="6"/>
  <c r="L236" i="6"/>
  <c r="L238" i="6"/>
  <c r="L241" i="6"/>
  <c r="L249" i="6"/>
  <c r="L251" i="6"/>
  <c r="L252" i="6"/>
  <c r="L254" i="6"/>
  <c r="L257" i="6"/>
  <c r="L259" i="6"/>
  <c r="L260" i="6"/>
  <c r="L265" i="6"/>
  <c r="L267" i="6"/>
  <c r="L268" i="6"/>
  <c r="L275" i="6"/>
  <c r="L276" i="6"/>
  <c r="L278" i="6"/>
  <c r="L281" i="6"/>
  <c r="L283" i="6"/>
  <c r="L284" i="6"/>
  <c r="L286" i="6"/>
  <c r="L289" i="6"/>
  <c r="L291" i="6"/>
  <c r="L292" i="6"/>
  <c r="L294" i="6"/>
  <c r="L297" i="6"/>
  <c r="L299" i="6"/>
  <c r="L300" i="6"/>
  <c r="L302" i="6"/>
  <c r="L305" i="6"/>
  <c r="L307" i="6"/>
  <c r="L308" i="6"/>
  <c r="L310" i="6"/>
  <c r="L313" i="6"/>
  <c r="L315" i="6"/>
  <c r="L316" i="6"/>
  <c r="L318" i="6"/>
  <c r="L324" i="6"/>
  <c r="L326" i="6"/>
  <c r="L331" i="6"/>
  <c r="L332" i="6"/>
  <c r="L337" i="6"/>
  <c r="L339" i="6"/>
  <c r="L340" i="6"/>
  <c r="L342" i="6"/>
  <c r="L345" i="6"/>
  <c r="L347" i="6"/>
  <c r="L348" i="6"/>
  <c r="L350" i="6"/>
  <c r="L353" i="6"/>
  <c r="L355" i="6"/>
  <c r="L356" i="6"/>
  <c r="L358" i="6"/>
  <c r="L361" i="6"/>
  <c r="L363" i="6"/>
  <c r="L364" i="6"/>
  <c r="L366" i="6"/>
  <c r="L369" i="6"/>
  <c r="L371" i="6"/>
  <c r="L372" i="6"/>
  <c r="L374" i="6"/>
  <c r="L377" i="6"/>
  <c r="L379" i="6"/>
  <c r="L380" i="6"/>
  <c r="L385" i="6"/>
  <c r="L387" i="6"/>
  <c r="L388" i="6"/>
  <c r="L389" i="6"/>
  <c r="L390" i="6"/>
  <c r="L393" i="6"/>
  <c r="L395" i="6"/>
  <c r="L396" i="6"/>
  <c r="L398" i="6"/>
  <c r="L401" i="6"/>
  <c r="L406" i="6"/>
  <c r="L409" i="6"/>
  <c r="L414" i="6"/>
  <c r="L417" i="6"/>
  <c r="L422" i="6"/>
  <c r="L425" i="6"/>
  <c r="L427" i="6"/>
  <c r="L428" i="6"/>
  <c r="L430" i="6"/>
  <c r="L433" i="6"/>
  <c r="L435" i="6"/>
  <c r="L436" i="6"/>
  <c r="L438" i="6"/>
  <c r="L441" i="6"/>
  <c r="L443" i="6"/>
  <c r="L444" i="6"/>
  <c r="L446" i="6"/>
  <c r="L451" i="6"/>
  <c r="L452" i="6"/>
  <c r="L454" i="6"/>
  <c r="L457" i="6"/>
  <c r="L459" i="6"/>
  <c r="L460" i="6"/>
  <c r="L462" i="6"/>
  <c r="L465" i="6"/>
  <c r="L467" i="6"/>
  <c r="L468" i="6"/>
  <c r="L475" i="6"/>
  <c r="L476" i="6"/>
  <c r="L483" i="6"/>
  <c r="L486" i="6"/>
  <c r="L489" i="6"/>
  <c r="L491" i="6"/>
  <c r="L492" i="6"/>
  <c r="L494" i="6"/>
  <c r="L495" i="6"/>
  <c r="L497" i="6"/>
  <c r="L521" i="6"/>
  <c r="L523" i="6"/>
  <c r="L526" i="6"/>
  <c r="L529" i="6"/>
  <c r="L531" i="6"/>
  <c r="L532" i="6"/>
  <c r="L534" i="6"/>
  <c r="L537" i="6"/>
  <c r="L539" i="6"/>
  <c r="L540" i="6"/>
  <c r="L541" i="6"/>
  <c r="L545" i="6"/>
  <c r="L553" i="6"/>
  <c r="L724" i="6"/>
  <c r="L726" i="6"/>
  <c r="L727" i="6"/>
  <c r="L728" i="6"/>
  <c r="L729" i="6"/>
  <c r="L731" i="6"/>
  <c r="L740" i="6"/>
  <c r="L742" i="6"/>
  <c r="L745" i="6"/>
  <c r="L747" i="6"/>
  <c r="L755" i="6"/>
  <c r="L756" i="6"/>
  <c r="L785" i="6"/>
  <c r="L817" i="6"/>
  <c r="L846" i="6"/>
  <c r="L857" i="6"/>
  <c r="L860" i="6"/>
  <c r="L861" i="6"/>
  <c r="L862" i="6"/>
  <c r="L884" i="6"/>
  <c r="L885" i="6"/>
  <c r="L886" i="6"/>
  <c r="L892" i="6"/>
  <c r="L893" i="6"/>
  <c r="L894" i="6"/>
  <c r="L895" i="6"/>
  <c r="L896" i="6"/>
  <c r="L897" i="6"/>
  <c r="L903" i="6"/>
  <c r="L904" i="6"/>
  <c r="L911" i="6"/>
  <c r="L912" i="6"/>
  <c r="L945" i="6"/>
  <c r="L1145" i="6"/>
  <c r="L1161" i="6"/>
  <c r="L1209" i="6"/>
  <c r="L1241" i="6"/>
  <c r="L1281" i="6"/>
  <c r="L1321" i="6"/>
  <c r="L1337" i="6"/>
  <c r="L1377" i="6"/>
  <c r="L1425" i="6"/>
  <c r="L1489" i="6"/>
  <c r="L1497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L1498" i="6" l="1"/>
  <c r="L1490" i="6"/>
  <c r="L1434" i="6"/>
  <c r="L1426" i="6"/>
  <c r="L1386" i="6"/>
  <c r="L1378" i="6"/>
  <c r="L1330" i="6"/>
  <c r="L1322" i="6"/>
  <c r="L1314" i="6"/>
  <c r="L1266" i="6"/>
  <c r="L1242" i="6"/>
  <c r="L1210" i="6"/>
  <c r="L1178" i="6"/>
  <c r="L1138" i="6"/>
  <c r="L1503" i="6"/>
  <c r="L559" i="6"/>
  <c r="L1543" i="6"/>
  <c r="L1415" i="6"/>
  <c r="L1183" i="6"/>
  <c r="L1143" i="6"/>
  <c r="L117" i="6"/>
  <c r="L1495" i="6"/>
  <c r="L1383" i="6"/>
  <c r="L1279" i="6"/>
  <c r="L1127" i="6"/>
  <c r="L1423" i="6"/>
  <c r="L1375" i="6"/>
  <c r="L1311" i="6"/>
  <c r="L1486" i="6"/>
  <c r="L1382" i="6"/>
  <c r="L1126" i="6"/>
  <c r="L1478" i="6"/>
  <c r="L1318" i="6"/>
  <c r="L1286" i="6"/>
  <c r="L1142" i="6"/>
  <c r="L950" i="6"/>
  <c r="L1494" i="6"/>
  <c r="L1374" i="6"/>
  <c r="L1334" i="6"/>
  <c r="L1134" i="6"/>
  <c r="L958" i="6"/>
  <c r="L934" i="6"/>
  <c r="L870" i="6"/>
  <c r="L804" i="6"/>
  <c r="L1484" i="6"/>
  <c r="L1412" i="6"/>
  <c r="L1212" i="6"/>
  <c r="L1492" i="6"/>
  <c r="L1380" i="6"/>
  <c r="L1332" i="6"/>
  <c r="L1276" i="6"/>
  <c r="L1244" i="6"/>
  <c r="L948" i="6"/>
  <c r="L951" i="6"/>
  <c r="L1493" i="6"/>
  <c r="L1485" i="6"/>
  <c r="L1453" i="6"/>
  <c r="L1421" i="6"/>
  <c r="L1413" i="6"/>
  <c r="L1397" i="6"/>
  <c r="L1381" i="6"/>
  <c r="L1357" i="6"/>
  <c r="L1333" i="6"/>
  <c r="L1317" i="6"/>
  <c r="L1301" i="6"/>
  <c r="L1133" i="6"/>
  <c r="L429" i="6"/>
  <c r="L365" i="6"/>
  <c r="L301" i="6"/>
  <c r="L237" i="6"/>
  <c r="L173" i="6"/>
  <c r="L437" i="6"/>
  <c r="L373" i="6"/>
  <c r="L309" i="6"/>
  <c r="L181" i="6"/>
  <c r="L957" i="6"/>
  <c r="L783" i="6"/>
  <c r="L765" i="6"/>
  <c r="L463" i="6"/>
  <c r="L445" i="6"/>
  <c r="L381" i="6"/>
  <c r="L317" i="6"/>
  <c r="L253" i="6"/>
  <c r="L189" i="6"/>
  <c r="L125" i="6"/>
  <c r="L1504" i="6"/>
  <c r="L1496" i="6"/>
  <c r="L1488" i="6"/>
  <c r="L1408" i="6"/>
  <c r="L1336" i="6"/>
  <c r="L1288" i="6"/>
  <c r="L1280" i="6"/>
  <c r="L1208" i="6"/>
  <c r="L1168" i="6"/>
  <c r="L725" i="6"/>
  <c r="L533" i="6"/>
  <c r="L487" i="6"/>
  <c r="L469" i="6"/>
  <c r="L405" i="6"/>
  <c r="L341" i="6"/>
  <c r="L277" i="6"/>
  <c r="L262" i="6"/>
  <c r="L118" i="6"/>
  <c r="L54" i="6"/>
  <c r="L190" i="6"/>
  <c r="L126" i="6"/>
  <c r="L62" i="6"/>
  <c r="L134" i="6"/>
  <c r="L334" i="6"/>
  <c r="L270" i="6"/>
  <c r="L142" i="6"/>
  <c r="L78" i="6"/>
  <c r="L86" i="6"/>
  <c r="L94" i="6"/>
  <c r="L898" i="6"/>
  <c r="L546" i="6"/>
  <c r="L530" i="6"/>
  <c r="L522" i="6"/>
  <c r="L498" i="6"/>
  <c r="L386" i="6"/>
  <c r="L230" i="6"/>
  <c r="L38" i="6"/>
  <c r="L453" i="6"/>
  <c r="L325" i="6"/>
  <c r="L261" i="6"/>
  <c r="L197" i="6"/>
  <c r="L863" i="6"/>
  <c r="L845" i="6"/>
  <c r="L461" i="6"/>
  <c r="L397" i="6"/>
  <c r="L333" i="6"/>
  <c r="L269" i="6"/>
  <c r="L141" i="6"/>
  <c r="L477" i="6"/>
  <c r="L349" i="6"/>
  <c r="L285" i="6"/>
  <c r="L221" i="6"/>
  <c r="L933" i="6"/>
  <c r="L869" i="6"/>
  <c r="L741" i="6"/>
  <c r="L357" i="6"/>
  <c r="L229" i="6"/>
  <c r="L946" i="6"/>
  <c r="L866" i="6"/>
  <c r="L858" i="6"/>
  <c r="L514" i="6"/>
  <c r="L474" i="6"/>
  <c r="L466" i="6"/>
  <c r="L434" i="6"/>
  <c r="L418" i="6"/>
  <c r="L402" i="6"/>
  <c r="L370" i="6"/>
  <c r="L338" i="6"/>
  <c r="L306" i="6"/>
  <c r="L290" i="6"/>
  <c r="L274" i="6"/>
  <c r="L258" i="6"/>
  <c r="L242" i="6"/>
  <c r="L226" i="6"/>
  <c r="L194" i="6"/>
  <c r="L178" i="6"/>
  <c r="L146" i="6"/>
  <c r="L130" i="6"/>
  <c r="L114" i="6"/>
  <c r="L98" i="6"/>
  <c r="L82" i="6"/>
  <c r="L66" i="6"/>
  <c r="L34" i="6"/>
  <c r="L1491" i="6"/>
  <c r="L1483" i="6"/>
  <c r="L1379" i="6"/>
  <c r="L1331" i="6"/>
  <c r="L1267" i="6"/>
  <c r="L1211" i="6"/>
  <c r="L872" i="6"/>
  <c r="L816" i="6"/>
  <c r="L947" i="6"/>
  <c r="L931" i="6"/>
  <c r="L875" i="6"/>
  <c r="L867" i="6"/>
  <c r="L859" i="6"/>
  <c r="L763" i="6"/>
  <c r="L730" i="6"/>
  <c r="L554" i="6"/>
  <c r="L538" i="6"/>
  <c r="L482" i="6"/>
  <c r="L458" i="6"/>
  <c r="L442" i="6"/>
  <c r="L426" i="6"/>
  <c r="L394" i="6"/>
  <c r="L378" i="6"/>
  <c r="L362" i="6"/>
  <c r="L346" i="6"/>
  <c r="L330" i="6"/>
  <c r="L314" i="6"/>
  <c r="L298" i="6"/>
  <c r="L282" i="6"/>
  <c r="L266" i="6"/>
  <c r="L250" i="6"/>
  <c r="L234" i="6"/>
  <c r="L218" i="6"/>
  <c r="L186" i="6"/>
  <c r="L170" i="6"/>
  <c r="L154" i="6"/>
  <c r="L138" i="6"/>
  <c r="L122" i="6"/>
  <c r="L90" i="6"/>
  <c r="L58" i="6"/>
  <c r="L42" i="6"/>
  <c r="L552" i="6"/>
  <c r="L544" i="6"/>
  <c r="L536" i="6"/>
  <c r="L528" i="6"/>
  <c r="L520" i="6"/>
  <c r="L488" i="6"/>
  <c r="L464" i="6"/>
  <c r="L456" i="6"/>
  <c r="L448" i="6"/>
  <c r="L440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64" i="6"/>
  <c r="L256" i="6"/>
  <c r="L248" i="6"/>
  <c r="L240" i="6"/>
  <c r="L232" i="6"/>
  <c r="L224" i="6"/>
  <c r="L216" i="6"/>
  <c r="L192" i="6"/>
  <c r="L184" i="6"/>
  <c r="L176" i="6"/>
  <c r="L168" i="6"/>
  <c r="L152" i="6"/>
  <c r="L144" i="6"/>
  <c r="L128" i="6"/>
  <c r="L120" i="6"/>
  <c r="L88" i="6"/>
  <c r="L64" i="6"/>
  <c r="L48" i="6"/>
  <c r="L40" i="6"/>
  <c r="L32" i="6"/>
  <c r="L225" i="6"/>
  <c r="L193" i="6"/>
  <c r="L129" i="6"/>
  <c r="L121" i="6"/>
  <c r="L89" i="6"/>
  <c r="L65" i="6"/>
  <c r="L57" i="6"/>
  <c r="L33" i="6"/>
  <c r="L535" i="6"/>
  <c r="L455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39" i="6"/>
  <c r="L231" i="6"/>
  <c r="L223" i="6"/>
  <c r="L191" i="6"/>
  <c r="L183" i="6"/>
  <c r="L175" i="6"/>
  <c r="L151" i="6"/>
  <c r="L143" i="6"/>
  <c r="L135" i="6"/>
  <c r="L119" i="6"/>
  <c r="L95" i="6"/>
  <c r="L87" i="6"/>
  <c r="L79" i="6"/>
  <c r="L63" i="6"/>
  <c r="L55" i="6"/>
  <c r="L39" i="6"/>
  <c r="M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T2" i="6"/>
  <c r="S2" i="6"/>
  <c r="R2" i="6"/>
  <c r="U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L1765" i="6" l="1"/>
  <c r="L1762" i="6"/>
  <c r="L1763" i="6"/>
  <c r="L1764" i="6"/>
  <c r="L1752" i="6"/>
  <c r="L1749" i="6"/>
  <c r="L1756" i="6"/>
  <c r="L1758" i="6"/>
  <c r="L1766" i="6"/>
  <c r="L1769" i="6"/>
  <c r="L1779" i="6"/>
  <c r="L1767" i="6"/>
  <c r="L1750" i="6"/>
  <c r="L1770" i="6"/>
  <c r="L1760" i="6"/>
  <c r="L1751" i="6"/>
  <c r="L1761" i="6"/>
  <c r="L1709" i="6"/>
  <c r="L1731" i="6"/>
  <c r="L1714" i="6"/>
  <c r="L1722" i="6"/>
  <c r="L1729" i="6"/>
  <c r="L1734" i="6"/>
  <c r="L1732" i="6"/>
  <c r="L1718" i="6"/>
  <c r="L1710" i="6"/>
  <c r="L1735" i="6"/>
  <c r="L1737" i="6"/>
  <c r="L1736" i="6"/>
  <c r="L1743" i="6"/>
  <c r="L1721" i="6"/>
  <c r="L1720" i="6"/>
  <c r="L1730" i="6"/>
  <c r="L1711" i="6"/>
  <c r="L1740" i="6"/>
  <c r="L1738" i="6"/>
  <c r="L1746" i="6"/>
  <c r="L1728" i="6"/>
  <c r="L1733" i="6"/>
  <c r="L1712" i="6"/>
  <c r="L1708" i="6"/>
  <c r="L1707" i="6"/>
  <c r="L1696" i="6"/>
  <c r="L1704" i="6"/>
  <c r="L1703" i="6"/>
  <c r="L1695" i="6"/>
  <c r="L1705" i="6"/>
  <c r="L1694" i="6"/>
  <c r="L1706" i="6"/>
  <c r="L1697" i="6"/>
  <c r="L1702" i="6"/>
  <c r="L1678" i="6"/>
  <c r="L1679" i="6"/>
  <c r="L1629" i="6"/>
  <c r="L1609" i="6"/>
  <c r="L1608" i="6"/>
  <c r="L1632" i="6"/>
  <c r="L1153" i="6"/>
  <c r="L1449" i="6"/>
  <c r="L1587" i="6"/>
  <c r="L1601" i="6"/>
  <c r="L273" i="6"/>
  <c r="L1481" i="6"/>
  <c r="L891" i="6"/>
  <c r="L1361" i="6"/>
  <c r="L1588" i="6"/>
  <c r="L1583" i="6"/>
  <c r="L1217" i="6"/>
  <c r="L1633" i="6"/>
  <c r="L1385" i="6"/>
  <c r="L1625" i="6"/>
  <c r="L1585" i="6"/>
  <c r="L502" i="6"/>
  <c r="L1393" i="6"/>
  <c r="L1586" i="6"/>
  <c r="L403" i="6"/>
  <c r="L503" i="6"/>
  <c r="L1121" i="6"/>
  <c r="L1289" i="6"/>
  <c r="L1626" i="6"/>
  <c r="L404" i="6"/>
  <c r="L1297" i="6"/>
  <c r="L1441" i="6"/>
  <c r="L1338" i="6"/>
  <c r="L1270" i="6"/>
  <c r="L1262" i="6"/>
  <c r="L1356" i="6"/>
  <c r="L1396" i="6"/>
  <c r="L1291" i="6"/>
  <c r="L272" i="6"/>
  <c r="L1214" i="6"/>
  <c r="L1340" i="6"/>
  <c r="L1389" i="6"/>
  <c r="L1269" i="6"/>
  <c r="L1392" i="6"/>
  <c r="L1256" i="6"/>
  <c r="L1403" i="6"/>
  <c r="L1482" i="6"/>
  <c r="L1154" i="6"/>
  <c r="L1479" i="6"/>
  <c r="L1343" i="6"/>
  <c r="L1534" i="6"/>
  <c r="L1300" i="6"/>
  <c r="L1533" i="6"/>
  <c r="L1261" i="6"/>
  <c r="L1384" i="6"/>
  <c r="L1216" i="6"/>
  <c r="L936" i="6"/>
  <c r="L952" i="6"/>
  <c r="L1387" i="6"/>
  <c r="L1268" i="6"/>
  <c r="L1253" i="6"/>
  <c r="L1360" i="6"/>
  <c r="L293" i="6"/>
  <c r="L1298" i="6"/>
  <c r="L1122" i="6"/>
  <c r="L1335" i="6"/>
  <c r="L1319" i="6"/>
  <c r="L1271" i="6"/>
  <c r="L1390" i="6"/>
  <c r="L1252" i="6"/>
  <c r="L1260" i="6"/>
  <c r="L1341" i="6"/>
  <c r="L1213" i="6"/>
  <c r="L949" i="6"/>
  <c r="L1344" i="6"/>
  <c r="L30" i="6"/>
  <c r="L1355" i="6"/>
  <c r="L1394" i="6"/>
  <c r="L1290" i="6"/>
  <c r="L1295" i="6"/>
  <c r="L1358" i="6"/>
  <c r="L1141" i="6"/>
  <c r="L1160" i="6"/>
  <c r="L1339" i="6"/>
  <c r="L1171" i="6"/>
  <c r="L787" i="6"/>
  <c r="L1391" i="6"/>
  <c r="L1263" i="6"/>
  <c r="L1215" i="6"/>
  <c r="L1404" i="6"/>
  <c r="L1124" i="6"/>
  <c r="L1228" i="6"/>
  <c r="L1480" i="6"/>
  <c r="L1296" i="6"/>
  <c r="L1152" i="6"/>
  <c r="L890" i="6"/>
  <c r="L1155" i="6"/>
  <c r="L1359" i="6"/>
  <c r="L1310" i="6"/>
  <c r="L1388" i="6"/>
  <c r="L1116" i="6"/>
  <c r="L1309" i="6"/>
  <c r="L1448" i="6"/>
  <c r="L935" i="6"/>
  <c r="L1299" i="6"/>
  <c r="L1123" i="6"/>
  <c r="L746" i="6"/>
  <c r="L31" i="6"/>
  <c r="L723" i="6"/>
  <c r="L901" i="6"/>
  <c r="L744" i="6"/>
  <c r="L411" i="6"/>
  <c r="L961" i="6"/>
  <c r="L739" i="6"/>
  <c r="L808" i="6"/>
  <c r="L944" i="6"/>
  <c r="L878" i="6"/>
  <c r="L856" i="6"/>
  <c r="L1669" i="6"/>
  <c r="L1574" i="6"/>
  <c r="L1565" i="6"/>
  <c r="L1590" i="6"/>
  <c r="L1572" i="6"/>
  <c r="L1566" i="6"/>
  <c r="L1651" i="6"/>
  <c r="L204" i="6"/>
  <c r="L473" i="6"/>
  <c r="L513" i="6"/>
  <c r="L524" i="6"/>
  <c r="L561" i="6"/>
  <c r="L604" i="6"/>
  <c r="L668" i="6"/>
  <c r="L704" i="6"/>
  <c r="L953" i="6"/>
  <c r="L1649" i="6"/>
  <c r="L1584" i="6"/>
  <c r="L11" i="6"/>
  <c r="L209" i="6"/>
  <c r="L493" i="6"/>
  <c r="L515" i="6"/>
  <c r="L563" i="6"/>
  <c r="L622" i="6"/>
  <c r="L670" i="6"/>
  <c r="L705" i="6"/>
  <c r="L750" i="6"/>
  <c r="L1647" i="6"/>
  <c r="L1569" i="6"/>
  <c r="L211" i="6"/>
  <c r="L321" i="6"/>
  <c r="L516" i="6"/>
  <c r="L527" i="6"/>
  <c r="L564" i="6"/>
  <c r="L630" i="6"/>
  <c r="L684" i="6"/>
  <c r="L707" i="6"/>
  <c r="L732" i="6"/>
  <c r="L907" i="6"/>
  <c r="L1571" i="6"/>
  <c r="L188" i="6"/>
  <c r="L212" i="6"/>
  <c r="L323" i="6"/>
  <c r="L478" i="6"/>
  <c r="L517" i="6"/>
  <c r="L566" i="6"/>
  <c r="L651" i="6"/>
  <c r="L686" i="6"/>
  <c r="L865" i="6"/>
  <c r="L909" i="6"/>
  <c r="L1648" i="6"/>
  <c r="L518" i="6"/>
  <c r="L571" i="6"/>
  <c r="L652" i="6"/>
  <c r="L691" i="6"/>
  <c r="L883" i="6"/>
  <c r="L1567" i="6"/>
  <c r="L501" i="6"/>
  <c r="L519" i="6"/>
  <c r="L555" i="6"/>
  <c r="L572" i="6"/>
  <c r="L662" i="6"/>
  <c r="L692" i="6"/>
  <c r="L1650" i="6"/>
  <c r="L201" i="6"/>
  <c r="L556" i="6"/>
  <c r="L585" i="6"/>
  <c r="L665" i="6"/>
  <c r="L694" i="6"/>
  <c r="L937" i="6"/>
  <c r="L1570" i="6"/>
  <c r="L203" i="6"/>
  <c r="L470" i="6"/>
  <c r="L558" i="6"/>
  <c r="L593" i="6"/>
  <c r="L667" i="6"/>
  <c r="L700" i="6"/>
  <c r="L1226" i="6"/>
  <c r="L822" i="6"/>
  <c r="L1508" i="6"/>
  <c r="L695" i="6"/>
  <c r="L941" i="6"/>
  <c r="L906" i="6"/>
  <c r="L669" i="6"/>
  <c r="L677" i="6"/>
  <c r="L776" i="6"/>
  <c r="L955" i="6"/>
  <c r="L202" i="6"/>
  <c r="L199" i="6"/>
  <c r="L1542" i="6"/>
  <c r="L567" i="6"/>
  <c r="L767" i="6"/>
  <c r="L206" i="6"/>
  <c r="L672" i="6"/>
  <c r="L576" i="6"/>
  <c r="L512" i="6"/>
  <c r="L97" i="6"/>
  <c r="L471" i="6"/>
  <c r="L496" i="6"/>
  <c r="L751" i="6"/>
  <c r="L932" i="6"/>
  <c r="L1428" i="6"/>
  <c r="L703" i="6"/>
  <c r="L967" i="6"/>
  <c r="L674" i="6"/>
  <c r="L664" i="6"/>
  <c r="L939" i="6"/>
  <c r="L568" i="6"/>
  <c r="L1430" i="6"/>
  <c r="L868" i="6"/>
  <c r="L940" i="6"/>
  <c r="L685" i="6"/>
  <c r="L666" i="6"/>
  <c r="L632" i="6"/>
  <c r="L690" i="6"/>
  <c r="L560" i="6"/>
  <c r="L215" i="6"/>
  <c r="L966" i="6"/>
  <c r="L557" i="6"/>
  <c r="L775" i="6"/>
  <c r="L962" i="6"/>
  <c r="L618" i="6"/>
  <c r="L600" i="6"/>
  <c r="L594" i="6"/>
  <c r="L480" i="6"/>
  <c r="L942" i="6"/>
  <c r="L693" i="6"/>
  <c r="L198" i="6"/>
  <c r="L22" i="6"/>
  <c r="L205" i="6"/>
  <c r="L954" i="6"/>
  <c r="L602" i="6"/>
  <c r="L864" i="6"/>
  <c r="L586" i="6"/>
  <c r="L472" i="6"/>
  <c r="L208" i="6"/>
  <c r="L956" i="6"/>
  <c r="L583" i="6"/>
  <c r="L679" i="6"/>
  <c r="L213" i="6"/>
  <c r="L562" i="6"/>
  <c r="L210" i="6"/>
  <c r="L200" i="6"/>
  <c r="L671" i="6"/>
  <c r="L823" i="6"/>
  <c r="L701" i="6"/>
  <c r="L661" i="6"/>
  <c r="L938" i="6"/>
  <c r="L322" i="6"/>
  <c r="L96" i="6"/>
  <c r="L663" i="6"/>
  <c r="L207" i="6"/>
  <c r="L1665" i="6"/>
  <c r="L1652" i="6"/>
  <c r="L1667" i="6"/>
  <c r="L108" i="6"/>
  <c r="L974" i="6"/>
  <c r="L1001" i="6"/>
  <c r="L1073" i="6"/>
  <c r="L1653" i="6"/>
  <c r="L91" i="6"/>
  <c r="L109" i="6"/>
  <c r="L977" i="6"/>
  <c r="L1009" i="6"/>
  <c r="L1081" i="6"/>
  <c r="L110" i="6"/>
  <c r="L983" i="6"/>
  <c r="L1025" i="6"/>
  <c r="L1089" i="6"/>
  <c r="L1353" i="6"/>
  <c r="L1465" i="6"/>
  <c r="L243" i="6"/>
  <c r="L449" i="6"/>
  <c r="L985" i="6"/>
  <c r="L1029" i="6"/>
  <c r="L1097" i="6"/>
  <c r="L1473" i="6"/>
  <c r="L244" i="6"/>
  <c r="L708" i="6"/>
  <c r="L849" i="6"/>
  <c r="L908" i="6"/>
  <c r="L964" i="6"/>
  <c r="L988" i="6"/>
  <c r="L1041" i="6"/>
  <c r="L1105" i="6"/>
  <c r="L101" i="6"/>
  <c r="L246" i="6"/>
  <c r="L734" i="6"/>
  <c r="L855" i="6"/>
  <c r="L965" i="6"/>
  <c r="L989" i="6"/>
  <c r="L1049" i="6"/>
  <c r="L1113" i="6"/>
  <c r="L27" i="6"/>
  <c r="L105" i="6"/>
  <c r="L696" i="6"/>
  <c r="L736" i="6"/>
  <c r="L899" i="6"/>
  <c r="L969" i="6"/>
  <c r="L990" i="6"/>
  <c r="L1053" i="6"/>
  <c r="L28" i="6"/>
  <c r="L107" i="6"/>
  <c r="L697" i="6"/>
  <c r="L737" i="6"/>
  <c r="L900" i="6"/>
  <c r="L972" i="6"/>
  <c r="L993" i="6"/>
  <c r="L1065" i="6"/>
  <c r="L1114" i="6"/>
  <c r="L1487" i="6"/>
  <c r="L1087" i="6"/>
  <c r="L1158" i="6"/>
  <c r="L998" i="6"/>
  <c r="L1068" i="6"/>
  <c r="L1030" i="6"/>
  <c r="L1023" i="6"/>
  <c r="L1088" i="6"/>
  <c r="L1050" i="6"/>
  <c r="L986" i="6"/>
  <c r="L1091" i="6"/>
  <c r="L979" i="6"/>
  <c r="L714" i="6"/>
  <c r="L15" i="6"/>
  <c r="L111" i="6"/>
  <c r="L103" i="6"/>
  <c r="L1354" i="6"/>
  <c r="L1106" i="6"/>
  <c r="L1079" i="6"/>
  <c r="L876" i="6"/>
  <c r="L1012" i="6"/>
  <c r="L1061" i="6"/>
  <c r="L968" i="6"/>
  <c r="L245" i="6"/>
  <c r="L1352" i="6"/>
  <c r="L1080" i="6"/>
  <c r="L853" i="6"/>
  <c r="L102" i="6"/>
  <c r="L133" i="6"/>
  <c r="L768" i="6"/>
  <c r="L1042" i="6"/>
  <c r="L978" i="6"/>
  <c r="L850" i="6"/>
  <c r="L1179" i="6"/>
  <c r="L1075" i="6"/>
  <c r="L971" i="6"/>
  <c r="L698" i="6"/>
  <c r="L136" i="6"/>
  <c r="L7" i="6"/>
  <c r="L1090" i="6"/>
  <c r="L1151" i="6"/>
  <c r="L1071" i="6"/>
  <c r="L1015" i="6"/>
  <c r="L1117" i="6"/>
  <c r="L959" i="6"/>
  <c r="L821" i="6"/>
  <c r="L847" i="6"/>
  <c r="L1472" i="6"/>
  <c r="L1072" i="6"/>
  <c r="L743" i="6"/>
  <c r="L1064" i="6"/>
  <c r="L854" i="6"/>
  <c r="L1034" i="6"/>
  <c r="L970" i="6"/>
  <c r="L842" i="6"/>
  <c r="L1067" i="6"/>
  <c r="L963" i="6"/>
  <c r="L851" i="6"/>
  <c r="L26" i="6"/>
  <c r="L1466" i="6"/>
  <c r="L1074" i="6"/>
  <c r="L1111" i="6"/>
  <c r="L1118" i="6"/>
  <c r="L1110" i="6"/>
  <c r="L852" i="6"/>
  <c r="L1156" i="6"/>
  <c r="L1109" i="6"/>
  <c r="L1048" i="6"/>
  <c r="L792" i="6"/>
  <c r="L1464" i="6"/>
  <c r="L1063" i="6"/>
  <c r="L848" i="6"/>
  <c r="L1028" i="6"/>
  <c r="L1016" i="6"/>
  <c r="L157" i="6"/>
  <c r="L1026" i="6"/>
  <c r="L810" i="6"/>
  <c r="L162" i="6"/>
  <c r="L1059" i="6"/>
  <c r="L410" i="6"/>
  <c r="L10" i="6"/>
  <c r="L127" i="6"/>
  <c r="L47" i="6"/>
  <c r="L1044" i="6"/>
  <c r="L687" i="6"/>
  <c r="L1462" i="6"/>
  <c r="L1102" i="6"/>
  <c r="L1006" i="6"/>
  <c r="L1060" i="6"/>
  <c r="L1164" i="6"/>
  <c r="L1020" i="6"/>
  <c r="L1093" i="6"/>
  <c r="L877" i="6"/>
  <c r="L1039" i="6"/>
  <c r="L1008" i="6"/>
  <c r="L992" i="6"/>
  <c r="L1000" i="6"/>
  <c r="L735" i="6"/>
  <c r="L1024" i="6"/>
  <c r="L1018" i="6"/>
  <c r="L1019" i="6"/>
  <c r="L112" i="6"/>
  <c r="L24" i="6"/>
  <c r="L247" i="6"/>
  <c r="L980" i="6"/>
  <c r="L1094" i="6"/>
  <c r="L1014" i="6"/>
  <c r="L996" i="6"/>
  <c r="L1108" i="6"/>
  <c r="L1148" i="6"/>
  <c r="L1085" i="6"/>
  <c r="L1021" i="6"/>
  <c r="L1120" i="6"/>
  <c r="L999" i="6"/>
  <c r="L149" i="6"/>
  <c r="L158" i="6"/>
  <c r="L991" i="6"/>
  <c r="L733" i="6"/>
  <c r="L997" i="6"/>
  <c r="L1010" i="6"/>
  <c r="L1467" i="6"/>
  <c r="L1115" i="6"/>
  <c r="L1011" i="6"/>
  <c r="L104" i="6"/>
  <c r="L1007" i="6"/>
  <c r="L1119" i="6"/>
  <c r="L1086" i="6"/>
  <c r="L1470" i="6"/>
  <c r="L1022" i="6"/>
  <c r="L1092" i="6"/>
  <c r="L1077" i="6"/>
  <c r="L1031" i="6"/>
  <c r="L984" i="6"/>
  <c r="L1112" i="6"/>
  <c r="L981" i="6"/>
  <c r="L982" i="6"/>
  <c r="L960" i="6"/>
  <c r="L1002" i="6"/>
  <c r="L1107" i="6"/>
  <c r="L995" i="6"/>
  <c r="L738" i="6"/>
  <c r="L106" i="6"/>
  <c r="L160" i="6"/>
  <c r="L1471" i="6"/>
  <c r="L943" i="6"/>
  <c r="L1095" i="6"/>
  <c r="L1078" i="6"/>
  <c r="L1076" i="6"/>
  <c r="L1469" i="6"/>
  <c r="L1032" i="6"/>
  <c r="L976" i="6"/>
  <c r="L975" i="6"/>
  <c r="L1104" i="6"/>
  <c r="L973" i="6"/>
  <c r="L1066" i="6"/>
  <c r="L994" i="6"/>
  <c r="L1099" i="6"/>
  <c r="L987" i="6"/>
  <c r="L161" i="6"/>
  <c r="L25" i="6"/>
  <c r="L159" i="6"/>
  <c r="L23" i="6"/>
  <c r="L1631" i="6"/>
  <c r="L1549" i="6"/>
  <c r="L1573" i="6"/>
  <c r="L1628" i="6"/>
  <c r="L1657" i="6"/>
  <c r="L420" i="6"/>
  <c r="L484" i="6"/>
  <c r="L508" i="6"/>
  <c r="L547" i="6"/>
  <c r="L582" i="6"/>
  <c r="L601" i="6"/>
  <c r="L617" i="6"/>
  <c r="L635" i="6"/>
  <c r="L676" i="6"/>
  <c r="L720" i="6"/>
  <c r="L1137" i="6"/>
  <c r="L1575" i="6"/>
  <c r="L29" i="6"/>
  <c r="L49" i="6"/>
  <c r="L499" i="6"/>
  <c r="L509" i="6"/>
  <c r="L548" i="6"/>
  <c r="L603" i="6"/>
  <c r="L619" i="6"/>
  <c r="L636" i="6"/>
  <c r="L681" i="6"/>
  <c r="L721" i="6"/>
  <c r="L1047" i="6"/>
  <c r="L1225" i="6"/>
  <c r="L3" i="6"/>
  <c r="L51" i="6"/>
  <c r="L500" i="6"/>
  <c r="L510" i="6"/>
  <c r="L569" i="6"/>
  <c r="L588" i="6"/>
  <c r="L620" i="6"/>
  <c r="L638" i="6"/>
  <c r="L683" i="6"/>
  <c r="L1017" i="6"/>
  <c r="L1233" i="6"/>
  <c r="L1363" i="6"/>
  <c r="L52" i="6"/>
  <c r="L590" i="6"/>
  <c r="L606" i="6"/>
  <c r="L641" i="6"/>
  <c r="L710" i="6"/>
  <c r="L1052" i="6"/>
  <c r="L1305" i="6"/>
  <c r="L1369" i="6"/>
  <c r="L53" i="6"/>
  <c r="L382" i="6"/>
  <c r="L412" i="6"/>
  <c r="L525" i="6"/>
  <c r="L609" i="6"/>
  <c r="L627" i="6"/>
  <c r="L643" i="6"/>
  <c r="L699" i="6"/>
  <c r="L712" i="6"/>
  <c r="L1169" i="6"/>
  <c r="L1249" i="6"/>
  <c r="L13" i="6"/>
  <c r="L574" i="6"/>
  <c r="L595" i="6"/>
  <c r="L611" i="6"/>
  <c r="L628" i="6"/>
  <c r="L644" i="6"/>
  <c r="L688" i="6"/>
  <c r="L713" i="6"/>
  <c r="L918" i="6"/>
  <c r="L1033" i="6"/>
  <c r="L1054" i="6"/>
  <c r="L1177" i="6"/>
  <c r="L1257" i="6"/>
  <c r="L1329" i="6"/>
  <c r="L481" i="6"/>
  <c r="L505" i="6"/>
  <c r="L577" i="6"/>
  <c r="L596" i="6"/>
  <c r="L612" i="6"/>
  <c r="L646" i="6"/>
  <c r="L673" i="6"/>
  <c r="L689" i="6"/>
  <c r="L702" i="6"/>
  <c r="L715" i="6"/>
  <c r="L923" i="6"/>
  <c r="L1036" i="6"/>
  <c r="L1057" i="6"/>
  <c r="L1185" i="6"/>
  <c r="L1265" i="6"/>
  <c r="L45" i="6"/>
  <c r="L419" i="6"/>
  <c r="L507" i="6"/>
  <c r="L579" i="6"/>
  <c r="L598" i="6"/>
  <c r="L614" i="6"/>
  <c r="L633" i="6"/>
  <c r="L675" i="6"/>
  <c r="L716" i="6"/>
  <c r="L929" i="6"/>
  <c r="L1038" i="6"/>
  <c r="L1129" i="6"/>
  <c r="L1273" i="6"/>
  <c r="L1345" i="6"/>
  <c r="L1546" i="6"/>
  <c r="L1418" i="6"/>
  <c r="L1258" i="6"/>
  <c r="L1367" i="6"/>
  <c r="L1350" i="6"/>
  <c r="L1238" i="6"/>
  <c r="L1174" i="6"/>
  <c r="L1062" i="6"/>
  <c r="L1188" i="6"/>
  <c r="L1348" i="6"/>
  <c r="L1180" i="6"/>
  <c r="L1349" i="6"/>
  <c r="L1277" i="6"/>
  <c r="L1069" i="6"/>
  <c r="L1136" i="6"/>
  <c r="L709" i="6"/>
  <c r="L613" i="6"/>
  <c r="L626" i="6"/>
  <c r="L490" i="6"/>
  <c r="L354" i="6"/>
  <c r="L1411" i="6"/>
  <c r="L1323" i="6"/>
  <c r="L1243" i="6"/>
  <c r="L608" i="6"/>
  <c r="L1139" i="6"/>
  <c r="L1003" i="6"/>
  <c r="L682" i="6"/>
  <c r="L504" i="6"/>
  <c r="L607" i="6"/>
  <c r="L1522" i="6"/>
  <c r="L1250" i="6"/>
  <c r="L1170" i="6"/>
  <c r="L1247" i="6"/>
  <c r="L1070" i="6"/>
  <c r="L1150" i="6"/>
  <c r="L1324" i="6"/>
  <c r="L1172" i="6"/>
  <c r="L1189" i="6"/>
  <c r="L1125" i="6"/>
  <c r="L637" i="6"/>
  <c r="L1272" i="6"/>
  <c r="L1128" i="6"/>
  <c r="L645" i="6"/>
  <c r="L1055" i="6"/>
  <c r="L605" i="6"/>
  <c r="L485" i="6"/>
  <c r="L1235" i="6"/>
  <c r="L1131" i="6"/>
  <c r="L642" i="6"/>
  <c r="L432" i="6"/>
  <c r="L1162" i="6"/>
  <c r="L1098" i="6"/>
  <c r="L1438" i="6"/>
  <c r="L1166" i="6"/>
  <c r="L1292" i="6"/>
  <c r="L1181" i="6"/>
  <c r="L591" i="6"/>
  <c r="L1264" i="6"/>
  <c r="L1184" i="6"/>
  <c r="L1045" i="6"/>
  <c r="L581" i="6"/>
  <c r="L1046" i="6"/>
  <c r="L421" i="6"/>
  <c r="L610" i="6"/>
  <c r="L1227" i="6"/>
  <c r="L680" i="6"/>
  <c r="L1187" i="6"/>
  <c r="L1051" i="6"/>
  <c r="L634" i="6"/>
  <c r="L16" i="6"/>
  <c r="L599" i="6"/>
  <c r="L1234" i="6"/>
  <c r="L1327" i="6"/>
  <c r="L623" i="6"/>
  <c r="L1167" i="6"/>
  <c r="L1246" i="6"/>
  <c r="L1284" i="6"/>
  <c r="L1140" i="6"/>
  <c r="L1132" i="6"/>
  <c r="L1173" i="6"/>
  <c r="L1005" i="6"/>
  <c r="L639" i="6"/>
  <c r="L1040" i="6"/>
  <c r="L711" i="6"/>
  <c r="L573" i="6"/>
  <c r="L1135" i="6"/>
  <c r="L1424" i="6"/>
  <c r="L1176" i="6"/>
  <c r="L1037" i="6"/>
  <c r="L413" i="6"/>
  <c r="L450" i="6"/>
  <c r="L50" i="6"/>
  <c r="L1283" i="6"/>
  <c r="L1219" i="6"/>
  <c r="L1043" i="6"/>
  <c r="L722" i="6"/>
  <c r="L8" i="6"/>
  <c r="L1362" i="6"/>
  <c r="L1146" i="6"/>
  <c r="L1287" i="6"/>
  <c r="L1231" i="6"/>
  <c r="L1431" i="6"/>
  <c r="L1239" i="6"/>
  <c r="L1230" i="6"/>
  <c r="L1294" i="6"/>
  <c r="L1245" i="6"/>
  <c r="L1165" i="6"/>
  <c r="L1101" i="6"/>
  <c r="L575" i="6"/>
  <c r="L1328" i="6"/>
  <c r="L1248" i="6"/>
  <c r="L578" i="6"/>
  <c r="L1275" i="6"/>
  <c r="L1035" i="6"/>
  <c r="L447" i="6"/>
  <c r="L1282" i="6"/>
  <c r="L1218" i="6"/>
  <c r="L1255" i="6"/>
  <c r="L1191" i="6"/>
  <c r="L1182" i="6"/>
  <c r="L1278" i="6"/>
  <c r="L1100" i="6"/>
  <c r="L1237" i="6"/>
  <c r="L1157" i="6"/>
  <c r="L1013" i="6"/>
  <c r="L647" i="6"/>
  <c r="L1304" i="6"/>
  <c r="L1240" i="6"/>
  <c r="L1096" i="6"/>
  <c r="L615" i="6"/>
  <c r="L570" i="6"/>
  <c r="L1347" i="6"/>
  <c r="L640" i="6"/>
  <c r="L1163" i="6"/>
  <c r="L1027" i="6"/>
  <c r="L706" i="6"/>
  <c r="L592" i="6"/>
  <c r="L1346" i="6"/>
  <c r="L1274" i="6"/>
  <c r="L1130" i="6"/>
  <c r="L1223" i="6"/>
  <c r="L1351" i="6"/>
  <c r="L1159" i="6"/>
  <c r="L1422" i="6"/>
  <c r="L1254" i="6"/>
  <c r="L1372" i="6"/>
  <c r="L1236" i="6"/>
  <c r="L1004" i="6"/>
  <c r="L1365" i="6"/>
  <c r="L1293" i="6"/>
  <c r="L1229" i="6"/>
  <c r="L1149" i="6"/>
  <c r="L629" i="6"/>
  <c r="L1232" i="6"/>
  <c r="L597" i="6"/>
  <c r="L1056" i="6"/>
  <c r="L589" i="6"/>
  <c r="L1259" i="6"/>
  <c r="L584" i="6"/>
  <c r="L1186" i="6"/>
  <c r="L1175" i="6"/>
  <c r="L1103" i="6"/>
  <c r="L1222" i="6"/>
  <c r="L1364" i="6"/>
  <c r="L1220" i="6"/>
  <c r="L1285" i="6"/>
  <c r="L1221" i="6"/>
  <c r="L1376" i="6"/>
  <c r="L1224" i="6"/>
  <c r="L1144" i="6"/>
  <c r="L70" i="6"/>
  <c r="L1058" i="6"/>
  <c r="L930" i="6"/>
  <c r="L650" i="6"/>
  <c r="L1251" i="6"/>
  <c r="L616" i="6"/>
  <c r="L1147" i="6"/>
  <c r="L506" i="6"/>
  <c r="L1670" i="6"/>
  <c r="L1672" i="6"/>
  <c r="L1671" i="6"/>
  <c r="L1673" i="6"/>
  <c r="L657" i="6"/>
  <c r="L659" i="6"/>
  <c r="L660" i="6"/>
  <c r="L654" i="6"/>
  <c r="L653" i="6"/>
  <c r="L656" i="6"/>
  <c r="L1524" i="6"/>
  <c r="L655" i="6"/>
  <c r="L658" i="6"/>
  <c r="L624" i="6"/>
  <c r="L1666" i="6"/>
  <c r="L1660" i="6"/>
  <c r="L1658" i="6"/>
  <c r="L1659" i="6"/>
  <c r="L1668" i="6"/>
  <c r="L1639" i="6"/>
  <c r="L1664" i="6"/>
  <c r="L1662" i="6"/>
  <c r="L1663" i="6"/>
  <c r="L1661" i="6"/>
  <c r="L1548" i="6"/>
  <c r="L1605" i="6"/>
  <c r="L1619" i="6"/>
  <c r="L1564" i="6"/>
  <c r="L1576" i="6"/>
  <c r="L1613" i="6"/>
  <c r="L1611" i="6"/>
  <c r="L1635" i="6"/>
  <c r="L1562" i="6"/>
  <c r="L1577" i="6"/>
  <c r="L1636" i="6"/>
  <c r="L1624" i="6"/>
  <c r="L1634" i="6"/>
  <c r="L1582" i="6"/>
  <c r="L1561" i="6"/>
  <c r="L1637" i="6"/>
  <c r="L1623" i="6"/>
  <c r="L1622" i="6"/>
  <c r="L1630" i="6"/>
  <c r="L1620" i="6"/>
  <c r="L1618" i="6"/>
  <c r="L1616" i="6"/>
  <c r="L1617" i="6"/>
  <c r="L1581" i="6"/>
  <c r="L1580" i="6"/>
  <c r="L1604" i="6"/>
  <c r="L1579" i="6"/>
  <c r="L1610" i="6"/>
  <c r="L1655" i="6"/>
  <c r="L1578" i="6"/>
  <c r="L1612" i="6"/>
  <c r="L1554" i="6"/>
  <c r="L1614" i="6"/>
  <c r="L1563" i="6"/>
  <c r="L1615" i="6"/>
  <c r="L1553" i="6"/>
  <c r="L1568" i="6"/>
  <c r="L1656" i="6"/>
  <c r="L1638" i="6"/>
  <c r="L1640" i="6"/>
  <c r="L1654" i="6"/>
  <c r="L1447" i="6"/>
  <c r="L1320" i="6"/>
  <c r="L1536" i="6"/>
  <c r="L1535" i="6"/>
  <c r="L1541" i="6"/>
  <c r="L1316" i="6"/>
  <c r="L820" i="6"/>
  <c r="L829" i="6"/>
  <c r="L1460" i="6"/>
  <c r="L889" i="6"/>
  <c r="L749" i="6"/>
  <c r="L1084" i="6"/>
  <c r="L766" i="6"/>
  <c r="L1474" i="6"/>
  <c r="L1202" i="6"/>
  <c r="L873" i="6"/>
  <c r="L718" i="6"/>
  <c r="L1505" i="6"/>
  <c r="L1193" i="6"/>
  <c r="L836" i="6"/>
  <c r="L1463" i="6"/>
  <c r="L806" i="6"/>
  <c r="L166" i="6"/>
  <c r="L1510" i="6"/>
  <c r="L1342" i="6"/>
  <c r="L814" i="6"/>
  <c r="L649" i="6"/>
  <c r="L922" i="6"/>
  <c r="L834" i="6"/>
  <c r="L770" i="6"/>
  <c r="L1507" i="6"/>
  <c r="L1443" i="6"/>
  <c r="L1307" i="6"/>
  <c r="L840" i="6"/>
  <c r="L1195" i="6"/>
  <c r="L835" i="6"/>
  <c r="L771" i="6"/>
  <c r="L803" i="6"/>
  <c r="L1200" i="6"/>
  <c r="L1416" i="6"/>
  <c r="L1512" i="6"/>
  <c r="L1477" i="6"/>
  <c r="L1308" i="6"/>
  <c r="L719" i="6"/>
  <c r="L774" i="6"/>
  <c r="L920" i="6"/>
  <c r="L844" i="6"/>
  <c r="L621" i="6"/>
  <c r="L921" i="6"/>
  <c r="L757" i="6"/>
  <c r="L1458" i="6"/>
  <c r="L1194" i="6"/>
  <c r="L837" i="6"/>
  <c r="L14" i="6"/>
  <c r="L1457" i="6"/>
  <c r="L799" i="6"/>
  <c r="L625" i="6"/>
  <c r="L1439" i="6"/>
  <c r="L925" i="6"/>
  <c r="L797" i="6"/>
  <c r="L587" i="6"/>
  <c r="L1502" i="6"/>
  <c r="L1326" i="6"/>
  <c r="L805" i="6"/>
  <c r="L631" i="6"/>
  <c r="L914" i="6"/>
  <c r="L826" i="6"/>
  <c r="L1499" i="6"/>
  <c r="L1435" i="6"/>
  <c r="L1371" i="6"/>
  <c r="L648" i="6"/>
  <c r="L827" i="6"/>
  <c r="L543" i="6"/>
  <c r="L917" i="6"/>
  <c r="L1368" i="6"/>
  <c r="L1525" i="6"/>
  <c r="L1445" i="6"/>
  <c r="L1501" i="6"/>
  <c r="L1544" i="6"/>
  <c r="L1530" i="6"/>
  <c r="L838" i="6"/>
  <c r="L798" i="6"/>
  <c r="L511" i="6"/>
  <c r="L748" i="6"/>
  <c r="L1450" i="6"/>
  <c r="L1082" i="6"/>
  <c r="L828" i="6"/>
  <c r="L5" i="6"/>
  <c r="L1433" i="6"/>
  <c r="L790" i="6"/>
  <c r="L4" i="6"/>
  <c r="L1407" i="6"/>
  <c r="L916" i="6"/>
  <c r="L788" i="6"/>
  <c r="L550" i="6"/>
  <c r="L75" i="6"/>
  <c r="L1454" i="6"/>
  <c r="L1302" i="6"/>
  <c r="L924" i="6"/>
  <c r="L796" i="6"/>
  <c r="L165" i="6"/>
  <c r="L882" i="6"/>
  <c r="L818" i="6"/>
  <c r="L18" i="6"/>
  <c r="L1427" i="6"/>
  <c r="L915" i="6"/>
  <c r="L819" i="6"/>
  <c r="L762" i="6"/>
  <c r="L80" i="6"/>
  <c r="L1539" i="6"/>
  <c r="L880" i="6"/>
  <c r="L1312" i="6"/>
  <c r="L1461" i="6"/>
  <c r="L1373" i="6"/>
  <c r="L1405" i="6"/>
  <c r="L1440" i="6"/>
  <c r="L1520" i="6"/>
  <c r="L801" i="6"/>
  <c r="L761" i="6"/>
  <c r="L164" i="6"/>
  <c r="L839" i="6"/>
  <c r="L565" i="6"/>
  <c r="L1442" i="6"/>
  <c r="L809" i="6"/>
  <c r="L1545" i="6"/>
  <c r="L1417" i="6"/>
  <c r="L927" i="6"/>
  <c r="L781" i="6"/>
  <c r="L580" i="6"/>
  <c r="L551" i="6"/>
  <c r="L1399" i="6"/>
  <c r="L888" i="6"/>
  <c r="L769" i="6"/>
  <c r="L20" i="6"/>
  <c r="L1446" i="6"/>
  <c r="L1206" i="6"/>
  <c r="L905" i="6"/>
  <c r="L777" i="6"/>
  <c r="L549" i="6"/>
  <c r="L73" i="6"/>
  <c r="L874" i="6"/>
  <c r="L1547" i="6"/>
  <c r="L1419" i="6"/>
  <c r="L800" i="6"/>
  <c r="L811" i="6"/>
  <c r="L754" i="6"/>
  <c r="L72" i="6"/>
  <c r="L1475" i="6"/>
  <c r="L825" i="6"/>
  <c r="L926" i="6"/>
  <c r="L1325" i="6"/>
  <c r="L1516" i="6"/>
  <c r="L1500" i="6"/>
  <c r="L1517" i="6"/>
  <c r="L1432" i="6"/>
  <c r="L1538" i="6"/>
  <c r="L913" i="6"/>
  <c r="L100" i="6"/>
  <c r="L830" i="6"/>
  <c r="L163" i="6"/>
  <c r="L1410" i="6"/>
  <c r="L791" i="6"/>
  <c r="L1537" i="6"/>
  <c r="L1409" i="6"/>
  <c r="L881" i="6"/>
  <c r="L772" i="6"/>
  <c r="L542" i="6"/>
  <c r="L1303" i="6"/>
  <c r="L879" i="6"/>
  <c r="L760" i="6"/>
  <c r="L1519" i="6"/>
  <c r="L1414" i="6"/>
  <c r="L1198" i="6"/>
  <c r="L887" i="6"/>
  <c r="L19" i="6"/>
  <c r="L802" i="6"/>
  <c r="L789" i="6"/>
  <c r="L871" i="6"/>
  <c r="L1205" i="6"/>
  <c r="L1468" i="6"/>
  <c r="L1476" i="6"/>
  <c r="L1429" i="6"/>
  <c r="L1509" i="6"/>
  <c r="L1528" i="6"/>
  <c r="L831" i="6"/>
  <c r="L36" i="6"/>
  <c r="L812" i="6"/>
  <c r="L6" i="6"/>
  <c r="L1402" i="6"/>
  <c r="L928" i="6"/>
  <c r="L782" i="6"/>
  <c r="L1529" i="6"/>
  <c r="L1401" i="6"/>
  <c r="L753" i="6"/>
  <c r="L85" i="6"/>
  <c r="L1207" i="6"/>
  <c r="L833" i="6"/>
  <c r="L1455" i="6"/>
  <c r="L1406" i="6"/>
  <c r="L1190" i="6"/>
  <c r="L759" i="6"/>
  <c r="L9" i="6"/>
  <c r="L794" i="6"/>
  <c r="L1531" i="6"/>
  <c r="L1203" i="6"/>
  <c r="L795" i="6"/>
  <c r="L74" i="6"/>
  <c r="L56" i="6"/>
  <c r="L479" i="6"/>
  <c r="L167" i="6"/>
  <c r="L752" i="6"/>
  <c r="L807" i="6"/>
  <c r="L1197" i="6"/>
  <c r="L1436" i="6"/>
  <c r="L1452" i="6"/>
  <c r="L1540" i="6"/>
  <c r="L1437" i="6"/>
  <c r="L1400" i="6"/>
  <c r="L813" i="6"/>
  <c r="L1204" i="6"/>
  <c r="L793" i="6"/>
  <c r="L1514" i="6"/>
  <c r="L1370" i="6"/>
  <c r="L919" i="6"/>
  <c r="L773" i="6"/>
  <c r="L1521" i="6"/>
  <c r="L1313" i="6"/>
  <c r="L21" i="6"/>
  <c r="L1199" i="6"/>
  <c r="L824" i="6"/>
  <c r="L678" i="6"/>
  <c r="L1526" i="6"/>
  <c r="L1398" i="6"/>
  <c r="L841" i="6"/>
  <c r="L786" i="6"/>
  <c r="L1523" i="6"/>
  <c r="L1459" i="6"/>
  <c r="L1395" i="6"/>
  <c r="L1083" i="6"/>
  <c r="L1527" i="6"/>
  <c r="L780" i="6"/>
  <c r="L1456" i="6"/>
  <c r="L1420" i="6"/>
  <c r="L902" i="6"/>
  <c r="L1444" i="6"/>
  <c r="L1532" i="6"/>
  <c r="L1192" i="6"/>
  <c r="L758" i="6"/>
  <c r="L1196" i="6"/>
  <c r="L784" i="6"/>
  <c r="L1506" i="6"/>
  <c r="L1306" i="6"/>
  <c r="L910" i="6"/>
  <c r="L764" i="6"/>
  <c r="L1513" i="6"/>
  <c r="L1201" i="6"/>
  <c r="L717" i="6"/>
  <c r="L1511" i="6"/>
  <c r="L815" i="6"/>
  <c r="L1518" i="6"/>
  <c r="L1366" i="6"/>
  <c r="L832" i="6"/>
  <c r="L329" i="6"/>
  <c r="L778" i="6"/>
  <c r="L1515" i="6"/>
  <c r="L1451" i="6"/>
  <c r="L1315" i="6"/>
  <c r="L843" i="6"/>
  <c r="L779" i="6"/>
  <c r="L71" i="6"/>
  <c r="L2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<sst xmlns="http://schemas.openxmlformats.org/spreadsheetml/2006/main" count="51975" uniqueCount="16579">
  <si>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</si>
  <si>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</si>
  <si>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</si>
  <si>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</si>
  <si>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</si>
  <si>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</si>
  <si>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</si>
  <si>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</si>
  <si>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</si>
  <si>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</si>
  <si>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</si>
  <si>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</si>
  <si>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</si>
  <si>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</si>
  <si>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</si>
  <si>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</si>
  <si>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</si>
  <si>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</si>
  <si>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</si>
  <si>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</si>
  <si>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</si>
  <si>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</si>
  <si>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</si>
  <si>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</si>
  <si>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</si>
  <si>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</si>
  <si>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</si>
  <si>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</si>
  <si>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</si>
  <si>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</si>
  <si>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</si>
  <si>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</si>
  <si>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</si>
  <si>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</si>
  <si>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</si>
  <si>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</si>
  <si>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</si>
  <si>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</si>
  <si>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</si>
  <si>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</si>
  <si>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</si>
  <si>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</si>
  <si>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</si>
  <si>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</si>
  <si>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</si>
  <si>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</si>
  <si>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</si>
  <si>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</si>
  <si>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</si>
  <si>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</si>
  <si>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</si>
  <si>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</si>
  <si>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</si>
  <si>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</si>
  <si>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</si>
  <si>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</si>
  <si>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</si>
  <si>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</si>
  <si>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</si>
  <si>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</si>
  <si>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</si>
  <si>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</si>
  <si>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</si>
  <si>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</si>
  <si>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</si>
  <si>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</si>
  <si>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</si>
  <si>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</si>
  <si>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</si>
  <si>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</si>
  <si>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</si>
  <si>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</si>
  <si>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</si>
  <si>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</si>
  <si>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</si>
  <si>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</si>
  <si>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</si>
  <si>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</si>
  <si>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</si>
  <si>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</si>
  <si>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</si>
  <si>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</si>
  <si>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</si>
  <si>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</si>
  <si>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</si>
  <si>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</si>
  <si>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</si>
  <si>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</si>
  <si>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</si>
  <si>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</si>
  <si>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</si>
  <si>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</si>
  <si>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</si>
  <si>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</si>
  <si>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</si>
  <si>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</si>
  <si>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</si>
  <si>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</si>
  <si>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</si>
  <si>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</si>
  <si>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</si>
  <si>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</si>
  <si>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</si>
  <si>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</si>
  <si>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</si>
  <si>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</si>
  <si>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</si>
  <si>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</si>
  <si>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</si>
  <si>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</si>
  <si>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</si>
  <si>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</si>
  <si>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</si>
  <si>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</si>
  <si>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</si>
  <si>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</si>
  <si>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</si>
  <si>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</si>
  <si>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</si>
  <si>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</si>
  <si>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</si>
  <si>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</si>
  <si>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</si>
  <si>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</si>
  <si>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</si>
  <si>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</si>
  <si>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</si>
  <si>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</si>
  <si>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</si>
  <si>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</si>
  <si>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</si>
  <si>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</si>
  <si>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</si>
  <si>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</si>
  <si>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</si>
  <si>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</si>
  <si>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</si>
  <si>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</si>
  <si>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</si>
  <si>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</si>
  <si>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</si>
  <si>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</si>
  <si>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</si>
  <si>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</si>
  <si>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</si>
  <si>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</si>
  <si>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</si>
  <si>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</si>
  <si>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</si>
  <si>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</si>
  <si>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</si>
  <si>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</si>
  <si>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</si>
  <si>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</si>
  <si>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</si>
  <si>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</si>
  <si>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</si>
  <si>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</si>
  <si>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</si>
  <si>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</si>
  <si>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</si>
  <si>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</si>
  <si>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</si>
  <si>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</si>
  <si>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</si>
  <si>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</si>
  <si>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</si>
  <si>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</si>
  <si>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</si>
  <si>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</si>
  <si>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</si>
  <si>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</si>
  <si>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</si>
  <si>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</si>
  <si>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</si>
  <si>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</si>
  <si>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</si>
  <si>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</si>
  <si>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</si>
  <si>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</si>
  <si>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</si>
  <si>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</si>
  <si>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</si>
  <si>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</si>
  <si>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</si>
  <si>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</si>
  <si>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</si>
  <si>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</si>
  <si>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</si>
  <si>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</si>
  <si>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</si>
  <si>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</si>
  <si>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</si>
  <si>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</si>
  <si>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</si>
  <si>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</si>
  <si>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</si>
  <si>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</si>
  <si>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</si>
  <si>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</si>
  <si>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</si>
  <si>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</si>
  <si>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</si>
  <si>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</si>
  <si>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</si>
  <si>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</si>
  <si>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</si>
  <si>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</si>
  <si>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</si>
  <si>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</si>
  <si>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</si>
  <si>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</si>
  <si>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</si>
  <si>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</si>
  <si>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</si>
  <si>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</si>
  <si>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</si>
  <si>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</si>
  <si>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</si>
  <si>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</si>
  <si>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</si>
  <si>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</si>
  <si>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</si>
  <si>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</si>
  <si>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</si>
  <si>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</si>
  <si>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</si>
  <si>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</si>
  <si>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</si>
  <si>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</si>
  <si>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</si>
  <si>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</si>
  <si>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</si>
  <si>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</si>
  <si>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</si>
  <si>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</si>
  <si>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</si>
  <si>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</si>
  <si>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</si>
  <si>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</si>
  <si>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</si>
  <si>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</si>
  <si>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</si>
  <si>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</si>
  <si>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</si>
  <si>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</si>
  <si>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</si>
  <si>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</si>
  <si>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</si>
  <si>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</si>
  <si>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</si>
  <si>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</si>
  <si>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</si>
  <si>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</si>
  <si>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</si>
  <si>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</si>
  <si>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</si>
  <si>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</si>
  <si>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</si>
  <si>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</si>
  <si>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</si>
  <si>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</si>
  <si>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</si>
  <si>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</si>
  <si>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</si>
  <si>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</si>
  <si>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</si>
  <si>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</si>
  <si>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</si>
  <si>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</si>
  <si>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</si>
  <si>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</si>
  <si>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</si>
  <si>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</si>
  <si>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</si>
  <si>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</si>
  <si>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</si>
  <si>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</si>
  <si>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</si>
  <si>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</si>
  <si>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</si>
  <si>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</si>
  <si>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</si>
  <si>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</si>
  <si>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</si>
  <si>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</si>
  <si>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</si>
  <si>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</si>
  <si>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</si>
  <si>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</si>
  <si>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</si>
  <si>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</si>
  <si>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</si>
  <si>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</si>
  <si>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</si>
  <si>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</si>
  <si>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</si>
  <si>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</si>
  <si>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</si>
  <si>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</si>
  <si>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</si>
  <si>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</si>
  <si>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</si>
  <si>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</si>
  <si>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</si>
  <si>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</si>
  <si>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</si>
  <si>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</si>
  <si>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</si>
  <si>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</si>
  <si>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</si>
  <si>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</si>
  <si>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</si>
  <si>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</si>
  <si>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</si>
  <si>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</si>
  <si>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</si>
  <si>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</si>
  <si>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</si>
  <si>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</si>
  <si>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</si>
  <si>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</si>
  <si>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</si>
  <si>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</si>
  <si>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</si>
  <si>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</si>
  <si>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</si>
  <si>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</si>
  <si>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</si>
  <si>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</si>
  <si>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</si>
  <si>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</si>
  <si>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</si>
  <si>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</si>
  <si>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</si>
  <si>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</si>
  <si>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</si>
  <si>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</si>
  <si>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</si>
  <si>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</si>
  <si>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</si>
  <si>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</si>
  <si>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</si>
  <si>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</si>
  <si>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</si>
  <si>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</si>
  <si>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</si>
  <si>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</si>
  <si>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</si>
  <si>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</si>
  <si>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</si>
  <si>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</si>
  <si>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</si>
  <si>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</si>
  <si>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</si>
  <si>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</si>
  <si>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</si>
  <si>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</si>
  <si>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</si>
  <si>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</si>
  <si>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</si>
  <si>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</si>
  <si>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</si>
  <si>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</si>
  <si>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</si>
  <si>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</si>
  <si>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</si>
  <si>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</si>
  <si>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</si>
  <si>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</si>
  <si>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</si>
  <si>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</si>
  <si>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</si>
  <si>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</si>
  <si>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</si>
  <si>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</si>
  <si>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</si>
  <si>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</si>
  <si>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</si>
  <si>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</si>
  <si>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</si>
  <si>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</si>
  <si>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</si>
  <si>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</si>
  <si>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</si>
  <si>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</si>
  <si>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</si>
  <si>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</si>
  <si>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</si>
  <si>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Bezeichnung</t>
  </si>
  <si>
    <t>Artikel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</si>
  <si>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</si>
  <si>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</si>
  <si>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</si>
  <si>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</si>
  <si>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</si>
  <si>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</si>
  <si>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</si>
  <si>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</si>
  <si>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</si>
  <si>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</si>
  <si>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</si>
  <si>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</si>
  <si>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</si>
  <si>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</si>
  <si>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</si>
  <si>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</si>
  <si>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</si>
  <si>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</si>
  <si>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</si>
  <si>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</si>
  <si>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</si>
  <si>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</si>
  <si>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</si>
  <si>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</si>
  <si>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</si>
  <si>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</si>
  <si>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</si>
  <si>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</si>
  <si>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</si>
  <si>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</si>
  <si>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</si>
  <si>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</si>
  <si>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</si>
  <si>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</si>
  <si>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</si>
  <si>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</si>
  <si>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</si>
  <si>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</si>
  <si>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</si>
  <si>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</si>
  <si>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</si>
  <si>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</si>
  <si>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</si>
  <si>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</si>
  <si>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</si>
  <si>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</si>
  <si>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</si>
  <si>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</si>
  <si>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</si>
  <si>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</si>
  <si>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</si>
  <si>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</si>
  <si>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</si>
  <si>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</si>
  <si>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</si>
  <si>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</si>
  <si>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</si>
  <si>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</si>
  <si>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</si>
  <si>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</si>
  <si>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</si>
  <si>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</si>
  <si>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</si>
  <si>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</si>
  <si>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</si>
  <si>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</si>
  <si>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</si>
  <si>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</si>
  <si>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</si>
  <si>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</si>
  <si>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</si>
  <si>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</si>
  <si>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</si>
  <si>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</si>
  <si>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</si>
  <si>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</si>
  <si>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</si>
  <si>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</si>
  <si>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</si>
  <si>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</si>
  <si>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</si>
  <si>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</si>
  <si>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</si>
  <si>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</si>
  <si>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</si>
  <si>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</si>
  <si>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</si>
  <si>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</si>
  <si>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</si>
  <si>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</si>
  <si>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</si>
  <si>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</si>
  <si>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</si>
  <si>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</si>
  <si>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</si>
  <si>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</si>
  <si>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</si>
  <si>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</si>
  <si>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</si>
  <si>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</si>
  <si>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</si>
  <si>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</si>
  <si>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</si>
  <si>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</si>
  <si>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</si>
  <si>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</si>
  <si>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</si>
  <si>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</si>
  <si>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</si>
  <si>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</si>
  <si>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</si>
  <si>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</si>
  <si>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</si>
  <si>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</si>
  <si>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</si>
  <si>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</si>
  <si>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</si>
  <si>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</si>
  <si>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</si>
  <si>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</si>
  <si>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</si>
  <si>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</si>
  <si>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</si>
  <si>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</si>
  <si>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</si>
  <si>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</si>
  <si>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</si>
  <si>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</si>
  <si>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</si>
  <si>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</si>
  <si>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</si>
  <si>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</si>
  <si>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</si>
  <si>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</si>
  <si>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</si>
  <si>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</si>
  <si>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</si>
  <si>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</si>
  <si>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</si>
  <si>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</si>
  <si>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</si>
  <si>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</si>
  <si>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</si>
  <si>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</si>
  <si>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</si>
  <si>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</si>
  <si>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</si>
  <si>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</si>
  <si>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</si>
  <si>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</si>
  <si>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</si>
  <si>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</si>
  <si>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</si>
  <si>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</si>
  <si>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</si>
  <si>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</si>
  <si>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</si>
  <si>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</si>
  <si>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</si>
  <si>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</si>
  <si>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</si>
  <si>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</si>
  <si>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</si>
  <si>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</si>
  <si>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</si>
  <si>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</si>
  <si>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</si>
  <si>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</si>
  <si>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</si>
  <si>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</si>
  <si>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</si>
  <si>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</si>
  <si>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</si>
  <si>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</si>
  <si>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</si>
  <si>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</si>
  <si>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</si>
  <si>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</si>
  <si>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</si>
  <si>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</si>
  <si>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</si>
  <si>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</si>
  <si>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</si>
  <si>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</si>
  <si>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</si>
  <si>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</si>
  <si>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</si>
  <si>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</si>
  <si>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</si>
  <si>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</si>
  <si>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</si>
  <si>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</si>
  <si>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</si>
  <si>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</si>
  <si>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</si>
  <si>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</si>
  <si>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</si>
  <si>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</si>
  <si>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</si>
  <si>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</si>
  <si>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</si>
  <si>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</si>
  <si>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</si>
  <si>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</si>
  <si>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</si>
  <si>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</si>
  <si>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</si>
  <si>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</si>
  <si>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</si>
  <si>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</si>
  <si>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</si>
  <si>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</si>
  <si>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</si>
  <si>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</si>
  <si>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</si>
  <si>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</si>
  <si>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</si>
  <si>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</si>
  <si>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</si>
  <si>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</si>
  <si>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</si>
  <si>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</si>
  <si>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</si>
  <si>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</si>
  <si>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</si>
  <si>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</si>
  <si>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</si>
  <si>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</si>
  <si>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</si>
  <si>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</si>
  <si>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</si>
  <si>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</si>
  <si>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</si>
  <si>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</si>
  <si>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</si>
  <si>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</si>
  <si>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</si>
  <si>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</si>
  <si>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</si>
  <si>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</si>
  <si>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</si>
  <si>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</si>
  <si>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</si>
  <si>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</si>
  <si>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</si>
  <si>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</si>
  <si>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</si>
  <si>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</si>
  <si>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</si>
  <si>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</si>
  <si>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</si>
  <si>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</si>
  <si>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</si>
  <si>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</si>
  <si>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</si>
  <si>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</si>
  <si>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</si>
  <si>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</si>
  <si>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</si>
  <si>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</si>
  <si>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</si>
  <si>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</si>
  <si>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</si>
  <si>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</si>
  <si>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</si>
  <si>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</si>
  <si>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</si>
  <si>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</si>
  <si>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</si>
  <si>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</si>
  <si>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</si>
  <si>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</si>
  <si>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</si>
  <si>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</si>
  <si>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</si>
  <si>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</si>
  <si>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</si>
  <si>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</si>
  <si>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</si>
  <si>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</si>
  <si>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</si>
  <si>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</si>
  <si>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</si>
  <si>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</si>
  <si>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</si>
  <si>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</si>
  <si>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</si>
  <si>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</si>
  <si>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</si>
  <si>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</si>
  <si>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</si>
  <si>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</si>
  <si>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</si>
  <si>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</si>
  <si>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</si>
  <si>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</si>
  <si>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</si>
  <si>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</si>
  <si>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</si>
  <si>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</si>
  <si>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</si>
  <si>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</si>
  <si>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</si>
  <si>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</si>
  <si>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</si>
  <si>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</si>
  <si>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</si>
  <si>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</si>
  <si>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</si>
  <si>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</si>
  <si>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</si>
  <si>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</si>
  <si>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</si>
  <si>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</si>
  <si>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</si>
  <si>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</si>
  <si>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</si>
  <si>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</si>
  <si>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</si>
  <si>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</si>
  <si>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</si>
  <si>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</si>
  <si>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</si>
  <si>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</si>
  <si>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</si>
  <si>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</si>
  <si>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</si>
  <si>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</si>
  <si>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</si>
  <si>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</si>
  <si>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</si>
  <si>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</si>
  <si>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</si>
  <si>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</si>
  <si>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</si>
  <si>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</si>
  <si>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</si>
  <si>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</si>
  <si>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</si>
  <si>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</si>
  <si>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</si>
  <si>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</si>
  <si>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</si>
  <si>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</si>
  <si>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</si>
  <si>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</si>
  <si>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</si>
  <si>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</si>
  <si>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</si>
  <si>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</si>
  <si>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</si>
  <si>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</si>
  <si>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</si>
  <si>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</si>
  <si>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</si>
  <si>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</si>
  <si>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</si>
  <si>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</si>
  <si>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</si>
  <si>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</si>
  <si>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</si>
  <si>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</si>
  <si>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</si>
  <si>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</si>
  <si>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</si>
  <si>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</si>
  <si>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</si>
  <si>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</si>
  <si>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</si>
  <si>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</si>
  <si>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</si>
  <si>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</si>
  <si>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</si>
  <si>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</si>
  <si>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</si>
  <si>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</si>
  <si>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</si>
  <si>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</si>
  <si>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</si>
  <si>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</si>
  <si>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</si>
  <si>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</si>
  <si>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</si>
  <si>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</si>
  <si>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</si>
  <si>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</si>
  <si>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</si>
  <si>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</si>
  <si>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</si>
  <si>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</si>
  <si>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</si>
  <si>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</si>
  <si>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</si>
  <si>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</si>
  <si>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</si>
  <si>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</si>
  <si>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</si>
  <si>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</si>
  <si>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</si>
  <si>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</si>
  <si>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</si>
  <si>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</si>
  <si>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</si>
  <si>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</si>
  <si>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</si>
  <si>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</si>
  <si>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</si>
  <si>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</si>
  <si>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</si>
  <si>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</si>
  <si>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</si>
  <si>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</si>
  <si>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</si>
  <si>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</si>
  <si>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</si>
  <si>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</si>
  <si>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</si>
  <si>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</si>
  <si>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</si>
  <si>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</si>
  <si>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</si>
  <si>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</si>
  <si>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</si>
  <si>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</si>
  <si>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</si>
  <si>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</si>
  <si>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</si>
  <si>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</si>
  <si>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</si>
  <si>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</si>
  <si>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</si>
  <si>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</si>
  <si>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</si>
  <si>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</si>
  <si>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</si>
  <si>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</si>
  <si>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</si>
  <si>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</si>
  <si>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</si>
  <si>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</si>
  <si>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</si>
  <si>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</si>
  <si>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</si>
  <si>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</si>
  <si>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</si>
  <si>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</si>
  <si>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</si>
  <si>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</si>
  <si>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</si>
  <si>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</si>
  <si>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</si>
  <si>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</si>
  <si>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</si>
  <si>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</si>
  <si>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</si>
  <si>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</si>
  <si>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</si>
  <si>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</si>
  <si>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</si>
  <si>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</si>
  <si>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</si>
  <si>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</si>
  <si>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</si>
  <si>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</si>
  <si>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</si>
  <si>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</si>
  <si>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</si>
  <si>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</si>
  <si>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</si>
  <si>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</si>
  <si>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</si>
  <si>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</si>
  <si>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</si>
  <si>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</si>
  <si>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</si>
  <si>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</si>
  <si>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</si>
  <si>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</si>
  <si>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</si>
  <si>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</si>
  <si>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</si>
  <si>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</si>
  <si>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</si>
  <si>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</si>
  <si>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</si>
  <si>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</si>
  <si>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</si>
  <si>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</si>
  <si>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</si>
  <si>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</si>
  <si>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</si>
  <si>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</si>
  <si>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</si>
  <si>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</si>
  <si>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</si>
  <si>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</si>
  <si>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</si>
  <si>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</si>
  <si>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</si>
  <si>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</si>
  <si>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</si>
  <si>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</si>
  <si>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</si>
  <si>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</si>
  <si>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</si>
  <si>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</si>
  <si>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</si>
  <si>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</si>
  <si>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</si>
  <si>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</si>
  <si>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</si>
  <si>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</si>
  <si>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</si>
  <si>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</si>
  <si>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</si>
  <si>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</si>
  <si>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</si>
  <si>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</si>
  <si>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</si>
  <si>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</si>
  <si>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</si>
  <si>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</si>
  <si>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</si>
  <si>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</si>
  <si>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</si>
  <si>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</si>
  <si>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</si>
  <si>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</si>
  <si>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</si>
  <si>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</si>
  <si>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</si>
  <si>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</si>
  <si>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</si>
  <si>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</si>
  <si>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</si>
  <si>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</si>
  <si>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</si>
  <si>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</si>
  <si>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</si>
  <si>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</si>
  <si>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</si>
  <si>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</si>
  <si>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</si>
  <si>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</si>
  <si>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</si>
  <si>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</si>
  <si>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</si>
  <si>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</si>
  <si>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</si>
  <si>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</si>
  <si>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</si>
  <si>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</si>
  <si>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</si>
  <si>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</si>
  <si>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</si>
  <si>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</si>
  <si>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</si>
  <si>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</si>
  <si>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</si>
  <si>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</si>
  <si>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</si>
  <si>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</si>
  <si>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</si>
  <si>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</si>
  <si>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</si>
  <si>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</si>
  <si>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</si>
  <si>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</si>
  <si>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</si>
  <si>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</si>
  <si>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</si>
  <si>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</si>
  <si>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</si>
  <si>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</si>
  <si>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</si>
  <si>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</si>
  <si>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</si>
  <si>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</si>
  <si>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</si>
  <si>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</si>
  <si>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</si>
  <si>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</si>
  <si>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</si>
  <si>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</si>
  <si>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</si>
  <si>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</si>
  <si>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</si>
  <si>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</si>
  <si>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</si>
  <si>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</si>
  <si>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</si>
  <si>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</si>
  <si>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</si>
  <si>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</si>
  <si>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</si>
  <si>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</si>
  <si>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</si>
  <si>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</si>
  <si>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</si>
  <si>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</si>
  <si>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</si>
  <si>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</si>
  <si>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</si>
  <si>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</si>
  <si>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</si>
  <si>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</si>
  <si>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</si>
  <si>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</si>
  <si>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</si>
  <si>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</si>
  <si>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</si>
  <si>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</si>
  <si>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</si>
  <si>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</si>
  <si>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</si>
  <si>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</si>
  <si>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</si>
  <si>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</si>
  <si>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</si>
  <si>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</si>
  <si>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</si>
  <si>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</si>
  <si>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</si>
  <si>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</si>
  <si>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</si>
  <si>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</si>
  <si>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</si>
  <si>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</si>
  <si>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</si>
  <si>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</si>
  <si>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</si>
  <si>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</si>
  <si>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</si>
  <si>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</si>
  <si>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</si>
  <si>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</si>
  <si>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</si>
  <si>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</si>
  <si>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</si>
  <si>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</si>
  <si>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</si>
  <si>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</si>
  <si>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</si>
  <si>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</si>
  <si>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</si>
  <si>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</si>
  <si>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</si>
  <si>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</si>
  <si>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</si>
  <si>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</si>
  <si>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</si>
  <si>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</si>
  <si>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</si>
  <si>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</si>
  <si>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</si>
  <si>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</si>
  <si>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</si>
  <si>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</si>
  <si>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</si>
  <si>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</si>
  <si>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</si>
  <si>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</si>
  <si>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</si>
  <si>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</si>
  <si>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</si>
  <si>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</si>
  <si>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</si>
  <si>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</si>
  <si>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</si>
  <si>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</si>
  <si>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</si>
  <si>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</si>
  <si>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</si>
  <si>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</si>
  <si>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</si>
  <si>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</si>
  <si>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</si>
  <si>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</si>
  <si>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</si>
  <si>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</si>
  <si>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</si>
  <si>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</si>
  <si>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</si>
  <si>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</si>
  <si>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</si>
  <si>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</si>
  <si>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</si>
  <si>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</si>
  <si>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</si>
  <si>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</si>
  <si>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</si>
  <si>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</si>
  <si>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</si>
  <si>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</si>
  <si>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</si>
  <si>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</si>
  <si>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</si>
  <si>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</si>
  <si>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</si>
  <si>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</si>
  <si>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</si>
  <si>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</si>
  <si>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</si>
  <si>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</si>
  <si>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</si>
  <si>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</si>
  <si>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</si>
  <si>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</si>
  <si>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</si>
  <si>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</si>
  <si>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</si>
  <si>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</si>
  <si>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</si>
  <si>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</si>
  <si>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</si>
  <si>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</si>
  <si>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</si>
  <si>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</si>
  <si>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</si>
  <si>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</si>
  <si>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</si>
  <si>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</si>
  <si>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</si>
  <si>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</si>
  <si>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</si>
  <si>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</si>
  <si>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</si>
  <si>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</si>
  <si>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</si>
  <si>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</si>
  <si>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</si>
  <si>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</si>
  <si>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</si>
  <si>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</si>
  <si>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</si>
  <si>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</si>
  <si>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</si>
  <si>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</si>
  <si>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</si>
  <si>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</si>
  <si>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</si>
  <si>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</si>
  <si>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</si>
  <si>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</si>
  <si>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</si>
  <si>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</si>
  <si>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</si>
  <si>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</si>
  <si>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</si>
  <si>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</si>
  <si>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</si>
  <si>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</si>
  <si>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</si>
  <si>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</si>
  <si>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</si>
  <si>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</si>
  <si>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</si>
  <si>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</si>
  <si>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</si>
  <si>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</si>
  <si>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</si>
  <si>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</si>
  <si>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</si>
  <si>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</si>
  <si>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</si>
  <si>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</si>
  <si>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</si>
  <si>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</si>
  <si>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</si>
  <si>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</si>
  <si>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</si>
  <si>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</si>
  <si>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</si>
  <si>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</si>
  <si>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</si>
  <si>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</si>
  <si>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</si>
  <si>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</si>
  <si>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</si>
  <si>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</si>
  <si>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</si>
  <si>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</si>
  <si>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</si>
  <si>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</si>
  <si>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</si>
  <si>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</si>
  <si>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</si>
  <si>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</si>
  <si>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</si>
  <si>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</si>
  <si>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</si>
  <si>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</si>
  <si>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</si>
  <si>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</si>
  <si>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</si>
  <si>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</si>
  <si>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</si>
  <si>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</si>
  <si>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</si>
  <si>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</si>
  <si>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</si>
  <si>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</si>
  <si>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</si>
  <si>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</si>
  <si>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</si>
  <si>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</si>
  <si>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</si>
  <si>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</si>
  <si>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</si>
  <si>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</si>
  <si>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</si>
  <si>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</si>
  <si>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</si>
  <si>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</si>
  <si>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</si>
  <si>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</si>
  <si>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</si>
  <si>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</si>
  <si>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</si>
  <si>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</si>
  <si>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</si>
  <si>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</si>
  <si>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</si>
  <si>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</si>
  <si>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</si>
  <si>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</si>
  <si>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</si>
  <si>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</si>
  <si>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</si>
  <si>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</si>
  <si>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</si>
  <si>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</si>
  <si>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</si>
  <si>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</si>
  <si>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</si>
  <si>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</si>
  <si>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</si>
  <si>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</si>
  <si>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</si>
  <si>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</si>
  <si>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</si>
  <si>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</si>
  <si>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</si>
  <si>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</si>
  <si>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</si>
  <si>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</si>
  <si>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</si>
  <si>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</si>
  <si>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</si>
  <si>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</si>
  <si>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</si>
  <si>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</si>
  <si>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</si>
  <si>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</si>
  <si>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</si>
  <si>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</si>
  <si>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</si>
  <si>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</si>
  <si>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</si>
  <si>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</si>
  <si>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</si>
  <si>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</si>
  <si>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</si>
  <si>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</si>
  <si>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</si>
  <si>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</si>
  <si>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</si>
  <si>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</si>
  <si>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</si>
  <si>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</si>
  <si>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</si>
  <si>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</si>
  <si>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</si>
  <si>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</si>
  <si>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</si>
  <si>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</si>
  <si>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</si>
  <si>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</si>
  <si>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</si>
  <si>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</si>
  <si>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</si>
  <si>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</si>
  <si>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</si>
  <si>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</si>
  <si>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</si>
  <si>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</si>
  <si>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</si>
  <si>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</si>
  <si>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</si>
  <si>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</si>
  <si>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</si>
  <si>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</si>
  <si>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</si>
  <si>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</si>
  <si>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</si>
  <si>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</si>
  <si>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</si>
  <si>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</si>
  <si>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</si>
  <si>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</si>
  <si>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</si>
  <si>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</si>
  <si>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</si>
  <si>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</si>
  <si>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</si>
  <si>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</si>
  <si>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</si>
  <si>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</si>
  <si>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</si>
  <si>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</si>
  <si>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</si>
  <si>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</si>
  <si>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</si>
  <si>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</si>
  <si>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</si>
  <si>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</si>
  <si>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</si>
  <si>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</si>
  <si>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</si>
  <si>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</si>
  <si>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</si>
  <si>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</si>
  <si>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</si>
  <si>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</si>
  <si>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</si>
  <si>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</si>
  <si>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</si>
  <si>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</si>
  <si>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</si>
  <si>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</si>
  <si>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</si>
  <si>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</si>
  <si>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</si>
  <si>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</si>
  <si>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</si>
  <si>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</si>
  <si>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</si>
  <si>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</si>
  <si>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</si>
  <si>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</si>
  <si>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</si>
  <si>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</si>
  <si>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</si>
  <si>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</si>
  <si>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</si>
  <si>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</si>
  <si>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</si>
  <si>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</si>
  <si>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</si>
  <si>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</si>
  <si>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</si>
  <si>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</si>
  <si>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</si>
  <si>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</si>
  <si>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</si>
  <si>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</si>
  <si>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</si>
  <si>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</si>
  <si>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</si>
  <si>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</si>
  <si>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</si>
  <si>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</si>
  <si>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</si>
  <si>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</si>
  <si>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</si>
  <si>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</si>
  <si>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</si>
  <si>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</si>
  <si>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</si>
  <si>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</si>
  <si>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</si>
  <si>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</si>
  <si>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</si>
  <si>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</si>
  <si>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</si>
  <si>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</si>
  <si>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</si>
  <si>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</si>
  <si>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</si>
  <si>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</si>
  <si>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</si>
  <si>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</si>
  <si>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</si>
  <si>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</si>
  <si>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</si>
  <si>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</si>
  <si>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</si>
  <si>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</si>
  <si>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</si>
  <si>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</si>
  <si>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</si>
  <si>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</si>
  <si>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</si>
  <si>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</si>
  <si>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</si>
  <si>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</si>
  <si>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</si>
  <si>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</si>
  <si>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</si>
  <si>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</si>
  <si>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</si>
  <si>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</si>
  <si>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</si>
  <si>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</si>
  <si>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</si>
  <si>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</si>
  <si>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</si>
  <si>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</si>
  <si>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</si>
  <si>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</si>
  <si>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</si>
  <si>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</si>
  <si>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</si>
  <si>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</si>
  <si>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</si>
  <si>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</si>
  <si>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</si>
  <si>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</si>
  <si>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</si>
  <si>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</si>
  <si>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</si>
  <si>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</si>
  <si>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</si>
  <si>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</si>
  <si>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</si>
  <si>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</si>
  <si>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</si>
  <si>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</si>
  <si>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</si>
  <si>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</si>
  <si>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</si>
  <si>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</si>
  <si>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</si>
  <si>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</si>
  <si>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</si>
  <si>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</si>
  <si>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</si>
  <si>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</si>
  <si>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</si>
  <si>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</si>
  <si>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</si>
  <si>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</si>
  <si>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</si>
  <si>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</si>
  <si>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</si>
  <si>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</si>
  <si>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</si>
  <si>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</si>
  <si>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</si>
  <si>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</si>
  <si>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</si>
  <si>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</si>
  <si>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</si>
  <si>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</si>
  <si>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</si>
  <si>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</si>
  <si>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</si>
  <si>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</si>
  <si>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</si>
  <si>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</si>
  <si>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</si>
  <si>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</si>
  <si>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</si>
  <si>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</si>
  <si>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</si>
  <si>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</si>
  <si>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</si>
  <si>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</si>
  <si>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</si>
  <si>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</si>
  <si>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</si>
  <si>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</si>
  <si>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</si>
  <si>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</si>
  <si>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</si>
  <si>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</si>
  <si>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</si>
  <si>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</si>
  <si>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</si>
  <si>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</si>
  <si>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</si>
  <si>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</si>
  <si>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</si>
  <si>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</si>
  <si>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</si>
  <si>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</si>
  <si>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</si>
  <si>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</si>
  <si>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</si>
  <si>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</si>
  <si>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</si>
  <si>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</si>
  <si>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</si>
  <si>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</si>
  <si>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</si>
  <si>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</si>
  <si>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</si>
  <si>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</si>
  <si>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</si>
  <si>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</si>
  <si>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</si>
  <si>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</si>
  <si>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</si>
  <si>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</si>
  <si>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</si>
  <si>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</si>
  <si>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</si>
  <si>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</si>
  <si>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</si>
  <si>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</si>
  <si>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</si>
  <si>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</si>
  <si>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</si>
  <si>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</si>
  <si>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</si>
  <si>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</si>
  <si>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</si>
  <si>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</si>
  <si>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</si>
  <si>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</si>
  <si>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</si>
  <si>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</si>
  <si>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</si>
  <si>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</si>
  <si>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</si>
  <si>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</si>
  <si>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</si>
  <si>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</si>
  <si>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</si>
  <si>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</si>
  <si>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</si>
  <si>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</si>
  <si>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</si>
  <si>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</si>
  <si>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</si>
  <si>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</si>
  <si>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</si>
  <si>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</si>
  <si>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</si>
  <si>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</si>
  <si>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</si>
  <si>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</si>
  <si>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</si>
  <si>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</si>
  <si>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</si>
  <si>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</si>
  <si>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</si>
  <si>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</si>
  <si>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</si>
  <si>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</si>
  <si>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</si>
  <si>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</si>
  <si>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</si>
  <si>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</si>
  <si>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</si>
  <si>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</si>
  <si>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</si>
  <si>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</si>
  <si>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</si>
  <si>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</si>
  <si>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</si>
  <si>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</si>
  <si>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</si>
  <si>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</si>
  <si>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</si>
  <si>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</si>
  <si>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</si>
  <si>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</si>
  <si>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</si>
  <si>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</si>
  <si>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</si>
  <si>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</si>
  <si>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</si>
  <si>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</si>
  <si>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</si>
  <si>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</si>
  <si>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</si>
  <si>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</si>
  <si>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</si>
  <si>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</si>
  <si>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</si>
  <si>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</si>
  <si>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</si>
  <si>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</si>
  <si>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</si>
  <si>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</si>
  <si>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</si>
  <si>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</si>
  <si>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</si>
  <si>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</si>
  <si>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</si>
  <si>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</si>
  <si>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</si>
  <si>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</si>
  <si>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</si>
  <si>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</si>
  <si>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</si>
  <si>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</si>
  <si>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</si>
  <si>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</si>
  <si>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</si>
  <si>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</si>
  <si>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</si>
  <si>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</si>
  <si>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</si>
  <si>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</si>
  <si>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</si>
  <si>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</si>
  <si>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</si>
  <si>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</si>
  <si>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</si>
  <si>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</si>
  <si>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</si>
  <si>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</si>
  <si>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</si>
  <si>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</si>
  <si>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</si>
  <si>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</si>
  <si>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</si>
  <si>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</si>
  <si>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</si>
  <si>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</si>
  <si>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</si>
  <si>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</si>
  <si>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</si>
  <si>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</si>
  <si>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</si>
  <si>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</si>
  <si>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</si>
  <si>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</si>
  <si>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</si>
  <si>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</si>
  <si>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</si>
  <si>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</si>
  <si>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</si>
  <si>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</si>
  <si>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</si>
  <si>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</si>
  <si>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</si>
  <si>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</si>
  <si>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</si>
  <si>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</si>
  <si>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</si>
  <si>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</si>
  <si>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</si>
  <si>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</si>
  <si>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</si>
  <si>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</si>
  <si>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</si>
  <si>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</si>
  <si>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</si>
  <si>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</si>
  <si>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</si>
  <si>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</si>
  <si>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</si>
  <si>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</si>
  <si>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</si>
  <si>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</si>
  <si>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</si>
  <si>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</si>
  <si>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</si>
  <si>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</si>
  <si>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</si>
  <si>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</si>
  <si>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</si>
  <si>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</si>
  <si>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</si>
  <si>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</si>
  <si>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</si>
  <si>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</si>
  <si>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</si>
  <si>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</si>
  <si>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</si>
  <si>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</si>
  <si>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</si>
  <si>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</si>
  <si>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</si>
  <si>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</si>
  <si>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</si>
  <si>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</si>
  <si>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</si>
  <si>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</si>
  <si>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</si>
  <si>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</si>
  <si>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</si>
  <si>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</si>
  <si>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</si>
  <si>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</si>
  <si>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</si>
  <si>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</si>
  <si>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</si>
  <si>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</si>
  <si>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</si>
  <si>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</si>
  <si>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</si>
  <si>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</si>
  <si>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</si>
  <si>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</si>
  <si>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</si>
  <si>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</si>
  <si>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</si>
  <si>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</si>
  <si>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</si>
  <si>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</si>
  <si>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</si>
  <si>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</si>
  <si>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</si>
  <si>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</si>
  <si>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</si>
  <si>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</si>
  <si>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</si>
  <si>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</si>
  <si>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</si>
  <si>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</si>
  <si>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</si>
  <si>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</si>
  <si>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</si>
  <si>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</si>
  <si>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</si>
  <si>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</si>
  <si>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</si>
  <si>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</si>
  <si>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</si>
  <si>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</si>
  <si>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</si>
  <si>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</si>
  <si>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</si>
  <si>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</si>
  <si>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</si>
  <si>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</si>
  <si>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</si>
  <si>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</si>
  <si>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</si>
  <si>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</si>
  <si>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</si>
  <si>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</si>
  <si>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</si>
  <si>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</si>
  <si>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</si>
  <si>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</si>
  <si>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</si>
  <si>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</si>
  <si>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</si>
  <si>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</si>
  <si>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</si>
  <si>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</si>
  <si>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</si>
  <si>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</si>
  <si>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</si>
  <si>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</si>
  <si>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</si>
  <si>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</si>
  <si>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</si>
  <si>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</si>
  <si>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</si>
  <si>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</si>
  <si>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</si>
  <si>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</si>
  <si>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</si>
  <si>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</si>
  <si>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</si>
  <si>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</si>
  <si>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</si>
  <si>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</si>
  <si>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</si>
  <si>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</si>
  <si>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</si>
  <si>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</si>
  <si>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</si>
  <si>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</si>
  <si>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</si>
  <si>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</si>
  <si>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</si>
  <si>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</si>
  <si>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</si>
  <si>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</si>
  <si>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</si>
  <si>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</si>
  <si>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</si>
  <si>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</si>
  <si>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</si>
  <si>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</si>
  <si>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</si>
  <si>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</si>
  <si>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</si>
  <si>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</si>
  <si>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</si>
  <si>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</si>
  <si>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</si>
  <si>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</si>
  <si>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</si>
  <si>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</si>
  <si>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</si>
  <si>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</si>
  <si>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</si>
  <si>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</si>
  <si>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</si>
  <si>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</si>
  <si>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</si>
  <si>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</si>
  <si>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</si>
  <si>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</si>
  <si>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</si>
  <si>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</si>
  <si>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</si>
  <si>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</si>
  <si>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</si>
  <si>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</si>
  <si>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</si>
  <si>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</si>
  <si>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</si>
  <si>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</si>
  <si>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</si>
  <si>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</si>
  <si>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</si>
  <si>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</si>
  <si>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</si>
  <si>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</si>
  <si>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</si>
  <si>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</si>
  <si>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</si>
  <si>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</si>
  <si>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</si>
  <si>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</si>
  <si>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</si>
  <si>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</si>
  <si>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</si>
  <si>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</si>
  <si>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</si>
  <si>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</si>
  <si>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</si>
  <si>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</si>
  <si>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</si>
  <si>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</si>
  <si>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</si>
  <si>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</si>
  <si>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</si>
  <si>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</si>
  <si>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</si>
  <si>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</si>
  <si>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</si>
  <si>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</si>
  <si>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</si>
  <si>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</si>
  <si>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</si>
  <si>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</si>
  <si>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</si>
  <si>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</si>
  <si>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</si>
  <si>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</si>
  <si>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</si>
  <si>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</si>
  <si>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</si>
  <si>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</si>
  <si>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</si>
  <si>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</si>
  <si>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</si>
  <si>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</si>
  <si>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</si>
  <si>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</si>
  <si>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</si>
  <si>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</si>
  <si>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</si>
  <si>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</si>
  <si>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</si>
  <si>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</si>
  <si>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</si>
  <si>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</si>
  <si>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</si>
  <si>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</si>
  <si>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</si>
  <si>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</si>
  <si>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</si>
  <si>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</si>
  <si>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</si>
  <si>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</si>
  <si>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</si>
  <si>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</si>
  <si>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</si>
  <si>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</si>
  <si>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</si>
  <si>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</si>
  <si>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</si>
  <si>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</si>
  <si>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</si>
  <si>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</si>
  <si>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</si>
  <si>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</si>
  <si>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</si>
  <si>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</si>
  <si>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</si>
  <si>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</si>
  <si>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</si>
  <si>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</si>
  <si>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</si>
  <si>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</si>
  <si>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</si>
  <si>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</si>
  <si>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</si>
  <si>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</si>
  <si>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</si>
  <si>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</si>
  <si>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</si>
  <si>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</si>
  <si>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</si>
  <si>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</si>
  <si>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</si>
  <si>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</si>
  <si>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</si>
  <si>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</si>
  <si>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</si>
  <si>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</si>
  <si>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</si>
  <si>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</si>
  <si>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</si>
  <si>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</si>
  <si>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</si>
  <si>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</si>
  <si>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</si>
  <si>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</si>
  <si>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</si>
  <si>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</si>
  <si>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</si>
  <si>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</si>
  <si>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</si>
  <si>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</si>
  <si>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</si>
  <si>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</si>
  <si>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</si>
  <si>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</si>
  <si>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</si>
  <si>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</si>
  <si>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</si>
  <si>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</si>
  <si>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</si>
  <si>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</si>
  <si>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</si>
  <si>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</si>
  <si>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</si>
  <si>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</si>
  <si>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</si>
  <si>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</si>
  <si>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</si>
  <si>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</si>
  <si>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</si>
  <si>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</si>
  <si>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</si>
  <si>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</si>
  <si>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</si>
  <si>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</si>
  <si>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</si>
  <si>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</si>
  <si>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</si>
  <si>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</si>
  <si>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</si>
  <si>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</si>
  <si>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</si>
  <si>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</si>
  <si>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</si>
  <si>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</si>
  <si>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</si>
  <si>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</si>
  <si>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</si>
  <si>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</si>
  <si>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</si>
  <si>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</si>
  <si>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</si>
  <si>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</si>
  <si>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</si>
  <si>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</si>
  <si>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</si>
  <si>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</si>
  <si>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</si>
  <si>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</si>
  <si>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</si>
  <si>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</si>
  <si>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</si>
  <si>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</si>
  <si>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</si>
  <si>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</si>
  <si>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</si>
  <si>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</si>
  <si>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</si>
  <si>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</si>
  <si>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</si>
  <si>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</si>
  <si>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</si>
  <si>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</si>
  <si>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</si>
  <si>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</si>
  <si>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</si>
  <si>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</si>
  <si>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</si>
  <si>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</si>
  <si>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</si>
  <si>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</si>
  <si>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</si>
  <si>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</si>
  <si>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</si>
  <si>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</si>
  <si>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</si>
  <si>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</si>
  <si>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</si>
  <si>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</si>
  <si>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</si>
  <si>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</si>
  <si>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</si>
  <si>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</si>
  <si>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</si>
  <si>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</si>
  <si>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</si>
  <si>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</si>
  <si>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</si>
  <si>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</si>
  <si>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</si>
  <si>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</si>
  <si>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</si>
  <si>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</si>
  <si>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</si>
  <si>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</si>
  <si>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</si>
  <si>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</si>
  <si>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</si>
  <si>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</si>
  <si>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</si>
  <si>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</si>
  <si>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</si>
  <si>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</si>
  <si>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</si>
  <si>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</si>
  <si>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</si>
  <si>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</si>
  <si>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</si>
  <si>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Bioland Rübenzucker weiß</t>
  </si>
  <si>
    <t>Bio Rohrohrzucker, extr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</si>
  <si>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</si>
  <si>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</si>
  <si>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</si>
  <si>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</si>
  <si>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</si>
  <si>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</si>
  <si>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</si>
  <si>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Bio Pfeffer schwarz gem</t>
  </si>
  <si>
    <t>PF-SCHW GEM</t>
  </si>
  <si>
    <t>Bio Muskatnüsse gemahle</t>
  </si>
  <si>
    <t>Bio Toscana-Zubereitung</t>
  </si>
  <si>
    <t>Bio Kreta-Zubereitung</t>
  </si>
  <si>
    <t>Bio-Manchego, 50% Fett</t>
  </si>
  <si>
    <t>Manchego 50FIT</t>
  </si>
  <si>
    <t>Bio Zwiebel Würfel rot</t>
  </si>
  <si>
    <t>ZWIEB-Würfel rot 10x10</t>
  </si>
  <si>
    <t>Bio-Feta natur, 50% Fet</t>
  </si>
  <si>
    <t>Bio Gurken Stifte m. Sc</t>
  </si>
  <si>
    <t>Bio Tomaten Wüfel 10mm</t>
  </si>
  <si>
    <t>Bio Zitronensaftkonzent</t>
  </si>
  <si>
    <t>Bio Zitronensaftkonzentrat</t>
  </si>
  <si>
    <t>Bio Paprikawürfel rot 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</si>
  <si>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</si>
  <si>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</si>
  <si>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</si>
  <si>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</si>
  <si>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</si>
  <si>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</si>
  <si>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</si>
  <si>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</si>
  <si>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</si>
  <si>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</si>
  <si>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</si>
  <si>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</si>
  <si>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</si>
  <si>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</si>
  <si>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</si>
  <si>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</si>
  <si>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</si>
  <si>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</si>
  <si>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</si>
  <si>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</si>
  <si>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</si>
  <si>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</si>
  <si>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</si>
  <si>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Ananaswürfel 5x5, getro</t>
  </si>
  <si>
    <t>ANANASwürfel getr. 5x5MM</t>
  </si>
  <si>
    <t>Bio Zwiebelwürfel TK 6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</si>
  <si>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</si>
  <si>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</si>
  <si>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</si>
  <si>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</si>
  <si>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</si>
  <si>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</si>
  <si>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</si>
  <si>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Bio Heidelbeeren TK</t>
  </si>
  <si>
    <t>TK-Heidelbeeren</t>
  </si>
  <si>
    <t>Bio Brombeere TK</t>
  </si>
  <si>
    <t>TK-BROM</t>
  </si>
  <si>
    <t>Bio Himbeergrieß TK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</si>
  <si>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</si>
  <si>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</si>
  <si>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</si>
  <si>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</si>
  <si>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</si>
  <si>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</si>
  <si>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</si>
  <si>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</si>
  <si>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</si>
  <si>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</si>
  <si>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</si>
  <si>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</si>
  <si>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</si>
  <si>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</si>
  <si>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</si>
  <si>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</si>
  <si>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</si>
  <si>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</si>
  <si>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</si>
  <si>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</si>
  <si>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</si>
  <si>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</si>
  <si>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</si>
  <si>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</si>
  <si>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</si>
  <si>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</si>
  <si>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</si>
  <si>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</si>
  <si>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</si>
  <si>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</si>
  <si>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</si>
  <si>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</si>
  <si>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</si>
  <si>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</si>
  <si>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Bio Dwersteg Eier-Lique</t>
  </si>
  <si>
    <t>Bioland-Biskuit Scheibe</t>
  </si>
  <si>
    <t>ConPro BIO WBM 700</t>
  </si>
  <si>
    <t>Bio ConPro WBM 700</t>
  </si>
  <si>
    <t>Bio Amaretto-Liqueur 20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</si>
  <si>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</si>
  <si>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</si>
  <si>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</si>
  <si>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</si>
  <si>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</si>
  <si>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</si>
  <si>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</si>
  <si>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</si>
  <si>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</si>
  <si>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</si>
  <si>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</si>
  <si>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</si>
  <si>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</si>
  <si>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</si>
  <si>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</si>
  <si>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</si>
  <si>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</si>
  <si>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</si>
  <si>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</si>
  <si>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</si>
  <si>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</si>
  <si>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</si>
  <si>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</si>
  <si>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</si>
  <si>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</si>
  <si>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</si>
  <si>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</si>
  <si>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</si>
  <si>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</si>
  <si>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</si>
  <si>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</si>
  <si>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</si>
  <si>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</si>
  <si>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</si>
  <si>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</si>
  <si>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</si>
  <si>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</si>
  <si>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Bio Knoblauch gehackt 1</t>
  </si>
  <si>
    <t>Bio Zwiebel Würfel 5mm</t>
  </si>
  <si>
    <t>ZWIEB-Würfel * 5x5MM</t>
  </si>
  <si>
    <t>Bio Petersilie geschnit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</si>
  <si>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</si>
  <si>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</si>
  <si>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</si>
  <si>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</si>
  <si>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</si>
  <si>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</si>
  <si>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</si>
  <si>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</si>
  <si>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</si>
  <si>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</si>
  <si>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</si>
  <si>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</si>
  <si>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</si>
  <si>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</si>
  <si>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</si>
  <si>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</si>
  <si>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</si>
  <si>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</si>
  <si>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</si>
  <si>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</si>
  <si>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</si>
  <si>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</si>
  <si>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</si>
  <si>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</si>
  <si>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</si>
  <si>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</si>
  <si>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</si>
  <si>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</si>
  <si>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</si>
  <si>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</si>
  <si>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</si>
  <si>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</si>
  <si>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</si>
  <si>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</si>
  <si>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</si>
  <si>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</si>
  <si>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</si>
  <si>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</si>
  <si>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</si>
  <si>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</si>
  <si>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</si>
  <si>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</si>
  <si>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</si>
  <si>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</si>
  <si>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</si>
  <si>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</si>
  <si>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ZUB-Birnen</t>
  </si>
  <si>
    <t>Bio Lauchgranulat 10 x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</si>
  <si>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</si>
  <si>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</si>
  <si>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</si>
  <si>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</si>
  <si>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</si>
  <si>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</si>
  <si>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</si>
  <si>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</si>
  <si>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</si>
  <si>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</si>
  <si>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</si>
  <si>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</si>
  <si>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</si>
  <si>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</si>
  <si>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</si>
  <si>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</si>
  <si>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</si>
  <si>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</si>
  <si>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</si>
  <si>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Bioland Möhren Würfel 5</t>
  </si>
  <si>
    <t>Möhrenwürfel * 5x5MM</t>
  </si>
  <si>
    <t>Bio Parmigiano Reggiano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</si>
  <si>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</si>
  <si>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</si>
  <si>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</si>
  <si>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</si>
  <si>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</si>
  <si>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</si>
  <si>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</si>
  <si>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</si>
  <si>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</si>
  <si>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</si>
  <si>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</si>
  <si>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</si>
  <si>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</si>
  <si>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</si>
  <si>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</si>
  <si>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</si>
  <si>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</si>
  <si>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</si>
  <si>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</si>
  <si>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</si>
  <si>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</si>
  <si>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</si>
  <si>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</si>
  <si>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</si>
  <si>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</si>
  <si>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</si>
  <si>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</si>
  <si>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</si>
  <si>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</si>
  <si>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</si>
  <si>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</si>
  <si>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</si>
  <si>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</si>
  <si>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</si>
  <si>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</si>
  <si>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</si>
  <si>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</si>
  <si>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</si>
  <si>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</si>
  <si>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</si>
  <si>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</si>
  <si>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</si>
  <si>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</si>
  <si>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</si>
  <si>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</si>
  <si>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</si>
  <si>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</si>
  <si>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</si>
  <si>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</si>
  <si>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</si>
  <si>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</si>
  <si>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</si>
  <si>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</si>
  <si>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</si>
  <si>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</si>
  <si>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</si>
  <si>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</si>
  <si>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</si>
  <si>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</si>
  <si>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</si>
  <si>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</si>
  <si>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</si>
  <si>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</si>
  <si>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</si>
  <si>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</si>
  <si>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</si>
  <si>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</si>
  <si>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</si>
  <si>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</si>
  <si>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</si>
  <si>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</si>
  <si>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</si>
  <si>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</si>
  <si>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</si>
  <si>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</si>
  <si>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</si>
  <si>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</si>
  <si>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</si>
  <si>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</si>
  <si>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</si>
  <si>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</si>
  <si>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</si>
  <si>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</si>
  <si>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</si>
  <si>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</si>
  <si>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</si>
  <si>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</si>
  <si>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</si>
  <si>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</si>
  <si>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</si>
  <si>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</si>
  <si>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</si>
  <si>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</si>
  <si>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</si>
  <si>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</si>
  <si>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</si>
  <si>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</si>
  <si>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</si>
  <si>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</si>
  <si>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</si>
  <si>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</si>
  <si>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</si>
  <si>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</si>
  <si>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</si>
  <si>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</si>
  <si>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</si>
  <si>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</si>
  <si>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</si>
  <si>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</si>
  <si>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</si>
  <si>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</si>
  <si>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</si>
  <si>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</si>
  <si>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</si>
  <si>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</si>
  <si>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</si>
  <si>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</si>
  <si>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</si>
  <si>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</si>
  <si>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</si>
  <si>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</si>
  <si>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</si>
  <si>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</si>
  <si>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</si>
  <si>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</si>
  <si>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</si>
  <si>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</si>
  <si>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</si>
  <si>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</si>
  <si>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</si>
  <si>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</si>
  <si>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</si>
  <si>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</si>
  <si>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</si>
  <si>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</si>
  <si>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</si>
  <si>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</si>
  <si>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</si>
  <si>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</si>
  <si>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</si>
  <si>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</si>
  <si>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</si>
  <si>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</si>
  <si>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</si>
  <si>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</si>
  <si>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</si>
  <si>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</si>
  <si>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</si>
  <si>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</si>
  <si>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</si>
  <si>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</si>
  <si>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</si>
  <si>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</si>
  <si>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</si>
  <si>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</si>
  <si>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</si>
  <si>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</si>
  <si>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</si>
  <si>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</si>
  <si>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</si>
  <si>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</si>
  <si>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</si>
  <si>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</si>
  <si>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</si>
  <si>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</si>
  <si>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</si>
  <si>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</si>
  <si>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</si>
  <si>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</si>
  <si>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</si>
  <si>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</si>
  <si>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</si>
  <si>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</si>
  <si>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</si>
  <si>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</si>
  <si>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</si>
  <si>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</si>
  <si>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</si>
  <si>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</si>
  <si>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</si>
  <si>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</si>
  <si>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</si>
  <si>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</si>
  <si>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</si>
  <si>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</si>
  <si>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</si>
  <si>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</si>
  <si>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</si>
  <si>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</si>
  <si>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</si>
  <si>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</si>
  <si>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</si>
  <si>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</si>
  <si>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</si>
  <si>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</si>
  <si>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</si>
  <si>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</si>
  <si>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</si>
  <si>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</si>
  <si>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</si>
  <si>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</si>
  <si>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</si>
  <si>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</si>
  <si>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</si>
  <si>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</si>
  <si>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</si>
  <si>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</si>
  <si>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</si>
  <si>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</si>
  <si>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</si>
  <si>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</si>
  <si>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</si>
  <si>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</si>
  <si>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</si>
  <si>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</si>
  <si>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</si>
  <si>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</si>
  <si>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</si>
  <si>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</si>
  <si>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</si>
  <si>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</si>
  <si>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</si>
  <si>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</si>
  <si>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</si>
  <si>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</si>
  <si>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</si>
  <si>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</si>
  <si>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</si>
  <si>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</si>
  <si>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</si>
  <si>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</si>
  <si>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</si>
  <si>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</si>
  <si>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</si>
  <si>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</si>
  <si>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</si>
  <si>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</si>
  <si>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</si>
  <si>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</si>
  <si>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</si>
  <si>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</si>
  <si>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</si>
  <si>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</si>
  <si>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</si>
  <si>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</si>
  <si>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</si>
  <si>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</si>
  <si>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</si>
  <si>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</si>
  <si>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</si>
  <si>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</si>
  <si>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</si>
  <si>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</si>
  <si>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</si>
  <si>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</si>
  <si>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</si>
  <si>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</si>
  <si>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</si>
  <si>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</si>
  <si>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</si>
  <si>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</si>
  <si>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</si>
  <si>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</si>
  <si>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</si>
  <si>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</si>
  <si>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</si>
  <si>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</si>
  <si>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</si>
  <si>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</si>
  <si>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</si>
  <si>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</si>
  <si>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</si>
  <si>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</si>
  <si>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</si>
  <si>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</si>
  <si>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</si>
  <si>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</si>
  <si>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</si>
  <si>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</si>
  <si>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</si>
  <si>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</si>
  <si>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</si>
  <si>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</si>
  <si>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</si>
  <si>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</si>
  <si>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</si>
  <si>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</si>
  <si>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</si>
  <si>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</si>
  <si>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</si>
  <si>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</si>
  <si>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</si>
  <si>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</si>
  <si>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</si>
  <si>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</si>
  <si>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</si>
  <si>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</si>
  <si>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</si>
  <si>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</si>
  <si>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</si>
  <si>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</si>
  <si>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</si>
  <si>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</si>
  <si>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</si>
  <si>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</si>
  <si>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</si>
  <si>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</si>
  <si>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</si>
  <si>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</si>
  <si>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</si>
  <si>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</si>
  <si>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</si>
  <si>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</si>
  <si>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</si>
  <si>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</si>
  <si>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</si>
  <si>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</si>
  <si>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</si>
  <si>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</si>
  <si>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</si>
  <si>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</si>
  <si>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</si>
  <si>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</si>
  <si>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</si>
  <si>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</si>
  <si>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</si>
  <si>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</si>
  <si>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</si>
  <si>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</si>
  <si>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</si>
  <si>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</si>
  <si>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</si>
  <si>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</si>
  <si>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</si>
  <si>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</si>
  <si>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</si>
  <si>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</si>
  <si>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</si>
  <si>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</si>
  <si>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</si>
  <si>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</si>
  <si>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</si>
  <si>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</si>
  <si>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</si>
  <si>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</si>
  <si>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</si>
  <si>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</si>
  <si>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</si>
  <si>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</si>
  <si>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</si>
  <si>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</si>
  <si>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</si>
  <si>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</si>
  <si>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</si>
  <si>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</si>
  <si>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</si>
  <si>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</si>
  <si>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</si>
  <si>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</si>
  <si>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</si>
  <si>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</si>
  <si>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</si>
  <si>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</si>
  <si>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</si>
  <si>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</si>
  <si>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</si>
  <si>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</si>
  <si>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</si>
  <si>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</si>
  <si>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</si>
  <si>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</si>
  <si>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</si>
  <si>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</si>
  <si>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</si>
  <si>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</si>
  <si>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</si>
  <si>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</si>
  <si>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</si>
  <si>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</si>
  <si>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</si>
  <si>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</si>
  <si>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</si>
  <si>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</si>
  <si>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</si>
  <si>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</si>
  <si>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</si>
  <si>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</si>
  <si>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</si>
  <si>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</si>
  <si>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</si>
  <si>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</si>
  <si>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</si>
  <si>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</si>
  <si>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</si>
  <si>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</si>
  <si>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</si>
  <si>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</si>
  <si>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</si>
  <si>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</si>
  <si>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</si>
  <si>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</si>
  <si>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</si>
  <si>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</si>
  <si>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</si>
  <si>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</si>
  <si>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</si>
  <si>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</si>
  <si>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</si>
  <si>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</si>
  <si>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</si>
  <si>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</si>
  <si>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</si>
  <si>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</si>
  <si>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</si>
  <si>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</si>
  <si>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</si>
  <si>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</si>
  <si>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</si>
  <si>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</si>
  <si>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</si>
  <si>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</si>
  <si>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</si>
  <si>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</si>
  <si>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</si>
  <si>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</si>
  <si>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</si>
  <si>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</si>
  <si>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</si>
  <si>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</si>
  <si>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</si>
  <si>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</si>
  <si>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</si>
  <si>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</si>
  <si>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</si>
  <si>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</si>
  <si>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</si>
  <si>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</si>
  <si>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</si>
  <si>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</si>
  <si>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</si>
  <si>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</si>
  <si>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</si>
  <si>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</si>
  <si>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</si>
  <si>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</si>
  <si>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</si>
  <si>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</si>
  <si>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</si>
  <si>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</si>
  <si>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</si>
  <si>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</si>
  <si>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</si>
  <si>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</si>
  <si>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</si>
  <si>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</si>
  <si>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</si>
  <si>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</si>
  <si>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</si>
  <si>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</si>
  <si>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</si>
  <si>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</si>
  <si>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</si>
  <si>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</si>
  <si>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</si>
  <si>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</si>
  <si>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</si>
  <si>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</si>
  <si>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</si>
  <si>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</si>
  <si>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</si>
  <si>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</si>
  <si>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</si>
  <si>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</si>
  <si>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</si>
  <si>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</si>
  <si>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</si>
  <si>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</si>
  <si>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</si>
  <si>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</si>
  <si>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</si>
  <si>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</si>
  <si>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</si>
  <si>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</si>
  <si>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</si>
  <si>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</si>
  <si>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</si>
  <si>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</si>
  <si>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</si>
  <si>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</si>
  <si>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</si>
  <si>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</si>
  <si>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</si>
  <si>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</si>
  <si>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</si>
  <si>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</si>
  <si>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</si>
  <si>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</si>
  <si>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</si>
  <si>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</si>
  <si>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</si>
  <si>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</si>
  <si>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</si>
  <si>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</si>
  <si>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</si>
  <si>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</si>
  <si>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</si>
  <si>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</si>
  <si>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</si>
  <si>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</si>
  <si>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</si>
  <si>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</si>
  <si>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</si>
  <si>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</si>
  <si>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</si>
  <si>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</si>
  <si>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</si>
  <si>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</si>
  <si>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</si>
  <si>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</si>
  <si>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</si>
  <si>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</si>
  <si>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</si>
  <si>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</si>
  <si>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</si>
  <si>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</si>
  <si>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</si>
  <si>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</si>
  <si>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</si>
  <si>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</si>
  <si>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</si>
  <si>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</si>
  <si>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</si>
  <si>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</si>
  <si>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</si>
  <si>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</si>
  <si>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</si>
  <si>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</si>
  <si>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</si>
  <si>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</si>
  <si>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</si>
  <si>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</si>
  <si>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</si>
  <si>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</si>
  <si>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</si>
  <si>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</si>
  <si>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</si>
  <si>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</si>
  <si>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</si>
  <si>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</si>
  <si>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</si>
  <si>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</si>
  <si>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</si>
  <si>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</si>
  <si>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</si>
  <si>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</si>
  <si>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</si>
  <si>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</si>
  <si>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</si>
  <si>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</si>
  <si>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</si>
  <si>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</si>
  <si>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</si>
  <si>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</si>
  <si>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</si>
  <si>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</si>
  <si>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</si>
  <si>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</si>
  <si>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</si>
  <si>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</si>
  <si>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</si>
  <si>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</si>
  <si>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</si>
  <si>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</si>
  <si>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</si>
  <si>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</si>
  <si>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</si>
  <si>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</si>
  <si>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</si>
  <si>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</si>
  <si>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</si>
  <si>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</si>
  <si>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</si>
  <si>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</si>
  <si>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</si>
  <si>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</si>
  <si>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</si>
  <si>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</si>
  <si>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</si>
  <si>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</si>
  <si>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</si>
  <si>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</si>
  <si>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</si>
  <si>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</si>
  <si>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</si>
  <si>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</si>
  <si>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</si>
  <si>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Pfefferonenringe GRÜN mild</t>
  </si>
  <si>
    <t>Bioland Meerrettich</t>
  </si>
  <si>
    <t>Bio 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</si>
  <si>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</si>
  <si>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</si>
  <si>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</si>
  <si>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</si>
  <si>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</si>
  <si>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</si>
  <si>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</si>
  <si>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</si>
  <si>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</si>
  <si>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</si>
  <si>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</si>
  <si>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</si>
  <si>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</si>
  <si>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</si>
  <si>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</si>
  <si>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</si>
  <si>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Frozen DVS XT-208 10X50</t>
  </si>
  <si>
    <t>F-DVS XT-208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</si>
  <si>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</si>
  <si>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</si>
  <si>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</si>
  <si>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</si>
  <si>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</si>
  <si>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</si>
  <si>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Bio Thymian gerebelt I</t>
  </si>
  <si>
    <t>Bio Rosmarin geschnitte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</si>
  <si>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</si>
  <si>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</si>
  <si>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</si>
  <si>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</si>
  <si>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</si>
  <si>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</si>
  <si>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</si>
  <si>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</si>
  <si>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</si>
  <si>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</si>
  <si>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</si>
  <si>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</si>
  <si>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</si>
  <si>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</si>
  <si>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</si>
  <si>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</si>
  <si>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</si>
  <si>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</si>
  <si>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</si>
  <si>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</si>
  <si>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</si>
  <si>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</si>
  <si>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</si>
  <si>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</si>
  <si>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</si>
  <si>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</si>
  <si>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</si>
  <si>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</si>
  <si>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</si>
  <si>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</si>
  <si>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</si>
  <si>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</si>
  <si>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</si>
  <si>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</si>
  <si>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</si>
  <si>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</si>
  <si>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</si>
  <si>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</si>
  <si>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</si>
  <si>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</si>
  <si>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</si>
  <si>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</si>
  <si>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</si>
  <si>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</si>
  <si>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</si>
  <si>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Bio Frühlingszwiebeln,</t>
  </si>
  <si>
    <t>Bio Frühlingszwiebeln TK</t>
  </si>
  <si>
    <t>Bio Farbstoff - Oganics</t>
  </si>
  <si>
    <t>Bio Farbstoff Fiesta Pink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</si>
  <si>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</si>
  <si>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</si>
  <si>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</si>
  <si>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</si>
  <si>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</si>
  <si>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</si>
  <si>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</si>
  <si>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</si>
  <si>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</si>
  <si>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</si>
  <si>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</si>
  <si>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</si>
  <si>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</si>
  <si>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</si>
  <si>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</si>
  <si>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</si>
  <si>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</si>
  <si>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</si>
  <si>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</si>
  <si>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</si>
  <si>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</si>
  <si>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</si>
  <si>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</si>
  <si>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</si>
  <si>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</si>
  <si>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</si>
  <si>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</si>
  <si>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</si>
  <si>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</si>
  <si>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</si>
  <si>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</si>
  <si>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</si>
  <si>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</si>
  <si>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</si>
  <si>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</si>
  <si>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</si>
  <si>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</si>
  <si>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</si>
  <si>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</si>
  <si>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</si>
  <si>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</si>
  <si>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</si>
  <si>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</si>
  <si>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</si>
  <si>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</si>
  <si>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</si>
  <si>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</si>
  <si>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</si>
  <si>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</si>
  <si>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</si>
  <si>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</si>
  <si>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</si>
  <si>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</si>
  <si>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</si>
  <si>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</si>
  <si>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</si>
  <si>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</si>
  <si>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</si>
  <si>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</si>
  <si>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</si>
  <si>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</si>
  <si>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</si>
  <si>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</si>
  <si>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</si>
  <si>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</si>
  <si>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</si>
  <si>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</si>
  <si>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</si>
  <si>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</si>
  <si>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</si>
  <si>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</si>
  <si>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</si>
  <si>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</si>
  <si>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</si>
  <si>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</si>
  <si>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</si>
  <si>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</si>
  <si>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</si>
  <si>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</si>
  <si>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</si>
  <si>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</si>
  <si>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</si>
  <si>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</si>
  <si>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</si>
  <si>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</si>
  <si>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</si>
  <si>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</si>
  <si>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</si>
  <si>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</si>
  <si>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</si>
  <si>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</si>
  <si>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</si>
  <si>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</si>
  <si>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</si>
  <si>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</si>
  <si>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</si>
  <si>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</si>
  <si>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</si>
  <si>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</si>
  <si>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</si>
  <si>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</si>
  <si>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</si>
  <si>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</si>
  <si>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</si>
  <si>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</si>
  <si>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</si>
  <si>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</si>
  <si>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</si>
  <si>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</si>
  <si>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</si>
  <si>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</si>
  <si>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</si>
  <si>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</si>
  <si>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</si>
  <si>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</si>
  <si>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</si>
  <si>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</si>
  <si>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</si>
  <si>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</si>
  <si>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</si>
  <si>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</si>
  <si>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</si>
  <si>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</si>
  <si>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</si>
  <si>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</si>
  <si>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</si>
  <si>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</si>
  <si>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</si>
  <si>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</si>
  <si>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</si>
  <si>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</si>
  <si>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</si>
  <si>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</si>
  <si>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</si>
  <si>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</si>
  <si>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</si>
  <si>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</si>
  <si>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</si>
  <si>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</si>
  <si>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</si>
  <si>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</si>
  <si>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</si>
  <si>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</si>
  <si>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</si>
  <si>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</si>
  <si>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</si>
  <si>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</si>
  <si>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</si>
  <si>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</si>
  <si>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</si>
  <si>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</si>
  <si>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</si>
  <si>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</si>
  <si>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</si>
  <si>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</si>
  <si>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</si>
  <si>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</si>
  <si>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</si>
  <si>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</si>
  <si>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</si>
  <si>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</si>
  <si>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</si>
  <si>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</si>
  <si>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</si>
  <si>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</si>
  <si>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</si>
  <si>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</si>
  <si>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</si>
  <si>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</si>
  <si>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</si>
  <si>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</si>
  <si>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</si>
  <si>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</si>
  <si>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</si>
  <si>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</si>
  <si>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</si>
  <si>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</si>
  <si>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</si>
  <si>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</si>
  <si>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</si>
  <si>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</si>
  <si>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</si>
  <si>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</si>
  <si>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</si>
  <si>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</si>
  <si>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</si>
  <si>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</si>
  <si>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</si>
  <si>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</si>
  <si>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</si>
  <si>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</si>
  <si>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</si>
  <si>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</si>
  <si>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</si>
  <si>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</si>
  <si>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</si>
  <si>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</si>
  <si>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</si>
  <si>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</si>
  <si>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</si>
  <si>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</si>
  <si>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</si>
  <si>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</si>
  <si>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</si>
  <si>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</si>
  <si>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</si>
  <si>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</si>
  <si>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</si>
  <si>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</si>
  <si>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</si>
  <si>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</si>
  <si>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</si>
  <si>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</si>
  <si>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</si>
  <si>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</si>
  <si>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</si>
  <si>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</si>
  <si>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</si>
  <si>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</si>
  <si>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</si>
  <si>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</si>
  <si>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</si>
  <si>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</si>
  <si>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</si>
  <si>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</si>
  <si>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</si>
  <si>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</si>
  <si>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</si>
  <si>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</si>
  <si>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</si>
  <si>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</si>
  <si>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</si>
  <si>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</si>
  <si>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</si>
  <si>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</si>
  <si>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</si>
  <si>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</si>
  <si>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</si>
  <si>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</si>
  <si>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</si>
  <si>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</si>
  <si>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</si>
  <si>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</si>
  <si>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</si>
  <si>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</si>
  <si>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</si>
  <si>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</si>
  <si>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</si>
  <si>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</si>
  <si>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</si>
  <si>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</si>
  <si>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</si>
  <si>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</si>
  <si>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</si>
  <si>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</si>
  <si>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</si>
  <si>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</si>
  <si>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</si>
  <si>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</si>
  <si>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</si>
  <si>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</si>
  <si>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</si>
  <si>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</si>
  <si>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</si>
  <si>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</si>
  <si>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</si>
  <si>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</si>
  <si>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</si>
  <si>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</si>
  <si>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</si>
  <si>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</si>
  <si>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</si>
  <si>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</si>
  <si>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</si>
  <si>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</si>
  <si>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</si>
  <si>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</si>
  <si>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</si>
  <si>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</si>
  <si>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</si>
  <si>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</si>
  <si>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</si>
  <si>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</si>
  <si>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</si>
  <si>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</si>
  <si>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</si>
  <si>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</si>
  <si>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</si>
  <si>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</si>
  <si>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</si>
  <si>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</si>
  <si>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</si>
  <si>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</si>
  <si>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</si>
  <si>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</si>
  <si>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</si>
  <si>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</si>
  <si>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</si>
  <si>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</si>
  <si>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</si>
  <si>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</si>
  <si>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</si>
  <si>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</si>
  <si>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</si>
  <si>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</si>
  <si>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</si>
  <si>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</si>
  <si>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</si>
  <si>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</si>
  <si>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</si>
  <si>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</si>
  <si>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</si>
  <si>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</si>
  <si>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</si>
  <si>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</si>
  <si>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</si>
  <si>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</si>
  <si>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</si>
  <si>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</si>
  <si>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</si>
  <si>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</si>
  <si>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</si>
  <si>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</si>
  <si>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</si>
  <si>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</si>
  <si>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</si>
  <si>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</si>
  <si>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</si>
  <si>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</si>
  <si>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</si>
  <si>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</si>
  <si>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</si>
  <si>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</si>
  <si>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</si>
  <si>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</si>
  <si>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</si>
  <si>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</si>
  <si>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</si>
  <si>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</si>
  <si>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</si>
  <si>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</si>
  <si>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</si>
  <si>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</si>
  <si>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</si>
  <si>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</si>
  <si>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</si>
  <si>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</si>
  <si>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</si>
  <si>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</si>
  <si>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</si>
  <si>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</si>
  <si>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</si>
  <si>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</si>
  <si>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</si>
  <si>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</si>
  <si>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</si>
  <si>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</si>
  <si>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</si>
  <si>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</si>
  <si>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</si>
  <si>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</si>
  <si>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</si>
  <si>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</si>
  <si>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</si>
  <si>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</si>
  <si>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</si>
  <si>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</si>
  <si>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</si>
  <si>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</si>
  <si>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</si>
  <si>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</si>
  <si>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</si>
  <si>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</si>
  <si>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</si>
  <si>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</si>
  <si>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</si>
  <si>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</si>
  <si>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</si>
  <si>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</si>
  <si>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</si>
  <si>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</si>
  <si>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</si>
  <si>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</si>
  <si>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</si>
  <si>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</si>
  <si>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</si>
  <si>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</si>
  <si>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</si>
  <si>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</si>
  <si>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</si>
  <si>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</si>
  <si>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</si>
  <si>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</si>
  <si>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</si>
  <si>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</si>
  <si>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</si>
  <si>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</si>
  <si>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</si>
  <si>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</si>
  <si>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</si>
  <si>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</si>
  <si>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</si>
  <si>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</si>
  <si>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</si>
  <si>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</si>
  <si>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</si>
  <si>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</si>
  <si>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</si>
  <si>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</si>
  <si>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</si>
  <si>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</si>
  <si>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</si>
  <si>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</si>
  <si>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</si>
  <si>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</si>
  <si>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</si>
  <si>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</si>
  <si>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</si>
  <si>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</si>
  <si>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</si>
  <si>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</si>
  <si>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</si>
  <si>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</si>
  <si>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</si>
  <si>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</si>
  <si>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</si>
  <si>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</si>
  <si>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</si>
  <si>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</si>
  <si>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</si>
  <si>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</si>
  <si>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</si>
  <si>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</si>
  <si>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</si>
  <si>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</si>
  <si>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</si>
  <si>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</si>
  <si>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</si>
  <si>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</si>
  <si>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</si>
  <si>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</si>
  <si>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</si>
  <si>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</si>
  <si>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</si>
  <si>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</si>
  <si>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</si>
  <si>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</si>
  <si>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</si>
  <si>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</si>
  <si>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</si>
  <si>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</si>
  <si>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</si>
  <si>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</si>
  <si>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</si>
  <si>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</si>
  <si>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</si>
  <si>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</si>
  <si>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</si>
  <si>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</si>
  <si>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</si>
  <si>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</si>
  <si>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</si>
  <si>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</si>
  <si>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</si>
  <si>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</si>
  <si>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</si>
  <si>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</si>
  <si>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</si>
  <si>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</si>
  <si>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</si>
  <si>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</si>
  <si>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</si>
  <si>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</si>
  <si>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</si>
  <si>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</si>
  <si>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</si>
  <si>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</si>
  <si>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</si>
  <si>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</si>
  <si>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</si>
  <si>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</si>
  <si>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</si>
  <si>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</si>
  <si>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</si>
  <si>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</si>
  <si>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</si>
  <si>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</si>
  <si>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</si>
  <si>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</si>
  <si>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</si>
  <si>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</si>
  <si>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</si>
  <si>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</si>
  <si>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</si>
  <si>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</si>
  <si>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</si>
  <si>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</si>
  <si>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</si>
  <si>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</si>
  <si>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</si>
  <si>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</si>
  <si>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</si>
  <si>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</si>
  <si>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</si>
  <si>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</si>
  <si>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</si>
  <si>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</si>
  <si>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</si>
  <si>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</si>
  <si>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</si>
  <si>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</si>
  <si>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</si>
  <si>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</si>
  <si>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</si>
  <si>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</si>
  <si>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</si>
  <si>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</si>
  <si>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</si>
  <si>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</si>
  <si>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</si>
  <si>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</si>
  <si>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</si>
  <si>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</si>
  <si>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</si>
  <si>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</si>
  <si>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</si>
  <si>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</si>
  <si>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</si>
  <si>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</si>
  <si>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</si>
  <si>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</si>
  <si>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</si>
  <si>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</si>
  <si>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</si>
  <si>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</si>
  <si>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</si>
  <si>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</si>
  <si>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</si>
  <si>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</si>
  <si>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</si>
  <si>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</si>
  <si>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</si>
  <si>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</si>
  <si>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</si>
  <si>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</si>
  <si>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</si>
  <si>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</si>
  <si>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</si>
  <si>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</si>
  <si>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</si>
  <si>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</si>
  <si>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</si>
  <si>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</si>
  <si>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</si>
  <si>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</si>
  <si>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</si>
  <si>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</si>
  <si>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</si>
  <si>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</si>
  <si>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</si>
  <si>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</si>
  <si>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</si>
  <si>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</si>
  <si>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</si>
  <si>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</si>
  <si>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</si>
  <si>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</si>
  <si>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</si>
  <si>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</si>
  <si>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</si>
  <si>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</si>
  <si>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</si>
  <si>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</si>
  <si>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</si>
  <si>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</si>
  <si>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</si>
  <si>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</si>
  <si>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</si>
  <si>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</si>
  <si>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</si>
  <si>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</si>
  <si>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</si>
  <si>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</si>
  <si>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</si>
  <si>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</si>
  <si>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</si>
  <si>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</si>
  <si>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</si>
  <si>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</si>
  <si>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</si>
  <si>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</si>
  <si>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</si>
  <si>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</si>
  <si>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</si>
  <si>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</si>
  <si>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</si>
  <si>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</si>
  <si>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</si>
  <si>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</si>
  <si>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</si>
  <si>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</si>
  <si>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</si>
  <si>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</si>
  <si>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</si>
  <si>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</si>
  <si>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</si>
  <si>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</si>
  <si>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</si>
  <si>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</si>
  <si>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</si>
  <si>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</si>
  <si>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</si>
  <si>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</si>
  <si>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</si>
  <si>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</si>
  <si>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</si>
  <si>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</si>
  <si>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</si>
  <si>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</si>
  <si>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</si>
  <si>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</si>
  <si>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</si>
  <si>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</si>
  <si>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</si>
  <si>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</si>
  <si>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</si>
  <si>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</si>
  <si>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</si>
  <si>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</si>
  <si>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</si>
  <si>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</si>
  <si>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</si>
  <si>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</si>
  <si>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</si>
  <si>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</si>
  <si>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</si>
  <si>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</si>
  <si>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</si>
  <si>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</si>
  <si>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</si>
  <si>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</si>
  <si>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</si>
  <si>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</si>
  <si>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</si>
  <si>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</si>
  <si>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</si>
  <si>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</si>
  <si>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</si>
  <si>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</si>
  <si>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</si>
  <si>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</si>
  <si>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</si>
  <si>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</si>
  <si>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</si>
  <si>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</si>
  <si>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</si>
  <si>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</si>
  <si>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</si>
  <si>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</si>
  <si>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</si>
  <si>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</si>
  <si>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</si>
  <si>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</si>
  <si>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</si>
  <si>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</si>
  <si>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</si>
  <si>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</si>
  <si>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</si>
  <si>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</si>
  <si>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</si>
  <si>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</si>
  <si>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</si>
  <si>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</si>
  <si>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</si>
  <si>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</si>
  <si>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</si>
  <si>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</si>
  <si>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</si>
  <si>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</si>
  <si>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</si>
  <si>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</si>
  <si>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</si>
  <si>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</si>
  <si>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</si>
  <si>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</si>
  <si>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</si>
  <si>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</si>
  <si>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</si>
  <si>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</si>
  <si>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</si>
  <si>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</si>
  <si>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</si>
  <si>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</si>
  <si>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</si>
  <si>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</si>
  <si>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</si>
  <si>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</si>
  <si>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</si>
  <si>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</si>
  <si>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</si>
  <si>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</si>
  <si>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</si>
  <si>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</si>
  <si>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</si>
  <si>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</si>
  <si>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</si>
  <si>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</si>
  <si>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</si>
  <si>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</si>
  <si>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</si>
  <si>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</si>
  <si>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</si>
  <si>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</si>
  <si>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</si>
  <si>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</si>
  <si>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</si>
  <si>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</si>
  <si>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</si>
  <si>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</si>
  <si>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</si>
  <si>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</si>
  <si>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</si>
  <si>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</si>
  <si>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</si>
  <si>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</si>
  <si>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</si>
  <si>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</si>
  <si>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</si>
  <si>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</si>
  <si>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</si>
  <si>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</si>
  <si>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</si>
  <si>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</si>
  <si>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</si>
  <si>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</si>
  <si>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</si>
  <si>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</si>
  <si>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</si>
  <si>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</si>
  <si>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</si>
  <si>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</si>
  <si>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</si>
  <si>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</si>
  <si>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</si>
  <si>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</si>
  <si>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</si>
  <si>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</si>
  <si>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</si>
  <si>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</si>
  <si>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</si>
  <si>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</si>
  <si>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</si>
  <si>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</si>
  <si>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</si>
  <si>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</si>
  <si>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</si>
  <si>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</si>
  <si>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</si>
  <si>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</si>
  <si>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</si>
  <si>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</si>
  <si>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</si>
  <si>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</si>
  <si>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</si>
  <si>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</si>
  <si>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</si>
  <si>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</si>
  <si>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</si>
  <si>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</si>
  <si>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</si>
  <si>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</si>
  <si>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</si>
  <si>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</si>
  <si>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</si>
  <si>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</si>
  <si>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</si>
  <si>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</si>
  <si>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</si>
  <si>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</si>
  <si>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</si>
  <si>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</si>
  <si>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</si>
  <si>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</si>
  <si>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</si>
  <si>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</si>
  <si>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</si>
  <si>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</si>
  <si>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</si>
  <si>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</si>
  <si>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</si>
  <si>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</si>
  <si>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</si>
  <si>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</si>
  <si>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</si>
  <si>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</si>
  <si>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</si>
  <si>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</si>
  <si>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</si>
  <si>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</si>
  <si>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</si>
  <si>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</si>
  <si>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</si>
  <si>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</si>
  <si>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</si>
  <si>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</si>
  <si>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</si>
  <si>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</si>
  <si>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</si>
  <si>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</si>
  <si>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</si>
  <si>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</si>
  <si>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</si>
  <si>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</si>
  <si>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</si>
  <si>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</si>
  <si>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</si>
  <si>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</si>
  <si>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</si>
  <si>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</si>
  <si>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</si>
  <si>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</si>
  <si>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</si>
  <si>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</si>
  <si>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</si>
  <si>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</si>
  <si>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</si>
  <si>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</si>
  <si>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</si>
  <si>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</si>
  <si>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</si>
  <si>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</si>
  <si>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</si>
  <si>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</si>
  <si>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</si>
  <si>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</si>
  <si>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</si>
  <si>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</si>
  <si>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</si>
  <si>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</si>
  <si>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</si>
  <si>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</si>
  <si>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</si>
  <si>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</si>
  <si>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</si>
  <si>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</si>
  <si>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</si>
  <si>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</si>
  <si>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</si>
  <si>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</si>
  <si>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</si>
  <si>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</si>
  <si>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</si>
  <si>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</si>
  <si>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</si>
  <si>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</si>
  <si>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</si>
  <si>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</si>
  <si>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</si>
  <si>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</si>
  <si>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</si>
  <si>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</si>
  <si>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</si>
  <si>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</si>
  <si>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</si>
  <si>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</si>
  <si>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</si>
  <si>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</si>
  <si>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</si>
  <si>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</si>
  <si>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</si>
  <si>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</si>
  <si>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</si>
  <si>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</si>
  <si>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</si>
  <si>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</si>
  <si>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</si>
  <si>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</si>
  <si>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</si>
  <si>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</si>
  <si>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</si>
  <si>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</si>
  <si>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</si>
  <si>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</si>
  <si>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</si>
  <si>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</si>
  <si>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</si>
  <si>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</si>
  <si>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</si>
  <si>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</si>
  <si>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</si>
  <si>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</si>
  <si>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</si>
  <si>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</si>
  <si>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</si>
  <si>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</si>
  <si>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</si>
  <si>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</si>
  <si>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</si>
  <si>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</si>
  <si>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</si>
  <si>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</si>
  <si>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</si>
  <si>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</si>
  <si>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</si>
  <si>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</si>
  <si>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</si>
  <si>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</si>
  <si>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</si>
  <si>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</si>
  <si>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</si>
  <si>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</si>
  <si>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</si>
  <si>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</si>
  <si>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</si>
  <si>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</si>
  <si>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</si>
  <si>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</si>
  <si>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</si>
  <si>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</si>
  <si>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</si>
  <si>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</si>
  <si>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</si>
  <si>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</si>
  <si>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</si>
  <si>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</si>
  <si>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</si>
  <si>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</si>
  <si>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</si>
  <si>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</si>
  <si>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</si>
  <si>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</si>
  <si>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</si>
  <si>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</si>
  <si>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</si>
  <si>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</si>
  <si>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</si>
  <si>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</si>
  <si>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</si>
  <si>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</si>
  <si>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</si>
  <si>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</si>
  <si>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</si>
  <si>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</si>
  <si>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</si>
  <si>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</si>
  <si>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</si>
  <si>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</si>
  <si>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</si>
  <si>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</si>
  <si>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</si>
  <si>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</si>
  <si>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</si>
  <si>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</si>
  <si>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</si>
  <si>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</si>
  <si>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</si>
  <si>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</si>
  <si>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</si>
  <si>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</si>
  <si>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</si>
  <si>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</si>
  <si>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</si>
  <si>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</si>
  <si>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</si>
  <si>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</si>
  <si>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</si>
  <si>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</si>
  <si>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</si>
  <si>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</si>
  <si>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</si>
  <si>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</si>
  <si>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</si>
  <si>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</si>
  <si>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</si>
  <si>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</si>
  <si>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</si>
  <si>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</si>
  <si>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</si>
  <si>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</si>
  <si>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</si>
  <si>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</si>
  <si>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</si>
  <si>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</si>
  <si>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</si>
  <si>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</si>
  <si>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</si>
  <si>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</si>
  <si>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</si>
  <si>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</si>
  <si>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</si>
  <si>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</si>
  <si>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</si>
  <si>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</si>
  <si>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</si>
  <si>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</si>
  <si>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</si>
  <si>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</si>
  <si>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</si>
  <si>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</si>
  <si>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</si>
  <si>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</si>
  <si>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</si>
  <si>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</si>
  <si>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</si>
  <si>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</si>
  <si>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</si>
  <si>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</si>
  <si>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</si>
  <si>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</si>
  <si>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</si>
  <si>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</si>
  <si>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</si>
  <si>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</si>
  <si>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</si>
  <si>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</si>
  <si>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</si>
  <si>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</si>
  <si>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</si>
  <si>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</si>
  <si>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</si>
  <si>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</si>
  <si>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</si>
  <si>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</si>
  <si>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</si>
  <si>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</si>
  <si>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</si>
  <si>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</si>
  <si>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</si>
  <si>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</si>
  <si>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</si>
  <si>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</si>
  <si>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</si>
  <si>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</si>
  <si>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</si>
  <si>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</si>
  <si>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</si>
  <si>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</si>
  <si>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</si>
  <si>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</si>
  <si>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</si>
  <si>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</si>
  <si>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</si>
  <si>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</si>
  <si>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</si>
  <si>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</si>
  <si>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</si>
  <si>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</si>
  <si>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</si>
  <si>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</si>
  <si>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</si>
  <si>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</si>
  <si>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</si>
  <si>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</si>
  <si>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</si>
  <si>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</si>
  <si>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</si>
  <si>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</si>
  <si>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</si>
  <si>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</si>
  <si>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</si>
  <si>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</si>
  <si>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</si>
  <si>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</si>
  <si>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</si>
  <si>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</si>
  <si>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</si>
  <si>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</si>
  <si>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</si>
  <si>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</si>
  <si>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</si>
  <si>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</si>
  <si>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</si>
  <si>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</si>
  <si>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</si>
  <si>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</si>
  <si>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</si>
  <si>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</si>
  <si>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</si>
  <si>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</si>
  <si>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</si>
  <si>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</si>
  <si>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</si>
  <si>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</si>
  <si>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</si>
  <si>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</si>
  <si>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</si>
  <si>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</si>
  <si>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</si>
  <si>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</si>
  <si>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</si>
  <si>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</si>
  <si>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</si>
  <si>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</si>
  <si>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</si>
  <si>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</si>
  <si>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</si>
  <si>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</si>
  <si>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</si>
  <si>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</si>
  <si>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</si>
  <si>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</si>
  <si>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</si>
  <si>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</si>
  <si>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</si>
  <si>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</si>
  <si>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</si>
  <si>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</si>
  <si>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</si>
  <si>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</si>
  <si>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</si>
  <si>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</si>
  <si>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</si>
  <si>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</si>
  <si>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</si>
  <si>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</si>
  <si>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</si>
  <si>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</si>
  <si>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</si>
  <si>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</si>
  <si>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</si>
  <si>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</si>
  <si>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</si>
  <si>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</si>
  <si>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</si>
  <si>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</si>
  <si>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</si>
  <si>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</si>
  <si>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</si>
  <si>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</si>
  <si>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</si>
  <si>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</si>
  <si>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</si>
  <si>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</si>
  <si>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</si>
  <si>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</si>
  <si>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</si>
  <si>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</si>
  <si>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</si>
  <si>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</si>
  <si>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</si>
  <si>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</si>
  <si>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</si>
  <si>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</si>
  <si>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</si>
  <si>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</si>
  <si>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</si>
  <si>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</si>
  <si>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</si>
  <si>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</si>
  <si>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</si>
  <si>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</si>
  <si>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</si>
  <si>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</si>
  <si>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</si>
  <si>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</si>
  <si>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</si>
  <si>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</si>
  <si>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</si>
  <si>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</si>
  <si>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</si>
  <si>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</si>
  <si>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</si>
  <si>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</si>
  <si>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</si>
  <si>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</si>
  <si>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</si>
  <si>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</si>
  <si>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</si>
  <si>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</si>
  <si>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</si>
  <si>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</si>
  <si>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</si>
  <si>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</si>
  <si>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</si>
  <si>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</si>
  <si>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</si>
  <si>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</si>
  <si>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</si>
  <si>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</si>
  <si>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</si>
  <si>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</si>
  <si>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</si>
  <si>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</si>
  <si>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</si>
  <si>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</si>
  <si>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</si>
  <si>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</si>
  <si>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</si>
  <si>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</si>
  <si>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</si>
  <si>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</si>
  <si>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</si>
  <si>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</si>
  <si>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</si>
  <si>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</si>
  <si>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</si>
  <si>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</si>
  <si>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</si>
  <si>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</si>
  <si>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</si>
  <si>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</si>
  <si>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</si>
  <si>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</si>
  <si>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</si>
  <si>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</si>
  <si>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</si>
  <si>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</si>
  <si>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</si>
  <si>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</si>
  <si>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</si>
  <si>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</si>
  <si>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</si>
  <si>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</si>
  <si>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</si>
  <si>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</si>
  <si>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</si>
  <si>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</si>
  <si>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</si>
  <si>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</si>
  <si>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</si>
  <si>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</si>
  <si>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</si>
  <si>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</si>
  <si>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</si>
  <si>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</si>
  <si>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</si>
  <si>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</si>
  <si>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</si>
  <si>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</si>
  <si>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</si>
  <si>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</si>
  <si>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</si>
  <si>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</si>
  <si>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</si>
  <si>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</si>
  <si>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</si>
  <si>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</si>
  <si>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</si>
  <si>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</si>
  <si>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</si>
  <si>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</si>
  <si>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</si>
  <si>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</si>
  <si>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</si>
  <si>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</si>
  <si>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</si>
  <si>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</si>
  <si>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</si>
  <si>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</si>
  <si>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</si>
  <si>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</si>
  <si>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</si>
  <si>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</si>
  <si>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</si>
  <si>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</si>
  <si>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</si>
  <si>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</si>
  <si>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</si>
  <si>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</si>
  <si>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</si>
  <si>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</si>
  <si>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</si>
  <si>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</si>
  <si>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</si>
  <si>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</si>
  <si>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</si>
  <si>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</si>
  <si>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</si>
  <si>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</si>
  <si>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</si>
  <si>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</si>
  <si>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</si>
  <si>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</si>
  <si>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</si>
  <si>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</si>
  <si>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</si>
  <si>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</si>
  <si>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</si>
  <si>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</si>
  <si>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</si>
  <si>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</si>
  <si>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</si>
  <si>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</si>
  <si>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</si>
  <si>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</si>
  <si>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</si>
  <si>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</si>
  <si>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</si>
  <si>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</si>
  <si>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</si>
  <si>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</si>
  <si>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</si>
  <si>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</si>
  <si>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</si>
  <si>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</si>
  <si>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</si>
  <si>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</si>
  <si>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</si>
  <si>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</si>
  <si>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</si>
  <si>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</si>
  <si>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</si>
  <si>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</si>
  <si>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</si>
  <si>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</si>
  <si>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</si>
  <si>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</si>
  <si>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</si>
  <si>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</si>
  <si>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</si>
  <si>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</si>
  <si>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</si>
  <si>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</si>
  <si>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</si>
  <si>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</si>
  <si>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</si>
  <si>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</si>
  <si>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</si>
  <si>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</si>
  <si>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</si>
  <si>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</si>
  <si>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</si>
  <si>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</si>
  <si>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</si>
  <si>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</si>
  <si>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</si>
  <si>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</si>
  <si>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</si>
  <si>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</si>
  <si>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</si>
  <si>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</si>
  <si>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</si>
  <si>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</si>
  <si>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</si>
  <si>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</si>
  <si>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</si>
  <si>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</si>
  <si>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</si>
  <si>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</si>
  <si>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</si>
  <si>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</si>
  <si>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</si>
  <si>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</si>
  <si>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</si>
  <si>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</si>
  <si>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</si>
  <si>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</si>
  <si>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</si>
  <si>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</si>
  <si>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</si>
  <si>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</si>
  <si>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</si>
  <si>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</si>
  <si>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</si>
  <si>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</si>
  <si>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</si>
  <si>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</si>
  <si>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</si>
  <si>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</si>
  <si>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</si>
  <si>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</si>
  <si>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</si>
  <si>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</si>
  <si>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</si>
  <si>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</si>
  <si>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</si>
  <si>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</si>
  <si>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</si>
  <si>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</si>
  <si>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</si>
  <si>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</si>
  <si>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</si>
  <si>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</si>
  <si>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</si>
  <si>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</si>
  <si>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</si>
  <si>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</si>
  <si>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</si>
  <si>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</si>
  <si>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</si>
  <si>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</si>
  <si>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</si>
  <si>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</si>
  <si>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</si>
  <si>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</si>
  <si>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</si>
  <si>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</si>
  <si>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</si>
  <si>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</si>
  <si>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</si>
  <si>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</si>
  <si>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</si>
  <si>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</si>
  <si>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</si>
  <si>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</si>
  <si>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</si>
  <si>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</si>
  <si>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</si>
  <si>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</si>
  <si>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</si>
  <si>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</si>
  <si>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</si>
  <si>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</si>
  <si>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</si>
  <si>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</si>
  <si>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</si>
  <si>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</si>
  <si>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</si>
  <si>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</si>
  <si>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</si>
  <si>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</si>
  <si>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</si>
  <si>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</si>
  <si>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</si>
  <si>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</si>
  <si>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</si>
  <si>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</si>
  <si>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</si>
  <si>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</si>
  <si>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</si>
  <si>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</si>
  <si>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</si>
  <si>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</si>
  <si>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</si>
  <si>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</si>
  <si>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</si>
  <si>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</si>
  <si>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</si>
  <si>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</si>
  <si>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</si>
  <si>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</si>
  <si>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</si>
  <si>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</si>
  <si>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</si>
  <si>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</si>
  <si>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</si>
  <si>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</si>
  <si>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</si>
  <si>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</si>
  <si>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</si>
  <si>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</si>
  <si>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</si>
  <si>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</si>
  <si>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</si>
  <si>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</si>
  <si>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</si>
  <si>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</si>
  <si>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</si>
  <si>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</si>
  <si>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</si>
  <si>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</si>
  <si>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</si>
  <si>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</si>
  <si>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</si>
  <si>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</si>
  <si>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</si>
  <si>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</si>
  <si>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</si>
  <si>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</si>
  <si>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</si>
  <si>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</si>
  <si>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</si>
  <si>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</si>
  <si>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</si>
  <si>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</si>
  <si>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</si>
  <si>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</si>
  <si>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</si>
  <si>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</si>
  <si>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</si>
  <si>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</si>
  <si>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</si>
  <si>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</si>
  <si>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</si>
  <si>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</si>
  <si>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</si>
  <si>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</si>
  <si>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</si>
  <si>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</si>
  <si>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</si>
  <si>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</si>
  <si>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</si>
  <si>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</si>
  <si>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</si>
  <si>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</si>
  <si>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</si>
  <si>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</si>
  <si>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</si>
  <si>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</si>
  <si>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</si>
  <si>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</si>
  <si>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</si>
  <si>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</si>
  <si>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</si>
  <si>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</si>
  <si>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</si>
  <si>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</si>
  <si>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</si>
  <si>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</si>
  <si>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</si>
  <si>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</si>
  <si>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</si>
  <si>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</si>
  <si>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</si>
  <si>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</si>
  <si>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</si>
  <si>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</si>
  <si>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</si>
  <si>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</si>
  <si>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</si>
  <si>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</si>
  <si>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</si>
  <si>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</si>
  <si>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</si>
  <si>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</si>
  <si>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</t>
  </si>
  <si>
    <t>MOZZ BOCCO 33x30g* DE</t>
  </si>
  <si>
    <t>Mozzarella Bocconcini 1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</si>
  <si>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</si>
  <si>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</si>
  <si>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</si>
  <si>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</si>
  <si>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</si>
  <si>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</si>
  <si>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</si>
  <si>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</si>
  <si>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</si>
  <si>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</si>
  <si>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</si>
  <si>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</si>
  <si>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</si>
  <si>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</si>
  <si>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</si>
  <si>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</si>
  <si>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</si>
  <si>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</si>
  <si>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</si>
  <si>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</si>
  <si>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</si>
  <si>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</si>
  <si>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</si>
  <si>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</si>
  <si>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</si>
  <si>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</si>
  <si>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</si>
  <si>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</si>
  <si>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</si>
  <si>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</si>
  <si>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</si>
  <si>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</si>
  <si>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</si>
  <si>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</si>
  <si>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</si>
  <si>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</si>
  <si>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</si>
  <si>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</si>
  <si>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</si>
  <si>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</si>
  <si>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</si>
  <si>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</si>
  <si>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</si>
  <si>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</si>
  <si>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</si>
  <si>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</si>
  <si>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</si>
  <si>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</si>
  <si>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</si>
  <si>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</si>
  <si>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</si>
  <si>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</si>
  <si>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</si>
  <si>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</si>
  <si>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</si>
  <si>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</si>
  <si>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</si>
  <si>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</si>
  <si>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</si>
  <si>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</si>
  <si>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</si>
  <si>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</si>
  <si>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</si>
  <si>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</si>
  <si>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</si>
  <si>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</si>
  <si>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</si>
  <si>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</si>
  <si>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</si>
  <si>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</si>
  <si>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</si>
  <si>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</si>
  <si>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</si>
  <si>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</si>
  <si>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</si>
  <si>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</si>
  <si>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</si>
  <si>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</si>
  <si>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</si>
  <si>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</si>
  <si>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</si>
  <si>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</si>
  <si>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</si>
  <si>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</si>
  <si>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</si>
  <si>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</si>
  <si>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</si>
  <si>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</si>
  <si>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</si>
  <si>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</si>
  <si>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</si>
  <si>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</si>
  <si>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</si>
  <si>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</si>
  <si>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</si>
  <si>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</si>
  <si>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</si>
  <si>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</si>
  <si>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</si>
  <si>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</si>
  <si>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</si>
  <si>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</si>
  <si>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</si>
  <si>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</si>
  <si>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</si>
  <si>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</si>
  <si>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</si>
  <si>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</si>
  <si>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</si>
  <si>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</si>
  <si>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</si>
  <si>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</si>
  <si>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</si>
  <si>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</si>
  <si>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</si>
  <si>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</si>
  <si>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</si>
  <si>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</si>
  <si>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</si>
  <si>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</si>
  <si>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</si>
  <si>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</si>
  <si>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</si>
  <si>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</si>
  <si>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</si>
  <si>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</si>
  <si>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</si>
  <si>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</si>
  <si>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</si>
  <si>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</si>
  <si>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</si>
  <si>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</si>
  <si>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</si>
  <si>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</si>
  <si>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</si>
  <si>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</si>
  <si>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</si>
  <si>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</si>
  <si>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</si>
  <si>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</si>
  <si>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</si>
  <si>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</si>
  <si>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</si>
  <si>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</si>
  <si>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</si>
  <si>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</si>
  <si>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</si>
  <si>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</si>
  <si>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</si>
  <si>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</si>
  <si>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</si>
  <si>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</si>
  <si>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</si>
  <si>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</si>
  <si>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</si>
  <si>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</si>
  <si>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</si>
  <si>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</si>
  <si>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</si>
  <si>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</si>
  <si>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</si>
  <si>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</si>
  <si>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</si>
  <si>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</si>
  <si>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</si>
  <si>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</si>
  <si>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</si>
  <si>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</si>
  <si>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</si>
  <si>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</si>
  <si>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</si>
  <si>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</si>
  <si>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</si>
  <si>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</si>
  <si>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</si>
  <si>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</si>
  <si>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</si>
  <si>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</si>
  <si>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</si>
  <si>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</si>
  <si>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</si>
  <si>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</si>
  <si>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</si>
  <si>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</si>
  <si>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</si>
  <si>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</si>
  <si>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</si>
  <si>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</si>
  <si>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</si>
  <si>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</si>
  <si>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</si>
  <si>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</si>
  <si>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</si>
  <si>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</si>
  <si>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</si>
  <si>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</si>
  <si>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</si>
  <si>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</si>
  <si>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</si>
  <si>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</si>
  <si>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</si>
  <si>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</si>
  <si>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</si>
  <si>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</si>
  <si>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</si>
  <si>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</si>
  <si>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</si>
  <si>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</si>
  <si>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</si>
  <si>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</si>
  <si>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</si>
  <si>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</si>
  <si>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</si>
  <si>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</si>
  <si>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</si>
  <si>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</si>
  <si>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</si>
  <si>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</si>
  <si>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</si>
  <si>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</si>
  <si>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</si>
  <si>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</si>
  <si>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</si>
  <si>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</si>
  <si>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</si>
  <si>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</si>
  <si>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</si>
  <si>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</si>
  <si>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</si>
  <si>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</si>
  <si>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</si>
  <si>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</si>
  <si>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</si>
  <si>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</si>
  <si>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</si>
  <si>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</si>
  <si>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</si>
  <si>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</si>
  <si>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</si>
  <si>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</si>
  <si>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</si>
  <si>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</si>
  <si>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</si>
  <si>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</si>
  <si>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</si>
  <si>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</si>
  <si>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</si>
  <si>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</si>
  <si>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</si>
  <si>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</si>
  <si>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</si>
  <si>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</si>
  <si>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</si>
  <si>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</si>
  <si>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</si>
  <si>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</si>
  <si>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</si>
  <si>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</si>
  <si>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</si>
  <si>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</si>
  <si>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</si>
  <si>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</si>
  <si>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</si>
  <si>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</si>
  <si>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</si>
  <si>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</si>
  <si>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</si>
  <si>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</si>
  <si>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</si>
  <si>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</si>
  <si>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</si>
  <si>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</si>
  <si>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</si>
  <si>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</si>
  <si>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</si>
  <si>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</si>
  <si>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</si>
  <si>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</si>
  <si>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</si>
  <si>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</si>
  <si>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</si>
  <si>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</si>
  <si>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</si>
  <si>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</si>
  <si>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</si>
  <si>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</si>
  <si>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</si>
  <si>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</si>
  <si>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</si>
  <si>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</si>
  <si>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</si>
  <si>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</si>
  <si>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</si>
  <si>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</si>
  <si>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</si>
  <si>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</si>
  <si>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</si>
  <si>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</si>
  <si>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</si>
  <si>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</si>
  <si>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</si>
  <si>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</si>
  <si>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</si>
  <si>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</si>
  <si>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</si>
  <si>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</si>
  <si>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</si>
  <si>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</si>
  <si>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</si>
  <si>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</si>
  <si>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</si>
  <si>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</si>
  <si>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</si>
  <si>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</si>
  <si>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</si>
  <si>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</si>
  <si>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</si>
  <si>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</si>
  <si>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</si>
  <si>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</si>
  <si>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</si>
  <si>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</si>
  <si>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</si>
  <si>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</si>
  <si>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</si>
  <si>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</si>
  <si>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</si>
  <si>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</si>
  <si>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</si>
  <si>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</si>
  <si>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</si>
  <si>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</si>
  <si>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</si>
  <si>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</si>
  <si>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</si>
  <si>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</si>
  <si>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</si>
  <si>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</si>
  <si>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</si>
  <si>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</si>
  <si>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</si>
  <si>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</si>
  <si>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</si>
  <si>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</si>
  <si>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</si>
  <si>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</si>
  <si>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</si>
  <si>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</si>
  <si>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</si>
  <si>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</si>
  <si>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</si>
  <si>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</si>
  <si>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</si>
  <si>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</si>
  <si>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</si>
  <si>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</si>
  <si>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</si>
  <si>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</si>
  <si>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</si>
  <si>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</si>
  <si>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</si>
  <si>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</si>
  <si>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</si>
  <si>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</si>
  <si>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</si>
  <si>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</si>
  <si>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</si>
  <si>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</si>
  <si>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</si>
  <si>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</si>
  <si>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</si>
  <si>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</si>
  <si>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</si>
  <si>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</si>
  <si>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</si>
  <si>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</si>
  <si>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</si>
  <si>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</si>
  <si>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</si>
  <si>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</si>
  <si>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</si>
  <si>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</si>
  <si>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</si>
  <si>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</si>
  <si>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</si>
  <si>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</si>
  <si>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</si>
  <si>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</si>
  <si>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</si>
  <si>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</si>
  <si>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</si>
  <si>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</si>
  <si>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</si>
  <si>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</si>
  <si>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</si>
  <si>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</si>
  <si>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</si>
  <si>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</si>
  <si>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</si>
  <si>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</si>
  <si>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</si>
  <si>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</si>
  <si>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</si>
  <si>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</si>
  <si>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</si>
  <si>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</si>
  <si>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</si>
  <si>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</si>
  <si>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</si>
  <si>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</si>
  <si>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</si>
  <si>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</si>
  <si>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</si>
  <si>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</si>
  <si>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</si>
  <si>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</si>
  <si>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</si>
  <si>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</si>
  <si>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</si>
  <si>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</si>
  <si>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</si>
  <si>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</si>
  <si>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</si>
  <si>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</si>
  <si>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</si>
  <si>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</si>
  <si>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</si>
  <si>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</si>
  <si>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</si>
  <si>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</si>
  <si>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</si>
  <si>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</si>
  <si>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</si>
  <si>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</si>
  <si>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</si>
  <si>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</si>
  <si>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</si>
  <si>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</si>
  <si>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</si>
  <si>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</si>
  <si>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</si>
  <si>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</si>
  <si>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</si>
  <si>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</si>
  <si>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</si>
  <si>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</si>
  <si>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</si>
  <si>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</si>
  <si>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</si>
  <si>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</si>
  <si>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</si>
  <si>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</si>
  <si>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</si>
  <si>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</si>
  <si>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</si>
  <si>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</si>
  <si>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</si>
  <si>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</si>
  <si>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</si>
  <si>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</si>
  <si>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</si>
  <si>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</si>
  <si>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</si>
  <si>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</si>
  <si>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</si>
  <si>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</si>
  <si>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</si>
  <si>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</si>
  <si>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</si>
  <si>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</si>
  <si>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</si>
  <si>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</si>
  <si>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</si>
  <si>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</si>
  <si>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</si>
  <si>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</si>
  <si>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</si>
  <si>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</si>
  <si>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</si>
  <si>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</si>
  <si>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</si>
  <si>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</si>
  <si>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</si>
  <si>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</si>
  <si>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</si>
  <si>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</si>
  <si>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</si>
  <si>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</si>
  <si>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</si>
  <si>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</si>
  <si>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</si>
  <si>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</si>
  <si>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</si>
  <si>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</si>
  <si>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</si>
  <si>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</si>
  <si>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</si>
  <si>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</si>
  <si>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</si>
  <si>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</si>
  <si>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</si>
  <si>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</si>
  <si>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</si>
  <si>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</si>
  <si>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</si>
  <si>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</si>
  <si>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</si>
  <si>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</si>
  <si>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</si>
  <si>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</si>
  <si>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</si>
  <si>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</si>
  <si>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</si>
  <si>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</si>
  <si>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</si>
  <si>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</si>
  <si>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</si>
  <si>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</si>
  <si>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</si>
  <si>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</si>
  <si>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</si>
  <si>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</si>
  <si>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</si>
  <si>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</si>
  <si>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</si>
  <si>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</si>
  <si>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</si>
  <si>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</si>
  <si>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</si>
  <si>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</si>
  <si>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</si>
  <si>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</si>
  <si>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</si>
  <si>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</si>
  <si>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</si>
  <si>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</si>
  <si>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</si>
  <si>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</si>
  <si>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</si>
  <si>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</si>
  <si>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</si>
  <si>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</si>
  <si>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</si>
  <si>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</si>
  <si>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</si>
  <si>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</si>
  <si>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</si>
  <si>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</si>
  <si>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</si>
  <si>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</si>
  <si>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</si>
  <si>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</si>
  <si>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</si>
  <si>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</si>
  <si>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</si>
  <si>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</si>
  <si>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</si>
  <si>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</si>
  <si>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</si>
  <si>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</si>
  <si>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</si>
  <si>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</si>
  <si>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</si>
  <si>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</si>
  <si>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</si>
  <si>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</si>
  <si>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</si>
  <si>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</si>
  <si>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</si>
  <si>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</si>
  <si>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</si>
  <si>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</si>
  <si>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</si>
  <si>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</si>
  <si>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</si>
  <si>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</si>
  <si>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</si>
  <si>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</si>
  <si>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</si>
  <si>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</si>
  <si>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</si>
  <si>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</si>
  <si>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</si>
  <si>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</si>
  <si>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</si>
  <si>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</si>
  <si>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</si>
  <si>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</si>
  <si>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</si>
  <si>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</si>
  <si>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</si>
  <si>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</si>
  <si>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</si>
  <si>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</si>
  <si>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</si>
  <si>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</si>
  <si>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</si>
  <si>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</si>
  <si>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</si>
  <si>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</si>
  <si>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</si>
  <si>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</si>
  <si>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</si>
  <si>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</si>
  <si>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</si>
  <si>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</si>
  <si>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</si>
  <si>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</si>
  <si>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</si>
  <si>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</si>
  <si>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</si>
  <si>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</si>
  <si>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</si>
  <si>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</si>
  <si>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</si>
  <si>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</si>
  <si>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</si>
  <si>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</si>
  <si>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</si>
  <si>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</si>
  <si>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</si>
  <si>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</si>
  <si>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</si>
  <si>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</si>
  <si>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</si>
  <si>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</si>
  <si>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</si>
  <si>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</si>
  <si>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</si>
  <si>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</si>
  <si>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</si>
  <si>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</si>
  <si>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</si>
  <si>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</si>
  <si>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</si>
  <si>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</si>
  <si>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</si>
  <si>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</si>
  <si>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</si>
  <si>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</si>
  <si>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</si>
  <si>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</si>
  <si>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</si>
  <si>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</si>
  <si>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</si>
  <si>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</si>
  <si>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</si>
  <si>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</si>
  <si>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</si>
  <si>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</si>
  <si>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</si>
  <si>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</si>
  <si>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</si>
  <si>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</si>
  <si>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</si>
  <si>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</si>
  <si>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</si>
  <si>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</si>
  <si>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</si>
  <si>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</si>
  <si>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</si>
  <si>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</si>
  <si>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</si>
  <si>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</si>
  <si>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</si>
  <si>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</si>
  <si>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</si>
  <si>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</si>
  <si>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</si>
  <si>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</si>
  <si>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</si>
  <si>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</si>
  <si>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</si>
  <si>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</si>
  <si>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</si>
  <si>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</si>
  <si>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</si>
  <si>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</si>
  <si>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</si>
  <si>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</si>
  <si>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</si>
  <si>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</si>
  <si>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</si>
  <si>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</si>
  <si>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</si>
  <si>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</si>
  <si>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</si>
  <si>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</si>
  <si>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</si>
  <si>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</si>
  <si>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</si>
  <si>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</si>
  <si>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</si>
  <si>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</si>
  <si>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</si>
  <si>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</si>
  <si>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</si>
  <si>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</si>
  <si>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</si>
  <si>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</si>
  <si>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</si>
  <si>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</si>
  <si>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</si>
  <si>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</si>
  <si>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</si>
  <si>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</si>
  <si>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</si>
  <si>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</si>
  <si>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</si>
  <si>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</si>
  <si>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</si>
  <si>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</si>
  <si>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</si>
  <si>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</si>
  <si>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</si>
  <si>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</si>
  <si>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</si>
  <si>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</si>
  <si>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</si>
  <si>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</si>
  <si>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</si>
  <si>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</si>
  <si>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</si>
  <si>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</si>
  <si>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</si>
  <si>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</si>
  <si>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</si>
  <si>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</si>
  <si>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</si>
  <si>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</si>
  <si>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</si>
  <si>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</si>
  <si>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</si>
  <si>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</si>
  <si>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</si>
  <si>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</si>
  <si>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</si>
  <si>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</si>
  <si>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</si>
  <si>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</si>
  <si>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</si>
  <si>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</si>
  <si>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</si>
  <si>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</si>
  <si>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</si>
  <si>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</si>
  <si>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</si>
  <si>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</si>
  <si>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</si>
  <si>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</si>
  <si>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</si>
  <si>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</si>
  <si>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</si>
  <si>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</si>
  <si>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</si>
  <si>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</si>
  <si>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</si>
  <si>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</si>
  <si>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</si>
  <si>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</si>
  <si>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</si>
  <si>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</si>
  <si>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</si>
  <si>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</si>
  <si>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</si>
  <si>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</si>
  <si>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</si>
  <si>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</si>
  <si>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</si>
  <si>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</si>
  <si>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</si>
  <si>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</si>
  <si>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</si>
  <si>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</si>
  <si>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</si>
  <si>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</si>
  <si>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</si>
  <si>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</si>
  <si>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</si>
  <si>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</si>
  <si>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</si>
  <si>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</si>
  <si>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</si>
  <si>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</si>
  <si>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</si>
  <si>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</si>
  <si>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</si>
  <si>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</si>
  <si>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</si>
  <si>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</si>
  <si>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</si>
  <si>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</si>
  <si>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</si>
  <si>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</si>
  <si>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</si>
  <si>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</si>
  <si>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</si>
  <si>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</si>
  <si>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</si>
  <si>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</si>
  <si>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</si>
  <si>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</si>
  <si>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</si>
  <si>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</si>
  <si>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</si>
  <si>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</si>
  <si>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</si>
  <si>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</si>
  <si>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</si>
  <si>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</si>
  <si>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</si>
  <si>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</si>
  <si>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</si>
  <si>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</si>
  <si>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</si>
  <si>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</si>
  <si>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</si>
  <si>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</si>
  <si>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</si>
  <si>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</si>
  <si>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</si>
  <si>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</si>
  <si>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</si>
  <si>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</si>
  <si>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</si>
  <si>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</si>
  <si>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</si>
  <si>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</si>
  <si>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</si>
  <si>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</si>
  <si>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</si>
  <si>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</si>
  <si>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</si>
  <si>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</si>
  <si>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</si>
  <si>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</si>
  <si>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</si>
  <si>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</si>
  <si>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</si>
  <si>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</si>
  <si>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</si>
  <si>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</si>
  <si>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</si>
  <si>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</si>
  <si>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</si>
  <si>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</si>
  <si>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</si>
  <si>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</si>
  <si>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</si>
  <si>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</si>
  <si>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</si>
  <si>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</si>
  <si>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</si>
  <si>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</si>
  <si>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</si>
  <si>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</si>
  <si>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</si>
  <si>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</si>
  <si>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</si>
  <si>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</si>
  <si>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</si>
  <si>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</si>
  <si>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</si>
  <si>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</si>
  <si>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</si>
  <si>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</si>
  <si>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</si>
  <si>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</si>
  <si>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</si>
  <si>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</si>
  <si>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</si>
  <si>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</si>
  <si>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</si>
  <si>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</si>
  <si>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</si>
  <si>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</si>
  <si>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</si>
  <si>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</si>
  <si>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</si>
  <si>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</si>
  <si>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</si>
  <si>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</si>
  <si>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</si>
  <si>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</si>
  <si>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</si>
  <si>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</si>
  <si>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</si>
  <si>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</si>
  <si>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</si>
  <si>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</si>
  <si>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</si>
  <si>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</si>
  <si>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</si>
  <si>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</si>
  <si>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</si>
  <si>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</si>
  <si>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</si>
  <si>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</si>
  <si>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</si>
  <si>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</si>
  <si>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</si>
  <si>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</si>
  <si>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</si>
  <si>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</si>
  <si>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</si>
  <si>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</si>
  <si>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</si>
  <si>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</si>
  <si>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</si>
  <si>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</si>
  <si>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</si>
  <si>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</si>
  <si>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</si>
  <si>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</si>
  <si>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</si>
  <si>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</si>
  <si>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</si>
  <si>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</si>
  <si>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</si>
  <si>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</si>
  <si>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</si>
  <si>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</si>
  <si>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</si>
  <si>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</si>
  <si>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</si>
  <si>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</si>
  <si>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</si>
  <si>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</si>
  <si>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</si>
  <si>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</si>
  <si>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</si>
  <si>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</si>
  <si>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</si>
  <si>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</si>
  <si>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</si>
  <si>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</si>
  <si>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</si>
  <si>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</si>
  <si>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</si>
  <si>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</si>
  <si>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</si>
  <si>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</si>
  <si>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</si>
  <si>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</si>
  <si>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</si>
  <si>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</si>
  <si>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</si>
  <si>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</si>
  <si>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</si>
  <si>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</si>
  <si>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</si>
  <si>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</si>
  <si>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</si>
  <si>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</si>
  <si>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</si>
  <si>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</si>
  <si>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</si>
  <si>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</si>
  <si>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</si>
  <si>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</si>
  <si>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</si>
  <si>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</si>
  <si>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</si>
  <si>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</si>
  <si>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</si>
  <si>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</si>
  <si>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</si>
  <si>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</si>
  <si>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</si>
  <si>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</si>
  <si>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</si>
  <si>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</si>
  <si>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</si>
  <si>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</si>
  <si>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</si>
  <si>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</si>
  <si>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</si>
  <si>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</si>
  <si>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</si>
  <si>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</si>
  <si>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</si>
  <si>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</si>
  <si>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</si>
  <si>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</si>
  <si>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</si>
  <si>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</si>
  <si>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</si>
  <si>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</si>
  <si>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</si>
  <si>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</si>
  <si>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</si>
  <si>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</si>
  <si>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</si>
  <si>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</si>
  <si>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</si>
  <si>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</si>
  <si>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</si>
  <si>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</si>
  <si>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</si>
  <si>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</si>
  <si>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</si>
  <si>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</si>
  <si>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</si>
  <si>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</si>
  <si>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</si>
  <si>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</si>
  <si>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</si>
  <si>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</si>
  <si>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</si>
  <si>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</si>
  <si>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</si>
  <si>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</si>
  <si>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</si>
  <si>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</si>
  <si>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</si>
  <si>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</si>
  <si>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</si>
  <si>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</si>
  <si>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</si>
  <si>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</si>
  <si>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</si>
  <si>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</si>
  <si>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</si>
  <si>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</si>
  <si>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</si>
  <si>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</si>
  <si>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</si>
  <si>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</si>
  <si>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</si>
  <si>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</si>
  <si>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</si>
  <si>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</si>
  <si>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</si>
  <si>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</si>
  <si>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</si>
  <si>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</si>
  <si>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</si>
  <si>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</si>
  <si>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</si>
  <si>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</si>
  <si>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</si>
  <si>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</si>
  <si>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</si>
  <si>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</si>
  <si>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</si>
  <si>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</si>
  <si>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</si>
  <si>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</si>
  <si>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</si>
  <si>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</si>
  <si>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</si>
  <si>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</si>
  <si>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</si>
  <si>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</si>
  <si>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</si>
  <si>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</si>
  <si>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</si>
  <si>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</si>
  <si>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</si>
  <si>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</si>
  <si>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</si>
  <si>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</si>
  <si>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</si>
  <si>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</si>
  <si>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</si>
  <si>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</si>
  <si>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</si>
  <si>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</si>
  <si>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</si>
  <si>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</si>
  <si>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</si>
  <si>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</si>
  <si>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</si>
  <si>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</si>
  <si>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</si>
  <si>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</si>
  <si>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</si>
  <si>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</si>
  <si>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</si>
  <si>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</si>
  <si>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</si>
  <si>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</si>
  <si>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</si>
  <si>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</si>
  <si>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</si>
  <si>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</si>
  <si>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</si>
  <si>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</si>
  <si>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</si>
  <si>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</si>
  <si>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</si>
  <si>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</si>
  <si>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</si>
  <si>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</si>
  <si>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</si>
  <si>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</si>
  <si>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</si>
  <si>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</si>
  <si>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</si>
  <si>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</si>
  <si>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</si>
  <si>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</si>
  <si>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</si>
  <si>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</si>
  <si>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</si>
  <si>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</si>
  <si>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</si>
  <si>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</si>
  <si>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</si>
  <si>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</si>
  <si>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</si>
  <si>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</si>
  <si>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</si>
  <si>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</si>
  <si>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</si>
  <si>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</si>
  <si>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</si>
  <si>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</si>
  <si>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</si>
  <si>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</si>
  <si>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</si>
  <si>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</si>
  <si>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</si>
  <si>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</si>
  <si>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</si>
  <si>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</si>
  <si>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</si>
  <si>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</si>
  <si>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</si>
  <si>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</si>
  <si>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</si>
  <si>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</si>
  <si>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</si>
  <si>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</si>
  <si>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</si>
  <si>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</si>
  <si>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</si>
  <si>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</si>
  <si>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</si>
  <si>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</si>
  <si>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</si>
  <si>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</si>
  <si>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</si>
  <si>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</si>
  <si>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</si>
  <si>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</si>
  <si>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</si>
  <si>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</si>
  <si>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</si>
  <si>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</si>
  <si>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</si>
  <si>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</si>
  <si>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</si>
  <si>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</si>
  <si>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</si>
  <si>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</si>
  <si>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</si>
  <si>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</si>
  <si>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</si>
  <si>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</si>
  <si>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</si>
  <si>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</si>
  <si>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</si>
  <si>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</si>
  <si>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</si>
  <si>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</si>
  <si>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</si>
  <si>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</si>
  <si>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</si>
  <si>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</si>
  <si>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</si>
  <si>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</si>
  <si>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</si>
  <si>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</si>
  <si>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</si>
  <si>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</si>
  <si>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</si>
  <si>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</si>
  <si>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</si>
  <si>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</si>
  <si>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</si>
  <si>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</si>
  <si>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</si>
  <si>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</si>
  <si>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</si>
  <si>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</si>
  <si>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</si>
  <si>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</si>
  <si>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</si>
  <si>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</si>
  <si>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</si>
  <si>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</si>
  <si>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</si>
  <si>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</si>
  <si>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</si>
  <si>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</si>
  <si>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</si>
  <si>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</si>
  <si>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</si>
  <si>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</si>
  <si>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</si>
  <si>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</si>
  <si>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</si>
  <si>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</si>
  <si>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</si>
  <si>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</si>
  <si>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</si>
  <si>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</si>
  <si>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</si>
  <si>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</si>
  <si>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</si>
  <si>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</si>
  <si>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</si>
  <si>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</si>
  <si>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</si>
  <si>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</si>
  <si>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</si>
  <si>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</si>
  <si>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</si>
  <si>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</si>
  <si>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</si>
  <si>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</si>
  <si>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</si>
  <si>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</si>
  <si>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</si>
  <si>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</si>
  <si>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</si>
  <si>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</si>
  <si>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</si>
  <si>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</si>
  <si>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</si>
  <si>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</si>
  <si>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</si>
  <si>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</si>
  <si>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</si>
  <si>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</si>
  <si>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</si>
  <si>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</si>
  <si>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</si>
  <si>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</si>
  <si>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</si>
  <si>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</si>
  <si>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</si>
  <si>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</si>
  <si>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</si>
  <si>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</si>
  <si>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</si>
  <si>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</si>
  <si>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</si>
  <si>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</si>
  <si>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</si>
  <si>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</si>
  <si>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</si>
  <si>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</si>
  <si>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</si>
  <si>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</si>
  <si>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</si>
  <si>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</si>
  <si>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</si>
  <si>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</si>
  <si>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</si>
  <si>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</si>
  <si>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</si>
  <si>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</si>
  <si>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</si>
  <si>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</si>
  <si>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</si>
  <si>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</si>
  <si>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</si>
  <si>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</si>
  <si>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</si>
  <si>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</si>
  <si>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</si>
  <si>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</si>
  <si>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</si>
  <si>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</si>
  <si>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</si>
  <si>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</si>
  <si>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</si>
  <si>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</si>
  <si>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</si>
  <si>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</si>
  <si>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</si>
  <si>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</si>
  <si>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</si>
  <si>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</si>
  <si>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</si>
  <si>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</si>
  <si>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</si>
  <si>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</si>
  <si>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</si>
  <si>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</si>
  <si>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</si>
  <si>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</si>
  <si>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</si>
  <si>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</si>
  <si>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</si>
  <si>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</si>
  <si>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</si>
  <si>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</si>
  <si>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</si>
  <si>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</si>
  <si>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</si>
  <si>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</si>
  <si>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</si>
  <si>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</si>
  <si>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</si>
  <si>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</si>
  <si>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</si>
  <si>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</si>
  <si>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</si>
  <si>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</si>
  <si>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</si>
  <si>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</si>
  <si>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</si>
  <si>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</si>
  <si>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</si>
  <si>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</si>
  <si>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</si>
  <si>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</si>
  <si>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</si>
  <si>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</si>
  <si>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</si>
  <si>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</si>
  <si>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</si>
  <si>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</si>
  <si>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</si>
  <si>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</si>
  <si>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</si>
  <si>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</si>
  <si>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</si>
  <si>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</si>
  <si>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</si>
  <si>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</si>
  <si>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</si>
  <si>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</si>
  <si>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</si>
  <si>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</si>
  <si>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</si>
  <si>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</si>
  <si>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</si>
  <si>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</si>
  <si>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</si>
  <si>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</si>
  <si>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</si>
  <si>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</si>
  <si>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</si>
  <si>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</si>
  <si>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</si>
  <si>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</si>
  <si>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</si>
  <si>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</si>
  <si>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</si>
  <si>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</si>
  <si>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</si>
  <si>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</si>
  <si>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</si>
  <si>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</si>
  <si>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</si>
  <si>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</si>
  <si>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</si>
  <si>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</si>
  <si>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</si>
  <si>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</si>
  <si>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</si>
  <si>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</si>
  <si>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</si>
  <si>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</si>
  <si>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</si>
  <si>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</si>
  <si>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</si>
  <si>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</si>
  <si>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</si>
  <si>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</si>
  <si>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</si>
  <si>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</si>
  <si>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</si>
  <si>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</si>
  <si>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</si>
  <si>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</si>
  <si>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</si>
  <si>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</si>
  <si>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</si>
  <si>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</si>
  <si>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</si>
  <si>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</si>
  <si>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</si>
  <si>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</si>
  <si>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</si>
  <si>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</si>
  <si>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</si>
  <si>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</si>
  <si>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</si>
  <si>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</si>
  <si>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</si>
  <si>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</si>
  <si>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</si>
  <si>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</si>
  <si>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</si>
  <si>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</si>
  <si>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</si>
  <si>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</si>
  <si>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</si>
  <si>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</si>
  <si>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</si>
  <si>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</si>
  <si>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</si>
  <si>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</si>
  <si>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</si>
  <si>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</si>
  <si>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</si>
  <si>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</si>
  <si>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</si>
  <si>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</si>
  <si>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</si>
  <si>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</si>
  <si>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</si>
  <si>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</si>
  <si>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</si>
  <si>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</si>
  <si>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</si>
  <si>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</si>
  <si>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</si>
  <si>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</si>
  <si>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</si>
  <si>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</si>
  <si>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</si>
  <si>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</si>
  <si>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</si>
  <si>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</si>
  <si>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</si>
  <si>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</si>
  <si>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</si>
  <si>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</si>
  <si>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</si>
  <si>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</si>
  <si>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</si>
  <si>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</si>
  <si>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</si>
  <si>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</si>
  <si>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</si>
  <si>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</si>
  <si>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</si>
  <si>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</si>
  <si>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</si>
  <si>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</si>
  <si>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</si>
  <si>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</si>
  <si>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</si>
  <si>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</si>
  <si>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</si>
  <si>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</si>
  <si>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</si>
  <si>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</si>
  <si>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</si>
  <si>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</si>
  <si>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</si>
  <si>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</si>
  <si>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</si>
  <si>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</si>
  <si>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</si>
  <si>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</si>
  <si>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</si>
  <si>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</si>
  <si>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</si>
  <si>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</si>
  <si>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</si>
  <si>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</si>
  <si>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</si>
  <si>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</si>
  <si>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</si>
  <si>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</si>
  <si>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</si>
  <si>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</si>
  <si>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</si>
  <si>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</si>
  <si>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</si>
  <si>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</si>
  <si>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</si>
  <si>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</si>
  <si>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</si>
  <si>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</si>
  <si>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</si>
  <si>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</si>
  <si>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</si>
  <si>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</si>
  <si>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</si>
  <si>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</si>
  <si>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</si>
  <si>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</si>
  <si>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</si>
  <si>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</si>
  <si>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</si>
  <si>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</si>
  <si>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</si>
  <si>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</si>
  <si>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</si>
  <si>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</si>
  <si>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</si>
  <si>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</si>
  <si>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</si>
  <si>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</si>
  <si>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</si>
  <si>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</si>
  <si>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</si>
  <si>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</si>
  <si>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</si>
  <si>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</si>
  <si>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</si>
  <si>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</si>
  <si>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</si>
  <si>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</si>
  <si>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</si>
  <si>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</si>
  <si>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</si>
  <si>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</si>
  <si>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</si>
  <si>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</si>
  <si>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</si>
  <si>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</si>
  <si>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</si>
  <si>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</si>
  <si>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</si>
  <si>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</si>
  <si>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</si>
  <si>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</si>
  <si>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</si>
  <si>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</si>
  <si>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</si>
  <si>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</si>
  <si>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</si>
  <si>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</si>
  <si>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</si>
  <si>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</si>
  <si>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</si>
  <si>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</si>
  <si>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</si>
  <si>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</si>
  <si>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</si>
  <si>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</si>
  <si>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</si>
  <si>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</si>
  <si>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</si>
  <si>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</si>
  <si>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</si>
  <si>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</si>
  <si>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</si>
  <si>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</si>
  <si>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</si>
  <si>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</si>
  <si>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</si>
  <si>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</si>
  <si>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</si>
  <si>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</si>
  <si>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</si>
  <si>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</si>
  <si>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</si>
  <si>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</si>
  <si>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</si>
  <si>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</si>
  <si>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</si>
  <si>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</si>
  <si>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</si>
  <si>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</si>
  <si>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</si>
  <si>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</si>
  <si>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</si>
  <si>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</si>
  <si>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</si>
  <si>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</si>
  <si>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</si>
  <si>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</si>
  <si>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</si>
  <si>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</si>
  <si>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</si>
  <si>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</si>
  <si>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</si>
  <si>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</si>
  <si>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</si>
  <si>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</si>
  <si>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</si>
  <si>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</si>
  <si>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</si>
  <si>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</si>
  <si>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</si>
  <si>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</si>
  <si>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</si>
  <si>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</si>
  <si>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</si>
  <si>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</si>
  <si>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</si>
  <si>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</si>
  <si>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</si>
  <si>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</si>
  <si>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</si>
  <si>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</si>
  <si>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</si>
  <si>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</si>
  <si>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</si>
  <si>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</si>
  <si>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</si>
  <si>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</si>
  <si>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</si>
  <si>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</si>
  <si>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</si>
  <si>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</si>
  <si>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</si>
  <si>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</si>
  <si>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</si>
  <si>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</si>
  <si>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</si>
  <si>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</si>
  <si>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</si>
  <si>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</si>
  <si>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</si>
  <si>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</si>
  <si>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</si>
  <si>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</si>
  <si>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</si>
  <si>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</si>
  <si>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</si>
  <si>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</si>
  <si>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</si>
  <si>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</si>
  <si>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</si>
  <si>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</si>
  <si>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</si>
  <si>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</si>
  <si>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</si>
  <si>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</si>
  <si>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</si>
  <si>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</si>
  <si>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</si>
  <si>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</si>
  <si>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</si>
  <si>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</si>
  <si>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</si>
  <si>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</si>
  <si>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</si>
  <si>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</si>
  <si>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</si>
  <si>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</si>
  <si>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</si>
  <si>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</si>
  <si>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</si>
  <si>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</si>
  <si>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</si>
  <si>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</si>
  <si>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</si>
  <si>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</si>
  <si>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</si>
  <si>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</si>
  <si>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</si>
  <si>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</si>
  <si>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</si>
  <si>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</si>
  <si>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</si>
  <si>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</si>
  <si>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</si>
  <si>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</si>
  <si>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</si>
  <si>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</si>
  <si>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</si>
  <si>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</si>
  <si>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</si>
  <si>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</si>
  <si>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</si>
  <si>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</si>
  <si>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</si>
  <si>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</si>
  <si>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</si>
  <si>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</si>
  <si>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</si>
  <si>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</si>
  <si>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</si>
  <si>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</si>
  <si>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</si>
  <si>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</si>
  <si>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</si>
  <si>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</si>
  <si>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</si>
  <si>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</si>
  <si>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</si>
  <si>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</si>
  <si>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</si>
  <si>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</si>
  <si>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</si>
  <si>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</si>
  <si>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</si>
  <si>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</si>
  <si>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</si>
  <si>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</si>
  <si>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</si>
  <si>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</si>
  <si>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</si>
  <si>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</si>
  <si>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</si>
  <si>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</si>
  <si>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</si>
  <si>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</si>
  <si>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</si>
  <si>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</si>
  <si>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</si>
  <si>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</si>
  <si>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</si>
  <si>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</si>
  <si>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</si>
  <si>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</si>
  <si>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</si>
  <si>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</si>
  <si>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</si>
  <si>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</si>
  <si>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</si>
  <si>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</si>
  <si>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</si>
  <si>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</si>
  <si>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</si>
  <si>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</si>
  <si>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</si>
  <si>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</si>
  <si>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</si>
  <si>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</si>
  <si>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</si>
  <si>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</si>
  <si>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</si>
  <si>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</si>
  <si>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</si>
  <si>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</si>
  <si>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</si>
  <si>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</si>
  <si>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</si>
  <si>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</si>
  <si>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</si>
  <si>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</si>
  <si>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</si>
  <si>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</si>
  <si>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</si>
  <si>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</si>
  <si>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</si>
  <si>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</si>
  <si>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</si>
  <si>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</si>
  <si>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</si>
  <si>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</si>
  <si>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</si>
  <si>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</si>
  <si>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</si>
  <si>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</si>
  <si>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</si>
  <si>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</si>
  <si>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</si>
  <si>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</si>
  <si>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</si>
  <si>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</si>
  <si>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</si>
  <si>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</si>
  <si>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</si>
  <si>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</si>
  <si>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</si>
  <si>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</si>
  <si>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</si>
  <si>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</si>
  <si>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</si>
  <si>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</si>
  <si>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</si>
  <si>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</si>
  <si>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</si>
  <si>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</si>
  <si>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</si>
  <si>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</si>
  <si>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</si>
  <si>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</si>
  <si>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</si>
  <si>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</si>
  <si>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</si>
  <si>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</si>
  <si>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</si>
  <si>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</si>
  <si>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</si>
  <si>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</si>
  <si>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</si>
  <si>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</si>
  <si>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</si>
  <si>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</si>
  <si>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</si>
  <si>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</si>
  <si>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</si>
  <si>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</si>
  <si>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</si>
  <si>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</si>
  <si>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</si>
  <si>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</si>
  <si>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</si>
  <si>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</si>
  <si>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</si>
  <si>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</si>
  <si>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</si>
  <si>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</si>
  <si>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</si>
  <si>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</si>
  <si>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</si>
  <si>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</si>
  <si>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</si>
  <si>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</si>
  <si>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</si>
  <si>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</si>
  <si>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</si>
  <si>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</si>
  <si>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</si>
  <si>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</si>
  <si>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</si>
  <si>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</si>
  <si>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</si>
  <si>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</si>
  <si>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</si>
  <si>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</si>
  <si>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</si>
  <si>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</si>
  <si>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</si>
  <si>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</si>
  <si>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</si>
  <si>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</si>
  <si>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</si>
  <si>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</si>
  <si>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</si>
  <si>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</si>
  <si>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</si>
  <si>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</si>
  <si>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</si>
  <si>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</si>
  <si>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</si>
  <si>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</si>
  <si>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</si>
  <si>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</si>
  <si>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</si>
  <si>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</si>
  <si>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</si>
  <si>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</si>
  <si>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</si>
  <si>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</si>
  <si>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</si>
  <si>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</si>
  <si>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</si>
  <si>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</si>
  <si>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</si>
  <si>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</si>
  <si>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</si>
  <si>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</si>
  <si>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</si>
  <si>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</si>
  <si>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</si>
  <si>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</si>
  <si>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</si>
  <si>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</si>
  <si>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</si>
  <si>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</si>
  <si>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</si>
  <si>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</si>
  <si>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</si>
  <si>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</si>
  <si>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</si>
  <si>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</si>
  <si>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</si>
  <si>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</si>
  <si>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</si>
  <si>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</si>
  <si>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</si>
  <si>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</si>
  <si>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</si>
  <si>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</si>
  <si>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</si>
  <si>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</si>
  <si>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</si>
  <si>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</si>
  <si>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</si>
  <si>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</si>
  <si>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</si>
  <si>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</si>
  <si>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</si>
  <si>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</si>
  <si>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</si>
  <si>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</si>
  <si>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</si>
  <si>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</si>
  <si>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</si>
  <si>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</si>
  <si>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</si>
  <si>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</si>
  <si>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</si>
  <si>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</si>
  <si>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</si>
  <si>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</si>
  <si>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</si>
  <si>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</si>
  <si>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</si>
  <si>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</si>
  <si>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</si>
  <si>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</si>
  <si>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</si>
  <si>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</si>
  <si>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</si>
  <si>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</si>
  <si>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</si>
  <si>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</si>
  <si>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</si>
  <si>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</si>
  <si>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</si>
  <si>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</si>
  <si>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</si>
  <si>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</si>
  <si>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</si>
  <si>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</si>
  <si>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</si>
  <si>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</si>
  <si>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</si>
  <si>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</si>
  <si>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</si>
  <si>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</si>
  <si>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</si>
  <si>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</si>
  <si>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</si>
  <si>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</si>
  <si>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</si>
  <si>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</si>
  <si>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</si>
  <si>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</si>
  <si>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</si>
  <si>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</si>
  <si>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</si>
  <si>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</si>
  <si>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</si>
  <si>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</si>
  <si>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</si>
  <si>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</si>
  <si>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</si>
  <si>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</si>
  <si>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</si>
  <si>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</si>
  <si>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</si>
  <si>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</si>
  <si>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</si>
  <si>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</si>
  <si>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</si>
  <si>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</si>
  <si>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</si>
  <si>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</si>
  <si>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</si>
  <si>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</si>
  <si>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</si>
  <si>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</si>
  <si>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</si>
  <si>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</si>
  <si>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</si>
  <si>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</si>
  <si>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</si>
  <si>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</si>
  <si>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</si>
  <si>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</si>
  <si>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</si>
  <si>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</si>
  <si>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</si>
  <si>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</si>
  <si>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</si>
  <si>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</si>
  <si>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</si>
  <si>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</si>
  <si>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</si>
  <si>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</si>
  <si>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</si>
  <si>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</si>
  <si>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</si>
  <si>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</si>
  <si>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</si>
  <si>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</si>
  <si>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</si>
  <si>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</si>
  <si>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</si>
  <si>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</si>
  <si>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</si>
  <si>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</si>
  <si>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</si>
  <si>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</si>
  <si>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</si>
  <si>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</si>
  <si>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</si>
  <si>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</si>
  <si>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</si>
  <si>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</si>
  <si>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</si>
  <si>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</si>
  <si>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</si>
  <si>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</si>
  <si>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</si>
  <si>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</si>
  <si>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</si>
  <si>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</si>
  <si>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</si>
  <si>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</si>
  <si>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</si>
  <si>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</si>
  <si>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</si>
  <si>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</si>
  <si>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</si>
  <si>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</si>
  <si>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</si>
  <si>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</si>
  <si>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</si>
  <si>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</si>
  <si>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</si>
  <si>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</si>
  <si>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</si>
  <si>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</si>
  <si>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</si>
  <si>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</si>
  <si>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</si>
  <si>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</si>
  <si>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</si>
  <si>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</si>
  <si>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</si>
  <si>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</si>
  <si>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</si>
  <si>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</si>
  <si>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</si>
  <si>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</si>
  <si>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</si>
  <si>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</si>
  <si>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</si>
  <si>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</si>
  <si>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</si>
  <si>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</si>
  <si>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</si>
  <si>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</si>
  <si>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</si>
  <si>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</si>
  <si>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</si>
  <si>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</si>
  <si>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</si>
  <si>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</si>
  <si>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</si>
  <si>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</si>
  <si>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</si>
  <si>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</si>
  <si>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</si>
  <si>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</si>
  <si>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</si>
  <si>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</si>
  <si>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</si>
  <si>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</si>
  <si>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</si>
  <si>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</si>
  <si>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</si>
  <si>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</si>
  <si>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</si>
  <si>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</si>
  <si>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</si>
  <si>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</si>
  <si>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</si>
  <si>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</si>
  <si>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</si>
  <si>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</si>
  <si>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</si>
  <si>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</si>
  <si>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</si>
  <si>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</si>
  <si>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</si>
  <si>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</si>
  <si>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</si>
  <si>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</si>
  <si>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</si>
  <si>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</si>
  <si>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</si>
  <si>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</si>
  <si>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</si>
  <si>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</si>
  <si>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</si>
  <si>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</si>
  <si>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</si>
  <si>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</si>
  <si>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</si>
  <si>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</si>
  <si>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</si>
  <si>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</si>
  <si>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</si>
  <si>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</si>
  <si>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</si>
  <si>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</si>
  <si>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</si>
  <si>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</si>
  <si>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</si>
  <si>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</si>
  <si>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</si>
  <si>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</si>
  <si>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</si>
  <si>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</si>
  <si>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</si>
  <si>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</si>
  <si>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</si>
  <si>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</si>
  <si>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</si>
  <si>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</si>
  <si>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</si>
  <si>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</si>
  <si>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</si>
  <si>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</si>
  <si>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</si>
  <si>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</si>
  <si>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</si>
  <si>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</si>
  <si>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</si>
  <si>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</si>
  <si>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</si>
  <si>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</si>
  <si>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</si>
  <si>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</si>
  <si>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</si>
  <si>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</si>
  <si>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</si>
  <si>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</si>
  <si>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</si>
  <si>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</si>
  <si>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</si>
  <si>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</si>
  <si>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</si>
  <si>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</si>
  <si>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</si>
  <si>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</si>
  <si>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</si>
  <si>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</si>
  <si>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</si>
  <si>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</si>
  <si>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</si>
  <si>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</si>
  <si>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</si>
  <si>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</si>
  <si>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</si>
  <si>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</si>
  <si>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</si>
  <si>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</si>
  <si>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</si>
  <si>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</si>
  <si>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</si>
  <si>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</si>
  <si>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</si>
  <si>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</si>
  <si>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</si>
  <si>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</si>
  <si>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</si>
  <si>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</si>
  <si>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</si>
  <si>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</si>
  <si>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</si>
  <si>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</si>
  <si>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</si>
  <si>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</si>
  <si>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</si>
  <si>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</si>
  <si>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</si>
  <si>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</si>
  <si>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</si>
  <si>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</si>
  <si>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</si>
  <si>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</si>
  <si>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</si>
  <si>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</si>
  <si>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</si>
  <si>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</si>
  <si>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</si>
  <si>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</si>
  <si>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</si>
  <si>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</si>
  <si>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</si>
  <si>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</si>
  <si>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</si>
  <si>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</si>
  <si>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</si>
  <si>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</si>
  <si>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</si>
  <si>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</si>
  <si>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</si>
  <si>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</si>
  <si>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</si>
  <si>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</si>
  <si>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</si>
  <si>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</si>
  <si>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</si>
  <si>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</si>
  <si>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</si>
  <si>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</si>
  <si>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</si>
  <si>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</si>
  <si>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</si>
  <si>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</si>
  <si>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</si>
  <si>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</si>
  <si>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</si>
  <si>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</si>
  <si>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</si>
  <si>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</si>
  <si>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</si>
  <si>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</si>
  <si>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</si>
  <si>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</si>
  <si>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</si>
  <si>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</si>
  <si>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</si>
  <si>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</si>
  <si>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</si>
  <si>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</si>
  <si>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</si>
  <si>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</si>
  <si>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</si>
  <si>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</si>
  <si>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</si>
  <si>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</si>
  <si>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</si>
  <si>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</si>
  <si>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</si>
  <si>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</si>
  <si>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</si>
  <si>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</si>
  <si>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</si>
  <si>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</si>
  <si>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</si>
  <si>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</si>
  <si>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</si>
  <si>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</si>
  <si>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</si>
  <si>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</si>
  <si>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</si>
  <si>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</si>
  <si>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</si>
  <si>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</si>
  <si>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</si>
  <si>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</si>
  <si>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</si>
  <si>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</si>
  <si>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</si>
  <si>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</si>
  <si>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</si>
  <si>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</si>
  <si>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</si>
  <si>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</si>
  <si>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</si>
  <si>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</si>
  <si>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</si>
  <si>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</si>
  <si>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</si>
  <si>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</si>
  <si>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</si>
  <si>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</si>
  <si>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</si>
  <si>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</si>
  <si>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</si>
  <si>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</si>
  <si>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</si>
  <si>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</si>
  <si>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</si>
  <si>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</si>
  <si>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</si>
  <si>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</si>
  <si>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</si>
  <si>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</si>
  <si>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</si>
  <si>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</si>
  <si>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</si>
  <si>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</si>
  <si>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</si>
  <si>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</si>
  <si>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</si>
  <si>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</si>
  <si>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</si>
  <si>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</si>
  <si>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</si>
  <si>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</si>
  <si>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</si>
  <si>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</si>
  <si>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</si>
  <si>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</si>
  <si>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</si>
  <si>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</si>
  <si>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</si>
  <si>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</si>
  <si>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</si>
  <si>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</si>
  <si>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</si>
  <si>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</si>
  <si>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</si>
  <si>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</si>
  <si>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</si>
  <si>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</si>
  <si>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</si>
  <si>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</si>
  <si>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</si>
  <si>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</si>
  <si>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</si>
  <si>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</si>
  <si>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</si>
  <si>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</si>
  <si>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</si>
  <si>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</si>
  <si>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</si>
  <si>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</si>
  <si>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</si>
  <si>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</si>
  <si>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</si>
  <si>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</si>
  <si>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</si>
  <si>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</si>
  <si>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</si>
  <si>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</si>
  <si>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</si>
  <si>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</si>
  <si>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</si>
  <si>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</si>
  <si>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</si>
  <si>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</si>
  <si>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</si>
  <si>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</si>
  <si>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</si>
  <si>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</si>
  <si>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</si>
  <si>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</si>
  <si>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</si>
  <si>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</si>
  <si>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</si>
  <si>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</si>
  <si>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</si>
  <si>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</si>
  <si>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</si>
  <si>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</si>
  <si>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</si>
  <si>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</si>
  <si>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</si>
  <si>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</si>
  <si>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</si>
  <si>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</si>
  <si>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</si>
  <si>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</si>
  <si>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</si>
  <si>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</si>
  <si>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</si>
  <si>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</si>
  <si>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</si>
  <si>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</si>
  <si>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</si>
  <si>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</si>
  <si>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</si>
  <si>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</si>
  <si>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</si>
  <si>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</si>
  <si>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</si>
  <si>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</si>
  <si>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</si>
  <si>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</si>
  <si>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</si>
  <si>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</si>
  <si>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</si>
  <si>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</si>
  <si>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</si>
  <si>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</si>
  <si>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</si>
  <si>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</si>
  <si>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</si>
  <si>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</si>
  <si>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</si>
  <si>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</si>
  <si>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</si>
  <si>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</si>
  <si>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</si>
  <si>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</si>
  <si>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</si>
  <si>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</si>
  <si>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</si>
  <si>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</si>
  <si>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</si>
  <si>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</si>
  <si>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</si>
  <si>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</si>
  <si>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</si>
  <si>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</si>
  <si>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</si>
  <si>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</si>
  <si>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</si>
  <si>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</si>
  <si>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</si>
  <si>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</si>
  <si>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</si>
  <si>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</si>
  <si>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</si>
  <si>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</si>
  <si>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</si>
  <si>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</si>
  <si>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</si>
  <si>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</si>
  <si>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</si>
  <si>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</si>
  <si>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</si>
  <si>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</si>
  <si>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</si>
  <si>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</si>
  <si>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</si>
  <si>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</si>
  <si>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</si>
  <si>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</si>
  <si>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</si>
  <si>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</si>
  <si>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</si>
  <si>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</si>
  <si>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</si>
  <si>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</si>
  <si>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</si>
  <si>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</si>
  <si>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</si>
  <si>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</si>
  <si>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</si>
  <si>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</si>
  <si>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</si>
  <si>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</si>
  <si>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</si>
  <si>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</si>
  <si>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</si>
  <si>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</si>
  <si>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</si>
  <si>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</si>
  <si>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</si>
  <si>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</si>
  <si>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</si>
  <si>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</si>
  <si>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</si>
  <si>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</si>
  <si>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</si>
  <si>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</si>
  <si>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</si>
  <si>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</si>
  <si>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</si>
  <si>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</si>
  <si>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</si>
  <si>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</si>
  <si>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</si>
  <si>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</si>
  <si>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</si>
  <si>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</si>
  <si>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</si>
  <si>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</si>
  <si>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</si>
  <si>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</si>
  <si>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</si>
  <si>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</si>
  <si>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</si>
  <si>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</si>
  <si>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</si>
  <si>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</si>
  <si>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</si>
  <si>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</si>
  <si>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</si>
  <si>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</si>
  <si>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</si>
  <si>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</si>
  <si>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</si>
  <si>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</si>
  <si>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</si>
  <si>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</si>
  <si>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</si>
  <si>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</si>
  <si>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</si>
  <si>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</si>
  <si>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</si>
  <si>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</si>
  <si>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</si>
  <si>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</si>
  <si>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</si>
  <si>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</si>
  <si>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</si>
  <si>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</si>
  <si>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</si>
  <si>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</si>
  <si>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</si>
  <si>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</si>
  <si>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</si>
  <si>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</si>
  <si>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</si>
  <si>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</si>
  <si>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</si>
  <si>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</si>
  <si>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</si>
  <si>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</si>
  <si>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</si>
  <si>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</si>
  <si>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</si>
  <si>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</si>
  <si>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</si>
  <si>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</si>
  <si>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</si>
  <si>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</si>
  <si>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</si>
  <si>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</si>
  <si>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</si>
  <si>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</si>
  <si>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</si>
  <si>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</si>
  <si>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</si>
  <si>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</si>
  <si>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</si>
  <si>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</si>
  <si>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</si>
  <si>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</si>
  <si>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</si>
  <si>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</si>
  <si>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</si>
  <si>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</si>
  <si>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</si>
  <si>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</si>
  <si>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</si>
  <si>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</si>
  <si>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</si>
  <si>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</si>
  <si>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</si>
  <si>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</si>
  <si>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</si>
  <si>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</si>
  <si>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</si>
  <si>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</si>
  <si>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</si>
  <si>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</si>
  <si>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</si>
  <si>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</si>
  <si>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</si>
  <si>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</si>
  <si>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</si>
  <si>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</si>
  <si>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</si>
  <si>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</si>
  <si>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</si>
  <si>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</si>
  <si>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</si>
  <si>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</si>
  <si>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</si>
  <si>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</si>
  <si>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</si>
  <si>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</si>
  <si>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</si>
  <si>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</si>
  <si>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</si>
  <si>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</si>
  <si>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</si>
  <si>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</si>
  <si>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</si>
  <si>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</si>
  <si>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</si>
  <si>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</si>
  <si>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</si>
  <si>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</si>
  <si>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</si>
  <si>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</si>
  <si>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</si>
  <si>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</si>
  <si>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</si>
  <si>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</si>
  <si>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</si>
  <si>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</si>
  <si>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</si>
  <si>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</si>
  <si>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</si>
  <si>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</si>
  <si>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</si>
  <si>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</si>
  <si>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</si>
  <si>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</si>
  <si>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</si>
  <si>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</si>
  <si>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</si>
  <si>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</si>
  <si>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</si>
  <si>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</si>
  <si>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</si>
  <si>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</si>
  <si>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</si>
  <si>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</si>
  <si>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</si>
  <si>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</si>
  <si>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</si>
  <si>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</si>
  <si>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</si>
  <si>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</si>
  <si>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</si>
  <si>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</si>
  <si>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</si>
  <si>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</si>
  <si>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</si>
  <si>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</si>
  <si>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</si>
  <si>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</si>
  <si>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</si>
  <si>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</si>
  <si>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</si>
  <si>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</si>
  <si>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</si>
  <si>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</si>
  <si>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</si>
  <si>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</si>
  <si>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</si>
  <si>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</si>
  <si>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</si>
  <si>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</si>
  <si>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</si>
  <si>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</si>
  <si>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</si>
  <si>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</si>
  <si>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</si>
  <si>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</si>
  <si>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</si>
  <si>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</si>
  <si>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</si>
  <si>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</si>
  <si>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</si>
  <si>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</si>
  <si>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</si>
  <si>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</si>
  <si>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</si>
  <si>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</si>
  <si>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</si>
  <si>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</si>
  <si>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</si>
  <si>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</si>
  <si>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</si>
  <si>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</si>
  <si>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</si>
  <si>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</si>
  <si>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</si>
  <si>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</si>
  <si>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</si>
  <si>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</si>
  <si>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</si>
  <si>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</si>
  <si>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</si>
  <si>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</si>
  <si>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</si>
  <si>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</si>
  <si>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</si>
  <si>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</si>
  <si>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</si>
  <si>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</si>
  <si>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</si>
  <si>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</si>
  <si>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</si>
  <si>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</si>
  <si>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</si>
  <si>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</si>
  <si>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</si>
  <si>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</si>
  <si>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</si>
  <si>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</si>
  <si>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</si>
  <si>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</si>
  <si>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</si>
  <si>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</si>
  <si>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</si>
  <si>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</si>
  <si>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</si>
  <si>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</si>
  <si>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</si>
  <si>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</si>
  <si>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</si>
  <si>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</si>
  <si>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</si>
  <si>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</si>
  <si>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</si>
  <si>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</si>
  <si>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</si>
  <si>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</si>
  <si>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</si>
  <si>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</si>
  <si>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</si>
  <si>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</si>
  <si>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</si>
  <si>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</si>
  <si>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</si>
  <si>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</si>
  <si>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</si>
  <si>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</si>
  <si>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</si>
  <si>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</si>
  <si>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</si>
  <si>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</si>
  <si>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</si>
  <si>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</si>
  <si>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</si>
  <si>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</si>
  <si>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</si>
  <si>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</si>
  <si>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</si>
  <si>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</si>
  <si>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</si>
  <si>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</si>
  <si>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</si>
  <si>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</si>
  <si>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</si>
  <si>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</si>
  <si>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</si>
  <si>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</si>
  <si>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</si>
  <si>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</si>
  <si>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</si>
  <si>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</si>
  <si>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</si>
  <si>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</si>
  <si>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</si>
  <si>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</si>
  <si>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</si>
  <si>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</si>
  <si>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</si>
  <si>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</si>
  <si>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</si>
  <si>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</si>
  <si>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</si>
  <si>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</si>
  <si>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</si>
  <si>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</si>
  <si>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</si>
  <si>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</si>
  <si>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</si>
  <si>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</si>
  <si>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</si>
  <si>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</si>
  <si>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</si>
  <si>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</si>
  <si>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</si>
  <si>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</si>
  <si>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</si>
  <si>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</si>
  <si>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</si>
  <si>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</si>
  <si>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</si>
  <si>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</si>
  <si>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</si>
  <si>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</si>
  <si>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</si>
  <si>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</si>
  <si>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</si>
  <si>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</si>
  <si>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</si>
  <si>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</si>
  <si>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</si>
  <si>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</si>
  <si>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</si>
  <si>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</si>
  <si>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</si>
  <si>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</si>
  <si>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</si>
  <si>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</si>
  <si>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</si>
  <si>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</si>
  <si>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</si>
  <si>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</si>
  <si>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</si>
  <si>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</si>
  <si>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</si>
  <si>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</si>
  <si>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</si>
  <si>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</si>
  <si>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</si>
  <si>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</si>
  <si>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</si>
  <si>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</si>
  <si>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</si>
  <si>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</si>
  <si>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</si>
  <si>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</si>
  <si>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</si>
  <si>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</si>
  <si>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</si>
  <si>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</si>
  <si>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</si>
  <si>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</si>
  <si>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</si>
  <si>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</si>
  <si>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</si>
  <si>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</si>
  <si>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</si>
  <si>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</si>
  <si>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</si>
  <si>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</si>
  <si>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</si>
  <si>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</si>
  <si>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</si>
  <si>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</si>
  <si>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</si>
  <si>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</si>
  <si>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</si>
  <si>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</si>
  <si>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</si>
  <si>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</si>
  <si>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</si>
  <si>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</si>
  <si>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</si>
  <si>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</si>
  <si>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</si>
  <si>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</si>
  <si>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</si>
  <si>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</si>
  <si>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</si>
  <si>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</si>
  <si>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</si>
  <si>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</si>
  <si>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</si>
  <si>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</si>
  <si>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</si>
  <si>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</si>
  <si>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</si>
  <si>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</si>
  <si>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</si>
  <si>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</si>
  <si>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</si>
  <si>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</si>
  <si>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</si>
  <si>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</si>
  <si>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</si>
  <si>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</si>
  <si>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</si>
  <si>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</si>
  <si>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</si>
  <si>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</si>
  <si>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</si>
  <si>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</si>
  <si>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</si>
  <si>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</si>
  <si>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</si>
  <si>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</si>
  <si>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</si>
  <si>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</si>
  <si>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</si>
  <si>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</si>
  <si>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</si>
  <si>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</si>
  <si>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</si>
  <si>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</si>
  <si>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</si>
  <si>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</si>
  <si>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</si>
  <si>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</si>
  <si>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</si>
  <si>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</si>
  <si>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</si>
  <si>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</si>
  <si>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</si>
  <si>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</si>
  <si>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</si>
  <si>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</si>
  <si>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</si>
  <si>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</si>
  <si>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</si>
  <si>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</si>
  <si>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</si>
  <si>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</si>
  <si>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</si>
  <si>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</si>
  <si>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</si>
  <si>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</si>
  <si>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</si>
  <si>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</si>
  <si>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</si>
  <si>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</si>
  <si>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</si>
  <si>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</si>
  <si>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</si>
  <si>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</si>
  <si>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</si>
  <si>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</si>
  <si>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</si>
  <si>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</si>
  <si>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</si>
  <si>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</si>
  <si>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</si>
  <si>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</si>
  <si>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</si>
  <si>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</si>
  <si>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</si>
  <si>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</si>
  <si>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</si>
  <si>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</si>
  <si>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</si>
  <si>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</si>
  <si>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</si>
  <si>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</si>
  <si>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</si>
  <si>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</si>
  <si>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</si>
  <si>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</si>
  <si>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</si>
  <si>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</si>
  <si>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</si>
  <si>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</si>
  <si>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</si>
  <si>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</si>
  <si>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</si>
  <si>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</si>
  <si>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</si>
  <si>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</si>
  <si>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</si>
  <si>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</si>
  <si>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</si>
  <si>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</si>
  <si>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</si>
  <si>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</si>
  <si>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</si>
  <si>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</si>
  <si>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</si>
  <si>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</si>
  <si>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</si>
  <si>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</si>
  <si>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</si>
  <si>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</si>
  <si>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</si>
  <si>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</si>
  <si>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</si>
  <si>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</si>
  <si>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</si>
  <si>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</si>
  <si>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</si>
  <si>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</si>
  <si>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</si>
  <si>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</si>
  <si>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</si>
  <si>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</si>
  <si>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</si>
  <si>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</si>
  <si>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</si>
  <si>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</si>
  <si>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</si>
  <si>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</si>
  <si>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</si>
  <si>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</si>
  <si>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</si>
  <si>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</si>
  <si>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</si>
  <si>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</si>
  <si>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</si>
  <si>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</si>
  <si>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</si>
  <si>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</si>
  <si>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</si>
  <si>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</si>
  <si>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</si>
  <si>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</si>
  <si>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</si>
  <si>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</si>
  <si>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</si>
  <si>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</si>
  <si>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</si>
  <si>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</si>
  <si>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</si>
  <si>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</si>
  <si>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</si>
  <si>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</si>
  <si>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</si>
  <si>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</si>
  <si>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</si>
  <si>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</si>
  <si>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</si>
  <si>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</si>
  <si>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</si>
  <si>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</si>
  <si>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</si>
  <si>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</si>
  <si>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</si>
  <si>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</si>
  <si>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</si>
  <si>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</si>
  <si>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</si>
  <si>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</si>
  <si>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</si>
  <si>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</si>
  <si>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</si>
  <si>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</si>
  <si>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</si>
  <si>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</si>
  <si>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</si>
  <si>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</si>
  <si>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</si>
  <si>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</si>
  <si>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</si>
  <si>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</si>
  <si>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</si>
  <si>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</si>
  <si>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</si>
  <si>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</si>
  <si>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</si>
  <si>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</si>
  <si>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</si>
  <si>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</si>
  <si>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</si>
  <si>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</si>
  <si>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</si>
  <si>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</si>
  <si>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</si>
  <si>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</si>
  <si>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</si>
  <si>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</si>
  <si>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</si>
  <si>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</si>
  <si>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</si>
  <si>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</si>
  <si>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</si>
  <si>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</si>
  <si>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</si>
  <si>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</si>
  <si>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</si>
  <si>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</si>
  <si>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</si>
  <si>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</si>
  <si>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</si>
  <si>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</si>
  <si>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</si>
  <si>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</si>
  <si>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</si>
  <si>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</si>
  <si>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</si>
  <si>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</si>
  <si>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</si>
  <si>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</si>
  <si>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</si>
  <si>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</si>
  <si>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</si>
  <si>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</si>
  <si>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</si>
  <si>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</si>
  <si>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</si>
  <si>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</si>
  <si>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</si>
  <si>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</si>
  <si>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</si>
  <si>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</si>
  <si>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</si>
  <si>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</si>
  <si>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</si>
  <si>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</si>
  <si>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</si>
  <si>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</si>
  <si>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</si>
  <si>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</si>
  <si>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</si>
  <si>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</si>
  <si>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</si>
  <si>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</si>
  <si>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</si>
  <si>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</si>
  <si>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</si>
  <si>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</si>
  <si>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</si>
  <si>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</si>
  <si>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</si>
  <si>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</si>
  <si>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</si>
  <si>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</si>
  <si>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</si>
  <si>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</si>
  <si>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</si>
  <si>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</si>
  <si>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</si>
  <si>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</si>
  <si>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</si>
  <si>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</si>
  <si>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</si>
  <si>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</si>
  <si>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</si>
  <si>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</si>
  <si>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</si>
  <si>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</si>
  <si>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</si>
  <si>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</si>
  <si>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</si>
  <si>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</si>
  <si>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</si>
  <si>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</si>
  <si>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</si>
  <si>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</si>
  <si>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</si>
  <si>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</si>
  <si>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</si>
  <si>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</si>
  <si>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</si>
  <si>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</si>
  <si>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</si>
  <si>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</si>
  <si>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</si>
  <si>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</si>
  <si>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</si>
  <si>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</si>
  <si>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</si>
  <si>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</si>
  <si>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</si>
  <si>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</si>
  <si>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</si>
  <si>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</si>
  <si>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</si>
  <si>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</si>
  <si>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</si>
  <si>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</si>
  <si>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</si>
  <si>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</si>
  <si>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</si>
  <si>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</si>
  <si>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</si>
  <si>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</si>
  <si>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</si>
  <si>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</si>
  <si>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</si>
  <si>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</si>
  <si>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</si>
  <si>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</si>
  <si>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</si>
  <si>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</si>
  <si>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</si>
  <si>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</si>
  <si>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</si>
  <si>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</si>
  <si>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</si>
  <si>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</si>
  <si>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</si>
  <si>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</si>
  <si>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</si>
  <si>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</si>
  <si>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</si>
  <si>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</si>
  <si>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</si>
  <si>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</si>
  <si>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</si>
  <si>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</si>
  <si>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</si>
  <si>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</si>
  <si>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</si>
  <si>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</si>
  <si>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</si>
  <si>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</si>
  <si>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</si>
  <si>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</si>
  <si>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</si>
  <si>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</si>
  <si>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</si>
  <si>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</si>
  <si>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</si>
  <si>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</si>
  <si>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</si>
  <si>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</si>
  <si>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</si>
  <si>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</si>
  <si>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</si>
  <si>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</si>
  <si>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</si>
  <si>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</si>
  <si>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</si>
  <si>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</si>
  <si>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</si>
  <si>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</si>
  <si>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</si>
  <si>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</si>
  <si>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</si>
  <si>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</si>
  <si>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</si>
  <si>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</si>
  <si>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</si>
  <si>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</si>
  <si>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</si>
  <si>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</si>
  <si>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</si>
  <si>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</si>
  <si>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</si>
  <si>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</si>
  <si>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</si>
  <si>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</si>
  <si>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</si>
  <si>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</si>
  <si>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</si>
  <si>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</si>
  <si>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</si>
  <si>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</si>
  <si>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</si>
  <si>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</si>
  <si>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</si>
  <si>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</si>
  <si>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</si>
  <si>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</si>
  <si>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</si>
  <si>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</si>
  <si>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</si>
  <si>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</si>
  <si>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</si>
  <si>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</si>
  <si>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</si>
  <si>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</si>
  <si>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</si>
  <si>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</si>
  <si>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</si>
  <si>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</si>
  <si>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</si>
  <si>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</si>
  <si>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</si>
  <si>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</si>
  <si>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</si>
  <si>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</si>
  <si>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</si>
  <si>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</si>
  <si>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</si>
  <si>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</si>
  <si>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</si>
  <si>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</si>
  <si>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</si>
  <si>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</si>
  <si>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</si>
  <si>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</si>
  <si>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</si>
  <si>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</si>
  <si>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</si>
  <si>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</si>
  <si>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</si>
  <si>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</si>
  <si>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</si>
  <si>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</si>
  <si>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</si>
  <si>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</si>
  <si>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</si>
  <si>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</si>
  <si>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</si>
  <si>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</si>
  <si>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</si>
  <si>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</si>
  <si>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</si>
  <si>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</si>
  <si>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</si>
  <si>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</si>
  <si>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</si>
  <si>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</si>
  <si>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</si>
  <si>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</si>
  <si>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</si>
  <si>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</si>
  <si>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</si>
  <si>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</si>
  <si>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</si>
  <si>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</si>
  <si>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</si>
  <si>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</si>
  <si>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</si>
  <si>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</si>
  <si>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</si>
  <si>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</si>
  <si>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</si>
  <si>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</si>
  <si>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</si>
  <si>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</si>
  <si>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</si>
  <si>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</si>
  <si>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</si>
  <si>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</si>
  <si>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</si>
  <si>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</si>
  <si>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</si>
  <si>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</si>
  <si>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</si>
  <si>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</si>
  <si>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</si>
  <si>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</si>
  <si>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</si>
  <si>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</si>
  <si>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</si>
  <si>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</si>
  <si>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</si>
  <si>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</si>
  <si>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</si>
  <si>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</si>
  <si>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</si>
  <si>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</si>
  <si>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</si>
  <si>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</si>
  <si>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</si>
  <si>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</si>
  <si>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</si>
  <si>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</si>
  <si>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</si>
  <si>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</si>
  <si>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</si>
  <si>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</si>
  <si>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</si>
  <si>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</si>
  <si>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</si>
  <si>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</si>
  <si>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</si>
  <si>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</si>
  <si>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</si>
  <si>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</si>
  <si>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</si>
  <si>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</si>
  <si>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</si>
  <si>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</si>
  <si>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</si>
  <si>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</si>
  <si>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</si>
  <si>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</si>
  <si>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</si>
  <si>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</si>
  <si>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</si>
  <si>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</si>
  <si>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</si>
  <si>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</si>
  <si>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</si>
  <si>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</si>
  <si>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</si>
  <si>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</si>
  <si>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</si>
  <si>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</si>
  <si>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</si>
  <si>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</si>
  <si>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</si>
  <si>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</si>
  <si>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</si>
  <si>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</si>
  <si>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</si>
  <si>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</si>
  <si>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</si>
  <si>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</si>
  <si>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</si>
  <si>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</si>
  <si>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</si>
  <si>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</si>
  <si>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</si>
  <si>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</si>
  <si>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</si>
  <si>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</si>
  <si>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</si>
  <si>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</si>
  <si>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</si>
  <si>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</si>
  <si>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</si>
  <si>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</si>
  <si>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</si>
  <si>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</si>
  <si>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</si>
  <si>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</si>
  <si>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</si>
  <si>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</si>
  <si>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</si>
  <si>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</si>
  <si>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</si>
  <si>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</si>
  <si>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</si>
  <si>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</si>
  <si>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</si>
  <si>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</si>
  <si>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</si>
  <si>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</si>
  <si>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</si>
  <si>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</si>
  <si>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</si>
  <si>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</si>
  <si>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</si>
  <si>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</si>
  <si>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</si>
  <si>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</si>
  <si>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</si>
  <si>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</si>
  <si>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</si>
  <si>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</si>
  <si>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</si>
  <si>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</si>
  <si>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</si>
  <si>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</si>
  <si>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</si>
  <si>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</si>
  <si>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</si>
  <si>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</si>
  <si>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</si>
  <si>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</si>
  <si>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</si>
  <si>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</si>
  <si>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</si>
  <si>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</si>
  <si>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</si>
  <si>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</si>
  <si>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</si>
  <si>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</si>
  <si>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</si>
  <si>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</si>
  <si>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</si>
  <si>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</si>
  <si>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</si>
  <si>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</si>
  <si>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</si>
  <si>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</si>
  <si>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</si>
  <si>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</si>
  <si>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</si>
  <si>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</si>
  <si>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</si>
  <si>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</si>
  <si>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</si>
  <si>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</si>
  <si>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</si>
  <si>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</si>
  <si>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</si>
  <si>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</si>
  <si>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</si>
  <si>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</si>
  <si>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</si>
  <si>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</si>
  <si>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</si>
  <si>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</si>
  <si>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</si>
  <si>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</si>
  <si>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</si>
  <si>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</si>
  <si>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</si>
  <si>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</si>
  <si>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</si>
  <si>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</si>
  <si>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</si>
  <si>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</si>
  <si>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</si>
  <si>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</si>
  <si>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</si>
  <si>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</si>
  <si>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</si>
  <si>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</si>
  <si>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</si>
  <si>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</si>
  <si>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</si>
  <si>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</si>
  <si>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</si>
  <si>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</si>
  <si>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</si>
  <si>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</si>
  <si>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</si>
  <si>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</si>
  <si>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</si>
  <si>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</si>
  <si>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</si>
  <si>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</si>
  <si>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</si>
  <si>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</si>
  <si>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</si>
  <si>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</si>
  <si>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</si>
  <si>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</si>
  <si>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</si>
  <si>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</si>
  <si>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</si>
  <si>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</si>
  <si>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</si>
  <si>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</si>
  <si>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</si>
  <si>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</si>
  <si>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</si>
  <si>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</si>
  <si>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</si>
  <si>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</si>
  <si>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</si>
  <si>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</si>
  <si>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</si>
  <si>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</si>
  <si>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</si>
  <si>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</si>
  <si>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</si>
  <si>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</si>
  <si>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</si>
  <si>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</si>
  <si>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</si>
  <si>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</si>
  <si>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</si>
  <si>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</si>
  <si>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</si>
  <si>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</si>
  <si>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</si>
  <si>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</si>
  <si>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</si>
  <si>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</si>
  <si>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</si>
  <si>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</si>
  <si>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</si>
  <si>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</si>
  <si>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</si>
  <si>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</si>
  <si>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</si>
  <si>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</si>
  <si>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</si>
  <si>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</si>
  <si>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</si>
  <si>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</si>
  <si>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</si>
  <si>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</si>
  <si>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</si>
  <si>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</si>
  <si>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</si>
  <si>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</si>
  <si>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</si>
  <si>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</si>
  <si>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</si>
  <si>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</si>
  <si>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</si>
  <si>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</si>
  <si>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</si>
  <si>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</si>
  <si>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</si>
  <si>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</si>
  <si>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</si>
  <si>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</si>
  <si>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</si>
  <si>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</si>
  <si>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</si>
  <si>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</si>
  <si>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</si>
  <si>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</si>
  <si>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</si>
  <si>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</si>
  <si>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</si>
  <si>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</si>
  <si>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</si>
  <si>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</si>
  <si>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</si>
  <si>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</si>
  <si>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</si>
  <si>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</si>
  <si>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</si>
  <si>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</si>
  <si>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</si>
  <si>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</si>
  <si>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</si>
  <si>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</si>
  <si>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</si>
  <si>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</si>
  <si>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</si>
  <si>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</si>
  <si>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</si>
  <si>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</si>
  <si>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</si>
  <si>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</si>
  <si>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</si>
  <si>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</si>
  <si>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</si>
  <si>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</si>
  <si>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</si>
  <si>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</si>
  <si>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</si>
  <si>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</si>
  <si>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</si>
  <si>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</si>
  <si>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</si>
  <si>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</si>
  <si>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</si>
  <si>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</si>
  <si>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</si>
  <si>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</si>
  <si>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</si>
  <si>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</si>
  <si>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</si>
  <si>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</si>
  <si>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</si>
  <si>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</si>
  <si>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</si>
  <si>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</si>
  <si>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</si>
  <si>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</si>
  <si>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</si>
  <si>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</si>
  <si>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</si>
  <si>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</si>
  <si>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</si>
  <si>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</si>
  <si>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</si>
  <si>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</si>
  <si>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</si>
  <si>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</si>
  <si>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</si>
  <si>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</si>
  <si>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</si>
  <si>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</si>
  <si>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</si>
  <si>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</si>
  <si>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</si>
  <si>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</si>
  <si>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</si>
  <si>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</si>
  <si>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</si>
  <si>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</si>
  <si>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</si>
  <si>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</si>
  <si>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</si>
  <si>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</si>
  <si>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</si>
  <si>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</si>
  <si>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</si>
  <si>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</si>
  <si>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</si>
  <si>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</si>
  <si>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</si>
  <si>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</si>
  <si>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</si>
  <si>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</si>
  <si>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</si>
  <si>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</si>
  <si>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</si>
  <si>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</si>
  <si>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</si>
  <si>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</si>
  <si>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</si>
  <si>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</si>
  <si>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</si>
  <si>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</si>
  <si>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</si>
  <si>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</si>
  <si>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</si>
  <si>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</si>
  <si>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</si>
  <si>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</si>
  <si>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</si>
  <si>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</si>
  <si>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</si>
  <si>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</si>
  <si>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</si>
  <si>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</si>
  <si>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</si>
  <si>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</si>
  <si>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</si>
  <si>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</si>
  <si>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</si>
  <si>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</si>
  <si>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</si>
  <si>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</si>
  <si>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</si>
  <si>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</si>
  <si>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</si>
  <si>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</si>
  <si>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</si>
  <si>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</si>
  <si>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</si>
  <si>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</si>
  <si>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</si>
  <si>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</si>
  <si>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</si>
  <si>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</si>
  <si>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</si>
  <si>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</si>
  <si>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</si>
  <si>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</si>
  <si>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</si>
  <si>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</si>
  <si>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</si>
  <si>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</si>
  <si>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</si>
  <si>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</si>
  <si>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</si>
  <si>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</si>
  <si>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</si>
  <si>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</si>
  <si>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</si>
  <si>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</si>
  <si>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</si>
  <si>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</si>
  <si>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</si>
  <si>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</si>
  <si>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</si>
  <si>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</si>
  <si>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</si>
  <si>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</si>
  <si>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</si>
  <si>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</si>
  <si>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</si>
  <si>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</si>
  <si>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</si>
  <si>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</si>
  <si>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</si>
  <si>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</si>
  <si>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</si>
  <si>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</si>
  <si>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</si>
  <si>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</si>
  <si>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</si>
  <si>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</si>
  <si>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</si>
  <si>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</si>
  <si>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</si>
  <si>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</si>
  <si>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</si>
  <si>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</si>
  <si>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</si>
  <si>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</si>
  <si>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</si>
  <si>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</si>
  <si>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</si>
  <si>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</si>
  <si>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</si>
  <si>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</si>
  <si>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</si>
  <si>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</si>
  <si>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</si>
  <si>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</si>
  <si>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</si>
  <si>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</si>
  <si>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</si>
  <si>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</si>
  <si>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</si>
  <si>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</si>
  <si>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</si>
  <si>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</si>
  <si>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</si>
  <si>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</si>
  <si>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</si>
  <si>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</si>
  <si>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</si>
  <si>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</si>
  <si>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</si>
  <si>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</si>
  <si>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</si>
  <si>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</si>
  <si>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</si>
  <si>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</si>
  <si>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</si>
  <si>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</si>
  <si>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</si>
  <si>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</si>
  <si>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</si>
  <si>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</si>
  <si>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</si>
  <si>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</si>
  <si>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</si>
  <si>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</si>
  <si>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</si>
  <si>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</si>
  <si>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</si>
  <si>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</si>
  <si>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</si>
  <si>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</si>
  <si>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</si>
  <si>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</si>
  <si>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</si>
  <si>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</si>
  <si>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</si>
  <si>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</si>
  <si>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</si>
  <si>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</si>
  <si>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</si>
  <si>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</si>
  <si>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</si>
  <si>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</si>
  <si>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</si>
  <si>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</si>
  <si>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</si>
  <si>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</si>
  <si>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</si>
  <si>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</si>
  <si>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</si>
  <si>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</si>
  <si>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</si>
  <si>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</si>
  <si>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</si>
  <si>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</si>
  <si>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</si>
  <si>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</si>
  <si>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</si>
  <si>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</si>
  <si>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</si>
  <si>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</si>
  <si>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</si>
  <si>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</si>
  <si>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</si>
  <si>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</si>
  <si>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</si>
  <si>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</si>
  <si>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</si>
  <si>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</si>
  <si>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</si>
  <si>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</si>
  <si>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</si>
  <si>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</si>
  <si>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</si>
  <si>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</si>
  <si>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</si>
  <si>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</si>
  <si>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</si>
  <si>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</si>
  <si>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</si>
  <si>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</si>
  <si>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</si>
  <si>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</si>
  <si>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</si>
  <si>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</si>
  <si>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</si>
  <si>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</si>
  <si>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</si>
  <si>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</si>
  <si>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</si>
  <si>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</si>
  <si>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</si>
  <si>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</si>
  <si>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</si>
  <si>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</si>
  <si>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</si>
  <si>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</si>
  <si>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</si>
  <si>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</si>
  <si>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</si>
  <si>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</si>
  <si>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</si>
  <si>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</si>
  <si>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</si>
  <si>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</si>
  <si>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</si>
  <si>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</si>
  <si>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</si>
  <si>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</si>
  <si>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</si>
  <si>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</si>
  <si>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</si>
  <si>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</si>
  <si>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</si>
  <si>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</si>
  <si>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</si>
  <si>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</si>
  <si>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</si>
  <si>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</si>
  <si>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</si>
  <si>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</si>
  <si>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</si>
  <si>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</si>
  <si>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</si>
  <si>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</si>
  <si>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</si>
  <si>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</si>
  <si>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</si>
  <si>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</si>
  <si>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</si>
  <si>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</si>
  <si>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</si>
  <si>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</si>
  <si>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</si>
  <si>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</si>
  <si>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</si>
  <si>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</si>
  <si>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</si>
  <si>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</si>
  <si>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</si>
  <si>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</si>
  <si>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</si>
  <si>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</si>
  <si>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</si>
  <si>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</si>
  <si>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</si>
  <si>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</si>
  <si>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</si>
  <si>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</si>
  <si>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</si>
  <si>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</si>
  <si>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</si>
  <si>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</si>
  <si>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</si>
  <si>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</si>
  <si>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</si>
  <si>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</si>
  <si>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</si>
  <si>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</si>
  <si>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</si>
  <si>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</si>
  <si>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</si>
  <si>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</si>
  <si>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</si>
  <si>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</si>
  <si>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</si>
  <si>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</si>
  <si>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</si>
  <si>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</si>
  <si>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</si>
  <si>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</si>
  <si>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</si>
  <si>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</si>
  <si>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</si>
  <si>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</si>
  <si>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</si>
  <si>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</si>
  <si>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</si>
  <si>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</si>
  <si>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</si>
  <si>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</si>
  <si>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</si>
  <si>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</si>
  <si>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</si>
  <si>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</si>
  <si>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</si>
  <si>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</si>
  <si>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</si>
  <si>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</si>
  <si>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</si>
  <si>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</si>
  <si>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</si>
  <si>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</si>
  <si>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</si>
  <si>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</si>
  <si>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</si>
  <si>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</si>
  <si>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</si>
  <si>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</si>
  <si>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</si>
  <si>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</si>
  <si>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</si>
  <si>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</si>
  <si>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</si>
  <si>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</si>
  <si>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</si>
  <si>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</si>
  <si>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</si>
  <si>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</si>
  <si>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</si>
  <si>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</si>
  <si>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</si>
  <si>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</si>
  <si>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</si>
  <si>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</si>
  <si>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</si>
  <si>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</si>
  <si>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</si>
  <si>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</si>
  <si>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</si>
  <si>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</si>
  <si>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</si>
  <si>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</si>
  <si>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</si>
  <si>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</si>
  <si>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</si>
  <si>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</si>
  <si>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</si>
  <si>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</si>
  <si>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</si>
  <si>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</si>
  <si>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</si>
  <si>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</si>
  <si>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</si>
  <si>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</si>
  <si>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</si>
  <si>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</si>
  <si>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</si>
  <si>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</si>
  <si>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</si>
  <si>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</si>
  <si>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</si>
  <si>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</si>
  <si>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</si>
  <si>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</si>
  <si>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</si>
  <si>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</si>
  <si>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</si>
  <si>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</si>
  <si>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</si>
  <si>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</si>
  <si>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</si>
  <si>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</si>
  <si>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</si>
  <si>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</si>
  <si>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</si>
  <si>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</si>
  <si>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</si>
  <si>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</si>
  <si>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</si>
  <si>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</si>
  <si>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</si>
  <si>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</si>
  <si>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</si>
  <si>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</si>
  <si>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</si>
  <si>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</si>
  <si>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</si>
  <si>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</si>
  <si>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</si>
  <si>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</si>
  <si>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</si>
  <si>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</si>
  <si>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</si>
  <si>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</si>
  <si>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</si>
  <si>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</si>
  <si>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</si>
  <si>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</si>
  <si>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</si>
  <si>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</si>
  <si>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</si>
  <si>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</si>
  <si>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</si>
  <si>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</si>
  <si>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</si>
  <si>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</si>
  <si>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</si>
  <si>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</si>
  <si>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</si>
  <si>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</si>
  <si>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</si>
  <si>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</si>
  <si>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</si>
  <si>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</si>
  <si>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</si>
  <si>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</si>
  <si>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</si>
  <si>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</si>
  <si>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</si>
  <si>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</si>
  <si>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</si>
  <si>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</si>
  <si>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</si>
  <si>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</si>
  <si>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</si>
  <si>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</si>
  <si>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</si>
  <si>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</si>
  <si>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</si>
  <si>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</si>
  <si>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</si>
  <si>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</si>
  <si>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</si>
  <si>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</si>
  <si>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</si>
  <si>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</si>
  <si>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</si>
  <si>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</si>
  <si>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</si>
  <si>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</si>
  <si>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</si>
  <si>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</si>
  <si>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</si>
  <si>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</si>
  <si>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</si>
  <si>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</si>
  <si>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</si>
  <si>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</si>
  <si>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</si>
  <si>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</si>
  <si>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</si>
  <si>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</si>
  <si>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</si>
  <si>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</si>
  <si>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</si>
  <si>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</si>
  <si>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</si>
  <si>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</si>
  <si>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</si>
  <si>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</si>
  <si>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</si>
  <si>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</si>
  <si>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</si>
  <si>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</si>
  <si>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</si>
  <si>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</si>
  <si>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</si>
  <si>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</si>
  <si>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</si>
  <si>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</si>
  <si>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</si>
  <si>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</si>
  <si>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</si>
  <si>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</si>
  <si>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</si>
  <si>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</si>
  <si>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</si>
  <si>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</si>
  <si>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</si>
  <si>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</si>
  <si>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</si>
  <si>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</si>
  <si>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</si>
  <si>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</si>
  <si>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</si>
  <si>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</si>
  <si>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</si>
  <si>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</si>
  <si>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</si>
  <si>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</si>
  <si>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</si>
  <si>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</si>
  <si>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</si>
  <si>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</si>
  <si>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</si>
  <si>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</si>
  <si>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</si>
  <si>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</si>
  <si>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</si>
  <si>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</si>
  <si>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</si>
  <si>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</si>
  <si>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</si>
  <si>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</si>
  <si>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</si>
  <si>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</si>
  <si>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</si>
  <si>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</si>
  <si>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</si>
  <si>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</si>
  <si>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</si>
  <si>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</si>
  <si>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</si>
  <si>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</si>
  <si>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</si>
  <si>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</si>
  <si>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</si>
  <si>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</si>
  <si>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</si>
  <si>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</si>
  <si>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</si>
  <si>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</si>
  <si>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</si>
  <si>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</si>
  <si>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</si>
  <si>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</si>
  <si>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</si>
  <si>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</si>
  <si>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</si>
  <si>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</si>
  <si>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</si>
  <si>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</si>
  <si>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</si>
  <si>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</si>
  <si>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</si>
  <si>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</si>
  <si>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</si>
  <si>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</si>
  <si>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</si>
  <si>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</si>
  <si>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</si>
  <si>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</si>
  <si>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</si>
  <si>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</si>
  <si>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</si>
  <si>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</si>
  <si>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</si>
  <si>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</si>
  <si>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</si>
  <si>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</si>
  <si>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</si>
  <si>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</si>
  <si>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</si>
  <si>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</si>
  <si>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</si>
  <si>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</si>
  <si>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</si>
  <si>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</si>
  <si>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</si>
  <si>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</si>
  <si>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</si>
  <si>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</si>
  <si>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</si>
  <si>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</si>
  <si>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</si>
  <si>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</si>
  <si>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</si>
  <si>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</si>
  <si>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</si>
  <si>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</si>
  <si>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</si>
  <si>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</si>
  <si>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</si>
  <si>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</si>
  <si>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</si>
  <si>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</si>
  <si>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</si>
  <si>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</si>
  <si>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</si>
  <si>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</si>
  <si>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</si>
  <si>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</si>
  <si>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</si>
  <si>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</si>
  <si>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</si>
  <si>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</si>
  <si>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</si>
  <si>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</si>
  <si>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</si>
  <si>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</si>
  <si>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</si>
  <si>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</si>
  <si>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</si>
  <si>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</si>
  <si>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</si>
  <si>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</si>
  <si>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</si>
  <si>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</si>
  <si>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</si>
  <si>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</si>
  <si>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</si>
  <si>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</si>
  <si>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</si>
  <si>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</si>
  <si>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</si>
  <si>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</si>
  <si>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</si>
  <si>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</si>
  <si>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</si>
  <si>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</si>
  <si>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</si>
  <si>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</si>
  <si>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</si>
  <si>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</si>
  <si>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</si>
  <si>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</si>
  <si>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</si>
  <si>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</si>
  <si>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</si>
  <si>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</si>
  <si>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</si>
  <si>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</si>
  <si>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</si>
  <si>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</si>
  <si>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</si>
  <si>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</si>
  <si>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</si>
  <si>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</si>
  <si>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</si>
  <si>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</si>
  <si>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</si>
  <si>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</si>
  <si>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</si>
  <si>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</si>
  <si>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</si>
  <si>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</si>
  <si>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</si>
  <si>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</si>
  <si>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</si>
  <si>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</si>
  <si>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</si>
  <si>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</si>
  <si>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</si>
  <si>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</si>
  <si>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</si>
  <si>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</si>
  <si>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</si>
  <si>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</si>
  <si>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</si>
  <si>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</si>
  <si>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</si>
  <si>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</si>
  <si>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</si>
  <si>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</si>
  <si>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</si>
  <si>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</si>
  <si>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</si>
  <si>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</si>
  <si>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</si>
  <si>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</si>
  <si>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</si>
  <si>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</si>
  <si>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</si>
  <si>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</si>
  <si>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</si>
  <si>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</si>
  <si>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</si>
  <si>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</si>
  <si>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</si>
  <si>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</si>
  <si>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</si>
  <si>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</si>
  <si>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</si>
  <si>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</si>
  <si>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</si>
  <si>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</si>
  <si>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</si>
  <si>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</si>
  <si>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</si>
  <si>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</si>
  <si>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</si>
  <si>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</si>
  <si>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</si>
  <si>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</si>
  <si>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</si>
  <si>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</si>
  <si>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</si>
  <si>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</si>
  <si>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</si>
  <si>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</si>
  <si>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</si>
  <si>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</si>
  <si>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</si>
  <si>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</si>
  <si>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</si>
  <si>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</si>
  <si>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</si>
  <si>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</si>
  <si>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</si>
  <si>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</si>
  <si>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</si>
  <si>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</si>
  <si>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</si>
  <si>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</si>
  <si>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</si>
  <si>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</si>
  <si>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</si>
  <si>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</si>
  <si>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</si>
  <si>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</si>
  <si>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</si>
  <si>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</si>
  <si>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</si>
  <si>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</si>
  <si>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</si>
  <si>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</si>
  <si>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</si>
  <si>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</si>
  <si>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</si>
  <si>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</si>
  <si>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</si>
  <si>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</si>
  <si>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</si>
  <si>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</si>
  <si>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</si>
  <si>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</si>
  <si>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</si>
  <si>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</si>
  <si>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</si>
  <si>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</si>
  <si>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</si>
  <si>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</si>
  <si>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</si>
  <si>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</si>
  <si>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</si>
  <si>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</si>
  <si>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</si>
  <si>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</si>
  <si>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</si>
  <si>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</si>
  <si>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</si>
  <si>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</si>
  <si>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</si>
  <si>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</si>
  <si>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</si>
  <si>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</si>
  <si>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</si>
  <si>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</si>
  <si>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</si>
  <si>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</si>
  <si>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</si>
  <si>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</si>
  <si>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</si>
  <si>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</si>
  <si>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</si>
  <si>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</si>
  <si>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</si>
  <si>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</si>
  <si>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</si>
  <si>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</si>
  <si>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</si>
  <si>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</si>
  <si>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</si>
  <si>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</si>
  <si>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</si>
  <si>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</si>
  <si>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</si>
  <si>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</si>
  <si>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</si>
  <si>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</si>
  <si>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</si>
  <si>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</si>
  <si>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</si>
  <si>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</si>
  <si>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</si>
  <si>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</si>
  <si>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</si>
  <si>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</si>
  <si>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</si>
  <si>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</si>
  <si>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</si>
  <si>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</si>
  <si>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</si>
  <si>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</si>
  <si>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</si>
  <si>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</si>
  <si>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</si>
  <si>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</si>
  <si>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</si>
  <si>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</si>
  <si>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</si>
  <si>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</si>
  <si>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</si>
  <si>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</si>
  <si>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</si>
  <si>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</si>
  <si>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</si>
  <si>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</si>
  <si>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</si>
  <si>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</si>
  <si>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</si>
  <si>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</si>
  <si>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</si>
  <si>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</si>
  <si>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</si>
  <si>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</si>
  <si>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</si>
  <si>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</si>
  <si>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</si>
  <si>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</si>
  <si>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</si>
  <si>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</si>
  <si>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</si>
  <si>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</si>
  <si>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</si>
  <si>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</si>
  <si>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</si>
  <si>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</si>
  <si>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</si>
  <si>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</si>
  <si>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</si>
  <si>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</si>
  <si>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</si>
  <si>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</si>
  <si>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</si>
  <si>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</si>
  <si>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</si>
  <si>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</si>
  <si>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</si>
  <si>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</si>
  <si>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</si>
  <si>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</si>
  <si>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</si>
  <si>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</si>
  <si>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</si>
  <si>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</si>
  <si>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</si>
  <si>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</si>
  <si>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</si>
  <si>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</si>
  <si>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</si>
  <si>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</si>
  <si>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</si>
  <si>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</si>
  <si>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</si>
  <si>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</si>
  <si>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</si>
  <si>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</si>
  <si>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</si>
  <si>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</si>
  <si>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</si>
  <si>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</si>
  <si>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</si>
  <si>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</si>
  <si>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</si>
  <si>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</si>
  <si>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</si>
  <si>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</si>
  <si>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</si>
  <si>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</si>
  <si>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</si>
  <si>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</si>
  <si>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</si>
  <si>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</si>
  <si>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</si>
  <si>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</si>
  <si>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</si>
  <si>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</si>
  <si>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</si>
  <si>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</si>
  <si>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</si>
  <si>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</si>
  <si>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</si>
  <si>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</si>
  <si>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</si>
  <si>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</si>
  <si>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</si>
  <si>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</si>
  <si>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</si>
  <si>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</si>
  <si>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</si>
  <si>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</si>
  <si>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</si>
  <si>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</si>
  <si>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</si>
  <si>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</si>
  <si>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</si>
  <si>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</si>
  <si>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</si>
  <si>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</si>
  <si>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</si>
  <si>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</si>
  <si>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</si>
  <si>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</si>
  <si>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</si>
  <si>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</si>
  <si>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</si>
  <si>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</si>
  <si>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</si>
  <si>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</si>
  <si>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</si>
  <si>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</si>
  <si>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</si>
  <si>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</si>
  <si>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</si>
  <si>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</si>
  <si>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</si>
  <si>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</si>
  <si>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</si>
  <si>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</si>
  <si>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</si>
  <si>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</si>
  <si>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</si>
  <si>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</si>
  <si>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</si>
  <si>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</si>
  <si>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</si>
  <si>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</si>
  <si>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</si>
  <si>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</si>
  <si>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</si>
  <si>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</si>
  <si>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</si>
  <si>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</si>
  <si>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</si>
  <si>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</si>
  <si>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</si>
  <si>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</si>
  <si>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</si>
  <si>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</si>
  <si>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</si>
  <si>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</si>
  <si>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</si>
  <si>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</si>
  <si>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</si>
  <si>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</si>
  <si>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</si>
  <si>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</si>
  <si>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</si>
  <si>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</si>
  <si>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</si>
  <si>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</si>
  <si>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</si>
  <si>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</si>
  <si>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</si>
  <si>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</si>
  <si>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</si>
  <si>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</si>
  <si>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</si>
  <si>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</si>
  <si>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</si>
  <si>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</si>
  <si>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</si>
  <si>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</si>
  <si>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</si>
  <si>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</si>
  <si>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</si>
  <si>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</si>
  <si>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</si>
  <si>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</si>
  <si>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</si>
  <si>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</si>
  <si>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</si>
  <si>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</si>
  <si>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</si>
  <si>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</si>
  <si>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</si>
  <si>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</si>
  <si>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</si>
  <si>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</si>
  <si>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</si>
  <si>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</si>
  <si>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</si>
  <si>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</si>
  <si>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</si>
  <si>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</si>
  <si>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</si>
  <si>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</si>
  <si>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</si>
  <si>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</si>
  <si>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</si>
  <si>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</si>
  <si>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</si>
  <si>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</si>
  <si>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</si>
  <si>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</si>
  <si>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</si>
  <si>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</si>
  <si>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</si>
  <si>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</si>
  <si>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</si>
  <si>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</si>
  <si>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</si>
  <si>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</si>
  <si>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</si>
  <si>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</si>
  <si>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</si>
  <si>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</si>
  <si>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</si>
  <si>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</si>
  <si>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</si>
  <si>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</si>
  <si>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</si>
  <si>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</si>
  <si>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</si>
  <si>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</si>
  <si>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</si>
  <si>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</si>
  <si>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</si>
  <si>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</si>
  <si>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</si>
  <si>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</si>
  <si>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</si>
  <si>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</si>
  <si>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</si>
  <si>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</si>
  <si>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</si>
  <si>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</si>
  <si>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</si>
  <si>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</si>
  <si>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</si>
  <si>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</si>
  <si>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</si>
  <si>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</si>
  <si>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</si>
  <si>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</si>
  <si>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</si>
  <si>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</si>
  <si>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</si>
  <si>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</si>
  <si>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</si>
  <si>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</si>
  <si>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</si>
  <si>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</si>
  <si>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</si>
  <si>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</si>
  <si>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</si>
  <si>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</si>
  <si>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</si>
  <si>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</si>
  <si>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</si>
  <si>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</si>
  <si>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</si>
  <si>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</si>
  <si>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</si>
  <si>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</si>
  <si>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</si>
  <si>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</si>
  <si>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</si>
  <si>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</si>
  <si>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</si>
  <si>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</si>
  <si>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</si>
  <si>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</si>
  <si>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</si>
  <si>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</si>
  <si>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</si>
  <si>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</si>
  <si>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</si>
  <si>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</si>
  <si>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</si>
  <si>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</si>
  <si>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</si>
  <si>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</si>
  <si>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</si>
  <si>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</si>
  <si>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</si>
  <si>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</si>
  <si>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</si>
  <si>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</si>
  <si>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</si>
  <si>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</si>
  <si>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</si>
  <si>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</si>
  <si>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</si>
  <si>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</si>
  <si>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</si>
  <si>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</si>
  <si>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</si>
  <si>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</si>
  <si>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</si>
  <si>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</si>
  <si>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</si>
  <si>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</si>
  <si>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</si>
  <si>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</si>
  <si>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</si>
  <si>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</si>
  <si>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</si>
  <si>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</si>
  <si>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</si>
  <si>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</si>
  <si>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</si>
  <si>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</si>
  <si>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</si>
  <si>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</si>
  <si>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</si>
  <si>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</si>
  <si>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</si>
  <si>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</si>
  <si>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</si>
  <si>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</si>
  <si>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</si>
  <si>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</si>
  <si>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</si>
  <si>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</si>
  <si>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</si>
  <si>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</si>
  <si>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</si>
  <si>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</si>
  <si>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</si>
  <si>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</si>
  <si>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</si>
  <si>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</si>
  <si>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</si>
  <si>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</si>
  <si>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</si>
  <si>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</si>
  <si>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</si>
  <si>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</si>
  <si>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</si>
  <si>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</si>
  <si>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</si>
  <si>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</si>
  <si>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</si>
  <si>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</si>
  <si>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</si>
  <si>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</si>
  <si>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</si>
  <si>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</si>
  <si>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</si>
  <si>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</si>
  <si>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</si>
  <si>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</si>
  <si>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</si>
  <si>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</si>
  <si>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</si>
  <si>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</si>
  <si>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</si>
  <si>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</si>
  <si>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</si>
  <si>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</si>
  <si>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</si>
  <si>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</si>
  <si>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</si>
  <si>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</si>
  <si>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</si>
  <si>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</si>
  <si>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</si>
  <si>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</si>
  <si>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</si>
  <si>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</si>
  <si>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</si>
  <si>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</si>
  <si>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</si>
  <si>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</si>
  <si>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</si>
  <si>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</si>
  <si>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</si>
  <si>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</si>
  <si>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</si>
  <si>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</si>
  <si>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</si>
  <si>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</si>
  <si>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</si>
  <si>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</si>
  <si>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</si>
  <si>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</si>
  <si>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</si>
  <si>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</si>
  <si>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</si>
  <si>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</si>
  <si>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</si>
  <si>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</si>
  <si>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</si>
  <si>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</si>
  <si>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</si>
  <si>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</si>
  <si>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</si>
  <si>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</si>
  <si>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</si>
  <si>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</si>
  <si>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</si>
  <si>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</si>
  <si>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</si>
  <si>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</si>
  <si>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</si>
  <si>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</si>
  <si>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</si>
  <si>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</si>
  <si>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</si>
  <si>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</si>
  <si>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</si>
  <si>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</si>
  <si>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</si>
  <si>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</si>
  <si>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</si>
  <si>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</si>
  <si>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</si>
  <si>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</si>
  <si>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</si>
  <si>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</si>
  <si>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</si>
  <si>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</si>
  <si>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</si>
  <si>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</si>
  <si>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</si>
  <si>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</si>
  <si>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</si>
  <si>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</si>
  <si>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</si>
  <si>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</si>
  <si>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</si>
  <si>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</si>
  <si>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</si>
  <si>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</si>
  <si>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</si>
  <si>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</si>
  <si>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</si>
  <si>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</si>
  <si>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</si>
  <si>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</si>
  <si>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</si>
  <si>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</si>
  <si>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</si>
  <si>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</si>
  <si>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</si>
  <si>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</si>
  <si>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</si>
  <si>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</si>
  <si>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</si>
  <si>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</si>
  <si>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</si>
  <si>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</si>
  <si>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</si>
  <si>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</si>
  <si>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</si>
  <si>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</si>
  <si>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</si>
  <si>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</si>
  <si>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</si>
  <si>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</si>
  <si>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</si>
  <si>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</si>
  <si>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</si>
  <si>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</si>
  <si>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</si>
  <si>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</si>
  <si>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</si>
  <si>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</si>
  <si>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</si>
  <si>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</si>
  <si>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</si>
  <si>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</si>
  <si>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</si>
  <si>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</si>
  <si>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</si>
  <si>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</si>
  <si>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</si>
  <si>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</si>
  <si>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</si>
  <si>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</si>
  <si>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</si>
  <si>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</si>
  <si>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</si>
  <si>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</si>
  <si>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</si>
  <si>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</si>
  <si>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</si>
  <si>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</si>
  <si>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</si>
  <si>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</si>
  <si>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</si>
  <si>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</si>
  <si>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</si>
  <si>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</si>
  <si>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</si>
  <si>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</si>
  <si>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</si>
  <si>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</si>
  <si>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</si>
  <si>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</si>
  <si>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</si>
  <si>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</si>
  <si>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</si>
  <si>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</si>
  <si>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</si>
  <si>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</si>
  <si>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</si>
  <si>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</si>
  <si>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</si>
  <si>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</si>
  <si>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</si>
  <si>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</si>
  <si>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</si>
  <si>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</si>
  <si>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</si>
  <si>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</si>
  <si>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</si>
  <si>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</si>
  <si>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</si>
  <si>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</si>
  <si>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</si>
  <si>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</si>
  <si>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</si>
  <si>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</si>
  <si>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</si>
  <si>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</si>
  <si>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</si>
  <si>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</si>
  <si>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</si>
  <si>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</si>
  <si>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</si>
  <si>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</si>
  <si>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</si>
  <si>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</si>
  <si>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</si>
  <si>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</si>
  <si>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</si>
  <si>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</si>
  <si>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</si>
  <si>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</si>
  <si>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</si>
  <si>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</si>
  <si>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</si>
  <si>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</si>
  <si>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</si>
  <si>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</si>
  <si>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</si>
  <si>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</si>
  <si>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</si>
  <si>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</si>
  <si>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</si>
  <si>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</si>
  <si>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</si>
  <si>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</si>
  <si>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</si>
  <si>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</si>
  <si>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</si>
  <si>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</si>
  <si>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</si>
  <si>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</si>
  <si>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</si>
  <si>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</si>
  <si>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</si>
  <si>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</si>
  <si>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</si>
  <si>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</si>
  <si>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</si>
  <si>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</si>
  <si>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</si>
  <si>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</si>
  <si>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</si>
  <si>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</si>
  <si>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</si>
  <si>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</si>
  <si>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</si>
  <si>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</si>
  <si>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</si>
  <si>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</si>
  <si>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</si>
  <si>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</si>
  <si>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</si>
  <si>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</si>
  <si>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</si>
  <si>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</si>
  <si>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</si>
  <si>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</si>
  <si>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</si>
  <si>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</si>
  <si>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</si>
  <si>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</si>
  <si>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</si>
  <si>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</si>
  <si>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</si>
  <si>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</si>
  <si>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</si>
  <si>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</si>
  <si>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</si>
  <si>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</si>
  <si>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</si>
  <si>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</si>
  <si>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</si>
  <si>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</si>
  <si>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</si>
  <si>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</si>
  <si>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</si>
  <si>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</si>
  <si>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</si>
  <si>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</si>
  <si>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</si>
  <si>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</si>
  <si>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</si>
  <si>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</si>
  <si>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</si>
  <si>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</si>
  <si>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</si>
  <si>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</si>
  <si>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</si>
  <si>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</si>
  <si>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</si>
  <si>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</si>
  <si>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</si>
  <si>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</si>
  <si>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</si>
  <si>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</si>
  <si>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</si>
  <si>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</si>
  <si>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</si>
  <si>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</si>
  <si>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</si>
  <si>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</si>
  <si>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</si>
  <si>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</si>
  <si>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</si>
  <si>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</si>
  <si>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</si>
  <si>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</si>
  <si>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</si>
  <si>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</si>
  <si>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</si>
  <si>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</si>
  <si>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</si>
  <si>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</si>
  <si>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</si>
  <si>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</si>
  <si>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</si>
  <si>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</si>
  <si>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</si>
  <si>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</si>
  <si>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</si>
  <si>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</si>
  <si>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</si>
  <si>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</si>
  <si>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</si>
  <si>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</si>
  <si>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</si>
  <si>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</si>
  <si>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</si>
  <si>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</si>
  <si>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</si>
  <si>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</si>
  <si>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</si>
  <si>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</si>
  <si>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</si>
  <si>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</si>
  <si>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</si>
  <si>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</si>
  <si>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</si>
  <si>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</si>
  <si>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</si>
  <si>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</si>
  <si>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</si>
  <si>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</si>
  <si>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</si>
  <si>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</si>
  <si>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</si>
  <si>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</si>
  <si>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</si>
  <si>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</si>
  <si>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</si>
  <si>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</si>
  <si>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</si>
  <si>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</si>
  <si>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</si>
  <si>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</si>
  <si>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</si>
  <si>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</si>
  <si>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</si>
  <si>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</si>
  <si>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</si>
  <si>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</si>
  <si>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</si>
  <si>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</si>
  <si>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</si>
  <si>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</si>
  <si>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</si>
  <si>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</si>
  <si>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</si>
  <si>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</si>
  <si>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</si>
  <si>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</si>
  <si>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</si>
  <si>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</si>
  <si>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</si>
  <si>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</si>
  <si>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</si>
  <si>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</si>
  <si>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</si>
  <si>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</si>
  <si>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</si>
  <si>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</si>
  <si>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</si>
  <si>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</si>
  <si>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</si>
  <si>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</si>
  <si>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</si>
  <si>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</si>
  <si>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</si>
  <si>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</si>
  <si>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</si>
  <si>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</si>
  <si>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</si>
  <si>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</si>
  <si>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</si>
  <si>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</si>
  <si>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</si>
  <si>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</si>
  <si>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</si>
  <si>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</si>
  <si>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</si>
  <si>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</si>
  <si>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</si>
  <si>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</si>
  <si>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</si>
  <si>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</si>
  <si>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</si>
  <si>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</si>
  <si>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</si>
  <si>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</si>
  <si>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</si>
  <si>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</si>
  <si>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</si>
  <si>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</si>
  <si>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</si>
  <si>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</si>
  <si>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</si>
  <si>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</si>
  <si>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</si>
  <si>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</si>
  <si>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</si>
  <si>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</si>
  <si>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</si>
  <si>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</si>
  <si>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</si>
  <si>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</si>
  <si>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</si>
  <si>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</si>
  <si>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</si>
  <si>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</si>
  <si>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</si>
  <si>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</si>
  <si>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</si>
  <si>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</si>
  <si>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</si>
  <si>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</si>
  <si>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</si>
  <si>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</si>
  <si>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</si>
  <si>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</si>
  <si>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</si>
  <si>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</si>
  <si>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</si>
  <si>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</si>
  <si>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</si>
  <si>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</si>
  <si>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</si>
  <si>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</si>
  <si>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</si>
  <si>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</si>
  <si>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</si>
  <si>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</si>
  <si>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</si>
  <si>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</si>
  <si>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</si>
  <si>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</si>
  <si>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</si>
  <si>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</si>
  <si>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</si>
  <si>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</si>
  <si>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</si>
  <si>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</si>
  <si>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</si>
  <si>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</si>
  <si>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</si>
  <si>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</si>
  <si>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</si>
  <si>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</si>
  <si>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</si>
  <si>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</si>
  <si>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</si>
  <si>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</si>
  <si>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</si>
  <si>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</si>
  <si>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</si>
  <si>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</si>
  <si>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</si>
  <si>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</si>
  <si>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</si>
  <si>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</si>
  <si>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</si>
  <si>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</si>
  <si>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</si>
  <si>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</si>
  <si>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</si>
  <si>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</si>
  <si>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</si>
  <si>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</si>
  <si>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</si>
  <si>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</si>
  <si>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</si>
  <si>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</si>
  <si>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</si>
  <si>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</si>
  <si>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</si>
  <si>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</si>
  <si>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</si>
  <si>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</si>
  <si>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</si>
  <si>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</si>
  <si>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</si>
  <si>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</si>
  <si>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</si>
  <si>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</si>
  <si>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</si>
  <si>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</si>
  <si>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</si>
  <si>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</si>
  <si>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</si>
  <si>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</si>
  <si>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</si>
  <si>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</si>
  <si>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</si>
  <si>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</si>
  <si>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</si>
  <si>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</si>
  <si>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</si>
  <si>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</si>
  <si>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</si>
  <si>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</si>
  <si>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</si>
  <si>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</si>
  <si>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</si>
  <si>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</si>
  <si>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</si>
  <si>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</si>
  <si>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</si>
  <si>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</si>
  <si>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</si>
  <si>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</si>
  <si>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</si>
  <si>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</si>
  <si>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</si>
  <si>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</si>
  <si>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</si>
  <si>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</si>
  <si>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</si>
  <si>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</si>
  <si>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</si>
  <si>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</si>
  <si>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</si>
  <si>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</si>
  <si>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</si>
  <si>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</si>
  <si>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</si>
  <si>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</si>
  <si>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</si>
  <si>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</si>
  <si>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</si>
  <si>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</si>
  <si>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</si>
  <si>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</si>
  <si>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</si>
  <si>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</si>
  <si>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</si>
  <si>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</si>
  <si>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</si>
  <si>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</si>
  <si>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</si>
  <si>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</si>
  <si>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</si>
  <si>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</si>
  <si>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</si>
  <si>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</si>
  <si>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</si>
  <si>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</si>
  <si>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</si>
  <si>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</si>
  <si>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</si>
  <si>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</si>
  <si>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</si>
  <si>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</si>
  <si>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</si>
  <si>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</si>
  <si>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</si>
  <si>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</si>
  <si>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</si>
  <si>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</si>
  <si>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</si>
  <si>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</si>
  <si>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</si>
  <si>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</si>
  <si>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</si>
  <si>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</si>
  <si>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</si>
  <si>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</si>
  <si>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</si>
  <si>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</si>
  <si>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</si>
  <si>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</si>
  <si>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</si>
  <si>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</si>
  <si>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</si>
  <si>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</si>
  <si>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</si>
  <si>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</si>
  <si>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</si>
  <si>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</si>
  <si>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</si>
  <si>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</si>
  <si>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</si>
  <si>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</si>
  <si>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</si>
  <si>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</si>
  <si>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</si>
  <si>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</si>
  <si>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</si>
  <si>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</si>
  <si>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</si>
  <si>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</si>
  <si>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</si>
  <si>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</si>
  <si>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</si>
  <si>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</si>
  <si>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</si>
  <si>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</si>
  <si>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</si>
  <si>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</si>
  <si>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</si>
  <si>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</si>
  <si>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</si>
  <si>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</si>
  <si>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</si>
  <si>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</si>
  <si>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</si>
  <si>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</si>
  <si>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</si>
  <si>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</si>
  <si>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</si>
  <si>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</si>
  <si>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</si>
  <si>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</si>
  <si>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</si>
  <si>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</si>
  <si>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</si>
  <si>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</si>
  <si>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</si>
  <si>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</si>
  <si>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</si>
  <si>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</si>
  <si>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</si>
  <si>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</si>
  <si>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</si>
  <si>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</si>
  <si>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</si>
  <si>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</si>
  <si>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</si>
  <si>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</si>
  <si>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</si>
  <si>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</si>
  <si>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</si>
  <si>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</si>
  <si>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</si>
  <si>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</si>
  <si>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</si>
  <si>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</si>
  <si>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</si>
  <si>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</si>
  <si>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</si>
  <si>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</si>
  <si>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</si>
  <si>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</si>
  <si>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</si>
  <si>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</si>
  <si>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</si>
  <si>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</si>
  <si>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</si>
  <si>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</si>
  <si>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</si>
  <si>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</si>
  <si>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</si>
  <si>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</si>
  <si>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</si>
  <si>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</si>
  <si>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</si>
  <si>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</si>
  <si>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</si>
  <si>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</si>
  <si>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</si>
  <si>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</si>
  <si>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</si>
  <si>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</si>
  <si>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</si>
  <si>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</si>
  <si>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</si>
  <si>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</si>
  <si>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</si>
  <si>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</si>
  <si>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</si>
  <si>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</si>
  <si>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</si>
  <si>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</si>
  <si>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</si>
  <si>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</si>
  <si>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</si>
  <si>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</si>
  <si>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</si>
  <si>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</si>
  <si>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</si>
  <si>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</si>
  <si>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</si>
  <si>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</si>
  <si>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</si>
  <si>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</si>
  <si>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</si>
  <si>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</si>
  <si>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</si>
  <si>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</si>
  <si>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</si>
  <si>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</si>
  <si>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</si>
  <si>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</si>
  <si>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</si>
  <si>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</si>
  <si>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</si>
  <si>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</si>
  <si>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</si>
  <si>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</si>
  <si>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</si>
  <si>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</si>
  <si>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</si>
  <si>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</si>
  <si>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</si>
  <si>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</si>
  <si>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</si>
  <si>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</si>
  <si>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</si>
  <si>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</si>
  <si>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</si>
  <si>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</si>
  <si>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</si>
  <si>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</si>
  <si>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</si>
  <si>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</si>
  <si>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</si>
  <si>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</si>
  <si>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</si>
  <si>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</si>
  <si>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</si>
  <si>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</si>
  <si>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</si>
  <si>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</si>
  <si>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</si>
  <si>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</si>
  <si>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</si>
  <si>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</si>
  <si>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</si>
  <si>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</si>
  <si>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</si>
  <si>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</si>
  <si>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</si>
  <si>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</si>
  <si>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</si>
  <si>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</si>
  <si>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</si>
  <si>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</si>
  <si>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</si>
  <si>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</si>
  <si>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</si>
  <si>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</si>
  <si>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</si>
  <si>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</si>
  <si>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</si>
  <si>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</si>
  <si>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</si>
  <si>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</si>
  <si>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</si>
  <si>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</si>
  <si>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</si>
  <si>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</si>
  <si>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</si>
  <si>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</si>
  <si>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</si>
  <si>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</si>
  <si>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</si>
  <si>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</si>
  <si>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</si>
  <si>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</si>
  <si>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</si>
  <si>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</si>
  <si>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</si>
  <si>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</si>
  <si>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</si>
  <si>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</si>
  <si>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</si>
  <si>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</si>
  <si>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</si>
  <si>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</si>
  <si>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</si>
  <si>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</si>
  <si>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</si>
  <si>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</si>
  <si>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</si>
  <si>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</si>
  <si>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</si>
  <si>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</si>
  <si>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</si>
  <si>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</si>
  <si>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</si>
  <si>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</si>
  <si>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</si>
  <si>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</si>
  <si>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</si>
  <si>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</si>
  <si>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</si>
  <si>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</si>
  <si>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</si>
  <si>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</si>
  <si>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</si>
  <si>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</si>
  <si>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</si>
  <si>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</si>
  <si>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</si>
  <si>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</si>
  <si>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</si>
  <si>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</si>
  <si>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</si>
  <si>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</si>
  <si>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</si>
  <si>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</si>
  <si>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</si>
  <si>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</si>
  <si>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</si>
  <si>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</si>
  <si>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</si>
  <si>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</si>
  <si>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</si>
  <si>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</si>
  <si>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</si>
  <si>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</si>
  <si>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</si>
  <si>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</si>
  <si>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</si>
  <si>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</si>
  <si>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</si>
  <si>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</si>
  <si>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</si>
  <si>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</si>
  <si>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</si>
  <si>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</si>
  <si>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</si>
  <si>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</si>
  <si>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</si>
  <si>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</si>
  <si>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</si>
  <si>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</si>
  <si>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</si>
  <si>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</si>
  <si>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</si>
  <si>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</si>
  <si>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</si>
  <si>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</si>
  <si>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</si>
  <si>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</si>
  <si>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</si>
  <si>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</si>
  <si>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</si>
  <si>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</si>
  <si>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</si>
  <si>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</si>
  <si>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</si>
  <si>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</si>
  <si>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</si>
  <si>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</si>
  <si>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</si>
  <si>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</si>
  <si>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</si>
  <si>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</si>
  <si>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</si>
  <si>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</si>
  <si>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</si>
  <si>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</si>
  <si>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</si>
  <si>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</si>
  <si>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</si>
  <si>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</si>
  <si>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</si>
  <si>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</si>
  <si>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</si>
  <si>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</si>
  <si>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</si>
  <si>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</si>
  <si>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</si>
  <si>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</si>
  <si>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</si>
  <si>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</si>
  <si>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</si>
  <si>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</si>
  <si>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</si>
  <si>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</si>
  <si>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</si>
  <si>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</si>
  <si>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</si>
  <si>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</si>
  <si>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</si>
  <si>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</si>
  <si>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</si>
  <si>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</si>
  <si>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</si>
  <si>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</si>
  <si>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</si>
  <si>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</si>
  <si>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</si>
  <si>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</si>
  <si>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</si>
  <si>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</si>
  <si>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</si>
  <si>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</si>
  <si>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</si>
  <si>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</si>
  <si>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</si>
  <si>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</si>
  <si>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</si>
  <si>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</si>
  <si>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</si>
  <si>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</si>
  <si>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</si>
  <si>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</si>
  <si>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</si>
  <si>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</si>
  <si>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</si>
  <si>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</si>
  <si>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</si>
  <si>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</si>
  <si>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</si>
  <si>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</si>
  <si>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</si>
  <si>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</si>
  <si>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</si>
  <si>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</si>
  <si>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</si>
  <si>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</si>
  <si>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</si>
  <si>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</si>
  <si>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</si>
  <si>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</si>
  <si>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</si>
  <si>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</si>
  <si>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</si>
  <si>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</si>
  <si>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</si>
  <si>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</si>
  <si>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</si>
  <si>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</si>
  <si>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</si>
  <si>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</si>
  <si>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</si>
  <si>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</si>
  <si>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</si>
  <si>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</si>
  <si>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</si>
  <si>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</si>
  <si>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</si>
  <si>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</si>
  <si>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</si>
  <si>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</si>
  <si>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</si>
  <si>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</si>
  <si>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</si>
  <si>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</si>
  <si>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</si>
  <si>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</si>
  <si>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</si>
  <si>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</si>
  <si>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</si>
  <si>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</si>
  <si>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</si>
  <si>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</si>
  <si>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</si>
  <si>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</si>
  <si>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</si>
  <si>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</si>
  <si>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</si>
  <si>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</si>
  <si>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</si>
  <si>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</si>
  <si>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</si>
  <si>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</si>
  <si>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</si>
  <si>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</si>
  <si>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</si>
  <si>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</si>
  <si>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</si>
  <si>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</si>
  <si>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</si>
  <si>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</si>
  <si>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</si>
  <si>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</si>
  <si>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</si>
  <si>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</si>
  <si>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</si>
  <si>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</si>
  <si>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</si>
  <si>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</si>
  <si>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</si>
  <si>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</si>
  <si>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</si>
  <si>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</si>
  <si>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</si>
  <si>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</si>
  <si>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</si>
  <si>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</si>
  <si>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</si>
  <si>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</si>
  <si>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</si>
  <si>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</si>
  <si>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</si>
  <si>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</si>
  <si>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</si>
  <si>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</si>
  <si>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</si>
  <si>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</si>
  <si>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</si>
  <si>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</si>
  <si>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</si>
  <si>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</si>
  <si>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</si>
  <si>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</si>
  <si>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</si>
  <si>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</si>
  <si>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</si>
  <si>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</si>
  <si>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</si>
  <si>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</si>
  <si>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</si>
  <si>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</si>
  <si>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</si>
  <si>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</si>
  <si>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</si>
  <si>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</si>
  <si>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</si>
  <si>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</si>
  <si>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</si>
  <si>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</si>
  <si>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</si>
  <si>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</si>
  <si>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</si>
  <si>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</si>
  <si>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</si>
  <si>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</si>
  <si>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</si>
  <si>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</si>
  <si>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</si>
  <si>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</si>
  <si>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</si>
  <si>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</si>
  <si>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</si>
  <si>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</si>
  <si>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</si>
  <si>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</si>
  <si>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</si>
  <si>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</si>
  <si>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</si>
  <si>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</si>
  <si>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</si>
  <si>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</si>
  <si>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</si>
  <si>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</si>
  <si>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</si>
  <si>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</si>
  <si>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</si>
  <si>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</si>
  <si>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</si>
  <si>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</si>
  <si>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</si>
  <si>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</si>
  <si>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</si>
  <si>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</si>
  <si>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</si>
  <si>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</si>
  <si>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</si>
  <si>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</si>
  <si>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</si>
  <si>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</si>
  <si>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</si>
  <si>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</si>
  <si>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</si>
  <si>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</si>
  <si>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</si>
  <si>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</si>
  <si>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</si>
  <si>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</si>
  <si>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</si>
  <si>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</si>
  <si>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</si>
  <si>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</si>
  <si>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</si>
  <si>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</si>
  <si>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</si>
  <si>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</si>
  <si>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</si>
  <si>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</si>
  <si>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</si>
  <si>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</si>
  <si>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</si>
  <si>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</si>
  <si>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</si>
  <si>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</si>
  <si>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</si>
  <si>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</si>
  <si>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</si>
  <si>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</si>
  <si>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</si>
  <si>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</si>
  <si>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</si>
  <si>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</si>
  <si>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</si>
  <si>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</si>
  <si>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</si>
  <si>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</si>
  <si>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</si>
  <si>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</si>
  <si>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</si>
  <si>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</si>
  <si>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</si>
  <si>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</si>
  <si>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</si>
  <si>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</si>
  <si>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</si>
  <si>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</si>
  <si>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</si>
  <si>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</si>
  <si>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</si>
  <si>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</si>
  <si>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</si>
  <si>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</si>
  <si>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</si>
  <si>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</si>
  <si>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</si>
  <si>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</si>
  <si>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</si>
  <si>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</si>
  <si>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</si>
  <si>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</si>
  <si>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</si>
  <si>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</si>
  <si>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</si>
  <si>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</si>
  <si>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</si>
  <si>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</si>
  <si>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</si>
  <si>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</si>
  <si>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</si>
  <si>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</si>
  <si>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</si>
  <si>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</si>
  <si>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</si>
  <si>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</si>
  <si>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</si>
  <si>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</si>
  <si>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</si>
  <si>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</si>
  <si>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</si>
  <si>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</si>
  <si>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</si>
  <si>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</si>
  <si>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</si>
  <si>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</si>
  <si>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</si>
  <si>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</si>
  <si>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</si>
  <si>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</si>
  <si>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</si>
  <si>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</si>
  <si>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</si>
  <si>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</si>
  <si>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</si>
  <si>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</si>
  <si>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</si>
  <si>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</si>
  <si>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</si>
  <si>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</si>
  <si>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</si>
  <si>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</si>
  <si>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</si>
  <si>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</si>
  <si>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</si>
  <si>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</si>
  <si>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</si>
  <si>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</si>
  <si>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</si>
  <si>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</si>
  <si>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</si>
  <si>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</si>
  <si>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</si>
  <si>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</si>
  <si>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</si>
  <si>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</si>
  <si>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</si>
  <si>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</si>
  <si>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</si>
  <si>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</si>
  <si>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</si>
  <si>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</si>
  <si>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</si>
  <si>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</si>
  <si>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</si>
  <si>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</si>
  <si>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</si>
  <si>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</si>
  <si>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</si>
  <si>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</si>
  <si>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</si>
  <si>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</si>
  <si>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</si>
  <si>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</si>
  <si>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</si>
  <si>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</si>
  <si>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</si>
  <si>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</si>
  <si>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</si>
  <si>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</si>
  <si>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</si>
  <si>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</si>
  <si>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</si>
  <si>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</si>
  <si>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</si>
  <si>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</si>
  <si>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</si>
  <si>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</si>
  <si>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</si>
  <si>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</si>
  <si>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</si>
  <si>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</si>
  <si>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</si>
  <si>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</si>
  <si>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</si>
  <si>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</si>
  <si>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</si>
  <si>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</si>
  <si>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</si>
  <si>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</si>
  <si>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</si>
  <si>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</si>
  <si>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</si>
  <si>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</si>
  <si>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</si>
  <si>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</si>
  <si>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</si>
  <si>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</si>
  <si>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</si>
  <si>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</si>
  <si>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</si>
  <si>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</si>
  <si>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</si>
  <si>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</si>
  <si>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</si>
  <si>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</si>
  <si>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</si>
  <si>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</si>
  <si>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</si>
  <si>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</si>
  <si>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</si>
  <si>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</si>
  <si>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</si>
  <si>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</si>
  <si>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</si>
  <si>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</si>
  <si>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</si>
  <si>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</si>
  <si>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</si>
  <si>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</si>
  <si>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</si>
  <si>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</si>
  <si>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</si>
  <si>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</si>
  <si>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</si>
  <si>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</si>
  <si>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</si>
  <si>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</si>
  <si>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</si>
  <si>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</si>
  <si>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</si>
  <si>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</si>
  <si>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</si>
  <si>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</si>
  <si>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</si>
  <si>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</si>
  <si>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</si>
  <si>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</si>
  <si>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</si>
  <si>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</si>
  <si>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</si>
  <si>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</si>
  <si>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</si>
  <si>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</si>
  <si>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</si>
  <si>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</si>
  <si>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</si>
  <si>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</si>
  <si>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</si>
  <si>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</si>
  <si>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</si>
  <si>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</si>
  <si>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</si>
  <si>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</si>
  <si>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</si>
  <si>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</si>
  <si>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</si>
  <si>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</si>
  <si>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</si>
  <si>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</si>
  <si>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</si>
  <si>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</si>
  <si>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</si>
  <si>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</si>
  <si>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</si>
  <si>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</si>
  <si>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</si>
  <si>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</si>
  <si>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</si>
  <si>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</si>
  <si>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</si>
  <si>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</si>
  <si>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</si>
  <si>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</si>
  <si>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</si>
  <si>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</si>
  <si>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</si>
  <si>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</si>
  <si>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</si>
  <si>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</si>
  <si>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</si>
  <si>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</si>
  <si>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</si>
  <si>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</si>
  <si>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</si>
  <si>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</si>
  <si>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</si>
  <si>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</si>
  <si>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</si>
  <si>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</si>
  <si>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</si>
  <si>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</si>
  <si>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</si>
  <si>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</si>
  <si>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</si>
  <si>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</si>
  <si>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</si>
  <si>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</si>
  <si>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</si>
  <si>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</si>
  <si>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</si>
  <si>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</si>
  <si>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</si>
  <si>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</si>
  <si>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</si>
  <si>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</si>
  <si>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</si>
  <si>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</si>
  <si>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</si>
  <si>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</si>
  <si>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</si>
  <si>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</si>
  <si>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</si>
  <si>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</si>
  <si>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</si>
  <si>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</si>
  <si>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</si>
  <si>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</si>
  <si>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</si>
  <si>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</si>
  <si>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</si>
  <si>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</si>
  <si>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</si>
  <si>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</si>
  <si>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</si>
  <si>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</si>
  <si>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</si>
  <si>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</si>
  <si>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</si>
  <si>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</si>
  <si>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</si>
  <si>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</si>
  <si>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</si>
  <si>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</si>
  <si>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</si>
  <si>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</si>
  <si>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</si>
  <si>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</si>
  <si>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</si>
  <si>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</si>
  <si>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</si>
  <si>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</si>
  <si>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</si>
  <si>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</si>
  <si>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</si>
  <si>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</si>
  <si>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</si>
  <si>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</si>
  <si>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</si>
  <si>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</si>
  <si>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</si>
  <si>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</si>
  <si>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</si>
  <si>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</si>
  <si>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</si>
  <si>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</si>
  <si>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</si>
  <si>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</si>
  <si>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</si>
  <si>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</si>
  <si>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</si>
  <si>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</si>
  <si>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</si>
  <si>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</si>
  <si>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</si>
  <si>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</si>
  <si>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</si>
  <si>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</si>
  <si>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</si>
  <si>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</si>
  <si>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</si>
  <si>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</si>
  <si>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</si>
  <si>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</si>
  <si>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</si>
  <si>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</si>
  <si>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</si>
  <si>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</si>
  <si>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</si>
  <si>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</si>
  <si>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</si>
  <si>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</si>
  <si>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</si>
  <si>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</si>
  <si>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</si>
  <si>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</si>
  <si>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</si>
  <si>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</si>
  <si>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</si>
  <si>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</si>
  <si>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</si>
  <si>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</si>
  <si>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</si>
  <si>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</si>
  <si>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</si>
  <si>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</si>
  <si>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</si>
  <si>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</si>
  <si>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</si>
  <si>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</si>
  <si>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</si>
  <si>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</si>
  <si>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</si>
  <si>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</si>
  <si>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</si>
  <si>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</si>
  <si>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</si>
  <si>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</si>
  <si>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</si>
  <si>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</si>
  <si>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</si>
  <si>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</si>
  <si>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</si>
  <si>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</si>
  <si>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</si>
  <si>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</si>
  <si>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</si>
  <si>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</si>
  <si>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</si>
  <si>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</si>
  <si>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</si>
  <si>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</si>
  <si>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</si>
  <si>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</si>
  <si>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</si>
  <si>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</si>
  <si>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</si>
  <si>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</si>
  <si>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</si>
  <si>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</si>
  <si>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</si>
  <si>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</si>
  <si>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</si>
  <si>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</si>
  <si>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</si>
  <si>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</si>
  <si>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</si>
  <si>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</si>
  <si>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</si>
  <si>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</si>
  <si>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</si>
  <si>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</si>
  <si>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</si>
  <si>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</si>
  <si>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</si>
  <si>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</si>
  <si>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</si>
  <si>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</si>
  <si>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</si>
  <si>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</si>
  <si>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</si>
  <si>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</si>
  <si>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</si>
  <si>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</si>
  <si>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</si>
  <si>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</si>
  <si>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</si>
  <si>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</si>
  <si>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</si>
  <si>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</si>
  <si>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</si>
  <si>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</si>
  <si>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</si>
  <si>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</si>
  <si>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</si>
  <si>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</si>
  <si>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</si>
  <si>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</si>
  <si>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</si>
  <si>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</si>
  <si>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</si>
  <si>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</si>
  <si>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</si>
  <si>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</si>
  <si>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</si>
  <si>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</si>
  <si>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</si>
  <si>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</si>
  <si>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</si>
  <si>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</si>
  <si>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</si>
  <si>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</si>
  <si>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</si>
  <si>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</si>
  <si>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</si>
  <si>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</si>
  <si>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</si>
  <si>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</si>
  <si>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</si>
  <si>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</si>
  <si>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</si>
  <si>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</si>
  <si>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</si>
  <si>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</si>
  <si>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</si>
  <si>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</si>
  <si>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</si>
  <si>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</si>
  <si>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</si>
  <si>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</si>
  <si>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</si>
  <si>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</si>
  <si>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</si>
  <si>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</si>
  <si>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</si>
  <si>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</si>
  <si>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</si>
  <si>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</si>
  <si>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</si>
  <si>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</si>
  <si>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</si>
  <si>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</si>
  <si>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</si>
  <si>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</si>
  <si>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</si>
  <si>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</si>
  <si>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</si>
  <si>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</si>
  <si>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</si>
  <si>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</si>
  <si>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</si>
  <si>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</si>
  <si>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</si>
  <si>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</si>
  <si>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</si>
  <si>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</si>
  <si>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</si>
  <si>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</si>
  <si>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</si>
  <si>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</si>
  <si>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</si>
  <si>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</si>
  <si>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</si>
  <si>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</si>
  <si>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</si>
  <si>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</si>
  <si>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</si>
  <si>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</si>
  <si>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</si>
  <si>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</si>
  <si>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</si>
  <si>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</si>
  <si>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</si>
  <si>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</si>
  <si>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</si>
  <si>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</si>
  <si>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</si>
  <si>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</si>
  <si>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</si>
  <si>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</si>
  <si>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</si>
  <si>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</si>
  <si>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</si>
  <si>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</si>
  <si>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</si>
  <si>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</si>
  <si>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</si>
  <si>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</si>
  <si>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</si>
  <si>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</si>
  <si>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</si>
  <si>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</si>
  <si>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</si>
  <si>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</si>
  <si>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</si>
  <si>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</si>
  <si>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</si>
  <si>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</si>
  <si>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</si>
  <si>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</si>
  <si>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</si>
  <si>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</si>
  <si>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</si>
  <si>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</si>
  <si>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</si>
  <si>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</si>
  <si>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</si>
  <si>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</si>
  <si>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</si>
  <si>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</si>
  <si>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</si>
  <si>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</si>
  <si>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</si>
  <si>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</si>
  <si>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</si>
  <si>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</si>
  <si>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</si>
  <si>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</si>
  <si>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</si>
  <si>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</si>
  <si>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</si>
  <si>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</si>
  <si>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</si>
  <si>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</si>
  <si>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</si>
  <si>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</si>
  <si>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</si>
  <si>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</si>
  <si>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</si>
  <si>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</si>
  <si>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</si>
  <si>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</si>
  <si>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</si>
  <si>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</si>
  <si>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</si>
  <si>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</si>
  <si>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</si>
  <si>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</si>
  <si>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</si>
  <si>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</si>
  <si>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</si>
  <si>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</si>
  <si>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</si>
  <si>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</si>
  <si>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</si>
  <si>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</si>
  <si>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</si>
  <si>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</si>
  <si>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</si>
  <si>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</si>
  <si>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</si>
  <si>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</si>
  <si>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</si>
  <si>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</si>
  <si>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</si>
  <si>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</si>
  <si>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</si>
  <si>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</si>
  <si>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</si>
  <si>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</si>
  <si>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</si>
  <si>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</si>
  <si>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</si>
  <si>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</si>
  <si>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</si>
  <si>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</si>
  <si>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</si>
  <si>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</si>
  <si>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</si>
  <si>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</si>
  <si>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</si>
  <si>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</si>
  <si>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</si>
  <si>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</si>
  <si>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</si>
  <si>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</si>
  <si>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</si>
  <si>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</si>
  <si>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</si>
  <si>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</si>
  <si>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</si>
  <si>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</si>
  <si>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</si>
  <si>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</si>
  <si>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</si>
  <si>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</si>
  <si>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</si>
  <si>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</si>
  <si>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</si>
  <si>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</si>
  <si>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</si>
  <si>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</si>
  <si>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</si>
  <si>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</si>
  <si>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</si>
  <si>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</si>
  <si>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</si>
  <si>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</si>
  <si>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</si>
  <si>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</si>
  <si>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</si>
  <si>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</si>
  <si>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</si>
  <si>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</si>
  <si>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</si>
  <si>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</si>
  <si>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</si>
  <si>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</si>
  <si>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</si>
  <si>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</si>
  <si>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</si>
  <si>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</si>
  <si>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</si>
  <si>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</si>
  <si>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</si>
  <si>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</si>
  <si>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</si>
  <si>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</si>
  <si>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</si>
  <si>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</si>
  <si>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</si>
  <si>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</si>
  <si>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</si>
  <si>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</si>
  <si>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</si>
  <si>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</si>
  <si>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</si>
  <si>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</si>
  <si>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</si>
  <si>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</si>
  <si>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</si>
  <si>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</si>
  <si>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</si>
  <si>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</si>
  <si>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</si>
  <si>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</si>
  <si>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</si>
  <si>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</si>
  <si>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</si>
  <si>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</si>
  <si>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</si>
  <si>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</si>
  <si>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</si>
  <si>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</si>
  <si>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</si>
  <si>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</si>
  <si>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</si>
  <si>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</si>
  <si>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</si>
  <si>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</si>
  <si>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</si>
  <si>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</si>
  <si>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</si>
  <si>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</si>
  <si>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</si>
  <si>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</si>
  <si>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</si>
  <si>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</si>
  <si>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</si>
  <si>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</si>
  <si>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</si>
  <si>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</si>
  <si>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</si>
  <si>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</si>
  <si>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</si>
  <si>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</si>
  <si>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</si>
  <si>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</si>
  <si>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</si>
  <si>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</si>
  <si>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</si>
  <si>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</si>
  <si>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</si>
  <si>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</si>
  <si>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</si>
  <si>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</si>
  <si>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</si>
  <si>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</si>
  <si>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</si>
  <si>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</si>
  <si>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</si>
  <si>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</si>
  <si>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</si>
  <si>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</si>
  <si>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</si>
  <si>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</si>
  <si>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</si>
  <si>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</si>
  <si>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</si>
  <si>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</si>
  <si>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</si>
  <si>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</si>
  <si>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</si>
  <si>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</si>
  <si>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</si>
  <si>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</si>
  <si>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</si>
  <si>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</si>
  <si>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</si>
  <si>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</si>
  <si>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</si>
  <si>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</si>
  <si>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</si>
  <si>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</si>
  <si>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</si>
  <si>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</si>
  <si>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</si>
  <si>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</si>
  <si>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</si>
  <si>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</si>
  <si>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</si>
  <si>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</si>
  <si>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</si>
  <si>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</si>
  <si>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</si>
  <si>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</si>
  <si>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</si>
  <si>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</si>
  <si>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</si>
  <si>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</si>
  <si>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</si>
  <si>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</si>
  <si>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</si>
  <si>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</si>
  <si>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</si>
  <si>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</si>
  <si>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</si>
  <si>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</si>
  <si>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</si>
  <si>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</si>
  <si>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</si>
  <si>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</si>
  <si>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</si>
  <si>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</si>
  <si>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</si>
  <si>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</si>
  <si>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</si>
  <si>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</si>
  <si>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</si>
  <si>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</si>
  <si>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</si>
  <si>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</si>
  <si>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</si>
  <si>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</si>
  <si>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</si>
  <si>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</si>
  <si>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</si>
  <si>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</si>
  <si>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</si>
  <si>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</si>
  <si>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</si>
  <si>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</si>
  <si>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</si>
  <si>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</si>
  <si>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</si>
  <si>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</si>
  <si>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</si>
  <si>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</si>
  <si>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</si>
  <si>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</si>
  <si>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</si>
  <si>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</si>
  <si>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</si>
  <si>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</si>
  <si>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</si>
  <si>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</si>
  <si>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</si>
  <si>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</si>
  <si>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</si>
  <si>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</si>
  <si>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</si>
  <si>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</si>
  <si>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</si>
  <si>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</si>
  <si>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</si>
  <si>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</si>
  <si>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</si>
  <si>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</si>
  <si>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</si>
  <si>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</si>
  <si>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</si>
  <si>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</si>
  <si>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</si>
  <si>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</si>
  <si>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</si>
  <si>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</si>
  <si>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</si>
  <si>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</si>
  <si>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</si>
  <si>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</si>
  <si>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</si>
  <si>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</si>
  <si>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</si>
  <si>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</si>
  <si>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</si>
  <si>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</si>
  <si>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</si>
  <si>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</si>
  <si>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</si>
  <si>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</si>
  <si>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</si>
  <si>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</si>
  <si>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</si>
  <si>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</si>
  <si>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</si>
  <si>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</si>
  <si>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</si>
  <si>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</si>
  <si>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</si>
  <si>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</si>
  <si>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</si>
  <si>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</si>
  <si>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</si>
  <si>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</si>
  <si>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</si>
  <si>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</si>
  <si>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</si>
  <si>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</si>
  <si>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</si>
  <si>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</si>
  <si>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</si>
  <si>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</si>
  <si>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</si>
  <si>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</si>
  <si>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</si>
  <si>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</si>
  <si>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</si>
  <si>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</si>
  <si>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</si>
  <si>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</si>
  <si>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</si>
  <si>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</si>
  <si>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</si>
  <si>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</si>
  <si>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</si>
  <si>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</si>
  <si>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</si>
  <si>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</si>
  <si>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</si>
  <si>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</si>
  <si>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</si>
  <si>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</si>
  <si>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</si>
  <si>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</si>
  <si>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</si>
  <si>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</si>
  <si>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</si>
  <si>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</si>
  <si>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</si>
  <si>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</si>
  <si>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</si>
  <si>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</si>
  <si>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</si>
  <si>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</si>
  <si>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</si>
  <si>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</si>
  <si>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</si>
  <si>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</si>
  <si>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</si>
  <si>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</si>
  <si>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</si>
  <si>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</si>
  <si>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</si>
  <si>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</si>
  <si>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</si>
  <si>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</si>
  <si>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</si>
  <si>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</si>
  <si>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</si>
  <si>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</si>
  <si>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</si>
  <si>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</si>
  <si>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</si>
  <si>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</si>
  <si>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</si>
  <si>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</si>
  <si>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</si>
  <si>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</si>
  <si>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</si>
  <si>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</si>
  <si>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</si>
  <si>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</si>
  <si>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</si>
  <si>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</si>
  <si>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</si>
  <si>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</si>
  <si>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</si>
  <si>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</si>
  <si>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</si>
  <si>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</si>
  <si>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</si>
  <si>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</si>
  <si>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</si>
  <si>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</si>
  <si>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</si>
  <si>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</si>
  <si>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</si>
  <si>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</si>
  <si>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</si>
  <si>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</si>
  <si>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</si>
  <si>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</si>
  <si>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</si>
  <si>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</si>
  <si>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</si>
  <si>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</si>
  <si>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</si>
  <si>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</si>
  <si>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</si>
  <si>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</si>
  <si>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</si>
  <si>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</si>
  <si>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</si>
  <si>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</si>
  <si>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</si>
  <si>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</si>
  <si>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</si>
  <si>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</si>
  <si>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</si>
  <si>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</si>
  <si>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</si>
  <si>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</si>
  <si>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</si>
  <si>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</si>
  <si>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</si>
  <si>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</si>
  <si>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</si>
  <si>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</si>
  <si>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</si>
  <si>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</si>
  <si>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</si>
  <si>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</si>
  <si>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</si>
  <si>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</si>
  <si>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</si>
  <si>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</si>
  <si>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</si>
  <si>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</si>
  <si>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</si>
  <si>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</si>
  <si>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</si>
  <si>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</si>
  <si>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</si>
  <si>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</si>
  <si>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</si>
  <si>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</si>
  <si>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</si>
  <si>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</si>
  <si>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</si>
  <si>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</si>
  <si>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</si>
  <si>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</si>
  <si>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</si>
  <si>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</si>
  <si>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</si>
  <si>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</si>
  <si>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</si>
  <si>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</si>
  <si>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</si>
  <si>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</si>
  <si>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</si>
  <si>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</si>
  <si>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</si>
  <si>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</si>
  <si>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</si>
  <si>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</si>
  <si>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</si>
  <si>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</si>
  <si>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</si>
  <si>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</si>
  <si>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</si>
  <si>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</si>
  <si>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</si>
  <si>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</si>
  <si>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</si>
  <si>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</si>
  <si>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</si>
  <si>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</si>
  <si>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</si>
  <si>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</si>
  <si>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</si>
  <si>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</si>
  <si>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</si>
  <si>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</si>
  <si>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</si>
  <si>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</si>
  <si>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</si>
  <si>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</si>
  <si>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</si>
  <si>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</si>
  <si>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</si>
  <si>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</si>
  <si>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</si>
  <si>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</si>
  <si>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</si>
  <si>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</si>
  <si>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</si>
  <si>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</si>
  <si>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</si>
  <si>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</si>
  <si>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</si>
  <si>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</si>
  <si>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</si>
  <si>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</si>
  <si>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</si>
  <si>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</si>
  <si>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</si>
  <si>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</si>
  <si>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</si>
  <si>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</si>
  <si>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</si>
  <si>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</si>
  <si>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</si>
  <si>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</si>
  <si>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</si>
  <si>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</si>
  <si>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</si>
  <si>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</si>
  <si>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</si>
  <si>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</si>
  <si>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</si>
  <si>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</si>
  <si>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</si>
  <si>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</si>
  <si>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</si>
  <si>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</si>
  <si>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</si>
  <si>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</si>
  <si>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</si>
  <si>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</si>
  <si>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</si>
  <si>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</si>
  <si>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</si>
  <si>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</si>
  <si>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</si>
  <si>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</si>
  <si>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</si>
  <si>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</si>
  <si>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</si>
  <si>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</si>
  <si>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</si>
  <si>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</si>
  <si>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</si>
  <si>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</si>
  <si>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</si>
  <si>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</si>
  <si>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</si>
  <si>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</si>
  <si>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</si>
  <si>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</si>
  <si>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</si>
  <si>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</si>
  <si>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</si>
  <si>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</si>
  <si>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</si>
  <si>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</si>
  <si>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</si>
  <si>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</si>
  <si>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</si>
  <si>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</si>
  <si>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</si>
  <si>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</si>
  <si>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</si>
  <si>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</si>
  <si>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</si>
  <si>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</si>
  <si>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</si>
  <si>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</si>
  <si>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</si>
  <si>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</si>
  <si>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</si>
  <si>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</si>
  <si>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</si>
  <si>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</si>
  <si>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</si>
  <si>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</si>
  <si>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</si>
  <si>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</si>
  <si>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</si>
  <si>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</si>
  <si>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</si>
  <si>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</si>
  <si>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</si>
  <si>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</si>
  <si>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</si>
  <si>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</si>
  <si>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</si>
  <si>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</si>
  <si>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</si>
  <si>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</si>
  <si>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</si>
  <si>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</si>
  <si>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</si>
  <si>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</si>
  <si>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</si>
  <si>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</si>
  <si>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</si>
  <si>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</si>
  <si>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</si>
  <si>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</si>
  <si>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</si>
  <si>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</si>
  <si>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</si>
  <si>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</si>
  <si>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</si>
  <si>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</si>
  <si>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</si>
  <si>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</si>
  <si>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</si>
  <si>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</si>
  <si>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</si>
  <si>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</si>
  <si>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</si>
  <si>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</si>
  <si>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</si>
  <si>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</si>
  <si>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</si>
  <si>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</si>
  <si>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</si>
  <si>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</si>
  <si>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</si>
  <si>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</si>
  <si>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</si>
  <si>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</si>
  <si>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</si>
  <si>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</si>
  <si>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</si>
  <si>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</si>
  <si>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</si>
  <si>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</si>
  <si>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</si>
  <si>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</si>
  <si>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</si>
  <si>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</si>
  <si>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</si>
  <si>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</si>
  <si>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</si>
  <si>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</si>
  <si>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</si>
  <si>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</si>
  <si>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</si>
  <si>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</si>
  <si>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</si>
  <si>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</si>
  <si>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</si>
  <si>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</si>
  <si>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</si>
  <si>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</si>
  <si>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</si>
  <si>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</si>
  <si>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</si>
  <si>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</si>
  <si>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</si>
  <si>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</si>
  <si>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</si>
  <si>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</si>
  <si>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</si>
  <si>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</si>
  <si>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</si>
  <si>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</si>
  <si>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</si>
  <si>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</si>
  <si>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</si>
  <si>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</si>
  <si>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</si>
  <si>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</si>
  <si>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</si>
  <si>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</si>
  <si>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</si>
  <si>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</si>
  <si>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</si>
  <si>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</si>
  <si>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</si>
  <si>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</si>
  <si>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</si>
  <si>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</si>
  <si>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</si>
  <si>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</si>
  <si>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</si>
  <si>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</si>
  <si>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</si>
  <si>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</si>
  <si>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</si>
  <si>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</si>
  <si>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</si>
  <si>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</si>
  <si>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</si>
  <si>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</si>
  <si>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</si>
  <si>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</si>
  <si>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</si>
  <si>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</si>
  <si>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</si>
  <si>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</si>
  <si>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</si>
  <si>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</si>
  <si>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</si>
  <si>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</si>
  <si>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</si>
  <si>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</si>
  <si>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</si>
  <si>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</si>
  <si>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</si>
  <si>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</si>
  <si>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</si>
  <si>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</si>
  <si>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</si>
  <si>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</si>
  <si>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</si>
  <si>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</si>
  <si>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</si>
  <si>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</si>
  <si>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</si>
  <si>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</si>
  <si>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</si>
  <si>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</si>
  <si>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</si>
  <si>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</si>
  <si>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</si>
  <si>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</si>
  <si>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</si>
  <si>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</si>
  <si>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</si>
  <si>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</si>
  <si>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</si>
  <si>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</si>
  <si>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</si>
  <si>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</si>
  <si>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</si>
  <si>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</si>
  <si>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</si>
  <si>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</si>
  <si>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</si>
  <si>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</si>
  <si>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</si>
  <si>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</si>
  <si>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</si>
  <si>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</si>
  <si>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</si>
  <si>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</si>
  <si>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</si>
  <si>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</si>
  <si>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</si>
  <si>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</si>
  <si>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</si>
  <si>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</si>
  <si>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</si>
  <si>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</si>
  <si>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</si>
  <si>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</si>
  <si>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</si>
  <si>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</si>
  <si>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</si>
  <si>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</si>
  <si>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</si>
  <si>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</si>
  <si>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</si>
  <si>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</si>
  <si>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</si>
  <si>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</si>
  <si>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</si>
  <si>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</si>
  <si>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</si>
  <si>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</si>
  <si>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</si>
  <si>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</si>
  <si>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</si>
  <si>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</si>
  <si>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</si>
  <si>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</si>
  <si>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</si>
  <si>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</si>
  <si>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</si>
  <si>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</si>
  <si>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</si>
  <si>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</si>
  <si>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</si>
  <si>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</si>
  <si>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</si>
  <si>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</si>
  <si>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</si>
  <si>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</si>
  <si>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</si>
  <si>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</si>
  <si>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</si>
  <si>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</si>
  <si>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</si>
  <si>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</si>
  <si>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</si>
  <si>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</si>
  <si>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</si>
  <si>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</si>
  <si>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</si>
  <si>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</si>
  <si>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</si>
  <si>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</si>
  <si>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</si>
  <si>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</si>
  <si>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</si>
  <si>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</si>
  <si>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</si>
  <si>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</si>
  <si>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</si>
  <si>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</si>
  <si>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</si>
  <si>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</si>
  <si>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</si>
  <si>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</si>
  <si>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</si>
  <si>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</si>
  <si>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</si>
  <si>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</si>
  <si>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</si>
  <si>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</si>
  <si>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</si>
  <si>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</si>
  <si>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</si>
  <si>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</si>
  <si>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</si>
  <si>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</si>
  <si>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</si>
  <si>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</si>
  <si>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</si>
  <si>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</si>
  <si>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</si>
  <si>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</si>
  <si>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</si>
  <si>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</si>
  <si>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</si>
  <si>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</si>
  <si>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</si>
  <si>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</si>
  <si>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</si>
  <si>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</si>
  <si>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</si>
  <si>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</si>
  <si>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</si>
  <si>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</si>
  <si>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</si>
  <si>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</si>
  <si>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</si>
  <si>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</si>
  <si>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</si>
  <si>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</si>
  <si>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</si>
  <si>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</si>
  <si>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</si>
  <si>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</si>
  <si>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</si>
  <si>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</si>
  <si>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</si>
  <si>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</si>
  <si>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</si>
  <si>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</si>
  <si>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</si>
  <si>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</si>
  <si>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</si>
  <si>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</si>
  <si>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</si>
  <si>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</si>
  <si>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</si>
  <si>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</si>
  <si>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</si>
  <si>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</si>
  <si>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</si>
  <si>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</si>
  <si>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</si>
  <si>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</si>
  <si>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</si>
  <si>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</si>
  <si>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</si>
  <si>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</si>
  <si>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</si>
  <si>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</si>
  <si>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</si>
  <si>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</si>
  <si>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</si>
  <si>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</si>
  <si>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</si>
  <si>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</si>
  <si>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</si>
  <si>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</si>
  <si>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</si>
  <si>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</si>
  <si>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</si>
  <si>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</si>
  <si>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</si>
  <si>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</si>
  <si>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</si>
  <si>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</si>
  <si>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</si>
  <si>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</si>
  <si>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</si>
  <si>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</si>
  <si>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</si>
  <si>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</si>
  <si>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</si>
  <si>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</si>
  <si>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</si>
  <si>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</si>
  <si>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</si>
  <si>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</si>
  <si>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</si>
  <si>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</si>
  <si>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</si>
  <si>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</si>
  <si>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</si>
  <si>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</si>
  <si>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</si>
  <si>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</si>
  <si>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</si>
  <si>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</si>
  <si>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</si>
  <si>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</si>
  <si>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</si>
  <si>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</si>
  <si>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</si>
  <si>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</si>
  <si>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</si>
  <si>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</si>
  <si>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</si>
  <si>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</si>
  <si>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</si>
  <si>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</si>
  <si>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</si>
  <si>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</si>
  <si>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</si>
  <si>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</si>
  <si>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</si>
  <si>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</si>
  <si>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</si>
  <si>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</si>
  <si>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</si>
  <si>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</si>
  <si>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</si>
  <si>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</si>
  <si>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</si>
  <si>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</si>
  <si>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</si>
  <si>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</si>
  <si>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</si>
  <si>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</si>
  <si>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</si>
  <si>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</si>
  <si>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</si>
  <si>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</si>
  <si>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</si>
  <si>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</si>
  <si>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</si>
  <si>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</si>
  <si>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</si>
  <si>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</si>
  <si>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</si>
  <si>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</si>
  <si>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</si>
  <si>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</si>
  <si>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</si>
  <si>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</si>
  <si>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</si>
  <si>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</si>
  <si>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</si>
  <si>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</si>
  <si>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</si>
  <si>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</si>
  <si>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</si>
  <si>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</si>
  <si>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</si>
  <si>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</si>
  <si>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</si>
  <si>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</si>
  <si>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</si>
  <si>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</si>
  <si>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</si>
  <si>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</si>
  <si>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</si>
  <si>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</si>
  <si>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</si>
  <si>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</si>
  <si>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</si>
  <si>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</si>
  <si>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</si>
  <si>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</si>
  <si>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</si>
  <si>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</si>
  <si>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</si>
  <si>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</si>
  <si>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</si>
  <si>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</si>
  <si>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</si>
  <si>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</si>
  <si>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</si>
  <si>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</si>
  <si>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</si>
  <si>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</si>
  <si>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</si>
  <si>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</si>
  <si>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</si>
  <si>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</si>
  <si>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</si>
  <si>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</si>
  <si>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</si>
  <si>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</si>
  <si>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</si>
  <si>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</si>
  <si>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</si>
  <si>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</si>
  <si>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</si>
  <si>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</si>
  <si>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</si>
  <si>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</si>
  <si>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</si>
  <si>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</si>
  <si>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</si>
  <si>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</si>
  <si>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</si>
  <si>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</si>
  <si>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</si>
  <si>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</si>
  <si>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</si>
  <si>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</si>
  <si>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</si>
  <si>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</si>
  <si>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</si>
  <si>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</si>
  <si>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</si>
  <si>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</si>
  <si>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</si>
  <si>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</si>
  <si>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</si>
  <si>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</si>
  <si>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</si>
  <si>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</si>
  <si>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</si>
  <si>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</si>
  <si>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</si>
  <si>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</si>
  <si>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</si>
  <si>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</si>
  <si>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</si>
  <si>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</si>
  <si>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</si>
  <si>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</si>
  <si>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</si>
  <si>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</si>
  <si>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</si>
  <si>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</si>
  <si>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</si>
  <si>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</si>
  <si>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</si>
  <si>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</si>
  <si>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</si>
  <si>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</si>
  <si>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</si>
  <si>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</si>
  <si>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</si>
  <si>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</si>
  <si>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</si>
  <si>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</si>
  <si>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</si>
  <si>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</si>
  <si>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</si>
  <si>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</si>
  <si>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</si>
  <si>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</si>
  <si>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</si>
  <si>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</si>
  <si>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</si>
  <si>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</si>
  <si>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</si>
  <si>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</si>
  <si>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</si>
  <si>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</si>
  <si>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</si>
  <si>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</si>
  <si>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</si>
  <si>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</si>
  <si>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</si>
  <si>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</si>
  <si>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</si>
  <si>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</si>
  <si>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</si>
  <si>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</si>
  <si>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</si>
  <si>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</si>
  <si>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</si>
  <si>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</si>
  <si>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</si>
  <si>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</si>
  <si>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</si>
  <si>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</si>
  <si>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</si>
  <si>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</si>
  <si>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</si>
  <si>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</si>
  <si>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</si>
  <si>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</si>
  <si>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</si>
  <si>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</si>
  <si>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</si>
  <si>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</si>
  <si>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</si>
  <si>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</si>
  <si>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</si>
  <si>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</si>
  <si>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</si>
  <si>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</si>
  <si>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</si>
  <si>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</si>
  <si>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</si>
  <si>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</si>
  <si>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</si>
  <si>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</si>
  <si>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</si>
  <si>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</si>
  <si>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</si>
  <si>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</si>
  <si>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</si>
  <si>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</si>
  <si>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</si>
  <si>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</si>
  <si>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</si>
  <si>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</si>
  <si>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</si>
  <si>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</si>
  <si>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</si>
  <si>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</si>
  <si>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</si>
  <si>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</si>
  <si>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</si>
  <si>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</si>
  <si>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</si>
  <si>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</si>
  <si>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</si>
  <si>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</si>
  <si>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</si>
  <si>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</si>
  <si>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</si>
  <si>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</si>
  <si>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</si>
  <si>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</si>
  <si>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</si>
  <si>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</si>
  <si>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</si>
  <si>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</si>
  <si>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</si>
  <si>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</si>
  <si>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</si>
  <si>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</si>
  <si>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</si>
  <si>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</si>
  <si>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</si>
  <si>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</si>
  <si>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</si>
  <si>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</si>
  <si>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</si>
  <si>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</si>
  <si>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</si>
  <si>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</si>
  <si>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</si>
  <si>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</si>
  <si>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</si>
  <si>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</si>
  <si>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</si>
  <si>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</si>
  <si>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</si>
  <si>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</si>
  <si>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</si>
  <si>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</si>
  <si>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</si>
  <si>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</si>
  <si>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</si>
  <si>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</si>
  <si>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</si>
  <si>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</si>
  <si>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</si>
  <si>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</si>
  <si>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</si>
  <si>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</si>
  <si>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</si>
  <si>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</si>
  <si>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</si>
  <si>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</si>
  <si>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</si>
  <si>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</si>
  <si>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</si>
  <si>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</si>
  <si>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</si>
  <si>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</si>
  <si>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</si>
  <si>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</si>
  <si>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</si>
  <si>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</si>
  <si>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</si>
  <si>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</si>
  <si>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</si>
  <si>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</si>
  <si>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</si>
  <si>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</si>
  <si>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</si>
  <si>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</si>
  <si>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</si>
  <si>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</si>
  <si>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</si>
  <si>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</si>
  <si>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</si>
  <si>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</si>
  <si>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</si>
  <si>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</si>
  <si>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</si>
  <si>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</si>
  <si>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</si>
  <si>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</si>
  <si>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</si>
  <si>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</si>
  <si>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</si>
  <si>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</si>
  <si>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</si>
  <si>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</si>
  <si>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</si>
  <si>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</si>
  <si>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</si>
  <si>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</si>
  <si>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</si>
  <si>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</si>
  <si>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</si>
  <si>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</si>
  <si>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</si>
  <si>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</si>
  <si>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</si>
  <si>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</si>
  <si>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</si>
  <si>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</si>
  <si>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</si>
  <si>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</si>
  <si>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</si>
  <si>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</si>
  <si>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</si>
  <si>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</si>
  <si>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</si>
  <si>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</si>
  <si>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</si>
  <si>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</si>
  <si>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</si>
  <si>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</si>
  <si>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</si>
  <si>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</si>
  <si>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</si>
  <si>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</si>
  <si>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</si>
  <si>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</si>
  <si>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</si>
  <si>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</si>
  <si>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</si>
  <si>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</si>
  <si>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</si>
  <si>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</si>
  <si>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</si>
  <si>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</si>
  <si>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</si>
  <si>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</si>
  <si>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</si>
  <si>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</si>
  <si>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</si>
  <si>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</si>
  <si>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</si>
  <si>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</si>
  <si>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</si>
  <si>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</si>
  <si>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</si>
  <si>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</si>
  <si>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</si>
  <si>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</si>
  <si>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</si>
  <si>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</si>
  <si>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</si>
  <si>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</si>
  <si>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</si>
  <si>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</si>
  <si>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</si>
  <si>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</si>
  <si>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</si>
  <si>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</si>
  <si>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</si>
  <si>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</si>
  <si>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</si>
  <si>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</si>
  <si>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</si>
  <si>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</si>
  <si>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</si>
  <si>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</si>
  <si>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</si>
  <si>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</si>
  <si>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</si>
  <si>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</si>
  <si>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</si>
  <si>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</si>
  <si>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</si>
  <si>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</si>
  <si>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</si>
  <si>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</si>
  <si>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</si>
  <si>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</si>
  <si>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</si>
  <si>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</si>
  <si>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</si>
  <si>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</si>
  <si>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</si>
  <si>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</si>
  <si>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</si>
  <si>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</si>
  <si>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</si>
  <si>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</si>
  <si>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</si>
  <si>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</si>
  <si>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</si>
  <si>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</si>
  <si>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</si>
  <si>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</si>
  <si>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</si>
  <si>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</si>
  <si>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</si>
  <si>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</si>
  <si>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</si>
  <si>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</si>
  <si>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</si>
  <si>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</si>
  <si>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</si>
  <si>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</si>
  <si>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</si>
  <si>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</si>
  <si>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</si>
  <si>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</si>
  <si>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</si>
  <si>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</si>
  <si>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</si>
  <si>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</si>
  <si>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</si>
  <si>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</si>
  <si>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</si>
  <si>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</si>
  <si>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</si>
  <si>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</si>
  <si>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</si>
  <si>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</si>
  <si>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</si>
  <si>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</si>
  <si>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</si>
  <si>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</si>
  <si>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</si>
  <si>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</si>
  <si>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</si>
  <si>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</si>
  <si>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</si>
  <si>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</si>
  <si>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</si>
  <si>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</si>
  <si>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</si>
  <si>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</si>
  <si>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</si>
  <si>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</si>
  <si>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</si>
  <si>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</si>
  <si>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</si>
  <si>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</si>
  <si>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</si>
  <si>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</si>
  <si>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</si>
  <si>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</si>
  <si>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</si>
  <si>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</si>
  <si>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</si>
  <si>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</si>
  <si>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</si>
  <si>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</si>
  <si>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</si>
  <si>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</si>
  <si>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</si>
  <si>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</si>
  <si>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</si>
  <si>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</si>
  <si>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</si>
  <si>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</si>
  <si>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</si>
  <si>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</si>
  <si>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</si>
  <si>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</si>
  <si>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</si>
  <si>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</si>
  <si>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</si>
  <si>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</si>
  <si>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</si>
  <si>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</si>
  <si>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</si>
  <si>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</si>
  <si>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</si>
  <si>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</si>
  <si>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</si>
  <si>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</si>
  <si>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</si>
  <si>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</si>
  <si>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</si>
  <si>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</si>
  <si>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</si>
  <si>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</si>
  <si>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</si>
  <si>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</si>
  <si>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</si>
  <si>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</si>
  <si>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</si>
  <si>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</si>
  <si>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</si>
  <si>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</si>
  <si>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</si>
  <si>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</si>
  <si>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</si>
  <si>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</si>
  <si>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</si>
  <si>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</si>
  <si>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</si>
  <si>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</si>
  <si>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</si>
  <si>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</si>
  <si>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</si>
  <si>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</si>
  <si>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</si>
  <si>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</si>
  <si>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</si>
  <si>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</si>
  <si>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</si>
  <si>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</si>
  <si>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</si>
  <si>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</si>
  <si>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</si>
  <si>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</si>
  <si>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</si>
  <si>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</si>
  <si>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</si>
  <si>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</si>
  <si>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</si>
  <si>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</si>
  <si>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</si>
  <si>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</si>
  <si>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</si>
  <si>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</si>
  <si>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</si>
  <si>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</si>
  <si>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</si>
  <si>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</si>
  <si>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</si>
  <si>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</si>
  <si>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</si>
  <si>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</si>
  <si>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</si>
  <si>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</si>
  <si>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</si>
  <si>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</si>
  <si>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</si>
  <si>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</si>
  <si>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</si>
  <si>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</si>
  <si>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</si>
  <si>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</si>
  <si>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</si>
  <si>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</si>
  <si>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</si>
  <si>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</si>
  <si>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</si>
  <si>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</si>
  <si>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</si>
  <si>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</si>
  <si>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</si>
  <si>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</si>
  <si>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</si>
  <si>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</si>
  <si>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</si>
  <si>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</si>
  <si>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</si>
  <si>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</si>
  <si>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</si>
  <si>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</si>
  <si>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</si>
  <si>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</si>
  <si>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</si>
  <si>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</si>
  <si>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</si>
  <si>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</si>
  <si>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</si>
  <si>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</si>
  <si>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</si>
  <si>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</si>
  <si>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</si>
  <si>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</si>
  <si>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</si>
  <si>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</si>
  <si>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</si>
  <si>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</si>
  <si>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</si>
  <si>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</si>
  <si>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</si>
  <si>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</si>
  <si>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</si>
  <si>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</si>
  <si>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</si>
  <si>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</si>
  <si>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</si>
  <si>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</si>
  <si>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</si>
  <si>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</si>
  <si>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</si>
  <si>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</si>
  <si>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</si>
  <si>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</si>
  <si>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</si>
  <si>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</si>
  <si>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</si>
  <si>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</si>
  <si>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</si>
  <si>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</si>
  <si>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</si>
  <si>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</si>
  <si>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</si>
  <si>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</si>
  <si>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</si>
  <si>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</si>
  <si>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</si>
  <si>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</si>
  <si>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</si>
  <si>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</si>
  <si>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</si>
  <si>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</si>
  <si>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</si>
  <si>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</si>
  <si>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</si>
  <si>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</si>
  <si>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</si>
  <si>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</si>
  <si>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</si>
  <si>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</si>
  <si>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</si>
  <si>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</si>
  <si>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</si>
  <si>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</si>
  <si>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</si>
  <si>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</si>
  <si>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</si>
  <si>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</si>
  <si>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</si>
  <si>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</si>
  <si>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</si>
  <si>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</si>
  <si>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</si>
  <si>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</si>
  <si>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</si>
  <si>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</si>
  <si>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</si>
  <si>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</si>
  <si>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</si>
  <si>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</si>
  <si>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</si>
  <si>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</si>
  <si>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</si>
  <si>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</si>
  <si>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</si>
  <si>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</si>
  <si>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</si>
  <si>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</si>
  <si>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</si>
  <si>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</si>
  <si>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</si>
  <si>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</si>
  <si>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</si>
  <si>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</si>
  <si>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</si>
  <si>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</si>
  <si>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</si>
  <si>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</si>
  <si>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</si>
  <si>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</si>
  <si>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</si>
  <si>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</si>
  <si>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</si>
  <si>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</si>
  <si>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</si>
  <si>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</si>
  <si>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</si>
  <si>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</si>
  <si>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</si>
  <si>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</si>
  <si>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</si>
  <si>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</si>
  <si>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</si>
  <si>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</si>
  <si>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</si>
  <si>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</si>
  <si>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</si>
  <si>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</si>
  <si>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</si>
  <si>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</si>
  <si>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</si>
  <si>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</si>
  <si>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</si>
  <si>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</si>
  <si>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</si>
  <si>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</si>
  <si>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</si>
  <si>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</si>
  <si>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</si>
  <si>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</si>
  <si>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</si>
  <si>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</si>
  <si>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</si>
  <si>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</si>
  <si>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</si>
  <si>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</si>
  <si>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</si>
  <si>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</si>
  <si>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</si>
  <si>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</si>
  <si>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</si>
  <si>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</si>
  <si>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</si>
  <si>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</si>
  <si>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</si>
  <si>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</si>
  <si>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</si>
  <si>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</si>
  <si>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</si>
  <si>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</si>
  <si>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</si>
  <si>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</si>
  <si>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</si>
  <si>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</si>
  <si>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</si>
  <si>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</si>
  <si>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</si>
  <si>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</si>
  <si>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</si>
  <si>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</si>
  <si>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</si>
  <si>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</si>
  <si>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</si>
  <si>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</si>
  <si>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</si>
  <si>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</si>
  <si>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</si>
  <si>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</si>
  <si>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</si>
  <si>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</si>
  <si>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</si>
  <si>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</si>
  <si>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</si>
  <si>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</si>
  <si>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</si>
  <si>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</si>
  <si>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</si>
  <si>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</si>
  <si>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</si>
  <si>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</si>
  <si>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</si>
  <si>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</si>
  <si>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</si>
  <si>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</si>
  <si>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</si>
  <si>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</si>
  <si>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</si>
  <si>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</si>
  <si>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</si>
  <si>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</si>
  <si>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</si>
  <si>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</si>
  <si>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</si>
  <si>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</si>
  <si>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</si>
  <si>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</si>
  <si>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</si>
  <si>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</si>
  <si>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</si>
  <si>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</si>
  <si>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</si>
  <si>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</si>
  <si>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</si>
  <si>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</si>
  <si>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</si>
  <si>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</si>
  <si>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</si>
  <si>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</si>
  <si>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</si>
  <si>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</si>
  <si>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</si>
  <si>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</si>
  <si>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</si>
  <si>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</si>
  <si>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</si>
  <si>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</si>
  <si>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</si>
  <si>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</si>
  <si>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</si>
  <si>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</si>
  <si>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</si>
  <si>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</si>
  <si>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</si>
  <si>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</si>
  <si>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</si>
  <si>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</si>
  <si>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</si>
  <si>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</si>
  <si>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</si>
  <si>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</si>
  <si>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</si>
  <si>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</si>
  <si>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</si>
  <si>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</si>
  <si>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</si>
  <si>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</si>
  <si>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</si>
  <si>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</si>
  <si>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</si>
  <si>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</si>
  <si>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</si>
  <si>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</si>
  <si>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</si>
  <si>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</si>
  <si>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</si>
  <si>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</si>
  <si>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</si>
  <si>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</si>
  <si>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</si>
  <si>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</si>
  <si>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</si>
  <si>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</si>
  <si>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</si>
  <si>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</si>
  <si>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</si>
  <si>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</si>
  <si>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</si>
  <si>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</si>
  <si>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</si>
  <si>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</si>
  <si>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</si>
  <si>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</si>
  <si>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</si>
  <si>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</si>
  <si>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</si>
  <si>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</si>
  <si>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</si>
  <si>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</si>
  <si>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</si>
  <si>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</si>
  <si>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</si>
  <si>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</si>
  <si>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</si>
  <si>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</si>
  <si>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</si>
  <si>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</si>
  <si>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</si>
  <si>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</si>
  <si>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</si>
  <si>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</si>
  <si>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</si>
  <si>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</si>
  <si>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</si>
  <si>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</si>
  <si>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</si>
  <si>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</si>
  <si>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</si>
  <si>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</si>
  <si>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</si>
  <si>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</si>
  <si>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</si>
  <si>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</si>
  <si>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</si>
  <si>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</si>
  <si>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</si>
  <si>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</si>
  <si>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</si>
  <si>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</si>
  <si>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</si>
  <si>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</si>
  <si>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</si>
  <si>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</si>
  <si>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</si>
  <si>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</si>
  <si>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</si>
  <si>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</si>
  <si>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</si>
  <si>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</si>
  <si>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</si>
  <si>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</si>
  <si>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</si>
  <si>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</si>
  <si>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</si>
  <si>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</si>
  <si>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</si>
  <si>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</si>
  <si>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</si>
  <si>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</si>
  <si>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</si>
  <si>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</si>
  <si>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</si>
  <si>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</si>
  <si>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</si>
  <si>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</si>
  <si>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</si>
  <si>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</si>
  <si>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</si>
  <si>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</si>
  <si>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</si>
  <si>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</si>
  <si>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</si>
  <si>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</si>
  <si>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</si>
  <si>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</si>
  <si>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</si>
  <si>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</si>
  <si>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</si>
  <si>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</si>
  <si>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</si>
  <si>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</si>
  <si>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</si>
  <si>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</si>
  <si>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</si>
  <si>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</si>
  <si>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</si>
  <si>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</si>
  <si>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</si>
  <si>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</si>
  <si>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</si>
  <si>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</si>
  <si>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</si>
  <si>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</si>
  <si>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</si>
  <si>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</si>
  <si>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</si>
  <si>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</si>
  <si>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</si>
  <si>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</si>
  <si>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</si>
  <si>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</si>
  <si>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</si>
  <si>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</si>
  <si>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</si>
  <si>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</si>
  <si>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</si>
  <si>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</si>
  <si>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</si>
  <si>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</si>
  <si>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</si>
  <si>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</si>
  <si>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</si>
  <si>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</si>
  <si>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</si>
  <si>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</si>
  <si>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</si>
  <si>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</si>
  <si>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</si>
  <si>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</si>
  <si>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</si>
  <si>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</si>
  <si>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</si>
  <si>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</si>
  <si>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</si>
  <si>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</si>
  <si>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</si>
  <si>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</si>
  <si>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</si>
  <si>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</si>
  <si>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</si>
  <si>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</si>
  <si>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</si>
  <si>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</si>
  <si>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</si>
  <si>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</si>
  <si>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</si>
  <si>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</si>
  <si>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</si>
  <si>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</si>
  <si>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</si>
  <si>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</si>
  <si>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</si>
  <si>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</si>
  <si>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</si>
  <si>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</si>
  <si>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</si>
  <si>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</si>
  <si>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</si>
  <si>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</si>
  <si>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</si>
  <si>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</si>
  <si>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</si>
  <si>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</si>
  <si>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</si>
  <si>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</si>
  <si>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</si>
  <si>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</si>
  <si>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</si>
  <si>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</si>
  <si>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</si>
  <si>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</si>
  <si>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</si>
  <si>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</si>
  <si>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</si>
  <si>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</si>
  <si>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</si>
  <si>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</si>
  <si>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</si>
  <si>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</si>
  <si>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</si>
  <si>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</si>
  <si>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</si>
  <si>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</si>
  <si>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</si>
  <si>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</si>
  <si>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</si>
  <si>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</si>
  <si>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</si>
  <si>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</si>
  <si>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</si>
  <si>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</si>
  <si>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</si>
  <si>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</si>
  <si>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</si>
  <si>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</si>
  <si>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</si>
  <si>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</si>
  <si>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</si>
  <si>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</si>
  <si>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</si>
  <si>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</si>
  <si>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</si>
  <si>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</si>
  <si>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</si>
  <si>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</si>
  <si>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</si>
  <si>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</si>
  <si>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</si>
  <si>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</si>
  <si>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</si>
  <si>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</si>
  <si>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</si>
  <si>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</si>
  <si>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</si>
  <si>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</si>
  <si>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</si>
  <si>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</si>
  <si>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</si>
  <si>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</si>
  <si>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</si>
  <si>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</si>
  <si>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</si>
  <si>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</si>
  <si>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</si>
  <si>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</si>
  <si>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</si>
  <si>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</si>
  <si>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</si>
  <si>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</si>
  <si>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</si>
  <si>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</si>
  <si>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</si>
  <si>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</si>
  <si>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</si>
  <si>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</si>
  <si>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</si>
  <si>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</si>
  <si>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</si>
  <si>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</si>
  <si>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</si>
  <si>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</si>
  <si>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</si>
  <si>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</si>
  <si>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</si>
  <si>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</si>
  <si>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</si>
  <si>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</si>
  <si>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</si>
  <si>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</si>
  <si>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</si>
  <si>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</si>
  <si>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</si>
  <si>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</si>
  <si>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</si>
  <si>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</si>
  <si>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</si>
  <si>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</si>
  <si>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</si>
  <si>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</si>
  <si>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</si>
  <si>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</si>
  <si>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</si>
  <si>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</si>
  <si>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</si>
  <si>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</si>
  <si>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</si>
  <si>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</si>
  <si>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</si>
  <si>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</si>
  <si>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</si>
  <si>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</si>
  <si>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</si>
  <si>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</si>
  <si>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</si>
  <si>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</si>
  <si>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</si>
  <si>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</si>
  <si>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</si>
  <si>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</si>
  <si>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</si>
  <si>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</si>
  <si>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</si>
  <si>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</si>
  <si>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</si>
  <si>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</si>
  <si>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</si>
  <si>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</si>
  <si>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</si>
  <si>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</si>
  <si>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</si>
  <si>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</si>
  <si>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</si>
  <si>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</si>
  <si>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</si>
  <si>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</si>
  <si>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</si>
  <si>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</si>
  <si>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</si>
  <si>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</si>
  <si>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</si>
  <si>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</si>
  <si>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</si>
  <si>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</si>
  <si>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</si>
  <si>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</si>
  <si>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</si>
  <si>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</si>
  <si>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</si>
  <si>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</si>
  <si>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</si>
  <si>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</si>
  <si>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</si>
  <si>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</si>
  <si>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</si>
  <si>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</si>
  <si>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</si>
  <si>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</si>
  <si>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</si>
  <si>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</si>
  <si>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</si>
  <si>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</si>
  <si>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</si>
  <si>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</si>
  <si>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</si>
  <si>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</si>
  <si>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</si>
  <si>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</si>
  <si>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</si>
  <si>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</si>
  <si>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</si>
  <si>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</si>
  <si>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</si>
  <si>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</si>
  <si>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</si>
  <si>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</si>
  <si>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</si>
  <si>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</si>
  <si>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</si>
  <si>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</si>
  <si>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</si>
  <si>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</si>
  <si>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</si>
  <si>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</si>
  <si>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</si>
  <si>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</si>
  <si>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</si>
  <si>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</si>
  <si>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</si>
  <si>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</si>
  <si>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</si>
  <si>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</si>
  <si>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</si>
  <si>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</si>
  <si>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</si>
  <si>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</si>
  <si>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</si>
  <si>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</si>
  <si>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</si>
  <si>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</si>
  <si>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</si>
  <si>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</si>
  <si>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</si>
  <si>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</si>
  <si>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</si>
  <si>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</si>
  <si>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</si>
  <si>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</si>
  <si>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</si>
  <si>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</si>
  <si>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</si>
  <si>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</si>
  <si>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</si>
  <si>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</si>
  <si>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</si>
  <si>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</si>
  <si>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</si>
  <si>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</si>
  <si>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</si>
  <si>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</si>
  <si>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</si>
  <si>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</si>
  <si>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</si>
  <si>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</si>
  <si>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</si>
  <si>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</si>
  <si>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</si>
  <si>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</si>
  <si>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</si>
  <si>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</si>
  <si>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</si>
  <si>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</si>
  <si>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</si>
  <si>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</si>
  <si>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</si>
  <si>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</si>
  <si>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</si>
  <si>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</si>
  <si>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</si>
  <si>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</si>
  <si>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</si>
  <si>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</si>
  <si>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</si>
  <si>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</si>
  <si>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</si>
  <si>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</si>
  <si>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</si>
  <si>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</si>
  <si>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</si>
  <si>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</si>
  <si>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</si>
  <si>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</si>
  <si>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</si>
  <si>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</si>
  <si>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</si>
  <si>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</si>
  <si>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</si>
  <si>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</si>
  <si>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</si>
  <si>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</si>
  <si>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</si>
  <si>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</si>
  <si>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</si>
  <si>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</si>
  <si>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</si>
  <si>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</si>
  <si>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</si>
  <si>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</si>
  <si>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</si>
  <si>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</si>
  <si>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</si>
  <si>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</si>
  <si>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</si>
  <si>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</si>
  <si>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</si>
  <si>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</si>
  <si>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</si>
  <si>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</si>
  <si>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</si>
  <si>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</si>
  <si>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</si>
  <si>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</si>
  <si>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</si>
  <si>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</si>
  <si>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</si>
  <si>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</si>
  <si>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</si>
  <si>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</si>
  <si>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</si>
  <si>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</si>
  <si>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</si>
  <si>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</si>
  <si>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</si>
  <si>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</si>
  <si>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</si>
  <si>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</si>
  <si>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</si>
  <si>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</si>
  <si>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</si>
  <si>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</si>
  <si>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</si>
  <si>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</si>
  <si>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</si>
  <si>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</si>
  <si>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</si>
  <si>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</si>
  <si>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</si>
  <si>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</si>
  <si>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</si>
  <si>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</si>
  <si>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</si>
  <si>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</si>
  <si>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</si>
  <si>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</si>
  <si>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</si>
  <si>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</si>
  <si>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</si>
  <si>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</si>
  <si>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</si>
  <si>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</si>
  <si>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</si>
  <si>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</si>
  <si>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</si>
  <si>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</si>
  <si>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</si>
  <si>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</si>
  <si>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</si>
  <si>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</si>
  <si>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</si>
  <si>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</si>
  <si>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</si>
  <si>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</si>
  <si>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</si>
  <si>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</si>
  <si>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</si>
  <si>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</si>
  <si>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</si>
  <si>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</si>
  <si>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</si>
  <si>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</si>
  <si>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</si>
  <si>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</si>
  <si>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</si>
  <si>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</si>
  <si>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</si>
  <si>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</si>
  <si>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</si>
  <si>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</si>
  <si>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</si>
  <si>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</si>
  <si>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</si>
  <si>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</si>
  <si>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</si>
  <si>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</si>
  <si>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</si>
  <si>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</si>
  <si>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</si>
  <si>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</si>
  <si>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</si>
  <si>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</si>
  <si>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</si>
  <si>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</si>
  <si>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</si>
  <si>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</si>
  <si>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</si>
  <si>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</si>
  <si>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</si>
  <si>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</si>
  <si>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</si>
  <si>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</si>
  <si>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</si>
  <si>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</si>
  <si>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</si>
  <si>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</si>
  <si>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</si>
  <si>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</si>
  <si>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</si>
  <si>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</si>
  <si>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</si>
  <si>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</si>
  <si>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</si>
  <si>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</si>
  <si>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</si>
  <si>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</si>
  <si>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</si>
  <si>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</si>
  <si>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</si>
  <si>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</si>
  <si>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</si>
  <si>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</si>
  <si>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</si>
  <si>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</si>
  <si>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</si>
  <si>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</si>
  <si>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</si>
  <si>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</si>
  <si>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</si>
  <si>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</si>
  <si>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</si>
  <si>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</si>
  <si>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</si>
  <si>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</si>
  <si>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</si>
  <si>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</si>
  <si>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</si>
  <si>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</si>
  <si>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</si>
  <si>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</si>
  <si>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</si>
  <si>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</si>
  <si>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</si>
  <si>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</si>
  <si>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</si>
  <si>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</si>
  <si>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</si>
  <si>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</si>
  <si>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</si>
  <si>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</si>
  <si>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</si>
  <si>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</si>
  <si>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</si>
  <si>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</si>
  <si>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</si>
  <si>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</si>
  <si>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</si>
  <si>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</si>
  <si>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</si>
  <si>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</si>
  <si>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</si>
  <si>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</si>
  <si>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</si>
  <si>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</si>
  <si>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</si>
  <si>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</si>
  <si>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</si>
  <si>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</si>
  <si>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</si>
  <si>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</si>
  <si>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</si>
  <si>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</si>
  <si>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</si>
  <si>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</si>
  <si>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</si>
  <si>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</si>
  <si>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</si>
  <si>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</si>
  <si>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</si>
  <si>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</si>
  <si>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</si>
  <si>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</si>
  <si>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</si>
  <si>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</si>
  <si>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</si>
  <si>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</si>
  <si>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</si>
  <si>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</si>
  <si>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</si>
  <si>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</si>
  <si>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</si>
  <si>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</si>
  <si>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</si>
  <si>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</si>
  <si>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</si>
  <si>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</si>
  <si>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</si>
  <si>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</si>
  <si>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</si>
  <si>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</si>
  <si>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</si>
  <si>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</si>
  <si>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</si>
  <si>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</si>
  <si>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</si>
  <si>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</si>
  <si>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</si>
  <si>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</si>
  <si>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</si>
  <si>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</si>
  <si>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</si>
  <si>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</si>
  <si>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</si>
  <si>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</si>
  <si>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</si>
  <si>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</si>
  <si>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</si>
  <si>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</si>
  <si>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</si>
  <si>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</si>
  <si>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</si>
  <si>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</si>
  <si>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</si>
  <si>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</si>
  <si>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</si>
  <si>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</si>
  <si>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</si>
  <si>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</si>
  <si>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</si>
  <si>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</si>
  <si>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</si>
  <si>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</si>
  <si>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</si>
  <si>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</si>
  <si>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</si>
  <si>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</si>
  <si>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</si>
  <si>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</si>
  <si>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</si>
  <si>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</si>
  <si>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</si>
  <si>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</si>
  <si>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</si>
  <si>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</si>
  <si>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</si>
  <si>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</si>
  <si>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</si>
  <si>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</si>
  <si>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</si>
  <si>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</si>
  <si>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</si>
  <si>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</si>
  <si>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</si>
  <si>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</si>
  <si>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</si>
  <si>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</si>
  <si>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</si>
  <si>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</si>
  <si>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</si>
  <si>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</si>
  <si>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</si>
  <si>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</si>
  <si>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</si>
  <si>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</si>
  <si>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</si>
  <si>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</si>
  <si>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</si>
  <si>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</si>
  <si>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</si>
  <si>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</si>
  <si>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</si>
  <si>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</si>
  <si>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</si>
  <si>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</si>
  <si>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</si>
  <si>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</si>
  <si>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</si>
  <si>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</si>
  <si>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</si>
  <si>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</si>
  <si>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</si>
  <si>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</si>
  <si>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</si>
  <si>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</si>
  <si>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</si>
  <si>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</si>
  <si>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</si>
  <si>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</si>
  <si>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</si>
  <si>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</si>
  <si>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</si>
  <si>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</si>
  <si>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</si>
  <si>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</si>
  <si>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</si>
  <si>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</si>
  <si>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</si>
  <si>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</si>
  <si>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</si>
  <si>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</si>
  <si>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</si>
  <si>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</si>
  <si>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</si>
  <si>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</si>
  <si>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</si>
  <si>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</si>
  <si>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</si>
  <si>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</si>
  <si>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</si>
  <si>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</si>
  <si>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</si>
  <si>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</si>
  <si>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</si>
  <si>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</si>
  <si>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</si>
  <si>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</si>
  <si>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</si>
  <si>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</si>
  <si>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</si>
  <si>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</si>
  <si>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</si>
  <si>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</si>
  <si>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</si>
  <si>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</si>
  <si>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</si>
  <si>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</si>
  <si>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</si>
  <si>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</si>
  <si>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</si>
  <si>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</si>
  <si>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</si>
  <si>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</si>
  <si>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</si>
  <si>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</si>
  <si>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</si>
  <si>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</si>
  <si>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</si>
  <si>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</si>
  <si>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</si>
  <si>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</si>
  <si>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</si>
  <si>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</si>
  <si>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</si>
  <si>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</si>
  <si>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</si>
  <si>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</si>
  <si>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</si>
  <si>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</si>
  <si>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</si>
  <si>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</si>
  <si>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</si>
  <si>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</si>
  <si>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</si>
  <si>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</si>
  <si>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</si>
  <si>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</si>
  <si>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</si>
  <si>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</si>
  <si>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</si>
  <si>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</si>
  <si>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</si>
  <si>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</si>
  <si>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</si>
  <si>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</si>
  <si>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</si>
  <si>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</si>
  <si>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</si>
  <si>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</si>
  <si>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</si>
  <si>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</si>
  <si>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</si>
  <si>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</si>
  <si>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</si>
  <si>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</si>
  <si>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</si>
  <si>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</si>
  <si>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</si>
  <si>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</si>
  <si>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</si>
  <si>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</si>
  <si>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</si>
  <si>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</si>
  <si>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</si>
  <si>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</si>
  <si>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</si>
  <si>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</si>
  <si>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</si>
  <si>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</si>
  <si>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</si>
  <si>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</si>
  <si>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</si>
  <si>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</si>
  <si>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</si>
  <si>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</si>
  <si>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</si>
  <si>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</si>
  <si>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</si>
  <si>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</si>
  <si>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</si>
  <si>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</si>
  <si>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</si>
  <si>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</si>
  <si>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</si>
  <si>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</si>
  <si>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</si>
  <si>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</si>
  <si>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</si>
  <si>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</si>
  <si>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</si>
  <si>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</si>
  <si>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</si>
  <si>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</si>
  <si>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</si>
  <si>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</si>
  <si>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</si>
  <si>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</si>
  <si>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</si>
  <si>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</si>
  <si>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</si>
  <si>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</si>
  <si>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</si>
  <si>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</si>
  <si>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</si>
  <si>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</si>
  <si>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</si>
  <si>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</si>
  <si>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</si>
  <si>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</si>
  <si>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</si>
  <si>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</si>
  <si>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</si>
  <si>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</si>
  <si>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</si>
  <si>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</si>
  <si>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</si>
  <si>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</si>
  <si>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</si>
  <si>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</si>
  <si>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</si>
  <si>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</si>
  <si>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</si>
  <si>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</si>
  <si>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</si>
  <si>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</si>
  <si>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</si>
  <si>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</si>
  <si>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</si>
  <si>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</si>
  <si>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</si>
  <si>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</si>
  <si>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</si>
  <si>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</si>
  <si>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</si>
  <si>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</si>
  <si>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</si>
  <si>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</si>
  <si>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</si>
  <si>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</si>
  <si>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</si>
  <si>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</si>
  <si>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</si>
  <si>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</si>
  <si>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</si>
  <si>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</si>
  <si>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</si>
  <si>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</si>
  <si>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</si>
  <si>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</si>
  <si>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</si>
  <si>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</si>
  <si>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</si>
  <si>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</si>
  <si>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</si>
  <si>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</si>
  <si>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</si>
  <si>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</si>
  <si>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</si>
  <si>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</si>
  <si>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</si>
  <si>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</si>
  <si>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</si>
  <si>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</si>
  <si>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</si>
  <si>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</si>
  <si>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</si>
  <si>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</si>
  <si>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</si>
  <si>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</si>
  <si>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</si>
  <si>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</si>
  <si>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</si>
  <si>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</si>
  <si>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</si>
  <si>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</si>
  <si>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</si>
  <si>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</si>
  <si>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</si>
  <si>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</si>
  <si>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</si>
  <si>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</si>
  <si>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</si>
  <si>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</si>
  <si>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</si>
  <si>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</si>
  <si>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</si>
  <si>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</si>
  <si>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</si>
  <si>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</si>
  <si>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</si>
  <si>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</si>
  <si>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</si>
  <si>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</si>
  <si>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</si>
  <si>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</si>
  <si>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</si>
  <si>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</si>
  <si>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</si>
  <si>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</si>
  <si>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</si>
  <si>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</si>
  <si>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</si>
  <si>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</si>
  <si>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</si>
  <si>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</si>
  <si>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</si>
  <si>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</si>
  <si>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</si>
  <si>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</si>
  <si>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</si>
  <si>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</si>
  <si>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</si>
  <si>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</si>
  <si>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</si>
  <si>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</si>
  <si>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</si>
  <si>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</si>
  <si>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</si>
  <si>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</si>
  <si>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</si>
  <si>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</si>
  <si>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</si>
  <si>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</si>
  <si>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</si>
  <si>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</si>
  <si>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</si>
  <si>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</si>
  <si>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</si>
  <si>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</si>
  <si>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</si>
  <si>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</si>
  <si>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</si>
  <si>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</si>
  <si>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</si>
  <si>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</si>
  <si>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</si>
  <si>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</si>
  <si>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</si>
  <si>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</si>
  <si>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</si>
  <si>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</si>
  <si>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</si>
  <si>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</si>
  <si>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</si>
  <si>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</si>
  <si>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</si>
  <si>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</si>
  <si>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</si>
  <si>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</si>
  <si>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</si>
  <si>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</si>
  <si>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</si>
  <si>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</si>
  <si>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</si>
  <si>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</si>
  <si>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</si>
  <si>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</si>
  <si>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</si>
  <si>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</si>
  <si>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</si>
  <si>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</si>
  <si>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</si>
  <si>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</si>
  <si>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</si>
  <si>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</si>
  <si>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</si>
  <si>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</si>
  <si>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</si>
  <si>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</si>
  <si>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</si>
  <si>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</si>
  <si>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</si>
  <si>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</si>
  <si>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</si>
  <si>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</si>
  <si>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</si>
  <si>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</si>
  <si>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</si>
  <si>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</si>
  <si>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</si>
  <si>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</si>
  <si>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</si>
  <si>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</si>
  <si>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</si>
  <si>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</si>
  <si>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</si>
  <si>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</si>
  <si>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</si>
  <si>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</si>
  <si>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</si>
  <si>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</si>
  <si>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</si>
  <si>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</si>
  <si>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</si>
  <si>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</si>
  <si>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</si>
  <si>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</si>
  <si>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</si>
  <si>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</si>
  <si>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</si>
  <si>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</si>
  <si>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</si>
  <si>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</si>
  <si>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</si>
  <si>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</si>
  <si>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</si>
  <si>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</si>
  <si>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</si>
  <si>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</si>
  <si>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</si>
  <si>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</si>
  <si>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</si>
  <si>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</si>
  <si>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</si>
  <si>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</si>
  <si>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</si>
  <si>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</si>
  <si>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</si>
  <si>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</si>
  <si>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</si>
  <si>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</si>
  <si>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</si>
  <si>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</si>
  <si>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</si>
  <si>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</si>
  <si>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</si>
  <si>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</si>
  <si>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</si>
  <si>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</si>
  <si>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</si>
  <si>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</si>
  <si>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</si>
  <si>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</si>
  <si>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</si>
  <si>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</si>
  <si>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</si>
  <si>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</si>
  <si>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</si>
  <si>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</si>
  <si>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</si>
  <si>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</si>
  <si>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</si>
  <si>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</si>
  <si>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</si>
  <si>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</si>
  <si>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</si>
  <si>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</si>
  <si>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</si>
  <si>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</si>
  <si>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</si>
  <si>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</si>
  <si>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</si>
  <si>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</si>
  <si>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</si>
  <si>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</si>
  <si>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</si>
  <si>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</si>
  <si>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</si>
  <si>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</si>
  <si>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</si>
  <si>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</si>
  <si>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</si>
  <si>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</si>
  <si>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</si>
  <si>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</si>
  <si>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</si>
  <si>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</si>
  <si>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</si>
  <si>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</si>
  <si>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</si>
  <si>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</si>
  <si>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</si>
  <si>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</si>
  <si>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</si>
  <si>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</si>
  <si>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</si>
  <si>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</si>
  <si>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</si>
  <si>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</si>
  <si>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</si>
  <si>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</si>
  <si>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</si>
  <si>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</si>
  <si>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</si>
  <si>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</si>
  <si>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</si>
  <si>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</si>
  <si>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</si>
  <si>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</si>
  <si>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</si>
  <si>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</si>
  <si>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</si>
  <si>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</si>
  <si>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</si>
  <si>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</si>
  <si>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</si>
  <si>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</si>
  <si>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</si>
  <si>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</si>
  <si>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</si>
  <si>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</si>
  <si>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</si>
  <si>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</si>
  <si>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</si>
  <si>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</si>
  <si>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</si>
  <si>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</si>
  <si>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</si>
  <si>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</si>
  <si>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</si>
  <si>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</si>
  <si>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</si>
  <si>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</si>
  <si>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</si>
  <si>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</si>
  <si>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</si>
  <si>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</si>
  <si>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</si>
  <si>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</si>
  <si>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</si>
  <si>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</si>
  <si>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</si>
  <si>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</si>
  <si>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</si>
  <si>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</si>
  <si>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</si>
  <si>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</si>
  <si>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</si>
  <si>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</si>
  <si>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</si>
  <si>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</si>
  <si>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</si>
  <si>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</si>
  <si>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</si>
  <si>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</si>
  <si>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</si>
  <si>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</si>
  <si>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</si>
  <si>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</si>
  <si>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</si>
  <si>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</si>
  <si>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</si>
  <si>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</si>
  <si>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</si>
  <si>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</si>
  <si>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</si>
  <si>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</si>
  <si>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</si>
  <si>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</si>
  <si>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</si>
  <si>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</si>
  <si>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</si>
  <si>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</si>
  <si>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</si>
  <si>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</si>
  <si>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</si>
  <si>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</si>
  <si>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</si>
  <si>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</si>
  <si>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</si>
  <si>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</si>
  <si>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</si>
  <si>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</si>
  <si>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</si>
  <si>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</si>
  <si>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</si>
  <si>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</si>
  <si>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</si>
  <si>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</si>
  <si>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</si>
  <si>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</si>
  <si>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</si>
  <si>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</si>
  <si>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</si>
  <si>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</si>
  <si>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</si>
  <si>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</si>
  <si>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</si>
  <si>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</si>
  <si>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</si>
  <si>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</si>
  <si>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</si>
  <si>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</si>
  <si>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</si>
  <si>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</si>
  <si>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</si>
  <si>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</si>
  <si>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</si>
  <si>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</si>
  <si>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</si>
  <si>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</si>
  <si>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</si>
  <si>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</si>
  <si>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</si>
  <si>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</si>
  <si>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</si>
  <si>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</si>
  <si>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</si>
  <si>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</si>
  <si>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</si>
  <si>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</si>
  <si>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</si>
  <si>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</si>
  <si>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</si>
  <si>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</si>
  <si>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</si>
  <si>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</si>
  <si>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</si>
  <si>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</si>
  <si>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</si>
  <si>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</si>
  <si>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</si>
  <si>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</si>
  <si>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</si>
  <si>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</si>
  <si>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</si>
  <si>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</si>
  <si>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</si>
  <si>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</si>
  <si>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</si>
  <si>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</si>
  <si>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</si>
  <si>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</si>
  <si>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</si>
  <si>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</si>
  <si>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</si>
  <si>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</si>
  <si>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</si>
  <si>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</si>
  <si>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</si>
  <si>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</si>
  <si>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</si>
  <si>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</si>
  <si>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</si>
  <si>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</si>
  <si>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</si>
  <si>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</si>
  <si>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</si>
  <si>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</si>
  <si>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</si>
  <si>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</si>
  <si>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</si>
  <si>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</si>
  <si>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</si>
  <si>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</si>
  <si>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</si>
  <si>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</si>
  <si>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</si>
  <si>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</si>
  <si>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</si>
  <si>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</si>
  <si>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</si>
  <si>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</si>
  <si>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</si>
  <si>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</si>
  <si>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</si>
  <si>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</si>
  <si>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</si>
  <si>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</si>
  <si>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</si>
  <si>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</si>
  <si>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</si>
  <si>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</si>
  <si>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</si>
  <si>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</si>
  <si>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</si>
  <si>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</si>
  <si>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</si>
  <si>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</si>
  <si>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</si>
  <si>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</si>
  <si>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</si>
  <si>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</si>
  <si>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</si>
  <si>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</si>
  <si>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</si>
  <si>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</si>
  <si>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</si>
  <si>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</si>
  <si>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</si>
  <si>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</si>
  <si>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</si>
  <si>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</si>
  <si>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</si>
  <si>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</si>
  <si>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</si>
  <si>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</si>
  <si>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</si>
  <si>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</si>
  <si>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</si>
  <si>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</si>
  <si>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</si>
  <si>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</si>
  <si>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</si>
  <si>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</si>
  <si>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</si>
  <si>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</si>
  <si>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</si>
  <si>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</si>
  <si>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</si>
  <si>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</si>
  <si>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</si>
  <si>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</si>
  <si>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</si>
  <si>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</si>
  <si>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</si>
  <si>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</si>
  <si>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</si>
  <si>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</si>
  <si>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</si>
  <si>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</si>
  <si>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</si>
  <si>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</si>
  <si>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</si>
  <si>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</si>
  <si>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</si>
  <si>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</si>
  <si>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</si>
  <si>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</si>
  <si>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</si>
  <si>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</si>
  <si>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</si>
  <si>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</si>
  <si>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</si>
  <si>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</si>
  <si>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</si>
  <si>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</si>
  <si>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</si>
  <si>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</si>
  <si>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</si>
  <si>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</si>
  <si>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</si>
  <si>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</si>
  <si>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</si>
  <si>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</si>
  <si>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</si>
  <si>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</si>
  <si>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</si>
  <si>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</si>
  <si>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</si>
  <si>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</si>
  <si>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</si>
  <si>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</si>
  <si>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</si>
  <si>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</si>
  <si>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</si>
  <si>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</si>
  <si>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</si>
  <si>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</si>
  <si>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</si>
  <si>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</si>
  <si>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</si>
  <si>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</si>
  <si>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</si>
  <si>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</si>
  <si>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</si>
  <si>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</si>
  <si>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</si>
  <si>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</si>
  <si>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</si>
  <si>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</si>
  <si>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</si>
  <si>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</si>
  <si>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</si>
  <si>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</si>
  <si>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</si>
  <si>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</si>
  <si>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</si>
  <si>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</si>
  <si>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</si>
  <si>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</si>
  <si>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</si>
  <si>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</si>
  <si>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</si>
  <si>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</si>
  <si>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</si>
  <si>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</si>
  <si>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</si>
  <si>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</si>
  <si>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</si>
  <si>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</si>
  <si>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</si>
  <si>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</si>
  <si>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</si>
  <si>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</si>
  <si>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</si>
  <si>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</si>
  <si>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</si>
  <si>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</si>
  <si>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</si>
  <si>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</si>
  <si>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</si>
  <si>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</si>
  <si>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</si>
  <si>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</si>
  <si>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</si>
  <si>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</si>
  <si>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</si>
  <si>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</si>
  <si>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</si>
  <si>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</si>
  <si>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</si>
  <si>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</si>
  <si>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</si>
  <si>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</si>
  <si>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</si>
  <si>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</si>
  <si>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</si>
  <si>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</si>
  <si>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</si>
  <si>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</si>
  <si>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</si>
  <si>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</si>
  <si>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</si>
  <si>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</si>
  <si>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</si>
  <si>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</si>
  <si>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</si>
  <si>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</si>
  <si>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</si>
  <si>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</si>
  <si>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</si>
  <si>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</si>
  <si>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</si>
  <si>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</si>
  <si>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</si>
  <si>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</si>
  <si>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</si>
  <si>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</si>
  <si>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</si>
  <si>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</si>
  <si>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</si>
  <si>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</si>
  <si>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</si>
  <si>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</si>
  <si>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</si>
  <si>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</si>
  <si>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</si>
  <si>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</si>
  <si>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</si>
  <si>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</si>
  <si>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</si>
  <si>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</si>
  <si>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</si>
  <si>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</si>
  <si>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</si>
  <si>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</si>
  <si>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</si>
  <si>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</si>
  <si>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</si>
  <si>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</si>
  <si>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</si>
  <si>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</si>
  <si>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</si>
  <si>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</si>
  <si>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</si>
  <si>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</si>
  <si>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</si>
  <si>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</si>
  <si>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</si>
  <si>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</si>
  <si>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</si>
  <si>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</si>
  <si>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</si>
  <si>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</si>
  <si>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</si>
  <si>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</si>
  <si>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</si>
  <si>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</si>
  <si>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</si>
  <si>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</si>
  <si>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</si>
  <si>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</si>
  <si>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</si>
  <si>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</si>
  <si>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</si>
  <si>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</si>
  <si>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</si>
  <si>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</si>
  <si>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</si>
  <si>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</si>
  <si>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</si>
  <si>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</si>
  <si>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</si>
  <si>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</si>
  <si>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</si>
  <si>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</si>
  <si>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</si>
  <si>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</si>
  <si>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</si>
  <si>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</si>
  <si>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</si>
  <si>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</si>
  <si>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</si>
  <si>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</si>
  <si>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</si>
  <si>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</si>
  <si>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</si>
  <si>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</si>
  <si>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</si>
  <si>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</si>
  <si>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</si>
  <si>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</si>
  <si>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</si>
  <si>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</si>
  <si>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</si>
  <si>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</si>
  <si>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</si>
  <si>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</si>
  <si>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</si>
  <si>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</si>
  <si>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</si>
  <si>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</si>
  <si>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</si>
  <si>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</si>
  <si>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</si>
  <si>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</si>
  <si>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</si>
  <si>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</si>
  <si>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</si>
  <si>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</si>
  <si>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</si>
  <si>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</si>
  <si>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</si>
  <si>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</si>
  <si>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</si>
  <si>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</si>
  <si>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</si>
  <si>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</si>
  <si>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</si>
  <si>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</si>
  <si>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</si>
  <si>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</si>
  <si>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</si>
  <si>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</si>
  <si>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</si>
  <si>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</si>
  <si>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</si>
  <si>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</si>
  <si>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</si>
  <si>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</si>
  <si>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</si>
  <si>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</si>
  <si>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</si>
  <si>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</si>
  <si>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</si>
  <si>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</si>
  <si>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</si>
  <si>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</si>
  <si>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</si>
  <si>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</si>
  <si>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</si>
  <si>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</si>
  <si>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</si>
  <si>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</si>
  <si>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</si>
  <si>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</si>
  <si>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</si>
  <si>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</si>
  <si>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</si>
  <si>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</si>
  <si>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</si>
  <si>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</si>
  <si>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</si>
  <si>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</si>
  <si>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</si>
  <si>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</si>
  <si>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</si>
  <si>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</si>
  <si>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</si>
  <si>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</si>
  <si>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</si>
  <si>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</si>
  <si>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</si>
  <si>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</si>
  <si>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</si>
  <si>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</si>
  <si>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</si>
  <si>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</si>
  <si>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</si>
  <si>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</si>
  <si>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</si>
  <si>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</si>
  <si>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</si>
  <si>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</si>
  <si>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</si>
  <si>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</si>
  <si>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</si>
  <si>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</si>
  <si>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</si>
  <si>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</si>
  <si>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</si>
  <si>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</si>
  <si>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</si>
  <si>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</si>
  <si>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</si>
  <si>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</si>
  <si>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</si>
  <si>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</si>
  <si>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</si>
  <si>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</si>
  <si>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</si>
  <si>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</si>
  <si>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</si>
  <si>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</si>
  <si>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</si>
  <si>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</si>
  <si>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</si>
  <si>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</si>
  <si>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</si>
  <si>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</si>
  <si>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</si>
  <si>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</si>
  <si>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</si>
  <si>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</si>
  <si>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</si>
  <si>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</si>
  <si>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</si>
  <si>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</si>
  <si>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</si>
  <si>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</si>
  <si>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</si>
  <si>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</si>
  <si>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</si>
  <si>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</si>
  <si>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</si>
  <si>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</si>
  <si>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</si>
  <si>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</si>
  <si>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</si>
  <si>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</si>
  <si>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</si>
  <si>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</si>
  <si>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</si>
  <si>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</si>
  <si>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</si>
  <si>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</si>
  <si>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</si>
  <si>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</si>
  <si>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</si>
  <si>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</si>
  <si>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</si>
  <si>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</si>
  <si>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</si>
  <si>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</si>
  <si>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</si>
  <si>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</si>
  <si>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</si>
  <si>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</si>
  <si>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</si>
  <si>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</si>
  <si>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</si>
  <si>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</si>
  <si>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</si>
  <si>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</si>
  <si>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</si>
  <si>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</si>
  <si>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</si>
  <si>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</si>
  <si>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</si>
  <si>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</si>
  <si>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</si>
  <si>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</si>
  <si>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</si>
  <si>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</si>
  <si>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</si>
  <si>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</si>
  <si>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</si>
  <si>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</si>
  <si>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</si>
  <si>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</si>
  <si>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</si>
  <si>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</si>
  <si>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</si>
  <si>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</si>
  <si>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</si>
  <si>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</si>
  <si>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</si>
  <si>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</si>
  <si>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</si>
  <si>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</si>
  <si>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</si>
  <si>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</si>
  <si>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</si>
  <si>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</si>
  <si>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</si>
  <si>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</si>
  <si>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</si>
  <si>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</si>
  <si>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</si>
  <si>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</si>
  <si>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</si>
  <si>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</si>
  <si>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</si>
  <si>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</si>
  <si>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</si>
  <si>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</si>
  <si>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</si>
  <si>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</si>
  <si>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</si>
  <si>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</si>
  <si>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</si>
  <si>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</si>
  <si>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</si>
  <si>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</si>
  <si>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</si>
  <si>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</si>
  <si>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</si>
  <si>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</si>
  <si>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</si>
  <si>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</si>
  <si>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</si>
  <si>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</si>
  <si>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</si>
  <si>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</si>
  <si>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</si>
  <si>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</si>
  <si>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</si>
  <si>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</si>
  <si>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</si>
  <si>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</si>
  <si>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</si>
  <si>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</si>
  <si>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</si>
  <si>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</si>
  <si>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</si>
  <si>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</si>
  <si>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</si>
  <si>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</si>
  <si>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</si>
  <si>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</si>
  <si>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</si>
  <si>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</si>
  <si>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</si>
  <si>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</si>
  <si>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</si>
  <si>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</si>
  <si>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</si>
  <si>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</si>
  <si>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</si>
  <si>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</si>
  <si>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</si>
  <si>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</si>
  <si>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</si>
  <si>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</si>
  <si>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</si>
  <si>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</si>
  <si>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</si>
  <si>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</si>
  <si>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</si>
  <si>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</si>
  <si>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</si>
  <si>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</si>
  <si>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</si>
  <si>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</si>
  <si>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</si>
  <si>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</si>
  <si>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</si>
  <si>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</si>
  <si>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</si>
  <si>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</si>
  <si>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</si>
  <si>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</si>
  <si>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</si>
  <si>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</si>
  <si>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</si>
  <si>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</si>
  <si>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</si>
  <si>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</si>
  <si>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</si>
  <si>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</si>
  <si>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</si>
  <si>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</si>
  <si>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</si>
  <si>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</si>
  <si>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</si>
  <si>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</si>
  <si>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</si>
  <si>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</si>
  <si>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</si>
  <si>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</si>
  <si>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</si>
  <si>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</si>
  <si>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</si>
  <si>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</si>
  <si>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</si>
  <si>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</si>
  <si>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</si>
  <si>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</si>
  <si>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</si>
  <si>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</si>
  <si>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</si>
  <si>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</si>
  <si>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</si>
  <si>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</si>
  <si>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</si>
  <si>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</si>
  <si>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</si>
  <si>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</si>
  <si>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</si>
  <si>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</si>
  <si>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</si>
  <si>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</si>
  <si>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</si>
  <si>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</si>
  <si>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</si>
  <si>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</si>
  <si>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</si>
  <si>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</si>
  <si>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</si>
  <si>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</si>
  <si>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</si>
  <si>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</si>
  <si>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</si>
  <si>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</si>
  <si>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</si>
  <si>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</si>
  <si>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</si>
  <si>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</si>
  <si>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</si>
  <si>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</si>
  <si>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</si>
  <si>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</si>
  <si>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</si>
  <si>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</si>
  <si>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</si>
  <si>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</si>
  <si>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</si>
  <si>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</si>
  <si>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</si>
  <si>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</si>
  <si>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</si>
  <si>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</si>
  <si>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</si>
  <si>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</si>
  <si>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</si>
  <si>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</si>
  <si>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</si>
  <si>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</si>
  <si>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</si>
  <si>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</si>
  <si>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</si>
  <si>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</si>
  <si>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</si>
  <si>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</si>
  <si>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</si>
  <si>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</si>
  <si>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</si>
  <si>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</si>
  <si>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</si>
  <si>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</si>
  <si>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</si>
  <si>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</si>
  <si>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</si>
  <si>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</si>
  <si>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</si>
  <si>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</si>
  <si>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</si>
  <si>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</si>
  <si>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</si>
  <si>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</si>
  <si>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</si>
  <si>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</si>
  <si>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</si>
  <si>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</si>
  <si>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</si>
  <si>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</si>
  <si>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</si>
  <si>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</si>
  <si>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</si>
  <si>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</si>
  <si>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</si>
  <si>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</si>
  <si>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</si>
  <si>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</si>
  <si>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</si>
  <si>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</si>
  <si>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</si>
  <si>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</si>
  <si>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</si>
  <si>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</si>
  <si>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</si>
  <si>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</si>
  <si>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</si>
  <si>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</si>
  <si>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</si>
  <si>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</si>
  <si>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</si>
  <si>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</si>
  <si>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</si>
  <si>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</si>
  <si>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</si>
  <si>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</si>
  <si>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</si>
  <si>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</si>
  <si>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</si>
  <si>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</si>
  <si>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</si>
  <si>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</si>
  <si>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</si>
  <si>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</si>
  <si>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</si>
  <si>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</si>
  <si>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</si>
  <si>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</si>
  <si>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</si>
  <si>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</si>
  <si>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</si>
  <si>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</si>
  <si>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</si>
  <si>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</si>
  <si>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</si>
  <si>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</si>
  <si>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</si>
  <si>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</si>
  <si>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</si>
  <si>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</si>
  <si>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</si>
  <si>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</si>
  <si>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</si>
  <si>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</si>
  <si>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</si>
  <si>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</si>
  <si>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</si>
  <si>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</si>
  <si>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</si>
  <si>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</si>
  <si>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</si>
  <si>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</si>
  <si>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</si>
  <si>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</si>
  <si>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</si>
  <si>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</si>
  <si>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</si>
  <si>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</si>
  <si>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</si>
  <si>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</si>
  <si>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</si>
  <si>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</si>
  <si>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</si>
  <si>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</si>
  <si>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</si>
  <si>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</si>
  <si>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</si>
  <si>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</si>
  <si>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</si>
  <si>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</si>
  <si>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</si>
  <si>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</si>
  <si>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</si>
  <si>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</si>
  <si>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</si>
  <si>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</si>
  <si>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</si>
  <si>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</si>
  <si>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</si>
  <si>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</si>
  <si>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</si>
  <si>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</si>
  <si>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</si>
  <si>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</si>
  <si>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</si>
  <si>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</si>
  <si>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</si>
  <si>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</si>
  <si>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</si>
  <si>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</si>
  <si>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</si>
  <si>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</si>
  <si>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</si>
  <si>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</si>
  <si>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</si>
  <si>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</si>
  <si>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</si>
  <si>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</si>
  <si>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</si>
  <si>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</si>
  <si>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</si>
  <si>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</si>
  <si>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</si>
  <si>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</si>
  <si>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</si>
  <si>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</si>
  <si>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</si>
  <si>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</si>
  <si>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</si>
  <si>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</si>
  <si>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</si>
  <si>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</si>
  <si>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</si>
  <si>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</si>
  <si>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</si>
  <si>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</si>
  <si>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</si>
  <si>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</si>
  <si>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</si>
  <si>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</si>
  <si>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</si>
  <si>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</si>
  <si>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</si>
  <si>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</si>
  <si>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</si>
  <si>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</si>
  <si>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</si>
  <si>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</si>
  <si>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</si>
  <si>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</si>
  <si>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</si>
  <si>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</si>
  <si>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</si>
  <si>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</si>
  <si>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</si>
  <si>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</si>
  <si>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</si>
  <si>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</si>
  <si>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</si>
  <si>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</si>
  <si>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</si>
  <si>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</si>
  <si>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</si>
  <si>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</si>
  <si>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</si>
  <si>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</si>
  <si>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</si>
  <si>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</si>
  <si>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</si>
  <si>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</si>
  <si>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</si>
  <si>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</si>
  <si>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</si>
  <si>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</si>
  <si>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</si>
  <si>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</si>
  <si>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</si>
  <si>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</si>
  <si>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</si>
  <si>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</si>
  <si>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</si>
  <si>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</si>
  <si>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</si>
  <si>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</si>
  <si>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</si>
  <si>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</si>
  <si>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</si>
  <si>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</si>
  <si>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</si>
  <si>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</si>
  <si>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</si>
  <si>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</si>
  <si>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</si>
  <si>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</si>
  <si>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</si>
  <si>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</si>
  <si>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</si>
  <si>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</si>
  <si>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</si>
  <si>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</si>
  <si>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</si>
  <si>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</si>
  <si>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</si>
  <si>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</si>
  <si>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</si>
  <si>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</si>
  <si>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</si>
  <si>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</si>
  <si>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</si>
  <si>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</si>
  <si>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</si>
  <si>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</si>
  <si>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</si>
  <si>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</si>
  <si>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</si>
  <si>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</si>
  <si>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</si>
  <si>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</si>
  <si>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</si>
  <si>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</si>
  <si>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</si>
  <si>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</si>
  <si>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</si>
  <si>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</si>
  <si>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</si>
  <si>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</si>
  <si>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</si>
  <si>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</si>
  <si>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</si>
  <si>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</si>
  <si>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</si>
  <si>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</si>
  <si>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</si>
  <si>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</si>
  <si>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</si>
  <si>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</si>
  <si>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</si>
  <si>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</si>
  <si>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</si>
  <si>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</si>
  <si>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</si>
  <si>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</si>
  <si>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</si>
  <si>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</si>
  <si>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</si>
  <si>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</si>
  <si>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</si>
  <si>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</si>
  <si>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</si>
  <si>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</si>
  <si>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</si>
  <si>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</si>
  <si>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</si>
  <si>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</si>
  <si>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</si>
  <si>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</si>
  <si>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</si>
  <si>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</si>
  <si>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</si>
  <si>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</si>
  <si>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</si>
  <si>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</si>
  <si>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</si>
  <si>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</si>
  <si>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</si>
  <si>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</si>
  <si>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</si>
  <si>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</si>
  <si>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</si>
  <si>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</si>
  <si>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</si>
  <si>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</si>
  <si>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</si>
  <si>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</si>
  <si>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</si>
  <si>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</si>
  <si>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</si>
  <si>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</si>
  <si>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</si>
  <si>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</si>
  <si>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</si>
  <si>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</si>
  <si>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</si>
  <si>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</si>
  <si>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</si>
  <si>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</si>
  <si>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</si>
  <si>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</si>
  <si>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</si>
  <si>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</si>
  <si>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</si>
  <si>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</si>
  <si>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</si>
  <si>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</si>
  <si>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</si>
  <si>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</si>
  <si>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</si>
  <si>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</si>
  <si>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</si>
  <si>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</si>
  <si>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</si>
  <si>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</si>
  <si>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</si>
  <si>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</si>
  <si>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</si>
  <si>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</si>
  <si>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</si>
  <si>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</si>
  <si>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</si>
  <si>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</si>
  <si>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</si>
  <si>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</si>
  <si>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</si>
  <si>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</si>
  <si>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</si>
  <si>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</si>
  <si>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</si>
  <si>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</si>
  <si>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</si>
  <si>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</si>
  <si>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</si>
  <si>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</si>
  <si>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</si>
  <si>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</si>
  <si>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</si>
  <si>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</si>
  <si>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</si>
  <si>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</si>
  <si>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</si>
  <si>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</si>
  <si>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</si>
  <si>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</si>
  <si>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</si>
  <si>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</si>
  <si>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</si>
  <si>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</si>
  <si>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</si>
  <si>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</si>
  <si>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</si>
  <si>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</si>
  <si>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</si>
  <si>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</si>
  <si>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</si>
  <si>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</si>
  <si>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</si>
  <si>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</si>
  <si>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</si>
  <si>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</si>
  <si>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</si>
  <si>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</si>
  <si>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</si>
  <si>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</si>
  <si>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</si>
  <si>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</si>
  <si>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</si>
  <si>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</si>
  <si>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</si>
  <si>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</si>
  <si>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</si>
  <si>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</si>
  <si>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</si>
  <si>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</si>
  <si>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</si>
  <si>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</si>
  <si>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</si>
  <si>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</si>
  <si>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</si>
  <si>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</si>
  <si>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</si>
  <si>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</si>
  <si>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</si>
  <si>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</si>
  <si>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</si>
  <si>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</si>
  <si>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</si>
  <si>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</si>
  <si>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</si>
  <si>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</si>
  <si>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</si>
  <si>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</si>
  <si>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</si>
  <si>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</si>
  <si>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</si>
  <si>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</si>
  <si>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</si>
  <si>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</si>
  <si>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</si>
  <si>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</si>
  <si>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</si>
  <si>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</si>
  <si>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</si>
  <si>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</si>
  <si>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</si>
  <si>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</si>
  <si>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</si>
  <si>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</si>
  <si>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</si>
  <si>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</si>
  <si>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</si>
  <si>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</si>
  <si>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</si>
  <si>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</si>
  <si>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</si>
  <si>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</si>
  <si>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</si>
  <si>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</si>
  <si>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</si>
  <si>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</si>
  <si>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</si>
  <si>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</si>
  <si>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</si>
  <si>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</si>
  <si>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</si>
  <si>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</si>
  <si>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</si>
  <si>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</si>
  <si>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</si>
  <si>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</si>
  <si>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</si>
  <si>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</si>
  <si>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</si>
  <si>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</si>
  <si>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</si>
  <si>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</si>
  <si>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</si>
  <si>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</si>
  <si>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</si>
  <si>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</si>
  <si>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</si>
  <si>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</si>
  <si>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</si>
  <si>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</si>
  <si>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</si>
  <si>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</si>
  <si>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</si>
  <si>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</si>
  <si>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</si>
  <si>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</si>
  <si>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</si>
  <si>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</si>
  <si>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</si>
  <si>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</si>
  <si>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</si>
  <si>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</si>
  <si>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</si>
  <si>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</si>
  <si>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</si>
  <si>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</si>
  <si>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</si>
  <si>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</si>
  <si>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</si>
  <si>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</si>
  <si>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</si>
  <si>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</si>
  <si>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</si>
  <si>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</si>
  <si>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</si>
  <si>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</si>
  <si>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</si>
  <si>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</si>
  <si>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</si>
  <si>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</si>
  <si>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</si>
  <si>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</si>
  <si>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</si>
  <si>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</si>
  <si>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</si>
  <si>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</si>
  <si>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</si>
  <si>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</si>
  <si>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</si>
  <si>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</si>
  <si>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</si>
  <si>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</si>
  <si>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</si>
  <si>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</si>
  <si>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</si>
  <si>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</si>
  <si>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</si>
  <si>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</si>
  <si>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</si>
  <si>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</si>
  <si>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</si>
  <si>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</si>
  <si>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</si>
  <si>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</si>
  <si>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</si>
  <si>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</si>
  <si>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</si>
  <si>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</si>
  <si>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</si>
  <si>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</si>
  <si>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</si>
  <si>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</si>
  <si>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</si>
  <si>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</si>
  <si>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</si>
  <si>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</si>
  <si>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</si>
  <si>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</si>
  <si>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</si>
  <si>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</si>
  <si>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</si>
  <si>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</si>
  <si>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</si>
  <si>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</si>
  <si>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</si>
  <si>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</si>
  <si>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</si>
  <si>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</si>
  <si>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</si>
  <si>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</si>
  <si>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</si>
  <si>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</si>
  <si>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</si>
  <si>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</si>
  <si>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</si>
  <si>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</si>
  <si>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</si>
  <si>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</si>
  <si>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</si>
  <si>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</si>
  <si>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</si>
  <si>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</si>
  <si>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</si>
  <si>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</si>
  <si>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</si>
  <si>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</si>
  <si>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</si>
  <si>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</si>
  <si>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</si>
  <si>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</si>
  <si>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</si>
  <si>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</si>
  <si>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</si>
  <si>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</si>
  <si>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</si>
  <si>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</si>
  <si>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</si>
  <si>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</si>
  <si>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</si>
  <si>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</si>
  <si>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</si>
  <si>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</si>
  <si>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</si>
  <si>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</si>
  <si>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</si>
  <si>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</si>
  <si>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</si>
  <si>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</si>
  <si>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</si>
  <si>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</si>
  <si>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</si>
  <si>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</si>
  <si>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</si>
  <si>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</si>
  <si>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</si>
  <si>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</si>
  <si>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</si>
  <si>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</si>
  <si>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</si>
  <si>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</si>
  <si>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</si>
  <si>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</si>
  <si>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</si>
  <si>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</si>
  <si>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</si>
  <si>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</si>
  <si>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</si>
  <si>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</si>
  <si>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</si>
  <si>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</si>
  <si>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</si>
  <si>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</si>
  <si>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</si>
  <si>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</si>
  <si>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</si>
  <si>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</si>
  <si>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</si>
  <si>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</si>
  <si>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</si>
  <si>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</si>
  <si>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</si>
  <si>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</si>
  <si>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</si>
  <si>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</si>
  <si>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</si>
  <si>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</si>
  <si>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</si>
  <si>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</si>
  <si>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</si>
  <si>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</si>
  <si>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</si>
  <si>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</si>
  <si>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</si>
  <si>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</si>
  <si>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</si>
  <si>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</si>
  <si>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</si>
  <si>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</si>
  <si>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</si>
  <si>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</si>
  <si>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</si>
  <si>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</si>
  <si>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</si>
  <si>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</si>
  <si>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</si>
  <si>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</si>
  <si>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</si>
  <si>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</si>
  <si>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</si>
  <si>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</si>
  <si>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</si>
  <si>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</si>
  <si>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</si>
  <si>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</si>
  <si>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</si>
  <si>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</si>
  <si>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</si>
  <si>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</si>
  <si>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</si>
  <si>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</si>
  <si>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</si>
  <si>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</si>
  <si>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</si>
  <si>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</si>
  <si>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</si>
  <si>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</si>
  <si>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</si>
  <si>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</si>
  <si>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</si>
  <si>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</si>
  <si>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</si>
  <si>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</si>
  <si>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</si>
  <si>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</si>
  <si>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</si>
  <si>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</si>
  <si>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</si>
  <si>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</si>
  <si>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</si>
  <si>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</si>
  <si>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</si>
  <si>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</si>
  <si>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</si>
  <si>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</si>
  <si>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</si>
  <si>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</si>
  <si>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</si>
  <si>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</si>
  <si>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</si>
  <si>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</si>
  <si>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</si>
  <si>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</si>
  <si>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</si>
  <si>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</si>
  <si>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</si>
  <si>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</si>
  <si>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</si>
  <si>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</si>
  <si>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</si>
  <si>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</si>
  <si>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</si>
  <si>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</si>
  <si>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</si>
  <si>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</si>
  <si>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</si>
  <si>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</si>
  <si>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</si>
  <si>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</si>
  <si>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</si>
  <si>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</si>
  <si>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</si>
  <si>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</si>
  <si>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</si>
  <si>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</si>
  <si>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</si>
  <si>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</si>
  <si>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</si>
  <si>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</si>
  <si>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</si>
  <si>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</si>
  <si>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</si>
  <si>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</si>
  <si>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</si>
  <si>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</si>
  <si>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</si>
  <si>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</si>
  <si>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</si>
  <si>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</si>
  <si>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</si>
  <si>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</si>
  <si>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</si>
  <si>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</si>
  <si>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</si>
  <si>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</si>
  <si>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</si>
  <si>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</si>
  <si>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</si>
  <si>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</si>
  <si>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</si>
  <si>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</si>
  <si>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</si>
  <si>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</si>
  <si>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</si>
  <si>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</si>
  <si>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</si>
  <si>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</si>
  <si>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</si>
  <si>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</si>
  <si>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</si>
  <si>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</si>
  <si>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</si>
  <si>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</si>
  <si>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</si>
  <si>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</si>
  <si>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</si>
  <si>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</si>
  <si>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</si>
  <si>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</si>
  <si>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</si>
  <si>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</si>
  <si>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</si>
  <si>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</si>
  <si>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</si>
  <si>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</si>
  <si>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</si>
  <si>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</si>
  <si>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</si>
  <si>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</si>
  <si>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</si>
  <si>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</si>
  <si>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</si>
  <si>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</si>
  <si>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</si>
  <si>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</si>
  <si>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</si>
  <si>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</si>
  <si>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</si>
  <si>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</si>
  <si>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</si>
  <si>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</si>
  <si>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</si>
  <si>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</si>
  <si>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</si>
  <si>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</si>
  <si>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</si>
  <si>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</si>
  <si>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</si>
  <si>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</si>
  <si>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</si>
  <si>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</si>
  <si>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</si>
  <si>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</si>
  <si>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</si>
  <si>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</si>
  <si>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</si>
  <si>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</si>
  <si>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</si>
  <si>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</si>
  <si>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</si>
  <si>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</si>
  <si>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</si>
  <si>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</si>
  <si>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</si>
  <si>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</si>
  <si>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</si>
  <si>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</si>
  <si>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</si>
  <si>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</si>
  <si>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</si>
  <si>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</si>
  <si>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</si>
  <si>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</si>
  <si>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</si>
  <si>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</si>
  <si>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</si>
  <si>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</si>
  <si>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</si>
  <si>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</si>
  <si>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</si>
  <si>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</si>
  <si>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</si>
  <si>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</si>
  <si>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</si>
  <si>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</si>
  <si>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</si>
  <si>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</si>
  <si>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</si>
  <si>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</si>
  <si>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</si>
  <si>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</si>
  <si>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</si>
  <si>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</si>
  <si>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</si>
  <si>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</si>
  <si>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</si>
  <si>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</si>
  <si>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</si>
  <si>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</si>
  <si>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</si>
  <si>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</si>
  <si>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</si>
  <si>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</si>
  <si>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</si>
  <si>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</si>
  <si>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</si>
  <si>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</si>
  <si>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</si>
  <si>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</si>
  <si>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</si>
  <si>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</si>
  <si>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</si>
  <si>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</si>
  <si>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</si>
  <si>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</si>
  <si>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</si>
  <si>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</si>
  <si>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</si>
  <si>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</si>
  <si>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</si>
  <si>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</si>
  <si>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</si>
  <si>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</si>
  <si>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</si>
  <si>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</si>
  <si>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</si>
  <si>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</si>
  <si>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</si>
  <si>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</si>
  <si>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</si>
  <si>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</si>
  <si>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</si>
  <si>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</si>
  <si>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</si>
  <si>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</si>
  <si>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</si>
  <si>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</si>
  <si>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</si>
  <si>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</si>
  <si>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</si>
  <si>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</si>
  <si>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</si>
  <si>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</si>
  <si>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</si>
  <si>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</si>
  <si>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</si>
  <si>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</si>
  <si>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</si>
  <si>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</si>
  <si>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</si>
  <si>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</si>
  <si>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</si>
  <si>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</si>
  <si>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</si>
  <si>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</si>
  <si>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</si>
  <si>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</si>
  <si>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</si>
  <si>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</si>
  <si>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</si>
  <si>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</si>
  <si>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</si>
  <si>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</si>
  <si>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</si>
  <si>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</si>
  <si>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</si>
  <si>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</si>
  <si>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</si>
  <si>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</si>
  <si>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</si>
  <si>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</si>
  <si>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</si>
  <si>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</si>
  <si>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</si>
  <si>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</si>
  <si>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</si>
  <si>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</si>
  <si>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</si>
  <si>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</si>
  <si>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</si>
  <si>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</si>
  <si>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</si>
  <si>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</si>
  <si>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</si>
  <si>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</si>
  <si>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</si>
  <si>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</si>
  <si>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</si>
  <si>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</si>
  <si>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</si>
  <si>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</si>
  <si>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</si>
  <si>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</si>
  <si>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</si>
  <si>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</si>
  <si>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</si>
  <si>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</si>
  <si>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</si>
  <si>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</si>
  <si>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</si>
  <si>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</si>
  <si>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</si>
  <si>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</si>
  <si>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</si>
  <si>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</si>
  <si>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</si>
  <si>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</si>
  <si>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</si>
  <si>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 xml:space="preserve">gemischt, weil mehrere Produkte in einen Auftrag einfließen. VOS Trennung </t>
  </si>
  <si>
    <t xml:space="preserve">Diverses </t>
  </si>
  <si>
    <t>Alufolie reißt</t>
  </si>
  <si>
    <t>Kapa EMM</t>
  </si>
  <si>
    <t>RW naur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</si>
  <si>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</si>
  <si>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</si>
  <si>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</si>
  <si>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</si>
  <si>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</si>
  <si>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</si>
  <si>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</si>
  <si>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</si>
  <si>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RW Räucher</t>
  </si>
  <si>
    <t>Soft Cheese</t>
  </si>
  <si>
    <t>Produktion ausgefallen</t>
  </si>
  <si>
    <t>Datum [Tag]</t>
  </si>
  <si>
    <t>Ort</t>
  </si>
  <si>
    <t>Becher Schnittlauch</t>
  </si>
  <si>
    <t>FM BioFK-PUR 42-TM</t>
  </si>
  <si>
    <t>ANS BioFK-PUR 42-TM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</si>
  <si>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</si>
  <si>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</si>
  <si>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</si>
  <si>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</si>
  <si>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</si>
  <si>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</si>
  <si>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</si>
  <si>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</si>
  <si>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</si>
  <si>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</si>
  <si>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</si>
  <si>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</si>
  <si>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</si>
  <si>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</si>
  <si>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</si>
  <si>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</si>
  <si>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</si>
  <si>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</si>
  <si>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FRUCHTK BLO 150G mit ganzen Fr</t>
  </si>
  <si>
    <t>Fruchtkäseblöcke 150g m</t>
  </si>
  <si>
    <t>FRUCHTK BLO 150G mit geh. Früc</t>
  </si>
  <si>
    <t>FRUCHTK BLO 150G mit ge</t>
  </si>
  <si>
    <t>RIE URIGER-BERGK</t>
  </si>
  <si>
    <t>Bio Knoblauchpulver</t>
  </si>
  <si>
    <t>Bio Knoblauchpulver kbA</t>
  </si>
  <si>
    <t>Bio Mischung 'Wiesenkräuter'</t>
  </si>
  <si>
    <t>Bio Schnittlauch TK 2-5mm</t>
  </si>
  <si>
    <t>Bio Schnittlauch TK, ge</t>
  </si>
  <si>
    <t>Bio-Zwiebelgranulat 1-3mm</t>
  </si>
  <si>
    <t>Bioland Rübenzucker wei</t>
  </si>
  <si>
    <t>Bio Rohrohrzucker, extra light</t>
  </si>
  <si>
    <t>Bio Bärlauch TK 4 - 8 mm</t>
  </si>
  <si>
    <t>Bio Bärlauch TK geschni</t>
  </si>
  <si>
    <t>Bio-Feta natur, 50% Fett i.Tr.</t>
  </si>
  <si>
    <t>Bio Gurken Stifte m.Schale 5mm</t>
  </si>
  <si>
    <t>Bio Tomaten Wüfel 10mm,</t>
  </si>
  <si>
    <t>Bio Paprikawürfel rot TK</t>
  </si>
  <si>
    <t>Bio Olivenöl nativ extra</t>
  </si>
  <si>
    <t>Bio Zwiebelwürfel TK 6 mm</t>
  </si>
  <si>
    <t>Bio Haselnusskrokant 2-4 mm</t>
  </si>
  <si>
    <t>Bio Dwersteg Eier-Liqueur</t>
  </si>
  <si>
    <t>Bioland-Biskuit Scheiben, getr</t>
  </si>
  <si>
    <t>Bio Amaretto-Liqueur 20,3%</t>
  </si>
  <si>
    <t>Bio Vanille-extrait-Bou</t>
  </si>
  <si>
    <t>Bio Zartbitterschokolade Chips</t>
  </si>
  <si>
    <t>Bioland Süßrahmbutter 10KG</t>
  </si>
  <si>
    <t>Bioland Süßrahmbutter 1</t>
  </si>
  <si>
    <t>Bio Knoblauch gehackt</t>
  </si>
  <si>
    <t>Bio Petersilie geschnitten 2mm</t>
  </si>
  <si>
    <t>Bio Petersilie TK, geschnitten</t>
  </si>
  <si>
    <t>Bio Lauch grün-weiß 1-3mm</t>
  </si>
  <si>
    <t>Bio Lauchgranul grün-weiß 10mm</t>
  </si>
  <si>
    <t>Bio Tomaten getrocknet 3mm</t>
  </si>
  <si>
    <t>Bioland Radieschen Würfel 5mm</t>
  </si>
  <si>
    <t>Pfeffer Schwarz Grieß</t>
  </si>
  <si>
    <t>249971</t>
  </si>
  <si>
    <t>BIO TK LEMON-CELLS 190KG</t>
  </si>
  <si>
    <t>BIO TK LEMON-CELLS 190K</t>
  </si>
  <si>
    <t>CHILI-Extrakt 9kg</t>
  </si>
  <si>
    <t>ConAcid MCE flüssig, 25</t>
  </si>
  <si>
    <t>Zwiebelpaste OGT</t>
  </si>
  <si>
    <t>Bioland Magermilchpulve</t>
  </si>
  <si>
    <t>Bioland TK Sauerkirsche</t>
  </si>
  <si>
    <t>Bioland Möhren Würfel 6</t>
  </si>
  <si>
    <t>Bio Paprika CO2-to extract</t>
  </si>
  <si>
    <t>Bio Paprika CO2-to extr</t>
  </si>
  <si>
    <t>Bio TK Apfelwürfel 6x6 mm</t>
  </si>
  <si>
    <t>Bio Zartbitterschokolade Tropf</t>
  </si>
  <si>
    <t>opti-ren Plus 1:15000 (</t>
  </si>
  <si>
    <t>Bio Mango-Curry WM</t>
  </si>
  <si>
    <t>Bio Thymian gerebelt kbA</t>
  </si>
  <si>
    <t>Bio Rosmarin geschnitten kbA</t>
  </si>
  <si>
    <t>Bio Natürl. Grapefruit Aroma</t>
  </si>
  <si>
    <t>Bio Natürliches Grapefr</t>
  </si>
  <si>
    <t>Bio Natürliches Limetten Aroma</t>
  </si>
  <si>
    <t>Bio Natürliches Limette</t>
  </si>
  <si>
    <t>Bio Natürlich. Mandelaroma kbA</t>
  </si>
  <si>
    <t>Bio Natürliches Mandela</t>
  </si>
  <si>
    <t>Chilis geschrotet, fein</t>
  </si>
  <si>
    <t>Aprikosen 5-7 mm, gehackt</t>
  </si>
  <si>
    <t>Aprikosen 5-7 mm, gesch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</si>
  <si>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</si>
  <si>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</si>
  <si>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</si>
  <si>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</si>
  <si>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</si>
  <si>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</si>
  <si>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</si>
  <si>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</si>
  <si>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</si>
  <si>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</si>
  <si>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</si>
  <si>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</si>
  <si>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</si>
  <si>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</si>
  <si>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</si>
  <si>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</si>
  <si>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</si>
  <si>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</si>
  <si>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</si>
  <si>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</si>
  <si>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</si>
  <si>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</si>
  <si>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</si>
  <si>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</si>
  <si>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</si>
  <si>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</si>
  <si>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</si>
  <si>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</si>
  <si>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</si>
  <si>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</si>
  <si>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</si>
  <si>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</si>
  <si>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</si>
  <si>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ABS Gouda 48% konventio</t>
  </si>
  <si>
    <t>ABS MAAS-45-OGT</t>
  </si>
  <si>
    <t>ABS GOU-48-OGT</t>
  </si>
  <si>
    <t>ABS EDAM-40-OGT</t>
  </si>
  <si>
    <t>ABS TIL-45-OGT</t>
  </si>
  <si>
    <t>ABS EMM-45-OGT</t>
  </si>
  <si>
    <t>ABS GOU-MI-45-OGT</t>
  </si>
  <si>
    <t>ABS BUTTERK-45-OGT</t>
  </si>
  <si>
    <t>ABS EDAM-45-OGT</t>
  </si>
  <si>
    <t>REWORK LINIE 18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</si>
  <si>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</si>
  <si>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</si>
  <si>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</si>
  <si>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</si>
  <si>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</si>
  <si>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</si>
  <si>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</si>
  <si>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</si>
  <si>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</si>
  <si>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</si>
  <si>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</si>
  <si>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</si>
  <si>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</si>
  <si>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</si>
  <si>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</si>
  <si>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</si>
  <si>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</si>
  <si>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VOS VEG NATUR-AUFSTRICH</t>
  </si>
  <si>
    <t>VOS VEG KRÄUT-AUFSTRICH</t>
  </si>
  <si>
    <t>VOS VEG PAP-AUFSTRICH</t>
  </si>
  <si>
    <t>VOS VEG PAP-AUFSTRICH 3</t>
  </si>
  <si>
    <t>TORT LACHS 2,03K JER(1,63)</t>
  </si>
  <si>
    <t>TORT WAL 1,93KG JER (1,58)</t>
  </si>
  <si>
    <t>BLO FRUCHT 5KG mit ganzen Früc</t>
  </si>
  <si>
    <t>BLO FRUCHT 5KG mit ganz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</si>
  <si>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</si>
  <si>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</si>
  <si>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</si>
  <si>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</si>
  <si>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</si>
  <si>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</si>
  <si>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</si>
  <si>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</si>
  <si>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</si>
  <si>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</si>
  <si>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RW GOU-RÄU-O-SORB 9,1KG  GB</t>
  </si>
  <si>
    <t>RW EX-NAT-FUTURA 6,1KG</t>
  </si>
  <si>
    <t>RW NATUR 10,0KG AN</t>
  </si>
  <si>
    <t>RW SCHI 10,0KG AN</t>
  </si>
  <si>
    <t>RW CHILI 10,0KG AN</t>
  </si>
  <si>
    <t>RW NUSS 10,0KG AN</t>
  </si>
  <si>
    <t>RW GOU-O-SORB-RÄU 6LB Einzel</t>
  </si>
  <si>
    <t>RW GOU-O-SORB-RÄU 6LB 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</si>
  <si>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</si>
  <si>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</si>
  <si>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</si>
  <si>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</si>
  <si>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</si>
  <si>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</si>
  <si>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</si>
  <si>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</si>
  <si>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</si>
  <si>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</si>
  <si>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</si>
  <si>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</si>
  <si>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</si>
  <si>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</si>
  <si>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</si>
  <si>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NATUR-AUFSTRICH</t>
  </si>
  <si>
    <t>REZ VEG KRÄUT-AUFSTRICH</t>
  </si>
  <si>
    <t>REZ VEG PAP-AUFSTRICH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</si>
  <si>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</si>
  <si>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</si>
  <si>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</si>
  <si>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</si>
  <si>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</si>
  <si>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</si>
  <si>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</si>
  <si>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</si>
  <si>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</si>
  <si>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</si>
  <si>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</si>
  <si>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</si>
  <si>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BOCCO 125G</t>
  </si>
  <si>
    <t>MOZZ BOCCO 125G * DE</t>
  </si>
  <si>
    <t>VEG AUFSTRICH NAT 170G DE</t>
  </si>
  <si>
    <t>VEG AUFSTRICH KRÄU 170G DE</t>
  </si>
  <si>
    <t>VEG AUFSTRICH PAP 170G DE</t>
  </si>
  <si>
    <t>WALK * 150G LIM-ED LT</t>
  </si>
  <si>
    <t>WALK * 150G LIM-ED Lita</t>
  </si>
  <si>
    <t>RW GOU-O-SORB 6LB MID USA</t>
  </si>
  <si>
    <t>RW GOU-O-SORB 6LB MID U</t>
  </si>
  <si>
    <t>GRS NATUR 150G ALDI</t>
  </si>
  <si>
    <t>GRS SCHI-NAT 150G ALDI</t>
  </si>
  <si>
    <t>GRS CHILI-NAT 150G ALDI</t>
  </si>
  <si>
    <t>GRS GARTK 150G ALDI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</si>
  <si>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</si>
  <si>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</si>
  <si>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</si>
  <si>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</si>
  <si>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</si>
  <si>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</si>
  <si>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</si>
  <si>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</si>
  <si>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NKST ZIEGE-R 150G LID DE</t>
  </si>
  <si>
    <t>NKST ZIEGE-R 150G LID D</t>
  </si>
  <si>
    <t>NKST ZIEGE-R  150G PL</t>
  </si>
  <si>
    <t>NKST ZIEGE-R  150G POLE</t>
  </si>
  <si>
    <t>NKST ZIEGE-R 150G FI</t>
  </si>
  <si>
    <t>NKST ZIEGE-R 150G Finnl</t>
  </si>
  <si>
    <t>NKST ZIEGE-R  150G IT</t>
  </si>
  <si>
    <t>NKST ZIEGE-R 150G Itali</t>
  </si>
  <si>
    <t>NKST ZIEGE-R 150G ES</t>
  </si>
  <si>
    <t>NKST ZIEGE-R 150G Spani</t>
  </si>
  <si>
    <t>KS BERGK-GOU 220G PARTY SI-SK</t>
  </si>
  <si>
    <t>KS BUTTER-EDAM 220G PARTY SI-S</t>
  </si>
  <si>
    <t>NKST LE ROSE 120G RO</t>
  </si>
  <si>
    <t>NKST LE-ROSE 120G HR</t>
  </si>
  <si>
    <t>NKST BRIE-PAP 150G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</si>
  <si>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</si>
  <si>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</si>
  <si>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</si>
  <si>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</si>
  <si>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</si>
  <si>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</si>
  <si>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</si>
  <si>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</si>
  <si>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</si>
  <si>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</si>
  <si>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</si>
  <si>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</si>
  <si>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</si>
  <si>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</si>
  <si>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</si>
  <si>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</si>
  <si>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</si>
  <si>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</si>
  <si>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</si>
  <si>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</si>
  <si>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</si>
  <si>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</si>
  <si>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</si>
  <si>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</si>
  <si>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</si>
  <si>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</si>
  <si>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</si>
  <si>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</si>
  <si>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</si>
  <si>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</si>
  <si>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</si>
  <si>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</si>
  <si>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</si>
  <si>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</si>
  <si>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</si>
  <si>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</si>
  <si>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</si>
  <si>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</si>
  <si>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ABS BERGFEUER-VAKU</t>
  </si>
  <si>
    <t>ABS URIGER BERGK-VAKU</t>
  </si>
  <si>
    <t>ABS GOU-MI-48-OGT-VAKU</t>
  </si>
  <si>
    <t>ABS BERGKÄ-GOU-MI-48-GEM-VAKU</t>
  </si>
  <si>
    <t>BIO FK DOPPELR-34TM EIM 10KG</t>
  </si>
  <si>
    <t>MOZZ BOCCO 1000G  8x125G* DE</t>
  </si>
  <si>
    <t>MOZZ CILIEG 1000g</t>
  </si>
  <si>
    <t>MOZZ BOCCO 1000G 20x50G * DE</t>
  </si>
  <si>
    <t>Mozzarella Bocconcini</t>
  </si>
  <si>
    <t>MOZZ BOCCO 1000G 33x30G* DE</t>
  </si>
  <si>
    <t>MOZZ 4*125G</t>
  </si>
  <si>
    <t>Mozzarella 4*125g</t>
  </si>
  <si>
    <t>VEG AUFSTRICH NAT 170G DE DELI</t>
  </si>
  <si>
    <t>Deli Reform HEY Veganer</t>
  </si>
  <si>
    <t>VEG AUFSTRICH KRÄ 170G DE DELI</t>
  </si>
  <si>
    <t>Deli Reform Veganer Auf</t>
  </si>
  <si>
    <t>RW NATUR 1KG 3S SI/GB/LT</t>
  </si>
  <si>
    <t>KS-PREM GOU 100G ENGL.</t>
  </si>
  <si>
    <t>KS-PREM CAM 100G ENGL.</t>
  </si>
  <si>
    <t>RS 200G JER CFO AF</t>
  </si>
  <si>
    <t>RSTK 150G JER CFO AF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</si>
  <si>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</si>
  <si>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</si>
  <si>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</si>
  <si>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</si>
  <si>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</si>
  <si>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</si>
  <si>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</si>
  <si>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</si>
  <si>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</si>
  <si>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</si>
  <si>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</si>
  <si>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</si>
  <si>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</si>
  <si>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</si>
  <si>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</si>
  <si>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</si>
  <si>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</si>
  <si>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</si>
  <si>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</si>
  <si>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</si>
  <si>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(X) NKST SCH-PAUL 150G MKÄ</t>
  </si>
  <si>
    <t>(I-PL) Käsetheke, Blu F</t>
  </si>
  <si>
    <t>(BB) NKST PAPRIKA-CHILI 110G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</si>
  <si>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</si>
  <si>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</si>
  <si>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</si>
  <si>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</si>
  <si>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</si>
  <si>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</si>
  <si>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</si>
  <si>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</si>
  <si>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</si>
  <si>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</si>
  <si>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</si>
  <si>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</si>
  <si>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</si>
  <si>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</si>
  <si>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</si>
  <si>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</si>
  <si>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</si>
  <si>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</si>
  <si>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</si>
  <si>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</si>
  <si>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</si>
  <si>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</si>
  <si>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</si>
  <si>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</si>
  <si>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</si>
  <si>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</si>
  <si>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</si>
  <si>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</si>
  <si>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</si>
  <si>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</si>
  <si>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</si>
  <si>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</si>
  <si>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</si>
  <si>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</si>
  <si>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</si>
  <si>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</si>
  <si>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</si>
  <si>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</si>
  <si>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</si>
  <si>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BLO Bergk 45FIT 15K OGT</t>
  </si>
  <si>
    <t>ABS Gouda OGT</t>
  </si>
  <si>
    <t>Gouda Abschnitte 48% Fe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</si>
  <si>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</si>
  <si>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</si>
  <si>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</si>
  <si>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</si>
  <si>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</si>
  <si>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</si>
  <si>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</si>
  <si>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</si>
  <si>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</si>
  <si>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</si>
  <si>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</si>
  <si>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</si>
  <si>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</si>
  <si>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</si>
  <si>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</si>
  <si>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</si>
  <si>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</si>
  <si>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</si>
  <si>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</si>
  <si>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</si>
  <si>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</si>
  <si>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</si>
  <si>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</si>
  <si>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</si>
  <si>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</si>
  <si>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</si>
  <si>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</si>
  <si>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</si>
  <si>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</si>
  <si>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</si>
  <si>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</si>
  <si>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</si>
  <si>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</si>
  <si>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</si>
  <si>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</si>
  <si>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</si>
  <si>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</si>
  <si>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</si>
  <si>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</si>
  <si>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</si>
  <si>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</si>
  <si>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</si>
  <si>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</si>
  <si>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</si>
  <si>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</si>
  <si>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</si>
  <si>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</si>
  <si>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</si>
  <si>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</si>
  <si>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</si>
  <si>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</si>
  <si>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</si>
  <si>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</si>
  <si>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</si>
  <si>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</si>
  <si>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</si>
  <si>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</si>
  <si>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</si>
  <si>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</si>
  <si>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</si>
  <si>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</si>
  <si>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</si>
  <si>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</si>
  <si>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</si>
  <si>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</si>
  <si>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</si>
  <si>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</si>
  <si>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</si>
  <si>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</si>
  <si>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</si>
  <si>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</si>
  <si>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</si>
  <si>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</si>
  <si>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</si>
  <si>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</si>
  <si>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</si>
  <si>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</si>
  <si>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</si>
  <si>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</si>
  <si>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</si>
  <si>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</si>
  <si>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</si>
  <si>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</si>
  <si>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</si>
  <si>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</si>
  <si>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</si>
  <si>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</si>
  <si>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</si>
  <si>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</si>
  <si>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</si>
  <si>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</si>
  <si>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</si>
  <si>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</si>
  <si>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</si>
  <si>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</si>
  <si>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</si>
  <si>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</si>
  <si>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</si>
  <si>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</si>
  <si>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</si>
  <si>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</si>
  <si>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</si>
  <si>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</si>
  <si>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</si>
  <si>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</si>
  <si>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</si>
  <si>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</si>
  <si>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</si>
  <si>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UKB-LIDL VEG Aufst. 12x150g V2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</si>
  <si>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</si>
  <si>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</si>
  <si>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</si>
  <si>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</si>
  <si>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</si>
  <si>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</si>
  <si>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</si>
  <si>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</si>
  <si>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</si>
  <si>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</si>
  <si>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</si>
  <si>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</si>
  <si>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</si>
  <si>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</si>
  <si>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</si>
  <si>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</si>
  <si>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</si>
  <si>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</si>
  <si>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</si>
  <si>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</si>
  <si>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</si>
  <si>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</si>
  <si>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</si>
  <si>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</si>
  <si>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</si>
  <si>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</si>
  <si>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</si>
  <si>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</si>
  <si>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</si>
  <si>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</si>
  <si>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</si>
  <si>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OT-FKR Versteifungsrippen 400μ</t>
  </si>
  <si>
    <t>OT FK-Röllchen PET 400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</si>
  <si>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</si>
  <si>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</si>
  <si>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</si>
  <si>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</si>
  <si>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</si>
  <si>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</si>
  <si>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</si>
  <si>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</si>
  <si>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</si>
  <si>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</si>
  <si>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</si>
  <si>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</si>
  <si>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</si>
  <si>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</si>
  <si>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</si>
  <si>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</si>
  <si>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</si>
  <si>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</si>
  <si>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</si>
  <si>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</si>
  <si>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</si>
  <si>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</si>
  <si>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</si>
  <si>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</si>
  <si>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</si>
  <si>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</si>
  <si>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</si>
  <si>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</si>
  <si>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</si>
  <si>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</si>
  <si>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</si>
  <si>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</si>
  <si>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DEC-EIM Groku 3k 5k</t>
  </si>
  <si>
    <t>DEC Eimer Groku 3 und 5</t>
  </si>
  <si>
    <t>BEC grTulpe transp 150ml</t>
  </si>
  <si>
    <t>BEC große Tulpe 95 Höhe</t>
  </si>
  <si>
    <t>EIM Superfoss 30L</t>
  </si>
  <si>
    <t>EIM Superfoss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</si>
  <si>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</si>
  <si>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</si>
  <si>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</si>
  <si>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</si>
  <si>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</si>
  <si>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</si>
  <si>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</si>
  <si>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</si>
  <si>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</si>
  <si>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</si>
  <si>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</si>
  <si>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</si>
  <si>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</si>
  <si>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</si>
  <si>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</si>
  <si>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</si>
  <si>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</si>
  <si>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</si>
  <si>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</si>
  <si>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</si>
  <si>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</si>
  <si>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</si>
  <si>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</si>
  <si>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</si>
  <si>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</si>
  <si>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</si>
  <si>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</si>
  <si>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</si>
  <si>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</si>
  <si>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</si>
  <si>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</si>
  <si>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</si>
  <si>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</si>
  <si>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</si>
  <si>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</si>
  <si>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</si>
  <si>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</si>
  <si>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</si>
  <si>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</si>
  <si>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</si>
  <si>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</si>
  <si>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</si>
  <si>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</si>
  <si>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</si>
  <si>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</si>
  <si>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</si>
  <si>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</si>
  <si>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EIM Groku 10,7L</t>
  </si>
  <si>
    <t>EIM Groku 10,7 ltr.</t>
  </si>
  <si>
    <t>DEC Groku 10,7L</t>
  </si>
  <si>
    <t>DEC Eimer Groku 10,7 lt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</si>
  <si>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</si>
  <si>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</si>
  <si>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</si>
  <si>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</si>
  <si>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</si>
  <si>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</si>
  <si>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</si>
  <si>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</si>
  <si>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</si>
  <si>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</si>
  <si>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</si>
  <si>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</si>
  <si>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BEC-MASC Foodgears 500G OLI CH</t>
  </si>
  <si>
    <t>DEC-MASC Foodgears 500G CH</t>
  </si>
  <si>
    <t>DEC Foodgears Oligold M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</si>
  <si>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</si>
  <si>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</si>
  <si>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</si>
  <si>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</si>
  <si>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</si>
  <si>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</si>
  <si>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</si>
  <si>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</si>
  <si>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</si>
  <si>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</si>
  <si>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</si>
  <si>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</si>
  <si>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</si>
  <si>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</si>
  <si>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</si>
  <si>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</si>
  <si>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</si>
  <si>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</si>
  <si>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</si>
  <si>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</si>
  <si>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DEC-MASC Foodgears 500G CH V2</t>
  </si>
  <si>
    <t>UT KÄSEBOX MIL 300g</t>
  </si>
  <si>
    <t>UT Lidl Käsebox-300g Un</t>
  </si>
  <si>
    <t>BEC-FK PUR 160G MIL RS/CZ</t>
  </si>
  <si>
    <t>BEC-FK Kräuter 160G MIL RS/CZ</t>
  </si>
  <si>
    <t>BEC-FK Milbona Bio FK K</t>
  </si>
  <si>
    <t>BEC-LIDL VEG Aufs Kräu 150g V2</t>
  </si>
  <si>
    <t>BEC-LIDL VEG Auf Pap 150g V2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</si>
  <si>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</si>
  <si>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</si>
  <si>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</si>
  <si>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</si>
  <si>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</si>
  <si>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</si>
  <si>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</si>
  <si>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</si>
  <si>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</si>
  <si>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</si>
  <si>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</si>
  <si>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</si>
  <si>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</si>
  <si>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</si>
  <si>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EPL-FK 37µ</t>
  </si>
  <si>
    <t>EPL Frischkäse oval 37m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</si>
  <si>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</si>
  <si>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</si>
  <si>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</si>
  <si>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</si>
  <si>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</si>
  <si>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</si>
  <si>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</si>
  <si>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</si>
  <si>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</si>
  <si>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</si>
  <si>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37µ oval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</si>
  <si>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</si>
  <si>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</si>
  <si>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</si>
  <si>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</si>
  <si>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</si>
  <si>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</si>
  <si>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EPL-LIDL VEG Aufstr. Papr 150g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</si>
  <si>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</si>
  <si>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</si>
  <si>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</si>
  <si>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</si>
  <si>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</si>
  <si>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</si>
  <si>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DAR Faser farblos Kalib 38 V2</t>
  </si>
  <si>
    <t>DAR Faser N farblos Kal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</si>
  <si>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</si>
  <si>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</si>
  <si>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</si>
  <si>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</si>
  <si>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</si>
  <si>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</si>
  <si>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</si>
  <si>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</si>
  <si>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</si>
  <si>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</si>
  <si>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</si>
  <si>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</si>
  <si>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</si>
  <si>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</si>
  <si>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</si>
  <si>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</si>
  <si>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</si>
  <si>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</si>
  <si>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</si>
  <si>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</si>
  <si>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</si>
  <si>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</si>
  <si>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</si>
  <si>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</si>
  <si>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</si>
  <si>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</si>
  <si>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</si>
  <si>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</si>
  <si>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</si>
  <si>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</si>
  <si>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</si>
  <si>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</si>
  <si>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</si>
  <si>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</si>
  <si>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</si>
  <si>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</si>
  <si>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</si>
  <si>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</si>
  <si>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</si>
  <si>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</si>
  <si>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</si>
  <si>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CON LEER 1000L</t>
  </si>
  <si>
    <t>Container Liquid 1000l</t>
  </si>
  <si>
    <t>GES RÄUCHER</t>
  </si>
  <si>
    <t>GES 49XEdelstahlform FN</t>
  </si>
  <si>
    <t>GFR GES FRUCHT-NUSS</t>
  </si>
  <si>
    <t>FORM FRUCHT-NUSS</t>
  </si>
  <si>
    <t>GES RÄU-TORT-L15-L33</t>
  </si>
  <si>
    <t>GES 28XForm weiß</t>
  </si>
  <si>
    <t>GBL GES BLO</t>
  </si>
  <si>
    <t>FORM TORT</t>
  </si>
  <si>
    <t>REIFEKISTE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</si>
  <si>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</si>
  <si>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</si>
  <si>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</si>
  <si>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</si>
  <si>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</si>
  <si>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</si>
  <si>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</si>
  <si>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</si>
  <si>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GST 7,4KG DOSEN</t>
  </si>
  <si>
    <t>GST FÜR 7,4KG DOSEN</t>
  </si>
  <si>
    <t>DOSEN  7,4KG BLO</t>
  </si>
  <si>
    <t>LUF Rolle für Maschine</t>
  </si>
  <si>
    <t>LUF Luftpolster Rolle f</t>
  </si>
  <si>
    <t>PAL EWP 1</t>
  </si>
  <si>
    <t>PAL EWP 1 Einwegpalette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</si>
  <si>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</si>
  <si>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</si>
  <si>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</si>
  <si>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</si>
  <si>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</si>
  <si>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</si>
  <si>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</si>
  <si>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</si>
  <si>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</si>
  <si>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</si>
  <si>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</si>
  <si>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</si>
  <si>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</si>
  <si>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</si>
  <si>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Tisch</t>
  </si>
  <si>
    <t>TIS Tisch</t>
  </si>
  <si>
    <t>DOSEN  1,5KG AUTOKLAV</t>
  </si>
  <si>
    <t>DOSEN  1,5KG zum Autokl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</si>
  <si>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</si>
  <si>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</si>
  <si>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</si>
  <si>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</si>
  <si>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</si>
  <si>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</si>
  <si>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</si>
  <si>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</si>
  <si>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</si>
  <si>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</si>
  <si>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</si>
  <si>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</si>
  <si>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</si>
  <si>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</si>
  <si>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</si>
  <si>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</si>
  <si>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</si>
  <si>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</si>
  <si>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</si>
  <si>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</si>
  <si>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</si>
  <si>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</si>
  <si>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</si>
  <si>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</si>
  <si>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</si>
  <si>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</si>
  <si>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</si>
  <si>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</si>
  <si>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</si>
  <si>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</si>
  <si>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</si>
  <si>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</si>
  <si>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</si>
  <si>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</si>
  <si>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</si>
  <si>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</si>
  <si>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</si>
  <si>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</si>
  <si>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</si>
  <si>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</si>
  <si>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</si>
  <si>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</si>
  <si>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</si>
  <si>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</si>
  <si>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</si>
  <si>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</si>
  <si>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</si>
  <si>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</si>
  <si>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</si>
  <si>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</si>
  <si>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</si>
  <si>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</si>
  <si>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</si>
  <si>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</si>
  <si>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</si>
  <si>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</si>
  <si>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</si>
  <si>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</si>
  <si>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</si>
  <si>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</si>
  <si>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</si>
  <si>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</si>
  <si>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</si>
  <si>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</si>
  <si>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</si>
  <si>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</si>
  <si>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</si>
  <si>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</si>
  <si>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</si>
  <si>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</si>
  <si>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</si>
  <si>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</si>
  <si>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</si>
  <si>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</si>
  <si>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</si>
  <si>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</si>
  <si>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</si>
  <si>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</si>
  <si>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</si>
  <si>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</si>
  <si>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</si>
  <si>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</si>
  <si>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</si>
  <si>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</si>
  <si>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</si>
  <si>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</si>
  <si>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</si>
  <si>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</si>
  <si>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</si>
  <si>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</si>
  <si>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</si>
  <si>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</si>
  <si>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</si>
  <si>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</si>
  <si>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</si>
  <si>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</si>
  <si>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</si>
  <si>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</si>
  <si>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</si>
  <si>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</si>
  <si>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</si>
  <si>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</si>
  <si>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</si>
  <si>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</si>
  <si>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</si>
  <si>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</si>
  <si>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</si>
  <si>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</si>
  <si>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</si>
  <si>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</si>
  <si>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</si>
  <si>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</si>
  <si>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</si>
  <si>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</si>
  <si>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</si>
  <si>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</si>
  <si>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</si>
  <si>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</si>
  <si>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</si>
  <si>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</si>
  <si>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</si>
  <si>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</si>
  <si>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</si>
  <si>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</si>
  <si>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</si>
  <si>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</si>
  <si>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</si>
  <si>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</si>
  <si>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</si>
  <si>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</si>
  <si>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</si>
  <si>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</si>
  <si>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</si>
  <si>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</si>
  <si>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</si>
  <si>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</si>
  <si>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</si>
  <si>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</si>
  <si>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</si>
  <si>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</si>
  <si>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</si>
  <si>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</si>
  <si>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</si>
  <si>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</si>
  <si>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</si>
  <si>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</si>
  <si>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</si>
  <si>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</si>
  <si>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</si>
  <si>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</si>
  <si>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</si>
  <si>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</si>
  <si>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</si>
  <si>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</si>
  <si>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</si>
  <si>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</si>
  <si>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</si>
  <si>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</si>
  <si>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</si>
  <si>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</si>
  <si>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</si>
  <si>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</si>
  <si>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</si>
  <si>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</si>
  <si>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</si>
  <si>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</si>
  <si>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</si>
  <si>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</si>
  <si>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</si>
  <si>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</si>
  <si>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</si>
  <si>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</si>
  <si>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</si>
  <si>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</si>
  <si>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</si>
  <si>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</si>
  <si>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</si>
  <si>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</si>
  <si>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</si>
  <si>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</si>
  <si>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</si>
  <si>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</si>
  <si>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</si>
  <si>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</si>
  <si>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</si>
  <si>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</si>
  <si>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</si>
  <si>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</si>
  <si>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</si>
  <si>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</si>
  <si>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</si>
  <si>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</si>
  <si>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</si>
  <si>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</si>
  <si>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</si>
  <si>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</si>
  <si>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</si>
  <si>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</si>
  <si>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</si>
  <si>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</si>
  <si>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</si>
  <si>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</si>
  <si>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</si>
  <si>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</si>
  <si>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</si>
  <si>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</si>
  <si>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</si>
  <si>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</si>
  <si>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</si>
  <si>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</si>
  <si>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</si>
  <si>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</si>
  <si>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</si>
  <si>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</si>
  <si>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</si>
  <si>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</si>
  <si>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</si>
  <si>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</si>
  <si>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</si>
  <si>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</si>
  <si>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</si>
  <si>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</si>
  <si>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</si>
  <si>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</si>
  <si>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</si>
  <si>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</si>
  <si>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</si>
  <si>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</si>
  <si>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</si>
  <si>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</si>
  <si>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</si>
  <si>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</si>
  <si>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</si>
  <si>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</si>
  <si>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</si>
  <si>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</si>
  <si>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</si>
  <si>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</si>
  <si>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</si>
  <si>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</si>
  <si>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</si>
  <si>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</si>
  <si>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</si>
  <si>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</si>
  <si>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</si>
  <si>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</si>
  <si>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</si>
  <si>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</si>
  <si>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</si>
  <si>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</si>
  <si>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</si>
  <si>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</si>
  <si>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</si>
  <si>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</si>
  <si>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</si>
  <si>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</si>
  <si>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</si>
  <si>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</si>
  <si>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</si>
  <si>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</si>
  <si>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</si>
  <si>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</si>
  <si>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</si>
  <si>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</si>
  <si>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</si>
  <si>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</si>
  <si>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</si>
  <si>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</si>
  <si>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</si>
  <si>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</si>
  <si>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</si>
  <si>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</si>
  <si>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</si>
  <si>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</si>
  <si>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</si>
  <si>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</si>
  <si>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</si>
  <si>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</si>
  <si>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</si>
  <si>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</si>
  <si>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</si>
  <si>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</si>
  <si>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</si>
  <si>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</si>
  <si>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</si>
  <si>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</si>
  <si>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</si>
  <si>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</si>
  <si>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</si>
  <si>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</si>
  <si>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</si>
  <si>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</si>
  <si>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</si>
  <si>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</si>
  <si>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</si>
  <si>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</si>
  <si>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</si>
  <si>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</si>
  <si>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</si>
  <si>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</si>
  <si>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</si>
  <si>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</si>
  <si>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</si>
  <si>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</si>
  <si>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</si>
  <si>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</si>
  <si>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</si>
  <si>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</si>
  <si>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</si>
  <si>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</si>
  <si>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</si>
  <si>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</si>
  <si>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</si>
  <si>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</si>
  <si>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</si>
  <si>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</si>
  <si>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</si>
  <si>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</si>
  <si>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</si>
  <si>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</si>
  <si>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</si>
  <si>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</si>
  <si>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</si>
  <si>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</si>
  <si>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</si>
  <si>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</si>
  <si>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</si>
  <si>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</si>
  <si>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</si>
  <si>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</si>
  <si>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</si>
  <si>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</si>
  <si>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</si>
  <si>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</si>
  <si>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</si>
  <si>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</si>
  <si>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</si>
  <si>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</si>
  <si>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</si>
  <si>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</si>
  <si>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</si>
  <si>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</si>
  <si>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</si>
  <si>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</si>
  <si>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</si>
  <si>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</si>
  <si>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</si>
  <si>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</si>
  <si>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</si>
  <si>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</si>
  <si>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</si>
  <si>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</si>
  <si>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</si>
  <si>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</si>
  <si>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</si>
  <si>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</si>
  <si>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</si>
  <si>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</si>
  <si>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</si>
  <si>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</si>
  <si>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</si>
  <si>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</si>
  <si>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</si>
  <si>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</si>
  <si>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</si>
  <si>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</si>
  <si>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</si>
  <si>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</si>
  <si>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</si>
  <si>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</si>
  <si>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</si>
  <si>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</si>
  <si>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</si>
  <si>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</si>
  <si>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</si>
  <si>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</si>
  <si>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</si>
  <si>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</si>
  <si>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</si>
  <si>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</si>
  <si>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</si>
  <si>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</si>
  <si>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</si>
  <si>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</si>
  <si>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</si>
  <si>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</si>
  <si>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</si>
  <si>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</si>
  <si>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</si>
  <si>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</si>
  <si>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</si>
  <si>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</si>
  <si>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</si>
  <si>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</si>
  <si>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</si>
  <si>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</si>
  <si>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</si>
  <si>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</si>
  <si>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</si>
  <si>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</si>
  <si>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</si>
  <si>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</si>
  <si>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</si>
  <si>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</si>
  <si>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</si>
  <si>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</si>
  <si>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</si>
  <si>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</si>
  <si>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</si>
  <si>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</si>
  <si>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</si>
  <si>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</si>
  <si>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</si>
  <si>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</si>
  <si>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</si>
  <si>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</si>
  <si>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</si>
  <si>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</si>
  <si>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</si>
  <si>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</si>
  <si>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</si>
  <si>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</si>
  <si>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</si>
  <si>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</si>
  <si>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</si>
  <si>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</si>
  <si>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</si>
  <si>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</si>
  <si>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</si>
  <si>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</si>
  <si>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</si>
  <si>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</si>
  <si>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</si>
  <si>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</si>
  <si>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</si>
  <si>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</si>
  <si>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</si>
  <si>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</si>
  <si>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</si>
  <si>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</si>
  <si>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</si>
  <si>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</si>
  <si>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</si>
  <si>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</si>
  <si>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</si>
  <si>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</si>
  <si>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</si>
  <si>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</si>
  <si>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</si>
  <si>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</si>
  <si>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</si>
  <si>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</si>
  <si>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</si>
  <si>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</si>
  <si>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</si>
  <si>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</si>
  <si>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</si>
  <si>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</si>
  <si>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</si>
  <si>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</si>
  <si>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</si>
  <si>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</si>
  <si>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</si>
  <si>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</si>
  <si>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</si>
  <si>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</si>
  <si>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</si>
  <si>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</si>
  <si>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</si>
  <si>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</si>
  <si>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</si>
  <si>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</si>
  <si>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</si>
  <si>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</si>
  <si>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</si>
  <si>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</si>
  <si>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</si>
  <si>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</si>
  <si>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</si>
  <si>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</si>
  <si>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</si>
  <si>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</si>
  <si>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</si>
  <si>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</si>
  <si>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</si>
  <si>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</si>
  <si>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</si>
  <si>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</si>
  <si>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</si>
  <si>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</si>
  <si>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</si>
  <si>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</si>
  <si>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</si>
  <si>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</si>
  <si>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</si>
  <si>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</si>
  <si>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</si>
  <si>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</si>
  <si>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</si>
  <si>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</si>
  <si>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</si>
  <si>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</si>
  <si>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</si>
  <si>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</si>
  <si>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</si>
  <si>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</si>
  <si>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</si>
  <si>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</si>
  <si>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</si>
  <si>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</si>
  <si>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</si>
  <si>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</si>
  <si>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</si>
  <si>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</si>
  <si>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</si>
  <si>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</si>
  <si>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</si>
  <si>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</si>
  <si>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</si>
  <si>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</si>
  <si>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</si>
  <si>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</si>
  <si>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</si>
  <si>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</si>
  <si>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</si>
  <si>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</si>
  <si>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nicht genug eingesetzt</t>
  </si>
  <si>
    <t>Nüsse</t>
  </si>
  <si>
    <t>(Leer)</t>
  </si>
  <si>
    <t>Produktname2</t>
  </si>
  <si>
    <t>Grund Ziffer3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</si>
</sst>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09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Fill="1" applyAlignment="1">
      <alignment horizontal="left" vertical="center"/>
    </xf>
    <xf numFmtId="0" fontId="0" fillId="34" borderId="10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ont="1" applyFill="1" applyBorder="1"/>
    <xf numFmtId="0" fontId="0" fillId="0" borderId="11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14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Font="1" applyBorder="1"/>
    <xf numFmtId="1" fontId="0" fillId="35" borderId="10" xfId="0" applyNumberFormat="1" applyFont="1" applyFill="1" applyBorder="1"/>
    <xf numFmtId="1" fontId="0" fillId="0" borderId="10" xfId="0" applyNumberFormat="1" applyFont="1" applyBorder="1"/>
    <xf numFmtId="0" fontId="0" fillId="35" borderId="11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1" xfId="0" applyBorder="1"/>
    <xf numFmtId="0" fontId="0" fillId="0" borderId="10" xfId="0" applyBorder="1"/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/>
    <xf numFmtId="0" fontId="0" fillId="35" borderId="21" xfId="0" applyFont="1" applyFill="1" applyBorder="1" applyAlignment="1">
      <alignment horizontal="center" vertical="center" wrapText="1"/>
    </xf>
    <xf numFmtId="0" fontId="0" fillId="35" borderId="22" xfId="0" applyFont="1" applyFill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14" fontId="0" fillId="0" borderId="21" xfId="0" applyNumberFormat="1" applyFont="1" applyBorder="1" applyAlignment="1">
      <alignment horizontal="center" vertical="center"/>
    </xf>
    <xf numFmtId="0" fontId="0" fillId="0" borderId="21" xfId="0" applyFont="1" applyBorder="1"/>
    <xf numFmtId="0" fontId="0" fillId="0" borderId="21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0" fontId="0" fillId="35" borderId="22" xfId="0" applyNumberFormat="1" applyFont="1" applyFill="1" applyBorder="1" applyAlignment="1">
      <alignment horizontal="center" vertical="center"/>
    </xf>
    <xf numFmtId="0" fontId="0" fillId="0" borderId="22" xfId="0" applyNumberFormat="1" applyFont="1" applyBorder="1" applyAlignment="1">
      <alignment horizontal="center" vertical="center"/>
    </xf>
    <xf numFmtId="0" fontId="0" fillId="0" borderId="21" xfId="0" applyNumberFormat="1" applyFont="1" applyBorder="1" applyAlignment="1">
      <alignment horizontal="center" vertical="center"/>
    </xf>
    <xf numFmtId="1" fontId="0" fillId="0" borderId="21" xfId="0" applyNumberFormat="1" applyFont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167" fontId="0" fillId="35" borderId="21" xfId="0" applyNumberFormat="1" applyFont="1" applyFill="1" applyBorder="1" applyAlignment="1">
      <alignment horizontal="center" vertical="center"/>
    </xf>
    <xf numFmtId="167" fontId="0" fillId="0" borderId="21" xfId="0" applyNumberFormat="1" applyFont="1" applyBorder="1" applyAlignment="1">
      <alignment horizontal="center" vertical="center"/>
    </xf>
    <xf numFmtId="1" fontId="0" fillId="35" borderId="21" xfId="0" applyNumberFormat="1" applyFont="1" applyFill="1" applyBorder="1"/>
    <xf numFmtId="0" fontId="0" fillId="35" borderId="21" xfId="0" applyFont="1" applyFill="1" applyBorder="1" applyAlignment="1">
      <alignment horizontal="left"/>
    </xf>
    <xf numFmtId="1" fontId="0" fillId="0" borderId="21" xfId="0" applyNumberFormat="1" applyFont="1" applyBorder="1"/>
    <xf numFmtId="0" fontId="0" fillId="0" borderId="21" xfId="0" applyFont="1" applyBorder="1" applyAlignment="1">
      <alignment horizontal="left"/>
    </xf>
    <xf numFmtId="14" fontId="0" fillId="35" borderId="10" xfId="0" applyNumberFormat="1" applyFont="1" applyFill="1" applyBorder="1" applyAlignment="1">
      <alignment horizontal="center" vertical="center"/>
    </xf>
    <xf numFmtId="0" fontId="0" fillId="35" borderId="10" xfId="0" applyFont="1" applyFill="1" applyBorder="1" applyAlignment="1">
      <alignment horizontal="left"/>
    </xf>
    <xf numFmtId="0" fontId="0" fillId="35" borderId="15" xfId="0" applyNumberFormat="1" applyFont="1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ont="1" applyFill="1" applyBorder="1" applyAlignment="1">
      <alignment horizontal="left" vertical="center"/>
    </xf>
    <xf numFmtId="164" fontId="0" fillId="39" borderId="21" xfId="0" applyNumberFormat="1" applyFont="1" applyFill="1" applyBorder="1" applyAlignment="1">
      <alignment horizontal="left" vertical="center"/>
    </xf>
    <xf numFmtId="165" fontId="0" fillId="39" borderId="21" xfId="0" applyNumberFormat="1" applyFont="1" applyFill="1" applyBorder="1" applyAlignment="1">
      <alignment horizontal="left" vertical="center"/>
    </xf>
    <xf numFmtId="0" fontId="0" fillId="39" borderId="21" xfId="0" applyNumberFormat="1" applyFont="1" applyFill="1" applyBorder="1" applyAlignment="1">
      <alignment horizontal="left" vertical="center"/>
    </xf>
    <xf numFmtId="0" fontId="0" fillId="39" borderId="21" xfId="0" applyFont="1" applyFill="1" applyBorder="1" applyAlignment="1">
      <alignment horizontal="left" vertical="center"/>
    </xf>
    <xf numFmtId="0" fontId="0" fillId="33" borderId="21" xfId="0" applyNumberFormat="1" applyFont="1" applyFill="1" applyBorder="1" applyAlignment="1">
      <alignment horizontal="left" vertical="center"/>
    </xf>
    <xf numFmtId="0" fontId="0" fillId="0" borderId="24" xfId="0" applyFont="1" applyBorder="1" applyAlignment="1">
      <alignment horizontal="left" vertical="center"/>
    </xf>
    <xf numFmtId="164" fontId="0" fillId="0" borderId="25" xfId="0" applyNumberFormat="1" applyFont="1" applyBorder="1" applyAlignment="1">
      <alignment horizontal="left" vertical="center"/>
    </xf>
    <xf numFmtId="165" fontId="0" fillId="0" borderId="25" xfId="0" applyNumberFormat="1" applyFont="1" applyBorder="1" applyAlignment="1">
      <alignment horizontal="left" vertical="center"/>
    </xf>
    <xf numFmtId="0" fontId="0" fillId="0" borderId="25" xfId="0" applyNumberFormat="1" applyFont="1" applyBorder="1" applyAlignment="1">
      <alignment horizontal="left" vertical="center"/>
    </xf>
    <xf numFmtId="0" fontId="0" fillId="0" borderId="25" xfId="0" applyFont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9" borderId="24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16" xfId="0" applyFont="1" applyFill="1" applyBorder="1" applyAlignment="1">
      <alignment horizontal="left" vertical="center"/>
    </xf>
    <xf numFmtId="164" fontId="0" fillId="39" borderId="14" xfId="0" applyNumberFormat="1" applyFont="1" applyFill="1" applyBorder="1" applyAlignment="1">
      <alignment horizontal="left" vertical="center"/>
    </xf>
    <xf numFmtId="165" fontId="0" fillId="39" borderId="14" xfId="0" applyNumberFormat="1" applyFont="1" applyFill="1" applyBorder="1" applyAlignment="1">
      <alignment horizontal="left" vertical="center"/>
    </xf>
    <xf numFmtId="0" fontId="0" fillId="39" borderId="14" xfId="0" applyNumberFormat="1" applyFont="1" applyFill="1" applyBorder="1" applyAlignment="1">
      <alignment horizontal="left" vertical="center"/>
    </xf>
    <xf numFmtId="0" fontId="0" fillId="39" borderId="14" xfId="0" applyFont="1" applyFill="1" applyBorder="1" applyAlignment="1">
      <alignment horizontal="left" vertical="center"/>
    </xf>
    <xf numFmtId="0" fontId="0" fillId="33" borderId="14" xfId="0" applyNumberFormat="1" applyFont="1" applyFill="1" applyBorder="1" applyAlignment="1">
      <alignment horizontal="left" vertical="center"/>
    </xf>
    <xf numFmtId="0" fontId="0" fillId="33" borderId="21" xfId="0" applyFont="1" applyFill="1" applyBorder="1" applyAlignment="1">
      <alignment horizontal="left" vertical="center"/>
    </xf>
    <xf numFmtId="0" fontId="0" fillId="33" borderId="25" xfId="0" applyFont="1" applyFill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38270.000000000007</c:v>
                </c:pt>
                <c:pt idx="1">
                  <c:v>4453.6000000000004</c:v>
                </c:pt>
                <c:pt idx="2">
                  <c:v>42623.93</c:v>
                </c:pt>
                <c:pt idx="3">
                  <c:v>14173.499999999998</c:v>
                </c:pt>
                <c:pt idx="4">
                  <c:v>17459.079999999998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42633.58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Kennzahlen'!$B$4:$B$19</c:f>
              <c:numCache>
                <c:formatCode>#,#00\ "kg"</c:formatCode>
                <c:ptCount val="14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5058915.4499999974</c:v>
                </c:pt>
                <c:pt idx="12">
                  <c:v>2520083.0229999973</c:v>
                </c:pt>
                <c:pt idx="13">
                  <c:v>1289826.1799999941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Kennzahlen'!$C$4:$C$19</c:f>
              <c:numCache>
                <c:formatCode>#,000\ "€"</c:formatCode>
                <c:ptCount val="14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17879144.974900004</c:v>
                </c:pt>
                <c:pt idx="12">
                  <c:v>11526209.958701011</c:v>
                </c:pt>
                <c:pt idx="13">
                  <c:v>10409650.954888968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Lebensmittelabfal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2.571651388891" backgroundQuery="1" createdVersion="7" refreshedVersion="7" minRefreshableVersion="3" recordCount="6809" xr:uid="{589CFD2A-2A20-4F36-AC4A-299CD3FE18B5}">
  <cacheSource type="external" connectionId="13"/>
  <cacheFields count="21">
    <cacheField name="Source.Name" numFmtId="0">
      <sharedItems count="4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1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31213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3" count="11">
        <n v="33"/>
        <n v="34"/>
        <n v="35"/>
        <n v="36"/>
        <n v="37"/>
        <n v="38"/>
        <n v="39"/>
        <n v="40"/>
        <n v="41"/>
        <n v="42"/>
        <n v="43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5.485399074074" createdVersion="7" refreshedVersion="7" minRefreshableVersion="3" recordCount="1546" xr:uid="{6902CE91-FC46-4AAC-A8E6-30B0DDD44885}">
  <cacheSource type="worksheet">
    <worksheetSource ref="I1:X1788" sheet="Abfalldokumentation" r:id="rId2"/>
  </cacheSource>
  <cacheFields count="17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06T00:00:00" count="58">
        <d v="2021-10-14T00:00:00"/>
        <d v="2021-09-08T00:00:00"/>
        <d v="2021-10-20T00:00:00"/>
        <d v="2021-10-15T00:00:00"/>
        <d v="2021-09-01T00:00:00"/>
        <d v="2021-09-13T00:00:00"/>
        <d v="2021-09-03T00:00:00"/>
        <d v="2021-10-07T00:00:00"/>
        <d v="2021-09-06T00:00:00"/>
        <d v="2021-10-18T00:00:00"/>
        <d v="2021-09-15T00:00:00"/>
        <d v="2021-10-13T00:00:00"/>
        <d v="2021-10-22T00:00:00"/>
        <d v="2021-10-19T00:00:00"/>
        <d v="2021-09-07T00:00:00"/>
        <d v="2021-08-19T00:00:00"/>
        <d v="2021-08-27T00:00:00"/>
        <d v="2021-08-31T00:00:00"/>
        <d v="2021-09-14T00:00:00"/>
        <d v="2021-09-21T00:00:00"/>
        <d v="2021-09-28T00:00:00"/>
        <d v="2021-10-25T00:00:00"/>
        <d v="2021-08-25T00:00:00"/>
        <d v="2021-10-04T00:00:00"/>
        <d v="2021-08-23T00:00:00"/>
        <d v="2021-09-29T00:00:00"/>
        <d v="2021-09-23T00:00:00"/>
        <d v="2021-09-27T00:00:00"/>
        <d v="2021-09-30T00:00:00"/>
        <d v="2021-09-09T00:00:00"/>
        <d v="2021-09-10T00:00:00"/>
        <d v="2021-10-12T00:00:00"/>
        <d v="2021-09-16T00:00:00"/>
        <d v="2021-09-24T00:00:00"/>
        <d v="2021-10-05T00:00:00"/>
        <d v="2021-10-08T00:00:00"/>
        <d v="2021-10-06T00:00:00"/>
        <d v="2021-10-11T00:00:00"/>
        <d v="2021-09-02T00:00:00"/>
        <d v="2021-09-17T00:00:00"/>
        <d v="2021-10-26T00:00:00"/>
        <d v="2021-10-27T00:00:00"/>
        <d v="2021-09-20T00:00:00"/>
        <d v="2021-09-22T00:00:00"/>
        <d v="2021-08-30T00:00:00"/>
        <d v="2021-08-24T00:00:00"/>
        <d v="2021-08-20T00:00:00"/>
        <d v="2021-08-26T00:00:00"/>
        <d v="2021-08-21T00:00:00"/>
        <d v="2021-10-21T00:00:00"/>
        <d v="2021-10-01T00:00:00"/>
        <d v="2021-10-28T00:00:00"/>
        <d v="2021-10-29T00:00:00"/>
        <d v="2021-11-02T00:00:00"/>
        <d v="2021-10-30T00:00:00"/>
        <d v="2021-11-03T00:00:00"/>
        <d v="2021-11-04T00:00:00"/>
        <d v="2021-11-05T00:00:00"/>
      </sharedItems>
      <fieldGroup par="16" base="2">
        <rangePr groupBy="days" startDate="2021-08-19T00:00:00" endDate="2021-11-0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06.11.2021"/>
        </groupItems>
      </fieldGroup>
    </cacheField>
    <cacheField name="Produktgruppe" numFmtId="164">
      <sharedItems count="19">
        <s v="Rohware"/>
        <s v="Käsetheke"/>
        <s v="Rest"/>
        <s v="Riemen"/>
        <s v="Vorschmelz"/>
        <s v="Div. Zipfel, ES ohne Verwendung"/>
        <s v="-"/>
        <s v="ABS"/>
        <s v="Qualitätssicherung"/>
        <s v="Zipfel, ES ohne Verwendung"/>
        <s v="vegan"/>
        <s v="ganze Würste"/>
        <s v="RW"/>
        <s v="Fertigware"/>
        <s v="Weisenhorn Ware"/>
        <s v="Diverses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Linienbezogen"/>
        <s v="Qualitätssicherung"/>
        <s v="Qualitätsprobleme"/>
        <s v="keinen Verwendungszweck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4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Laborprobe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Sensorik"/>
        <s v="Einwaage Labor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MHD abgelaufen in Logistik"/>
        <s v="Einwaage"/>
        <s v="ausgefettet"/>
        <s v="offene Verpackung"/>
        <s v="Schimmel durch Luftzieher"/>
        <s v="Reste von Würste beim Köpfen"/>
        <s v="Alufolie reißt"/>
        <s v="über/unterfüllt"/>
        <s v="aus Hand gerutscht"/>
        <s v="Produktion ausgefallen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4" count="12">
        <n v="41"/>
        <n v="36"/>
        <n v="42"/>
        <n v="35"/>
        <n v="37"/>
        <n v="40"/>
        <n v="33"/>
        <n v="34"/>
        <n v="38"/>
        <n v="39"/>
        <n v="43"/>
        <n v="44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0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0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5.593663657404" backgroundQuery="1" createdVersion="7" refreshedVersion="7" minRefreshableVersion="3" recordCount="1746" xr:uid="{10F6E090-6D65-4CC6-A8E2-BD205C500059}">
  <cacheSource type="external" connectionId="15"/>
  <cacheFields count="16">
    <cacheField name="BU" numFmtId="0">
      <sharedItems containsBlank="1" count="7">
        <s v="BU3"/>
        <s v="BU1"/>
        <s v="BU4"/>
        <s v="Verkauf"/>
        <s v="BU2"/>
        <s v="Rest"/>
        <m/>
      </sharedItems>
    </cacheField>
    <cacheField name="Menge" numFmtId="0">
      <sharedItems containsSemiMixedTypes="0" containsString="0" containsNumber="1" minValue="-22" maxValue="3546"/>
    </cacheField>
    <cacheField name="Datum" numFmtId="0">
      <sharedItems containsSemiMixedTypes="0" containsNonDate="0" containsDate="1" containsString="0" minDate="2021-08-19T00:00:00" maxDate="2021-11-13T00:00:00"/>
    </cacheField>
    <cacheField name="Produktgruppe" numFmtId="0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4">
        <n v="33"/>
        <n v="34"/>
        <n v="35"/>
        <n v="36"/>
        <n v="37"/>
        <n v="38"/>
        <n v="39"/>
        <n v="40"/>
        <n v="41"/>
        <n v="42"/>
        <n v="43"/>
        <n v="44"/>
        <n v="45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-2.2000000000000001E-3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9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6">
  <r>
    <x v="0"/>
    <n v="60"/>
    <x v="0"/>
    <x v="0"/>
    <s v="Cheddar jung 50% F. i.T"/>
    <x v="0"/>
    <x v="0"/>
    <s v="-"/>
    <x v="0"/>
    <s v="Produkte"/>
    <s v="BUs"/>
    <s v="Symptome"/>
    <n v="208.8"/>
    <s v="RWV"/>
    <n v="23000020"/>
    <n v="12"/>
  </r>
  <r>
    <x v="1"/>
    <n v="10"/>
    <x v="1"/>
    <x v="0"/>
    <s v="Tilsiter 45% Fett i.Tr."/>
    <x v="1"/>
    <x v="1"/>
    <s v="Schmutz"/>
    <x v="1"/>
    <s v="Produkte"/>
    <s v="BUs"/>
    <s v="Symptome"/>
    <s v="0"/>
    <s v="L1"/>
    <n v="23000103"/>
    <n v="22"/>
  </r>
  <r>
    <x v="1"/>
    <n v="10"/>
    <x v="2"/>
    <x v="0"/>
    <s v="Butterkäse 45 % F.i.Tr."/>
    <x v="2"/>
    <x v="2"/>
    <s v="-"/>
    <x v="2"/>
    <s v="Produkte"/>
    <s v="BUs"/>
    <s v="Symptome"/>
    <s v="0"/>
    <s v="L35"/>
    <n v="23000188"/>
    <n v="30"/>
  </r>
  <r>
    <x v="1"/>
    <n v="15"/>
    <x v="2"/>
    <x v="0"/>
    <s v="Edamer 45% Fett i.Tr. O"/>
    <x v="2"/>
    <x v="2"/>
    <s v="-"/>
    <x v="2"/>
    <s v="Produkte"/>
    <s v="BUs"/>
    <s v="Symptome"/>
    <s v="0"/>
    <s v="L35"/>
    <n v="23000198"/>
    <n v="30"/>
  </r>
  <r>
    <x v="1"/>
    <n v="105"/>
    <x v="3"/>
    <x v="0"/>
    <s v="Bergkäse 45% Fett i. Tr"/>
    <x v="0"/>
    <x v="0"/>
    <s v="-"/>
    <x v="0"/>
    <s v="Produkte"/>
    <s v="BUs"/>
    <s v="Symptome"/>
    <s v="0"/>
    <s v="BU3"/>
    <n v="23000206"/>
    <n v="12"/>
  </r>
  <r>
    <x v="0"/>
    <n v="20.2"/>
    <x v="4"/>
    <x v="0"/>
    <s v="Cheddar white 50% Fett"/>
    <x v="0"/>
    <x v="3"/>
    <s v="Luftzieher"/>
    <x v="3"/>
    <s v="Produkte"/>
    <s v="BUs"/>
    <s v="Symptome"/>
    <s v="0"/>
    <s v="RWV"/>
    <n v="23000512"/>
    <n v="12"/>
  </r>
  <r>
    <x v="1"/>
    <n v="19"/>
    <x v="5"/>
    <x v="1"/>
    <s v="Mediterraner Kräuterkäs"/>
    <x v="0"/>
    <x v="4"/>
    <s v="wurde nicht eingesetzt"/>
    <x v="4"/>
    <s v="Produkte"/>
    <s v="BUs"/>
    <s v="Symptome"/>
    <s v="0"/>
    <s v="L36"/>
    <n v="23000532"/>
    <n v="12"/>
  </r>
  <r>
    <x v="2"/>
    <n v="8"/>
    <x v="0"/>
    <x v="2"/>
    <s v="Ziegenrolle  11161604"/>
    <x v="3"/>
    <x v="5"/>
    <s v="-"/>
    <x v="0"/>
    <s v="Produkte"/>
    <s v="BUs"/>
    <s v="Symptome"/>
    <s v="0"/>
    <s v="QM"/>
    <n v="23000584"/>
    <n v="73"/>
  </r>
  <r>
    <x v="0"/>
    <n v="47"/>
    <x v="6"/>
    <x v="3"/>
    <s v="RIE Bio Gouda Mittelalt"/>
    <x v="1"/>
    <x v="6"/>
    <s v="keine Verwendung möglich"/>
    <x v="3"/>
    <s v="Produkte"/>
    <s v="BUs"/>
    <s v="Symptome"/>
    <n v="349.87270000000001"/>
    <s v="RWV"/>
    <n v="23500062"/>
    <n v="22"/>
  </r>
  <r>
    <x v="1"/>
    <n v="436.6"/>
    <x v="7"/>
    <x v="3"/>
    <s v="RIE Bio Gouda Mittelalt"/>
    <x v="0"/>
    <x v="7"/>
    <s v="-"/>
    <x v="5"/>
    <s v="Produkte"/>
    <s v="BUs"/>
    <s v="Symptome"/>
    <n v="3250.0940599999999"/>
    <s v="L18"/>
    <n v="23500062"/>
    <n v="12"/>
  </r>
  <r>
    <x v="1"/>
    <n v="427"/>
    <x v="7"/>
    <x v="3"/>
    <s v="RIE Bio Gouda Mittelalt"/>
    <x v="0"/>
    <x v="7"/>
    <s v="-"/>
    <x v="5"/>
    <s v="Produkte"/>
    <s v="BUs"/>
    <s v="Symptome"/>
    <n v="3178.6306999999997"/>
    <s v="L18"/>
    <n v="23500062"/>
    <n v="12"/>
  </r>
  <r>
    <x v="1"/>
    <n v="446"/>
    <x v="8"/>
    <x v="3"/>
    <s v="RIE EDA-40"/>
    <x v="1"/>
    <x v="8"/>
    <s v="fehlende Zuständigkeiten"/>
    <x v="1"/>
    <s v="Produkte"/>
    <s v="BUs"/>
    <s v="Symptome"/>
    <s v="0"/>
    <s v="L1"/>
    <n v="23500273"/>
    <n v="22"/>
  </r>
  <r>
    <x v="1"/>
    <n v="117"/>
    <x v="9"/>
    <x v="0"/>
    <s v="WALNUSS GEWOLFT 10MM"/>
    <x v="0"/>
    <x v="9"/>
    <s v="-"/>
    <x v="2"/>
    <s v="Produkte"/>
    <s v="BUs"/>
    <s v="Symptome"/>
    <n v="500.98230000000001"/>
    <s v="BU3"/>
    <n v="23500285"/>
    <n v="12"/>
  </r>
  <r>
    <x v="0"/>
    <n v="72"/>
    <x v="5"/>
    <x v="2"/>
    <s v="PFEF-RING WOLFEN LOCH-1"/>
    <x v="1"/>
    <x v="1"/>
    <s v="Metall"/>
    <x v="4"/>
    <s v="Produkte"/>
    <s v="BUs"/>
    <s v="Symptome"/>
    <n v="207.60480000000001"/>
    <s v="Schmelze"/>
    <n v="23500290"/>
    <n v="22"/>
  </r>
  <r>
    <x v="0"/>
    <n v="25.4"/>
    <x v="10"/>
    <x v="0"/>
    <s v="ZUB TOM-BAS 1KG"/>
    <x v="1"/>
    <x v="10"/>
    <s v="Keinen Einsatz"/>
    <x v="4"/>
    <s v="Produkte"/>
    <s v="BUs"/>
    <s v="Symptome"/>
    <s v="0"/>
    <s v="Abfüllung"/>
    <n v="23500351"/>
    <n v="22"/>
  </r>
  <r>
    <x v="0"/>
    <n v="120"/>
    <x v="1"/>
    <x v="2"/>
    <s v="SKZ 8OZ"/>
    <x v="2"/>
    <x v="11"/>
    <s v="-"/>
    <x v="1"/>
    <s v="Produkte"/>
    <s v="BUs"/>
    <s v="Symptome"/>
    <s v="0"/>
    <s v="Abfüllung"/>
    <n v="23500428"/>
    <n v="10"/>
  </r>
  <r>
    <x v="0"/>
    <n v="50"/>
    <x v="11"/>
    <x v="0"/>
    <s v="Konzentrat in Würsten 1"/>
    <x v="2"/>
    <x v="12"/>
    <s v="-"/>
    <x v="0"/>
    <s v="Produkte"/>
    <s v="BUs"/>
    <s v="Symptome"/>
    <s v="0"/>
    <s v="Abfüllung"/>
    <n v="24000493"/>
    <n v="34"/>
  </r>
  <r>
    <x v="0"/>
    <n v="30"/>
    <x v="12"/>
    <x v="0"/>
    <s v="Konzentrat in Würsten 1"/>
    <x v="2"/>
    <x v="2"/>
    <s v="-"/>
    <x v="2"/>
    <s v="Produkte"/>
    <s v="BUs"/>
    <s v="Symptome"/>
    <s v="0"/>
    <n v="3010"/>
    <n v="24000493"/>
    <n v="30"/>
  </r>
  <r>
    <x v="0"/>
    <n v="40"/>
    <x v="12"/>
    <x v="0"/>
    <s v="Konzentrat in Würsten 1"/>
    <x v="2"/>
    <x v="12"/>
    <s v="-"/>
    <x v="2"/>
    <s v="Produkte"/>
    <s v="BUs"/>
    <s v="Symptome"/>
    <s v="0"/>
    <n v="3010"/>
    <n v="24000493"/>
    <n v="34"/>
  </r>
  <r>
    <x v="2"/>
    <n v="80"/>
    <x v="13"/>
    <x v="4"/>
    <s v="VOS Bergkäse 10kg Beute"/>
    <x v="4"/>
    <x v="13"/>
    <s v="-"/>
    <x v="2"/>
    <s v="Produkte"/>
    <s v="BUs"/>
    <s v="Symptome"/>
    <n v="40"/>
    <s v="Außenlager"/>
    <n v="29500477"/>
    <n v="43"/>
  </r>
  <r>
    <x v="0"/>
    <n v="84.8"/>
    <x v="14"/>
    <x v="4"/>
    <s v="VOS Müller Fleisch SKZ"/>
    <x v="0"/>
    <x v="14"/>
    <s v="Aufgrund Konsistenz nicht genommen. Zu wenig VOS verarbeitet. Vom Warmen ins Kalte -&gt; Schimmel"/>
    <x v="1"/>
    <s v="Produkte"/>
    <s v="BUs"/>
    <s v="Symptome"/>
    <s v="0"/>
    <s v="Schmelze"/>
    <n v="29500480"/>
    <n v="12"/>
  </r>
  <r>
    <x v="1"/>
    <n v="28"/>
    <x v="15"/>
    <x v="4"/>
    <s v="VOS Walnuss Roulette"/>
    <x v="0"/>
    <x v="15"/>
    <s v="höhere Produktion an Abschnitten als Einsatz im Rework"/>
    <x v="6"/>
    <s v="Produkte"/>
    <s v="BUs"/>
    <s v="Symptome"/>
    <s v="0"/>
    <s v="L4"/>
    <n v="29500481"/>
    <n v="12"/>
  </r>
  <r>
    <x v="3"/>
    <n v="180"/>
    <x v="16"/>
    <x v="4"/>
    <s v="VOS Schwarzer Pfeffer R"/>
    <x v="0"/>
    <x v="16"/>
    <s v="Verformung"/>
    <x v="7"/>
    <s v="Produkte"/>
    <s v="BUs"/>
    <s v="Symptome"/>
    <n v="90"/>
    <s v="L22"/>
    <n v="29500482"/>
    <n v="120"/>
  </r>
  <r>
    <x v="3"/>
    <n v="51"/>
    <x v="17"/>
    <x v="4"/>
    <s v="VOS Schwarzer Pfeffer R"/>
    <x v="5"/>
    <x v="17"/>
    <s v="keinen Verwendungszweck"/>
    <x v="3"/>
    <s v="Produkte"/>
    <s v="BUs"/>
    <s v="Symptome"/>
    <n v="25.5"/>
    <s v="L22"/>
    <n v="29500482"/>
    <n v="61"/>
  </r>
  <r>
    <x v="3"/>
    <n v="5"/>
    <x v="8"/>
    <x v="4"/>
    <s v="VOS Schwarzer Pfeffer R"/>
    <x v="5"/>
    <x v="17"/>
    <s v="keinen Verwendungszweck"/>
    <x v="1"/>
    <s v="Produkte"/>
    <s v="BUs"/>
    <s v="Symptome"/>
    <n v="2.5"/>
    <s v="L22"/>
    <n v="29500482"/>
    <n v="61"/>
  </r>
  <r>
    <x v="3"/>
    <n v="20"/>
    <x v="18"/>
    <x v="4"/>
    <s v="VOS Schwarzer Pfeffer R"/>
    <x v="5"/>
    <x v="17"/>
    <s v="keinen Verwendungszweck"/>
    <x v="4"/>
    <s v="Produkte"/>
    <s v="BUs"/>
    <s v="Symptome"/>
    <n v="10"/>
    <s v="L22"/>
    <n v="29500482"/>
    <n v="61"/>
  </r>
  <r>
    <x v="3"/>
    <n v="5"/>
    <x v="18"/>
    <x v="4"/>
    <s v="VOS Schwarzer Pfeffer R"/>
    <x v="5"/>
    <x v="17"/>
    <s v="keinen Verwendungszweck"/>
    <x v="4"/>
    <s v="Produkte"/>
    <s v="BUs"/>
    <s v="Symptome"/>
    <n v="2.5"/>
    <s v="L22"/>
    <n v="29500482"/>
    <n v="61"/>
  </r>
  <r>
    <x v="3"/>
    <n v="18"/>
    <x v="10"/>
    <x v="4"/>
    <s v="VOS Schwarzer Pfeffer R"/>
    <x v="5"/>
    <x v="17"/>
    <s v="keinen Verwendungszweck"/>
    <x v="4"/>
    <s v="Produkte"/>
    <s v="BUs"/>
    <s v="Symptome"/>
    <n v="9"/>
    <s v="L22"/>
    <n v="29500482"/>
    <n v="61"/>
  </r>
  <r>
    <x v="3"/>
    <n v="12"/>
    <x v="19"/>
    <x v="4"/>
    <s v="VOS Schwarzer Pfeffer R"/>
    <x v="5"/>
    <x v="17"/>
    <s v="keinen Verwendungszweck"/>
    <x v="8"/>
    <s v="Produkte"/>
    <s v="BUs"/>
    <s v="Symptome"/>
    <n v="6"/>
    <s v="L22"/>
    <n v="29500482"/>
    <n v="61"/>
  </r>
  <r>
    <x v="3"/>
    <n v="11"/>
    <x v="20"/>
    <x v="4"/>
    <s v="VOS Schwarzer Pfeffer R"/>
    <x v="5"/>
    <x v="17"/>
    <s v="keinen Verwendungszweck"/>
    <x v="9"/>
    <s v="Produkte"/>
    <s v="BUs"/>
    <s v="Symptome"/>
    <n v="5.5"/>
    <s v="L22"/>
    <n v="29500482"/>
    <n v="61"/>
  </r>
  <r>
    <x v="3"/>
    <n v="7"/>
    <x v="20"/>
    <x v="4"/>
    <s v="VOS Schwarzer Pfeffer R"/>
    <x v="5"/>
    <x v="17"/>
    <s v="keinen Verwendungszweck"/>
    <x v="9"/>
    <s v="Produkte"/>
    <s v="BUs"/>
    <s v="Symptome"/>
    <n v="3.5"/>
    <s v="Bu4"/>
    <n v="29500482"/>
    <n v="61"/>
  </r>
  <r>
    <x v="3"/>
    <n v="13"/>
    <x v="13"/>
    <x v="4"/>
    <s v="VOS Schwarzer Pfeffer R"/>
    <x v="0"/>
    <x v="0"/>
    <s v="-"/>
    <x v="2"/>
    <s v="Produkte"/>
    <s v="BUs"/>
    <s v="Symptome"/>
    <n v="6.5"/>
    <s v="Bu4"/>
    <n v="29500482"/>
    <n v="12"/>
  </r>
  <r>
    <x v="3"/>
    <n v="21"/>
    <x v="21"/>
    <x v="4"/>
    <s v="VOS Schwarzer Pfeffer R"/>
    <x v="5"/>
    <x v="17"/>
    <s v="-"/>
    <x v="10"/>
    <s v="Produkte"/>
    <s v="BUs"/>
    <s v="Symptome"/>
    <n v="10.5"/>
    <s v="Bu4"/>
    <n v="29500482"/>
    <n v="61"/>
  </r>
  <r>
    <x v="4"/>
    <n v="222"/>
    <x v="4"/>
    <x v="5"/>
    <s v="VOS Räucher Natur"/>
    <x v="0"/>
    <x v="18"/>
    <s v="keinen Abnehmer/Schälen"/>
    <x v="3"/>
    <s v="Produkte"/>
    <s v="BUs"/>
    <s v="Symptome"/>
    <n v="111"/>
    <s v="Verkauf"/>
    <n v="29500489"/>
    <n v="12"/>
  </r>
  <r>
    <x v="1"/>
    <n v="20"/>
    <x v="11"/>
    <x v="4"/>
    <s v="VOS Räucher Schinken"/>
    <x v="0"/>
    <x v="0"/>
    <s v="-"/>
    <x v="0"/>
    <s v="Produkte"/>
    <s v="BUs"/>
    <s v="Symptome"/>
    <n v="10"/>
    <s v="WVP"/>
    <n v="29500490"/>
    <n v="12"/>
  </r>
  <r>
    <x v="0"/>
    <n v="46"/>
    <x v="22"/>
    <x v="4"/>
    <s v="VOS Räucher Natur Natri"/>
    <x v="1"/>
    <x v="6"/>
    <s v="keine Verwendung möglich"/>
    <x v="7"/>
    <s v="Produkte"/>
    <s v="BUs"/>
    <s v="Symptome"/>
    <n v="23"/>
    <s v="RWV"/>
    <n v="29500498"/>
    <n v="22"/>
  </r>
  <r>
    <x v="1"/>
    <n v="1.2"/>
    <x v="22"/>
    <x v="4"/>
    <s v="VOS Räucher Natur Natri"/>
    <x v="2"/>
    <x v="2"/>
    <s v="nicht eindeutig"/>
    <x v="7"/>
    <s v="Produkte"/>
    <s v="BUs"/>
    <s v="Symptome"/>
    <n v="0.6"/>
    <s v="WVP"/>
    <n v="29500498"/>
    <n v="30"/>
  </r>
  <r>
    <x v="0"/>
    <n v="641"/>
    <x v="23"/>
    <x v="4"/>
    <s v="VOS Räucher Natur Natri"/>
    <x v="0"/>
    <x v="14"/>
    <s v="-"/>
    <x v="5"/>
    <s v="Produkte"/>
    <s v="BUs"/>
    <s v="Symptome"/>
    <n v="320.5"/>
    <s v="Schmelze"/>
    <n v="29500498"/>
    <n v="12"/>
  </r>
  <r>
    <x v="1"/>
    <n v="40"/>
    <x v="0"/>
    <x v="4"/>
    <s v="VOS Räucher Natur Natri"/>
    <x v="0"/>
    <x v="15"/>
    <s v="-"/>
    <x v="0"/>
    <s v="Produkte"/>
    <s v="BUs"/>
    <s v="Symptome"/>
    <n v="20"/>
    <s v="BU3"/>
    <n v="29500498"/>
    <n v="12"/>
  </r>
  <r>
    <x v="1"/>
    <n v="50"/>
    <x v="0"/>
    <x v="4"/>
    <s v="VOS Räucher Natur Natri"/>
    <x v="0"/>
    <x v="15"/>
    <s v="-"/>
    <x v="0"/>
    <s v="Produkte"/>
    <s v="BUs"/>
    <s v="Symptome"/>
    <n v="25"/>
    <s v="BU3"/>
    <n v="29500498"/>
    <n v="12"/>
  </r>
  <r>
    <x v="1"/>
    <n v="243"/>
    <x v="9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243"/>
    <x v="13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309"/>
    <x v="21"/>
    <x v="4"/>
    <s v="VOS Räucher Natur Natri"/>
    <x v="0"/>
    <x v="15"/>
    <s v="-"/>
    <x v="10"/>
    <s v="Produkte"/>
    <s v="BUs"/>
    <s v="Symptome"/>
    <n v="154.5"/>
    <s v="BU3"/>
    <n v="29500498"/>
    <n v="12"/>
  </r>
  <r>
    <x v="1"/>
    <n v="321"/>
    <x v="21"/>
    <x v="4"/>
    <s v="VOS Räucher Natur Natri"/>
    <x v="0"/>
    <x v="15"/>
    <s v="-"/>
    <x v="10"/>
    <s v="Produkte"/>
    <s v="BUs"/>
    <s v="Symptome"/>
    <n v="160.5"/>
    <s v="BU3"/>
    <n v="29500498"/>
    <n v="12"/>
  </r>
  <r>
    <x v="0"/>
    <n v="15"/>
    <x v="15"/>
    <x v="4"/>
    <s v="VOS Schmelzkäsezub. Pon"/>
    <x v="0"/>
    <x v="14"/>
    <s v="stehen geblieben / übersehen"/>
    <x v="6"/>
    <s v="Produkte"/>
    <s v="BUs"/>
    <s v="Symptome"/>
    <n v="7.5"/>
    <s v="Abfüllung"/>
    <n v="29500514"/>
    <n v="12"/>
  </r>
  <r>
    <x v="4"/>
    <n v="207.5"/>
    <x v="24"/>
    <x v="5"/>
    <s v="VOS Räucher Chili Vorsc"/>
    <x v="0"/>
    <x v="18"/>
    <s v="keinen Abnehmer/Schälen"/>
    <x v="7"/>
    <s v="Produkte"/>
    <s v="BUs"/>
    <s v="Symptome"/>
    <n v="103.75"/>
    <s v="Verkauf"/>
    <n v="29500527"/>
    <n v="12"/>
  </r>
  <r>
    <x v="4"/>
    <n v="377"/>
    <x v="5"/>
    <x v="5"/>
    <s v="VOS Räucher Chili Vorsc"/>
    <x v="0"/>
    <x v="18"/>
    <s v="keinen Abnehmer/Schälen"/>
    <x v="4"/>
    <s v="Produkte"/>
    <s v="BUs"/>
    <s v="Symptome"/>
    <n v="188.5"/>
    <s v="Verkauf"/>
    <n v="29500527"/>
    <n v="12"/>
  </r>
  <r>
    <x v="1"/>
    <n v="20"/>
    <x v="9"/>
    <x v="4"/>
    <s v="VOS Räucher Chili Vorsc"/>
    <x v="0"/>
    <x v="15"/>
    <s v="-"/>
    <x v="2"/>
    <s v="Produkte"/>
    <s v="BUs"/>
    <s v="Symptome"/>
    <n v="10"/>
    <s v="BU3"/>
    <n v="29500527"/>
    <n v="12"/>
  </r>
  <r>
    <x v="1"/>
    <n v="246"/>
    <x v="21"/>
    <x v="4"/>
    <s v="VOS Räucher Chili Vorsc"/>
    <x v="0"/>
    <x v="15"/>
    <s v="-"/>
    <x v="10"/>
    <s v="Produkte"/>
    <s v="BUs"/>
    <s v="Symptome"/>
    <n v="123"/>
    <s v="BU3"/>
    <n v="29500527"/>
    <n v="12"/>
  </r>
  <r>
    <x v="4"/>
    <n v="177"/>
    <x v="24"/>
    <x v="5"/>
    <s v="VOS Räucher Schinken Vo"/>
    <x v="0"/>
    <x v="18"/>
    <s v="keinen Abnehmer/Schälen"/>
    <x v="7"/>
    <s v="Produkte"/>
    <s v="BUs"/>
    <s v="Symptome"/>
    <n v="88.5"/>
    <s v="Verkauf"/>
    <n v="29500528"/>
    <n v="12"/>
  </r>
  <r>
    <x v="4"/>
    <n v="389.8"/>
    <x v="5"/>
    <x v="5"/>
    <s v="VOS Räucher Schinken Vo"/>
    <x v="0"/>
    <x v="18"/>
    <s v="keinen Abnehmer/Schälen"/>
    <x v="4"/>
    <s v="Produkte"/>
    <s v="BUs"/>
    <s v="Symptome"/>
    <n v="194.9"/>
    <s v="Verkauf"/>
    <n v="29500528"/>
    <n v="12"/>
  </r>
  <r>
    <x v="1"/>
    <n v="178"/>
    <x v="23"/>
    <x v="4"/>
    <s v="VOS Räucher Schinken Vo"/>
    <x v="0"/>
    <x v="15"/>
    <s v="-"/>
    <x v="5"/>
    <s v="Produkte"/>
    <s v="BUs"/>
    <s v="Symptome"/>
    <n v="89"/>
    <s v="BU3"/>
    <n v="29500528"/>
    <n v="12"/>
  </r>
  <r>
    <x v="1"/>
    <n v="283"/>
    <x v="25"/>
    <x v="4"/>
    <s v="VOS Adler Schinkenräuch"/>
    <x v="0"/>
    <x v="19"/>
    <s v="wenig Verwendung"/>
    <x v="9"/>
    <s v="Produkte"/>
    <s v="BUs"/>
    <s v="Symptome"/>
    <n v="141.5"/>
    <s v="BU3"/>
    <n v="29500529"/>
    <n v="12"/>
  </r>
  <r>
    <x v="0"/>
    <n v="22"/>
    <x v="7"/>
    <x v="4"/>
    <s v="VOS mit Walnusskonzentr"/>
    <x v="0"/>
    <x v="14"/>
    <s v="-"/>
    <x v="5"/>
    <s v="Produkte"/>
    <s v="BUs"/>
    <s v="Symptome"/>
    <s v="0"/>
    <s v="RWV"/>
    <n v="29500531"/>
    <n v="12"/>
  </r>
  <r>
    <x v="0"/>
    <n v="101.8"/>
    <x v="21"/>
    <x v="6"/>
    <s v="VOS mit Lachskonzentrat"/>
    <x v="0"/>
    <x v="20"/>
    <s v="-"/>
    <x v="10"/>
    <s v="Produkte"/>
    <s v="BUs"/>
    <s v="Symptome"/>
    <n v="50.9"/>
    <s v="Schmelze"/>
    <n v="29500532"/>
    <n v="12"/>
  </r>
  <r>
    <x v="0"/>
    <n v="57"/>
    <x v="26"/>
    <x v="4"/>
    <s v="VOS SKZ Mozzarella 40%"/>
    <x v="0"/>
    <x v="14"/>
    <s v="MHD abgelaufen"/>
    <x v="8"/>
    <s v="Produkte"/>
    <s v="BUs"/>
    <s v="Symptome"/>
    <n v="28.5"/>
    <s v="RWV"/>
    <n v="29500539"/>
    <n v="12"/>
  </r>
  <r>
    <x v="0"/>
    <n v="23"/>
    <x v="27"/>
    <x v="4"/>
    <s v="VOS SKZ Mozzarella 40%"/>
    <x v="0"/>
    <x v="14"/>
    <s v="MHD abgelaufen"/>
    <x v="9"/>
    <s v="Produkte"/>
    <s v="BUs"/>
    <s v="Symptome"/>
    <n v="11.5"/>
    <s v="RWV"/>
    <n v="29500539"/>
    <n v="12"/>
  </r>
  <r>
    <x v="0"/>
    <n v="22"/>
    <x v="25"/>
    <x v="4"/>
    <s v="VOS SKZ Mozzarella 40%"/>
    <x v="0"/>
    <x v="15"/>
    <s v="-"/>
    <x v="9"/>
    <s v="Produkte"/>
    <s v="BUs"/>
    <s v="Symptome"/>
    <n v="11"/>
    <s v="Schmelze"/>
    <n v="29500539"/>
    <n v="12"/>
  </r>
  <r>
    <x v="0"/>
    <n v="20"/>
    <x v="28"/>
    <x v="4"/>
    <s v="VOS SKZ Mozzarella 40%"/>
    <x v="0"/>
    <x v="14"/>
    <s v="MHD abgelaufen"/>
    <x v="9"/>
    <s v="Produkte"/>
    <s v="BUs"/>
    <s v="Symptome"/>
    <n v="10"/>
    <s v="RWV"/>
    <n v="29500539"/>
    <n v="12"/>
  </r>
  <r>
    <x v="0"/>
    <n v="10"/>
    <x v="12"/>
    <x v="4"/>
    <s v="VOS SKZ Mozzarella 40%"/>
    <x v="0"/>
    <x v="15"/>
    <s v="-"/>
    <x v="2"/>
    <s v="Produkte"/>
    <s v="BUs"/>
    <s v="Symptome"/>
    <n v="5"/>
    <s v="Abfüllung"/>
    <n v="29500539"/>
    <n v="12"/>
  </r>
  <r>
    <x v="1"/>
    <n v="547"/>
    <x v="23"/>
    <x v="4"/>
    <s v="VOS Räucher Vorschmelzr"/>
    <x v="0"/>
    <x v="4"/>
    <s v="Fehlproduktion/unterbefüllt"/>
    <x v="5"/>
    <s v="Produkte"/>
    <s v="BUs"/>
    <s v="Symptome"/>
    <n v="273.5"/>
    <s v="BU3"/>
    <n v="29500565"/>
    <n v="12"/>
  </r>
  <r>
    <x v="1"/>
    <n v="111"/>
    <x v="29"/>
    <x v="4"/>
    <s v="VOS Walnuss Blöcke"/>
    <x v="0"/>
    <x v="15"/>
    <s v="VOS &gt; Einsatz"/>
    <x v="1"/>
    <s v="Produkte"/>
    <s v="BUs"/>
    <s v="Symptome"/>
    <n v="55.5"/>
    <s v="BU3"/>
    <n v="29500593"/>
    <n v="12"/>
  </r>
  <r>
    <x v="1"/>
    <n v="133.6"/>
    <x v="30"/>
    <x v="4"/>
    <s v="VOS Walnuss Blöcke"/>
    <x v="0"/>
    <x v="15"/>
    <s v="VOS &gt; Einsatz"/>
    <x v="1"/>
    <s v="Produkte"/>
    <s v="BUs"/>
    <s v="Symptome"/>
    <n v="66.8"/>
    <s v="BU3"/>
    <n v="29500593"/>
    <n v="12"/>
  </r>
  <r>
    <x v="1"/>
    <n v="45"/>
    <x v="10"/>
    <x v="4"/>
    <s v="VOS Walnuss Blöcke"/>
    <x v="0"/>
    <x v="15"/>
    <s v="VOS &gt; Einsatz"/>
    <x v="4"/>
    <s v="Produkte"/>
    <s v="BUs"/>
    <s v="Symptome"/>
    <n v="22.5"/>
    <s v="BU3"/>
    <n v="29500593"/>
    <n v="12"/>
  </r>
  <r>
    <x v="1"/>
    <n v="45"/>
    <x v="10"/>
    <x v="4"/>
    <s v="VOS Früchte Blöcke"/>
    <x v="5"/>
    <x v="21"/>
    <s v="kein Verkauf, kein Einsatz möglich"/>
    <x v="4"/>
    <s v="Produkte"/>
    <s v="BUs"/>
    <s v="Symptome"/>
    <n v="22.5"/>
    <s v="L18"/>
    <n v="29500594"/>
    <n v="61"/>
  </r>
  <r>
    <x v="1"/>
    <n v="431"/>
    <x v="26"/>
    <x v="4"/>
    <s v="VOS Früchte Blöcke"/>
    <x v="5"/>
    <x v="21"/>
    <s v="kein Verkauf, kein Einsatz möglich"/>
    <x v="8"/>
    <s v="Produkte"/>
    <s v="BUs"/>
    <s v="Symptome"/>
    <n v="215.5"/>
    <s v="L18"/>
    <n v="29500594"/>
    <n v="61"/>
  </r>
  <r>
    <x v="1"/>
    <n v="541"/>
    <x v="20"/>
    <x v="4"/>
    <s v="VOS Früchte Blöcke"/>
    <x v="5"/>
    <x v="21"/>
    <s v="kein Verkauf, kein Einsatz möglich"/>
    <x v="9"/>
    <s v="Produkte"/>
    <s v="BUs"/>
    <s v="Symptome"/>
    <n v="270.5"/>
    <s v="L18"/>
    <n v="29500594"/>
    <n v="61"/>
  </r>
  <r>
    <x v="1"/>
    <n v="72.400000000000006"/>
    <x v="25"/>
    <x v="4"/>
    <s v="VOS Früchte Blöcke"/>
    <x v="5"/>
    <x v="21"/>
    <s v="kein Verkauf, kein Einsatz möglich"/>
    <x v="9"/>
    <s v="Produkte"/>
    <s v="BUs"/>
    <s v="Symptome"/>
    <n v="36.200000000000003"/>
    <s v="L18"/>
    <n v="29500594"/>
    <n v="61"/>
  </r>
  <r>
    <x v="1"/>
    <n v="136"/>
    <x v="0"/>
    <x v="4"/>
    <s v="VOS Früchte Blöcke"/>
    <x v="5"/>
    <x v="17"/>
    <s v="-"/>
    <x v="0"/>
    <s v="Produkte"/>
    <s v="BUs"/>
    <s v="Symptome"/>
    <n v="68"/>
    <s v="L18"/>
    <n v="29500594"/>
    <n v="61"/>
  </r>
  <r>
    <x v="0"/>
    <n v="7"/>
    <x v="31"/>
    <x v="4"/>
    <s v="VOS SKZ Gouda Premium W"/>
    <x v="0"/>
    <x v="14"/>
    <s v="-"/>
    <x v="0"/>
    <s v="Produkte"/>
    <s v="BUs"/>
    <s v="Symptome"/>
    <n v="3.5"/>
    <s v="Schmelze"/>
    <n v="29500598"/>
    <n v="12"/>
  </r>
  <r>
    <x v="0"/>
    <n v="9"/>
    <x v="0"/>
    <x v="6"/>
    <s v="VOS SKZ Camembert"/>
    <x v="0"/>
    <x v="15"/>
    <s v="-"/>
    <x v="0"/>
    <s v="Produkte"/>
    <s v="BUs"/>
    <s v="Symptome"/>
    <n v="4.5"/>
    <s v="Abfüllung"/>
    <n v="29500605"/>
    <n v="12"/>
  </r>
  <r>
    <x v="0"/>
    <n v="20"/>
    <x v="12"/>
    <x v="6"/>
    <s v="VOS SKZ Camembert"/>
    <x v="0"/>
    <x v="15"/>
    <s v="-"/>
    <x v="2"/>
    <s v="Produkte"/>
    <s v="BUs"/>
    <s v="Symptome"/>
    <n v="10"/>
    <s v="Abfüllung"/>
    <n v="29500605"/>
    <n v="12"/>
  </r>
  <r>
    <x v="1"/>
    <n v="424"/>
    <x v="31"/>
    <x v="4"/>
    <s v="VOS Würste Jalapeno nat"/>
    <x v="0"/>
    <x v="19"/>
    <s v="-"/>
    <x v="0"/>
    <s v="Produkte"/>
    <s v="BUs"/>
    <s v="Symptome"/>
    <n v="212"/>
    <s v="BU3"/>
    <n v="29500606"/>
    <n v="12"/>
  </r>
  <r>
    <x v="1"/>
    <n v="245"/>
    <x v="21"/>
    <x v="4"/>
    <s v="VOS Würste Jalapeno nat"/>
    <x v="0"/>
    <x v="19"/>
    <s v="-"/>
    <x v="10"/>
    <s v="Produkte"/>
    <s v="BUs"/>
    <s v="Symptome"/>
    <n v="122.5"/>
    <s v="BU3"/>
    <n v="29500606"/>
    <n v="12"/>
  </r>
  <r>
    <x v="1"/>
    <n v="15"/>
    <x v="32"/>
    <x v="4"/>
    <s v="VOS Räucher extra natri"/>
    <x v="0"/>
    <x v="15"/>
    <s v="-"/>
    <x v="4"/>
    <s v="Produkte"/>
    <s v="BUs"/>
    <s v="Symptome"/>
    <n v="7.5"/>
    <s v="L11"/>
    <n v="29500613"/>
    <n v="12"/>
  </r>
  <r>
    <x v="1"/>
    <n v="77"/>
    <x v="33"/>
    <x v="4"/>
    <s v="VOS Räucher extra natri"/>
    <x v="0"/>
    <x v="15"/>
    <s v="-"/>
    <x v="8"/>
    <s v="Produkte"/>
    <s v="BUs"/>
    <s v="Symptome"/>
    <n v="38.5"/>
    <s v="L11"/>
    <n v="29500613"/>
    <n v="12"/>
  </r>
  <r>
    <x v="1"/>
    <n v="11"/>
    <x v="34"/>
    <x v="4"/>
    <s v="VOS Räucher extra natri"/>
    <x v="2"/>
    <x v="2"/>
    <s v="-"/>
    <x v="5"/>
    <s v="Produkte"/>
    <s v="BUs"/>
    <s v="Symptome"/>
    <n v="5.5"/>
    <s v="L9"/>
    <n v="29500613"/>
    <n v="30"/>
  </r>
  <r>
    <x v="1"/>
    <n v="40"/>
    <x v="35"/>
    <x v="4"/>
    <s v="VOS Räucher extra natri"/>
    <x v="2"/>
    <x v="2"/>
    <s v="-"/>
    <x v="5"/>
    <s v="Produkte"/>
    <s v="BUs"/>
    <s v="Symptome"/>
    <n v="20"/>
    <s v="L1"/>
    <n v="29500613"/>
    <n v="30"/>
  </r>
  <r>
    <x v="0"/>
    <n v="5"/>
    <x v="12"/>
    <x v="4"/>
    <s v="VOS SKZ mit Pfeffer"/>
    <x v="1"/>
    <x v="22"/>
    <s v="-"/>
    <x v="2"/>
    <s v="Produkte"/>
    <s v="BUs"/>
    <s v="Symptome"/>
    <n v="2.5"/>
    <s v="Abfüllung"/>
    <n v="29500616"/>
    <n v="42"/>
  </r>
  <r>
    <x v="1"/>
    <n v="242"/>
    <x v="25"/>
    <x v="4"/>
    <s v="VOS GRW Gartenkräuter 4"/>
    <x v="0"/>
    <x v="19"/>
    <s v="wenig Verwendung"/>
    <x v="9"/>
    <s v="Produkte"/>
    <s v="BUs"/>
    <s v="Symptome"/>
    <n v="121"/>
    <s v="BU3"/>
    <n v="29500620"/>
    <n v="12"/>
  </r>
  <r>
    <x v="0"/>
    <n v="20"/>
    <x v="7"/>
    <x v="4"/>
    <s v="VOS GRW Gartenkräuter 4"/>
    <x v="0"/>
    <x v="14"/>
    <s v="-"/>
    <x v="5"/>
    <s v="Produkte"/>
    <s v="BUs"/>
    <s v="Symptome"/>
    <n v="10"/>
    <s v="Schmelze"/>
    <n v="29500620"/>
    <n v="12"/>
  </r>
  <r>
    <x v="1"/>
    <n v="27.2"/>
    <x v="5"/>
    <x v="4"/>
    <s v="VOS GRW Natur 45% OGT"/>
    <x v="1"/>
    <x v="8"/>
    <s v="Retoure"/>
    <x v="4"/>
    <s v="Produkte"/>
    <s v="BUs"/>
    <s v="Symptome"/>
    <n v="13.6"/>
    <s v="L34"/>
    <n v="29500622"/>
    <n v="22"/>
  </r>
  <r>
    <x v="1"/>
    <n v="12"/>
    <x v="28"/>
    <x v="4"/>
    <s v="VOS GRW Natur 45% OGT"/>
    <x v="2"/>
    <x v="23"/>
    <s v="wurde nicht eingesetzt"/>
    <x v="9"/>
    <s v="Produkte"/>
    <s v="BUs"/>
    <s v="Symptome"/>
    <n v="6"/>
    <s v="BU3"/>
    <n v="29500622"/>
    <n v="81"/>
  </r>
  <r>
    <x v="5"/>
    <n v="60"/>
    <x v="2"/>
    <x v="6"/>
    <n v="29500631"/>
    <x v="0"/>
    <x v="0"/>
    <s v="-"/>
    <x v="2"/>
    <s v="Produkte"/>
    <s v="BUs"/>
    <s v="Symptome"/>
    <s v="0"/>
    <s v="BU2"/>
    <n v="29500631"/>
    <n v="12"/>
  </r>
  <r>
    <x v="1"/>
    <n v="60"/>
    <x v="36"/>
    <x v="7"/>
    <s v="ABS Havarti Natur 55%"/>
    <x v="0"/>
    <x v="3"/>
    <s v="-"/>
    <x v="5"/>
    <s v="Produkte"/>
    <s v="BUs"/>
    <s v="Symptome"/>
    <n v="90"/>
    <s v="BU3"/>
    <n v="29500719"/>
    <n v="12"/>
  </r>
  <r>
    <x v="1"/>
    <n v="292"/>
    <x v="37"/>
    <x v="7"/>
    <s v="ABS Havarti Natur 55%"/>
    <x v="1"/>
    <x v="22"/>
    <s v="Reklamation erhalten"/>
    <x v="0"/>
    <s v="Produkte"/>
    <s v="BUs"/>
    <s v="Symptome"/>
    <n v="438"/>
    <s v="BU3"/>
    <n v="29500719"/>
    <n v="42"/>
  </r>
  <r>
    <x v="0"/>
    <n v="8.1999999999999993"/>
    <x v="19"/>
    <x v="7"/>
    <s v="ABS Havarti Natur 30%"/>
    <x v="0"/>
    <x v="3"/>
    <s v="Luftzieher"/>
    <x v="8"/>
    <s v="Produkte"/>
    <s v="BUs"/>
    <s v="Symptome"/>
    <s v="0"/>
    <s v="RWV"/>
    <n v="29500734"/>
    <n v="12"/>
  </r>
  <r>
    <x v="1"/>
    <n v="30"/>
    <x v="31"/>
    <x v="7"/>
    <s v="ABS Havarti Natur 30%"/>
    <x v="0"/>
    <x v="19"/>
    <s v="nur für Vorschmelzwürste"/>
    <x v="0"/>
    <s v="Produkte"/>
    <s v="BUs"/>
    <s v="Symptome"/>
    <s v="0"/>
    <s v="BU3"/>
    <n v="29500734"/>
    <n v="12"/>
  </r>
  <r>
    <x v="1"/>
    <n v="65"/>
    <x v="38"/>
    <x v="7"/>
    <s v="ABS Bio Gouda 48%, mitt"/>
    <x v="5"/>
    <x v="21"/>
    <s v="keinen Abnehmer/Schälen"/>
    <x v="3"/>
    <s v="Produkte"/>
    <s v="BUs"/>
    <s v="Symptome"/>
    <n v="143"/>
    <s v="L18"/>
    <n v="29500754"/>
    <n v="61"/>
  </r>
  <r>
    <x v="1"/>
    <n v="18"/>
    <x v="29"/>
    <x v="7"/>
    <s v="ABS Bio Gouda 48%, mitt"/>
    <x v="0"/>
    <x v="4"/>
    <s v="wurde nicht eingesetzt"/>
    <x v="1"/>
    <s v="Produkte"/>
    <s v="BUs"/>
    <s v="Symptome"/>
    <n v="39.6"/>
    <s v="L18"/>
    <n v="29500754"/>
    <n v="12"/>
  </r>
  <r>
    <x v="1"/>
    <n v="35"/>
    <x v="30"/>
    <x v="7"/>
    <s v="ABS Bio Gouda 48%, mitt"/>
    <x v="0"/>
    <x v="4"/>
    <s v="wurde nicht eingesetzt"/>
    <x v="1"/>
    <s v="Produkte"/>
    <s v="BUs"/>
    <s v="Symptome"/>
    <n v="77"/>
    <s v="L18"/>
    <n v="29500754"/>
    <n v="12"/>
  </r>
  <r>
    <x v="1"/>
    <n v="99.13"/>
    <x v="39"/>
    <x v="7"/>
    <s v="ABS Bio Gouda 48%, mitt"/>
    <x v="0"/>
    <x v="4"/>
    <s v="wurde nicht eingesetzt"/>
    <x v="4"/>
    <s v="Produkte"/>
    <s v="BUs"/>
    <s v="Symptome"/>
    <n v="218.08600000000001"/>
    <s v="L18"/>
    <n v="29500754"/>
    <n v="12"/>
  </r>
  <r>
    <x v="1"/>
    <n v="50"/>
    <x v="24"/>
    <x v="7"/>
    <s v="ABS Cheddar rot"/>
    <x v="0"/>
    <x v="24"/>
    <s v="-"/>
    <x v="7"/>
    <s v="Produkte"/>
    <s v="BUs"/>
    <s v="Symptome"/>
    <s v="0"/>
    <s v="L1"/>
    <n v="29500776"/>
    <n v="120"/>
  </r>
  <r>
    <x v="1"/>
    <n v="30"/>
    <x v="16"/>
    <x v="7"/>
    <s v="ABS Cheddar rot"/>
    <x v="2"/>
    <x v="2"/>
    <s v="nicht eindeutig"/>
    <x v="7"/>
    <s v="Produkte"/>
    <s v="BUs"/>
    <s v="Symptome"/>
    <s v="0"/>
    <s v="L1"/>
    <n v="29500776"/>
    <n v="30"/>
  </r>
  <r>
    <x v="1"/>
    <n v="13"/>
    <x v="39"/>
    <x v="7"/>
    <s v="ABS Cheddar rot"/>
    <x v="0"/>
    <x v="19"/>
    <s v="unrelmäßige Produktion"/>
    <x v="4"/>
    <s v="Produkte"/>
    <s v="BUs"/>
    <s v="Symptome"/>
    <s v="0"/>
    <s v="L1"/>
    <n v="29500776"/>
    <n v="12"/>
  </r>
  <r>
    <x v="0"/>
    <n v="85.5"/>
    <x v="33"/>
    <x v="7"/>
    <s v="ABS Gouda 48% OGT"/>
    <x v="0"/>
    <x v="14"/>
    <s v="Keinen Einsatz"/>
    <x v="8"/>
    <s v="Produkte"/>
    <s v="BUs"/>
    <s v="Symptome"/>
    <s v="0"/>
    <s v="Abfüllung"/>
    <n v="29500816"/>
    <n v="12"/>
  </r>
  <r>
    <x v="0"/>
    <n v="91"/>
    <x v="28"/>
    <x v="7"/>
    <s v="ABS Gouda 48% OGT"/>
    <x v="0"/>
    <x v="14"/>
    <s v="Aufgrund Konsistenz nicht genommen. Zu wenig VOS verarbeitet. Vom Warmen ins Kalte -&gt; Schimmel"/>
    <x v="9"/>
    <s v="Produkte"/>
    <s v="BUs"/>
    <s v="Symptome"/>
    <s v="0"/>
    <s v="Schmelze"/>
    <n v="29500816"/>
    <n v="12"/>
  </r>
  <r>
    <x v="0"/>
    <n v="22"/>
    <x v="28"/>
    <x v="7"/>
    <s v="ABS Gouda 48% OGT"/>
    <x v="1"/>
    <x v="25"/>
    <s v="guter Zustand"/>
    <x v="9"/>
    <s v="Produkte"/>
    <s v="BUs"/>
    <s v="Symptome"/>
    <s v="0"/>
    <s v="Schmelze"/>
    <n v="29500816"/>
    <n v="22"/>
  </r>
  <r>
    <x v="1"/>
    <n v="90"/>
    <x v="3"/>
    <x v="7"/>
    <s v="ABS Edamer 40% OGT"/>
    <x v="0"/>
    <x v="0"/>
    <s v="-"/>
    <x v="0"/>
    <s v="Produkte"/>
    <s v="BUs"/>
    <s v="Symptome"/>
    <s v="0"/>
    <s v="BU3"/>
    <n v="29500817"/>
    <n v="12"/>
  </r>
  <r>
    <x v="1"/>
    <n v="10"/>
    <x v="16"/>
    <x v="7"/>
    <s v="ABS Gouda Mittelalt 45%"/>
    <x v="0"/>
    <x v="4"/>
    <s v="wird eigentlich gesammelt und verarbeitet"/>
    <x v="7"/>
    <s v="Produkte"/>
    <s v="BUs"/>
    <s v="Symptome"/>
    <n v="20"/>
    <s v="L18"/>
    <n v="29500821"/>
    <n v="12"/>
  </r>
  <r>
    <x v="1"/>
    <n v="616"/>
    <x v="13"/>
    <x v="7"/>
    <s v="ABS Gouda Mittelalt 45%"/>
    <x v="6"/>
    <x v="26"/>
    <s v="-"/>
    <x v="2"/>
    <s v="Produkte"/>
    <s v="BUs"/>
    <s v="Symptome"/>
    <n v="1232"/>
    <s v="BU3"/>
    <n v="29500821"/>
    <n v="80"/>
  </r>
  <r>
    <x v="0"/>
    <n v="300"/>
    <x v="10"/>
    <x v="7"/>
    <s v="ABS Butterkäse 45% OGT"/>
    <x v="1"/>
    <x v="1"/>
    <s v="Kunststoff"/>
    <x v="4"/>
    <s v="Produkte"/>
    <s v="BUs"/>
    <s v="Symptome"/>
    <n v="600"/>
    <s v="Abfüllung"/>
    <n v="29500823"/>
    <n v="22"/>
  </r>
  <r>
    <x v="0"/>
    <n v="89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78"/>
    <s v="Schmelze"/>
    <n v="29500823"/>
    <n v="12"/>
  </r>
  <r>
    <x v="0"/>
    <n v="96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92"/>
    <s v="Schmelze"/>
    <n v="29500823"/>
    <n v="12"/>
  </r>
  <r>
    <x v="5"/>
    <n v="41.4"/>
    <x v="25"/>
    <x v="7"/>
    <s v="ABS Butterkäse 45% OGT"/>
    <x v="1"/>
    <x v="1"/>
    <s v="Schmutz"/>
    <x v="9"/>
    <s v="Produkte"/>
    <s v="BUs"/>
    <s v="Symptome"/>
    <n v="82.8"/>
    <s v="L31"/>
    <n v="29500823"/>
    <n v="22"/>
  </r>
  <r>
    <x v="0"/>
    <n v="102"/>
    <x v="2"/>
    <x v="7"/>
    <s v="ABS Butterkäse 45% OGT"/>
    <x v="0"/>
    <x v="14"/>
    <s v="-"/>
    <x v="2"/>
    <s v="Produkte"/>
    <s v="BUs"/>
    <s v="Symptome"/>
    <n v="204"/>
    <s v="Schmelze"/>
    <n v="29500823"/>
    <n v="12"/>
  </r>
  <r>
    <x v="0"/>
    <n v="123.5"/>
    <x v="17"/>
    <x v="4"/>
    <s v="VOS RW-CHILI OGT"/>
    <x v="0"/>
    <x v="14"/>
    <s v="Aufgrund Konsistenz nicht genommen. Zu wenig VOS verarbeitet. Vom Warmen ins Kalte -&gt; Schimmel"/>
    <x v="3"/>
    <s v="Produkte"/>
    <s v="BUs"/>
    <s v="Symptome"/>
    <n v="61.75"/>
    <s v="Schmelze"/>
    <n v="29500860"/>
    <n v="12"/>
  </r>
  <r>
    <x v="0"/>
    <n v="7"/>
    <x v="36"/>
    <x v="4"/>
    <s v="VOS RW-CHILI OGT"/>
    <x v="0"/>
    <x v="14"/>
    <s v="-"/>
    <x v="5"/>
    <s v="Produkte"/>
    <s v="BUs"/>
    <s v="Symptome"/>
    <n v="3.5"/>
    <s v="Schmelze"/>
    <n v="29500860"/>
    <n v="12"/>
  </r>
  <r>
    <x v="1"/>
    <n v="30"/>
    <x v="22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s v="Produkte"/>
    <s v="BUs"/>
    <s v="Symptome"/>
    <n v="15"/>
    <s v="L16"/>
    <n v="29500861"/>
    <n v="12"/>
  </r>
  <r>
    <x v="3"/>
    <n v="147"/>
    <x v="17"/>
    <x v="7"/>
    <s v="ABS HEUBLUM"/>
    <x v="5"/>
    <x v="17"/>
    <s v="&lt;300kg/Monat"/>
    <x v="3"/>
    <s v="Produkte"/>
    <s v="BUs"/>
    <s v="Symptome"/>
    <s v="0"/>
    <s v="L21"/>
    <n v="29500878"/>
    <n v="61"/>
  </r>
  <r>
    <x v="0"/>
    <n v="12"/>
    <x v="16"/>
    <x v="4"/>
    <s v="VOS SKZ AMMERLAND"/>
    <x v="0"/>
    <x v="27"/>
    <s v="Ware konnte nicht vakuumiert werden, nicht genügend LA"/>
    <x v="7"/>
    <s v="Produkte"/>
    <s v="BUs"/>
    <s v="Symptome"/>
    <n v="6"/>
    <s v="RWV"/>
    <n v="29500879"/>
    <n v="12"/>
  </r>
  <r>
    <x v="1"/>
    <n v="29"/>
    <x v="37"/>
    <x v="4"/>
    <s v="VOS SKZ AMMERLAND"/>
    <x v="2"/>
    <x v="2"/>
    <s v="-"/>
    <x v="0"/>
    <s v="Produkte"/>
    <s v="BUs"/>
    <s v="Symptome"/>
    <n v="14.5"/>
    <s v="BU3"/>
    <n v="29500879"/>
    <n v="30"/>
  </r>
  <r>
    <x v="0"/>
    <n v="106.2"/>
    <x v="40"/>
    <x v="4"/>
    <s v="VOS SKZ AMMERLAND"/>
    <x v="0"/>
    <x v="14"/>
    <s v="-"/>
    <x v="10"/>
    <s v="Produkte"/>
    <s v="BUs"/>
    <s v="Symptome"/>
    <n v="53.1"/>
    <s v="Schmelze"/>
    <n v="29500879"/>
    <n v="12"/>
  </r>
  <r>
    <x v="3"/>
    <n v="10"/>
    <x v="18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10"/>
    <x v="10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28"/>
    <x v="32"/>
    <x v="7"/>
    <s v="ABS HEUBL"/>
    <x v="5"/>
    <x v="17"/>
    <s v="&lt;300kg/Monat"/>
    <x v="4"/>
    <s v="Produkte"/>
    <s v="BUs"/>
    <s v="Symptome"/>
    <n v="0.28000000000000003"/>
    <s v="L21"/>
    <n v="29500885"/>
    <n v="61"/>
  </r>
  <r>
    <x v="3"/>
    <n v="280"/>
    <x v="25"/>
    <x v="7"/>
    <s v="ABS HEUBL"/>
    <x v="5"/>
    <x v="17"/>
    <s v="&lt;300kg/Monat"/>
    <x v="9"/>
    <s v="Produkte"/>
    <s v="BUs"/>
    <s v="Symptome"/>
    <n v="2.8000000000000003"/>
    <s v="L21"/>
    <n v="29500885"/>
    <n v="61"/>
  </r>
  <r>
    <x v="3"/>
    <n v="19"/>
    <x v="13"/>
    <x v="7"/>
    <s v="ABS HEUBL"/>
    <x v="0"/>
    <x v="0"/>
    <s v="-"/>
    <x v="2"/>
    <s v="Produkte"/>
    <s v="BUs"/>
    <s v="Symptome"/>
    <n v="0.19"/>
    <s v="Bu4"/>
    <n v="29500885"/>
    <n v="12"/>
  </r>
  <r>
    <x v="3"/>
    <n v="15"/>
    <x v="2"/>
    <x v="7"/>
    <s v="ABS HEUBL"/>
    <x v="5"/>
    <x v="17"/>
    <s v="-"/>
    <x v="2"/>
    <s v="Produkte"/>
    <s v="BUs"/>
    <s v="Symptome"/>
    <n v="0.15"/>
    <s v="Bu4"/>
    <n v="29500885"/>
    <n v="61"/>
  </r>
  <r>
    <x v="3"/>
    <n v="160"/>
    <x v="17"/>
    <x v="7"/>
    <s v="ABS MEDI-KRÄUK"/>
    <x v="5"/>
    <x v="17"/>
    <s v="&lt;300kg/Monat"/>
    <x v="3"/>
    <s v="Produkte"/>
    <s v="BUs"/>
    <s v="Symptome"/>
    <n v="240"/>
    <s v="L21"/>
    <n v="29500886"/>
    <n v="61"/>
  </r>
  <r>
    <x v="3"/>
    <n v="54"/>
    <x v="38"/>
    <x v="7"/>
    <s v="ABS MEDI-KRÄUK"/>
    <x v="1"/>
    <x v="26"/>
    <s v="Trennung vom Klebeband aus Produkt zu aufwendig"/>
    <x v="3"/>
    <s v="Produkte"/>
    <s v="BUs"/>
    <s v="Symptome"/>
    <n v="81"/>
    <s v="L21"/>
    <n v="29500886"/>
    <n v="22"/>
  </r>
  <r>
    <x v="3"/>
    <n v="8"/>
    <x v="8"/>
    <x v="7"/>
    <s v="ABS MEDI-KRÄUK"/>
    <x v="5"/>
    <x v="17"/>
    <s v="&lt;500kg/Monat"/>
    <x v="1"/>
    <s v="Produkte"/>
    <s v="BUs"/>
    <s v="Symptome"/>
    <n v="12"/>
    <s v="L21"/>
    <n v="29500886"/>
    <n v="61"/>
  </r>
  <r>
    <x v="3"/>
    <n v="38"/>
    <x v="14"/>
    <x v="7"/>
    <s v="ABS MEDI-KRÄUK"/>
    <x v="5"/>
    <x v="17"/>
    <s v="&lt;500kg/Monat"/>
    <x v="1"/>
    <s v="Produkte"/>
    <s v="BUs"/>
    <s v="Symptome"/>
    <n v="57"/>
    <s v="L21"/>
    <n v="29500886"/>
    <n v="61"/>
  </r>
  <r>
    <x v="3"/>
    <n v="30"/>
    <x v="29"/>
    <x v="7"/>
    <s v="ABS MEDI-KRÄUK"/>
    <x v="5"/>
    <x v="17"/>
    <s v="&lt;500kg/Monat"/>
    <x v="1"/>
    <s v="Produkte"/>
    <s v="BUs"/>
    <s v="Symptome"/>
    <n v="45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32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18"/>
    <x v="19"/>
    <x v="7"/>
    <s v="ABS MEDI-KRÄUK"/>
    <x v="5"/>
    <x v="17"/>
    <s v="&lt;500kg/Monat"/>
    <x v="8"/>
    <s v="Produkte"/>
    <s v="BUs"/>
    <s v="Symptome"/>
    <n v="27"/>
    <s v="L21"/>
    <n v="29500886"/>
    <n v="61"/>
  </r>
  <r>
    <x v="3"/>
    <n v="28"/>
    <x v="26"/>
    <x v="7"/>
    <s v="ABS MEDI-KRÄUK"/>
    <x v="5"/>
    <x v="17"/>
    <s v="&lt;500kg/Monat"/>
    <x v="8"/>
    <s v="Produkte"/>
    <s v="BUs"/>
    <s v="Symptome"/>
    <n v="42"/>
    <s v="L21"/>
    <n v="29500886"/>
    <n v="61"/>
  </r>
  <r>
    <x v="3"/>
    <n v="15"/>
    <x v="20"/>
    <x v="7"/>
    <s v="ABS MEDI-KRÄUK"/>
    <x v="5"/>
    <x v="17"/>
    <s v="&lt;500kg/Monat"/>
    <x v="9"/>
    <s v="Produkte"/>
    <s v="BUs"/>
    <s v="Symptome"/>
    <n v="22.5"/>
    <s v="L21"/>
    <n v="29500886"/>
    <n v="61"/>
  </r>
  <r>
    <x v="3"/>
    <n v="16"/>
    <x v="28"/>
    <x v="7"/>
    <s v="ABS MEDI-KRÄUK"/>
    <x v="5"/>
    <x v="17"/>
    <s v="&lt;500kg/Monat"/>
    <x v="9"/>
    <s v="Produkte"/>
    <s v="BUs"/>
    <s v="Symptome"/>
    <n v="24"/>
    <s v="L21"/>
    <n v="29500886"/>
    <n v="61"/>
  </r>
  <r>
    <x v="3"/>
    <n v="5"/>
    <x v="36"/>
    <x v="7"/>
    <s v="ABS MEDI-KRÄUK"/>
    <x v="5"/>
    <x v="24"/>
    <s v="-"/>
    <x v="5"/>
    <s v="Produkte"/>
    <s v="BUs"/>
    <s v="Symptome"/>
    <n v="7.5"/>
    <s v="Bu4"/>
    <n v="29500886"/>
    <n v="61"/>
  </r>
  <r>
    <x v="3"/>
    <n v="3"/>
    <x v="0"/>
    <x v="7"/>
    <s v="ABS MEDI-KRÄUK"/>
    <x v="5"/>
    <x v="17"/>
    <s v="-"/>
    <x v="0"/>
    <s v="Produkte"/>
    <s v="BUs"/>
    <s v="Symptome"/>
    <n v="4.5"/>
    <s v="Bu4"/>
    <n v="29500886"/>
    <n v="61"/>
  </r>
  <r>
    <x v="3"/>
    <n v="19"/>
    <x v="13"/>
    <x v="7"/>
    <s v="ABS MEDI-KRÄUK"/>
    <x v="0"/>
    <x v="0"/>
    <s v="-"/>
    <x v="2"/>
    <s v="Produkte"/>
    <s v="BUs"/>
    <s v="Symptome"/>
    <n v="28.5"/>
    <s v="Bu4"/>
    <n v="29500886"/>
    <n v="12"/>
  </r>
  <r>
    <x v="3"/>
    <n v="123"/>
    <x v="2"/>
    <x v="7"/>
    <s v="ABS MEDI-KRÄUK"/>
    <x v="0"/>
    <x v="28"/>
    <s v="-"/>
    <x v="2"/>
    <s v="Produkte"/>
    <s v="BUs"/>
    <s v="Symptome"/>
    <n v="184.5"/>
    <s v="Bu4"/>
    <n v="29500886"/>
    <n v="62"/>
  </r>
  <r>
    <x v="3"/>
    <n v="204"/>
    <x v="2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04"/>
    <x v="4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"/>
    <x v="23"/>
    <x v="7"/>
    <s v="ABS ZIEGE-GOU"/>
    <x v="5"/>
    <x v="24"/>
    <s v="-"/>
    <x v="5"/>
    <s v="Produkte"/>
    <s v="BUs"/>
    <s v="Symptome"/>
    <n v="2"/>
    <s v="Bu4"/>
    <n v="29500887"/>
    <n v="61"/>
  </r>
  <r>
    <x v="3"/>
    <n v="26"/>
    <x v="35"/>
    <x v="7"/>
    <s v="ABS ZIEGE-GOU"/>
    <x v="5"/>
    <x v="24"/>
    <s v="-"/>
    <x v="5"/>
    <s v="Produkte"/>
    <s v="BUs"/>
    <s v="Symptome"/>
    <n v="26"/>
    <s v="Bu4"/>
    <n v="29500887"/>
    <n v="61"/>
  </r>
  <r>
    <x v="3"/>
    <n v="62.4"/>
    <x v="35"/>
    <x v="7"/>
    <s v="ABS ZIEGE-GOU"/>
    <x v="0"/>
    <x v="29"/>
    <s v="-"/>
    <x v="5"/>
    <s v="Produkte"/>
    <s v="BUs"/>
    <s v="Symptome"/>
    <n v="62.4"/>
    <s v="Bu4"/>
    <n v="29500887"/>
    <n v="12"/>
  </r>
  <r>
    <x v="3"/>
    <n v="8"/>
    <x v="3"/>
    <x v="7"/>
    <s v="ABS ZIEGE-GOU"/>
    <x v="5"/>
    <x v="17"/>
    <s v="-"/>
    <x v="0"/>
    <s v="Produkte"/>
    <s v="BUs"/>
    <s v="Symptome"/>
    <n v="8"/>
    <s v="Bu4"/>
    <n v="29500887"/>
    <n v="61"/>
  </r>
  <r>
    <x v="3"/>
    <n v="15"/>
    <x v="41"/>
    <x v="7"/>
    <s v="ABS ZIEGE-GOU"/>
    <x v="4"/>
    <x v="30"/>
    <s v="-"/>
    <x v="10"/>
    <s v="Produkte"/>
    <s v="BUs"/>
    <s v="Symptome"/>
    <n v="15"/>
    <s v="Bu4"/>
    <n v="29500887"/>
    <n v="55"/>
  </r>
  <r>
    <x v="3"/>
    <n v="22"/>
    <x v="17"/>
    <x v="7"/>
    <s v="ABS PECO"/>
    <x v="5"/>
    <x v="17"/>
    <s v="&lt;300kg/Monat"/>
    <x v="3"/>
    <s v="Produkte"/>
    <s v="BUs"/>
    <s v="Symptome"/>
    <n v="32.352941176470594"/>
    <s v="L23"/>
    <n v="29500891"/>
    <n v="61"/>
  </r>
  <r>
    <x v="3"/>
    <n v="4"/>
    <x v="8"/>
    <x v="7"/>
    <s v="ABS PECO"/>
    <x v="5"/>
    <x v="17"/>
    <s v="&lt;300kg/Monat"/>
    <x v="1"/>
    <s v="Produkte"/>
    <s v="BUs"/>
    <s v="Symptome"/>
    <n v="5.882352941176471"/>
    <s v="L23"/>
    <n v="29500891"/>
    <n v="61"/>
  </r>
  <r>
    <x v="3"/>
    <n v="11"/>
    <x v="29"/>
    <x v="7"/>
    <s v="ABS PECO"/>
    <x v="5"/>
    <x v="17"/>
    <s v="&lt;300kg/Monat"/>
    <x v="1"/>
    <s v="Produkte"/>
    <s v="BUs"/>
    <s v="Symptome"/>
    <n v="16.176470588235297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Bu4"/>
    <n v="29500891"/>
    <n v="61"/>
  </r>
  <r>
    <x v="3"/>
    <n v="20"/>
    <x v="42"/>
    <x v="7"/>
    <s v="ABS PECO"/>
    <x v="5"/>
    <x v="17"/>
    <s v="&lt;300kg/Monat"/>
    <x v="8"/>
    <s v="Produkte"/>
    <s v="BUs"/>
    <s v="Symptome"/>
    <n v="29.411764705882355"/>
    <s v="L23"/>
    <n v="29500891"/>
    <n v="61"/>
  </r>
  <r>
    <x v="3"/>
    <n v="7"/>
    <x v="19"/>
    <x v="7"/>
    <s v="ABS PECO"/>
    <x v="5"/>
    <x v="17"/>
    <s v="&lt;300kg/Monat"/>
    <x v="8"/>
    <s v="Produkte"/>
    <s v="BUs"/>
    <s v="Symptome"/>
    <n v="10.294117647058824"/>
    <s v="L23"/>
    <n v="29500891"/>
    <n v="61"/>
  </r>
  <r>
    <x v="3"/>
    <n v="61"/>
    <x v="43"/>
    <x v="7"/>
    <s v="ABS PECO"/>
    <x v="5"/>
    <x v="17"/>
    <s v="&lt;300kg/Monat"/>
    <x v="8"/>
    <s v="Produkte"/>
    <s v="BUs"/>
    <s v="Symptome"/>
    <n v="89.705882352941188"/>
    <s v="L23"/>
    <n v="29500891"/>
    <n v="61"/>
  </r>
  <r>
    <x v="3"/>
    <n v="11"/>
    <x v="20"/>
    <x v="7"/>
    <s v="ABS PECO"/>
    <x v="5"/>
    <x v="17"/>
    <s v="&lt;300kg/Monat"/>
    <x v="9"/>
    <s v="Produkte"/>
    <s v="BUs"/>
    <s v="Symptome"/>
    <n v="16.176470588235297"/>
    <s v="L23"/>
    <n v="29500891"/>
    <n v="61"/>
  </r>
  <r>
    <x v="3"/>
    <n v="4"/>
    <x v="25"/>
    <x v="7"/>
    <s v="ABS PECO"/>
    <x v="5"/>
    <x v="17"/>
    <s v="&lt;300kg/Monat"/>
    <x v="9"/>
    <s v="Produkte"/>
    <s v="BUs"/>
    <s v="Symptome"/>
    <n v="5.882352941176471"/>
    <s v="L23"/>
    <n v="29500891"/>
    <n v="61"/>
  </r>
  <r>
    <x v="3"/>
    <n v="8"/>
    <x v="34"/>
    <x v="7"/>
    <s v="ABS PECO"/>
    <x v="5"/>
    <x v="24"/>
    <s v="-"/>
    <x v="5"/>
    <s v="Produkte"/>
    <s v="BUs"/>
    <s v="Symptome"/>
    <n v="11.764705882352942"/>
    <s v="Bu4"/>
    <n v="29500891"/>
    <n v="61"/>
  </r>
  <r>
    <x v="3"/>
    <n v="9"/>
    <x v="37"/>
    <x v="7"/>
    <s v="ABS PECO"/>
    <x v="5"/>
    <x v="17"/>
    <s v="-"/>
    <x v="0"/>
    <s v="Produkte"/>
    <s v="BUs"/>
    <s v="Symptome"/>
    <n v="13.23529411764706"/>
    <s v="Bu4"/>
    <n v="29500891"/>
    <n v="61"/>
  </r>
  <r>
    <x v="3"/>
    <n v="79"/>
    <x v="0"/>
    <x v="7"/>
    <s v="ABS PECO"/>
    <x v="5"/>
    <x v="17"/>
    <s v="-"/>
    <x v="0"/>
    <s v="Produkte"/>
    <s v="BUs"/>
    <s v="Symptome"/>
    <n v="116.1764705882353"/>
    <s v="Bu4"/>
    <n v="29500891"/>
    <n v="61"/>
  </r>
  <r>
    <x v="3"/>
    <n v="24"/>
    <x v="13"/>
    <x v="7"/>
    <s v="ABS PECO"/>
    <x v="0"/>
    <x v="0"/>
    <s v="-"/>
    <x v="2"/>
    <s v="Produkte"/>
    <s v="BUs"/>
    <s v="Symptome"/>
    <n v="35.294117647058826"/>
    <s v="Bu4"/>
    <n v="29500891"/>
    <n v="12"/>
  </r>
  <r>
    <x v="3"/>
    <n v="66"/>
    <x v="1"/>
    <x v="7"/>
    <s v="ABS BLU-FOU"/>
    <x v="5"/>
    <x v="17"/>
    <s v="&lt;100kg/Monat"/>
    <x v="1"/>
    <s v="Produkte"/>
    <s v="BUs"/>
    <s v="Symptome"/>
    <n v="0.66"/>
    <s v="L20"/>
    <n v="29500892"/>
    <n v="61"/>
  </r>
  <r>
    <x v="3"/>
    <n v="15"/>
    <x v="23"/>
    <x v="7"/>
    <s v="ABS BLU-FOU"/>
    <x v="5"/>
    <x v="24"/>
    <s v="-"/>
    <x v="5"/>
    <s v="Produkte"/>
    <s v="BUs"/>
    <s v="Symptome"/>
    <n v="0.15"/>
    <s v="Bu4"/>
    <n v="29500892"/>
    <n v="61"/>
  </r>
  <r>
    <x v="3"/>
    <n v="209"/>
    <x v="13"/>
    <x v="7"/>
    <s v="ABS BLU-FOU"/>
    <x v="0"/>
    <x v="0"/>
    <s v="-"/>
    <x v="2"/>
    <s v="Produkte"/>
    <s v="BUs"/>
    <s v="Symptome"/>
    <n v="2.09"/>
    <s v="Bu4"/>
    <n v="29500892"/>
    <n v="12"/>
  </r>
  <r>
    <x v="3"/>
    <n v="346"/>
    <x v="13"/>
    <x v="7"/>
    <s v="ABS BLU-FOU"/>
    <x v="5"/>
    <x v="17"/>
    <s v="-"/>
    <x v="2"/>
    <s v="Produkte"/>
    <s v="BUs"/>
    <s v="Symptome"/>
    <n v="3.46"/>
    <s v="Bu4"/>
    <n v="29500892"/>
    <n v="61"/>
  </r>
  <r>
    <x v="3"/>
    <n v="102"/>
    <x v="37"/>
    <x v="7"/>
    <s v="ABS REBLOCH"/>
    <x v="0"/>
    <x v="31"/>
    <s v="-"/>
    <x v="0"/>
    <s v="Produkte"/>
    <s v="BUs"/>
    <s v="Symptome"/>
    <n v="1.02"/>
    <s v="Bu4"/>
    <n v="29500893"/>
    <n v="12"/>
  </r>
  <r>
    <x v="3"/>
    <n v="154"/>
    <x v="37"/>
    <x v="7"/>
    <s v="ABS REBLOCH"/>
    <x v="5"/>
    <x v="17"/>
    <s v="-"/>
    <x v="0"/>
    <s v="Produkte"/>
    <s v="BUs"/>
    <s v="Symptome"/>
    <n v="1.54"/>
    <s v="Bu4"/>
    <n v="29500893"/>
    <n v="61"/>
  </r>
  <r>
    <x v="3"/>
    <n v="5"/>
    <x v="13"/>
    <x v="7"/>
    <s v="ABS REBLOCH"/>
    <x v="0"/>
    <x v="0"/>
    <s v="-"/>
    <x v="2"/>
    <s v="Produkte"/>
    <s v="BUs"/>
    <s v="Symptome"/>
    <n v="0.05"/>
    <s v="Bu4"/>
    <n v="29500893"/>
    <n v="12"/>
  </r>
  <r>
    <x v="3"/>
    <n v="29"/>
    <x v="13"/>
    <x v="7"/>
    <s v="ABS REBLOCH"/>
    <x v="5"/>
    <x v="17"/>
    <s v="-"/>
    <x v="2"/>
    <s v="Produkte"/>
    <s v="BUs"/>
    <s v="Symptome"/>
    <n v="0.28999999999999998"/>
    <s v="Bu4"/>
    <n v="29500893"/>
    <n v="61"/>
  </r>
  <r>
    <x v="3"/>
    <n v="452"/>
    <x v="37"/>
    <x v="7"/>
    <s v="ABS BACK-BLÜT"/>
    <x v="0"/>
    <x v="31"/>
    <s v="-"/>
    <x v="0"/>
    <s v="Produkte"/>
    <s v="BUs"/>
    <s v="Symptome"/>
    <s v="0"/>
    <s v="Bu4"/>
    <n v="29500894"/>
    <n v="12"/>
  </r>
  <r>
    <x v="3"/>
    <n v="6"/>
    <x v="17"/>
    <x v="7"/>
    <s v="ABS BRIE"/>
    <x v="5"/>
    <x v="17"/>
    <s v="&lt;20kg/Monat"/>
    <x v="3"/>
    <s v="Produkte"/>
    <s v="BUs"/>
    <s v="Symptome"/>
    <n v="0.06"/>
    <s v="L20"/>
    <n v="29500895"/>
    <n v="61"/>
  </r>
  <r>
    <x v="3"/>
    <n v="12"/>
    <x v="20"/>
    <x v="7"/>
    <s v="ABS BRIE"/>
    <x v="5"/>
    <x v="17"/>
    <s v="&lt;20kg/Monat"/>
    <x v="9"/>
    <s v="Produkte"/>
    <s v="BUs"/>
    <s v="Symptome"/>
    <n v="0.12"/>
    <s v="L20"/>
    <n v="29500895"/>
    <n v="61"/>
  </r>
  <r>
    <x v="3"/>
    <n v="61"/>
    <x v="13"/>
    <x v="7"/>
    <s v="ABS BRIE"/>
    <x v="0"/>
    <x v="0"/>
    <s v="-"/>
    <x v="2"/>
    <s v="Produkte"/>
    <s v="BUs"/>
    <s v="Symptome"/>
    <n v="0.61"/>
    <s v="Bu4"/>
    <n v="29500895"/>
    <n v="12"/>
  </r>
  <r>
    <x v="3"/>
    <n v="22"/>
    <x v="13"/>
    <x v="7"/>
    <s v="ABS BRIE"/>
    <x v="5"/>
    <x v="17"/>
    <s v="-"/>
    <x v="2"/>
    <s v="Produkte"/>
    <s v="BUs"/>
    <s v="Symptome"/>
    <n v="0.22"/>
    <s v="Bu4"/>
    <n v="29500895"/>
    <n v="61"/>
  </r>
  <r>
    <x v="3"/>
    <n v="44"/>
    <x v="17"/>
    <x v="7"/>
    <s v="ABS ROVIN"/>
    <x v="5"/>
    <x v="17"/>
    <s v="&lt;300kg/Monat"/>
    <x v="3"/>
    <s v="Produkte"/>
    <s v="BUs"/>
    <s v="Symptome"/>
    <n v="0.44"/>
    <s v="L23"/>
    <n v="29500900"/>
    <n v="61"/>
  </r>
  <r>
    <x v="3"/>
    <n v="22"/>
    <x v="38"/>
    <x v="7"/>
    <s v="ABS ROVIN"/>
    <x v="1"/>
    <x v="26"/>
    <s v="Trennung vom Klebeband aus Produkt zu aufwendig"/>
    <x v="3"/>
    <s v="Produkte"/>
    <s v="BUs"/>
    <s v="Symptome"/>
    <n v="0.22"/>
    <s v="L23"/>
    <n v="29500900"/>
    <n v="22"/>
  </r>
  <r>
    <x v="3"/>
    <n v="8"/>
    <x v="8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19"/>
    <x v="14"/>
    <x v="7"/>
    <s v="ABS ROVIN"/>
    <x v="5"/>
    <x v="17"/>
    <s v="&lt;300kg/Monat"/>
    <x v="1"/>
    <s v="Produkte"/>
    <s v="BUs"/>
    <s v="Symptome"/>
    <n v="0.19"/>
    <s v="L23"/>
    <n v="29500900"/>
    <n v="61"/>
  </r>
  <r>
    <x v="3"/>
    <n v="8"/>
    <x v="29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6"/>
    <x v="10"/>
    <x v="7"/>
    <s v="ABS ROVIN"/>
    <x v="5"/>
    <x v="17"/>
    <s v="&lt;300kg/Monat"/>
    <x v="4"/>
    <s v="Produkte"/>
    <s v="BUs"/>
    <s v="Symptome"/>
    <n v="0.06"/>
    <s v="L23"/>
    <n v="29500900"/>
    <n v="61"/>
  </r>
  <r>
    <x v="3"/>
    <n v="16"/>
    <x v="39"/>
    <x v="7"/>
    <s v="ABS ROVIN"/>
    <x v="5"/>
    <x v="17"/>
    <s v="&lt;300kg/Monat"/>
    <x v="4"/>
    <s v="Produkte"/>
    <s v="BUs"/>
    <s v="Symptome"/>
    <n v="0.16"/>
    <s v="L23"/>
    <n v="29500900"/>
    <n v="61"/>
  </r>
  <r>
    <x v="3"/>
    <n v="61"/>
    <x v="43"/>
    <x v="7"/>
    <s v="ABS ROVIN"/>
    <x v="5"/>
    <x v="17"/>
    <s v="&lt;300kg/Monat"/>
    <x v="8"/>
    <s v="Produkte"/>
    <s v="BUs"/>
    <s v="Symptome"/>
    <n v="0.61"/>
    <s v="L23"/>
    <n v="29500900"/>
    <n v="61"/>
  </r>
  <r>
    <x v="3"/>
    <n v="8"/>
    <x v="20"/>
    <x v="7"/>
    <s v="ABS ROVIN"/>
    <x v="5"/>
    <x v="17"/>
    <s v="&lt;300kg/Monat"/>
    <x v="9"/>
    <s v="Produkte"/>
    <s v="BUs"/>
    <s v="Symptome"/>
    <n v="0.08"/>
    <s v="L23"/>
    <n v="29500900"/>
    <n v="61"/>
  </r>
  <r>
    <x v="3"/>
    <n v="3"/>
    <x v="20"/>
    <x v="7"/>
    <s v="ABS ROVIN"/>
    <x v="5"/>
    <x v="17"/>
    <s v="&lt;300kg/Monat"/>
    <x v="9"/>
    <s v="Produkte"/>
    <s v="BUs"/>
    <s v="Symptome"/>
    <n v="0.03"/>
    <s v="L23"/>
    <n v="29500900"/>
    <n v="61"/>
  </r>
  <r>
    <x v="3"/>
    <n v="38"/>
    <x v="13"/>
    <x v="7"/>
    <s v="ABS ROVIN"/>
    <x v="0"/>
    <x v="0"/>
    <s v="-"/>
    <x v="2"/>
    <s v="Produkte"/>
    <s v="BUs"/>
    <s v="Symptome"/>
    <n v="0.38"/>
    <s v="Bu4"/>
    <n v="29500900"/>
    <n v="12"/>
  </r>
  <r>
    <x v="3"/>
    <n v="3"/>
    <x v="13"/>
    <x v="7"/>
    <s v="ABS ROVIN"/>
    <x v="5"/>
    <x v="17"/>
    <s v="-"/>
    <x v="2"/>
    <s v="Produkte"/>
    <s v="BUs"/>
    <s v="Symptome"/>
    <n v="0.03"/>
    <s v="Bu4"/>
    <n v="29500900"/>
    <n v="61"/>
  </r>
  <r>
    <x v="3"/>
    <n v="15"/>
    <x v="17"/>
    <x v="7"/>
    <s v="ABS TI-AD"/>
    <x v="5"/>
    <x v="17"/>
    <s v="&lt;50kg/Monat"/>
    <x v="3"/>
    <s v="Produkte"/>
    <s v="BUs"/>
    <s v="Symptome"/>
    <n v="0.15"/>
    <s v="L23"/>
    <n v="29500904"/>
    <n v="61"/>
  </r>
  <r>
    <x v="3"/>
    <n v="9"/>
    <x v="18"/>
    <x v="7"/>
    <s v="ABS TI-AD"/>
    <x v="5"/>
    <x v="17"/>
    <s v="&lt;50kg/Monat"/>
    <x v="4"/>
    <s v="Produkte"/>
    <s v="BUs"/>
    <s v="Symptome"/>
    <n v="0.09"/>
    <s v="L23"/>
    <n v="29500904"/>
    <n v="61"/>
  </r>
  <r>
    <x v="3"/>
    <n v="419"/>
    <x v="37"/>
    <x v="7"/>
    <s v="ABS TI-AD"/>
    <x v="5"/>
    <x v="17"/>
    <s v="-"/>
    <x v="0"/>
    <s v="Produkte"/>
    <s v="BUs"/>
    <s v="Symptome"/>
    <n v="4.1900000000000004"/>
    <s v="Bu4"/>
    <n v="29500904"/>
    <n v="61"/>
  </r>
  <r>
    <x v="3"/>
    <n v="447"/>
    <x v="13"/>
    <x v="7"/>
    <s v="ABS TI-AD"/>
    <x v="5"/>
    <x v="17"/>
    <s v="-"/>
    <x v="2"/>
    <s v="Produkte"/>
    <s v="BUs"/>
    <s v="Symptome"/>
    <n v="4.47"/>
    <s v="Bu4"/>
    <n v="29500904"/>
    <n v="61"/>
  </r>
  <r>
    <x v="3"/>
    <n v="45"/>
    <x v="17"/>
    <x v="7"/>
    <s v="ABS SCH-PAUL"/>
    <x v="5"/>
    <x v="17"/>
    <s v="&lt;300kg/Monat"/>
    <x v="3"/>
    <s v="Produkte"/>
    <s v="BUs"/>
    <s v="Symptome"/>
    <n v="0.45"/>
    <s v="L21"/>
    <n v="29500906"/>
    <n v="61"/>
  </r>
  <r>
    <x v="3"/>
    <n v="17"/>
    <x v="10"/>
    <x v="7"/>
    <s v="ABS SCH-PAUL"/>
    <x v="5"/>
    <x v="17"/>
    <s v="&lt;300kg/Monat"/>
    <x v="4"/>
    <s v="Produkte"/>
    <s v="BUs"/>
    <s v="Symptome"/>
    <n v="0.17"/>
    <s v="L21"/>
    <n v="29500906"/>
    <n v="61"/>
  </r>
  <r>
    <x v="3"/>
    <n v="25"/>
    <x v="32"/>
    <x v="7"/>
    <s v="ABS SCH-PAUL"/>
    <x v="5"/>
    <x v="17"/>
    <s v="&lt;300kg/Monat"/>
    <x v="4"/>
    <s v="Produkte"/>
    <s v="BUs"/>
    <s v="Symptome"/>
    <n v="0.25"/>
    <s v="L21"/>
    <n v="29500906"/>
    <n v="61"/>
  </r>
  <r>
    <x v="3"/>
    <n v="19"/>
    <x v="32"/>
    <x v="7"/>
    <s v="ABS SCH-PAUL"/>
    <x v="5"/>
    <x v="17"/>
    <s v="&lt;300kg/Monat"/>
    <x v="4"/>
    <s v="Produkte"/>
    <s v="BUs"/>
    <s v="Symptome"/>
    <n v="0.19"/>
    <s v="L21"/>
    <n v="29500906"/>
    <n v="61"/>
  </r>
  <r>
    <x v="3"/>
    <n v="8"/>
    <x v="19"/>
    <x v="7"/>
    <s v="ABS SCH-PAUL"/>
    <x v="5"/>
    <x v="17"/>
    <s v="&lt;300kg/Monat"/>
    <x v="8"/>
    <s v="Produkte"/>
    <s v="BUs"/>
    <s v="Symptome"/>
    <n v="0.08"/>
    <s v="L21"/>
    <n v="29500906"/>
    <n v="61"/>
  </r>
  <r>
    <x v="3"/>
    <n v="8"/>
    <x v="20"/>
    <x v="7"/>
    <s v="ABS SCH-PAUL"/>
    <x v="5"/>
    <x v="17"/>
    <s v="&lt;300kg/Monat"/>
    <x v="9"/>
    <s v="Produkte"/>
    <s v="BUs"/>
    <s v="Symptome"/>
    <n v="0.08"/>
    <s v="L21"/>
    <n v="29500906"/>
    <n v="61"/>
  </r>
  <r>
    <x v="3"/>
    <n v="9"/>
    <x v="23"/>
    <x v="7"/>
    <s v="ABS SCH-PAUL"/>
    <x v="5"/>
    <x v="24"/>
    <s v="-"/>
    <x v="5"/>
    <s v="Produkte"/>
    <s v="BUs"/>
    <s v="Symptome"/>
    <n v="0.09"/>
    <s v="Bu4"/>
    <n v="29500906"/>
    <n v="61"/>
  </r>
  <r>
    <x v="3"/>
    <n v="8"/>
    <x v="37"/>
    <x v="7"/>
    <s v="ABS SCH-PAUL"/>
    <x v="5"/>
    <x v="17"/>
    <s v="-"/>
    <x v="0"/>
    <s v="Produkte"/>
    <s v="BUs"/>
    <s v="Symptome"/>
    <n v="0.08"/>
    <s v="Bu4"/>
    <n v="29500906"/>
    <n v="61"/>
  </r>
  <r>
    <x v="3"/>
    <n v="58"/>
    <x v="0"/>
    <x v="7"/>
    <s v="ABS SCH-PAUL"/>
    <x v="5"/>
    <x v="17"/>
    <s v="-"/>
    <x v="0"/>
    <s v="Produkte"/>
    <s v="BUs"/>
    <s v="Symptome"/>
    <n v="0.57999999999999996"/>
    <s v="Bu4"/>
    <n v="29500906"/>
    <n v="61"/>
  </r>
  <r>
    <x v="3"/>
    <n v="52"/>
    <x v="13"/>
    <x v="7"/>
    <s v="ABS SCH-PAUL"/>
    <x v="0"/>
    <x v="0"/>
    <s v="-"/>
    <x v="2"/>
    <s v="Produkte"/>
    <s v="BUs"/>
    <s v="Symptome"/>
    <n v="0.52"/>
    <s v="Bu4"/>
    <n v="29500906"/>
    <n v="12"/>
  </r>
  <r>
    <x v="3"/>
    <n v="11"/>
    <x v="2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11"/>
    <x v="4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22"/>
    <x v="34"/>
    <x v="7"/>
    <s v="ABS GRUY"/>
    <x v="5"/>
    <x v="24"/>
    <s v="-"/>
    <x v="5"/>
    <s v="Produkte"/>
    <s v="BUs"/>
    <s v="Symptome"/>
    <n v="11"/>
    <s v="Bu4"/>
    <n v="29500908"/>
    <n v="61"/>
  </r>
  <r>
    <x v="3"/>
    <n v="327"/>
    <x v="37"/>
    <x v="7"/>
    <s v="ABS GRUY"/>
    <x v="5"/>
    <x v="17"/>
    <s v="-"/>
    <x v="0"/>
    <s v="Produkte"/>
    <s v="BUs"/>
    <s v="Symptome"/>
    <n v="163.5"/>
    <s v="Bu4"/>
    <n v="29500908"/>
    <n v="61"/>
  </r>
  <r>
    <x v="3"/>
    <n v="14"/>
    <x v="13"/>
    <x v="7"/>
    <s v="ABS GRUY"/>
    <x v="0"/>
    <x v="0"/>
    <s v="-"/>
    <x v="2"/>
    <s v="Produkte"/>
    <s v="BUs"/>
    <s v="Symptome"/>
    <n v="7"/>
    <s v="Bu4"/>
    <n v="29500908"/>
    <n v="12"/>
  </r>
  <r>
    <x v="3"/>
    <n v="177"/>
    <x v="13"/>
    <x v="7"/>
    <s v="ABS GRUY"/>
    <x v="5"/>
    <x v="17"/>
    <s v="-"/>
    <x v="2"/>
    <s v="Produkte"/>
    <s v="BUs"/>
    <s v="Symptome"/>
    <n v="88.5"/>
    <s v="Bu4"/>
    <n v="29500908"/>
    <n v="61"/>
  </r>
  <r>
    <x v="3"/>
    <n v="3"/>
    <x v="17"/>
    <x v="7"/>
    <s v="ABS APPEN"/>
    <x v="5"/>
    <x v="17"/>
    <s v="&lt;20kg/Monat"/>
    <x v="3"/>
    <s v="Produkte"/>
    <s v="BUs"/>
    <s v="Symptome"/>
    <n v="0.03"/>
    <s v="L23"/>
    <n v="29500909"/>
    <n v="61"/>
  </r>
  <r>
    <x v="3"/>
    <n v="36"/>
    <x v="8"/>
    <x v="7"/>
    <s v="ABS Unser Blütenkäse"/>
    <x v="5"/>
    <x v="17"/>
    <s v="&lt;500kg/Monat"/>
    <x v="1"/>
    <s v="Produkte"/>
    <s v="BUs"/>
    <s v="Symptome"/>
    <n v="0.36"/>
    <s v="L22"/>
    <n v="29500910"/>
    <n v="61"/>
  </r>
  <r>
    <x v="3"/>
    <n v="9"/>
    <x v="8"/>
    <x v="7"/>
    <s v="ABS Unser Blütenkäse"/>
    <x v="5"/>
    <x v="17"/>
    <s v="&lt;500kg/Monat"/>
    <x v="1"/>
    <s v="Produkte"/>
    <s v="BUs"/>
    <s v="Symptome"/>
    <n v="0.09"/>
    <s v="L22"/>
    <n v="29500910"/>
    <n v="61"/>
  </r>
  <r>
    <x v="3"/>
    <n v="66"/>
    <x v="14"/>
    <x v="7"/>
    <s v="ABS Unser Blütenkäse"/>
    <x v="5"/>
    <x v="17"/>
    <s v="&lt;500kg/Monat"/>
    <x v="1"/>
    <s v="Produkte"/>
    <s v="BUs"/>
    <s v="Symptome"/>
    <n v="0.66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6"/>
    <x v="10"/>
    <x v="7"/>
    <s v="ABS Unser Blütenkäse"/>
    <x v="5"/>
    <x v="17"/>
    <s v="&lt;500kg/Monat"/>
    <x v="4"/>
    <s v="Produkte"/>
    <s v="BUs"/>
    <s v="Symptome"/>
    <n v="0.06"/>
    <s v="L22"/>
    <n v="29500910"/>
    <n v="61"/>
  </r>
  <r>
    <x v="3"/>
    <n v="41"/>
    <x v="32"/>
    <x v="7"/>
    <s v="ABS Unser Blütenkäse"/>
    <x v="5"/>
    <x v="17"/>
    <s v="&lt;500kg/Monat"/>
    <x v="4"/>
    <s v="Produkte"/>
    <s v="BUs"/>
    <s v="Symptome"/>
    <n v="0.41000000000000003"/>
    <s v="L22"/>
    <n v="29500910"/>
    <n v="61"/>
  </r>
  <r>
    <x v="2"/>
    <n v="30"/>
    <x v="43"/>
    <x v="7"/>
    <s v="ABS Unser Blütenkäse"/>
    <x v="1"/>
    <x v="32"/>
    <s v="Retoure"/>
    <x v="8"/>
    <s v="Produkte"/>
    <s v="BUs"/>
    <s v="Symptome"/>
    <n v="0.3"/>
    <s v="Externe"/>
    <n v="29500910"/>
    <n v="22"/>
  </r>
  <r>
    <x v="3"/>
    <n v="30"/>
    <x v="43"/>
    <x v="7"/>
    <s v="ABS Unser Blütenkäse"/>
    <x v="5"/>
    <x v="17"/>
    <s v="&lt;500kg/Monat"/>
    <x v="8"/>
    <s v="Produkte"/>
    <s v="BUs"/>
    <s v="Symptome"/>
    <n v="0.3"/>
    <s v="L22"/>
    <n v="29500910"/>
    <n v="61"/>
  </r>
  <r>
    <x v="3"/>
    <n v="10"/>
    <x v="20"/>
    <x v="7"/>
    <s v="ABS Unser Blütenkäse"/>
    <x v="5"/>
    <x v="17"/>
    <s v="&lt;500kg/Monat"/>
    <x v="9"/>
    <s v="Produkte"/>
    <s v="BUs"/>
    <s v="Symptome"/>
    <n v="0.1"/>
    <s v="L22"/>
    <n v="29500910"/>
    <n v="61"/>
  </r>
  <r>
    <x v="3"/>
    <n v="50"/>
    <x v="25"/>
    <x v="7"/>
    <s v="ABS Unser Blütenkäse"/>
    <x v="5"/>
    <x v="17"/>
    <s v="&lt;500kg/Monat"/>
    <x v="9"/>
    <s v="Produkte"/>
    <s v="BUs"/>
    <s v="Symptome"/>
    <n v="0.5"/>
    <s v="L22"/>
    <n v="29500910"/>
    <n v="61"/>
  </r>
  <r>
    <x v="3"/>
    <n v="12"/>
    <x v="23"/>
    <x v="7"/>
    <s v="ABS Unser Blütenkäse"/>
    <x v="5"/>
    <x v="24"/>
    <s v="-"/>
    <x v="5"/>
    <s v="Produkte"/>
    <s v="BUs"/>
    <s v="Symptome"/>
    <n v="0.12"/>
    <s v="Bu4"/>
    <n v="29500910"/>
    <n v="61"/>
  </r>
  <r>
    <x v="3"/>
    <n v="24"/>
    <x v="37"/>
    <x v="7"/>
    <s v="ABS Unser Blütenkäse"/>
    <x v="5"/>
    <x v="17"/>
    <s v="-"/>
    <x v="0"/>
    <s v="Produkte"/>
    <s v="BUs"/>
    <s v="Symptome"/>
    <n v="0.24"/>
    <s v="Bu4"/>
    <n v="29500910"/>
    <n v="61"/>
  </r>
  <r>
    <x v="3"/>
    <n v="51"/>
    <x v="13"/>
    <x v="7"/>
    <s v="ABS Unser Blütenkäse"/>
    <x v="0"/>
    <x v="0"/>
    <s v="-"/>
    <x v="2"/>
    <s v="Produkte"/>
    <s v="BUs"/>
    <s v="Symptome"/>
    <n v="0.51"/>
    <s v="Bu4"/>
    <n v="29500910"/>
    <n v="12"/>
  </r>
  <r>
    <x v="1"/>
    <n v="24"/>
    <x v="2"/>
    <x v="7"/>
    <s v="ABS Unser Blütenkäse"/>
    <x v="5"/>
    <x v="17"/>
    <s v="-"/>
    <x v="2"/>
    <s v="Produkte"/>
    <s v="BUs"/>
    <s v="Symptome"/>
    <n v="0.24"/>
    <s v="BU3"/>
    <n v="29500910"/>
    <n v="61"/>
  </r>
  <r>
    <x v="3"/>
    <n v="12"/>
    <x v="2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12"/>
    <x v="4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22"/>
    <x v="8"/>
    <x v="7"/>
    <s v="ABS ZIEGENR"/>
    <x v="5"/>
    <x v="17"/>
    <s v="&lt;100kg/Monat"/>
    <x v="1"/>
    <s v="Produkte"/>
    <s v="BUs"/>
    <s v="Symptome"/>
    <n v="0.22"/>
    <s v="L20"/>
    <n v="29500913"/>
    <n v="61"/>
  </r>
  <r>
    <x v="3"/>
    <n v="4"/>
    <x v="1"/>
    <x v="7"/>
    <s v="ABS ZIEGENR"/>
    <x v="5"/>
    <x v="17"/>
    <s v="&lt;100kg/Monat"/>
    <x v="1"/>
    <s v="Produkte"/>
    <s v="BUs"/>
    <s v="Symptome"/>
    <n v="0.04"/>
    <s v="L20"/>
    <n v="29500913"/>
    <n v="61"/>
  </r>
  <r>
    <x v="3"/>
    <n v="7"/>
    <x v="18"/>
    <x v="7"/>
    <s v="ABS ZIEGENR"/>
    <x v="5"/>
    <x v="17"/>
    <s v="&lt;100kg/Monat"/>
    <x v="4"/>
    <s v="Produkte"/>
    <s v="BUs"/>
    <s v="Symptome"/>
    <n v="7.0000000000000007E-2"/>
    <s v="L20"/>
    <n v="29500913"/>
    <n v="61"/>
  </r>
  <r>
    <x v="3"/>
    <n v="18"/>
    <x v="32"/>
    <x v="7"/>
    <s v="ABS ZIEGENR"/>
    <x v="5"/>
    <x v="17"/>
    <s v="&lt;100kg/Monat"/>
    <x v="4"/>
    <s v="Produkte"/>
    <s v="BUs"/>
    <s v="Symptome"/>
    <n v="0.18"/>
    <s v="L20"/>
    <n v="29500913"/>
    <n v="61"/>
  </r>
  <r>
    <x v="3"/>
    <n v="6"/>
    <x v="43"/>
    <x v="7"/>
    <s v="ABS ZIEGENR"/>
    <x v="5"/>
    <x v="17"/>
    <s v="&lt;100kg/Monat"/>
    <x v="8"/>
    <s v="Produkte"/>
    <s v="BUs"/>
    <s v="Symptome"/>
    <n v="0.06"/>
    <s v="L20"/>
    <n v="29500913"/>
    <n v="61"/>
  </r>
  <r>
    <x v="3"/>
    <n v="16"/>
    <x v="25"/>
    <x v="7"/>
    <s v="ABS ZIEGENR"/>
    <x v="5"/>
    <x v="17"/>
    <s v="&lt;100kg/Monat"/>
    <x v="9"/>
    <s v="Produkte"/>
    <s v="BUs"/>
    <s v="Symptome"/>
    <n v="0.16"/>
    <s v="L20"/>
    <n v="29500913"/>
    <n v="61"/>
  </r>
  <r>
    <x v="0"/>
    <n v="44"/>
    <x v="22"/>
    <x v="4"/>
    <s v="VOS-ABS ENTSORGUNG"/>
    <x v="1"/>
    <x v="6"/>
    <s v="keine Verwendung möglich"/>
    <x v="7"/>
    <s v="Produkte"/>
    <s v="BUs"/>
    <s v="Symptome"/>
    <n v="0.44"/>
    <s v="RWV"/>
    <n v="29500917"/>
    <n v="22"/>
  </r>
  <r>
    <x v="0"/>
    <n v="12"/>
    <x v="1"/>
    <x v="4"/>
    <s v="VOS-ABS ENTSORGUNG"/>
    <x v="1"/>
    <x v="6"/>
    <s v="keine Verwendung möglich"/>
    <x v="1"/>
    <s v="Produkte"/>
    <s v="BUs"/>
    <s v="Symptome"/>
    <n v="0.12"/>
    <s v="RWV"/>
    <n v="29500917"/>
    <n v="22"/>
  </r>
  <r>
    <x v="0"/>
    <n v="35"/>
    <x v="1"/>
    <x v="4"/>
    <s v="VOS-ABS ENTSORGUNG"/>
    <x v="1"/>
    <x v="6"/>
    <s v="keine Verwendung möglich"/>
    <x v="1"/>
    <s v="Produkte"/>
    <s v="BUs"/>
    <s v="Symptome"/>
    <n v="0.35000000000000003"/>
    <s v="RWV"/>
    <n v="29500917"/>
    <n v="22"/>
  </r>
  <r>
    <x v="0"/>
    <n v="22"/>
    <x v="30"/>
    <x v="4"/>
    <s v="VOS-ABS ENTSORGUNG"/>
    <x v="1"/>
    <x v="6"/>
    <s v="keine Verwendung möglich"/>
    <x v="1"/>
    <s v="Produkte"/>
    <s v="BUs"/>
    <s v="Symptome"/>
    <n v="0.22"/>
    <s v="RWV"/>
    <n v="29500917"/>
    <n v="22"/>
  </r>
  <r>
    <x v="0"/>
    <n v="11"/>
    <x v="5"/>
    <x v="4"/>
    <s v="VOS-ABS ENTSORGUNG"/>
    <x v="1"/>
    <x v="6"/>
    <s v="keine Verwendung möglich"/>
    <x v="4"/>
    <s v="Produkte"/>
    <s v="BUs"/>
    <s v="Symptome"/>
    <n v="0.11"/>
    <s v="RWV"/>
    <n v="29500917"/>
    <n v="22"/>
  </r>
  <r>
    <x v="0"/>
    <n v="42"/>
    <x v="5"/>
    <x v="4"/>
    <s v="VOS-ABS ENTSORGUNG"/>
    <x v="1"/>
    <x v="6"/>
    <s v="keine Verwendung möglich"/>
    <x v="4"/>
    <s v="Produkte"/>
    <s v="BUs"/>
    <s v="Symptome"/>
    <n v="0.42"/>
    <s v="RWV"/>
    <n v="29500917"/>
    <n v="22"/>
  </r>
  <r>
    <x v="0"/>
    <n v="45"/>
    <x v="5"/>
    <x v="4"/>
    <s v="VOS-ABS ENTSORGUNG"/>
    <x v="1"/>
    <x v="6"/>
    <s v="keine Verwendung möglich"/>
    <x v="4"/>
    <s v="Produkte"/>
    <s v="BUs"/>
    <s v="Symptome"/>
    <n v="0.45"/>
    <s v="RWV"/>
    <n v="29500917"/>
    <n v="22"/>
  </r>
  <r>
    <x v="0"/>
    <n v="60"/>
    <x v="42"/>
    <x v="4"/>
    <s v="VOS-ABS ENTSORGUNG"/>
    <x v="1"/>
    <x v="6"/>
    <s v="keine Verwendung möglich"/>
    <x v="8"/>
    <s v="Produkte"/>
    <s v="BUs"/>
    <s v="Symptome"/>
    <n v="0.6"/>
    <s v="RWV"/>
    <n v="29500917"/>
    <n v="22"/>
  </r>
  <r>
    <x v="0"/>
    <n v="59"/>
    <x v="19"/>
    <x v="4"/>
    <s v="VOS-ABS ENTSORGUNG"/>
    <x v="1"/>
    <x v="6"/>
    <s v="keine Verwendung möglich"/>
    <x v="8"/>
    <s v="Produkte"/>
    <s v="BUs"/>
    <s v="Symptome"/>
    <n v="0.59"/>
    <s v="RWV"/>
    <n v="29500917"/>
    <n v="22"/>
  </r>
  <r>
    <x v="0"/>
    <n v="19"/>
    <x v="43"/>
    <x v="4"/>
    <s v="VOS-ABS ENTSORGUNG"/>
    <x v="1"/>
    <x v="6"/>
    <s v="keine Verwendung möglich"/>
    <x v="8"/>
    <s v="Produkte"/>
    <s v="BUs"/>
    <s v="Symptome"/>
    <n v="0.19"/>
    <s v="RWV"/>
    <n v="29500917"/>
    <n v="22"/>
  </r>
  <r>
    <x v="0"/>
    <n v="39"/>
    <x v="43"/>
    <x v="4"/>
    <s v="VOS-ABS ENTSORGUNG"/>
    <x v="1"/>
    <x v="6"/>
    <s v="keine Verwendung möglich"/>
    <x v="8"/>
    <s v="Produkte"/>
    <s v="BUs"/>
    <s v="Symptome"/>
    <n v="0.39"/>
    <s v="RWV"/>
    <n v="29500917"/>
    <n v="22"/>
  </r>
  <r>
    <x v="0"/>
    <n v="32"/>
    <x v="26"/>
    <x v="4"/>
    <s v="VOS-ABS ENTSORGUNG"/>
    <x v="1"/>
    <x v="6"/>
    <s v="keine Verwendung möglich"/>
    <x v="8"/>
    <s v="Produkte"/>
    <s v="BUs"/>
    <s v="Symptome"/>
    <n v="0.32"/>
    <s v="RWV"/>
    <n v="29500917"/>
    <n v="22"/>
  </r>
  <r>
    <x v="0"/>
    <n v="27"/>
    <x v="33"/>
    <x v="4"/>
    <s v="VOS-ABS ENTSORGUNG"/>
    <x v="1"/>
    <x v="6"/>
    <s v="keine Verwendung möglich"/>
    <x v="8"/>
    <s v="Produkte"/>
    <s v="BUs"/>
    <s v="Symptome"/>
    <n v="0.27"/>
    <s v="RWV"/>
    <n v="29500917"/>
    <n v="22"/>
  </r>
  <r>
    <x v="0"/>
    <n v="28"/>
    <x v="27"/>
    <x v="4"/>
    <s v="VOS-ABS ENTSORGUNG"/>
    <x v="1"/>
    <x v="6"/>
    <s v="keine Verwendung möglich"/>
    <x v="9"/>
    <s v="Produkte"/>
    <s v="BUs"/>
    <s v="Symptome"/>
    <n v="0.28000000000000003"/>
    <s v="RWV"/>
    <n v="29500917"/>
    <n v="22"/>
  </r>
  <r>
    <x v="0"/>
    <n v="84"/>
    <x v="20"/>
    <x v="4"/>
    <s v="VOS-ABS ENTSORGUNG"/>
    <x v="1"/>
    <x v="6"/>
    <s v="keine Verwendung möglich"/>
    <x v="9"/>
    <s v="Produkte"/>
    <s v="BUs"/>
    <s v="Symptome"/>
    <n v="0.84"/>
    <s v="RWV"/>
    <n v="29500917"/>
    <n v="22"/>
  </r>
  <r>
    <x v="0"/>
    <n v="71"/>
    <x v="25"/>
    <x v="4"/>
    <s v="VOS-ABS ENTSORGUNG"/>
    <x v="1"/>
    <x v="6"/>
    <s v="keine Verwendung möglich"/>
    <x v="9"/>
    <s v="Produkte"/>
    <s v="BUs"/>
    <s v="Symptome"/>
    <n v="0.71"/>
    <s v="RWV"/>
    <n v="29500917"/>
    <n v="22"/>
  </r>
  <r>
    <x v="0"/>
    <n v="44"/>
    <x v="28"/>
    <x v="4"/>
    <s v="VOS-ABS ENTSORGUNG"/>
    <x v="1"/>
    <x v="6"/>
    <s v="keine Verwendung möglich"/>
    <x v="9"/>
    <s v="Produkte"/>
    <s v="BUs"/>
    <s v="Symptome"/>
    <n v="0.44"/>
    <s v="RWV"/>
    <n v="29500917"/>
    <n v="22"/>
  </r>
  <r>
    <x v="0"/>
    <n v="46"/>
    <x v="28"/>
    <x v="4"/>
    <s v="VOS-ABS ENTSORGUNG"/>
    <x v="1"/>
    <x v="6"/>
    <s v="keine Verwendung möglich"/>
    <x v="9"/>
    <s v="Produkte"/>
    <s v="BUs"/>
    <s v="Symptome"/>
    <n v="0.46"/>
    <s v="RWV"/>
    <n v="29500917"/>
    <n v="22"/>
  </r>
  <r>
    <x v="0"/>
    <n v="28"/>
    <x v="23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62"/>
    <x v="23"/>
    <x v="4"/>
    <s v="VOS-ABS ENTSORGUNG"/>
    <x v="1"/>
    <x v="6"/>
    <s v="-"/>
    <x v="5"/>
    <s v="Produkte"/>
    <s v="BUs"/>
    <s v="Symptome"/>
    <n v="0.62"/>
    <s v="RWV"/>
    <n v="29500917"/>
    <n v="22"/>
  </r>
  <r>
    <x v="0"/>
    <n v="49"/>
    <x v="34"/>
    <x v="4"/>
    <s v="VOS-ABS ENTSORGUNG"/>
    <x v="1"/>
    <x v="6"/>
    <s v="-"/>
    <x v="5"/>
    <s v="Produkte"/>
    <s v="BUs"/>
    <s v="Symptome"/>
    <n v="0.49"/>
    <s v="RWV"/>
    <n v="29500917"/>
    <n v="22"/>
  </r>
  <r>
    <x v="0"/>
    <n v="61"/>
    <x v="34"/>
    <x v="4"/>
    <s v="VOS-ABS ENTSORGUNG"/>
    <x v="1"/>
    <x v="6"/>
    <s v="-"/>
    <x v="5"/>
    <s v="Produkte"/>
    <s v="BUs"/>
    <s v="Symptome"/>
    <n v="0.61"/>
    <s v="RWV"/>
    <n v="29500917"/>
    <n v="22"/>
  </r>
  <r>
    <x v="0"/>
    <n v="21"/>
    <x v="36"/>
    <x v="4"/>
    <s v="VOS-ABS ENTSORGUNG"/>
    <x v="1"/>
    <x v="6"/>
    <s v="-"/>
    <x v="5"/>
    <s v="Produkte"/>
    <s v="BUs"/>
    <s v="Symptome"/>
    <n v="0.21"/>
    <s v="RWV"/>
    <n v="29500917"/>
    <n v="22"/>
  </r>
  <r>
    <x v="0"/>
    <n v="13"/>
    <x v="36"/>
    <x v="4"/>
    <s v="VOS-ABS ENTSORGUNG"/>
    <x v="1"/>
    <x v="6"/>
    <s v="-"/>
    <x v="5"/>
    <s v="Produkte"/>
    <s v="BUs"/>
    <s v="Symptome"/>
    <n v="0.13"/>
    <s v="RWV"/>
    <n v="29500917"/>
    <n v="22"/>
  </r>
  <r>
    <x v="0"/>
    <n v="6"/>
    <x v="36"/>
    <x v="4"/>
    <s v="VOS-ABS ENTSORGUNG"/>
    <x v="1"/>
    <x v="6"/>
    <s v="-"/>
    <x v="5"/>
    <s v="Produkte"/>
    <s v="BUs"/>
    <s v="Symptome"/>
    <n v="0.06"/>
    <s v="RWV"/>
    <n v="29500917"/>
    <n v="22"/>
  </r>
  <r>
    <x v="0"/>
    <n v="25"/>
    <x v="36"/>
    <x v="4"/>
    <s v="VOS-ABS ENTSORGUNG"/>
    <x v="1"/>
    <x v="6"/>
    <s v="-"/>
    <x v="5"/>
    <s v="Produkte"/>
    <s v="BUs"/>
    <s v="Symptome"/>
    <n v="0.25"/>
    <s v="RWV"/>
    <n v="29500917"/>
    <n v="22"/>
  </r>
  <r>
    <x v="0"/>
    <n v="28"/>
    <x v="35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53"/>
    <x v="37"/>
    <x v="4"/>
    <s v="VOS-ABS ENTSORGUNG"/>
    <x v="1"/>
    <x v="6"/>
    <s v="-"/>
    <x v="0"/>
    <s v="Produkte"/>
    <s v="BUs"/>
    <s v="Symptome"/>
    <n v="0.53"/>
    <s v="RWV"/>
    <n v="29500917"/>
    <n v="60"/>
  </r>
  <r>
    <x v="0"/>
    <n v="6"/>
    <x v="37"/>
    <x v="4"/>
    <s v="VOS-ABS ENTSORGUNG"/>
    <x v="1"/>
    <x v="6"/>
    <s v="-"/>
    <x v="0"/>
    <s v="Produkte"/>
    <s v="BUs"/>
    <s v="Symptome"/>
    <n v="0.06"/>
    <s v="RWV"/>
    <n v="29500917"/>
    <n v="60"/>
  </r>
  <r>
    <x v="0"/>
    <n v="39"/>
    <x v="31"/>
    <x v="4"/>
    <s v="VOS-ABS ENTSORGUNG"/>
    <x v="1"/>
    <x v="33"/>
    <s v="-"/>
    <x v="0"/>
    <s v="Produkte"/>
    <s v="BUs"/>
    <s v="Symptome"/>
    <n v="0.39"/>
    <s v="RWV"/>
    <n v="29500917"/>
    <n v="60"/>
  </r>
  <r>
    <x v="0"/>
    <n v="17"/>
    <x v="31"/>
    <x v="4"/>
    <s v="VOS-ABS ENTSORGUNG"/>
    <x v="1"/>
    <x v="6"/>
    <s v="mehr VOS als Rework"/>
    <x v="0"/>
    <s v="Produkte"/>
    <s v="BUs"/>
    <s v="Symptome"/>
    <n v="0.17"/>
    <s v="RWV"/>
    <n v="29500917"/>
    <n v="60"/>
  </r>
  <r>
    <x v="0"/>
    <n v="19"/>
    <x v="11"/>
    <x v="4"/>
    <s v="VOS-ABS ENTSORGUNG"/>
    <x v="1"/>
    <x v="6"/>
    <s v="-"/>
    <x v="0"/>
    <s v="Produkte"/>
    <s v="BUs"/>
    <s v="Symptome"/>
    <n v="0.19"/>
    <s v="RWV"/>
    <n v="29500917"/>
    <n v="60"/>
  </r>
  <r>
    <x v="0"/>
    <n v="8"/>
    <x v="11"/>
    <x v="4"/>
    <s v="VOS-ABS ENTSORGUNG"/>
    <x v="1"/>
    <x v="6"/>
    <s v="-"/>
    <x v="0"/>
    <s v="Produkte"/>
    <s v="BUs"/>
    <s v="Symptome"/>
    <n v="0.08"/>
    <s v="RWV"/>
    <n v="29500917"/>
    <n v="60"/>
  </r>
  <r>
    <x v="0"/>
    <n v="23"/>
    <x v="0"/>
    <x v="4"/>
    <s v="VOS-ABS ENTSORGUNG"/>
    <x v="1"/>
    <x v="34"/>
    <s v="-"/>
    <x v="0"/>
    <s v="Produkte"/>
    <s v="BUs"/>
    <s v="Symptome"/>
    <n v="0.23"/>
    <s v="RWV"/>
    <n v="29500917"/>
    <n v="60"/>
  </r>
  <r>
    <x v="0"/>
    <n v="22"/>
    <x v="9"/>
    <x v="4"/>
    <s v="VOS-ABS ENTSORGUNG"/>
    <x v="1"/>
    <x v="6"/>
    <s v="-"/>
    <x v="2"/>
    <s v="Produkte"/>
    <s v="BUs"/>
    <s v="Symptome"/>
    <n v="0.22"/>
    <s v="RWV"/>
    <n v="29500917"/>
    <n v="60"/>
  </r>
  <r>
    <x v="0"/>
    <n v="13"/>
    <x v="9"/>
    <x v="4"/>
    <s v="VOS-ABS ENTSORGUNG"/>
    <x v="1"/>
    <x v="6"/>
    <s v="-"/>
    <x v="2"/>
    <s v="Produkte"/>
    <s v="BUs"/>
    <s v="Symptome"/>
    <n v="0.13"/>
    <s v="RWV"/>
    <n v="29500917"/>
    <n v="60"/>
  </r>
  <r>
    <x v="0"/>
    <n v="10"/>
    <x v="9"/>
    <x v="4"/>
    <s v="VOS-ABS ENTSORGUNG"/>
    <x v="1"/>
    <x v="6"/>
    <s v="-"/>
    <x v="2"/>
    <s v="Produkte"/>
    <s v="BUs"/>
    <s v="Symptome"/>
    <n v="0.1"/>
    <s v="RWV"/>
    <n v="29500917"/>
    <n v="60"/>
  </r>
  <r>
    <x v="0"/>
    <n v="51"/>
    <x v="9"/>
    <x v="4"/>
    <s v="VOS-ABS ENTSORGUNG"/>
    <x v="1"/>
    <x v="6"/>
    <s v="-"/>
    <x v="2"/>
    <s v="Produkte"/>
    <s v="BUs"/>
    <s v="Symptome"/>
    <n v="0.51"/>
    <s v="RWV"/>
    <n v="29500917"/>
    <n v="60"/>
  </r>
  <r>
    <x v="0"/>
    <n v="36"/>
    <x v="13"/>
    <x v="4"/>
    <s v="VOS-ABS ENTSORGUNG"/>
    <x v="1"/>
    <x v="6"/>
    <s v="-"/>
    <x v="2"/>
    <s v="Produkte"/>
    <s v="BUs"/>
    <s v="Symptome"/>
    <n v="0.36"/>
    <s v="RWV"/>
    <n v="29500917"/>
    <n v="60"/>
  </r>
  <r>
    <x v="0"/>
    <n v="2"/>
    <x v="13"/>
    <x v="4"/>
    <s v="VOS-ABS ENTSORGUNG"/>
    <x v="1"/>
    <x v="6"/>
    <s v="-"/>
    <x v="2"/>
    <s v="Produkte"/>
    <s v="BUs"/>
    <s v="Symptome"/>
    <n v="0.02"/>
    <s v="RWV"/>
    <n v="29500917"/>
    <n v="60"/>
  </r>
  <r>
    <x v="0"/>
    <n v="28"/>
    <x v="13"/>
    <x v="4"/>
    <s v="VOS-ABS ENTSORGUNG"/>
    <x v="1"/>
    <x v="6"/>
    <s v="-"/>
    <x v="2"/>
    <s v="Produkte"/>
    <s v="BUs"/>
    <s v="Symptome"/>
    <n v="0.28000000000000003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2"/>
    <n v="51"/>
    <x v="15"/>
    <x v="8"/>
    <s v="Laborproben"/>
    <x v="3"/>
    <x v="35"/>
    <s v="Laborprobe"/>
    <x v="6"/>
    <s v="Produkte"/>
    <s v="BUs"/>
    <s v="Symptome"/>
    <s v="0"/>
    <s v="Labor"/>
    <s v="Laborproben"/>
    <n v="73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30"/>
    <x v="21"/>
    <x v="4"/>
    <s v="VOS-ABS ENTSORGUNG"/>
    <x v="1"/>
    <x v="6"/>
    <s v="-"/>
    <x v="10"/>
    <s v="Produkte"/>
    <s v="BUs"/>
    <s v="Symptome"/>
    <n v="0.3"/>
    <s v="RWV"/>
    <n v="29500917"/>
    <n v="60"/>
  </r>
  <r>
    <x v="0"/>
    <n v="66"/>
    <x v="13"/>
    <x v="4"/>
    <s v="VOS-ABS ENTSORGUNG"/>
    <x v="1"/>
    <x v="6"/>
    <s v="-"/>
    <x v="2"/>
    <s v="Produkte"/>
    <s v="BUs"/>
    <s v="Symptome"/>
    <n v="0.66"/>
    <s v="RWV"/>
    <n v="29500917"/>
    <n v="60"/>
  </r>
  <r>
    <x v="0"/>
    <n v="5"/>
    <x v="13"/>
    <x v="4"/>
    <s v="VOS-ABS ENTSORGUNG"/>
    <x v="1"/>
    <x v="6"/>
    <s v="-"/>
    <x v="2"/>
    <s v="Produkte"/>
    <s v="BUs"/>
    <s v="Symptome"/>
    <n v="0.05"/>
    <s v="RWV"/>
    <n v="29500917"/>
    <n v="60"/>
  </r>
  <r>
    <x v="0"/>
    <n v="6"/>
    <x v="13"/>
    <x v="4"/>
    <s v="VOS-ABS ENTSORGUNG"/>
    <x v="1"/>
    <x v="6"/>
    <s v="-"/>
    <x v="2"/>
    <s v="Produkte"/>
    <s v="BUs"/>
    <s v="Symptome"/>
    <n v="0.06"/>
    <s v="RWV"/>
    <n v="29500917"/>
    <n v="60"/>
  </r>
  <r>
    <x v="0"/>
    <n v="3"/>
    <x v="13"/>
    <x v="4"/>
    <s v="VOS-ABS ENTSORGUNG"/>
    <x v="1"/>
    <x v="6"/>
    <s v="-"/>
    <x v="2"/>
    <s v="Produkte"/>
    <s v="BUs"/>
    <s v="Symptome"/>
    <n v="0.03"/>
    <s v="RWV"/>
    <n v="29500917"/>
    <n v="60"/>
  </r>
  <r>
    <x v="0"/>
    <n v="48"/>
    <x v="18"/>
    <x v="4"/>
    <s v="VOS SKZ-GOU"/>
    <x v="0"/>
    <x v="14"/>
    <s v="Aufgrund Konsistenz nicht genommen. Zu wenig VOS verarbeitet. Vom Warmen ins Kalte -&gt; Schimmel"/>
    <x v="4"/>
    <s v="Produkte"/>
    <s v="BUs"/>
    <s v="Symptome"/>
    <n v="24"/>
    <s v="Schmelze"/>
    <n v="29500918"/>
    <n v="12"/>
  </r>
  <r>
    <x v="0"/>
    <n v="92"/>
    <x v="27"/>
    <x v="4"/>
    <s v="VOS SKZ-GOU"/>
    <x v="0"/>
    <x v="14"/>
    <s v="Aufgrund Konsistenz nicht genommen. Zu wenig VOS verarbeitet. Vom Warmen ins Kalte -&gt; Schimmel"/>
    <x v="9"/>
    <s v="Produkte"/>
    <s v="BUs"/>
    <s v="Symptome"/>
    <n v="46"/>
    <s v="Schmelze"/>
    <n v="29500918"/>
    <n v="12"/>
  </r>
  <r>
    <x v="0"/>
    <n v="97"/>
    <x v="23"/>
    <x v="4"/>
    <s v="VOS SKZ-GOU"/>
    <x v="0"/>
    <x v="14"/>
    <s v="-"/>
    <x v="5"/>
    <s v="Produkte"/>
    <s v="BUs"/>
    <s v="Symptome"/>
    <n v="48.5"/>
    <s v="Abfüllung"/>
    <n v="29500918"/>
    <n v="12"/>
  </r>
  <r>
    <x v="0"/>
    <n v="11"/>
    <x v="31"/>
    <x v="4"/>
    <s v="VOS SKZ-GOU"/>
    <x v="0"/>
    <x v="14"/>
    <s v="-"/>
    <x v="0"/>
    <s v="Produkte"/>
    <s v="BUs"/>
    <s v="Symptome"/>
    <n v="5.5"/>
    <s v="Schmelze"/>
    <n v="29500918"/>
    <n v="12"/>
  </r>
  <r>
    <x v="0"/>
    <n v="20"/>
    <x v="12"/>
    <x v="4"/>
    <s v="VOS SKZ-GOU"/>
    <x v="0"/>
    <x v="15"/>
    <s v="-"/>
    <x v="2"/>
    <s v="Produkte"/>
    <s v="BUs"/>
    <s v="Symptome"/>
    <n v="10"/>
    <s v="Abfüllung"/>
    <n v="29500918"/>
    <n v="12"/>
  </r>
  <r>
    <x v="0"/>
    <n v="24"/>
    <x v="12"/>
    <x v="4"/>
    <s v="VOS SKZ-GOU"/>
    <x v="0"/>
    <x v="15"/>
    <s v="-"/>
    <x v="2"/>
    <s v="Produkte"/>
    <s v="BUs"/>
    <s v="Symptome"/>
    <n v="12"/>
    <s v="Abfüllung"/>
    <n v="29500918"/>
    <n v="12"/>
  </r>
  <r>
    <x v="3"/>
    <n v="45"/>
    <x v="17"/>
    <x v="7"/>
    <s v="ABS GOU HALAL"/>
    <x v="5"/>
    <x v="17"/>
    <s v="&lt;50kg/Monat"/>
    <x v="3"/>
    <s v="Produkte"/>
    <s v="BUs"/>
    <s v="Symptome"/>
    <s v="0"/>
    <s v="L21"/>
    <n v="29500925"/>
    <n v="61"/>
  </r>
  <r>
    <x v="0"/>
    <n v="20"/>
    <x v="39"/>
    <x v="4"/>
    <s v="VOS URW-NATUR"/>
    <x v="0"/>
    <x v="14"/>
    <s v="Aufgrund Konsistenz nicht genommen. Zu wenig VOS verarbeitet. Vom Warmen ins Kalte -&gt; Schimmel"/>
    <x v="4"/>
    <s v="Produkte"/>
    <s v="BUs"/>
    <s v="Symptome"/>
    <n v="10"/>
    <s v="Schmelze"/>
    <n v="29500929"/>
    <n v="12"/>
  </r>
  <r>
    <x v="0"/>
    <n v="121"/>
    <x v="42"/>
    <x v="4"/>
    <s v="VOS URW-SCHI"/>
    <x v="0"/>
    <x v="14"/>
    <s v="Aufgrund Konsistenz nicht genommen. Zu wenig VOS verarbeitet. Vom Warmen ins Kalte -&gt; Schimmel"/>
    <x v="8"/>
    <s v="Produkte"/>
    <s v="BUs"/>
    <s v="Symptome"/>
    <s v="0"/>
    <s v="Schmelze"/>
    <n v="29500930"/>
    <n v="12"/>
  </r>
  <r>
    <x v="1"/>
    <n v="153.4"/>
    <x v="15"/>
    <x v="4"/>
    <s v="VOS URW-GRS-KRÄU OGT"/>
    <x v="0"/>
    <x v="19"/>
    <s v="Produktion unregelmäßig"/>
    <x v="6"/>
    <s v="Produkte"/>
    <s v="BUs"/>
    <s v="Symptome"/>
    <n v="76.7"/>
    <s v="L34"/>
    <n v="29500939"/>
    <n v="12"/>
  </r>
  <r>
    <x v="0"/>
    <n v="33"/>
    <x v="23"/>
    <x v="4"/>
    <s v="VOS URW-GRS-KRÄU OGT"/>
    <x v="0"/>
    <x v="19"/>
    <s v="Produktion unregelmäßig"/>
    <x v="5"/>
    <s v="Produkte"/>
    <s v="BUs"/>
    <s v="Symptome"/>
    <n v="16.5"/>
    <s v="Abfüllung"/>
    <n v="29500939"/>
    <n v="12"/>
  </r>
  <r>
    <x v="0"/>
    <n v="20"/>
    <x v="12"/>
    <x v="4"/>
    <s v="VOS URW-GRS-KRÄU OGT"/>
    <x v="0"/>
    <x v="15"/>
    <s v="-"/>
    <x v="2"/>
    <s v="Produkte"/>
    <s v="BUs"/>
    <s v="Symptome"/>
    <n v="10"/>
    <s v="Abfüllung"/>
    <n v="29500939"/>
    <n v="12"/>
  </r>
  <r>
    <x v="0"/>
    <n v="25"/>
    <x v="28"/>
    <x v="4"/>
    <s v="VOS URW-NUSS-OGT"/>
    <x v="0"/>
    <x v="14"/>
    <s v="MHD abgelaufen"/>
    <x v="9"/>
    <s v="Produkte"/>
    <s v="BUs"/>
    <s v="Symptome"/>
    <n v="12.5"/>
    <s v="Schmelze"/>
    <n v="29500943"/>
    <n v="12"/>
  </r>
  <r>
    <x v="0"/>
    <n v="95"/>
    <x v="31"/>
    <x v="4"/>
    <s v="VOS URW-NUSS-OGT"/>
    <x v="0"/>
    <x v="14"/>
    <s v="-"/>
    <x v="0"/>
    <s v="Produkte"/>
    <s v="BUs"/>
    <s v="Symptome"/>
    <n v="47.5"/>
    <s v="Schmelze"/>
    <n v="29500943"/>
    <n v="12"/>
  </r>
  <r>
    <x v="0"/>
    <n v="26.5"/>
    <x v="33"/>
    <x v="4"/>
    <s v="VOS URW-SCHI-NAT"/>
    <x v="0"/>
    <x v="14"/>
    <s v="Aufgrund Konsistenz nicht genommen. Zu wenig VOS verarbeitet. Vom Warmen ins Kalte -&gt; Schimmel"/>
    <x v="8"/>
    <s v="Produkte"/>
    <s v="BUs"/>
    <s v="Symptome"/>
    <n v="13.25"/>
    <s v="Schmelze"/>
    <n v="29500945"/>
    <n v="12"/>
  </r>
  <r>
    <x v="0"/>
    <n v="75"/>
    <x v="23"/>
    <x v="4"/>
    <s v="VOS URW-SCHI-NAT"/>
    <x v="0"/>
    <x v="14"/>
    <s v="-"/>
    <x v="5"/>
    <s v="Produkte"/>
    <s v="BUs"/>
    <s v="Symptome"/>
    <n v="37.5"/>
    <s v="Schmelze"/>
    <n v="29500945"/>
    <n v="12"/>
  </r>
  <r>
    <x v="0"/>
    <n v="16"/>
    <x v="12"/>
    <x v="4"/>
    <s v="VOS URW-SCHI-NAT"/>
    <x v="0"/>
    <x v="15"/>
    <s v="-"/>
    <x v="2"/>
    <s v="Produkte"/>
    <s v="BUs"/>
    <s v="Symptome"/>
    <n v="8"/>
    <s v="Abfüllung"/>
    <n v="29500945"/>
    <n v="12"/>
  </r>
  <r>
    <x v="0"/>
    <n v="52"/>
    <x v="23"/>
    <x v="4"/>
    <s v="VOS URW-JALA-NAT"/>
    <x v="0"/>
    <x v="14"/>
    <s v="-"/>
    <x v="5"/>
    <s v="Produkte"/>
    <s v="BUs"/>
    <s v="Symptome"/>
    <s v="0"/>
    <s v="Abfüllung"/>
    <n v="29500946"/>
    <n v="12"/>
  </r>
  <r>
    <x v="0"/>
    <n v="15"/>
    <x v="28"/>
    <x v="4"/>
    <s v="VOS URW-NATUR-EXTRA"/>
    <x v="0"/>
    <x v="14"/>
    <s v="MHD abgelaufen"/>
    <x v="9"/>
    <s v="Produkte"/>
    <s v="BUs"/>
    <s v="Symptome"/>
    <n v="7.5"/>
    <s v="RWV"/>
    <n v="29500947"/>
    <n v="12"/>
  </r>
  <r>
    <x v="0"/>
    <n v="18"/>
    <x v="34"/>
    <x v="4"/>
    <s v="VOS URW-NATUR-EXTRA"/>
    <x v="0"/>
    <x v="14"/>
    <s v="-"/>
    <x v="5"/>
    <s v="Produkte"/>
    <s v="BUs"/>
    <s v="Symptome"/>
    <n v="9"/>
    <s v="RWV"/>
    <n v="29500947"/>
    <n v="12"/>
  </r>
  <r>
    <x v="0"/>
    <n v="16"/>
    <x v="5"/>
    <x v="4"/>
    <s v="VOS URW-VS-SPICKER-NATU"/>
    <x v="0"/>
    <x v="14"/>
    <s v="Aufgrund Konsistenz nicht genommen. Zu wenig VOS verarbeitet. Vom Warmen ins Kalte -&gt; Schimmel"/>
    <x v="4"/>
    <s v="Produkte"/>
    <s v="BUs"/>
    <s v="Symptome"/>
    <n v="8"/>
    <s v="Schmelze"/>
    <n v="29500948"/>
    <n v="12"/>
  </r>
  <r>
    <x v="0"/>
    <n v="100"/>
    <x v="28"/>
    <x v="4"/>
    <s v="VOS URW-VS-SPICKER-NATU"/>
    <x v="0"/>
    <x v="14"/>
    <s v="MHD abgelaufen"/>
    <x v="9"/>
    <s v="Produkte"/>
    <s v="BUs"/>
    <s v="Symptome"/>
    <n v="50"/>
    <s v="RWV"/>
    <n v="29500948"/>
    <n v="12"/>
  </r>
  <r>
    <x v="0"/>
    <n v="19"/>
    <x v="31"/>
    <x v="4"/>
    <s v="VOS URW-VS-SPICKER-NATU"/>
    <x v="0"/>
    <x v="14"/>
    <s v="-"/>
    <x v="0"/>
    <s v="Produkte"/>
    <s v="BUs"/>
    <s v="Symptome"/>
    <n v="9.5"/>
    <s v="Schmelze"/>
    <n v="29500948"/>
    <n v="12"/>
  </r>
  <r>
    <x v="0"/>
    <n v="572.5"/>
    <x v="38"/>
    <x v="4"/>
    <s v="VOS URW-VS-SCHI"/>
    <x v="0"/>
    <x v="14"/>
    <s v="Aufgrund Konsistenz nicht genommen. Zu wenig VOS verarbeitet. Vom Warmen ins Kalte -&gt; Schimmel"/>
    <x v="3"/>
    <s v="Produkte"/>
    <s v="BUs"/>
    <s v="Symptome"/>
    <n v="286.25"/>
    <s v="Schmelze"/>
    <n v="29500949"/>
    <n v="12"/>
  </r>
  <r>
    <x v="0"/>
    <n v="47"/>
    <x v="5"/>
    <x v="4"/>
    <s v="VOS URW-VS-SCHI"/>
    <x v="0"/>
    <x v="14"/>
    <s v="Aufgrund Konsistenz nicht genommen. Zu wenig VOS verarbeitet. Vom Warmen ins Kalte -&gt; Schimmel"/>
    <x v="4"/>
    <s v="Produkte"/>
    <s v="BUs"/>
    <s v="Symptome"/>
    <n v="23.5"/>
    <s v="Schmelze"/>
    <n v="29500949"/>
    <n v="12"/>
  </r>
  <r>
    <x v="0"/>
    <n v="3"/>
    <x v="31"/>
    <x v="4"/>
    <s v="VOS URW-VS-SCHI"/>
    <x v="0"/>
    <x v="14"/>
    <s v="-"/>
    <x v="0"/>
    <s v="Produkte"/>
    <s v="BUs"/>
    <s v="Symptome"/>
    <n v="1.5"/>
    <s v="Schmelze"/>
    <n v="29500949"/>
    <n v="12"/>
  </r>
  <r>
    <x v="0"/>
    <n v="25"/>
    <x v="12"/>
    <x v="4"/>
    <s v="VOS URW-VS-SCHI"/>
    <x v="0"/>
    <x v="15"/>
    <s v="-"/>
    <x v="2"/>
    <s v="Produkte"/>
    <s v="BUs"/>
    <s v="Symptome"/>
    <n v="12.5"/>
    <s v="Abfüllung"/>
    <n v="29500949"/>
    <n v="12"/>
  </r>
  <r>
    <x v="0"/>
    <n v="56"/>
    <x v="24"/>
    <x v="4"/>
    <s v="VOS URW-VS-CHILI"/>
    <x v="0"/>
    <x v="14"/>
    <s v="Aufgrund Konsistenz nicht genommen. Zu wenig VOS verarbeitet. Vom Warmen ins Kalte -&gt; Schimmel"/>
    <x v="7"/>
    <s v="Produkte"/>
    <s v="BUs"/>
    <s v="Symptome"/>
    <n v="28"/>
    <s v="Schmelze"/>
    <n v="29500950"/>
    <n v="12"/>
  </r>
  <r>
    <x v="3"/>
    <n v="7"/>
    <x v="14"/>
    <x v="7"/>
    <s v="ABS GRÜN-PESTO"/>
    <x v="5"/>
    <x v="17"/>
    <s v="&lt;300kg/Monat"/>
    <x v="1"/>
    <s v="Produkte"/>
    <s v="BUs"/>
    <s v="Symptome"/>
    <n v="10.5"/>
    <s v="L21"/>
    <n v="29500952"/>
    <n v="61"/>
  </r>
  <r>
    <x v="3"/>
    <n v="12"/>
    <x v="18"/>
    <x v="7"/>
    <s v="ABS GRÜN-PESTO"/>
    <x v="5"/>
    <x v="17"/>
    <s v="&lt;300kg/Monat"/>
    <x v="4"/>
    <s v="Produkte"/>
    <s v="BUs"/>
    <s v="Symptome"/>
    <n v="18"/>
    <s v="L21"/>
    <n v="29500952"/>
    <n v="61"/>
  </r>
  <r>
    <x v="3"/>
    <n v="22"/>
    <x v="10"/>
    <x v="7"/>
    <s v="ABS GRÜN-PESTO"/>
    <x v="5"/>
    <x v="17"/>
    <s v="&lt;300kg/Monat"/>
    <x v="4"/>
    <s v="Produkte"/>
    <s v="BUs"/>
    <s v="Symptome"/>
    <n v="33"/>
    <s v="Bu4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L21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Bu4"/>
    <n v="29500952"/>
    <n v="61"/>
  </r>
  <r>
    <x v="3"/>
    <n v="15"/>
    <x v="10"/>
    <x v="7"/>
    <s v="ABS GRÜN-PESTO"/>
    <x v="5"/>
    <x v="17"/>
    <s v="&lt;300kg/Monat"/>
    <x v="4"/>
    <s v="Produkte"/>
    <s v="BUs"/>
    <s v="Symptome"/>
    <n v="22.5"/>
    <s v="Bu4"/>
    <n v="29500952"/>
    <n v="61"/>
  </r>
  <r>
    <x v="3"/>
    <n v="13"/>
    <x v="20"/>
    <x v="7"/>
    <s v="ABS GRÜN-PESTO"/>
    <x v="5"/>
    <x v="17"/>
    <s v="&lt;300kg/Monat"/>
    <x v="9"/>
    <s v="Produkte"/>
    <s v="BUs"/>
    <s v="Symptome"/>
    <n v="19.5"/>
    <s v="L21"/>
    <n v="29500952"/>
    <n v="61"/>
  </r>
  <r>
    <x v="3"/>
    <n v="8"/>
    <x v="36"/>
    <x v="7"/>
    <s v="ABS GRÜN-PESTO"/>
    <x v="5"/>
    <x v="24"/>
    <s v="-"/>
    <x v="5"/>
    <s v="Produkte"/>
    <s v="BUs"/>
    <s v="Symptome"/>
    <n v="12"/>
    <s v="Bu4"/>
    <n v="29500952"/>
    <n v="61"/>
  </r>
  <r>
    <x v="3"/>
    <n v="20"/>
    <x v="0"/>
    <x v="7"/>
    <s v="ABS GRÜN-PESTO"/>
    <x v="5"/>
    <x v="17"/>
    <s v="-"/>
    <x v="0"/>
    <s v="Produkte"/>
    <s v="BUs"/>
    <s v="Symptome"/>
    <n v="30"/>
    <s v="Bu4"/>
    <n v="29500952"/>
    <n v="61"/>
  </r>
  <r>
    <x v="3"/>
    <n v="18"/>
    <x v="0"/>
    <x v="7"/>
    <s v="ABS GRÜN-PESTO"/>
    <x v="5"/>
    <x v="17"/>
    <s v="-"/>
    <x v="0"/>
    <s v="Produkte"/>
    <s v="BUs"/>
    <s v="Symptome"/>
    <n v="27"/>
    <s v="Bu4"/>
    <n v="29500952"/>
    <n v="61"/>
  </r>
  <r>
    <x v="3"/>
    <n v="53"/>
    <x v="3"/>
    <x v="7"/>
    <s v="ABS GRÜN-PESTO"/>
    <x v="5"/>
    <x v="17"/>
    <s v="-"/>
    <x v="0"/>
    <s v="Produkte"/>
    <s v="BUs"/>
    <s v="Symptome"/>
    <n v="79.5"/>
    <s v="Bu4"/>
    <n v="29500952"/>
    <n v="61"/>
  </r>
  <r>
    <x v="3"/>
    <n v="3"/>
    <x v="2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3"/>
    <x v="4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2"/>
    <x v="1"/>
    <x v="7"/>
    <s v="ABS Crémeux"/>
    <x v="5"/>
    <x v="17"/>
    <s v="&lt;20kg/Monat"/>
    <x v="1"/>
    <s v="Produkte"/>
    <s v="BUs"/>
    <s v="Symptome"/>
    <n v="0.02"/>
    <s v="L29"/>
    <n v="29500957"/>
    <n v="61"/>
  </r>
  <r>
    <x v="3"/>
    <n v="3"/>
    <x v="10"/>
    <x v="7"/>
    <s v="ABS Crémeux"/>
    <x v="5"/>
    <x v="17"/>
    <s v="&lt;20kg/Monat"/>
    <x v="4"/>
    <s v="Produkte"/>
    <s v="BUs"/>
    <s v="Symptome"/>
    <n v="0.03"/>
    <s v="L29"/>
    <n v="29500957"/>
    <n v="61"/>
  </r>
  <r>
    <x v="3"/>
    <n v="17"/>
    <x v="13"/>
    <x v="7"/>
    <s v="ABS Crémeux"/>
    <x v="0"/>
    <x v="0"/>
    <s v="-"/>
    <x v="2"/>
    <s v="Produkte"/>
    <s v="BUs"/>
    <s v="Symptome"/>
    <n v="0.17"/>
    <s v="Bu4"/>
    <n v="29500957"/>
    <n v="12"/>
  </r>
  <r>
    <x v="3"/>
    <n v="28"/>
    <x v="13"/>
    <x v="7"/>
    <s v="ABS Crémeux"/>
    <x v="5"/>
    <x v="17"/>
    <s v="-"/>
    <x v="2"/>
    <s v="Produkte"/>
    <s v="BUs"/>
    <s v="Symptome"/>
    <n v="0.28000000000000003"/>
    <s v="Bu4"/>
    <n v="29500957"/>
    <n v="61"/>
  </r>
  <r>
    <x v="4"/>
    <n v="70.400000000000006"/>
    <x v="4"/>
    <x v="5"/>
    <s v="VOS SKZ AMM Geräuchert"/>
    <x v="0"/>
    <x v="18"/>
    <s v="keinen Abnehmer/Schälen"/>
    <x v="3"/>
    <s v="Produkte"/>
    <s v="BUs"/>
    <s v="Symptome"/>
    <s v="0"/>
    <s v="Verkauf"/>
    <n v="29500963"/>
    <n v="12"/>
  </r>
  <r>
    <x v="3"/>
    <n v="24"/>
    <x v="17"/>
    <x v="7"/>
    <s v="ABS BIOLAND-RINGELB"/>
    <x v="5"/>
    <x v="17"/>
    <s v="&lt;50kg/Monat"/>
    <x v="3"/>
    <s v="Produkte"/>
    <s v="BUs"/>
    <s v="Symptome"/>
    <s v="0"/>
    <s v="Bu4"/>
    <n v="29500966"/>
    <n v="61"/>
  </r>
  <r>
    <x v="0"/>
    <n v="31"/>
    <x v="6"/>
    <x v="7"/>
    <s v="ABS BERGK BERGLANDMILCH"/>
    <x v="0"/>
    <x v="14"/>
    <s v="stehen geblieben / übersehen"/>
    <x v="3"/>
    <s v="Produkte"/>
    <s v="BUs"/>
    <s v="Symptome"/>
    <s v="0"/>
    <s v="Schmelze"/>
    <n v="29500967"/>
    <n v="12"/>
  </r>
  <r>
    <x v="0"/>
    <n v="15"/>
    <x v="8"/>
    <x v="7"/>
    <s v="ABS BERGK BERGLANDMILCH"/>
    <x v="0"/>
    <x v="14"/>
    <s v="stehen geblieben / übersehen"/>
    <x v="1"/>
    <s v="Produkte"/>
    <s v="BUs"/>
    <s v="Symptome"/>
    <s v="0"/>
    <s v="Schmelze"/>
    <n v="29500967"/>
    <n v="12"/>
  </r>
  <r>
    <x v="1"/>
    <n v="20"/>
    <x v="31"/>
    <x v="7"/>
    <s v="ABS BERGK BERGLANDMILCH"/>
    <x v="0"/>
    <x v="0"/>
    <s v="Endstücke"/>
    <x v="0"/>
    <s v="Produkte"/>
    <s v="BUs"/>
    <s v="Symptome"/>
    <s v="0"/>
    <s v="BU3"/>
    <n v="29500967"/>
    <n v="12"/>
  </r>
  <r>
    <x v="1"/>
    <n v="11.2"/>
    <x v="21"/>
    <x v="6"/>
    <s v="ABS Bergkräuterkäse 50%"/>
    <x v="0"/>
    <x v="0"/>
    <s v="-"/>
    <x v="10"/>
    <s v="Produkte"/>
    <s v="BUs"/>
    <s v="Symptome"/>
    <n v="11.2"/>
    <s v="L33"/>
    <n v="29501000"/>
    <n v="12"/>
  </r>
  <r>
    <x v="0"/>
    <n v="16"/>
    <x v="36"/>
    <x v="7"/>
    <s v="ABS Bunter Pfeffer 50%"/>
    <x v="0"/>
    <x v="14"/>
    <s v="-"/>
    <x v="5"/>
    <s v="Produkte"/>
    <s v="BUs"/>
    <s v="Symptome"/>
    <n v="16"/>
    <s v="Schmelze"/>
    <n v="29501002"/>
    <n v="12"/>
  </r>
  <r>
    <x v="0"/>
    <n v="10"/>
    <x v="12"/>
    <x v="7"/>
    <s v="ABS Bunter Pfeffer 50%"/>
    <x v="0"/>
    <x v="14"/>
    <s v="-"/>
    <x v="2"/>
    <s v="Produkte"/>
    <s v="BUs"/>
    <s v="Symptome"/>
    <n v="10"/>
    <s v="Schmelze"/>
    <n v="29501002"/>
    <n v="12"/>
  </r>
  <r>
    <x v="1"/>
    <n v="241"/>
    <x v="24"/>
    <x v="7"/>
    <s v="ABS CHED-PF-KRÄUK gemis"/>
    <x v="2"/>
    <x v="23"/>
    <s v="-"/>
    <x v="7"/>
    <s v="Produkte"/>
    <s v="BUs"/>
    <s v="Symptome"/>
    <n v="241"/>
    <s v="L33"/>
    <n v="29501003"/>
    <n v="81"/>
  </r>
  <r>
    <x v="1"/>
    <n v="17"/>
    <x v="24"/>
    <x v="7"/>
    <s v="ABS CHED-PF-KRÄUK gemis"/>
    <x v="2"/>
    <x v="23"/>
    <s v="-"/>
    <x v="7"/>
    <s v="Produkte"/>
    <s v="BUs"/>
    <s v="Symptome"/>
    <n v="17"/>
    <s v="L33"/>
    <n v="29501003"/>
    <n v="81"/>
  </r>
  <r>
    <x v="1"/>
    <n v="143"/>
    <x v="16"/>
    <x v="7"/>
    <s v="ABS CHED-PF-KRÄUK gemis"/>
    <x v="2"/>
    <x v="23"/>
    <s v="-"/>
    <x v="7"/>
    <s v="Produkte"/>
    <s v="BUs"/>
    <s v="Symptome"/>
    <n v="143"/>
    <s v="L33"/>
    <n v="29501003"/>
    <n v="81"/>
  </r>
  <r>
    <x v="1"/>
    <n v="86"/>
    <x v="44"/>
    <x v="7"/>
    <s v="ABS CHED-PF-KRÄUK gemis"/>
    <x v="2"/>
    <x v="23"/>
    <s v="-"/>
    <x v="3"/>
    <s v="Produkte"/>
    <s v="BUs"/>
    <s v="Symptome"/>
    <n v="86"/>
    <s v="L33"/>
    <n v="29501003"/>
    <n v="81"/>
  </r>
  <r>
    <x v="1"/>
    <n v="145"/>
    <x v="6"/>
    <x v="7"/>
    <s v="ABS CHED-PF-KRÄUK gemis"/>
    <x v="2"/>
    <x v="23"/>
    <s v="-"/>
    <x v="3"/>
    <s v="Produkte"/>
    <s v="BUs"/>
    <s v="Symptome"/>
    <n v="145"/>
    <s v="L33"/>
    <n v="29501003"/>
    <n v="81"/>
  </r>
  <r>
    <x v="1"/>
    <n v="138"/>
    <x v="8"/>
    <x v="7"/>
    <s v="ABS CHED-PF-KRÄUK gemis"/>
    <x v="2"/>
    <x v="23"/>
    <s v="-"/>
    <x v="1"/>
    <s v="Produkte"/>
    <s v="BUs"/>
    <s v="Symptome"/>
    <n v="138"/>
    <s v="L33"/>
    <n v="29501003"/>
    <n v="81"/>
  </r>
  <r>
    <x v="1"/>
    <n v="148"/>
    <x v="5"/>
    <x v="7"/>
    <s v="ABS CHED-PF-KRÄUK gemis"/>
    <x v="2"/>
    <x v="23"/>
    <s v="-"/>
    <x v="4"/>
    <s v="Produkte"/>
    <s v="BUs"/>
    <s v="Symptome"/>
    <n v="148"/>
    <s v="L33"/>
    <n v="29501003"/>
    <n v="81"/>
  </r>
  <r>
    <x v="1"/>
    <n v="105"/>
    <x v="39"/>
    <x v="7"/>
    <s v="ABS CHED-PF-KRÄUK gemis"/>
    <x v="2"/>
    <x v="23"/>
    <s v="-"/>
    <x v="4"/>
    <s v="Produkte"/>
    <s v="BUs"/>
    <s v="Symptome"/>
    <n v="105"/>
    <s v="L33"/>
    <n v="29501003"/>
    <n v="81"/>
  </r>
  <r>
    <x v="1"/>
    <n v="150"/>
    <x v="42"/>
    <x v="7"/>
    <s v="ABS CHED-PF-KRÄUK gemis"/>
    <x v="2"/>
    <x v="23"/>
    <s v="-"/>
    <x v="8"/>
    <s v="Produkte"/>
    <s v="BUs"/>
    <s v="Symptome"/>
    <n v="150"/>
    <s v="L33"/>
    <n v="29501003"/>
    <n v="81"/>
  </r>
  <r>
    <x v="1"/>
    <n v="117"/>
    <x v="27"/>
    <x v="7"/>
    <s v="ABS CHED-PF-KRÄUK gemis"/>
    <x v="2"/>
    <x v="23"/>
    <s v="-"/>
    <x v="9"/>
    <s v="Produkte"/>
    <s v="BUs"/>
    <s v="Symptome"/>
    <n v="117"/>
    <s v="L33"/>
    <n v="29501003"/>
    <n v="81"/>
  </r>
  <r>
    <x v="1"/>
    <n v="117"/>
    <x v="23"/>
    <x v="7"/>
    <s v="ABS CHED-PF-KRÄUK gemis"/>
    <x v="2"/>
    <x v="23"/>
    <s v="-"/>
    <x v="5"/>
    <s v="Produkte"/>
    <s v="BUs"/>
    <s v="Symptome"/>
    <n v="117"/>
    <s v="L33"/>
    <n v="29501003"/>
    <n v="81"/>
  </r>
  <r>
    <x v="1"/>
    <n v="240"/>
    <x v="35"/>
    <x v="7"/>
    <s v="ABS CHED-PF-KRÄUK gemis"/>
    <x v="2"/>
    <x v="23"/>
    <s v="-"/>
    <x v="5"/>
    <s v="Produkte"/>
    <s v="BUs"/>
    <s v="Symptome"/>
    <n v="240"/>
    <s v="L33"/>
    <n v="29501003"/>
    <n v="81"/>
  </r>
  <r>
    <x v="1"/>
    <n v="146"/>
    <x v="9"/>
    <x v="7"/>
    <s v="ABS CHED-PF-KRÄUK gemis"/>
    <x v="2"/>
    <x v="23"/>
    <s v="-"/>
    <x v="2"/>
    <s v="Produkte"/>
    <s v="BUs"/>
    <s v="Symptome"/>
    <n v="146"/>
    <s v="L33"/>
    <n v="29501003"/>
    <n v="81"/>
  </r>
  <r>
    <x v="1"/>
    <n v="51"/>
    <x v="2"/>
    <x v="7"/>
    <s v="ABS CHED-PF-KRÄUK gemis"/>
    <x v="2"/>
    <x v="23"/>
    <s v="-"/>
    <x v="2"/>
    <s v="Produkte"/>
    <s v="BUs"/>
    <s v="Symptome"/>
    <n v="51"/>
    <s v="L33"/>
    <n v="29501003"/>
    <n v="81"/>
  </r>
  <r>
    <x v="1"/>
    <n v="117"/>
    <x v="12"/>
    <x v="7"/>
    <s v="ABS CHED-PF-KRÄUK gemis"/>
    <x v="2"/>
    <x v="23"/>
    <s v="-"/>
    <x v="2"/>
    <s v="Produkte"/>
    <s v="BUs"/>
    <s v="Symptome"/>
    <n v="117"/>
    <s v="L33"/>
    <n v="29501003"/>
    <n v="81"/>
  </r>
  <r>
    <x v="3"/>
    <n v="41"/>
    <x v="17"/>
    <x v="7"/>
    <s v="ABS Whisky-Nuts"/>
    <x v="5"/>
    <x v="17"/>
    <s v="&lt;300kg/Monat"/>
    <x v="3"/>
    <s v="Produkte"/>
    <s v="BUs"/>
    <s v="Symptome"/>
    <n v="61.5"/>
    <s v="L21"/>
    <n v="29501009"/>
    <n v="61"/>
  </r>
  <r>
    <x v="3"/>
    <n v="46"/>
    <x v="8"/>
    <x v="7"/>
    <s v="ABS Whisky-Nuts"/>
    <x v="5"/>
    <x v="17"/>
    <s v="&lt;300kg/Monat"/>
    <x v="1"/>
    <s v="Produkte"/>
    <s v="BUs"/>
    <s v="Symptome"/>
    <n v="69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6"/>
    <x v="18"/>
    <x v="7"/>
    <s v="ABS Whisky-Nuts"/>
    <x v="5"/>
    <x v="17"/>
    <s v="&lt;300kg/Monat"/>
    <x v="4"/>
    <s v="Produkte"/>
    <s v="BUs"/>
    <s v="Symptome"/>
    <n v="9"/>
    <s v="L21"/>
    <n v="29501009"/>
    <n v="61"/>
  </r>
  <r>
    <x v="3"/>
    <n v="3"/>
    <x v="10"/>
    <x v="7"/>
    <s v="ABS Whisky-Nuts"/>
    <x v="5"/>
    <x v="17"/>
    <s v="&lt;300kg/Monat"/>
    <x v="4"/>
    <s v="Produkte"/>
    <s v="BUs"/>
    <s v="Symptome"/>
    <n v="4.5"/>
    <s v="L21"/>
    <n v="29501009"/>
    <n v="61"/>
  </r>
  <r>
    <x v="3"/>
    <n v="9"/>
    <x v="26"/>
    <x v="7"/>
    <s v="ABS Whisky-Nuts"/>
    <x v="5"/>
    <x v="17"/>
    <s v="&lt;300kg/Monat"/>
    <x v="8"/>
    <s v="Produkte"/>
    <s v="BUs"/>
    <s v="Symptome"/>
    <n v="13.5"/>
    <s v="L21"/>
    <n v="29501009"/>
    <n v="61"/>
  </r>
  <r>
    <x v="3"/>
    <n v="3"/>
    <x v="20"/>
    <x v="7"/>
    <s v="ABS Whisky-Nuts"/>
    <x v="5"/>
    <x v="17"/>
    <s v="&lt;300kg/Monat"/>
    <x v="9"/>
    <s v="Produkte"/>
    <s v="BUs"/>
    <s v="Symptome"/>
    <n v="4.5"/>
    <s v="L21"/>
    <n v="29501009"/>
    <n v="61"/>
  </r>
  <r>
    <x v="3"/>
    <n v="7"/>
    <x v="25"/>
    <x v="7"/>
    <s v="ABS Whisky-Nuts"/>
    <x v="5"/>
    <x v="17"/>
    <s v="&lt;300kg/Monat"/>
    <x v="9"/>
    <s v="Produkte"/>
    <s v="BUs"/>
    <s v="Symptome"/>
    <n v="10.5"/>
    <s v="L21"/>
    <n v="29501009"/>
    <n v="61"/>
  </r>
  <r>
    <x v="3"/>
    <n v="13"/>
    <x v="23"/>
    <x v="7"/>
    <s v="ABS Whisky-Nuts"/>
    <x v="5"/>
    <x v="24"/>
    <s v="-"/>
    <x v="5"/>
    <s v="Produkte"/>
    <s v="BUs"/>
    <s v="Symptome"/>
    <n v="19.5"/>
    <s v="Bu4"/>
    <n v="29501009"/>
    <n v="61"/>
  </r>
  <r>
    <x v="3"/>
    <n v="5"/>
    <x v="13"/>
    <x v="7"/>
    <s v="ABS Whisky-Nuts"/>
    <x v="5"/>
    <x v="17"/>
    <s v="-"/>
    <x v="2"/>
    <s v="Produkte"/>
    <s v="BUs"/>
    <s v="Symptome"/>
    <n v="7.5"/>
    <s v="Bu4"/>
    <n v="29501009"/>
    <n v="61"/>
  </r>
  <r>
    <x v="3"/>
    <n v="20"/>
    <x v="7"/>
    <x v="4"/>
    <s v="VOS SKZ EMM in Wurstfor"/>
    <x v="5"/>
    <x v="24"/>
    <s v="-"/>
    <x v="5"/>
    <s v="Produkte"/>
    <s v="BUs"/>
    <s v="Symptome"/>
    <s v="0"/>
    <s v="Bu4"/>
    <n v="29501010"/>
    <n v="61"/>
  </r>
  <r>
    <x v="3"/>
    <n v="7"/>
    <x v="17"/>
    <x v="7"/>
    <s v="ABS AT-ROTWEIN"/>
    <x v="5"/>
    <x v="17"/>
    <s v="&lt;20kg/Monat"/>
    <x v="3"/>
    <s v="Produkte"/>
    <s v="BUs"/>
    <s v="Symptome"/>
    <n v="6.9999999999999999E-4"/>
    <s v="L23"/>
    <n v="29501013"/>
    <n v="61"/>
  </r>
  <r>
    <x v="3"/>
    <n v="4"/>
    <x v="8"/>
    <x v="7"/>
    <s v="ABS AT-ROTWEIN"/>
    <x v="5"/>
    <x v="17"/>
    <s v="&lt;20kg/Monat"/>
    <x v="1"/>
    <s v="Produkte"/>
    <s v="BUs"/>
    <s v="Symptome"/>
    <n v="4.0000000000000002E-4"/>
    <s v="L23"/>
    <n v="29501013"/>
    <n v="61"/>
  </r>
  <r>
    <x v="3"/>
    <n v="3"/>
    <x v="29"/>
    <x v="7"/>
    <s v="ABS AT-ROTWEIN"/>
    <x v="5"/>
    <x v="17"/>
    <s v="&lt;20kg/Monat"/>
    <x v="1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10"/>
    <x v="7"/>
    <x v="7"/>
    <s v="ABS AT-ROTWEIN"/>
    <x v="5"/>
    <x v="24"/>
    <s v="-"/>
    <x v="5"/>
    <s v="Produkte"/>
    <s v="BUs"/>
    <s v="Symptome"/>
    <n v="1E-3"/>
    <s v="Bu4"/>
    <n v="29501013"/>
    <n v="61"/>
  </r>
  <r>
    <x v="3"/>
    <n v="7"/>
    <x v="13"/>
    <x v="7"/>
    <s v="ABS AT-ROTWEIN"/>
    <x v="5"/>
    <x v="17"/>
    <s v="-"/>
    <x v="2"/>
    <s v="Produkte"/>
    <s v="BUs"/>
    <s v="Symptome"/>
    <n v="6.9999999999999999E-4"/>
    <s v="Bu4"/>
    <n v="29501013"/>
    <n v="61"/>
  </r>
  <r>
    <x v="3"/>
    <n v="20"/>
    <x v="21"/>
    <x v="7"/>
    <s v="ABS AT-ROTWEIN"/>
    <x v="5"/>
    <x v="17"/>
    <s v="-"/>
    <x v="10"/>
    <s v="Produkte"/>
    <s v="BUs"/>
    <s v="Symptome"/>
    <n v="2E-3"/>
    <s v="Bu4"/>
    <n v="29501013"/>
    <n v="61"/>
  </r>
  <r>
    <x v="3"/>
    <n v="20"/>
    <x v="41"/>
    <x v="7"/>
    <s v="ABS AT-ROTWEIN"/>
    <x v="5"/>
    <x v="17"/>
    <s v="-"/>
    <x v="10"/>
    <s v="Produkte"/>
    <s v="BUs"/>
    <s v="Symptome"/>
    <n v="2E-3"/>
    <s v="Bu4"/>
    <n v="29501013"/>
    <n v="61"/>
  </r>
  <r>
    <x v="1"/>
    <n v="17"/>
    <x v="1"/>
    <x v="7"/>
    <s v="ABS Pfeffer-Bruch"/>
    <x v="5"/>
    <x v="21"/>
    <s v="keinen Abnehmer/Schälen"/>
    <x v="1"/>
    <s v="Produkte"/>
    <s v="BUs"/>
    <s v="Symptome"/>
    <n v="1.7000000000000001E-3"/>
    <s v="L4"/>
    <n v="29501017"/>
    <n v="61"/>
  </r>
  <r>
    <x v="1"/>
    <n v="101"/>
    <x v="13"/>
    <x v="7"/>
    <s v="ABS Pfeffer-Bruch"/>
    <x v="5"/>
    <x v="17"/>
    <s v="-"/>
    <x v="2"/>
    <s v="Produkte"/>
    <s v="BUs"/>
    <s v="Symptome"/>
    <n v="1.0100000000000001E-2"/>
    <s v="BU3"/>
    <n v="29501017"/>
    <n v="61"/>
  </r>
  <r>
    <x v="1"/>
    <n v="31"/>
    <x v="2"/>
    <x v="7"/>
    <s v="ABS Pfeffer-Bruch"/>
    <x v="5"/>
    <x v="17"/>
    <s v="-"/>
    <x v="2"/>
    <s v="Produkte"/>
    <s v="BUs"/>
    <s v="Symptome"/>
    <n v="3.1000000000000003E-3"/>
    <s v="Spezialitäten"/>
    <n v="29501017"/>
    <n v="61"/>
  </r>
  <r>
    <x v="3"/>
    <n v="35.5"/>
    <x v="44"/>
    <x v="4"/>
    <s v="VOS WAL-THEKE"/>
    <x v="1"/>
    <x v="26"/>
    <s v="Trennung vom Klebeband aus Produkt zu aufwendig"/>
    <x v="3"/>
    <s v="Produkte"/>
    <s v="BUs"/>
    <s v="Symptome"/>
    <n v="17.75"/>
    <s v="L22"/>
    <n v="29501020"/>
    <n v="22"/>
  </r>
  <r>
    <x v="3"/>
    <n v="175"/>
    <x v="17"/>
    <x v="4"/>
    <s v="VOS WAL-THEKE"/>
    <x v="5"/>
    <x v="17"/>
    <s v="keinen Verwendungszweck"/>
    <x v="3"/>
    <s v="Produkte"/>
    <s v="BUs"/>
    <s v="Symptome"/>
    <n v="87.5"/>
    <s v="L22"/>
    <n v="29501020"/>
    <n v="61"/>
  </r>
  <r>
    <x v="3"/>
    <n v="4.2"/>
    <x v="14"/>
    <x v="4"/>
    <s v="VOS WAL-THEKE"/>
    <x v="2"/>
    <x v="2"/>
    <s v="nicht eindeutig"/>
    <x v="1"/>
    <s v="Produkte"/>
    <s v="BUs"/>
    <s v="Symptome"/>
    <n v="2.1"/>
    <s v="L22"/>
    <n v="29501020"/>
    <n v="30"/>
  </r>
  <r>
    <x v="3"/>
    <n v="20"/>
    <x v="18"/>
    <x v="4"/>
    <s v="VOS WAL-THEKE"/>
    <x v="5"/>
    <x v="17"/>
    <s v="keinen Verwendungszweck"/>
    <x v="4"/>
    <s v="Produkte"/>
    <s v="BUs"/>
    <s v="Symptome"/>
    <n v="10"/>
    <s v="L22"/>
    <n v="29501020"/>
    <n v="61"/>
  </r>
  <r>
    <x v="3"/>
    <n v="7"/>
    <x v="10"/>
    <x v="4"/>
    <s v="VOS WAL-THEKE"/>
    <x v="5"/>
    <x v="17"/>
    <s v="keinen Verwendungszweck"/>
    <x v="4"/>
    <s v="Produkte"/>
    <s v="BUs"/>
    <s v="Symptome"/>
    <n v="3.5"/>
    <s v="L22"/>
    <n v="29501020"/>
    <n v="61"/>
  </r>
  <r>
    <x v="3"/>
    <n v="6"/>
    <x v="23"/>
    <x v="4"/>
    <s v="VOS WAL-THEKE"/>
    <x v="5"/>
    <x v="24"/>
    <s v="-"/>
    <x v="5"/>
    <s v="Produkte"/>
    <s v="BUs"/>
    <s v="Symptome"/>
    <n v="3"/>
    <s v="Bu4"/>
    <n v="29501020"/>
    <n v="61"/>
  </r>
  <r>
    <x v="3"/>
    <n v="12"/>
    <x v="0"/>
    <x v="4"/>
    <s v="VOS WAL-THEKE"/>
    <x v="5"/>
    <x v="17"/>
    <s v="-"/>
    <x v="0"/>
    <s v="Produkte"/>
    <s v="BUs"/>
    <s v="Symptome"/>
    <n v="6"/>
    <s v="Bu4"/>
    <n v="29501020"/>
    <n v="61"/>
  </r>
  <r>
    <x v="3"/>
    <n v="4"/>
    <x v="2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21"/>
    <x v="4"/>
    <s v="VOS WAL-THEKE"/>
    <x v="5"/>
    <x v="17"/>
    <s v="-"/>
    <x v="10"/>
    <s v="Produkte"/>
    <s v="BUs"/>
    <s v="Symptome"/>
    <n v="8"/>
    <s v="Bu4"/>
    <n v="29501020"/>
    <n v="61"/>
  </r>
  <r>
    <x v="3"/>
    <n v="4"/>
    <x v="4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41"/>
    <x v="4"/>
    <s v="VOS WAL-THEKE"/>
    <x v="5"/>
    <x v="17"/>
    <s v="-"/>
    <x v="10"/>
    <s v="Produkte"/>
    <s v="BUs"/>
    <s v="Symptome"/>
    <n v="8"/>
    <s v="Bu4"/>
    <n v="29501020"/>
    <n v="61"/>
  </r>
  <r>
    <x v="0"/>
    <n v="19.399999999999999"/>
    <x v="15"/>
    <x v="4"/>
    <s v="VOS URW NATUR AMM CO RE"/>
    <x v="0"/>
    <x v="14"/>
    <s v="Aufgrund Konsistenz nicht genommen. Zu wenig VOS verarbeitet. Vom Warmen ins Kalte -&gt; Schimmel"/>
    <x v="6"/>
    <s v="Produkte"/>
    <s v="BUs"/>
    <s v="Symptome"/>
    <n v="9.6999999999999993"/>
    <s v="Schmelze"/>
    <n v="29501021"/>
    <n v="12"/>
  </r>
  <r>
    <x v="0"/>
    <n v="25"/>
    <x v="18"/>
    <x v="4"/>
    <s v="VOS URW NATUR AMM CO RE"/>
    <x v="0"/>
    <x v="14"/>
    <s v="Aufgrund Konsistenz nicht genommen. Zu wenig VOS verarbeitet. Vom Warmen ins Kalte -&gt; Schimmel"/>
    <x v="4"/>
    <s v="Produkte"/>
    <s v="BUs"/>
    <s v="Symptome"/>
    <n v="12.5"/>
    <s v="Schmelze"/>
    <n v="29501021"/>
    <n v="12"/>
  </r>
  <r>
    <x v="0"/>
    <n v="25"/>
    <x v="28"/>
    <x v="4"/>
    <s v="VOS URW NATUR AMM CO RE"/>
    <x v="0"/>
    <x v="15"/>
    <s v="MHD abgelaufen"/>
    <x v="9"/>
    <s v="Produkte"/>
    <s v="BUs"/>
    <s v="Symptome"/>
    <n v="12.5"/>
    <s v="RWV"/>
    <n v="29501021"/>
    <n v="12"/>
  </r>
  <r>
    <x v="0"/>
    <n v="25"/>
    <x v="0"/>
    <x v="4"/>
    <s v="VOS URW NATUR AMM CO RE"/>
    <x v="0"/>
    <x v="15"/>
    <s v="-"/>
    <x v="0"/>
    <s v="Produkte"/>
    <s v="BUs"/>
    <s v="Symptome"/>
    <n v="12.5"/>
    <s v="RWV"/>
    <n v="29501021"/>
    <n v="12"/>
  </r>
  <r>
    <x v="4"/>
    <n v="90"/>
    <x v="24"/>
    <x v="5"/>
    <s v="VOS RW NATUR AMM CO REZ"/>
    <x v="0"/>
    <x v="18"/>
    <s v="keinen Abnehmer/Schälen"/>
    <x v="7"/>
    <s v="Produkte"/>
    <s v="BUs"/>
    <s v="Symptome"/>
    <n v="45"/>
    <s v="Verkauf"/>
    <n v="29501022"/>
    <n v="12"/>
  </r>
  <r>
    <x v="4"/>
    <n v="870"/>
    <x v="24"/>
    <x v="5"/>
    <s v="VOS RW NATUR AMM CO REZ"/>
    <x v="0"/>
    <x v="18"/>
    <s v="keinen Abnehmer/Schälen"/>
    <x v="7"/>
    <s v="Produkte"/>
    <s v="BUs"/>
    <s v="Symptome"/>
    <n v="435"/>
    <s v="Verkauf"/>
    <n v="29501022"/>
    <n v="12"/>
  </r>
  <r>
    <x v="1"/>
    <n v="547"/>
    <x v="45"/>
    <x v="4"/>
    <s v="VOS RW NATUR AMM CO REZ"/>
    <x v="1"/>
    <x v="32"/>
    <s v="Rückrufaktion"/>
    <x v="7"/>
    <s v="Produkte"/>
    <s v="BUs"/>
    <s v="Symptome"/>
    <n v="273.5"/>
    <s v="WVP"/>
    <n v="29501022"/>
    <n v="22"/>
  </r>
  <r>
    <x v="4"/>
    <n v="1029"/>
    <x v="17"/>
    <x v="5"/>
    <s v="VOS RW NATUR AMM CO REZ"/>
    <x v="0"/>
    <x v="18"/>
    <s v="keinen Abnehmer/Schälen"/>
    <x v="3"/>
    <s v="Produkte"/>
    <s v="BUs"/>
    <s v="Symptome"/>
    <n v="514.5"/>
    <s v="Verkauf"/>
    <n v="29501022"/>
    <n v="12"/>
  </r>
  <r>
    <x v="4"/>
    <n v="565"/>
    <x v="1"/>
    <x v="5"/>
    <s v="VOS RW NATUR AMM CO REZ"/>
    <x v="0"/>
    <x v="18"/>
    <s v="keinen Abnehmer/Schälen"/>
    <x v="1"/>
    <s v="Produkte"/>
    <s v="BUs"/>
    <s v="Symptome"/>
    <n v="282.5"/>
    <s v="Verkauf"/>
    <n v="29501022"/>
    <n v="12"/>
  </r>
  <r>
    <x v="4"/>
    <n v="1148"/>
    <x v="1"/>
    <x v="5"/>
    <s v="VOS RW NATUR AMM CO REZ"/>
    <x v="0"/>
    <x v="18"/>
    <s v="keinen Abnehmer/Schälen"/>
    <x v="1"/>
    <s v="Produkte"/>
    <s v="BUs"/>
    <s v="Symptome"/>
    <n v="574"/>
    <s v="Verkauf"/>
    <n v="29501022"/>
    <n v="12"/>
  </r>
  <r>
    <x v="4"/>
    <n v="276"/>
    <x v="5"/>
    <x v="5"/>
    <s v="VOS RW NATUR AMM CO REZ"/>
    <x v="0"/>
    <x v="18"/>
    <s v="keinen Abnehmer/Schälen"/>
    <x v="4"/>
    <s v="Produkte"/>
    <s v="BUs"/>
    <s v="Symptome"/>
    <n v="138"/>
    <s v="Verkauf"/>
    <n v="29501022"/>
    <n v="12"/>
  </r>
  <r>
    <x v="4"/>
    <n v="525"/>
    <x v="18"/>
    <x v="5"/>
    <s v="VOS RW NATUR AMM CO REZ"/>
    <x v="0"/>
    <x v="18"/>
    <s v="keinen Abnehmer/Schälen"/>
    <x v="4"/>
    <s v="Produkte"/>
    <s v="BUs"/>
    <s v="Symptome"/>
    <n v="262.5"/>
    <s v="Verkauf"/>
    <n v="29501022"/>
    <n v="12"/>
  </r>
  <r>
    <x v="3"/>
    <n v="123"/>
    <x v="1"/>
    <x v="7"/>
    <s v="ABS CAMBOZOLA"/>
    <x v="5"/>
    <x v="17"/>
    <s v="&lt;300kg/Monat"/>
    <x v="1"/>
    <s v="Produkte"/>
    <s v="BUs"/>
    <s v="Symptome"/>
    <n v="1.23E-2"/>
    <s v="L20"/>
    <n v="29501023"/>
    <n v="61"/>
  </r>
  <r>
    <x v="3"/>
    <n v="57"/>
    <x v="20"/>
    <x v="7"/>
    <s v="ABS CAMBOZOLA"/>
    <x v="5"/>
    <x v="17"/>
    <s v="&lt;300kg/Monat"/>
    <x v="9"/>
    <s v="Produkte"/>
    <s v="BUs"/>
    <s v="Symptome"/>
    <n v="5.7000000000000002E-3"/>
    <s v="L20"/>
    <n v="29501023"/>
    <n v="61"/>
  </r>
  <r>
    <x v="3"/>
    <n v="432"/>
    <x v="23"/>
    <x v="7"/>
    <s v="ABS CAMBOZOLA"/>
    <x v="5"/>
    <x v="24"/>
    <s v="-"/>
    <x v="5"/>
    <s v="Produkte"/>
    <s v="BUs"/>
    <s v="Symptome"/>
    <n v="4.3200000000000002E-2"/>
    <s v="Bu4"/>
    <n v="29501023"/>
    <n v="61"/>
  </r>
  <r>
    <x v="3"/>
    <n v="170"/>
    <x v="13"/>
    <x v="7"/>
    <s v="ABS CAMBOZOLA"/>
    <x v="5"/>
    <x v="17"/>
    <s v="-"/>
    <x v="2"/>
    <s v="Produkte"/>
    <s v="BUs"/>
    <s v="Symptome"/>
    <n v="1.7000000000000001E-2"/>
    <s v="Bu4"/>
    <n v="29501023"/>
    <n v="61"/>
  </r>
  <r>
    <x v="3"/>
    <n v="18"/>
    <x v="15"/>
    <x v="7"/>
    <s v="ABS KELLERGEIST"/>
    <x v="1"/>
    <x v="26"/>
    <s v="Trennung vom Klebeband aus Produkt zu aufwendig"/>
    <x v="6"/>
    <s v="Produkte"/>
    <s v="BUs"/>
    <s v="Symptome"/>
    <n v="1.8000000000000002E-3"/>
    <s v="L22"/>
    <n v="29501028"/>
    <n v="22"/>
  </r>
  <r>
    <x v="3"/>
    <n v="31"/>
    <x v="17"/>
    <x v="7"/>
    <s v="ABS KELLERGEIST"/>
    <x v="5"/>
    <x v="17"/>
    <s v="&lt;300kg/Monat"/>
    <x v="3"/>
    <s v="Produkte"/>
    <s v="BUs"/>
    <s v="Symptome"/>
    <n v="3.1000000000000003E-3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25"/>
    <x v="20"/>
    <x v="7"/>
    <s v="ABS KELLERGEIST"/>
    <x v="5"/>
    <x v="17"/>
    <s v="&lt;300kg/Monat"/>
    <x v="9"/>
    <s v="Produkte"/>
    <s v="BUs"/>
    <s v="Symptome"/>
    <n v="2.5000000000000001E-3"/>
    <s v="L22"/>
    <n v="29501028"/>
    <n v="61"/>
  </r>
  <r>
    <x v="3"/>
    <n v="17"/>
    <x v="25"/>
    <x v="7"/>
    <s v="ABS KELLERGEIST"/>
    <x v="5"/>
    <x v="17"/>
    <s v="&lt;300kg/Monat"/>
    <x v="9"/>
    <s v="Produkte"/>
    <s v="BUs"/>
    <s v="Symptome"/>
    <n v="1.7000000000000001E-3"/>
    <s v="L22"/>
    <n v="29501028"/>
    <n v="61"/>
  </r>
  <r>
    <x v="3"/>
    <n v="6"/>
    <x v="23"/>
    <x v="7"/>
    <s v="ABS KELLERGEIST"/>
    <x v="5"/>
    <x v="24"/>
    <s v="-"/>
    <x v="5"/>
    <s v="Produkte"/>
    <s v="BUs"/>
    <s v="Symptome"/>
    <n v="6.0000000000000006E-4"/>
    <s v="Bu4"/>
    <n v="29501028"/>
    <n v="61"/>
  </r>
  <r>
    <x v="3"/>
    <n v="91"/>
    <x v="13"/>
    <x v="7"/>
    <s v="ABS KELLERGEIST"/>
    <x v="5"/>
    <x v="17"/>
    <s v="-"/>
    <x v="2"/>
    <s v="Produkte"/>
    <s v="BUs"/>
    <s v="Symptome"/>
    <n v="9.1000000000000004E-3"/>
    <s v="Bu4"/>
    <n v="29501028"/>
    <n v="61"/>
  </r>
  <r>
    <x v="3"/>
    <n v="17"/>
    <x v="2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2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17"/>
    <x v="4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4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64"/>
    <x v="17"/>
    <x v="7"/>
    <s v="ABS BRUSCHETTA"/>
    <x v="5"/>
    <x v="17"/>
    <s v="&lt;300kg/Monat"/>
    <x v="3"/>
    <s v="Produkte"/>
    <s v="BUs"/>
    <s v="Symptome"/>
    <n v="96"/>
    <s v="L21"/>
    <n v="29501029"/>
    <n v="61"/>
  </r>
  <r>
    <x v="3"/>
    <n v="21"/>
    <x v="38"/>
    <x v="7"/>
    <s v="ABS BRUSCHETTA"/>
    <x v="1"/>
    <x v="26"/>
    <s v="Trennung vom Klebeband aus Produkt zu aufwendig"/>
    <x v="3"/>
    <s v="Produkte"/>
    <s v="BUs"/>
    <s v="Symptome"/>
    <n v="31.5"/>
    <s v="L21"/>
    <n v="29501029"/>
    <n v="22"/>
  </r>
  <r>
    <x v="3"/>
    <n v="32"/>
    <x v="14"/>
    <x v="7"/>
    <s v="ABS BRUSCHETTA"/>
    <x v="5"/>
    <x v="17"/>
    <s v="&lt;300kg/Monat"/>
    <x v="1"/>
    <s v="Produkte"/>
    <s v="BUs"/>
    <s v="Symptome"/>
    <n v="48"/>
    <s v="L21"/>
    <n v="29501029"/>
    <n v="61"/>
  </r>
  <r>
    <x v="3"/>
    <n v="14"/>
    <x v="18"/>
    <x v="7"/>
    <s v="ABS BRUSCHETTA"/>
    <x v="5"/>
    <x v="17"/>
    <s v="&lt;300kg/Monat"/>
    <x v="4"/>
    <s v="Produkte"/>
    <s v="BUs"/>
    <s v="Symptome"/>
    <n v="21"/>
    <s v="L21"/>
    <n v="29501029"/>
    <n v="61"/>
  </r>
  <r>
    <x v="3"/>
    <n v="18"/>
    <x v="10"/>
    <x v="7"/>
    <s v="ABS BRUSCHETTA"/>
    <x v="5"/>
    <x v="17"/>
    <s v="&lt;300kg/Monat"/>
    <x v="4"/>
    <s v="Produkte"/>
    <s v="BUs"/>
    <s v="Symptome"/>
    <n v="27"/>
    <s v="L21"/>
    <n v="29501029"/>
    <n v="61"/>
  </r>
  <r>
    <x v="3"/>
    <n v="25"/>
    <x v="42"/>
    <x v="7"/>
    <s v="ABS BRUSCHETTA"/>
    <x v="5"/>
    <x v="17"/>
    <s v="&lt;300kg/Monat"/>
    <x v="8"/>
    <s v="Produkte"/>
    <s v="BUs"/>
    <s v="Symptome"/>
    <n v="37.5"/>
    <s v="L21"/>
    <n v="29501029"/>
    <n v="61"/>
  </r>
  <r>
    <x v="3"/>
    <n v="18"/>
    <x v="19"/>
    <x v="7"/>
    <s v="ABS BRUSCHETTA"/>
    <x v="5"/>
    <x v="17"/>
    <s v="&lt;300kg/Monat"/>
    <x v="8"/>
    <s v="Produkte"/>
    <s v="BUs"/>
    <s v="Symptome"/>
    <n v="27"/>
    <s v="L21"/>
    <n v="29501029"/>
    <n v="61"/>
  </r>
  <r>
    <x v="3"/>
    <n v="36"/>
    <x v="26"/>
    <x v="7"/>
    <s v="ABS BRUSCHETTA"/>
    <x v="5"/>
    <x v="17"/>
    <s v="&lt;300kg/Monat"/>
    <x v="8"/>
    <s v="Produkte"/>
    <s v="BUs"/>
    <s v="Symptome"/>
    <n v="54"/>
    <s v="L21"/>
    <n v="29501029"/>
    <n v="61"/>
  </r>
  <r>
    <x v="3"/>
    <n v="20"/>
    <x v="20"/>
    <x v="7"/>
    <s v="ABS BRUSCHETTA"/>
    <x v="5"/>
    <x v="17"/>
    <s v="&lt;300kg/Monat"/>
    <x v="9"/>
    <s v="Produkte"/>
    <s v="BUs"/>
    <s v="Symptome"/>
    <n v="30"/>
    <s v="L21"/>
    <n v="29501029"/>
    <n v="61"/>
  </r>
  <r>
    <x v="3"/>
    <n v="7"/>
    <x v="20"/>
    <x v="7"/>
    <s v="ABS BRUSCHETTA"/>
    <x v="5"/>
    <x v="17"/>
    <s v="&lt;300kg/Monat"/>
    <x v="9"/>
    <s v="Produkte"/>
    <s v="BUs"/>
    <s v="Symptome"/>
    <n v="10.5"/>
    <s v="L21"/>
    <n v="29501029"/>
    <n v="61"/>
  </r>
  <r>
    <x v="3"/>
    <n v="9"/>
    <x v="28"/>
    <x v="7"/>
    <s v="ABS BRUSCHETTA"/>
    <x v="5"/>
    <x v="17"/>
    <s v="&lt;300kg/Monat"/>
    <x v="9"/>
    <s v="Produkte"/>
    <s v="BUs"/>
    <s v="Symptome"/>
    <n v="13.5"/>
    <s v="L21"/>
    <n v="29501029"/>
    <n v="61"/>
  </r>
  <r>
    <x v="3"/>
    <n v="1"/>
    <x v="36"/>
    <x v="7"/>
    <s v="ABS BRUSCHETTA"/>
    <x v="5"/>
    <x v="24"/>
    <s v="-"/>
    <x v="5"/>
    <s v="Produkte"/>
    <s v="BUs"/>
    <s v="Symptome"/>
    <n v="1.5"/>
    <s v="Bu4"/>
    <n v="29501029"/>
    <n v="61"/>
  </r>
  <r>
    <x v="3"/>
    <n v="39"/>
    <x v="0"/>
    <x v="7"/>
    <s v="ABS BRUSCHETTA"/>
    <x v="5"/>
    <x v="17"/>
    <s v="-"/>
    <x v="0"/>
    <s v="Produkte"/>
    <s v="BUs"/>
    <s v="Symptome"/>
    <n v="58.5"/>
    <s v="Bu4"/>
    <n v="29501029"/>
    <n v="61"/>
  </r>
  <r>
    <x v="3"/>
    <n v="11"/>
    <x v="13"/>
    <x v="7"/>
    <s v="ABS BRUSCHETTA"/>
    <x v="5"/>
    <x v="17"/>
    <s v="-"/>
    <x v="2"/>
    <s v="Produkte"/>
    <s v="BUs"/>
    <s v="Symptome"/>
    <n v="16.5"/>
    <s v="Bu4"/>
    <n v="29501029"/>
    <n v="61"/>
  </r>
  <r>
    <x v="3"/>
    <n v="132"/>
    <x v="13"/>
    <x v="7"/>
    <s v="ABS BRUSCHETTA"/>
    <x v="5"/>
    <x v="17"/>
    <s v="-"/>
    <x v="2"/>
    <s v="Produkte"/>
    <s v="BUs"/>
    <s v="Symptome"/>
    <n v="198"/>
    <s v="Bu4"/>
    <n v="29501029"/>
    <n v="61"/>
  </r>
  <r>
    <x v="3"/>
    <n v="12"/>
    <x v="2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12"/>
    <x v="4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53"/>
    <x v="17"/>
    <x v="7"/>
    <s v="ABS ORANG-PESTO"/>
    <x v="5"/>
    <x v="17"/>
    <s v="&lt;100kg/Monat"/>
    <x v="3"/>
    <s v="Produkte"/>
    <s v="BUs"/>
    <s v="Symptome"/>
    <n v="79.5"/>
    <s v="L21"/>
    <n v="29501030"/>
    <n v="61"/>
  </r>
  <r>
    <x v="3"/>
    <n v="3"/>
    <x v="8"/>
    <x v="7"/>
    <s v="ABS ORANG-PESTO"/>
    <x v="5"/>
    <x v="17"/>
    <s v="&lt;100kg/Monat"/>
    <x v="1"/>
    <s v="Produkte"/>
    <s v="BUs"/>
    <s v="Symptome"/>
    <n v="4.5"/>
    <s v="L21"/>
    <n v="29501030"/>
    <n v="61"/>
  </r>
  <r>
    <x v="3"/>
    <n v="5"/>
    <x v="14"/>
    <x v="7"/>
    <s v="ABS ORANG-PESTO"/>
    <x v="5"/>
    <x v="17"/>
    <s v="&lt;100kg/Monat"/>
    <x v="1"/>
    <s v="Produkte"/>
    <s v="BUs"/>
    <s v="Symptome"/>
    <n v="7.5"/>
    <s v="L21"/>
    <n v="29501030"/>
    <n v="61"/>
  </r>
  <r>
    <x v="3"/>
    <n v="8"/>
    <x v="18"/>
    <x v="7"/>
    <s v="ABS ORANG-PESTO"/>
    <x v="5"/>
    <x v="17"/>
    <s v="&lt;100kg/Monat"/>
    <x v="4"/>
    <s v="Produkte"/>
    <s v="BUs"/>
    <s v="Symptome"/>
    <n v="12"/>
    <s v="L21"/>
    <n v="29501030"/>
    <n v="61"/>
  </r>
  <r>
    <x v="3"/>
    <n v="7"/>
    <x v="18"/>
    <x v="7"/>
    <s v="ABS ORANG-PESTO"/>
    <x v="5"/>
    <x v="17"/>
    <s v="&lt;100kg/Monat"/>
    <x v="4"/>
    <s v="Produkte"/>
    <s v="BUs"/>
    <s v="Symptome"/>
    <n v="10.5"/>
    <s v="L21"/>
    <n v="29501030"/>
    <n v="61"/>
  </r>
  <r>
    <x v="3"/>
    <n v="6"/>
    <x v="18"/>
    <x v="7"/>
    <s v="ABS ORANG-PESTO"/>
    <x v="5"/>
    <x v="17"/>
    <s v="&lt;100kg/Monat"/>
    <x v="4"/>
    <s v="Produkte"/>
    <s v="BUs"/>
    <s v="Symptome"/>
    <n v="9"/>
    <s v="Bu4"/>
    <n v="29501030"/>
    <n v="61"/>
  </r>
  <r>
    <x v="3"/>
    <n v="15"/>
    <x v="10"/>
    <x v="7"/>
    <s v="ABS ORANG-PESTO"/>
    <x v="5"/>
    <x v="17"/>
    <s v="&lt;100kg/Monat"/>
    <x v="4"/>
    <s v="Produkte"/>
    <s v="BUs"/>
    <s v="Symptome"/>
    <n v="22.5"/>
    <s v="L21"/>
    <n v="29501030"/>
    <n v="61"/>
  </r>
  <r>
    <x v="3"/>
    <n v="2"/>
    <x v="20"/>
    <x v="7"/>
    <s v="ABS ORANG-PESTO"/>
    <x v="5"/>
    <x v="17"/>
    <s v="&lt;100kg/Monat"/>
    <x v="9"/>
    <s v="Produkte"/>
    <s v="BUs"/>
    <s v="Symptome"/>
    <n v="3"/>
    <s v="L21"/>
    <n v="29501030"/>
    <n v="61"/>
  </r>
  <r>
    <x v="3"/>
    <n v="3"/>
    <x v="36"/>
    <x v="7"/>
    <s v="ABS ORANG-PESTO"/>
    <x v="5"/>
    <x v="24"/>
    <s v="-"/>
    <x v="5"/>
    <s v="Produkte"/>
    <s v="BUs"/>
    <s v="Symptome"/>
    <n v="4.5"/>
    <s v="Bu4"/>
    <n v="29501030"/>
    <n v="61"/>
  </r>
  <r>
    <x v="1"/>
    <n v="28"/>
    <x v="46"/>
    <x v="7"/>
    <s v="ABS CHED-ROT MIT ß-CARO"/>
    <x v="1"/>
    <x v="1"/>
    <s v="Schmutz"/>
    <x v="6"/>
    <s v="Produkte"/>
    <s v="BUs"/>
    <s v="Symptome"/>
    <n v="28"/>
    <s v="L33"/>
    <n v="29501032"/>
    <n v="22"/>
  </r>
  <r>
    <x v="1"/>
    <n v="60"/>
    <x v="24"/>
    <x v="7"/>
    <s v="ABS CHED-ROT MIT ß-CARO"/>
    <x v="1"/>
    <x v="1"/>
    <s v="Schmutz"/>
    <x v="7"/>
    <s v="Produkte"/>
    <s v="BUs"/>
    <s v="Symptome"/>
    <n v="60"/>
    <s v="L33"/>
    <n v="29501032"/>
    <n v="22"/>
  </r>
  <r>
    <x v="1"/>
    <n v="30"/>
    <x v="6"/>
    <x v="7"/>
    <s v="ABS CHED-ROT MIT ß-CARO"/>
    <x v="1"/>
    <x v="1"/>
    <s v="Schmutz"/>
    <x v="3"/>
    <s v="Produkte"/>
    <s v="BUs"/>
    <s v="Symptome"/>
    <n v="30"/>
    <s v="L33"/>
    <n v="29501032"/>
    <n v="22"/>
  </r>
  <r>
    <x v="1"/>
    <n v="36"/>
    <x v="8"/>
    <x v="7"/>
    <s v="ABS CHED-ROT MIT ß-CARO"/>
    <x v="1"/>
    <x v="1"/>
    <s v="Schmutz"/>
    <x v="1"/>
    <s v="Produkte"/>
    <s v="BUs"/>
    <s v="Symptome"/>
    <n v="36"/>
    <s v="L33"/>
    <n v="29501032"/>
    <n v="22"/>
  </r>
  <r>
    <x v="1"/>
    <n v="36"/>
    <x v="5"/>
    <x v="7"/>
    <s v="ABS CHED-ROT MIT ß-CARO"/>
    <x v="1"/>
    <x v="1"/>
    <s v="Schmutz"/>
    <x v="4"/>
    <s v="Produkte"/>
    <s v="BUs"/>
    <s v="Symptome"/>
    <n v="36"/>
    <s v="L33"/>
    <n v="29501032"/>
    <n v="22"/>
  </r>
  <r>
    <x v="1"/>
    <n v="30"/>
    <x v="5"/>
    <x v="7"/>
    <s v="ABS CHED-ROT MIT ß-CARO"/>
    <x v="1"/>
    <x v="1"/>
    <s v="Schmutz"/>
    <x v="4"/>
    <s v="Produkte"/>
    <s v="BUs"/>
    <s v="Symptome"/>
    <n v="30"/>
    <s v="L33"/>
    <n v="29501032"/>
    <n v="22"/>
  </r>
  <r>
    <x v="1"/>
    <n v="30"/>
    <x v="42"/>
    <x v="7"/>
    <s v="ABS CHED-ROT MIT ß-CARO"/>
    <x v="1"/>
    <x v="1"/>
    <s v="Schmutz"/>
    <x v="8"/>
    <s v="Produkte"/>
    <s v="BUs"/>
    <s v="Symptome"/>
    <n v="30"/>
    <s v="L33"/>
    <n v="29501032"/>
    <n v="22"/>
  </r>
  <r>
    <x v="1"/>
    <n v="29"/>
    <x v="23"/>
    <x v="7"/>
    <s v="ABS CHED-ROT MIT ß-CARO"/>
    <x v="1"/>
    <x v="1"/>
    <s v="Schmutz"/>
    <x v="5"/>
    <s v="Produkte"/>
    <s v="BUs"/>
    <s v="Symptome"/>
    <n v="29"/>
    <s v="L33"/>
    <n v="29501032"/>
    <n v="22"/>
  </r>
  <r>
    <x v="1"/>
    <n v="55"/>
    <x v="35"/>
    <x v="7"/>
    <s v="ABS CHED-ROT MIT ß-CARO"/>
    <x v="1"/>
    <x v="1"/>
    <s v="Schmutz"/>
    <x v="5"/>
    <s v="Produkte"/>
    <s v="BUs"/>
    <s v="Symptome"/>
    <n v="55"/>
    <s v="L33"/>
    <n v="29501032"/>
    <n v="22"/>
  </r>
  <r>
    <x v="1"/>
    <n v="28"/>
    <x v="9"/>
    <x v="7"/>
    <s v="ABS CHED-ROT MIT ß-CARO"/>
    <x v="1"/>
    <x v="1"/>
    <s v="Schmutz"/>
    <x v="2"/>
    <s v="Produkte"/>
    <s v="BUs"/>
    <s v="Symptome"/>
    <n v="28"/>
    <s v="L33"/>
    <n v="29501032"/>
    <n v="22"/>
  </r>
  <r>
    <x v="1"/>
    <n v="32"/>
    <x v="12"/>
    <x v="7"/>
    <s v="ABS CHED-ROT MIT ß-CARO"/>
    <x v="1"/>
    <x v="1"/>
    <s v="Schmutz"/>
    <x v="2"/>
    <s v="Produkte"/>
    <s v="BUs"/>
    <s v="Symptome"/>
    <n v="32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3"/>
    <n v="3"/>
    <x v="8"/>
    <x v="7"/>
    <s v="ABS SAINT ANDRÉ"/>
    <x v="5"/>
    <x v="17"/>
    <s v="&lt;20kg/Monat"/>
    <x v="1"/>
    <s v="Produkte"/>
    <s v="BUs"/>
    <s v="Symptome"/>
    <n v="3.0000000000000003E-4"/>
    <s v="L20"/>
    <n v="29501036"/>
    <n v="61"/>
  </r>
  <r>
    <x v="3"/>
    <n v="3"/>
    <x v="18"/>
    <x v="7"/>
    <s v="ABS SAINT ANDRÉ"/>
    <x v="5"/>
    <x v="17"/>
    <s v="&lt;20kg/Monat"/>
    <x v="4"/>
    <s v="Produkte"/>
    <s v="BUs"/>
    <s v="Symptome"/>
    <n v="3.0000000000000003E-4"/>
    <s v="L20"/>
    <n v="29501036"/>
    <n v="61"/>
  </r>
  <r>
    <x v="3"/>
    <n v="7"/>
    <x v="36"/>
    <x v="7"/>
    <s v="ABS SAINT ANDRÉ"/>
    <x v="5"/>
    <x v="24"/>
    <s v="-"/>
    <x v="5"/>
    <s v="Produkte"/>
    <s v="BUs"/>
    <s v="Symptome"/>
    <n v="6.9999999999999999E-4"/>
    <s v="Bu4"/>
    <n v="29501036"/>
    <n v="61"/>
  </r>
  <r>
    <x v="3"/>
    <n v="1"/>
    <x v="3"/>
    <x v="7"/>
    <s v="ABS SAINT ANDRÉ"/>
    <x v="5"/>
    <x v="17"/>
    <s v="-"/>
    <x v="0"/>
    <s v="Produkte"/>
    <s v="BUs"/>
    <s v="Symptome"/>
    <n v="1E-4"/>
    <s v="Bu4"/>
    <n v="29501036"/>
    <n v="61"/>
  </r>
  <r>
    <x v="3"/>
    <n v="312"/>
    <x v="17"/>
    <x v="7"/>
    <s v="ABS OLD-AMSTERDAM"/>
    <x v="5"/>
    <x v="17"/>
    <s v="&lt;1000kg/Monat"/>
    <x v="3"/>
    <s v="Produkte"/>
    <s v="BUs"/>
    <s v="Symptome"/>
    <n v="3.1200000000000002E-2"/>
    <s v="L22"/>
    <n v="29501039"/>
    <n v="61"/>
  </r>
  <r>
    <x v="3"/>
    <n v="45"/>
    <x v="38"/>
    <x v="7"/>
    <s v="ABS OLD-AMSTERDAM"/>
    <x v="1"/>
    <x v="26"/>
    <s v="Trennung vom Klebeband aus Produkt zu aufwendig"/>
    <x v="3"/>
    <s v="Produkte"/>
    <s v="BUs"/>
    <s v="Symptome"/>
    <n v="4.5000000000000005E-3"/>
    <s v="L22"/>
    <n v="29501039"/>
    <n v="22"/>
  </r>
  <r>
    <x v="3"/>
    <n v="117"/>
    <x v="14"/>
    <x v="7"/>
    <s v="ABS OLD-AMSTERDAM"/>
    <x v="5"/>
    <x v="17"/>
    <s v="&lt;1000kg/Monat"/>
    <x v="1"/>
    <s v="Produkte"/>
    <s v="BUs"/>
    <s v="Symptome"/>
    <n v="1.17E-2"/>
    <s v="L22"/>
    <n v="29501039"/>
    <n v="61"/>
  </r>
  <r>
    <x v="3"/>
    <n v="14"/>
    <x v="18"/>
    <x v="7"/>
    <s v="ABS OLD-AMSTERDAM"/>
    <x v="5"/>
    <x v="17"/>
    <s v="&lt;1000kg/Monat"/>
    <x v="4"/>
    <s v="Produkte"/>
    <s v="BUs"/>
    <s v="Symptome"/>
    <n v="1.4E-3"/>
    <s v="L22"/>
    <n v="29501039"/>
    <n v="61"/>
  </r>
  <r>
    <x v="3"/>
    <n v="22"/>
    <x v="10"/>
    <x v="7"/>
    <s v="ABS OLD-AMSTERDAM"/>
    <x v="5"/>
    <x v="17"/>
    <s v="&lt;1000kg/Monat"/>
    <x v="4"/>
    <s v="Produkte"/>
    <s v="BUs"/>
    <s v="Symptome"/>
    <n v="2.2000000000000001E-3"/>
    <s v="L22"/>
    <n v="29501039"/>
    <n v="61"/>
  </r>
  <r>
    <x v="3"/>
    <n v="40"/>
    <x v="32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17"/>
    <x v="32"/>
    <x v="7"/>
    <s v="ABS OLD-AMSTERDAM"/>
    <x v="5"/>
    <x v="17"/>
    <s v="&lt;1000kg/Monat"/>
    <x v="4"/>
    <s v="Produkte"/>
    <s v="BUs"/>
    <s v="Symptome"/>
    <n v="1.7000000000000001E-3"/>
    <s v="L22"/>
    <n v="29501039"/>
    <n v="61"/>
  </r>
  <r>
    <x v="3"/>
    <n v="40"/>
    <x v="39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50"/>
    <x v="42"/>
    <x v="7"/>
    <s v="ABS OLD-AMSTERDAM"/>
    <x v="5"/>
    <x v="17"/>
    <s v="&lt;1000kg/Monat"/>
    <x v="8"/>
    <s v="Produkte"/>
    <s v="BUs"/>
    <s v="Symptome"/>
    <n v="5.0000000000000001E-3"/>
    <s v="L22"/>
    <n v="29501039"/>
    <n v="61"/>
  </r>
  <r>
    <x v="3"/>
    <n v="79"/>
    <x v="43"/>
    <x v="7"/>
    <s v="ABS OLD-AMSTERDAM"/>
    <x v="5"/>
    <x v="17"/>
    <s v="&lt;1000kg/Monat"/>
    <x v="8"/>
    <s v="Produkte"/>
    <s v="BUs"/>
    <s v="Symptome"/>
    <n v="7.9000000000000008E-3"/>
    <s v="L22"/>
    <n v="29501039"/>
    <n v="61"/>
  </r>
  <r>
    <x v="3"/>
    <n v="61"/>
    <x v="43"/>
    <x v="7"/>
    <s v="ABS OLD-AMSTERDAM"/>
    <x v="5"/>
    <x v="17"/>
    <s v="&lt;1000kg/Monat"/>
    <x v="8"/>
    <s v="Produkte"/>
    <s v="BUs"/>
    <s v="Symptome"/>
    <n v="6.1000000000000004E-3"/>
    <s v="L22"/>
    <n v="29501039"/>
    <n v="61"/>
  </r>
  <r>
    <x v="3"/>
    <n v="54"/>
    <x v="20"/>
    <x v="7"/>
    <s v="ABS OLD-AMSTERDAM"/>
    <x v="5"/>
    <x v="17"/>
    <s v="&lt;1000kg/Monat"/>
    <x v="9"/>
    <s v="Produkte"/>
    <s v="BUs"/>
    <s v="Symptome"/>
    <n v="5.4000000000000003E-3"/>
    <s v="L22"/>
    <n v="29501039"/>
    <n v="61"/>
  </r>
  <r>
    <x v="3"/>
    <n v="260"/>
    <x v="20"/>
    <x v="7"/>
    <s v="ABS OLD-AMSTERDAM"/>
    <x v="5"/>
    <x v="17"/>
    <s v="&lt;1000kg/Monat"/>
    <x v="9"/>
    <s v="Produkte"/>
    <s v="BUs"/>
    <s v="Symptome"/>
    <n v="2.6000000000000002E-2"/>
    <s v="L22"/>
    <n v="29501039"/>
    <n v="61"/>
  </r>
  <r>
    <x v="3"/>
    <n v="133"/>
    <x v="34"/>
    <x v="7"/>
    <s v="ABS OLD-AMSTERDAM"/>
    <x v="5"/>
    <x v="24"/>
    <s v="-"/>
    <x v="5"/>
    <s v="Produkte"/>
    <s v="BUs"/>
    <s v="Symptome"/>
    <n v="1.3300000000000001E-2"/>
    <s v="Bu4"/>
    <n v="29501039"/>
    <n v="61"/>
  </r>
  <r>
    <x v="3"/>
    <n v="17"/>
    <x v="36"/>
    <x v="7"/>
    <s v="ABS OLD-AMSTERDAM"/>
    <x v="5"/>
    <x v="24"/>
    <s v="-"/>
    <x v="5"/>
    <s v="Produkte"/>
    <s v="BUs"/>
    <s v="Symptome"/>
    <n v="1.7000000000000001E-3"/>
    <s v="Bu4"/>
    <n v="29501039"/>
    <n v="61"/>
  </r>
  <r>
    <x v="3"/>
    <n v="55"/>
    <x v="37"/>
    <x v="7"/>
    <s v="ABS OLD-AMSTERDAM"/>
    <x v="5"/>
    <x v="17"/>
    <s v="-"/>
    <x v="0"/>
    <s v="Produkte"/>
    <s v="BUs"/>
    <s v="Symptome"/>
    <n v="5.5000000000000005E-3"/>
    <s v="Bu4"/>
    <n v="29501039"/>
    <n v="61"/>
  </r>
  <r>
    <x v="3"/>
    <n v="21"/>
    <x v="37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21"/>
    <x v="0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112"/>
    <x v="3"/>
    <x v="7"/>
    <s v="ABS OLD-AMSTERDAM"/>
    <x v="5"/>
    <x v="17"/>
    <s v="-"/>
    <x v="0"/>
    <s v="Produkte"/>
    <s v="BUs"/>
    <s v="Symptome"/>
    <n v="1.12E-2"/>
    <s v="Bu4"/>
    <n v="29501039"/>
    <n v="61"/>
  </r>
  <r>
    <x v="3"/>
    <n v="27"/>
    <x v="13"/>
    <x v="7"/>
    <s v="ABS OLD-AMSTERDAM"/>
    <x v="5"/>
    <x v="17"/>
    <s v="-"/>
    <x v="2"/>
    <s v="Produkte"/>
    <s v="BUs"/>
    <s v="Symptome"/>
    <n v="2.7000000000000001E-3"/>
    <s v="Bu4"/>
    <n v="29501039"/>
    <n v="61"/>
  </r>
  <r>
    <x v="3"/>
    <n v="20"/>
    <x v="21"/>
    <x v="7"/>
    <s v="ABS OLD-AMSTERDAM"/>
    <x v="5"/>
    <x v="17"/>
    <s v="-"/>
    <x v="10"/>
    <s v="Produkte"/>
    <s v="BUs"/>
    <s v="Symptome"/>
    <n v="2E-3"/>
    <s v="Bu4"/>
    <n v="29501039"/>
    <n v="61"/>
  </r>
  <r>
    <x v="3"/>
    <n v="17"/>
    <x v="21"/>
    <x v="7"/>
    <s v="ABS OLD-AMSTERDAM"/>
    <x v="5"/>
    <x v="17"/>
    <s v="-"/>
    <x v="10"/>
    <s v="Produkte"/>
    <s v="BUs"/>
    <s v="Symptome"/>
    <n v="1.7000000000000001E-3"/>
    <s v="Bu4"/>
    <n v="29501039"/>
    <n v="61"/>
  </r>
  <r>
    <x v="3"/>
    <n v="6"/>
    <x v="10"/>
    <x v="7"/>
    <s v="ABS MUNSTER"/>
    <x v="5"/>
    <x v="17"/>
    <s v="&lt;20kg/Monat"/>
    <x v="4"/>
    <s v="Produkte"/>
    <s v="BUs"/>
    <s v="Symptome"/>
    <n v="6.0000000000000006E-4"/>
    <s v="L20"/>
    <n v="29501040"/>
    <n v="61"/>
  </r>
  <r>
    <x v="3"/>
    <n v="20"/>
    <x v="13"/>
    <x v="7"/>
    <s v="ABS MUNSTER"/>
    <x v="5"/>
    <x v="17"/>
    <s v="-"/>
    <x v="2"/>
    <s v="Produkte"/>
    <s v="BUs"/>
    <s v="Symptome"/>
    <n v="2E-3"/>
    <s v="Bu4"/>
    <n v="29501040"/>
    <n v="61"/>
  </r>
  <r>
    <x v="3"/>
    <n v="194"/>
    <x v="17"/>
    <x v="7"/>
    <s v="ABS CHILI-ROUVEEN"/>
    <x v="5"/>
    <x v="17"/>
    <s v="&lt;100kg/Monat"/>
    <x v="3"/>
    <s v="Produkte"/>
    <s v="BUs"/>
    <s v="Symptome"/>
    <n v="291"/>
    <s v="L21"/>
    <n v="29501041"/>
    <n v="61"/>
  </r>
  <r>
    <x v="3"/>
    <n v="40"/>
    <x v="8"/>
    <x v="7"/>
    <s v="ABS CHILI-ROUVEEN"/>
    <x v="5"/>
    <x v="17"/>
    <s v="&lt;100kg/Monat"/>
    <x v="1"/>
    <s v="Produkte"/>
    <s v="BUs"/>
    <s v="Symptome"/>
    <n v="60"/>
    <s v="L21"/>
    <n v="29501041"/>
    <n v="61"/>
  </r>
  <r>
    <x v="3"/>
    <n v="424"/>
    <x v="37"/>
    <x v="7"/>
    <s v="ABS GOU-ROYAL"/>
    <x v="0"/>
    <x v="31"/>
    <s v="-"/>
    <x v="0"/>
    <s v="Produkte"/>
    <s v="BUs"/>
    <s v="Symptome"/>
    <s v="0"/>
    <s v="Bu4"/>
    <n v="29501049"/>
    <n v="12"/>
  </r>
  <r>
    <x v="0"/>
    <n v="21.2"/>
    <x v="15"/>
    <x v="4"/>
    <s v="VOS URW-SPASTUP-3500034"/>
    <x v="0"/>
    <x v="14"/>
    <s v="Aufgrund Konsistenz nicht genommen. Zu wenig VOS verarbeitet. Vom Warmen ins Kalte -&gt; Schimmel"/>
    <x v="6"/>
    <s v="Produkte"/>
    <s v="BUs"/>
    <s v="Symptome"/>
    <n v="10.6"/>
    <s v="Schmelze"/>
    <n v="29501052"/>
    <n v="12"/>
  </r>
  <r>
    <x v="0"/>
    <n v="143"/>
    <x v="45"/>
    <x v="4"/>
    <s v="VOS URW-SPASTUP-3500034"/>
    <x v="0"/>
    <x v="14"/>
    <s v="Aufgrund Konsistenz nicht genommen. Zu wenig VOS verarbeitet. Vom Warmen ins Kalte -&gt; Schimmel"/>
    <x v="7"/>
    <s v="Produkte"/>
    <s v="BUs"/>
    <s v="Symptome"/>
    <n v="71.5"/>
    <s v="Schmelze"/>
    <n v="29501052"/>
    <n v="12"/>
  </r>
  <r>
    <x v="0"/>
    <n v="47"/>
    <x v="5"/>
    <x v="4"/>
    <s v="VOS URW-SPASTUP-3500034"/>
    <x v="0"/>
    <x v="14"/>
    <s v="Aufgrund Konsistenz nicht genommen. Zu wenig VOS verarbeitet. Vom Warmen ins Kalte -&gt; Schimmel"/>
    <x v="4"/>
    <s v="Produkte"/>
    <s v="BUs"/>
    <s v="Symptome"/>
    <n v="23.5"/>
    <s v="Schmelze"/>
    <n v="29501052"/>
    <n v="12"/>
  </r>
  <r>
    <x v="4"/>
    <n v="63"/>
    <x v="24"/>
    <x v="5"/>
    <s v="VOS RW-ROT-CHEDD 8,1KG"/>
    <x v="0"/>
    <x v="18"/>
    <s v="keinen Abnehmer/Schälen"/>
    <x v="7"/>
    <s v="Produkte"/>
    <s v="BUs"/>
    <s v="Symptome"/>
    <n v="31.5"/>
    <s v="Verkauf"/>
    <n v="29501053"/>
    <n v="12"/>
  </r>
  <r>
    <x v="4"/>
    <n v="375"/>
    <x v="27"/>
    <x v="5"/>
    <s v="VOS RW-ROT-CHEDD 8,1KG"/>
    <x v="0"/>
    <x v="18"/>
    <s v="keinen Abnehmer/Schälen"/>
    <x v="9"/>
    <s v="Produkte"/>
    <s v="BUs"/>
    <s v="Symptome"/>
    <n v="187.5"/>
    <s v="Verkauf"/>
    <n v="29501053"/>
    <n v="12"/>
  </r>
  <r>
    <x v="0"/>
    <n v="52"/>
    <x v="27"/>
    <x v="4"/>
    <s v="VOS URW BUN-PF"/>
    <x v="0"/>
    <x v="14"/>
    <s v="Aufgrund Konsistenz nicht genommen. Zu wenig VOS verarbeitet. Vom Warmen ins Kalte -&gt; Schimmel"/>
    <x v="9"/>
    <s v="Produkte"/>
    <s v="BUs"/>
    <s v="Symptome"/>
    <n v="26"/>
    <s v="Schmelze"/>
    <n v="29501054"/>
    <n v="12"/>
  </r>
  <r>
    <x v="1"/>
    <n v="63"/>
    <x v="24"/>
    <x v="4"/>
    <s v="VOS RW BUN-PF"/>
    <x v="0"/>
    <x v="15"/>
    <s v="-"/>
    <x v="7"/>
    <s v="Produkte"/>
    <s v="BUs"/>
    <s v="Symptome"/>
    <n v="31.5"/>
    <s v="L16"/>
    <n v="29501055"/>
    <n v="12"/>
  </r>
  <r>
    <x v="1"/>
    <n v="370"/>
    <x v="25"/>
    <x v="4"/>
    <s v="VOS RW BUN-PF"/>
    <x v="0"/>
    <x v="15"/>
    <s v="-"/>
    <x v="9"/>
    <s v="Produkte"/>
    <s v="BUs"/>
    <s v="Symptome"/>
    <n v="185"/>
    <s v="L16"/>
    <n v="29501055"/>
    <n v="12"/>
  </r>
  <r>
    <x v="1"/>
    <n v="195"/>
    <x v="23"/>
    <x v="4"/>
    <s v="VOS RW BUN-PF"/>
    <x v="0"/>
    <x v="15"/>
    <s v="-"/>
    <x v="5"/>
    <s v="Produkte"/>
    <s v="BUs"/>
    <s v="Symptome"/>
    <n v="97.5"/>
    <s v="BU3"/>
    <n v="29501055"/>
    <n v="12"/>
  </r>
  <r>
    <x v="0"/>
    <n v="25"/>
    <x v="6"/>
    <x v="4"/>
    <s v="VOS UGRW SCHI-NATRIUMAR"/>
    <x v="0"/>
    <x v="14"/>
    <s v="Aufgrund Konsistenz nicht genommen. Zu wenig VOS verarbeitet. Vom Warmen ins Kalte -&gt; Schimmel"/>
    <x v="3"/>
    <s v="Produkte"/>
    <s v="BUs"/>
    <s v="Symptome"/>
    <n v="12.5"/>
    <s v="Schmelze"/>
    <n v="29501056"/>
    <n v="12"/>
  </r>
  <r>
    <x v="0"/>
    <n v="37.200000000000003"/>
    <x v="15"/>
    <x v="4"/>
    <s v="VOS URGW CHILI-NATRIUMA"/>
    <x v="0"/>
    <x v="14"/>
    <s v="Aufgrund Konsistenz nicht genommen. Zu wenig VOS verarbeitet. Vom Warmen ins Kalte -&gt; Schimmel"/>
    <x v="6"/>
    <s v="Produkte"/>
    <s v="BUs"/>
    <s v="Symptome"/>
    <n v="18.600000000000001"/>
    <s v="Schmelze"/>
    <n v="29501057"/>
    <n v="12"/>
  </r>
  <r>
    <x v="0"/>
    <n v="50"/>
    <x v="27"/>
    <x v="4"/>
    <s v="VOS URGW CHILI-NATRIUMA"/>
    <x v="0"/>
    <x v="14"/>
    <s v="Aufgrund Konsistenz nicht genommen. Zu wenig VOS verarbeitet. Vom Warmen ins Kalte -&gt; Schimmel"/>
    <x v="9"/>
    <s v="Produkte"/>
    <s v="BUs"/>
    <s v="Symptome"/>
    <n v="25"/>
    <s v="Schmelze"/>
    <n v="29501057"/>
    <n v="12"/>
  </r>
  <r>
    <x v="4"/>
    <n v="239"/>
    <x v="26"/>
    <x v="5"/>
    <s v="VOS RW-NATUR ZIPFEL 350"/>
    <x v="0"/>
    <x v="18"/>
    <s v="keinen Abnehmer/Schälen"/>
    <x v="8"/>
    <s v="Produkte"/>
    <s v="BUs"/>
    <s v="Symptome"/>
    <n v="119.5"/>
    <s v="Verkauf"/>
    <n v="29501060"/>
    <n v="12"/>
  </r>
  <r>
    <x v="4"/>
    <n v="10"/>
    <x v="12"/>
    <x v="5"/>
    <s v="VOS RW-NATUR ZIPFEL 350"/>
    <x v="0"/>
    <x v="18"/>
    <s v="-"/>
    <x v="2"/>
    <s v="Produkte"/>
    <s v="BUs"/>
    <s v="Symptome"/>
    <n v="5"/>
    <s v="Verkauf"/>
    <n v="29501060"/>
    <n v="12"/>
  </r>
  <r>
    <x v="4"/>
    <n v="148"/>
    <x v="1"/>
    <x v="5"/>
    <s v="VOS RW-SCHI ZIPFEL 3500"/>
    <x v="0"/>
    <x v="18"/>
    <s v="keinen Abnehmer/Schälen"/>
    <x v="1"/>
    <s v="Produkte"/>
    <s v="BUs"/>
    <s v="Symptome"/>
    <n v="74"/>
    <s v="Verkauf"/>
    <n v="29501061"/>
    <n v="12"/>
  </r>
  <r>
    <x v="4"/>
    <n v="205"/>
    <x v="26"/>
    <x v="5"/>
    <s v="VOS RW-SCHI ZIPFEL 3500"/>
    <x v="0"/>
    <x v="18"/>
    <s v="keinen Abnehmer/Schälen"/>
    <x v="8"/>
    <s v="Produkte"/>
    <s v="BUs"/>
    <s v="Symptome"/>
    <n v="102.5"/>
    <s v="Verkauf"/>
    <n v="29501061"/>
    <n v="12"/>
  </r>
  <r>
    <x v="4"/>
    <n v="31"/>
    <x v="9"/>
    <x v="5"/>
    <s v="VOS VS-NATUR ZIPFEL"/>
    <x v="0"/>
    <x v="18"/>
    <s v="-"/>
    <x v="2"/>
    <s v="Produkte"/>
    <s v="BUs"/>
    <s v="Symptome"/>
    <n v="15.5"/>
    <s v="Verkauf"/>
    <n v="29501062"/>
    <n v="12"/>
  </r>
  <r>
    <x v="4"/>
    <n v="546"/>
    <x v="24"/>
    <x v="5"/>
    <s v="VOS GRW-NATUR ZIPFEL 35"/>
    <x v="0"/>
    <x v="18"/>
    <s v="keinen Abnehmer/Schälen"/>
    <x v="7"/>
    <s v="Produkte"/>
    <s v="BUs"/>
    <s v="Symptome"/>
    <n v="273"/>
    <s v="Verkauf"/>
    <n v="29501063"/>
    <n v="12"/>
  </r>
  <r>
    <x v="4"/>
    <n v="268"/>
    <x v="5"/>
    <x v="5"/>
    <s v="VOS GRW-NATUR ZIPFEL 35"/>
    <x v="0"/>
    <x v="18"/>
    <s v="keinen Abnehmer/Schälen"/>
    <x v="4"/>
    <s v="Produkte"/>
    <s v="BUs"/>
    <s v="Symptome"/>
    <n v="134"/>
    <s v="Verkauf"/>
    <n v="29501063"/>
    <n v="12"/>
  </r>
  <r>
    <x v="4"/>
    <n v="422"/>
    <x v="5"/>
    <x v="5"/>
    <s v="VOS GRW-NATUR ZIPFEL 35"/>
    <x v="0"/>
    <x v="18"/>
    <s v="keinen Abnehmer/Schälen"/>
    <x v="4"/>
    <s v="Produkte"/>
    <s v="BUs"/>
    <s v="Symptome"/>
    <n v="211"/>
    <s v="Verkauf"/>
    <n v="29501063"/>
    <n v="12"/>
  </r>
  <r>
    <x v="4"/>
    <n v="195"/>
    <x v="10"/>
    <x v="5"/>
    <s v="VOS GRW-NATUR ZIPFEL 35"/>
    <x v="0"/>
    <x v="18"/>
    <s v="keinen Abnehmer/Schälen"/>
    <x v="4"/>
    <s v="Produkte"/>
    <s v="BUs"/>
    <s v="Symptome"/>
    <n v="97.5"/>
    <s v="Verkauf"/>
    <n v="29501063"/>
    <n v="12"/>
  </r>
  <r>
    <x v="4"/>
    <n v="24"/>
    <x v="32"/>
    <x v="5"/>
    <s v="VOS GRW-NATUR ZIPFEL 35"/>
    <x v="0"/>
    <x v="18"/>
    <s v="keinen Abnehmer/Schälen"/>
    <x v="4"/>
    <s v="Produkte"/>
    <s v="BUs"/>
    <s v="Symptome"/>
    <n v="12"/>
    <s v="Verkauf"/>
    <n v="29501063"/>
    <n v="12"/>
  </r>
  <r>
    <x v="4"/>
    <n v="362.5"/>
    <x v="42"/>
    <x v="5"/>
    <s v="VOS GRW-NATUR ZIPFEL 35"/>
    <x v="0"/>
    <x v="18"/>
    <s v="keinen Abnehmer/Schälen"/>
    <x v="8"/>
    <s v="Produkte"/>
    <s v="BUs"/>
    <s v="Symptome"/>
    <n v="181.25"/>
    <s v="Verkauf"/>
    <n v="29501063"/>
    <n v="12"/>
  </r>
  <r>
    <x v="4"/>
    <n v="56"/>
    <x v="13"/>
    <x v="5"/>
    <s v="VOS GRW-NATUR ZIPFEL 35"/>
    <x v="0"/>
    <x v="18"/>
    <s v="-"/>
    <x v="2"/>
    <s v="Produkte"/>
    <s v="BUs"/>
    <s v="Symptome"/>
    <n v="28"/>
    <s v="Verkauf"/>
    <n v="29501063"/>
    <n v="12"/>
  </r>
  <r>
    <x v="4"/>
    <n v="252"/>
    <x v="24"/>
    <x v="5"/>
    <s v="VOS GRW-SCHI ZIPFEL 350"/>
    <x v="0"/>
    <x v="18"/>
    <s v="keinen Abnehmer/Schälen"/>
    <x v="7"/>
    <s v="Produkte"/>
    <s v="BUs"/>
    <s v="Symptome"/>
    <n v="126"/>
    <s v="Verkauf"/>
    <n v="29501064"/>
    <n v="12"/>
  </r>
  <r>
    <x v="4"/>
    <n v="349"/>
    <x v="14"/>
    <x v="5"/>
    <s v="VOS GRW-SCHI ZIPFEL 350"/>
    <x v="0"/>
    <x v="18"/>
    <s v="keinen Abnehmer/Schälen"/>
    <x v="1"/>
    <s v="Produkte"/>
    <s v="BUs"/>
    <s v="Symptome"/>
    <n v="174.5"/>
    <s v="Verkauf"/>
    <n v="29501064"/>
    <n v="12"/>
  </r>
  <r>
    <x v="4"/>
    <n v="427"/>
    <x v="27"/>
    <x v="5"/>
    <s v="VOS GRW-SCHI ZIPFEL 350"/>
    <x v="0"/>
    <x v="18"/>
    <s v="keinen Abnehmer/Schälen"/>
    <x v="9"/>
    <s v="Produkte"/>
    <s v="BUs"/>
    <s v="Symptome"/>
    <n v="213.5"/>
    <s v="Verkauf"/>
    <n v="29501064"/>
    <n v="12"/>
  </r>
  <r>
    <x v="4"/>
    <n v="613"/>
    <x v="27"/>
    <x v="5"/>
    <s v="VOS GRW-SCHI ZIPFEL 350"/>
    <x v="0"/>
    <x v="18"/>
    <s v="keinen Abnehmer/Schälen"/>
    <x v="9"/>
    <s v="Produkte"/>
    <s v="BUs"/>
    <s v="Symptome"/>
    <n v="306.5"/>
    <s v="Verkauf"/>
    <n v="29501064"/>
    <n v="12"/>
  </r>
  <r>
    <x v="4"/>
    <n v="132"/>
    <x v="19"/>
    <x v="5"/>
    <s v="VOS RW-NATUR-NAT ZIPFEL"/>
    <x v="0"/>
    <x v="18"/>
    <s v="keinen Abnehmer/Schälen"/>
    <x v="8"/>
    <s v="Produkte"/>
    <s v="BUs"/>
    <s v="Symptome"/>
    <n v="66"/>
    <s v="Verkauf"/>
    <n v="29501065"/>
    <n v="12"/>
  </r>
  <r>
    <x v="4"/>
    <n v="60"/>
    <x v="0"/>
    <x v="5"/>
    <s v="VOS RW-NATUR-NAT ZIPFEL"/>
    <x v="0"/>
    <x v="18"/>
    <s v="-"/>
    <x v="0"/>
    <s v="Produkte"/>
    <s v="BUs"/>
    <s v="Symptome"/>
    <n v="30"/>
    <s v="Verkauf"/>
    <n v="29501065"/>
    <n v="12"/>
  </r>
  <r>
    <x v="1"/>
    <n v="115"/>
    <x v="9"/>
    <x v="4"/>
    <s v="VOS RW-NATUR-NAT ZIPFEL"/>
    <x v="2"/>
    <x v="2"/>
    <s v="-"/>
    <x v="2"/>
    <s v="Produkte"/>
    <s v="BUs"/>
    <s v="Symptome"/>
    <n v="57.5"/>
    <s v="L9"/>
    <n v="29501065"/>
    <n v="30"/>
  </r>
  <r>
    <x v="1"/>
    <n v="92"/>
    <x v="9"/>
    <x v="4"/>
    <s v="VOS RW-NATUR ENDSTÜCK 3"/>
    <x v="2"/>
    <x v="2"/>
    <s v="-"/>
    <x v="2"/>
    <s v="Produkte"/>
    <s v="BUs"/>
    <s v="Symptome"/>
    <n v="46"/>
    <s v="L9"/>
    <n v="29501066"/>
    <n v="30"/>
  </r>
  <r>
    <x v="4"/>
    <n v="35"/>
    <x v="21"/>
    <x v="5"/>
    <s v="VOS RW-NATUR ENDSTÜCK 3"/>
    <x v="0"/>
    <x v="18"/>
    <s v="-"/>
    <x v="10"/>
    <s v="Produkte"/>
    <s v="BUs"/>
    <s v="Symptome"/>
    <n v="17.5"/>
    <s v="Verkauf"/>
    <n v="29501066"/>
    <n v="12"/>
  </r>
  <r>
    <x v="4"/>
    <n v="68"/>
    <x v="38"/>
    <x v="5"/>
    <s v="VOS RW-SCHI ENDSTÜCK 35"/>
    <x v="0"/>
    <x v="18"/>
    <s v="-"/>
    <x v="3"/>
    <s v="Produkte"/>
    <s v="BUs"/>
    <s v="Symptome"/>
    <n v="34"/>
    <s v="Verkauf"/>
    <n v="29501067"/>
    <n v="12"/>
  </r>
  <r>
    <x v="0"/>
    <n v="120"/>
    <x v="36"/>
    <x v="9"/>
    <s v="VOS RW-SCHI ENDSTÜCK 35"/>
    <x v="0"/>
    <x v="14"/>
    <s v="-"/>
    <x v="5"/>
    <s v="Produkte"/>
    <s v="BUs"/>
    <s v="Symptome"/>
    <n v="60"/>
    <s v="Schmelze"/>
    <n v="29501067"/>
    <n v="12"/>
  </r>
  <r>
    <x v="4"/>
    <n v="371"/>
    <x v="14"/>
    <x v="5"/>
    <s v="VOS GRW-NATUR ENDSTÜCK"/>
    <x v="0"/>
    <x v="18"/>
    <s v="keinen Abnehmer/Schälen"/>
    <x v="1"/>
    <s v="Produkte"/>
    <s v="BUs"/>
    <s v="Symptome"/>
    <n v="185.5"/>
    <s v="Verkauf"/>
    <n v="29501069"/>
    <n v="12"/>
  </r>
  <r>
    <x v="4"/>
    <n v="477"/>
    <x v="27"/>
    <x v="5"/>
    <s v="VOS GRW-NATUR ENDSTÜCK"/>
    <x v="0"/>
    <x v="18"/>
    <s v="keinen Abnehmer/Schälen"/>
    <x v="9"/>
    <s v="Produkte"/>
    <s v="BUs"/>
    <s v="Symptome"/>
    <n v="238.5"/>
    <s v="Verkauf"/>
    <n v="29501069"/>
    <n v="12"/>
  </r>
  <r>
    <x v="4"/>
    <n v="452"/>
    <x v="21"/>
    <x v="5"/>
    <s v="VOS GRW-NATUR ENDSTÜCK"/>
    <x v="0"/>
    <x v="18"/>
    <s v="-"/>
    <x v="10"/>
    <s v="Produkte"/>
    <s v="BUs"/>
    <s v="Symptome"/>
    <n v="226"/>
    <s v="Verkauf"/>
    <n v="29501069"/>
    <n v="12"/>
  </r>
  <r>
    <x v="4"/>
    <n v="252"/>
    <x v="24"/>
    <x v="5"/>
    <s v="VOS GRW-SCHI-NAT ENDSTÜ"/>
    <x v="0"/>
    <x v="18"/>
    <s v="keinen Abnehmer/Schälen"/>
    <x v="7"/>
    <s v="Produkte"/>
    <s v="BUs"/>
    <s v="Symptome"/>
    <n v="126"/>
    <s v="Verkauf"/>
    <n v="29501070"/>
    <n v="12"/>
  </r>
  <r>
    <x v="4"/>
    <n v="459"/>
    <x v="5"/>
    <x v="5"/>
    <s v="VOS GRW-SCHI-NAT ENDSTÜ"/>
    <x v="0"/>
    <x v="18"/>
    <s v="keinen Abnehmer/Schälen"/>
    <x v="4"/>
    <s v="Produkte"/>
    <s v="BUs"/>
    <s v="Symptome"/>
    <n v="229.5"/>
    <s v="Verkauf"/>
    <n v="29501070"/>
    <n v="12"/>
  </r>
  <r>
    <x v="4"/>
    <n v="419"/>
    <x v="27"/>
    <x v="5"/>
    <s v="VOS GRW-SCHI-NAT ENDSTÜ"/>
    <x v="0"/>
    <x v="18"/>
    <s v="keinen Abnehmer/Schälen"/>
    <x v="9"/>
    <s v="Produkte"/>
    <s v="BUs"/>
    <s v="Symptome"/>
    <n v="209.5"/>
    <s v="Verkauf"/>
    <n v="29501070"/>
    <n v="12"/>
  </r>
  <r>
    <x v="4"/>
    <n v="85.4"/>
    <x v="20"/>
    <x v="5"/>
    <s v="VOS GRW-SCHI-NAT ENDSTÜ"/>
    <x v="0"/>
    <x v="18"/>
    <s v="keinen Abnehmer/Schälen"/>
    <x v="9"/>
    <s v="Produkte"/>
    <s v="BUs"/>
    <s v="Symptome"/>
    <n v="42.7"/>
    <s v="Verkauf"/>
    <n v="29501070"/>
    <n v="12"/>
  </r>
  <r>
    <x v="4"/>
    <n v="386"/>
    <x v="23"/>
    <x v="5"/>
    <s v="VOS GRW-SCHI-NAT ENDSTÜ"/>
    <x v="0"/>
    <x v="18"/>
    <s v="-"/>
    <x v="5"/>
    <s v="Produkte"/>
    <s v="BUs"/>
    <s v="Symptome"/>
    <n v="193"/>
    <s v="Verkauf"/>
    <n v="29501070"/>
    <n v="12"/>
  </r>
  <r>
    <x v="4"/>
    <n v="474"/>
    <x v="37"/>
    <x v="5"/>
    <s v="VOS GRW-SCHI-NAT ENDSTÜ"/>
    <x v="0"/>
    <x v="18"/>
    <s v="-"/>
    <x v="0"/>
    <s v="Produkte"/>
    <s v="BUs"/>
    <s v="Symptome"/>
    <n v="237"/>
    <s v="Verkauf"/>
    <n v="29501070"/>
    <n v="12"/>
  </r>
  <r>
    <x v="4"/>
    <n v="75"/>
    <x v="21"/>
    <x v="5"/>
    <s v="VOS RW-NATUR-NAT ENDSTÜ"/>
    <x v="0"/>
    <x v="18"/>
    <s v="-"/>
    <x v="10"/>
    <s v="Produkte"/>
    <s v="BUs"/>
    <s v="Symptome"/>
    <n v="37.5"/>
    <s v="Verkauf"/>
    <n v="29501071"/>
    <n v="12"/>
  </r>
  <r>
    <x v="4"/>
    <n v="58"/>
    <x v="38"/>
    <x v="5"/>
    <s v="VOS RW-CHILI-ZIPFEL"/>
    <x v="0"/>
    <x v="18"/>
    <s v="keinen Abnehmer/Schälen"/>
    <x v="3"/>
    <s v="Produkte"/>
    <s v="BUs"/>
    <s v="Symptome"/>
    <n v="29"/>
    <s v="Verkauf"/>
    <n v="29501072"/>
    <n v="12"/>
  </r>
  <r>
    <x v="4"/>
    <n v="20"/>
    <x v="6"/>
    <x v="5"/>
    <s v="VOS RW-CHILI-ZIPFEL"/>
    <x v="0"/>
    <x v="18"/>
    <s v="keinen Abnehmer/Schälen"/>
    <x v="3"/>
    <s v="Produkte"/>
    <s v="BUs"/>
    <s v="Symptome"/>
    <n v="10"/>
    <s v="Verkauf"/>
    <n v="29501072"/>
    <n v="12"/>
  </r>
  <r>
    <x v="4"/>
    <n v="70"/>
    <x v="7"/>
    <x v="5"/>
    <s v="VOS RW-NUSS-ZIPFEL"/>
    <x v="0"/>
    <x v="18"/>
    <s v="-"/>
    <x v="5"/>
    <s v="Produkte"/>
    <s v="BUs"/>
    <s v="Symptome"/>
    <n v="35"/>
    <s v="Verkauf"/>
    <n v="29501073"/>
    <n v="12"/>
  </r>
  <r>
    <x v="4"/>
    <n v="87"/>
    <x v="10"/>
    <x v="5"/>
    <s v="VOS GRW-KRÄU-ZIPFEL"/>
    <x v="0"/>
    <x v="18"/>
    <s v="keinen Abnehmer/Schälen"/>
    <x v="4"/>
    <s v="Produkte"/>
    <s v="BUs"/>
    <s v="Symptome"/>
    <n v="43.5"/>
    <s v="Verkauf"/>
    <n v="29501074"/>
    <n v="12"/>
  </r>
  <r>
    <x v="4"/>
    <n v="3"/>
    <x v="6"/>
    <x v="5"/>
    <s v="VOS RW-CHILI-ENDSTÜCK"/>
    <x v="0"/>
    <x v="18"/>
    <s v="keinen Abnehmer/Schälen"/>
    <x v="3"/>
    <s v="Produkte"/>
    <s v="BUs"/>
    <s v="Symptome"/>
    <n v="1.5"/>
    <s v="Verkauf"/>
    <n v="29501075"/>
    <n v="12"/>
  </r>
  <r>
    <x v="4"/>
    <n v="249"/>
    <x v="2"/>
    <x v="5"/>
    <s v="VOS RW-NUSS-ENDSTÜCK"/>
    <x v="0"/>
    <x v="18"/>
    <s v="-"/>
    <x v="2"/>
    <s v="Produkte"/>
    <s v="BUs"/>
    <s v="Symptome"/>
    <n v="124.5"/>
    <s v="Verkauf"/>
    <n v="29501076"/>
    <n v="12"/>
  </r>
  <r>
    <x v="4"/>
    <n v="56"/>
    <x v="10"/>
    <x v="5"/>
    <s v="VOS GRW-KRÄU-ENDSTÜCK"/>
    <x v="0"/>
    <x v="18"/>
    <s v="keinen Abnehmer/Schälen"/>
    <x v="4"/>
    <s v="Produkte"/>
    <s v="BUs"/>
    <s v="Symptome"/>
    <n v="28"/>
    <s v="Verkauf"/>
    <n v="29501077"/>
    <n v="12"/>
  </r>
  <r>
    <x v="4"/>
    <n v="409"/>
    <x v="42"/>
    <x v="5"/>
    <s v="VOS GRW-CHILI-NAT ZIPFE"/>
    <x v="0"/>
    <x v="18"/>
    <s v="keinen Abnehmer/Schälen"/>
    <x v="8"/>
    <s v="Produkte"/>
    <s v="BUs"/>
    <s v="Symptome"/>
    <n v="204.5"/>
    <s v="Verkauf"/>
    <n v="29501078"/>
    <n v="12"/>
  </r>
  <r>
    <x v="0"/>
    <n v="24"/>
    <x v="34"/>
    <x v="4"/>
    <s v="VOS GRW-CHILI-NAT ZIPFE"/>
    <x v="0"/>
    <x v="14"/>
    <s v="-"/>
    <x v="5"/>
    <s v="Produkte"/>
    <s v="BUs"/>
    <s v="Symptome"/>
    <n v="12"/>
    <s v="Schmelze"/>
    <n v="29501078"/>
    <n v="12"/>
  </r>
  <r>
    <x v="4"/>
    <n v="48"/>
    <x v="4"/>
    <x v="5"/>
    <s v="VOS GRW-CHILI-NAT ENDST"/>
    <x v="0"/>
    <x v="18"/>
    <s v="keinen Abnehmer/Schälen"/>
    <x v="3"/>
    <s v="Produkte"/>
    <s v="BUs"/>
    <s v="Symptome"/>
    <n v="24"/>
    <s v="Verkauf"/>
    <n v="29501079"/>
    <n v="12"/>
  </r>
  <r>
    <x v="4"/>
    <n v="302"/>
    <x v="26"/>
    <x v="5"/>
    <s v="VOS GRW-CHILI-NAT ENDST"/>
    <x v="0"/>
    <x v="18"/>
    <s v="keinen Abnehmer/Schälen"/>
    <x v="8"/>
    <s v="Produkte"/>
    <s v="BUs"/>
    <s v="Symptome"/>
    <n v="151"/>
    <s v="Verkauf"/>
    <n v="29501079"/>
    <n v="12"/>
  </r>
  <r>
    <x v="4"/>
    <n v="230"/>
    <x v="27"/>
    <x v="5"/>
    <s v="VOS GRW-CHILI-NAT ENDST"/>
    <x v="0"/>
    <x v="18"/>
    <s v="keinen Abnehmer/Schälen"/>
    <x v="9"/>
    <s v="Produkte"/>
    <s v="BUs"/>
    <s v="Symptome"/>
    <n v="115"/>
    <s v="Verkauf"/>
    <n v="29501079"/>
    <n v="12"/>
  </r>
  <r>
    <x v="4"/>
    <n v="30"/>
    <x v="31"/>
    <x v="5"/>
    <s v="VOS GRW-CHILI-NAT ENDST"/>
    <x v="0"/>
    <x v="18"/>
    <s v="mehr VOS als Rework"/>
    <x v="0"/>
    <s v="Produkte"/>
    <s v="BUs"/>
    <s v="Symptome"/>
    <n v="15"/>
    <s v="Verkauf"/>
    <n v="29501079"/>
    <n v="12"/>
  </r>
  <r>
    <x v="4"/>
    <n v="220"/>
    <x v="7"/>
    <x v="5"/>
    <s v="VOS RW-JALA-NAT ENDSTÜC"/>
    <x v="0"/>
    <x v="18"/>
    <s v="-"/>
    <x v="5"/>
    <s v="Produkte"/>
    <s v="BUs"/>
    <s v="Symptome"/>
    <n v="110"/>
    <s v="Verkauf"/>
    <n v="29501081"/>
    <n v="12"/>
  </r>
  <r>
    <x v="4"/>
    <n v="24"/>
    <x v="6"/>
    <x v="5"/>
    <s v="VOS RW-NATUR-EXTRA ZIPF"/>
    <x v="0"/>
    <x v="18"/>
    <s v="keinen Abnehmer/Schälen"/>
    <x v="3"/>
    <s v="Produkte"/>
    <s v="BUs"/>
    <s v="Symptome"/>
    <n v="12"/>
    <s v="Verkauf"/>
    <n v="29501082"/>
    <n v="12"/>
  </r>
  <r>
    <x v="4"/>
    <n v="435"/>
    <x v="5"/>
    <x v="5"/>
    <s v="VOS RW-NATUR-EXTRA ZIPF"/>
    <x v="0"/>
    <x v="18"/>
    <s v="keinen Abnehmer/Schälen"/>
    <x v="4"/>
    <s v="Produkte"/>
    <s v="BUs"/>
    <s v="Symptome"/>
    <n v="217.5"/>
    <s v="Verkauf"/>
    <n v="29501082"/>
    <n v="12"/>
  </r>
  <r>
    <x v="4"/>
    <n v="300"/>
    <x v="26"/>
    <x v="5"/>
    <s v="VOS RW-NATUR-EXTRA ZIPF"/>
    <x v="0"/>
    <x v="18"/>
    <s v="keinen Abnehmer/Schälen"/>
    <x v="8"/>
    <s v="Produkte"/>
    <s v="BUs"/>
    <s v="Symptome"/>
    <n v="150"/>
    <s v="Verkauf"/>
    <n v="29501082"/>
    <n v="12"/>
  </r>
  <r>
    <x v="1"/>
    <n v="25"/>
    <x v="9"/>
    <x v="4"/>
    <s v="VOS RW-NATUR-EXTRA ENDS"/>
    <x v="0"/>
    <x v="15"/>
    <s v="-"/>
    <x v="2"/>
    <s v="Produkte"/>
    <s v="BUs"/>
    <s v="Symptome"/>
    <n v="12.5"/>
    <s v="BU3"/>
    <n v="29501083"/>
    <n v="12"/>
  </r>
  <r>
    <x v="1"/>
    <n v="106"/>
    <x v="9"/>
    <x v="4"/>
    <s v="VOS RW-NATUR-EXTRA ENDS"/>
    <x v="0"/>
    <x v="15"/>
    <s v="-"/>
    <x v="2"/>
    <s v="Produkte"/>
    <s v="BUs"/>
    <s v="Symptome"/>
    <n v="53"/>
    <s v="BU3"/>
    <n v="29501083"/>
    <n v="12"/>
  </r>
  <r>
    <x v="4"/>
    <n v="346"/>
    <x v="9"/>
    <x v="5"/>
    <s v="VOS RW-SCHI-NAT ENDSTÜC"/>
    <x v="0"/>
    <x v="18"/>
    <s v="-"/>
    <x v="2"/>
    <s v="Produkte"/>
    <s v="BUs"/>
    <s v="Symptome"/>
    <n v="173"/>
    <s v="Verkauf"/>
    <n v="29501085"/>
    <n v="12"/>
  </r>
  <r>
    <x v="4"/>
    <n v="177"/>
    <x v="24"/>
    <x v="5"/>
    <s v="VOS VS-SCHI ZIPFEL"/>
    <x v="0"/>
    <x v="18"/>
    <s v="keinen Abnehmer/Schälen"/>
    <x v="7"/>
    <s v="Produkte"/>
    <s v="BUs"/>
    <s v="Symptome"/>
    <n v="88.5"/>
    <s v="Verkauf"/>
    <n v="29501086"/>
    <n v="12"/>
  </r>
  <r>
    <x v="4"/>
    <n v="207.5"/>
    <x v="24"/>
    <x v="5"/>
    <s v="VOS VS-CHILI ZIPFEL"/>
    <x v="0"/>
    <x v="18"/>
    <s v="keinen Abnehmer/Schälen"/>
    <x v="7"/>
    <s v="Produkte"/>
    <s v="BUs"/>
    <s v="Symptome"/>
    <n v="103.75"/>
    <s v="Verkauf"/>
    <n v="29501087"/>
    <n v="12"/>
  </r>
  <r>
    <x v="4"/>
    <n v="38"/>
    <x v="9"/>
    <x v="5"/>
    <s v="VOS VS-CHILI ZIPFEL"/>
    <x v="0"/>
    <x v="18"/>
    <s v="-"/>
    <x v="2"/>
    <s v="Produkte"/>
    <s v="BUs"/>
    <s v="Symptome"/>
    <n v="19"/>
    <s v="Verkauf"/>
    <n v="29501087"/>
    <n v="12"/>
  </r>
  <r>
    <x v="4"/>
    <n v="25"/>
    <x v="9"/>
    <x v="5"/>
    <s v="VOS VS-CHILI ENDSTÜCK"/>
    <x v="0"/>
    <x v="18"/>
    <s v="-"/>
    <x v="2"/>
    <s v="Produkte"/>
    <s v="BUs"/>
    <s v="Symptome"/>
    <n v="12.5"/>
    <s v="Verkauf"/>
    <n v="29501089"/>
    <n v="12"/>
  </r>
  <r>
    <x v="3"/>
    <n v="45"/>
    <x v="37"/>
    <x v="7"/>
    <s v="ABS Simmentaler"/>
    <x v="5"/>
    <x v="17"/>
    <s v="-"/>
    <x v="0"/>
    <s v="Produkte"/>
    <s v="BUs"/>
    <s v="Symptome"/>
    <n v="0.45"/>
    <s v="Bu4"/>
    <n v="29501099"/>
    <n v="61"/>
  </r>
  <r>
    <x v="3"/>
    <n v="71"/>
    <x v="3"/>
    <x v="7"/>
    <s v="ABS Simmentaler"/>
    <x v="5"/>
    <x v="17"/>
    <s v="-"/>
    <x v="0"/>
    <s v="Produkte"/>
    <s v="BUs"/>
    <s v="Symptome"/>
    <n v="0.71"/>
    <s v="Bu4"/>
    <n v="29501099"/>
    <n v="61"/>
  </r>
  <r>
    <x v="3"/>
    <n v="30"/>
    <x v="13"/>
    <x v="7"/>
    <s v="ABS Simmentaler"/>
    <x v="5"/>
    <x v="17"/>
    <s v="-"/>
    <x v="2"/>
    <s v="Produkte"/>
    <s v="BUs"/>
    <s v="Symptome"/>
    <n v="0.3"/>
    <s v="Bu4"/>
    <n v="29501099"/>
    <n v="61"/>
  </r>
  <r>
    <x v="3"/>
    <n v="10"/>
    <x v="38"/>
    <x v="7"/>
    <s v="ABS BRIE-PAP"/>
    <x v="1"/>
    <x v="26"/>
    <s v="Trennung vom Klebeband aus Produkt zu aufwendig"/>
    <x v="3"/>
    <s v="Produkte"/>
    <s v="BUs"/>
    <s v="Symptome"/>
    <n v="0.1"/>
    <s v="L29"/>
    <n v="29501101"/>
    <n v="22"/>
  </r>
  <r>
    <x v="3"/>
    <n v="10"/>
    <x v="8"/>
    <x v="7"/>
    <s v="ABS BRIE-PAP"/>
    <x v="5"/>
    <x v="17"/>
    <s v="&lt;50kg/Monat"/>
    <x v="1"/>
    <s v="Produkte"/>
    <s v="BUs"/>
    <s v="Symptome"/>
    <n v="0.1"/>
    <s v="L29"/>
    <n v="29501101"/>
    <n v="61"/>
  </r>
  <r>
    <x v="3"/>
    <n v="6"/>
    <x v="10"/>
    <x v="7"/>
    <s v="ABS BRIE-PAP"/>
    <x v="5"/>
    <x v="17"/>
    <s v="&lt;50kg/Monat"/>
    <x v="4"/>
    <s v="Produkte"/>
    <s v="BUs"/>
    <s v="Symptome"/>
    <n v="0.06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Bu4"/>
    <n v="29501101"/>
    <n v="61"/>
  </r>
  <r>
    <x v="3"/>
    <n v="1"/>
    <x v="39"/>
    <x v="7"/>
    <s v="ABS BRIE-PAP"/>
    <x v="5"/>
    <x v="17"/>
    <s v="&lt;50kg/Monat"/>
    <x v="4"/>
    <s v="Produkte"/>
    <s v="BUs"/>
    <s v="Symptome"/>
    <n v="0.01"/>
    <s v="Bu4"/>
    <n v="29501101"/>
    <n v="61"/>
  </r>
  <r>
    <x v="3"/>
    <n v="7"/>
    <x v="20"/>
    <x v="7"/>
    <s v="ABS BRIE-PAP"/>
    <x v="5"/>
    <x v="17"/>
    <s v="&lt;50kg/Monat"/>
    <x v="9"/>
    <s v="Produkte"/>
    <s v="BUs"/>
    <s v="Symptome"/>
    <n v="7.0000000000000007E-2"/>
    <s v="L29"/>
    <n v="29501101"/>
    <n v="61"/>
  </r>
  <r>
    <x v="3"/>
    <n v="55"/>
    <x v="34"/>
    <x v="7"/>
    <s v="ABS BRIE-PAP"/>
    <x v="5"/>
    <x v="24"/>
    <s v="-"/>
    <x v="5"/>
    <s v="Produkte"/>
    <s v="BUs"/>
    <s v="Symptome"/>
    <n v="0.55000000000000004"/>
    <s v="Bu4"/>
    <n v="29501101"/>
    <n v="61"/>
  </r>
  <r>
    <x v="3"/>
    <n v="15"/>
    <x v="36"/>
    <x v="7"/>
    <s v="ABS BRIE-PAP"/>
    <x v="5"/>
    <x v="24"/>
    <s v="-"/>
    <x v="5"/>
    <s v="Produkte"/>
    <s v="BUs"/>
    <s v="Symptome"/>
    <n v="0.15"/>
    <s v="Bu4"/>
    <n v="29501101"/>
    <n v="61"/>
  </r>
  <r>
    <x v="0"/>
    <n v="120"/>
    <x v="1"/>
    <x v="7"/>
    <s v="ABS 40-45% OGT"/>
    <x v="0"/>
    <x v="14"/>
    <s v="Aufgrund Konsistenz nicht genommen. Zu wenig VOS verarbeitet. Vom Warmen ins Kalte -&gt; Schimmel"/>
    <x v="1"/>
    <s v="Produkte"/>
    <s v="BUs"/>
    <s v="Symptome"/>
    <n v="240"/>
    <s v="Schmelze"/>
    <n v="29600001"/>
    <n v="12"/>
  </r>
  <r>
    <x v="0"/>
    <n v="80"/>
    <x v="39"/>
    <x v="7"/>
    <s v="ABS 40-45% Konventionel"/>
    <x v="0"/>
    <x v="14"/>
    <s v="Aufgrund Konsistenz nicht genommen. Zu wenig VOS verarbeitet. Vom Warmen ins Kalte -&gt; Schimmel"/>
    <x v="4"/>
    <s v="Produkte"/>
    <s v="BUs"/>
    <s v="Symptome"/>
    <n v="160"/>
    <s v="Schmelze"/>
    <n v="29600002"/>
    <n v="12"/>
  </r>
  <r>
    <x v="2"/>
    <n v="153"/>
    <x v="39"/>
    <x v="7"/>
    <s v="ABS 40-45% Konventionel"/>
    <x v="1"/>
    <x v="32"/>
    <s v="kam zurück Nagel und wurde als Abschnitte reduziert. Schimmel im Produkt entdeckt"/>
    <x v="4"/>
    <s v="Produkte"/>
    <s v="BUs"/>
    <s v="Symptome"/>
    <n v="306"/>
    <s v="Retoure"/>
    <n v="29600002"/>
    <n v="22"/>
  </r>
  <r>
    <x v="0"/>
    <n v="120"/>
    <x v="27"/>
    <x v="7"/>
    <s v="ABS 40-45% Konventionel"/>
    <x v="0"/>
    <x v="14"/>
    <s v="Aufgrund Konsistenz nicht genommen. Zu wenig VOS verarbeitet. Vom Warmen ins Kalte -&gt; Schimmel"/>
    <x v="9"/>
    <s v="Produkte"/>
    <s v="BUs"/>
    <s v="Symptome"/>
    <n v="240"/>
    <s v="Schmelze"/>
    <n v="29600002"/>
    <n v="12"/>
  </r>
  <r>
    <x v="0"/>
    <n v="130"/>
    <x v="35"/>
    <x v="7"/>
    <s v="ABS 45-48% OGT"/>
    <x v="0"/>
    <x v="0"/>
    <s v="-"/>
    <x v="5"/>
    <s v="Produkte"/>
    <s v="BUs"/>
    <s v="Symptome"/>
    <n v="266.721"/>
    <s v="RWV"/>
    <n v="29600003"/>
    <n v="12"/>
  </r>
  <r>
    <x v="0"/>
    <n v="195"/>
    <x v="28"/>
    <x v="7"/>
    <s v="ABS 45-48% Konventionel"/>
    <x v="0"/>
    <x v="14"/>
    <s v="Aufgrund Konsistenz nicht genommen. Zu wenig VOS verarbeitet. Vom Warmen ins Kalte -&gt; Schimmel"/>
    <x v="9"/>
    <s v="Produkte"/>
    <s v="BUs"/>
    <s v="Symptome"/>
    <n v="393.43199999999996"/>
    <s v="Schmelze"/>
    <n v="29600004"/>
    <n v="12"/>
  </r>
  <r>
    <x v="0"/>
    <n v="160"/>
    <x v="37"/>
    <x v="7"/>
    <s v="ABS 45-48% Konventionel"/>
    <x v="4"/>
    <x v="13"/>
    <s v="-"/>
    <x v="0"/>
    <s v="Produkte"/>
    <s v="BUs"/>
    <s v="Symptome"/>
    <n v="322.81599999999997"/>
    <s v="Schmelze"/>
    <n v="29600004"/>
    <n v="43"/>
  </r>
  <r>
    <x v="0"/>
    <n v="207"/>
    <x v="13"/>
    <x v="7"/>
    <s v="ABS 45-48% Konventionel"/>
    <x v="0"/>
    <x v="14"/>
    <s v="-"/>
    <x v="2"/>
    <s v="Produkte"/>
    <s v="BUs"/>
    <s v="Symptome"/>
    <n v="417.64319999999998"/>
    <s v="Schmelze"/>
    <n v="29600004"/>
    <n v="12"/>
  </r>
  <r>
    <x v="0"/>
    <n v="22"/>
    <x v="5"/>
    <x v="4"/>
    <s v="VS GRS Natur OGT"/>
    <x v="0"/>
    <x v="14"/>
    <s v="Aufgrund Konsistenz nicht genommen. Zu wenig VOS verarbeitet. Vom Warmen ins Kalte -&gt; Schimmel"/>
    <x v="4"/>
    <s v="Produkte"/>
    <s v="BUs"/>
    <s v="Symptome"/>
    <n v="21.769000000000002"/>
    <s v="Schmelze"/>
    <n v="29600009"/>
    <n v="12"/>
  </r>
  <r>
    <x v="0"/>
    <n v="212"/>
    <x v="10"/>
    <x v="4"/>
    <s v="VS GRS Schinken mit Rin"/>
    <x v="0"/>
    <x v="14"/>
    <s v="Aufgrund Konsistenz nicht genommen. Zu wenig VOS verarbeitet. Vom Warmen ins Kalte -&gt; Schimmel"/>
    <x v="4"/>
    <s v="Produkte"/>
    <s v="BUs"/>
    <s v="Symptome"/>
    <n v="106"/>
    <s v="Schmelze"/>
    <n v="29600011"/>
    <n v="12"/>
  </r>
  <r>
    <x v="0"/>
    <n v="184"/>
    <x v="46"/>
    <x v="4"/>
    <s v="VS GRS Chili mit Rinde"/>
    <x v="0"/>
    <x v="14"/>
    <s v="Aufgrund Konsistenz nicht genommen. Zu wenig VOS verarbeitet. Vom Warmen ins Kalte -&gt; Schimmel"/>
    <x v="6"/>
    <s v="Produkte"/>
    <s v="BUs"/>
    <s v="Symptome"/>
    <n v="649.86959999999999"/>
    <s v="Schmelze"/>
    <n v="29600013"/>
    <n v="12"/>
  </r>
  <r>
    <x v="0"/>
    <n v="223"/>
    <x v="10"/>
    <x v="4"/>
    <s v="VS GRS Chili mit Rinde"/>
    <x v="0"/>
    <x v="14"/>
    <s v="Aufgrund Konsistenz nicht genommen. Zu wenig VOS verarbeitet. Vom Warmen ins Kalte -&gt; Schimmel"/>
    <x v="4"/>
    <s v="Produkte"/>
    <s v="BUs"/>
    <s v="Symptome"/>
    <n v="787.61370000000011"/>
    <s v="Schmelze"/>
    <n v="29600013"/>
    <n v="12"/>
  </r>
  <r>
    <x v="0"/>
    <n v="66.8"/>
    <x v="28"/>
    <x v="4"/>
    <s v="VS RW Schinken mit Rind"/>
    <x v="0"/>
    <x v="14"/>
    <s v="Aufgrund Konsistenz nicht genommen. Zu wenig VOS verarbeitet. Vom Warmen ins Kalte -&gt; Schimmel"/>
    <x v="9"/>
    <s v="Produkte"/>
    <s v="BUs"/>
    <s v="Symptome"/>
    <n v="33.4"/>
    <s v="Schmelze"/>
    <n v="29600017"/>
    <n v="12"/>
  </r>
  <r>
    <x v="1"/>
    <n v="72"/>
    <x v="28"/>
    <x v="4"/>
    <s v="VS RW Schinken mit Rind"/>
    <x v="0"/>
    <x v="4"/>
    <s v="wurde nicht eingesetzt"/>
    <x v="9"/>
    <s v="Produkte"/>
    <s v="BUs"/>
    <s v="Symptome"/>
    <n v="36"/>
    <s v="Bu3"/>
    <n v="29600017"/>
    <n v="12"/>
  </r>
  <r>
    <x v="0"/>
    <n v="60"/>
    <x v="12"/>
    <x v="4"/>
    <s v="VS RW Schinken mit Rind"/>
    <x v="0"/>
    <x v="14"/>
    <s v="-"/>
    <x v="2"/>
    <s v="Produkte"/>
    <s v="BUs"/>
    <s v="Symptome"/>
    <n v="30"/>
    <s v="Schmelze"/>
    <n v="29600017"/>
    <n v="12"/>
  </r>
  <r>
    <x v="0"/>
    <n v="7"/>
    <x v="27"/>
    <x v="4"/>
    <s v="VS Natur geschält"/>
    <x v="0"/>
    <x v="14"/>
    <s v="Aufgrund Konsistenz nicht genommen. Zu wenig VOS verarbeitet. Vom Warmen ins Kalte -&gt; Schimmel"/>
    <x v="9"/>
    <s v="Produkte"/>
    <s v="BUs"/>
    <s v="Symptome"/>
    <n v="6.8599999999999994"/>
    <s v="Schmelze"/>
    <n v="29600023"/>
    <n v="12"/>
  </r>
  <r>
    <x v="0"/>
    <n v="79"/>
    <x v="16"/>
    <x v="4"/>
    <s v="VS Schinken geschält"/>
    <x v="0"/>
    <x v="14"/>
    <s v="Aufgrund Konsistenz nicht genommen. Zu wenig VOS verarbeitet. Vom Warmen ins Kalte -&gt; Schimmel"/>
    <x v="7"/>
    <s v="Produkte"/>
    <s v="BUs"/>
    <s v="Symptome"/>
    <n v="74.244199999999992"/>
    <s v="Schmelze"/>
    <n v="29600025"/>
    <n v="12"/>
  </r>
  <r>
    <x v="0"/>
    <n v="26"/>
    <x v="27"/>
    <x v="4"/>
    <s v="VS Schinken geschält"/>
    <x v="0"/>
    <x v="14"/>
    <s v="Aufgrund Konsistenz nicht genommen. Zu wenig VOS verarbeitet. Vom Warmen ins Kalte -&gt; Schimmel"/>
    <x v="9"/>
    <s v="Produkte"/>
    <s v="BUs"/>
    <s v="Symptome"/>
    <n v="24.434799999999999"/>
    <s v="Schmelze"/>
    <n v="29600025"/>
    <n v="12"/>
  </r>
  <r>
    <x v="0"/>
    <n v="77.599999999999994"/>
    <x v="34"/>
    <x v="4"/>
    <s v="VS Schinken geschält"/>
    <x v="0"/>
    <x v="14"/>
    <s v="-"/>
    <x v="5"/>
    <s v="Produkte"/>
    <s v="BUs"/>
    <s v="Symptome"/>
    <n v="72.928479999999993"/>
    <s v="Schmelze"/>
    <n v="29600025"/>
    <n v="12"/>
  </r>
  <r>
    <x v="0"/>
    <n v="259"/>
    <x v="0"/>
    <x v="4"/>
    <s v="VS Schinken mit Rinde"/>
    <x v="6"/>
    <x v="36"/>
    <s v="-"/>
    <x v="0"/>
    <s v="Produkte"/>
    <s v="BUs"/>
    <s v="Symptome"/>
    <n v="129.5"/>
    <s v="RWV"/>
    <n v="29600026"/>
    <n v="83"/>
  </r>
  <r>
    <x v="0"/>
    <n v="35.4"/>
    <x v="15"/>
    <x v="4"/>
    <s v="VS Chili geschält"/>
    <x v="0"/>
    <x v="14"/>
    <s v="Aufgrund Konsistenz nicht genommen. Zu wenig VOS verarbeitet. Vom Warmen ins Kalte -&gt; Schimmel"/>
    <x v="6"/>
    <s v="Produkte"/>
    <s v="BUs"/>
    <s v="Symptome"/>
    <n v="32.996340000000004"/>
    <s v="Schmelze"/>
    <n v="29600027"/>
    <n v="12"/>
  </r>
  <r>
    <x v="0"/>
    <n v="162"/>
    <x v="39"/>
    <x v="4"/>
    <s v="VS Chili geschält"/>
    <x v="0"/>
    <x v="14"/>
    <s v="Aufgrund Konsistenz nicht genommen. Zu wenig VOS verarbeitet. Vom Warmen ins Kalte -&gt; Schimmel"/>
    <x v="4"/>
    <s v="Produkte"/>
    <s v="BUs"/>
    <s v="Symptome"/>
    <n v="151.00020000000001"/>
    <s v="Schmelze"/>
    <n v="29600027"/>
    <n v="12"/>
  </r>
  <r>
    <x v="0"/>
    <n v="23"/>
    <x v="34"/>
    <x v="4"/>
    <s v="VS Chili geschält"/>
    <x v="0"/>
    <x v="14"/>
    <s v="-"/>
    <x v="5"/>
    <s v="Produkte"/>
    <s v="BUs"/>
    <s v="Symptome"/>
    <n v="21.438300000000002"/>
    <s v="Schmelze"/>
    <n v="29600027"/>
    <n v="12"/>
  </r>
  <r>
    <x v="0"/>
    <n v="127"/>
    <x v="0"/>
    <x v="4"/>
    <s v="VS Chili geschält"/>
    <x v="0"/>
    <x v="14"/>
    <s v="-"/>
    <x v="0"/>
    <s v="Produkte"/>
    <s v="BUs"/>
    <s v="Symptome"/>
    <n v="118.3767"/>
    <s v="Schmelze"/>
    <n v="29600027"/>
    <n v="12"/>
  </r>
  <r>
    <x v="0"/>
    <n v="20"/>
    <x v="12"/>
    <x v="4"/>
    <s v="VS Chili geschält"/>
    <x v="0"/>
    <x v="15"/>
    <s v="-"/>
    <x v="2"/>
    <s v="Produkte"/>
    <s v="BUs"/>
    <s v="Symptome"/>
    <n v="18.641999999999999"/>
    <s v="Abfüllung"/>
    <n v="29600027"/>
    <n v="12"/>
  </r>
  <r>
    <x v="0"/>
    <n v="115"/>
    <x v="30"/>
    <x v="7"/>
    <s v="ABS 40-60% WSCH"/>
    <x v="0"/>
    <x v="14"/>
    <s v="Auftrag abgeschlossen, Reste stehen gelassen"/>
    <x v="1"/>
    <s v="Produkte"/>
    <s v="BUs"/>
    <s v="Symptome"/>
    <n v="287.5"/>
    <s v="Schmelze"/>
    <n v="29600029"/>
    <n v="12"/>
  </r>
  <r>
    <x v="0"/>
    <n v="701"/>
    <x v="13"/>
    <x v="4"/>
    <s v="VS SKZ Premium Würfel"/>
    <x v="0"/>
    <x v="0"/>
    <s v="-"/>
    <x v="2"/>
    <s v="Produkte"/>
    <s v="BUs"/>
    <s v="Symptome"/>
    <n v="402.37399999999997"/>
    <s v="RWV"/>
    <n v="29600030"/>
    <n v="12"/>
  </r>
  <r>
    <x v="1"/>
    <n v="72.5"/>
    <x v="24"/>
    <x v="10"/>
    <s v="VOS VEG-SCH MILD"/>
    <x v="0"/>
    <x v="15"/>
    <s v="-"/>
    <x v="7"/>
    <s v="Produkte"/>
    <s v="BUs"/>
    <s v="Symptome"/>
    <n v="36.25"/>
    <s v="L1"/>
    <n v="29900002"/>
    <n v="12"/>
  </r>
  <r>
    <x v="1"/>
    <n v="23"/>
    <x v="43"/>
    <x v="10"/>
    <s v="VOS VEG-SCH MILD"/>
    <x v="0"/>
    <x v="15"/>
    <s v="-"/>
    <x v="8"/>
    <s v="Produkte"/>
    <s v="BUs"/>
    <s v="Symptome"/>
    <n v="11.5"/>
    <s v="BU3"/>
    <n v="29900002"/>
    <n v="12"/>
  </r>
  <r>
    <x v="1"/>
    <n v="369"/>
    <x v="37"/>
    <x v="10"/>
    <s v="VOS VEG-SCH MILD"/>
    <x v="1"/>
    <x v="22"/>
    <s v="-"/>
    <x v="0"/>
    <s v="Produkte"/>
    <s v="BUs"/>
    <s v="Symptome"/>
    <n v="184.5"/>
    <s v="BU3"/>
    <n v="29900002"/>
    <n v="42"/>
  </r>
  <r>
    <x v="1"/>
    <n v="257"/>
    <x v="31"/>
    <x v="10"/>
    <s v="VOS VEG-SCH MILD"/>
    <x v="0"/>
    <x v="15"/>
    <s v="-"/>
    <x v="0"/>
    <s v="Produkte"/>
    <s v="BUs"/>
    <s v="Symptome"/>
    <n v="128.5"/>
    <s v="Bu3"/>
    <n v="29900002"/>
    <n v="12"/>
  </r>
  <r>
    <x v="1"/>
    <n v="283"/>
    <x v="9"/>
    <x v="10"/>
    <s v="VOS VEG-SCH MILD"/>
    <x v="5"/>
    <x v="15"/>
    <s v="-"/>
    <x v="2"/>
    <s v="Produkte"/>
    <s v="BUs"/>
    <s v="Symptome"/>
    <n v="141.5"/>
    <s v="BU3"/>
    <n v="29900002"/>
    <n v="61"/>
  </r>
  <r>
    <x v="1"/>
    <n v="303"/>
    <x v="13"/>
    <x v="10"/>
    <s v="VOS VEG-SCH MILD"/>
    <x v="5"/>
    <x v="17"/>
    <s v="-"/>
    <x v="2"/>
    <s v="Produkte"/>
    <s v="BUs"/>
    <s v="Symptome"/>
    <n v="151.5"/>
    <s v="BU3"/>
    <n v="29900002"/>
    <n v="61"/>
  </r>
  <r>
    <x v="1"/>
    <n v="74.400000000000006"/>
    <x v="13"/>
    <x v="10"/>
    <s v="VOS VEG-SCH MILD"/>
    <x v="1"/>
    <x v="32"/>
    <s v="-"/>
    <x v="2"/>
    <s v="Produkte"/>
    <s v="BUs"/>
    <s v="Symptome"/>
    <n v="37.200000000000003"/>
    <s v="BU3"/>
    <n v="29900002"/>
    <n v="22"/>
  </r>
  <r>
    <x v="1"/>
    <n v="138"/>
    <x v="2"/>
    <x v="10"/>
    <s v="VOS VEG-SCH MILD"/>
    <x v="5"/>
    <x v="17"/>
    <s v="-"/>
    <x v="2"/>
    <s v="Produkte"/>
    <s v="BUs"/>
    <s v="Symptome"/>
    <n v="69"/>
    <s v="BU3"/>
    <n v="29900002"/>
    <n v="61"/>
  </r>
  <r>
    <x v="0"/>
    <n v="184.2"/>
    <x v="40"/>
    <x v="10"/>
    <s v="VOS VEG-SCH MILD"/>
    <x v="5"/>
    <x v="15"/>
    <s v="-"/>
    <x v="10"/>
    <s v="Produkte"/>
    <s v="BUs"/>
    <s v="Symptome"/>
    <n v="92.1"/>
    <s v="Abfüllung"/>
    <n v="29900002"/>
    <n v="61"/>
  </r>
  <r>
    <x v="1"/>
    <n v="512"/>
    <x v="41"/>
    <x v="10"/>
    <s v="VOS VEG-SCH MILD"/>
    <x v="5"/>
    <x v="15"/>
    <s v="-"/>
    <x v="10"/>
    <s v="Produkte"/>
    <s v="BUs"/>
    <s v="Symptome"/>
    <n v="256"/>
    <s v="bu3"/>
    <n v="29900002"/>
    <n v="61"/>
  </r>
  <r>
    <x v="1"/>
    <n v="133"/>
    <x v="29"/>
    <x v="10"/>
    <s v="VOS VEG-SCH WÜRZIG"/>
    <x v="0"/>
    <x v="15"/>
    <s v="-"/>
    <x v="1"/>
    <s v="Produkte"/>
    <s v="BUs"/>
    <s v="Symptome"/>
    <n v="66.5"/>
    <s v="L1"/>
    <n v="29900003"/>
    <n v="12"/>
  </r>
  <r>
    <x v="1"/>
    <n v="54"/>
    <x v="5"/>
    <x v="10"/>
    <s v="VOS VEG-SCH WÜRZIG"/>
    <x v="5"/>
    <x v="15"/>
    <s v="-"/>
    <x v="4"/>
    <s v="Produkte"/>
    <s v="BUs"/>
    <s v="Symptome"/>
    <n v="27"/>
    <s v="L1"/>
    <n v="29900003"/>
    <n v="61"/>
  </r>
  <r>
    <x v="1"/>
    <n v="63"/>
    <x v="20"/>
    <x v="10"/>
    <s v="VOS VEG-SCH WÜRZIG"/>
    <x v="0"/>
    <x v="15"/>
    <s v="-"/>
    <x v="9"/>
    <s v="Produkte"/>
    <s v="BUs"/>
    <s v="Symptome"/>
    <n v="31.5"/>
    <s v="L1"/>
    <n v="29900003"/>
    <n v="12"/>
  </r>
  <r>
    <x v="1"/>
    <n v="24"/>
    <x v="28"/>
    <x v="10"/>
    <s v="VOS VEG-SCH WÜRZIG"/>
    <x v="0"/>
    <x v="15"/>
    <s v="-"/>
    <x v="9"/>
    <s v="Produkte"/>
    <s v="BUs"/>
    <s v="Symptome"/>
    <n v="12"/>
    <s v="BU3"/>
    <n v="29900003"/>
    <n v="12"/>
  </r>
  <r>
    <x v="1"/>
    <n v="240"/>
    <x v="31"/>
    <x v="10"/>
    <s v="VOS VEG-SCH WÜRZIG"/>
    <x v="0"/>
    <x v="15"/>
    <s v="-"/>
    <x v="0"/>
    <s v="Produkte"/>
    <s v="BUs"/>
    <s v="Symptome"/>
    <n v="120"/>
    <s v="Bu3"/>
    <n v="29900003"/>
    <n v="12"/>
  </r>
  <r>
    <x v="1"/>
    <n v="640"/>
    <x v="13"/>
    <x v="10"/>
    <s v="VOS VEG-SCH WÜRZIG"/>
    <x v="5"/>
    <x v="17"/>
    <s v="-"/>
    <x v="2"/>
    <s v="Produkte"/>
    <s v="BUs"/>
    <s v="Symptome"/>
    <n v="320"/>
    <s v="BU3"/>
    <n v="29900003"/>
    <n v="61"/>
  </r>
  <r>
    <x v="1"/>
    <n v="70"/>
    <x v="2"/>
    <x v="10"/>
    <s v="VOS VEG-SCH WÜRZIG"/>
    <x v="5"/>
    <x v="17"/>
    <s v="-"/>
    <x v="2"/>
    <s v="Produkte"/>
    <s v="BUs"/>
    <s v="Symptome"/>
    <n v="35"/>
    <s v="BU3"/>
    <n v="29900003"/>
    <n v="61"/>
  </r>
  <r>
    <x v="1"/>
    <n v="688"/>
    <x v="40"/>
    <x v="10"/>
    <s v="VOS VEG-SCH WÜRZIG"/>
    <x v="5"/>
    <x v="15"/>
    <s v="-"/>
    <x v="10"/>
    <s v="Produkte"/>
    <s v="BUs"/>
    <s v="Symptome"/>
    <n v="344"/>
    <s v="Bu3"/>
    <n v="29900003"/>
    <n v="61"/>
  </r>
  <r>
    <x v="0"/>
    <n v="10"/>
    <x v="41"/>
    <x v="10"/>
    <s v="VOS VEG-SCH WÜRZIG"/>
    <x v="5"/>
    <x v="15"/>
    <s v="-"/>
    <x v="10"/>
    <s v="Produkte"/>
    <s v="BUs"/>
    <s v="Symptome"/>
    <n v="5"/>
    <s v="Abfüllung"/>
    <n v="29900003"/>
    <n v="61"/>
  </r>
  <r>
    <x v="0"/>
    <n v="26.6"/>
    <x v="17"/>
    <x v="11"/>
    <s v="Würste 9100g USA- Räuch"/>
    <x v="2"/>
    <x v="12"/>
    <s v="Clip gerissen"/>
    <x v="3"/>
    <s v="Produkte"/>
    <s v="BUs"/>
    <s v="Symptome"/>
    <s v="0"/>
    <s v="Abfüllung"/>
    <n v="31000076"/>
    <n v="31"/>
  </r>
  <r>
    <x v="0"/>
    <n v="315.5"/>
    <x v="43"/>
    <x v="11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8.5"/>
    <x v="33"/>
    <x v="11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0.6"/>
    <x v="26"/>
    <x v="11"/>
    <s v="Würste 9300g Räucher na"/>
    <x v="2"/>
    <x v="12"/>
    <s v="Darm geplatzt"/>
    <x v="8"/>
    <s v="Produkte"/>
    <s v="BUs"/>
    <s v="Symptome"/>
    <s v="0"/>
    <s v="Abfüllung"/>
    <n v="31000083"/>
    <n v="34"/>
  </r>
  <r>
    <x v="0"/>
    <n v="47.5"/>
    <x v="38"/>
    <x v="11"/>
    <s v="Würste 9300g Räucher na"/>
    <x v="2"/>
    <x v="12"/>
    <s v="Schlaufe gerissen"/>
    <x v="3"/>
    <s v="Produkte"/>
    <s v="BUs"/>
    <s v="Symptome"/>
    <s v="0"/>
    <s v="Abfüllung"/>
    <n v="31000083"/>
    <n v="33"/>
  </r>
  <r>
    <x v="0"/>
    <n v="131.6"/>
    <x v="22"/>
    <x v="11"/>
    <s v="Würste 6700g Räucher na"/>
    <x v="2"/>
    <x v="12"/>
    <s v="Darm geplatzt"/>
    <x v="7"/>
    <s v="Produkte"/>
    <s v="BUs"/>
    <s v="Symptome"/>
    <s v="0"/>
    <s v="Abfüllung"/>
    <n v="31000084"/>
    <n v="34"/>
  </r>
  <r>
    <x v="0"/>
    <n v="41.6"/>
    <x v="10"/>
    <x v="11"/>
    <s v="Würste 6700g Räucher na"/>
    <x v="2"/>
    <x v="12"/>
    <s v="Schlaufe gerissen"/>
    <x v="4"/>
    <s v="Produkte"/>
    <s v="BUs"/>
    <s v="Symptome"/>
    <s v="0"/>
    <s v="Abfüllung"/>
    <n v="31000084"/>
    <n v="33"/>
  </r>
  <r>
    <x v="0"/>
    <n v="3.6"/>
    <x v="10"/>
    <x v="11"/>
    <s v="Würste 6700g Räucher na"/>
    <x v="2"/>
    <x v="11"/>
    <s v="-"/>
    <x v="4"/>
    <s v="Produkte"/>
    <s v="BUs"/>
    <s v="Symptome"/>
    <s v="0"/>
    <s v="Abfüllung"/>
    <n v="31000084"/>
    <n v="10"/>
  </r>
  <r>
    <x v="0"/>
    <n v="17.399999999999999"/>
    <x v="20"/>
    <x v="11"/>
    <s v="Würste 8400g Schinkenrä"/>
    <x v="2"/>
    <x v="11"/>
    <s v="-"/>
    <x v="9"/>
    <s v="Produkte"/>
    <s v="BUs"/>
    <s v="Symptome"/>
    <s v="0"/>
    <s v="Abfüllung"/>
    <n v="31000092"/>
    <n v="10"/>
  </r>
  <r>
    <x v="4"/>
    <n v="314.90000000000003"/>
    <x v="29"/>
    <x v="5"/>
    <s v="Vorschmelzwürste 6,7 kg"/>
    <x v="0"/>
    <x v="18"/>
    <s v="keinen Abnehmer/Schälen"/>
    <x v="1"/>
    <s v="Produkte"/>
    <s v="BUs"/>
    <s v="Symptome"/>
    <s v="0"/>
    <s v="Verkauf"/>
    <n v="31000094"/>
    <n v="12"/>
  </r>
  <r>
    <x v="0"/>
    <n v="20"/>
    <x v="14"/>
    <x v="11"/>
    <s v="Würste 9100g Natur aus"/>
    <x v="2"/>
    <x v="11"/>
    <s v="-"/>
    <x v="1"/>
    <s v="Produkte"/>
    <s v="BUs"/>
    <s v="Symptome"/>
    <s v="0"/>
    <s v="Abfüllung"/>
    <n v="31000097"/>
    <n v="10"/>
  </r>
  <r>
    <x v="0"/>
    <n v="276"/>
    <x v="5"/>
    <x v="11"/>
    <s v="Würste 6000g Räucher fü"/>
    <x v="0"/>
    <x v="37"/>
    <s v="unterfüllt"/>
    <x v="4"/>
    <s v="Produkte"/>
    <s v="BUs"/>
    <s v="Symptome"/>
    <s v="0"/>
    <s v="Abfüllung"/>
    <n v="31000098"/>
    <n v="120"/>
  </r>
  <r>
    <x v="0"/>
    <n v="292"/>
    <x v="18"/>
    <x v="11"/>
    <s v="Würste 6000g Räucher fü"/>
    <x v="0"/>
    <x v="4"/>
    <s v="Rohware zu weich"/>
    <x v="4"/>
    <s v="Produkte"/>
    <s v="BUs"/>
    <s v="Symptome"/>
    <s v="0"/>
    <s v="Abfüllung"/>
    <n v="31000098"/>
    <n v="12"/>
  </r>
  <r>
    <x v="0"/>
    <n v="306"/>
    <x v="24"/>
    <x v="12"/>
    <s v="Gouda RW mit Staubkäse"/>
    <x v="0"/>
    <x v="14"/>
    <s v="MHD abgelaufen"/>
    <x v="7"/>
    <s v="Produkte"/>
    <s v="BUs"/>
    <s v="Symptome"/>
    <s v="0"/>
    <s v="Schmelze"/>
    <n v="31000108"/>
    <n v="12"/>
  </r>
  <r>
    <x v="0"/>
    <n v="230"/>
    <x v="2"/>
    <x v="6"/>
    <s v="SKZ PF 10KG"/>
    <x v="4"/>
    <x v="38"/>
    <s v="-"/>
    <x v="2"/>
    <s v="Produkte"/>
    <s v="BUs"/>
    <s v="Symptome"/>
    <n v="5421.33"/>
    <s v="Schmelze"/>
    <n v="31000161"/>
    <n v="54"/>
  </r>
  <r>
    <x v="0"/>
    <n v="6"/>
    <x v="38"/>
    <x v="13"/>
    <s v="TORT WAL 1,93KG JER DE"/>
    <x v="0"/>
    <x v="39"/>
    <s v="Riss in Alufolie"/>
    <x v="3"/>
    <s v="Produkte"/>
    <s v="BUs"/>
    <s v="Symptome"/>
    <s v="0"/>
    <s v="Abfüllung"/>
    <n v="31000169"/>
    <n v="12"/>
  </r>
  <r>
    <x v="0"/>
    <n v="26"/>
    <x v="10"/>
    <x v="2"/>
    <s v="SKZ GOU 3,9KG WÜRSTE"/>
    <x v="2"/>
    <x v="12"/>
    <s v="Darm geplatzt"/>
    <x v="4"/>
    <s v="Produkte"/>
    <s v="BUs"/>
    <s v="Symptome"/>
    <s v="0"/>
    <s v="Abfüllung"/>
    <n v="31000207"/>
    <n v="34"/>
  </r>
  <r>
    <x v="1"/>
    <n v="245"/>
    <x v="7"/>
    <x v="0"/>
    <s v="BLO FRUCHT 5KG * *"/>
    <x v="0"/>
    <x v="7"/>
    <s v="-"/>
    <x v="5"/>
    <s v="Produkte"/>
    <s v="BUs"/>
    <s v="Symptome"/>
    <s v="0"/>
    <s v="BU3"/>
    <n v="31000217"/>
    <n v="12"/>
  </r>
  <r>
    <x v="2"/>
    <n v="540"/>
    <x v="0"/>
    <x v="2"/>
    <s v="Frucht/Nuss Käse"/>
    <x v="0"/>
    <x v="40"/>
    <s v="-"/>
    <x v="0"/>
    <s v="Produkte"/>
    <s v="BUs"/>
    <s v="Symptome"/>
    <n v="22171.644"/>
    <s v="Entwicklung"/>
    <n v="31000234"/>
    <n v="12"/>
  </r>
  <r>
    <x v="0"/>
    <n v="29.2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29.8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24.6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10.8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51"/>
    <x v="20"/>
    <x v="10"/>
    <s v="VEG-SCH WÜRZIG  7,2KG"/>
    <x v="2"/>
    <x v="41"/>
    <s v="-"/>
    <x v="9"/>
    <s v="Produkte"/>
    <s v="BUs"/>
    <s v="Symptome"/>
    <n v="917.47979999999995"/>
    <s v="Abfüllung"/>
    <n v="31900002"/>
    <n v="20"/>
  </r>
  <r>
    <x v="0"/>
    <n v="25"/>
    <x v="11"/>
    <x v="11"/>
    <s v="Würste 6700g Schinken R"/>
    <x v="1"/>
    <x v="42"/>
    <s v="-"/>
    <x v="0"/>
    <s v="Produkte"/>
    <s v="BUs"/>
    <s v="Symptome"/>
    <s v="0"/>
    <s v="Abfüllung"/>
    <n v="32000022"/>
    <n v="40"/>
  </r>
  <r>
    <x v="0"/>
    <n v="25"/>
    <x v="11"/>
    <x v="11"/>
    <s v="Würste 9300g Räucher na"/>
    <x v="2"/>
    <x v="12"/>
    <s v="-"/>
    <x v="0"/>
    <s v="Produkte"/>
    <s v="BUs"/>
    <s v="Symptome"/>
    <s v="0"/>
    <s v="Abfüllung"/>
    <n v="32000027"/>
    <n v="34"/>
  </r>
  <r>
    <x v="0"/>
    <n v="24"/>
    <x v="11"/>
    <x v="11"/>
    <s v="Würste 8400g Schinkenrä"/>
    <x v="2"/>
    <x v="12"/>
    <s v="-"/>
    <x v="0"/>
    <s v="Produkte"/>
    <s v="BUs"/>
    <s v="Symptome"/>
    <s v="0"/>
    <s v="Abfüllung"/>
    <n v="32000036"/>
    <n v="31"/>
  </r>
  <r>
    <x v="0"/>
    <n v="52"/>
    <x v="32"/>
    <x v="12"/>
    <s v="GRW NATUR 7,2KG"/>
    <x v="2"/>
    <x v="12"/>
    <s v="aus der Hand gerutscht"/>
    <x v="4"/>
    <s v="Produkte"/>
    <s v="BUs"/>
    <s v="Symptome"/>
    <s v="0"/>
    <s v="Abfüllung"/>
    <n v="32000049"/>
    <n v="32"/>
  </r>
  <r>
    <x v="0"/>
    <n v="27.5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.5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36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2"/>
    <x v="43"/>
    <x v="12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2"/>
    <x v="33"/>
    <x v="12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00"/>
    <x v="11"/>
    <x v="12"/>
    <s v="GRW NATUR 7,2KG"/>
    <x v="2"/>
    <x v="12"/>
    <s v="-"/>
    <x v="0"/>
    <s v="Produkte"/>
    <s v="BUs"/>
    <s v="Symptome"/>
    <s v="0"/>
    <s v="Abfüllung"/>
    <n v="32000049"/>
    <n v="31"/>
  </r>
  <r>
    <x v="0"/>
    <n v="26.5"/>
    <x v="21"/>
    <x v="12"/>
    <s v="GRW NATUR 7,2KG"/>
    <x v="2"/>
    <x v="12"/>
    <s v="-"/>
    <x v="10"/>
    <s v="Produkte"/>
    <s v="BUs"/>
    <s v="Symptome"/>
    <s v="0"/>
    <s v="Abfüllung"/>
    <n v="32000049"/>
    <n v="33"/>
  </r>
  <r>
    <x v="0"/>
    <n v="81.2"/>
    <x v="41"/>
    <x v="12"/>
    <s v="GRW NATUR 7,2KG"/>
    <x v="2"/>
    <x v="43"/>
    <s v="-"/>
    <x v="10"/>
    <s v="Produkte"/>
    <s v="BUs"/>
    <s v="Symptome"/>
    <s v="0"/>
    <n v="3020"/>
    <n v="32000049"/>
    <n v="31"/>
  </r>
  <r>
    <x v="0"/>
    <n v="81.2"/>
    <x v="41"/>
    <x v="12"/>
    <s v="GRW NATUR 7,2KG"/>
    <x v="2"/>
    <x v="43"/>
    <s v="-"/>
    <x v="10"/>
    <s v="Produkte"/>
    <s v="BUs"/>
    <s v="Symptome"/>
    <s v="0"/>
    <n v="3020"/>
    <n v="32000049"/>
    <n v="31"/>
  </r>
  <r>
    <x v="0"/>
    <n v="31.8"/>
    <x v="1"/>
    <x v="12"/>
    <s v="GRW NATUR 7,2KG"/>
    <x v="2"/>
    <x v="12"/>
    <s v="Darm geplatzt"/>
    <x v="1"/>
    <s v="Produkte"/>
    <s v="BUs"/>
    <s v="Symptome"/>
    <s v="0"/>
    <s v="Abfüllung"/>
    <n v="32000049"/>
    <n v="34"/>
  </r>
  <r>
    <x v="0"/>
    <n v="21"/>
    <x v="25"/>
    <x v="12"/>
    <s v="GRW NATUR 7,2KG"/>
    <x v="2"/>
    <x v="12"/>
    <s v="Schlaufe gerissen"/>
    <x v="9"/>
    <s v="Produkte"/>
    <s v="BUs"/>
    <s v="Symptome"/>
    <s v="0"/>
    <s v="Abfüllung"/>
    <n v="32000049"/>
    <n v="33"/>
  </r>
  <r>
    <x v="0"/>
    <n v="145.6"/>
    <x v="6"/>
    <x v="12"/>
    <s v="RW BERGK 9,1KG"/>
    <x v="0"/>
    <x v="16"/>
    <s v="Verformung"/>
    <x v="3"/>
    <s v="Produkte"/>
    <s v="BUs"/>
    <s v="Symptome"/>
    <n v="2676.18624"/>
    <s v="Abfüllung"/>
    <n v="32000059"/>
    <n v="120"/>
  </r>
  <r>
    <x v="0"/>
    <n v="20.3"/>
    <x v="41"/>
    <x v="6"/>
    <s v="GRW GARTK 7,2KG"/>
    <x v="1"/>
    <x v="42"/>
    <s v="-"/>
    <x v="10"/>
    <s v="Produkte"/>
    <s v="BUs"/>
    <s v="Symptome"/>
    <s v="0"/>
    <n v="3040"/>
    <n v="32000061"/>
    <n v="40"/>
  </r>
  <r>
    <x v="0"/>
    <n v="20.3"/>
    <x v="41"/>
    <x v="6"/>
    <s v="GRW GARTK 7,2KG"/>
    <x v="2"/>
    <x v="11"/>
    <s v="-"/>
    <x v="10"/>
    <s v="Produkte"/>
    <s v="BUs"/>
    <s v="Symptome"/>
    <s v="0"/>
    <n v="2030"/>
    <n v="32000061"/>
    <n v="10"/>
  </r>
  <r>
    <x v="0"/>
    <n v="42.6"/>
    <x v="10"/>
    <x v="12"/>
    <s v="RW SCHI-NAT 9,3KG ALD G"/>
    <x v="2"/>
    <x v="11"/>
    <s v="-"/>
    <x v="4"/>
    <s v="Produkte"/>
    <s v="BUs"/>
    <s v="Symptome"/>
    <s v="0"/>
    <s v="Abfüllung"/>
    <n v="32000065"/>
    <n v="10"/>
  </r>
  <r>
    <x v="0"/>
    <n v="45"/>
    <x v="42"/>
    <x v="12"/>
    <s v="RW JALA-NAT 9,3KG JER D"/>
    <x v="1"/>
    <x v="1"/>
    <s v="Metall"/>
    <x v="8"/>
    <s v="Produkte"/>
    <s v="BUs"/>
    <s v="Symptome"/>
    <s v="0"/>
    <s v="Abfüllung"/>
    <n v="32000066"/>
    <n v="22"/>
  </r>
  <r>
    <x v="0"/>
    <n v="22.2"/>
    <x v="1"/>
    <x v="12"/>
    <s v="RW JALA-NAT 9,3KG JER D"/>
    <x v="2"/>
    <x v="12"/>
    <s v="Darm geplatzt"/>
    <x v="1"/>
    <s v="Produkte"/>
    <s v="BUs"/>
    <s v="Symptome"/>
    <s v="0"/>
    <s v="Abfüllung"/>
    <n v="32000066"/>
    <n v="34"/>
  </r>
  <r>
    <x v="0"/>
    <n v="40"/>
    <x v="40"/>
    <x v="12"/>
    <s v="RW NATUR 9,3KG AN"/>
    <x v="1"/>
    <x v="42"/>
    <s v="-"/>
    <x v="10"/>
    <s v="Produkte"/>
    <s v="BUs"/>
    <s v="Symptome"/>
    <s v="0"/>
    <n v="3020"/>
    <n v="32000067"/>
    <n v="40"/>
  </r>
  <r>
    <x v="0"/>
    <n v="28.5"/>
    <x v="8"/>
    <x v="12"/>
    <s v="RW NATUR 9,3KG AN"/>
    <x v="2"/>
    <x v="12"/>
    <s v="Darm geplatzt"/>
    <x v="1"/>
    <s v="Produkte"/>
    <s v="BUs"/>
    <s v="Symptome"/>
    <s v="0"/>
    <s v="Abfüllung"/>
    <n v="32000067"/>
    <n v="34"/>
  </r>
  <r>
    <x v="0"/>
    <n v="39"/>
    <x v="3"/>
    <x v="12"/>
    <s v="RW SCHI 9,3KG AN"/>
    <x v="2"/>
    <x v="12"/>
    <s v="-"/>
    <x v="0"/>
    <s v="Produkte"/>
    <s v="BUs"/>
    <s v="Symptome"/>
    <s v="0"/>
    <n v="3020"/>
    <n v="32000068"/>
    <n v="32"/>
  </r>
  <r>
    <x v="0"/>
    <n v="9"/>
    <x v="8"/>
    <x v="12"/>
    <s v="RW SCHI 9,3KG AN"/>
    <x v="2"/>
    <x v="11"/>
    <s v="-"/>
    <x v="1"/>
    <s v="Produkte"/>
    <s v="BUs"/>
    <s v="Symptome"/>
    <s v="0"/>
    <s v="Abfüllung"/>
    <n v="32000068"/>
    <n v="10"/>
  </r>
  <r>
    <x v="0"/>
    <n v="20"/>
    <x v="40"/>
    <x v="12"/>
    <s v="RW CHILI 9,3KG AN"/>
    <x v="2"/>
    <x v="44"/>
    <s v="-"/>
    <x v="10"/>
    <s v="Produkte"/>
    <s v="BUs"/>
    <s v="Symptome"/>
    <s v="0"/>
    <n v="3020"/>
    <n v="32000069"/>
    <n v="34"/>
  </r>
  <r>
    <x v="0"/>
    <n v="95"/>
    <x v="14"/>
    <x v="12"/>
    <s v="RW CHILI 9,3KG AN"/>
    <x v="2"/>
    <x v="12"/>
    <s v="Darm geplatzt"/>
    <x v="1"/>
    <s v="Produkte"/>
    <s v="BUs"/>
    <s v="Symptome"/>
    <s v="0"/>
    <s v="Abfüllung"/>
    <n v="32000069"/>
    <n v="34"/>
  </r>
  <r>
    <x v="1"/>
    <n v="142"/>
    <x v="47"/>
    <x v="12"/>
    <s v="RW NUSS 9,3KG AN"/>
    <x v="0"/>
    <x v="15"/>
    <s v="-"/>
    <x v="7"/>
    <s v="Produkte"/>
    <s v="BUs"/>
    <s v="Symptome"/>
    <s v="0"/>
    <s v="Bu3"/>
    <n v="32000070"/>
    <n v="12"/>
  </r>
  <r>
    <x v="0"/>
    <n v="22"/>
    <x v="2"/>
    <x v="12"/>
    <s v="RW NUSS 9,3KG AN"/>
    <x v="1"/>
    <x v="42"/>
    <s v="-"/>
    <x v="2"/>
    <s v="Produkte"/>
    <s v="BUs"/>
    <s v="Symptome"/>
    <s v="0"/>
    <n v="3020"/>
    <n v="32000070"/>
    <n v="40"/>
  </r>
  <r>
    <x v="0"/>
    <n v="724"/>
    <x v="10"/>
    <x v="2"/>
    <s v="SKZ 2,5LB"/>
    <x v="0"/>
    <x v="45"/>
    <s v="zu heiß geräuchert"/>
    <x v="4"/>
    <s v="Produkte"/>
    <s v="BUs"/>
    <s v="Symptome"/>
    <s v="0"/>
    <s v="Räucherei"/>
    <n v="32000074"/>
    <n v="120"/>
  </r>
  <r>
    <x v="0"/>
    <n v="22"/>
    <x v="10"/>
    <x v="12"/>
    <s v="GRW SCHI-NAT 7,2GK NEUE"/>
    <x v="2"/>
    <x v="12"/>
    <s v="aus der Hand gerutscht"/>
    <x v="4"/>
    <s v="Produkte"/>
    <s v="BUs"/>
    <s v="Symptome"/>
    <s v="0"/>
    <s v="Abfüllung"/>
    <n v="32000106"/>
    <n v="32"/>
  </r>
  <r>
    <x v="0"/>
    <n v="22.4"/>
    <x v="20"/>
    <x v="12"/>
    <s v="GRW SCHI-NAT 7,2GK NEUE"/>
    <x v="2"/>
    <x v="12"/>
    <s v="Clip gerissen"/>
    <x v="9"/>
    <s v="Produkte"/>
    <s v="BUs"/>
    <s v="Symptome"/>
    <s v="0"/>
    <s v="Abfüllung"/>
    <n v="32000106"/>
    <n v="31"/>
  </r>
  <r>
    <x v="0"/>
    <n v="19"/>
    <x v="10"/>
    <x v="12"/>
    <s v="GRW SCHI-NAT 7,2GK NEUE"/>
    <x v="2"/>
    <x v="12"/>
    <s v="Darm geplatzt"/>
    <x v="4"/>
    <s v="Produkte"/>
    <s v="BUs"/>
    <s v="Symptome"/>
    <s v="0"/>
    <s v="Abfüllung"/>
    <n v="32000106"/>
    <n v="34"/>
  </r>
  <r>
    <x v="0"/>
    <n v="328"/>
    <x v="7"/>
    <x v="12"/>
    <s v="GRW SCHI-NAT 7,2GK NEUE"/>
    <x v="2"/>
    <x v="12"/>
    <s v="Clip gerissen"/>
    <x v="5"/>
    <s v="Produkte"/>
    <s v="BUs"/>
    <s v="Symptome"/>
    <s v="0"/>
    <s v="Abfüllung"/>
    <n v="32000106"/>
    <n v="31"/>
  </r>
  <r>
    <x v="0"/>
    <n v="50"/>
    <x v="11"/>
    <x v="12"/>
    <s v="GRW SCHI-NAT 7,2GK NEUE"/>
    <x v="2"/>
    <x v="12"/>
    <s v="-"/>
    <x v="0"/>
    <s v="Produkte"/>
    <s v="BUs"/>
    <s v="Symptome"/>
    <s v="0"/>
    <s v="Abfüllung"/>
    <n v="32000106"/>
    <n v="31"/>
  </r>
  <r>
    <x v="0"/>
    <n v="25"/>
    <x v="11"/>
    <x v="12"/>
    <s v="GRW SCHI-NAT 7,2GK NEUE"/>
    <x v="2"/>
    <x v="12"/>
    <s v="-"/>
    <x v="0"/>
    <s v="Produkte"/>
    <s v="BUs"/>
    <s v="Symptome"/>
    <s v="0"/>
    <s v="Abfüllung"/>
    <n v="32000106"/>
    <n v="34"/>
  </r>
  <r>
    <x v="0"/>
    <n v="29.5"/>
    <x v="12"/>
    <x v="12"/>
    <s v="GRW SCHI-NAT 7,2GK NEUE"/>
    <x v="2"/>
    <x v="2"/>
    <s v="-"/>
    <x v="2"/>
    <s v="Produkte"/>
    <s v="BUs"/>
    <s v="Symptome"/>
    <s v="0"/>
    <n v="3020"/>
    <n v="32000106"/>
    <n v="30"/>
  </r>
  <r>
    <x v="0"/>
    <n v="60"/>
    <x v="12"/>
    <x v="12"/>
    <s v="GRW SCHI-NAT 7,2GK NEUE"/>
    <x v="2"/>
    <x v="12"/>
    <s v="-"/>
    <x v="2"/>
    <s v="Produkte"/>
    <s v="BUs"/>
    <s v="Symptome"/>
    <s v="0"/>
    <n v="3020"/>
    <n v="32000106"/>
    <n v="34"/>
  </r>
  <r>
    <x v="0"/>
    <n v="27.6"/>
    <x v="6"/>
    <x v="12"/>
    <s v="GRW SCHI-NAT 7,2GK NEUE"/>
    <x v="2"/>
    <x v="2"/>
    <s v="-"/>
    <x v="3"/>
    <s v="Produkte"/>
    <s v="BUs"/>
    <s v="Symptome"/>
    <s v="0"/>
    <s v="Abfüllung"/>
    <n v="32000106"/>
    <n v="30"/>
  </r>
  <r>
    <x v="0"/>
    <n v="22"/>
    <x v="14"/>
    <x v="12"/>
    <s v="GRW SCHI-NAT 7,2GK NEUE"/>
    <x v="2"/>
    <x v="2"/>
    <s v="-"/>
    <x v="1"/>
    <s v="Produkte"/>
    <s v="BUs"/>
    <s v="Symptome"/>
    <s v="0"/>
    <s v="Abfüllung"/>
    <n v="32000106"/>
    <n v="30"/>
  </r>
  <r>
    <x v="0"/>
    <n v="97.199999999999989"/>
    <x v="5"/>
    <x v="12"/>
    <s v="GRW CHILI-NAT 7,2GK NEU"/>
    <x v="2"/>
    <x v="12"/>
    <s v="Darm geplatzt"/>
    <x v="4"/>
    <s v="Produkte"/>
    <s v="BUs"/>
    <s v="Symptome"/>
    <s v="0"/>
    <s v="Abfüllung"/>
    <n v="32000107"/>
    <n v="34"/>
  </r>
  <r>
    <x v="0"/>
    <n v="43.5"/>
    <x v="27"/>
    <x v="12"/>
    <s v="GRW CHILI-NAT 7,2GK NEU"/>
    <x v="2"/>
    <x v="12"/>
    <s v="Darm geplatzt"/>
    <x v="9"/>
    <s v="Produkte"/>
    <s v="BUs"/>
    <s v="Symptome"/>
    <s v="0"/>
    <s v="Abfüllung"/>
    <n v="32000107"/>
    <n v="34"/>
  </r>
  <r>
    <x v="0"/>
    <n v="27.6"/>
    <x v="32"/>
    <x v="12"/>
    <s v="GRW CHILI-NAT 7,2GK NEU"/>
    <x v="2"/>
    <x v="12"/>
    <s v="Schlaufe gerissen"/>
    <x v="4"/>
    <s v="Produkte"/>
    <s v="BUs"/>
    <s v="Symptome"/>
    <s v="0"/>
    <s v="Abfüllung"/>
    <n v="32000107"/>
    <n v="33"/>
  </r>
  <r>
    <x v="4"/>
    <n v="340"/>
    <x v="6"/>
    <x v="5"/>
    <s v="RW BLAUSCH 8,1KG SOPO E"/>
    <x v="0"/>
    <x v="18"/>
    <s v="keinen Abnehmer/Schälen"/>
    <x v="3"/>
    <s v="Produkte"/>
    <s v="BUs"/>
    <s v="Symptome"/>
    <n v="3622.6659999999997"/>
    <s v="Verkauf"/>
    <n v="32100108"/>
    <n v="12"/>
  </r>
  <r>
    <x v="0"/>
    <n v="13.5"/>
    <x v="8"/>
    <x v="13"/>
    <s v="REZ CN-SHRIMPS DK ALDI"/>
    <x v="1"/>
    <x v="17"/>
    <s v="keine weitere Verwendung"/>
    <x v="1"/>
    <s v="Produkte"/>
    <s v="BUs"/>
    <s v="Symptome"/>
    <s v="0"/>
    <s v="Abfüllung"/>
    <n v="35000343"/>
    <n v="22"/>
  </r>
  <r>
    <x v="0"/>
    <n v="75"/>
    <x v="5"/>
    <x v="2"/>
    <s v="Schmelzkäsezubereitung"/>
    <x v="0"/>
    <x v="3"/>
    <s v="Luftzieher"/>
    <x v="4"/>
    <s v="Produkte"/>
    <s v="BUs"/>
    <s v="Symptome"/>
    <n v="3091.9425000000001"/>
    <s v="RWV"/>
    <n v="47000175"/>
    <n v="12"/>
  </r>
  <r>
    <x v="0"/>
    <n v="20"/>
    <x v="21"/>
    <x v="6"/>
    <s v="Creme Noblesse 250g Cha"/>
    <x v="1"/>
    <x v="42"/>
    <s v="-"/>
    <x v="10"/>
    <s v="Produkte"/>
    <s v="BUs"/>
    <s v="Symptome"/>
    <s v="0"/>
    <n v="3110"/>
    <n v="47000260"/>
    <n v="40"/>
  </r>
  <r>
    <x v="1"/>
    <n v="82"/>
    <x v="26"/>
    <x v="7"/>
    <s v="ABS GOU VAKU-OGT"/>
    <x v="0"/>
    <x v="4"/>
    <s v="wurde nicht eingesetzt"/>
    <x v="8"/>
    <s v="Produkte"/>
    <s v="BUs"/>
    <s v="Symptome"/>
    <s v="0"/>
    <s v="Bu3"/>
    <n v="49500034"/>
    <n v="12"/>
  </r>
  <r>
    <x v="0"/>
    <n v="16"/>
    <x v="28"/>
    <x v="7"/>
    <s v="ABS GOU VAKU-OGT"/>
    <x v="1"/>
    <x v="25"/>
    <s v="Luftzieher, aber trotzdem guter Zustand"/>
    <x v="9"/>
    <s v="Produkte"/>
    <s v="BUs"/>
    <s v="Symptome"/>
    <s v="0"/>
    <s v="Schmelze"/>
    <n v="49500034"/>
    <n v="22"/>
  </r>
  <r>
    <x v="0"/>
    <n v="270"/>
    <x v="10"/>
    <x v="7"/>
    <s v="ABS TIL-45FIT VAKU-OGT"/>
    <x v="0"/>
    <x v="14"/>
    <s v="Keinen Einsatz"/>
    <x v="4"/>
    <s v="Produkte"/>
    <s v="BUs"/>
    <s v="Symptome"/>
    <n v="543.78"/>
    <s v="Abfüllung"/>
    <n v="49500039"/>
    <n v="12"/>
  </r>
  <r>
    <x v="1"/>
    <n v="305"/>
    <x v="15"/>
    <x v="7"/>
    <s v="ABS HAV-DILL-VAKU"/>
    <x v="0"/>
    <x v="19"/>
    <s v="seltene Verwendung / Abschnitte nur für Creme noblesse"/>
    <x v="6"/>
    <s v="Produkte"/>
    <s v="BUs"/>
    <s v="Symptome"/>
    <n v="309.27"/>
    <s v="L1"/>
    <n v="49500052"/>
    <n v="12"/>
  </r>
  <r>
    <x v="0"/>
    <n v="56"/>
    <x v="25"/>
    <x v="7"/>
    <s v="ABS HAV-DILL-VAKU"/>
    <x v="0"/>
    <x v="3"/>
    <s v="Luftzieher"/>
    <x v="9"/>
    <s v="Produkte"/>
    <s v="BUs"/>
    <s v="Symptome"/>
    <n v="56.783999999999999"/>
    <s v="RWV"/>
    <n v="49500052"/>
    <n v="12"/>
  </r>
  <r>
    <x v="1"/>
    <n v="72"/>
    <x v="1"/>
    <x v="7"/>
    <s v="ABS PROV-VAKU"/>
    <x v="0"/>
    <x v="4"/>
    <s v="gemischtes Produkt"/>
    <x v="1"/>
    <s v="Produkte"/>
    <s v="BUs"/>
    <s v="Symptome"/>
    <n v="37.008000000000003"/>
    <s v="L1"/>
    <n v="49500055"/>
    <n v="12"/>
  </r>
  <r>
    <x v="0"/>
    <n v="312"/>
    <x v="13"/>
    <x v="7"/>
    <s v="ABS PROV-VAKU"/>
    <x v="0"/>
    <x v="3"/>
    <s v="-"/>
    <x v="2"/>
    <s v="Produkte"/>
    <s v="BUs"/>
    <s v="Symptome"/>
    <n v="160.36799999999999"/>
    <s v="RWV"/>
    <n v="49500055"/>
    <n v="12"/>
  </r>
  <r>
    <x v="0"/>
    <n v="47"/>
    <x v="4"/>
    <x v="7"/>
    <s v="ABS GOU-MI-VAKU"/>
    <x v="0"/>
    <x v="19"/>
    <s v="nur bei bestimmten Produkten"/>
    <x v="3"/>
    <s v="Produkte"/>
    <s v="BUs"/>
    <s v="Symptome"/>
    <n v="104.05799999999999"/>
    <s v="RWV"/>
    <n v="49500056"/>
    <n v="12"/>
  </r>
  <r>
    <x v="0"/>
    <n v="106"/>
    <x v="4"/>
    <x v="7"/>
    <s v="ABS GOU-MI-VAKU"/>
    <x v="0"/>
    <x v="19"/>
    <s v="nur bei bestimmten Produkten"/>
    <x v="3"/>
    <s v="Produkte"/>
    <s v="BUs"/>
    <s v="Symptome"/>
    <n v="234.684"/>
    <s v="RWV"/>
    <n v="49500056"/>
    <n v="12"/>
  </r>
  <r>
    <x v="0"/>
    <n v="91"/>
    <x v="1"/>
    <x v="7"/>
    <s v="ABS GOU-MI-VAKU"/>
    <x v="0"/>
    <x v="14"/>
    <s v="MHD abgelaufen"/>
    <x v="1"/>
    <s v="Produkte"/>
    <s v="BUs"/>
    <s v="Symptome"/>
    <n v="201.47399999999999"/>
    <s v="RWV"/>
    <n v="49500056"/>
    <n v="12"/>
  </r>
  <r>
    <x v="4"/>
    <n v="284"/>
    <x v="26"/>
    <x v="5"/>
    <s v="VOS GRW-KRÄU-VAKU"/>
    <x v="0"/>
    <x v="18"/>
    <s v="keinen Abnehmer/Schälen"/>
    <x v="8"/>
    <s v="Produkte"/>
    <s v="BUs"/>
    <s v="Symptome"/>
    <n v="145.976"/>
    <s v="Verkauf"/>
    <n v="49500084"/>
    <n v="12"/>
  </r>
  <r>
    <x v="1"/>
    <n v="134"/>
    <x v="20"/>
    <x v="4"/>
    <s v="VOS RW-NUSS-VAKU"/>
    <x v="0"/>
    <x v="4"/>
    <s v="wurde nicht eingesetzt"/>
    <x v="9"/>
    <s v="Produkte"/>
    <s v="BUs"/>
    <s v="Symptome"/>
    <n v="68.876000000000005"/>
    <s v="L4"/>
    <n v="49500088"/>
    <n v="12"/>
  </r>
  <r>
    <x v="1"/>
    <n v="282"/>
    <x v="18"/>
    <x v="4"/>
    <s v="VOS RW-NATUR-NAT-VAKU"/>
    <x v="0"/>
    <x v="15"/>
    <s v="-"/>
    <x v="4"/>
    <s v="Produkte"/>
    <s v="BUs"/>
    <s v="Symptome"/>
    <n v="144.94800000000001"/>
    <s v="L16"/>
    <n v="49500089"/>
    <n v="12"/>
  </r>
  <r>
    <x v="1"/>
    <n v="171"/>
    <x v="26"/>
    <x v="4"/>
    <s v="VOS RW-NATUR-NAT-VAKU"/>
    <x v="0"/>
    <x v="15"/>
    <s v="-"/>
    <x v="8"/>
    <s v="Produkte"/>
    <s v="BUs"/>
    <s v="Symptome"/>
    <n v="87.894000000000005"/>
    <s v="L16"/>
    <n v="49500089"/>
    <n v="12"/>
  </r>
  <r>
    <x v="1"/>
    <n v="213"/>
    <x v="26"/>
    <x v="4"/>
    <s v="VOS RW-SCHI-NAT-VAKU"/>
    <x v="0"/>
    <x v="15"/>
    <s v="-"/>
    <x v="8"/>
    <s v="Produkte"/>
    <s v="BUs"/>
    <s v="Symptome"/>
    <n v="109.482"/>
    <s v="L16"/>
    <n v="49500090"/>
    <n v="12"/>
  </r>
  <r>
    <x v="1"/>
    <n v="402"/>
    <x v="18"/>
    <x v="4"/>
    <s v="VOS RW-JAL-NAT-VAKU"/>
    <x v="0"/>
    <x v="15"/>
    <s v="-"/>
    <x v="4"/>
    <s v="Produkte"/>
    <s v="BUs"/>
    <s v="Symptome"/>
    <n v="206.62800000000001"/>
    <s v="L11"/>
    <n v="49500091"/>
    <n v="12"/>
  </r>
  <r>
    <x v="1"/>
    <n v="345"/>
    <x v="26"/>
    <x v="4"/>
    <s v="VOS RW-JAL-NAT-VAKU"/>
    <x v="0"/>
    <x v="15"/>
    <s v="-"/>
    <x v="8"/>
    <s v="Produkte"/>
    <s v="BUs"/>
    <s v="Symptome"/>
    <n v="177.33"/>
    <s v="L11"/>
    <n v="49500091"/>
    <n v="12"/>
  </r>
  <r>
    <x v="4"/>
    <n v="267"/>
    <x v="18"/>
    <x v="5"/>
    <s v="VOS RW-NATUR-EXTRA-VAKU"/>
    <x v="0"/>
    <x v="18"/>
    <s v="keinen Abnehmer/Schälen"/>
    <x v="4"/>
    <s v="Produkte"/>
    <s v="BUs"/>
    <s v="Symptome"/>
    <s v="0"/>
    <s v="Verkauf"/>
    <n v="49500092"/>
    <n v="12"/>
  </r>
  <r>
    <x v="4"/>
    <n v="243"/>
    <x v="26"/>
    <x v="5"/>
    <s v="VOS RW-NATUR-EXTRA-VAKU"/>
    <x v="0"/>
    <x v="18"/>
    <s v="keinen Abnehmer/Schälen"/>
    <x v="8"/>
    <s v="Produkte"/>
    <s v="BUs"/>
    <s v="Symptome"/>
    <s v="0"/>
    <s v="Verkauf"/>
    <n v="49500092"/>
    <n v="12"/>
  </r>
  <r>
    <x v="4"/>
    <n v="203"/>
    <x v="18"/>
    <x v="5"/>
    <s v="VOS GRW-NATUR-VAKU / Er"/>
    <x v="0"/>
    <x v="18"/>
    <s v="keinen Abnehmer/Schälen"/>
    <x v="4"/>
    <s v="Produkte"/>
    <s v="BUs"/>
    <s v="Symptome"/>
    <n v="104.342"/>
    <s v="Verkauf"/>
    <n v="49500143"/>
    <n v="12"/>
  </r>
  <r>
    <x v="1"/>
    <n v="289"/>
    <x v="23"/>
    <x v="4"/>
    <s v="VOS GRW-NATUR-VAKU / Er"/>
    <x v="0"/>
    <x v="15"/>
    <s v="-"/>
    <x v="5"/>
    <s v="Produkte"/>
    <s v="BUs"/>
    <s v="Symptome"/>
    <n v="148.54599999999999"/>
    <s v="BU3"/>
    <n v="49500143"/>
    <n v="12"/>
  </r>
  <r>
    <x v="1"/>
    <n v="299"/>
    <x v="9"/>
    <x v="4"/>
    <s v="VOS GRW-NATUR-VAKU / Er"/>
    <x v="0"/>
    <x v="15"/>
    <s v="-"/>
    <x v="2"/>
    <s v="Produkte"/>
    <s v="BUs"/>
    <s v="Symptome"/>
    <n v="153.68600000000001"/>
    <s v="BU3"/>
    <n v="49500143"/>
    <n v="12"/>
  </r>
  <r>
    <x v="1"/>
    <n v="292"/>
    <x v="9"/>
    <x v="4"/>
    <s v="VOS GRW-NATUR-VAKU / Er"/>
    <x v="0"/>
    <x v="0"/>
    <s v="-"/>
    <x v="2"/>
    <s v="Produkte"/>
    <s v="BUs"/>
    <s v="Symptome"/>
    <n v="150.08799999999999"/>
    <s v="BU3"/>
    <n v="49500143"/>
    <n v="12"/>
  </r>
  <r>
    <x v="4"/>
    <n v="102"/>
    <x v="26"/>
    <x v="5"/>
    <s v="VOS GRW-SCHI-VAKU /Ersa"/>
    <x v="0"/>
    <x v="18"/>
    <s v="keinen Abnehmer/Schälen"/>
    <x v="8"/>
    <s v="Produkte"/>
    <s v="BUs"/>
    <s v="Symptome"/>
    <n v="52.428000000000004"/>
    <s v="Verkauf"/>
    <n v="49500144"/>
    <n v="12"/>
  </r>
  <r>
    <x v="1"/>
    <n v="1266"/>
    <x v="23"/>
    <x v="4"/>
    <s v="VOS RW-NATUR-EXTRA-VAKU"/>
    <x v="0"/>
    <x v="15"/>
    <s v="-"/>
    <x v="5"/>
    <s v="Produkte"/>
    <s v="BUs"/>
    <s v="Symptome"/>
    <n v="650.72400000000005"/>
    <s v="BU3"/>
    <n v="49500147"/>
    <n v="12"/>
  </r>
  <r>
    <x v="1"/>
    <n v="257"/>
    <x v="9"/>
    <x v="4"/>
    <s v="VOS RW-NATUR-EXTRA-VAKU"/>
    <x v="0"/>
    <x v="15"/>
    <s v="-"/>
    <x v="2"/>
    <s v="Produkte"/>
    <s v="BUs"/>
    <s v="Symptome"/>
    <n v="132.09800000000001"/>
    <s v="BU3"/>
    <n v="49500147"/>
    <n v="12"/>
  </r>
  <r>
    <x v="0"/>
    <n v="285"/>
    <x v="10"/>
    <x v="4"/>
    <s v="VOS WAL-KONZ-vakuumiert"/>
    <x v="0"/>
    <x v="3"/>
    <s v="Luftzieher"/>
    <x v="4"/>
    <s v="Produkte"/>
    <s v="BUs"/>
    <s v="Symptome"/>
    <s v="0"/>
    <s v="RWV"/>
    <n v="49500154"/>
    <n v="12"/>
  </r>
  <r>
    <x v="1"/>
    <n v="42"/>
    <x v="1"/>
    <x v="7"/>
    <s v="ABS BUN-PF 50% L33 vaku"/>
    <x v="0"/>
    <x v="19"/>
    <s v="wurde nicht eingesetzt"/>
    <x v="1"/>
    <s v="Produkte"/>
    <s v="BUs"/>
    <s v="Symptome"/>
    <n v="42.588000000000001"/>
    <s v="L33"/>
    <n v="49500166"/>
    <n v="12"/>
  </r>
  <r>
    <x v="1"/>
    <n v="211"/>
    <x v="11"/>
    <x v="7"/>
    <s v="ABS BUN-PF 50% L33 vaku"/>
    <x v="0"/>
    <x v="19"/>
    <s v="-"/>
    <x v="0"/>
    <s v="Produkte"/>
    <s v="BUs"/>
    <s v="Symptome"/>
    <n v="213.95400000000001"/>
    <s v="bu3"/>
    <n v="49500166"/>
    <n v="12"/>
  </r>
  <r>
    <x v="1"/>
    <n v="495"/>
    <x v="11"/>
    <x v="7"/>
    <s v="ABS BUN-PF 50% L33 vaku"/>
    <x v="0"/>
    <x v="19"/>
    <s v="-"/>
    <x v="0"/>
    <s v="Produkte"/>
    <s v="BUs"/>
    <s v="Symptome"/>
    <n v="501.93"/>
    <s v="bu3"/>
    <n v="49500166"/>
    <n v="12"/>
  </r>
  <r>
    <x v="1"/>
    <n v="121"/>
    <x v="40"/>
    <x v="7"/>
    <s v="ABS BUN-PF 50% L33 vaku"/>
    <x v="0"/>
    <x v="19"/>
    <s v="-"/>
    <x v="10"/>
    <s v="Produkte"/>
    <s v="BUs"/>
    <s v="Symptome"/>
    <n v="122.694"/>
    <s v="bu3"/>
    <n v="49500166"/>
    <n v="12"/>
  </r>
  <r>
    <x v="0"/>
    <n v="130"/>
    <x v="36"/>
    <x v="4"/>
    <s v="VOS RW-NATUR-STAUBK-GES"/>
    <x v="0"/>
    <x v="19"/>
    <s v="-"/>
    <x v="5"/>
    <s v="Produkte"/>
    <s v="BUs"/>
    <s v="Symptome"/>
    <n v="152.63299999999998"/>
    <s v="Schmelze"/>
    <n v="49500171"/>
    <n v="12"/>
  </r>
  <r>
    <x v="0"/>
    <n v="13"/>
    <x v="30"/>
    <x v="7"/>
    <s v="ABS BERGBAU-MAAS-VAKU"/>
    <x v="1"/>
    <x v="1"/>
    <s v="Schmutz"/>
    <x v="1"/>
    <s v="Produkte"/>
    <s v="BUs"/>
    <s v="Symptome"/>
    <s v="0"/>
    <s v="Abfüllung"/>
    <n v="49500173"/>
    <n v="22"/>
  </r>
  <r>
    <x v="1"/>
    <n v="101"/>
    <x v="4"/>
    <x v="7"/>
    <s v="ABS PECO-TRE-VAKU"/>
    <x v="0"/>
    <x v="4"/>
    <s v="Abschnitte eingelagert, um Verwendung zu finden. Aber keine Verwendungsentscheidung gefunden"/>
    <x v="3"/>
    <s v="Produkte"/>
    <s v="BUs"/>
    <s v="Symptome"/>
    <n v="223.614"/>
    <s v="L1"/>
    <n v="49500174"/>
    <n v="12"/>
  </r>
  <r>
    <x v="4"/>
    <n v="57.8"/>
    <x v="10"/>
    <x v="13"/>
    <s v="RÄU-END SCHI ENDSTÜCK R"/>
    <x v="0"/>
    <x v="28"/>
    <s v="keinen Abnehmer"/>
    <x v="4"/>
    <s v="Produkte"/>
    <s v="BUs"/>
    <s v="Symptome"/>
    <n v="24.651699999999998"/>
    <s v="Verkauf"/>
    <n v="49500185"/>
    <n v="12"/>
  </r>
  <r>
    <x v="4"/>
    <n v="150"/>
    <x v="10"/>
    <x v="13"/>
    <s v="RÄU-END SCHI ENDSTÜCK R"/>
    <x v="0"/>
    <x v="28"/>
    <s v="keinen Abnehmer"/>
    <x v="4"/>
    <s v="Produkte"/>
    <s v="BUs"/>
    <s v="Symptome"/>
    <n v="63.975000000000001"/>
    <s v="Verkauf"/>
    <n v="49500185"/>
    <n v="12"/>
  </r>
  <r>
    <x v="4"/>
    <n v="758.6"/>
    <x v="14"/>
    <x v="13"/>
    <s v="RÄU-END GRW-SCHI-NAT EN"/>
    <x v="0"/>
    <x v="28"/>
    <s v="keinen Abnehmer"/>
    <x v="1"/>
    <s v="Produkte"/>
    <s v="BUs"/>
    <s v="Symptome"/>
    <n v="323.54289999999997"/>
    <s v="Verkauf"/>
    <n v="49500188"/>
    <n v="12"/>
  </r>
  <r>
    <x v="4"/>
    <n v="107.6"/>
    <x v="10"/>
    <x v="13"/>
    <s v="RÄU-END GRW-SCHI-NAT EN"/>
    <x v="0"/>
    <x v="28"/>
    <s v="keinen Abnehmer"/>
    <x v="4"/>
    <s v="Produkte"/>
    <s v="BUs"/>
    <s v="Symptome"/>
    <n v="45.891399999999997"/>
    <s v="Verkauf"/>
    <n v="49500188"/>
    <n v="12"/>
  </r>
  <r>
    <x v="4"/>
    <n v="270"/>
    <x v="9"/>
    <x v="13"/>
    <s v="RÄU-END NATUR-NAT ENDST"/>
    <x v="0"/>
    <x v="28"/>
    <s v="-"/>
    <x v="2"/>
    <s v="Produkte"/>
    <s v="BUs"/>
    <s v="Symptome"/>
    <s v="0"/>
    <s v="Verkauf"/>
    <n v="49500189"/>
    <n v="12"/>
  </r>
  <r>
    <x v="0"/>
    <n v="164"/>
    <x v="3"/>
    <x v="7"/>
    <s v="ABS ALL-EMM-VAKU"/>
    <x v="0"/>
    <x v="0"/>
    <s v="-"/>
    <x v="0"/>
    <s v="Produkte"/>
    <s v="BUs"/>
    <s v="Symptome"/>
    <n v="412.29599999999999"/>
    <s v="RWV"/>
    <n v="49500190"/>
    <n v="12"/>
  </r>
  <r>
    <x v="3"/>
    <n v="246"/>
    <x v="37"/>
    <x v="7"/>
    <s v="ABS JARLSBERG-VAKU"/>
    <x v="0"/>
    <x v="31"/>
    <s v="-"/>
    <x v="0"/>
    <s v="Produkte"/>
    <s v="BUs"/>
    <s v="Symptome"/>
    <s v="0"/>
    <s v="BU4"/>
    <n v="49500192"/>
    <n v="12"/>
  </r>
  <r>
    <x v="3"/>
    <n v="81.5"/>
    <x v="15"/>
    <x v="7"/>
    <s v="ABS CAMBOZOLA-VAKU"/>
    <x v="0"/>
    <x v="46"/>
    <s v="&lt;300kg/Monat"/>
    <x v="6"/>
    <s v="Produkte"/>
    <s v="BUs"/>
    <s v="Symptome"/>
    <n v="1.1491499999999999"/>
    <s v="L20"/>
    <n v="49500194"/>
    <n v="12"/>
  </r>
  <r>
    <x v="3"/>
    <n v="297"/>
    <x v="41"/>
    <x v="7"/>
    <s v="ABS CAMBOZOLA-VAKU"/>
    <x v="5"/>
    <x v="17"/>
    <s v="-"/>
    <x v="10"/>
    <s v="Produkte"/>
    <s v="BUs"/>
    <s v="Symptome"/>
    <n v="4.1876999999999995"/>
    <s v="bu4"/>
    <n v="49500194"/>
    <n v="61"/>
  </r>
  <r>
    <x v="3"/>
    <n v="325"/>
    <x v="34"/>
    <x v="7"/>
    <s v="ABS BLU-FOU-VAKU"/>
    <x v="0"/>
    <x v="15"/>
    <s v="-"/>
    <x v="5"/>
    <s v="Produkte"/>
    <s v="BUs"/>
    <s v="Symptome"/>
    <n v="7.8"/>
    <s v="BU4"/>
    <n v="49500196"/>
    <n v="12"/>
  </r>
  <r>
    <x v="1"/>
    <n v="328"/>
    <x v="18"/>
    <x v="4"/>
    <s v="VOS GRW-SCHI-NAT-VAKU"/>
    <x v="0"/>
    <x v="15"/>
    <s v="Da keine Aufträge für  weitere Verwendung"/>
    <x v="4"/>
    <s v="Produkte"/>
    <s v="BUs"/>
    <s v="Symptome"/>
    <n v="168.59200000000001"/>
    <s v="L33"/>
    <n v="49500204"/>
    <n v="12"/>
  </r>
  <r>
    <x v="1"/>
    <n v="32.5"/>
    <x v="43"/>
    <x v="4"/>
    <s v="VOS GRW-SCHI-NAT-VAKU"/>
    <x v="0"/>
    <x v="15"/>
    <s v="MHD abgelaufen, weils immer wieder verlängert wird. Mehr Abschnitte, als verbraucht wird"/>
    <x v="8"/>
    <s v="Produkte"/>
    <s v="BUs"/>
    <s v="Symptome"/>
    <n v="16.705000000000002"/>
    <s v="L33"/>
    <n v="49500204"/>
    <n v="12"/>
  </r>
  <r>
    <x v="1"/>
    <n v="188"/>
    <x v="21"/>
    <x v="4"/>
    <s v="VOS GRW-SCHI-NAT-VAKU"/>
    <x v="0"/>
    <x v="15"/>
    <s v="-"/>
    <x v="10"/>
    <s v="Produkte"/>
    <s v="BUs"/>
    <s v="Symptome"/>
    <n v="96.632000000000005"/>
    <s v="BU3"/>
    <n v="49500204"/>
    <n v="12"/>
  </r>
  <r>
    <x v="1"/>
    <n v="125"/>
    <x v="17"/>
    <x v="4"/>
    <s v="VOS GRW-CHILI-NAT-VAKU"/>
    <x v="0"/>
    <x v="4"/>
    <s v="Da keine Aufträge für  weitere Verwendung"/>
    <x v="3"/>
    <s v="Produkte"/>
    <s v="BUs"/>
    <s v="Symptome"/>
    <n v="64.25"/>
    <s v="L9"/>
    <n v="49500205"/>
    <n v="12"/>
  </r>
  <r>
    <x v="4"/>
    <n v="242.4"/>
    <x v="14"/>
    <x v="13"/>
    <s v="RÄU-END RW-CHILI 200G Z"/>
    <x v="0"/>
    <x v="28"/>
    <s v="keinen Abnehmer"/>
    <x v="1"/>
    <s v="Produkte"/>
    <s v="BUs"/>
    <s v="Symptome"/>
    <n v="88.863839999999996"/>
    <s v="Verkauf"/>
    <n v="49500213"/>
    <n v="12"/>
  </r>
  <r>
    <x v="4"/>
    <n v="66"/>
    <x v="10"/>
    <x v="13"/>
    <s v="RÄU-END RW-CHILI 200G Z"/>
    <x v="0"/>
    <x v="28"/>
    <s v="keinen Abnehmer"/>
    <x v="4"/>
    <s v="Produkte"/>
    <s v="BUs"/>
    <s v="Symptome"/>
    <n v="24.195599999999999"/>
    <s v="Verkauf"/>
    <n v="49500213"/>
    <n v="12"/>
  </r>
  <r>
    <x v="4"/>
    <n v="162"/>
    <x v="31"/>
    <x v="13"/>
    <s v="RÄU-END RW-CHILI 200G Z"/>
    <x v="0"/>
    <x v="28"/>
    <s v="-"/>
    <x v="0"/>
    <s v="Produkte"/>
    <s v="BUs"/>
    <s v="Symptome"/>
    <n v="59.389199999999995"/>
    <s v="Verkauf"/>
    <n v="49500213"/>
    <n v="62"/>
  </r>
  <r>
    <x v="4"/>
    <n v="166"/>
    <x v="10"/>
    <x v="13"/>
    <s v="RÄU-END RW-NUSS 200G ZI"/>
    <x v="0"/>
    <x v="28"/>
    <s v="keinen Abnehmer"/>
    <x v="4"/>
    <s v="Produkte"/>
    <s v="BUs"/>
    <s v="Symptome"/>
    <n v="60.855599999999995"/>
    <s v="Verkauf"/>
    <n v="49500214"/>
    <n v="12"/>
  </r>
  <r>
    <x v="4"/>
    <n v="38"/>
    <x v="10"/>
    <x v="13"/>
    <s v="RÄU-END GRW-KRÄU 200G Z"/>
    <x v="0"/>
    <x v="28"/>
    <s v="keinen Abnehmer"/>
    <x v="4"/>
    <s v="Produkte"/>
    <s v="BUs"/>
    <s v="Symptome"/>
    <n v="13.9308"/>
    <s v="Verkauf"/>
    <n v="49500215"/>
    <n v="12"/>
  </r>
  <r>
    <x v="4"/>
    <n v="79"/>
    <x v="10"/>
    <x v="13"/>
    <s v="RÄU-END GRW-KRÄU 200G Z"/>
    <x v="0"/>
    <x v="28"/>
    <s v="keinen Abnehmer"/>
    <x v="4"/>
    <s v="Produkte"/>
    <s v="BUs"/>
    <s v="Symptome"/>
    <n v="28.961399999999998"/>
    <s v="Verkauf"/>
    <n v="49500215"/>
    <n v="12"/>
  </r>
  <r>
    <x v="4"/>
    <n v="239"/>
    <x v="10"/>
    <x v="13"/>
    <s v="RÄU-END RW-CHILI 320G E"/>
    <x v="0"/>
    <x v="28"/>
    <s v="keinen Abnehmer"/>
    <x v="4"/>
    <s v="Produkte"/>
    <s v="BUs"/>
    <s v="Symptome"/>
    <n v="101.95739999999999"/>
    <s v="Verkauf"/>
    <n v="49500216"/>
    <n v="12"/>
  </r>
  <r>
    <x v="4"/>
    <n v="347"/>
    <x v="10"/>
    <x v="13"/>
    <s v="RÄU-END RW-CHILI 320G E"/>
    <x v="0"/>
    <x v="28"/>
    <s v="keinen Abnehmer"/>
    <x v="4"/>
    <s v="Produkte"/>
    <s v="BUs"/>
    <s v="Symptome"/>
    <n v="148.03019999999998"/>
    <s v="Verkauf"/>
    <n v="49500216"/>
    <n v="12"/>
  </r>
  <r>
    <x v="4"/>
    <n v="138"/>
    <x v="10"/>
    <x v="13"/>
    <s v="RÄU-END GRW-KRÄU 320G E"/>
    <x v="0"/>
    <x v="28"/>
    <s v="keinen Abnehmer"/>
    <x v="4"/>
    <s v="Produkte"/>
    <s v="BUs"/>
    <s v="Symptome"/>
    <n v="58.870799999999996"/>
    <s v="Verkauf"/>
    <n v="49500218"/>
    <n v="12"/>
  </r>
  <r>
    <x v="1"/>
    <n v="45"/>
    <x v="15"/>
    <x v="10"/>
    <s v="VOS VEG-SCH-MILD-VAKU"/>
    <x v="0"/>
    <x v="15"/>
    <s v="-"/>
    <x v="6"/>
    <s v="Produkte"/>
    <s v="BUs"/>
    <s v="Symptome"/>
    <n v="23.13"/>
    <s v="L1"/>
    <n v="49900001"/>
    <n v="12"/>
  </r>
  <r>
    <x v="1"/>
    <n v="606"/>
    <x v="30"/>
    <x v="10"/>
    <s v="VOS VEG-SCH-MILD-VAKU"/>
    <x v="5"/>
    <x v="15"/>
    <s v="-"/>
    <x v="1"/>
    <s v="Produkte"/>
    <s v="BUs"/>
    <s v="Symptome"/>
    <n v="311.48399999999998"/>
    <s v="L1"/>
    <n v="49900001"/>
    <n v="61"/>
  </r>
  <r>
    <x v="1"/>
    <n v="253"/>
    <x v="31"/>
    <x v="10"/>
    <s v="VOS VEG-SCH-MILD-VAKU"/>
    <x v="0"/>
    <x v="15"/>
    <s v="-"/>
    <x v="0"/>
    <s v="Produkte"/>
    <s v="BUs"/>
    <s v="Symptome"/>
    <n v="130.042"/>
    <s v="bu3"/>
    <n v="49900001"/>
    <n v="12"/>
  </r>
  <r>
    <x v="1"/>
    <n v="100"/>
    <x v="13"/>
    <x v="10"/>
    <s v="VOS VEG-SCH-MILD-VAKU"/>
    <x v="5"/>
    <x v="15"/>
    <s v="-"/>
    <x v="2"/>
    <s v="Produkte"/>
    <s v="BUs"/>
    <s v="Symptome"/>
    <n v="51.4"/>
    <s v="BU3"/>
    <n v="49900001"/>
    <n v="61"/>
  </r>
  <r>
    <x v="1"/>
    <n v="150"/>
    <x v="15"/>
    <x v="10"/>
    <s v="VOS VEG-SCH-WÜRZIG-VAKU"/>
    <x v="0"/>
    <x v="15"/>
    <s v="-"/>
    <x v="6"/>
    <s v="Produkte"/>
    <s v="BUs"/>
    <s v="Symptome"/>
    <n v="77.100000000000009"/>
    <s v="L1"/>
    <n v="49900002"/>
    <n v="12"/>
  </r>
  <r>
    <x v="1"/>
    <n v="290"/>
    <x v="45"/>
    <x v="10"/>
    <s v="VOS VEG-SCH-WÜRZIG-VAKU"/>
    <x v="0"/>
    <x v="15"/>
    <s v="-"/>
    <x v="7"/>
    <s v="Produkte"/>
    <s v="BUs"/>
    <s v="Symptome"/>
    <n v="149.06"/>
    <s v="L1"/>
    <n v="49900002"/>
    <n v="12"/>
  </r>
  <r>
    <x v="1"/>
    <n v="450"/>
    <x v="22"/>
    <x v="10"/>
    <s v="VOS VEG-SCH-WÜRZIG-VAKU"/>
    <x v="1"/>
    <x v="1"/>
    <s v="Schmutz"/>
    <x v="7"/>
    <s v="Produkte"/>
    <s v="BUs"/>
    <s v="Symptome"/>
    <n v="231.3"/>
    <s v="L1"/>
    <n v="49900002"/>
    <n v="22"/>
  </r>
  <r>
    <x v="1"/>
    <n v="11"/>
    <x v="22"/>
    <x v="10"/>
    <s v="VOS VEG-SCH-WÜRZIG-VAKU"/>
    <x v="1"/>
    <x v="1"/>
    <s v="Schmutz"/>
    <x v="7"/>
    <s v="Produkte"/>
    <s v="BUs"/>
    <s v="Symptome"/>
    <n v="5.6539999999999999"/>
    <s v="L1"/>
    <n v="49900002"/>
    <n v="22"/>
  </r>
  <r>
    <x v="1"/>
    <n v="2613"/>
    <x v="30"/>
    <x v="10"/>
    <s v="VOS VEG-SCH-WÜRZIG-VAKU"/>
    <x v="5"/>
    <x v="15"/>
    <s v="-"/>
    <x v="1"/>
    <s v="Produkte"/>
    <s v="BUs"/>
    <s v="Symptome"/>
    <n v="1343.0820000000001"/>
    <s v="L1"/>
    <n v="49900002"/>
    <n v="61"/>
  </r>
  <r>
    <x v="1"/>
    <n v="348"/>
    <x v="31"/>
    <x v="10"/>
    <s v="VOS VEG-SCH-WÜRZIG-VAKU"/>
    <x v="0"/>
    <x v="15"/>
    <s v="-"/>
    <x v="0"/>
    <s v="Produkte"/>
    <s v="BUs"/>
    <s v="Symptome"/>
    <n v="178.87200000000001"/>
    <s v="bu3"/>
    <n v="49900002"/>
    <n v="12"/>
  </r>
  <r>
    <x v="1"/>
    <n v="59"/>
    <x v="3"/>
    <x v="10"/>
    <s v="VOS VEG-SCH-WÜRZIG-VAKU"/>
    <x v="0"/>
    <x v="15"/>
    <s v="-"/>
    <x v="0"/>
    <s v="Produkte"/>
    <s v="BUs"/>
    <s v="Symptome"/>
    <n v="30.326000000000001"/>
    <s v="BU3"/>
    <n v="49900002"/>
    <n v="12"/>
  </r>
  <r>
    <x v="2"/>
    <n v="1780"/>
    <x v="46"/>
    <x v="14"/>
    <s v="AM FK-Röllchen England"/>
    <x v="1"/>
    <x v="32"/>
    <s v="Freigabe QM über Produktion Weisenhorn(Ethylinoxid)"/>
    <x v="6"/>
    <s v="Produkte"/>
    <s v="BUs"/>
    <s v="Symptome"/>
    <s v="0"/>
    <s v="Weisenhorn"/>
    <n v="50000011"/>
    <n v="22"/>
  </r>
  <r>
    <x v="2"/>
    <n v="525"/>
    <x v="12"/>
    <x v="13"/>
    <s v="Außenmasse FK-Röllchen"/>
    <x v="0"/>
    <x v="47"/>
    <s v="keine Verlängerung, da Ananas"/>
    <x v="2"/>
    <s v="Produkte"/>
    <s v="BUs"/>
    <s v="Symptome"/>
    <n v="1863.75"/>
    <s v="Weisenhorn"/>
    <n v="50000275"/>
    <n v="11"/>
  </r>
  <r>
    <x v="2"/>
    <n v="525"/>
    <x v="12"/>
    <x v="13"/>
    <s v="Außenmasse FK-Röllchen"/>
    <x v="0"/>
    <x v="8"/>
    <s v="-"/>
    <x v="2"/>
    <s v="Produkte"/>
    <s v="BUs"/>
    <s v="Symptome"/>
    <n v="1863.75"/>
    <s v="Weisenhorn"/>
    <n v="50000275"/>
    <n v="11"/>
  </r>
  <r>
    <x v="2"/>
    <n v="777.6"/>
    <x v="30"/>
    <x v="13"/>
    <s v="Black Forest Räucherkäs"/>
    <x v="1"/>
    <x v="32"/>
    <s v="Rückrufaktion"/>
    <x v="1"/>
    <s v="Produkte"/>
    <s v="BUs"/>
    <s v="Symptome"/>
    <s v="0"/>
    <s v="Logistik"/>
    <n v="57000277"/>
    <n v="22"/>
  </r>
  <r>
    <x v="2"/>
    <n v="3546"/>
    <x v="33"/>
    <x v="13"/>
    <s v="Black Forest Räucherkäs"/>
    <x v="1"/>
    <x v="32"/>
    <s v="Rückrufaktion"/>
    <x v="8"/>
    <s v="Produkte"/>
    <s v="BUs"/>
    <s v="Symptome"/>
    <s v="0"/>
    <s v="Externe"/>
    <n v="57000277"/>
    <n v="22"/>
  </r>
  <r>
    <x v="0"/>
    <n v="80"/>
    <x v="11"/>
    <x v="13"/>
    <s v="(AH) Meine Käserei, Whi"/>
    <x v="0"/>
    <x v="48"/>
    <s v="-"/>
    <x v="0"/>
    <s v="Produkte"/>
    <s v="BUs"/>
    <s v="Symptome"/>
    <s v="0"/>
    <s v="RWV"/>
    <n v="58000902"/>
    <n v="12"/>
  </r>
  <r>
    <x v="2"/>
    <n v="159.68"/>
    <x v="40"/>
    <x v="6"/>
    <s v="Emmentaler &quot;W&quot; 5.000g,"/>
    <x v="1"/>
    <x v="0"/>
    <s v="-"/>
    <x v="10"/>
    <s v="Produkte"/>
    <s v="BUs"/>
    <s v="Symptome"/>
    <s v="0"/>
    <s v="Rest"/>
    <n v="59000034"/>
    <n v="22"/>
  </r>
  <r>
    <x v="4"/>
    <n v="1500"/>
    <x v="13"/>
    <x v="13"/>
    <s v="Räucher-Endstücke 3kg S"/>
    <x v="0"/>
    <x v="28"/>
    <s v="hätte im Juni verkauft werden sollen"/>
    <x v="2"/>
    <s v="Produkte"/>
    <s v="BUs"/>
    <s v="Symptome"/>
    <n v="3952.65"/>
    <s v="Verkauf"/>
    <n v="59500021"/>
    <n v="11"/>
  </r>
  <r>
    <x v="4"/>
    <n v="684"/>
    <x v="23"/>
    <x v="7"/>
    <s v="Abschnitte Landkäse Ber"/>
    <x v="0"/>
    <x v="28"/>
    <s v="-"/>
    <x v="5"/>
    <s v="Produkte"/>
    <s v="BUs"/>
    <s v="Symptome"/>
    <n v="715.25880000000006"/>
    <s v="Verkauf"/>
    <n v="59500051"/>
    <n v="12"/>
  </r>
  <r>
    <x v="4"/>
    <n v="1831"/>
    <x v="31"/>
    <x v="7"/>
    <s v="Abschnitte Landkäse Ber"/>
    <x v="0"/>
    <x v="49"/>
    <s v="-"/>
    <x v="0"/>
    <s v="Produkte"/>
    <s v="BUs"/>
    <s v="Symptome"/>
    <n v="1914.6767000000002"/>
    <s v="Verkauf"/>
    <n v="59500051"/>
    <n v="12"/>
  </r>
  <r>
    <x v="0"/>
    <n v="28"/>
    <x v="13"/>
    <x v="6"/>
    <n v="295000913"/>
    <x v="0"/>
    <x v="0"/>
    <s v="-"/>
    <x v="2"/>
    <s v="Produkte"/>
    <s v="BUs"/>
    <s v="Symptome"/>
    <s v="0"/>
    <s v="RWV"/>
    <n v="295000913"/>
    <n v="12"/>
  </r>
  <r>
    <x v="0"/>
    <n v="163"/>
    <x v="13"/>
    <x v="2"/>
    <s v="-"/>
    <x v="0"/>
    <x v="15"/>
    <s v="-"/>
    <x v="2"/>
    <s v="Produkte"/>
    <s v="BUs"/>
    <s v="Symptome"/>
    <s v="0"/>
    <s v="RWV"/>
    <s v="-"/>
    <n v="12"/>
  </r>
  <r>
    <x v="0"/>
    <n v="346"/>
    <x v="13"/>
    <x v="2"/>
    <s v="-"/>
    <x v="0"/>
    <x v="15"/>
    <s v="-"/>
    <x v="2"/>
    <s v="Produkte"/>
    <s v="BUs"/>
    <s v="Symptome"/>
    <s v="0"/>
    <s v="RWV"/>
    <s v="-"/>
    <n v="12"/>
  </r>
  <r>
    <x v="0"/>
    <n v="24.8"/>
    <x v="2"/>
    <x v="2"/>
    <s v="-"/>
    <x v="0"/>
    <x v="15"/>
    <s v="-"/>
    <x v="2"/>
    <s v="Produkte"/>
    <s v="BUs"/>
    <s v="Symptome"/>
    <s v="0"/>
    <s v="RWV"/>
    <s v="-"/>
    <n v="12"/>
  </r>
  <r>
    <x v="0"/>
    <n v="123"/>
    <x v="2"/>
    <x v="2"/>
    <s v="-"/>
    <x v="0"/>
    <x v="15"/>
    <s v="-"/>
    <x v="2"/>
    <s v="Produkte"/>
    <s v="BUs"/>
    <s v="Symptome"/>
    <s v="0"/>
    <s v="RWV"/>
    <s v="-"/>
    <n v="12"/>
  </r>
  <r>
    <x v="0"/>
    <n v="84"/>
    <x v="2"/>
    <x v="2"/>
    <s v="-"/>
    <x v="0"/>
    <x v="15"/>
    <s v="-"/>
    <x v="2"/>
    <s v="Produkte"/>
    <s v="BUs"/>
    <s v="Symptome"/>
    <s v="0"/>
    <s v="RWV"/>
    <s v="-"/>
    <n v="12"/>
  </r>
  <r>
    <x v="2"/>
    <n v="129.4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1"/>
    <n v="25"/>
    <x v="0"/>
    <x v="2"/>
    <s v="-"/>
    <x v="2"/>
    <x v="2"/>
    <s v="-"/>
    <x v="0"/>
    <s v="Produkte"/>
    <s v="BUs"/>
    <s v="Symptome"/>
    <s v="0"/>
    <s v="L1"/>
    <s v="-"/>
    <n v="30"/>
  </r>
  <r>
    <x v="2"/>
    <n v="150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2"/>
    <n v="9.5"/>
    <x v="0"/>
    <x v="2"/>
    <s v="-"/>
    <x v="3"/>
    <x v="51"/>
    <s v="-"/>
    <x v="0"/>
    <s v="Produkte"/>
    <s v="BUs"/>
    <s v="Symptome"/>
    <s v="0"/>
    <s v="QM"/>
    <s v="-"/>
    <n v="74"/>
  </r>
  <r>
    <x v="2"/>
    <n v="86.6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2"/>
    <n v="4.5999999999999996"/>
    <x v="48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1"/>
    <n v="4.5"/>
    <x v="3"/>
    <x v="2"/>
    <s v="-"/>
    <x v="2"/>
    <x v="2"/>
    <s v="-"/>
    <x v="0"/>
    <s v="Produkte"/>
    <s v="BUs"/>
    <s v="Symptome"/>
    <s v="0"/>
    <s v="Bu3"/>
    <s v="-"/>
    <n v="30"/>
  </r>
  <r>
    <x v="1"/>
    <n v="40"/>
    <x v="3"/>
    <x v="2"/>
    <s v="-"/>
    <x v="2"/>
    <x v="2"/>
    <s v="-"/>
    <x v="0"/>
    <s v="Produkte"/>
    <s v="BUs"/>
    <s v="Symptome"/>
    <s v="0"/>
    <s v="L1"/>
    <s v="-"/>
    <n v="30"/>
  </r>
  <r>
    <x v="3"/>
    <n v="35"/>
    <x v="3"/>
    <x v="2"/>
    <s v="-"/>
    <x v="2"/>
    <x v="2"/>
    <s v="-"/>
    <x v="0"/>
    <s v="Produkte"/>
    <s v="BUs"/>
    <s v="Symptome"/>
    <s v="0"/>
    <s v="BU4"/>
    <s v="-"/>
    <n v="30"/>
  </r>
  <r>
    <x v="1"/>
    <n v="8"/>
    <x v="3"/>
    <x v="2"/>
    <s v="-"/>
    <x v="2"/>
    <x v="2"/>
    <s v="-"/>
    <x v="0"/>
    <s v="Produkte"/>
    <s v="BUs"/>
    <s v="Symptome"/>
    <s v="0"/>
    <s v="L35"/>
    <s v="-"/>
    <n v="30"/>
  </r>
  <r>
    <x v="5"/>
    <n v="39"/>
    <x v="3"/>
    <x v="2"/>
    <s v="-"/>
    <x v="2"/>
    <x v="2"/>
    <s v="-"/>
    <x v="0"/>
    <s v="Produkte"/>
    <s v="BUs"/>
    <s v="Symptome"/>
    <s v="0"/>
    <s v="Bu2"/>
    <s v="-"/>
    <n v="30"/>
  </r>
  <r>
    <x v="2"/>
    <n v="8.5"/>
    <x v="3"/>
    <x v="2"/>
    <s v="-"/>
    <x v="3"/>
    <x v="51"/>
    <s v="-"/>
    <x v="0"/>
    <s v="Produkte"/>
    <s v="BUs"/>
    <s v="Symptome"/>
    <s v="0"/>
    <s v="QM"/>
    <s v="-"/>
    <n v="74"/>
  </r>
  <r>
    <x v="2"/>
    <n v="175"/>
    <x v="24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10"/>
    <x v="24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0"/>
    <n v="54"/>
    <x v="9"/>
    <x v="2"/>
    <s v="-"/>
    <x v="2"/>
    <x v="2"/>
    <s v="-"/>
    <x v="2"/>
    <s v="Produkte"/>
    <s v="BUs"/>
    <s v="Symptome"/>
    <s v="0"/>
    <s v="Abfüllung"/>
    <s v="-"/>
    <n v="30"/>
  </r>
  <r>
    <x v="0"/>
    <n v="206"/>
    <x v="9"/>
    <x v="2"/>
    <s v="-"/>
    <x v="2"/>
    <x v="2"/>
    <s v="-"/>
    <x v="2"/>
    <s v="Produkte"/>
    <s v="BUs"/>
    <s v="Symptome"/>
    <s v="0"/>
    <s v="Abfüllung"/>
    <s v="-"/>
    <n v="30"/>
  </r>
  <r>
    <x v="1"/>
    <n v="79"/>
    <x v="9"/>
    <x v="2"/>
    <s v="-"/>
    <x v="2"/>
    <x v="2"/>
    <s v="-"/>
    <x v="2"/>
    <s v="Produkte"/>
    <s v="BUs"/>
    <s v="Symptome"/>
    <s v="0"/>
    <s v="BU3"/>
    <s v="-"/>
    <n v="30"/>
  </r>
  <r>
    <x v="0"/>
    <n v="60"/>
    <x v="9"/>
    <x v="2"/>
    <s v="-"/>
    <x v="0"/>
    <x v="15"/>
    <s v="-"/>
    <x v="2"/>
    <s v="Produkte"/>
    <s v="BUs"/>
    <s v="Symptome"/>
    <s v="0"/>
    <s v="Abfüllung"/>
    <s v="-"/>
    <n v="12"/>
  </r>
  <r>
    <x v="1"/>
    <n v="64"/>
    <x v="9"/>
    <x v="2"/>
    <s v="-"/>
    <x v="2"/>
    <x v="23"/>
    <s v="-"/>
    <x v="2"/>
    <s v="Produkte"/>
    <s v="BUs"/>
    <s v="Symptome"/>
    <s v="0"/>
    <s v="L35"/>
    <s v="-"/>
    <n v="81"/>
  </r>
  <r>
    <x v="2"/>
    <n v="19"/>
    <x v="9"/>
    <x v="2"/>
    <s v="-"/>
    <x v="3"/>
    <x v="51"/>
    <s v="-"/>
    <x v="2"/>
    <s v="Produkte"/>
    <s v="BUs"/>
    <s v="Symptome"/>
    <s v="0"/>
    <s v="QM"/>
    <s v="-"/>
    <n v="74"/>
  </r>
  <r>
    <x v="2"/>
    <n v="75"/>
    <x v="45"/>
    <x v="8"/>
    <s v="Laborproben"/>
    <x v="3"/>
    <x v="52"/>
    <s v="Einwaage Labor"/>
    <x v="7"/>
    <s v="Produkte"/>
    <s v="BUs"/>
    <s v="Symptome"/>
    <s v="0"/>
    <s v="Labor"/>
    <s v="Laborproben"/>
    <n v="71"/>
  </r>
  <r>
    <x v="0"/>
    <n v="28"/>
    <x v="13"/>
    <x v="2"/>
    <s v="-"/>
    <x v="1"/>
    <x v="42"/>
    <s v="-"/>
    <x v="2"/>
    <s v="Produkte"/>
    <s v="BUs"/>
    <s v="Symptome"/>
    <s v="0"/>
    <s v="Abfüllung"/>
    <s v="-"/>
    <n v="40"/>
  </r>
  <r>
    <x v="2"/>
    <n v="54"/>
    <x v="45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5"/>
    <n v="20"/>
    <x v="13"/>
    <x v="2"/>
    <s v="-"/>
    <x v="2"/>
    <x v="2"/>
    <s v="-"/>
    <x v="2"/>
    <s v="Produkte"/>
    <s v="BUs"/>
    <s v="Symptome"/>
    <s v="0"/>
    <s v="BU2"/>
    <s v="-"/>
    <n v="30"/>
  </r>
  <r>
    <x v="2"/>
    <n v="75"/>
    <x v="22"/>
    <x v="8"/>
    <s v="Laborproben"/>
    <x v="3"/>
    <x v="35"/>
    <s v="Laborprobe"/>
    <x v="7"/>
    <s v="Produkte"/>
    <s v="BUs"/>
    <s v="Symptome"/>
    <s v="0"/>
    <s v="Labor"/>
    <s v="Laborproben"/>
    <n v="73"/>
  </r>
  <r>
    <x v="1"/>
    <n v="24"/>
    <x v="13"/>
    <x v="2"/>
    <s v="-"/>
    <x v="5"/>
    <x v="17"/>
    <s v="-"/>
    <x v="2"/>
    <s v="Produkte"/>
    <s v="BUs"/>
    <s v="Symptome"/>
    <s v="0"/>
    <s v="L16"/>
    <s v="-"/>
    <n v="61"/>
  </r>
  <r>
    <x v="0"/>
    <n v="35"/>
    <x v="13"/>
    <x v="2"/>
    <s v="-"/>
    <x v="1"/>
    <x v="6"/>
    <s v="-"/>
    <x v="2"/>
    <s v="Produkte"/>
    <s v="BUs"/>
    <s v="Symptome"/>
    <s v="0"/>
    <s v="RWV"/>
    <s v="-"/>
    <n v="60"/>
  </r>
  <r>
    <x v="0"/>
    <n v="42"/>
    <x v="13"/>
    <x v="2"/>
    <s v="-"/>
    <x v="1"/>
    <x v="42"/>
    <s v="-"/>
    <x v="2"/>
    <s v="Produkte"/>
    <s v="BUs"/>
    <s v="Symptome"/>
    <s v="0"/>
    <s v="Abfüllung"/>
    <s v="-"/>
    <n v="40"/>
  </r>
  <r>
    <x v="1"/>
    <n v="184"/>
    <x v="13"/>
    <x v="2"/>
    <s v="-"/>
    <x v="3"/>
    <x v="53"/>
    <s v="-"/>
    <x v="2"/>
    <s v="Produkte"/>
    <s v="BUs"/>
    <s v="Symptome"/>
    <s v="0"/>
    <s v="WVP"/>
    <s v="-"/>
    <n v="72"/>
  </r>
  <r>
    <x v="2"/>
    <n v="4.2"/>
    <x v="14"/>
    <x v="8"/>
    <s v="Rückstellproben"/>
    <x v="3"/>
    <x v="50"/>
    <s v="Rückstellproben"/>
    <x v="1"/>
    <s v="Produkte"/>
    <s v="BUs"/>
    <s v="Symptome"/>
    <s v="0"/>
    <s v="Labor"/>
    <s v="Rückstellproben"/>
    <n v="70"/>
  </r>
  <r>
    <x v="2"/>
    <n v="4"/>
    <x v="13"/>
    <x v="2"/>
    <s v="-"/>
    <x v="3"/>
    <x v="51"/>
    <s v="-"/>
    <x v="2"/>
    <s v="Produkte"/>
    <s v="BUs"/>
    <s v="Symptome"/>
    <s v="0"/>
    <s v="QM"/>
    <s v="-"/>
    <n v="74"/>
  </r>
  <r>
    <x v="3"/>
    <n v="42"/>
    <x v="13"/>
    <x v="2"/>
    <s v="-"/>
    <x v="2"/>
    <x v="2"/>
    <s v="-"/>
    <x v="2"/>
    <s v="Produkte"/>
    <s v="BUs"/>
    <s v="Symptome"/>
    <s v="0"/>
    <s v="BU4"/>
    <s v="-"/>
    <n v="30"/>
  </r>
  <r>
    <x v="1"/>
    <n v="39"/>
    <x v="13"/>
    <x v="2"/>
    <s v="-"/>
    <x v="2"/>
    <x v="2"/>
    <s v="-"/>
    <x v="2"/>
    <s v="Produkte"/>
    <s v="BUs"/>
    <s v="Symptome"/>
    <s v="0"/>
    <s v="L35"/>
    <s v="-"/>
    <n v="30"/>
  </r>
  <r>
    <x v="5"/>
    <n v="117"/>
    <x v="13"/>
    <x v="2"/>
    <s v="-"/>
    <x v="2"/>
    <x v="2"/>
    <s v="-"/>
    <x v="2"/>
    <s v="Produkte"/>
    <s v="BUs"/>
    <s v="Symptome"/>
    <s v="0"/>
    <s v="BU2"/>
    <s v="-"/>
    <n v="30"/>
  </r>
  <r>
    <x v="1"/>
    <n v="418"/>
    <x v="13"/>
    <x v="2"/>
    <s v="-"/>
    <x v="1"/>
    <x v="32"/>
    <s v="-"/>
    <x v="2"/>
    <s v="Produkte"/>
    <s v="BUs"/>
    <s v="Symptome"/>
    <s v="0"/>
    <s v="L1"/>
    <s v="-"/>
    <n v="22"/>
  </r>
  <r>
    <x v="0"/>
    <n v="90"/>
    <x v="2"/>
    <x v="2"/>
    <s v="-"/>
    <x v="2"/>
    <x v="2"/>
    <s v="-"/>
    <x v="2"/>
    <s v="Produkte"/>
    <s v="BUs"/>
    <s v="Symptome"/>
    <s v="0"/>
    <s v="BU1"/>
    <s v="-"/>
    <n v="30"/>
  </r>
  <r>
    <x v="5"/>
    <n v="52"/>
    <x v="2"/>
    <x v="2"/>
    <s v="-"/>
    <x v="2"/>
    <x v="2"/>
    <s v="-"/>
    <x v="2"/>
    <s v="Produkte"/>
    <s v="BUs"/>
    <s v="Symptome"/>
    <s v="0"/>
    <s v="Bu2"/>
    <s v="-"/>
    <n v="30"/>
  </r>
  <r>
    <x v="0"/>
    <n v="29"/>
    <x v="2"/>
    <x v="2"/>
    <s v="-"/>
    <x v="2"/>
    <x v="12"/>
    <s v="-"/>
    <x v="2"/>
    <s v="Produkte"/>
    <s v="BUs"/>
    <s v="Symptome"/>
    <s v="0"/>
    <n v="3020"/>
    <s v="-"/>
    <n v="31"/>
  </r>
  <r>
    <x v="0"/>
    <n v="21.6"/>
    <x v="2"/>
    <x v="2"/>
    <s v="-"/>
    <x v="2"/>
    <x v="2"/>
    <s v="-"/>
    <x v="2"/>
    <s v="Produkte"/>
    <s v="BUs"/>
    <s v="Symptome"/>
    <s v="0"/>
    <n v="3020"/>
    <s v="-"/>
    <n v="30"/>
  </r>
  <r>
    <x v="0"/>
    <n v="58"/>
    <x v="2"/>
    <x v="2"/>
    <s v="-"/>
    <x v="2"/>
    <x v="2"/>
    <s v="-"/>
    <x v="2"/>
    <s v="Produkte"/>
    <s v="BUs"/>
    <s v="Symptome"/>
    <s v="0"/>
    <n v="3020"/>
    <s v="-"/>
    <n v="30"/>
  </r>
  <r>
    <x v="2"/>
    <n v="14.5"/>
    <x v="2"/>
    <x v="2"/>
    <s v="-"/>
    <x v="3"/>
    <x v="51"/>
    <s v="-"/>
    <x v="2"/>
    <s v="Produkte"/>
    <s v="BUs"/>
    <s v="Symptome"/>
    <s v="0"/>
    <s v="QM"/>
    <s v="-"/>
    <n v="74"/>
  </r>
  <r>
    <x v="2"/>
    <n v="40.4"/>
    <x v="22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1"/>
    <n v="2.2000000000000002"/>
    <x v="2"/>
    <x v="2"/>
    <s v="-"/>
    <x v="2"/>
    <x v="2"/>
    <s v="-"/>
    <x v="2"/>
    <s v="Produkte"/>
    <s v="BUs"/>
    <s v="Symptome"/>
    <s v="0"/>
    <s v="Spezialitäten"/>
    <s v="-"/>
    <n v="30"/>
  </r>
  <r>
    <x v="1"/>
    <n v="8"/>
    <x v="2"/>
    <x v="2"/>
    <s v="-"/>
    <x v="2"/>
    <x v="2"/>
    <s v="-"/>
    <x v="2"/>
    <s v="Produkte"/>
    <s v="BUs"/>
    <s v="Symptome"/>
    <s v="0"/>
    <s v="L33"/>
    <s v="-"/>
    <n v="30"/>
  </r>
  <r>
    <x v="1"/>
    <n v="7.6"/>
    <x v="2"/>
    <x v="2"/>
    <s v="-"/>
    <x v="2"/>
    <x v="2"/>
    <s v="-"/>
    <x v="2"/>
    <s v="Produkte"/>
    <s v="BUs"/>
    <s v="Symptome"/>
    <s v="0"/>
    <s v="Bu3"/>
    <s v="-"/>
    <n v="30"/>
  </r>
  <r>
    <x v="2"/>
    <n v="51"/>
    <x v="47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11"/>
    <x v="49"/>
    <x v="2"/>
    <s v="-"/>
    <x v="3"/>
    <x v="5"/>
    <s v="-"/>
    <x v="2"/>
    <s v="Produkte"/>
    <s v="BUs"/>
    <s v="Symptome"/>
    <s v="0"/>
    <s v="QM"/>
    <s v="-"/>
    <n v="73"/>
  </r>
  <r>
    <x v="2"/>
    <n v="28.8"/>
    <x v="47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5"/>
    <n v="27"/>
    <x v="12"/>
    <x v="2"/>
    <s v="-"/>
    <x v="2"/>
    <x v="2"/>
    <s v="-"/>
    <x v="2"/>
    <s v="Produkte"/>
    <s v="BUs"/>
    <s v="Symptome"/>
    <s v="0"/>
    <s v="BU2"/>
    <s v="-"/>
    <n v="30"/>
  </r>
  <r>
    <x v="3"/>
    <n v="29"/>
    <x v="12"/>
    <x v="2"/>
    <s v="-"/>
    <x v="2"/>
    <x v="2"/>
    <s v="-"/>
    <x v="2"/>
    <s v="Produkte"/>
    <s v="BUs"/>
    <s v="Symptome"/>
    <s v="0"/>
    <s v="BU4"/>
    <s v="-"/>
    <n v="30"/>
  </r>
  <r>
    <x v="1"/>
    <n v="30"/>
    <x v="12"/>
    <x v="2"/>
    <s v="-"/>
    <x v="2"/>
    <x v="2"/>
    <s v="-"/>
    <x v="2"/>
    <s v="Produkte"/>
    <s v="BUs"/>
    <s v="Symptome"/>
    <s v="0"/>
    <s v="BU3"/>
    <s v="-"/>
    <n v="30"/>
  </r>
  <r>
    <x v="0"/>
    <n v="80"/>
    <x v="12"/>
    <x v="2"/>
    <s v="-"/>
    <x v="0"/>
    <x v="15"/>
    <s v="-"/>
    <x v="2"/>
    <s v="Produkte"/>
    <s v="BUs"/>
    <s v="Symptome"/>
    <s v="0"/>
    <s v="Abfüllung"/>
    <s v="-"/>
    <n v="12"/>
  </r>
  <r>
    <x v="2"/>
    <n v="7.5"/>
    <x v="12"/>
    <x v="2"/>
    <s v="-"/>
    <x v="3"/>
    <x v="51"/>
    <s v="-"/>
    <x v="2"/>
    <s v="Produkte"/>
    <s v="BUs"/>
    <s v="Symptome"/>
    <s v="0"/>
    <s v="QM"/>
    <s v="-"/>
    <n v="74"/>
  </r>
  <r>
    <x v="2"/>
    <n v="10.4"/>
    <x v="16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70"/>
    <x v="16"/>
    <x v="8"/>
    <s v="Laborproben"/>
    <x v="3"/>
    <x v="35"/>
    <s v="Laborprobe"/>
    <x v="7"/>
    <s v="Produkte"/>
    <s v="BUs"/>
    <s v="Symptome"/>
    <s v="0"/>
    <s v="Labor"/>
    <s v="Laborproben"/>
    <n v="73"/>
  </r>
  <r>
    <x v="0"/>
    <n v="39"/>
    <x v="12"/>
    <x v="2"/>
    <s v="-"/>
    <x v="2"/>
    <x v="2"/>
    <s v="-"/>
    <x v="2"/>
    <s v="Produkte"/>
    <s v="BUs"/>
    <s v="Symptome"/>
    <s v="0"/>
    <s v="Abfüllung"/>
    <s v="-"/>
    <n v="30"/>
  </r>
  <r>
    <x v="0"/>
    <n v="46"/>
    <x v="12"/>
    <x v="2"/>
    <s v="-"/>
    <x v="2"/>
    <x v="12"/>
    <s v="-"/>
    <x v="2"/>
    <s v="Produkte"/>
    <s v="BUs"/>
    <s v="Symptome"/>
    <s v="0"/>
    <n v="3020"/>
    <s v="-"/>
    <n v="34"/>
  </r>
  <r>
    <x v="3"/>
    <n v="35"/>
    <x v="12"/>
    <x v="2"/>
    <s v="-"/>
    <x v="2"/>
    <x v="2"/>
    <s v="-"/>
    <x v="2"/>
    <s v="Produkte"/>
    <s v="BUs"/>
    <s v="Symptome"/>
    <s v="0"/>
    <s v="Bu4"/>
    <s v="-"/>
    <n v="30"/>
  </r>
  <r>
    <x v="2"/>
    <n v="8.9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8.9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06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0"/>
    <n v="23"/>
    <x v="21"/>
    <x v="2"/>
    <s v="-"/>
    <x v="2"/>
    <x v="12"/>
    <s v="-"/>
    <x v="10"/>
    <s v="Produkte"/>
    <s v="BUs"/>
    <s v="Symptome"/>
    <s v="0"/>
    <n v="3010"/>
    <s v="-"/>
    <n v="31"/>
  </r>
  <r>
    <x v="0"/>
    <n v="227"/>
    <x v="21"/>
    <x v="2"/>
    <s v="-"/>
    <x v="2"/>
    <x v="2"/>
    <s v="-"/>
    <x v="10"/>
    <s v="Produkte"/>
    <s v="BUs"/>
    <s v="Symptome"/>
    <s v="0"/>
    <s v="Abfüllung"/>
    <s v="-"/>
    <n v="30"/>
  </r>
  <r>
    <x v="1"/>
    <n v="94.4"/>
    <x v="21"/>
    <x v="2"/>
    <s v="-"/>
    <x v="2"/>
    <x v="2"/>
    <s v="-"/>
    <x v="10"/>
    <s v="Produkte"/>
    <s v="BUs"/>
    <s v="Symptome"/>
    <s v="0"/>
    <s v="L33"/>
    <s v="-"/>
    <n v="30"/>
  </r>
  <r>
    <x v="3"/>
    <n v="15"/>
    <x v="21"/>
    <x v="2"/>
    <s v="-"/>
    <x v="2"/>
    <x v="2"/>
    <s v="-"/>
    <x v="10"/>
    <s v="Produkte"/>
    <s v="BUs"/>
    <s v="Symptome"/>
    <s v="0"/>
    <s v="Bu4"/>
    <s v="-"/>
    <n v="30"/>
  </r>
  <r>
    <x v="1"/>
    <n v="44"/>
    <x v="21"/>
    <x v="2"/>
    <s v="-"/>
    <x v="2"/>
    <x v="2"/>
    <s v="-"/>
    <x v="10"/>
    <s v="Produkte"/>
    <s v="BUs"/>
    <s v="Symptome"/>
    <s v="0"/>
    <s v="Spezialitäten"/>
    <s v="-"/>
    <n v="30"/>
  </r>
  <r>
    <x v="5"/>
    <n v="79"/>
    <x v="21"/>
    <x v="2"/>
    <s v="-"/>
    <x v="2"/>
    <x v="2"/>
    <s v="-"/>
    <x v="10"/>
    <s v="Produkte"/>
    <s v="BUs"/>
    <s v="Symptome"/>
    <s v="0"/>
    <s v="BU2"/>
    <s v="-"/>
    <n v="30"/>
  </r>
  <r>
    <x v="1"/>
    <n v="26.2"/>
    <x v="21"/>
    <x v="2"/>
    <s v="-"/>
    <x v="2"/>
    <x v="2"/>
    <s v="-"/>
    <x v="10"/>
    <s v="Produkte"/>
    <s v="BUs"/>
    <s v="Symptome"/>
    <s v="0"/>
    <s v="L35"/>
    <s v="-"/>
    <n v="30"/>
  </r>
  <r>
    <x v="1"/>
    <n v="33"/>
    <x v="40"/>
    <x v="2"/>
    <s v="-"/>
    <x v="2"/>
    <x v="2"/>
    <s v="-"/>
    <x v="10"/>
    <s v="Produkte"/>
    <s v="BUs"/>
    <s v="Symptome"/>
    <s v="0"/>
    <s v="bu3"/>
    <s v="-"/>
    <n v="30"/>
  </r>
  <r>
    <x v="3"/>
    <n v="26"/>
    <x v="40"/>
    <x v="2"/>
    <s v="-"/>
    <x v="2"/>
    <x v="2"/>
    <s v="-"/>
    <x v="10"/>
    <s v="Produkte"/>
    <s v="BUs"/>
    <s v="Symptome"/>
    <s v="0"/>
    <s v="bu4"/>
    <s v="-"/>
    <n v="30"/>
  </r>
  <r>
    <x v="0"/>
    <n v="60"/>
    <x v="40"/>
    <x v="2"/>
    <s v="-"/>
    <x v="2"/>
    <x v="2"/>
    <s v="-"/>
    <x v="10"/>
    <s v="Produkte"/>
    <s v="BUs"/>
    <s v="Symptome"/>
    <s v="0"/>
    <s v="Abfüllung"/>
    <s v="-"/>
    <n v="30"/>
  </r>
  <r>
    <x v="3"/>
    <n v="15.4"/>
    <x v="41"/>
    <x v="2"/>
    <s v="-"/>
    <x v="2"/>
    <x v="2"/>
    <s v="-"/>
    <x v="10"/>
    <s v="Produkte"/>
    <s v="BUs"/>
    <s v="Symptome"/>
    <s v="0"/>
    <s v="bu4"/>
    <s v="-"/>
    <n v="30"/>
  </r>
  <r>
    <x v="1"/>
    <n v="28.4"/>
    <x v="41"/>
    <x v="2"/>
    <s v="-"/>
    <x v="2"/>
    <x v="2"/>
    <s v="-"/>
    <x v="10"/>
    <s v="Produkte"/>
    <s v="BUs"/>
    <s v="Symptome"/>
    <s v="0"/>
    <s v="bu3"/>
    <s v="-"/>
    <n v="30"/>
  </r>
  <r>
    <x v="0"/>
    <n v="100"/>
    <x v="13"/>
    <x v="2"/>
    <s v="-"/>
    <x v="2"/>
    <x v="11"/>
    <s v="-"/>
    <x v="2"/>
    <s v="Produkte"/>
    <s v="BUs"/>
    <s v="Symptome"/>
    <s v="0"/>
    <s v="Abfüllung"/>
    <s v="-"/>
    <n v="10"/>
  </r>
  <r>
    <x v="0"/>
    <n v="80.400000000000006"/>
    <x v="2"/>
    <x v="2"/>
    <s v="-"/>
    <x v="2"/>
    <x v="11"/>
    <s v="-"/>
    <x v="2"/>
    <s v="Produkte"/>
    <s v="BUs"/>
    <s v="Symptome"/>
    <s v="0"/>
    <n v="3020"/>
    <s v="-"/>
    <n v="10"/>
  </r>
  <r>
    <x v="0"/>
    <n v="50"/>
    <x v="2"/>
    <x v="2"/>
    <s v="-"/>
    <x v="2"/>
    <x v="11"/>
    <s v="-"/>
    <x v="2"/>
    <s v="Produkte"/>
    <s v="BUs"/>
    <s v="Symptome"/>
    <s v="0"/>
    <n v="3020"/>
    <s v="-"/>
    <n v="10"/>
  </r>
  <r>
    <x v="0"/>
    <n v="173"/>
    <x v="2"/>
    <x v="2"/>
    <s v="-"/>
    <x v="2"/>
    <x v="11"/>
    <s v="-"/>
    <x v="2"/>
    <s v="Produkte"/>
    <s v="BUs"/>
    <s v="Symptome"/>
    <s v="0"/>
    <s v="Schmelze"/>
    <s v="-"/>
    <n v="10"/>
  </r>
  <r>
    <x v="0"/>
    <n v="345"/>
    <x v="21"/>
    <x v="2"/>
    <s v="-"/>
    <x v="2"/>
    <x v="11"/>
    <s v="-"/>
    <x v="10"/>
    <s v="Produkte"/>
    <s v="BUs"/>
    <s v="Symptome"/>
    <s v="0"/>
    <s v="Schmelze"/>
    <s v="-"/>
    <n v="10"/>
  </r>
  <r>
    <x v="0"/>
    <n v="60.900000000000006"/>
    <x v="41"/>
    <x v="2"/>
    <s v="-"/>
    <x v="2"/>
    <x v="11"/>
    <s v="-"/>
    <x v="10"/>
    <s v="Produkte"/>
    <s v="BUs"/>
    <s v="Symptome"/>
    <s v="0"/>
    <n v="3100"/>
    <s v="-"/>
    <n v="10"/>
  </r>
  <r>
    <x v="1"/>
    <n v="120"/>
    <x v="27"/>
    <x v="7"/>
    <s v="ABS Tilster"/>
    <x v="1"/>
    <x v="1"/>
    <s v="Kunststoff"/>
    <x v="9"/>
    <s v="Produkte"/>
    <s v="BUs"/>
    <s v="Symptome"/>
    <s v="0"/>
    <s v="L1"/>
    <s v="ABS Tilster"/>
    <n v="22"/>
  </r>
  <r>
    <x v="0"/>
    <n v="10.8"/>
    <x v="12"/>
    <x v="6"/>
    <s v="Becher"/>
    <x v="1"/>
    <x v="42"/>
    <s v="-"/>
    <x v="2"/>
    <s v="Produkte"/>
    <s v="BUs"/>
    <s v="Symptome"/>
    <s v="0"/>
    <s v="Abfüllung"/>
    <s v="Becher"/>
    <n v="40"/>
  </r>
  <r>
    <x v="0"/>
    <n v="90"/>
    <x v="40"/>
    <x v="6"/>
    <s v="Becher"/>
    <x v="1"/>
    <x v="42"/>
    <s v="-"/>
    <x v="10"/>
    <s v="Produkte"/>
    <s v="BUs"/>
    <s v="Symptome"/>
    <s v="0"/>
    <n v="3110"/>
    <s v="Becher"/>
    <n v="40"/>
  </r>
  <r>
    <x v="5"/>
    <n v="93.5"/>
    <x v="46"/>
    <x v="0"/>
    <s v="Blöcke"/>
    <x v="0"/>
    <x v="54"/>
    <s v="Luftzieher/Folienriss durch Transport"/>
    <x v="6"/>
    <s v="Produkte"/>
    <s v="BUs"/>
    <s v="Symptome"/>
    <s v="0"/>
    <s v="BU2"/>
    <s v="Blöcke"/>
    <n v="12"/>
  </r>
  <r>
    <x v="5"/>
    <n v="188"/>
    <x v="45"/>
    <x v="0"/>
    <s v="Blöcke"/>
    <x v="0"/>
    <x v="54"/>
    <s v="Luftzieher/Folienriss durch Transport"/>
    <x v="7"/>
    <s v="Produkte"/>
    <s v="BUs"/>
    <s v="Symptome"/>
    <s v="0"/>
    <s v="BU2"/>
    <s v="Blöcke"/>
    <n v="12"/>
  </r>
  <r>
    <x v="5"/>
    <n v="30.4"/>
    <x v="4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15"/>
    <x v="38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45"/>
    <x v="38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75"/>
    <x v="6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90"/>
    <x v="6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30"/>
    <x v="30"/>
    <x v="0"/>
    <s v="Blöcke"/>
    <x v="0"/>
    <x v="54"/>
    <s v="Luftzieher/Folienriss durch Transport"/>
    <x v="1"/>
    <s v="Produkte"/>
    <s v="BUs"/>
    <s v="Symptome"/>
    <s v="0"/>
    <s v="BU2"/>
    <s v="Blöcke"/>
    <n v="12"/>
  </r>
  <r>
    <x v="5"/>
    <n v="30"/>
    <x v="5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30"/>
    <x v="10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126"/>
    <x v="10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45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75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150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45"/>
    <x v="19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30"/>
    <x v="43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60"/>
    <x v="33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75"/>
    <x v="20"/>
    <x v="0"/>
    <s v="Blöcke"/>
    <x v="0"/>
    <x v="54"/>
    <s v="Luftzieher/Folienriss durch Transport"/>
    <x v="9"/>
    <s v="Produkte"/>
    <s v="BUs"/>
    <s v="Symptome"/>
    <s v="0"/>
    <s v="BU2"/>
    <s v="Blöcke"/>
    <n v="12"/>
  </r>
  <r>
    <x v="5"/>
    <n v="15"/>
    <x v="34"/>
    <x v="0"/>
    <s v="Blöcke"/>
    <x v="0"/>
    <x v="54"/>
    <s v="-"/>
    <x v="5"/>
    <s v="Produkte"/>
    <s v="BUs"/>
    <s v="Symptome"/>
    <s v="0"/>
    <s v="Bu2"/>
    <s v="Blöcke"/>
    <n v="12"/>
  </r>
  <r>
    <x v="5"/>
    <n v="15"/>
    <x v="36"/>
    <x v="0"/>
    <s v="Blöcke"/>
    <x v="0"/>
    <x v="54"/>
    <s v="-"/>
    <x v="5"/>
    <s v="Produkte"/>
    <s v="BUs"/>
    <s v="Symptome"/>
    <s v="0"/>
    <s v="BU2"/>
    <s v="Blöcke"/>
    <n v="12"/>
  </r>
  <r>
    <x v="5"/>
    <n v="49.5"/>
    <x v="7"/>
    <x v="0"/>
    <s v="Blöcke"/>
    <x v="0"/>
    <x v="54"/>
    <s v="-"/>
    <x v="5"/>
    <s v="Produkte"/>
    <s v="BUs"/>
    <s v="Symptome"/>
    <s v="0"/>
    <s v="BU2"/>
    <s v="Blöcke"/>
    <n v="12"/>
  </r>
  <r>
    <x v="5"/>
    <n v="60"/>
    <x v="37"/>
    <x v="0"/>
    <s v="Blöcke"/>
    <x v="0"/>
    <x v="54"/>
    <s v="-"/>
    <x v="0"/>
    <s v="Produkte"/>
    <s v="BUs"/>
    <s v="Symptome"/>
    <s v="0"/>
    <s v="BU2"/>
    <s v="Blöcke"/>
    <n v="12"/>
  </r>
  <r>
    <x v="5"/>
    <n v="15"/>
    <x v="37"/>
    <x v="0"/>
    <s v="Blöcke"/>
    <x v="2"/>
    <x v="2"/>
    <s v="-"/>
    <x v="0"/>
    <s v="Produkte"/>
    <s v="BUs"/>
    <s v="Symptome"/>
    <s v="0"/>
    <s v="BU2"/>
    <s v="Blöcke"/>
    <n v="30"/>
  </r>
  <r>
    <x v="5"/>
    <n v="15"/>
    <x v="3"/>
    <x v="0"/>
    <s v="Blöcke"/>
    <x v="0"/>
    <x v="54"/>
    <s v="-"/>
    <x v="0"/>
    <s v="Produkte"/>
    <s v="BUs"/>
    <s v="Symptome"/>
    <s v="0"/>
    <s v="Bu2"/>
    <s v="Blöcke"/>
    <n v="12"/>
  </r>
  <r>
    <x v="5"/>
    <n v="75"/>
    <x v="2"/>
    <x v="0"/>
    <s v="Blöcke"/>
    <x v="0"/>
    <x v="54"/>
    <s v="-"/>
    <x v="2"/>
    <s v="Produkte"/>
    <s v="BUs"/>
    <s v="Symptome"/>
    <s v="0"/>
    <s v="BU2"/>
    <s v="Blöcke"/>
    <n v="12"/>
  </r>
  <r>
    <x v="5"/>
    <n v="105"/>
    <x v="12"/>
    <x v="0"/>
    <s v="Blöcke"/>
    <x v="0"/>
    <x v="54"/>
    <s v="-"/>
    <x v="2"/>
    <s v="Produkte"/>
    <s v="BUs"/>
    <s v="Symptome"/>
    <s v="0"/>
    <s v="BU2"/>
    <s v="Blöcke"/>
    <n v="12"/>
  </r>
  <r>
    <x v="2"/>
    <n v="63"/>
    <x v="9"/>
    <x v="0"/>
    <s v="Brie"/>
    <x v="5"/>
    <x v="55"/>
    <s v="-"/>
    <x v="2"/>
    <s v="Produkte"/>
    <s v="BUs"/>
    <s v="Symptome"/>
    <s v="0"/>
    <s v="Muster"/>
    <s v="Brie"/>
    <n v="61"/>
  </r>
  <r>
    <x v="0"/>
    <n v="100"/>
    <x v="29"/>
    <x v="0"/>
    <s v="Cheddar Cheese 50% Block"/>
    <x v="0"/>
    <x v="3"/>
    <s v="Luftzieher"/>
    <x v="1"/>
    <s v="Produkte"/>
    <s v="BUs"/>
    <s v="Symptome"/>
    <s v="0"/>
    <s v="RWV"/>
    <s v="Cheddar Cheese 50% Block"/>
    <n v="12"/>
  </r>
  <r>
    <x v="2"/>
    <n v="15"/>
    <x v="11"/>
    <x v="0"/>
    <s v="Cheddar Deirygold"/>
    <x v="1"/>
    <x v="56"/>
    <s v="Reklamation erhalten"/>
    <x v="0"/>
    <s v="Produkte"/>
    <s v="BUs"/>
    <s v="Symptome"/>
    <s v="0"/>
    <s v="Einkauf"/>
    <s v="Cheddar Deirygold"/>
    <n v="84"/>
  </r>
  <r>
    <x v="2"/>
    <n v="193"/>
    <x v="11"/>
    <x v="0"/>
    <s v="Cheddar jung Eximo"/>
    <x v="1"/>
    <x v="56"/>
    <s v="-"/>
    <x v="0"/>
    <s v="Produkte"/>
    <s v="BUs"/>
    <s v="Symptome"/>
    <s v="0"/>
    <s v="Einkauf"/>
    <s v="Cheddar jung Eximo"/>
    <n v="84"/>
  </r>
  <r>
    <x v="0"/>
    <n v="18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304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56"/>
    <x v="34"/>
    <x v="13"/>
    <s v="Creme Noblesse"/>
    <x v="1"/>
    <x v="42"/>
    <s v="-"/>
    <x v="5"/>
    <s v="Produkte"/>
    <s v="BUs"/>
    <s v="Symptome"/>
    <s v="0"/>
    <s v="Abfüllung"/>
    <s v="Creme Noblesse"/>
    <n v="40"/>
  </r>
  <r>
    <x v="0"/>
    <n v="75.599999999999994"/>
    <x v="9"/>
    <x v="13"/>
    <s v="Creme Noblesse"/>
    <x v="1"/>
    <x v="42"/>
    <s v="-"/>
    <x v="2"/>
    <s v="Produkte"/>
    <s v="BUs"/>
    <s v="Symptome"/>
    <s v="0"/>
    <s v="Schmelze"/>
    <s v="Creme Noblesse"/>
    <n v="40"/>
  </r>
  <r>
    <x v="1"/>
    <n v="38"/>
    <x v="40"/>
    <x v="6"/>
    <s v="Div Zipfe, ES"/>
    <x v="0"/>
    <x v="0"/>
    <s v="-"/>
    <x v="10"/>
    <s v="Produkte"/>
    <s v="BUs"/>
    <s v="Symptome"/>
    <s v="0"/>
    <s v="bu3"/>
    <s v="Div Zipfe, ES"/>
    <n v="12"/>
  </r>
  <r>
    <x v="1"/>
    <n v="28"/>
    <x v="17"/>
    <x v="6"/>
    <s v="Div. Zipfel, Endstücke"/>
    <x v="2"/>
    <x v="2"/>
    <s v="-"/>
    <x v="3"/>
    <s v="Produkte"/>
    <s v="BUs"/>
    <s v="Symptome"/>
    <s v="0"/>
    <s v="L16"/>
    <s v="Div. Zipfel, Endstücke"/>
    <n v="30"/>
  </r>
  <r>
    <x v="1"/>
    <n v="1.6"/>
    <x v="10"/>
    <x v="6"/>
    <s v="Div. Zipfel, Endstücke"/>
    <x v="2"/>
    <x v="2"/>
    <s v="-"/>
    <x v="4"/>
    <s v="Produkte"/>
    <s v="BUs"/>
    <s v="Symptome"/>
    <s v="0"/>
    <s v="L16"/>
    <s v="Div. Zipfel, Endstücke"/>
    <n v="30"/>
  </r>
  <r>
    <x v="1"/>
    <n v="42"/>
    <x v="39"/>
    <x v="6"/>
    <s v="Div. Zipfel, Endstücke"/>
    <x v="2"/>
    <x v="2"/>
    <s v="-"/>
    <x v="4"/>
    <s v="Produkte"/>
    <s v="BUs"/>
    <s v="Symptome"/>
    <s v="0"/>
    <s v="L9"/>
    <s v="Div. Zipfel, Endstücke"/>
    <n v="30"/>
  </r>
  <r>
    <x v="4"/>
    <n v="15.2"/>
    <x v="15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01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1.5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97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0"/>
    <n v="5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0"/>
    <n v="20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1"/>
    <n v="25"/>
    <x v="46"/>
    <x v="6"/>
    <s v="Div. Zipfel, Endstücke"/>
    <x v="1"/>
    <x v="1"/>
    <s v="Schmutz"/>
    <x v="6"/>
    <s v="Produkte"/>
    <s v="BUs"/>
    <s v="Symptome"/>
    <s v="0"/>
    <s v="WVP"/>
    <s v="Div. Zipfel, Endstücke"/>
    <n v="22"/>
  </r>
  <r>
    <x v="4"/>
    <n v="45"/>
    <x v="24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2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3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5.2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4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5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260"/>
    <x v="47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8.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5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0"/>
    <x v="4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47.5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1048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10"/>
    <x v="28"/>
    <x v="6"/>
    <s v="Div. Zipfel, Endstücke"/>
    <x v="2"/>
    <x v="2"/>
    <s v="-"/>
    <x v="9"/>
    <s v="Produkte"/>
    <s v="BUs"/>
    <s v="Symptome"/>
    <s v="0"/>
    <s v="L3"/>
    <s v="Div. Zipfel, Endstücke"/>
    <n v="30"/>
  </r>
  <r>
    <x v="4"/>
    <n v="1770"/>
    <x v="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20"/>
    <x v="38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23.5"/>
    <x v="38"/>
    <x v="6"/>
    <s v="Div. Zipfel, Endstücke"/>
    <x v="2"/>
    <x v="2"/>
    <s v="nicht eindeutig"/>
    <x v="3"/>
    <s v="Produkte"/>
    <s v="BUs"/>
    <s v="Symptome"/>
    <s v="0"/>
    <s v="Bu3"/>
    <s v="Div. Zipfel, Endstücke"/>
    <n v="30"/>
  </r>
  <r>
    <x v="4"/>
    <n v="611.5"/>
    <x v="8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67"/>
    <x v="14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296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80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0"/>
    <n v="25"/>
    <x v="1"/>
    <x v="6"/>
    <s v="Div. Zipfel, Endstücke"/>
    <x v="0"/>
    <x v="15"/>
    <s v="VOS &gt; Einsatz"/>
    <x v="1"/>
    <s v="Produkte"/>
    <s v="BUs"/>
    <s v="Symptome"/>
    <s v="0"/>
    <s v="Abfüllung"/>
    <s v="Div. Zipfel, Endstücke"/>
    <n v="12"/>
  </r>
  <r>
    <x v="4"/>
    <n v="915"/>
    <x v="29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522"/>
    <x v="5"/>
    <x v="5"/>
    <s v="Div. Zipfel, Endstücke"/>
    <x v="0"/>
    <x v="18"/>
    <s v="keinen Abnehmer/Schälen"/>
    <x v="4"/>
    <s v="Produkte"/>
    <s v="BUs"/>
    <s v="Symptome"/>
    <s v="0"/>
    <s v="Verkauf"/>
    <s v="Div. Zipfel, Endstücke"/>
    <n v="12"/>
  </r>
  <r>
    <x v="0"/>
    <n v="7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52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9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5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0"/>
    <x v="39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4"/>
    <n v="470"/>
    <x v="42"/>
    <x v="5"/>
    <s v="Div. Zipfel, Endstücke"/>
    <x v="0"/>
    <x v="18"/>
    <s v="keinen Abnehmer/Schälen"/>
    <x v="8"/>
    <s v="Produkte"/>
    <s v="BUs"/>
    <s v="Symptome"/>
    <s v="0"/>
    <s v="Verkauf"/>
    <s v="Div. Zipfel, Endstücke"/>
    <n v="12"/>
  </r>
  <r>
    <x v="1"/>
    <n v="33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91.5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191"/>
    <x v="27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1"/>
    <n v="181"/>
    <x v="20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4"/>
    <n v="128"/>
    <x v="28"/>
    <x v="5"/>
    <s v="Div. Zipfel, Endstücke"/>
    <x v="0"/>
    <x v="18"/>
    <s v="keinen Abnehmer/Schälen"/>
    <x v="9"/>
    <s v="Produkte"/>
    <s v="BUs"/>
    <s v="Symptome"/>
    <s v="0"/>
    <s v="Verkauf"/>
    <s v="Div. Zipfel, Endstücke"/>
    <n v="12"/>
  </r>
  <r>
    <x v="1"/>
    <n v="22"/>
    <x v="28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0"/>
    <n v="36.200000000000003"/>
    <x v="34"/>
    <x v="6"/>
    <s v="Div. Zipfel, Endstücke"/>
    <x v="0"/>
    <x v="14"/>
    <s v="-"/>
    <x v="5"/>
    <s v="Produkte"/>
    <s v="BUs"/>
    <s v="Symptome"/>
    <s v="0"/>
    <s v="Schmelze"/>
    <s v="Div. Zipfel, Endstücke"/>
    <n v="12"/>
  </r>
  <r>
    <x v="1"/>
    <n v="12"/>
    <x v="34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1"/>
    <n v="16"/>
    <x v="7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0"/>
    <n v="136"/>
    <x v="37"/>
    <x v="2"/>
    <s v="Diverse Nüsse"/>
    <x v="5"/>
    <x v="57"/>
    <s v="-"/>
    <x v="0"/>
    <s v="Produkte"/>
    <s v="BUs"/>
    <s v="Symptome"/>
    <s v="0"/>
    <s v="Schmelze"/>
    <s v="Diverse Nüsse"/>
    <n v="63"/>
  </r>
  <r>
    <x v="0"/>
    <n v="18"/>
    <x v="14"/>
    <x v="15"/>
    <s v="Diverse Rinde"/>
    <x v="1"/>
    <x v="6"/>
    <s v="keine Verwendung möglich"/>
    <x v="1"/>
    <s v="Produkte"/>
    <s v="BUs"/>
    <s v="Symptome"/>
    <s v="0"/>
    <s v="RWV"/>
    <s v="Diverse Rinde"/>
    <n v="22"/>
  </r>
  <r>
    <x v="0"/>
    <n v="54"/>
    <x v="20"/>
    <x v="15"/>
    <s v="Diverse Rinde"/>
    <x v="1"/>
    <x v="6"/>
    <s v="keine Verwendung möglich"/>
    <x v="9"/>
    <s v="Produkte"/>
    <s v="BUs"/>
    <s v="Symptome"/>
    <s v="0"/>
    <s v="RWV"/>
    <s v="Diverse Rinde"/>
    <n v="22"/>
  </r>
  <r>
    <x v="1"/>
    <n v="75"/>
    <x v="46"/>
    <x v="15"/>
    <s v="Diverses"/>
    <x v="2"/>
    <x v="2"/>
    <s v="-"/>
    <x v="6"/>
    <s v="Produkte"/>
    <s v="BUs"/>
    <s v="Symptome"/>
    <s v="0"/>
    <s v="Bu3"/>
    <s v="Diverses"/>
    <n v="30"/>
  </r>
  <r>
    <x v="3"/>
    <n v="1"/>
    <x v="46"/>
    <x v="15"/>
    <s v="Diverses"/>
    <x v="2"/>
    <x v="2"/>
    <s v="-"/>
    <x v="6"/>
    <s v="Produkte"/>
    <s v="BUs"/>
    <s v="Symptome"/>
    <s v="0"/>
    <s v="BU4"/>
    <s v="Diverses"/>
    <n v="30"/>
  </r>
  <r>
    <x v="3"/>
    <n v="2"/>
    <x v="24"/>
    <x v="15"/>
    <s v="Diverses"/>
    <x v="2"/>
    <x v="2"/>
    <s v="-"/>
    <x v="7"/>
    <s v="Produkte"/>
    <s v="BUs"/>
    <s v="Symptome"/>
    <s v="0"/>
    <s v="BU4"/>
    <s v="Diverses"/>
    <n v="30"/>
  </r>
  <r>
    <x v="5"/>
    <n v="90.6"/>
    <x v="15"/>
    <x v="15"/>
    <s v="Diverses"/>
    <x v="2"/>
    <x v="2"/>
    <s v="-"/>
    <x v="6"/>
    <s v="Produkte"/>
    <s v="BUs"/>
    <s v="Symptome"/>
    <s v="0"/>
    <s v="BU2"/>
    <s v="Diverses"/>
    <n v="30"/>
  </r>
  <r>
    <x v="0"/>
    <n v="30"/>
    <x v="22"/>
    <x v="15"/>
    <s v="Diverses"/>
    <x v="2"/>
    <x v="2"/>
    <s v="-"/>
    <x v="7"/>
    <s v="Produkte"/>
    <s v="BUs"/>
    <s v="Symptome"/>
    <s v="0"/>
    <s v="Strudelline"/>
    <s v="Diverses"/>
    <n v="30"/>
  </r>
  <r>
    <x v="1"/>
    <n v="33"/>
    <x v="17"/>
    <x v="15"/>
    <s v="Diverses"/>
    <x v="2"/>
    <x v="2"/>
    <s v="-"/>
    <x v="3"/>
    <s v="Produkte"/>
    <s v="BUs"/>
    <s v="Symptome"/>
    <s v="0"/>
    <s v="Bu3"/>
    <s v="Diverses"/>
    <n v="30"/>
  </r>
  <r>
    <x v="3"/>
    <n v="34.4"/>
    <x v="4"/>
    <x v="15"/>
    <s v="Diverses"/>
    <x v="2"/>
    <x v="2"/>
    <s v="-"/>
    <x v="3"/>
    <s v="Produkte"/>
    <s v="BUs"/>
    <s v="Symptome"/>
    <s v="0"/>
    <s v="BU4"/>
    <s v="Diverses"/>
    <n v="30"/>
  </r>
  <r>
    <x v="0"/>
    <n v="30.4"/>
    <x v="4"/>
    <x v="15"/>
    <s v="Diverses"/>
    <x v="2"/>
    <x v="2"/>
    <s v="-"/>
    <x v="3"/>
    <s v="Produkte"/>
    <s v="BUs"/>
    <s v="Symptome"/>
    <s v="0"/>
    <s v="Strudelline"/>
    <s v="Diverses"/>
    <n v="30"/>
  </r>
  <r>
    <x v="0"/>
    <n v="30"/>
    <x v="16"/>
    <x v="15"/>
    <s v="Diverses"/>
    <x v="0"/>
    <x v="14"/>
    <s v="MHD abgelaufen"/>
    <x v="7"/>
    <s v="Produkte"/>
    <s v="BUs"/>
    <s v="Symptome"/>
    <s v="0"/>
    <s v="RWV"/>
    <s v="Diverses"/>
    <n v="12"/>
  </r>
  <r>
    <x v="5"/>
    <n v="200"/>
    <x v="16"/>
    <x v="15"/>
    <s v="Diverses"/>
    <x v="2"/>
    <x v="2"/>
    <s v="-"/>
    <x v="7"/>
    <s v="Produkte"/>
    <s v="BUs"/>
    <s v="Symptome"/>
    <s v="0"/>
    <s v="BU2"/>
    <s v="Diverses"/>
    <n v="30"/>
  </r>
  <r>
    <x v="5"/>
    <n v="101"/>
    <x v="44"/>
    <x v="15"/>
    <s v="Diverses"/>
    <x v="2"/>
    <x v="2"/>
    <s v="-"/>
    <x v="3"/>
    <s v="Produkte"/>
    <s v="BUs"/>
    <s v="Symptome"/>
    <s v="0"/>
    <s v="Bu2"/>
    <s v="Diverses"/>
    <n v="30"/>
  </r>
  <r>
    <x v="5"/>
    <n v="53"/>
    <x v="17"/>
    <x v="15"/>
    <s v="Diverses"/>
    <x v="2"/>
    <x v="2"/>
    <s v="-"/>
    <x v="3"/>
    <s v="Produkte"/>
    <s v="BUs"/>
    <s v="Symptome"/>
    <s v="0"/>
    <s v="BU2"/>
    <s v="Diverses"/>
    <n v="30"/>
  </r>
  <r>
    <x v="3"/>
    <n v="28"/>
    <x v="38"/>
    <x v="15"/>
    <s v="Diverses"/>
    <x v="2"/>
    <x v="2"/>
    <s v="-"/>
    <x v="3"/>
    <s v="Produkte"/>
    <s v="BUs"/>
    <s v="Symptome"/>
    <s v="0"/>
    <s v="BU4"/>
    <s v="Diverses"/>
    <n v="30"/>
  </r>
  <r>
    <x v="5"/>
    <n v="35.000000000000007"/>
    <x v="4"/>
    <x v="15"/>
    <s v="Diverses"/>
    <x v="2"/>
    <x v="2"/>
    <s v="-"/>
    <x v="3"/>
    <s v="Produkte"/>
    <s v="BUs"/>
    <s v="Symptome"/>
    <s v="0"/>
    <s v="BU2"/>
    <s v="Diverses"/>
    <n v="30"/>
  </r>
  <r>
    <x v="5"/>
    <n v="36"/>
    <x v="4"/>
    <x v="15"/>
    <s v="Diverses"/>
    <x v="2"/>
    <x v="2"/>
    <s v="-"/>
    <x v="3"/>
    <s v="Produkte"/>
    <s v="BUs"/>
    <s v="Symptome"/>
    <s v="0"/>
    <s v="Bu2"/>
    <s v="Diverses"/>
    <n v="30"/>
  </r>
  <r>
    <x v="5"/>
    <n v="102"/>
    <x v="4"/>
    <x v="15"/>
    <s v="Diverses"/>
    <x v="2"/>
    <x v="2"/>
    <s v="-"/>
    <x v="3"/>
    <s v="Produkte"/>
    <s v="BUs"/>
    <s v="Symptome"/>
    <s v="0"/>
    <s v="BU2"/>
    <s v="Diverses"/>
    <n v="30"/>
  </r>
  <r>
    <x v="1"/>
    <n v="33.5"/>
    <x v="38"/>
    <x v="15"/>
    <s v="Diverses"/>
    <x v="2"/>
    <x v="2"/>
    <s v="-"/>
    <x v="3"/>
    <s v="Produkte"/>
    <s v="BUs"/>
    <s v="Symptome"/>
    <s v="0"/>
    <s v="Bu3"/>
    <s v="Diverses"/>
    <n v="30"/>
  </r>
  <r>
    <x v="3"/>
    <n v="23"/>
    <x v="6"/>
    <x v="15"/>
    <s v="Diverses"/>
    <x v="2"/>
    <x v="2"/>
    <s v="-"/>
    <x v="3"/>
    <s v="Produkte"/>
    <s v="BUs"/>
    <s v="Symptome"/>
    <s v="0"/>
    <s v="Bu4"/>
    <s v="Diverses"/>
    <n v="30"/>
  </r>
  <r>
    <x v="1"/>
    <n v="18"/>
    <x v="6"/>
    <x v="15"/>
    <s v="Diverses"/>
    <x v="2"/>
    <x v="2"/>
    <s v="-"/>
    <x v="3"/>
    <s v="Produkte"/>
    <s v="BUs"/>
    <s v="Symptome"/>
    <s v="0"/>
    <s v="WVP"/>
    <s v="Diverses"/>
    <n v="30"/>
  </r>
  <r>
    <x v="1"/>
    <n v="87.2"/>
    <x v="6"/>
    <x v="15"/>
    <s v="DIverses"/>
    <x v="2"/>
    <x v="2"/>
    <s v="-"/>
    <x v="3"/>
    <s v="Produkte"/>
    <s v="BUs"/>
    <s v="Symptome"/>
    <s v="0"/>
    <s v="Bu3"/>
    <s v="DIverses"/>
    <n v="30"/>
  </r>
  <r>
    <x v="5"/>
    <n v="39"/>
    <x v="6"/>
    <x v="15"/>
    <s v="Diverses"/>
    <x v="2"/>
    <x v="2"/>
    <s v="-"/>
    <x v="3"/>
    <s v="Produkte"/>
    <s v="BUs"/>
    <s v="Symptome"/>
    <s v="0"/>
    <s v="BU2"/>
    <s v="Diverses"/>
    <n v="30"/>
  </r>
  <r>
    <x v="5"/>
    <n v="65"/>
    <x v="6"/>
    <x v="15"/>
    <s v="Diverses"/>
    <x v="2"/>
    <x v="2"/>
    <s v="-"/>
    <x v="3"/>
    <s v="Produkte"/>
    <s v="BUs"/>
    <s v="Symptome"/>
    <s v="0"/>
    <s v="BU2"/>
    <s v="Diverses"/>
    <n v="30"/>
  </r>
  <r>
    <x v="1"/>
    <n v="47"/>
    <x v="8"/>
    <x v="15"/>
    <s v="Diverses"/>
    <x v="2"/>
    <x v="2"/>
    <s v="-"/>
    <x v="1"/>
    <s v="Produkte"/>
    <s v="BUs"/>
    <s v="Symptome"/>
    <s v="0"/>
    <s v="Bu3"/>
    <s v="Diverses"/>
    <n v="30"/>
  </r>
  <r>
    <x v="1"/>
    <n v="77.5"/>
    <x v="8"/>
    <x v="15"/>
    <s v="Diverses"/>
    <x v="2"/>
    <x v="2"/>
    <s v="-"/>
    <x v="1"/>
    <s v="Produkte"/>
    <s v="BUs"/>
    <s v="Symptome"/>
    <s v="0"/>
    <s v="L33"/>
    <s v="Diverses"/>
    <n v="30"/>
  </r>
  <r>
    <x v="1"/>
    <n v="201.6"/>
    <x v="14"/>
    <x v="15"/>
    <s v="Diverses"/>
    <x v="2"/>
    <x v="2"/>
    <s v="-"/>
    <x v="1"/>
    <s v="Produkte"/>
    <s v="BUs"/>
    <s v="Symptome"/>
    <s v="0"/>
    <s v="BU3"/>
    <s v="Diverses"/>
    <n v="30"/>
  </r>
  <r>
    <x v="5"/>
    <n v="29.5"/>
    <x v="8"/>
    <x v="15"/>
    <s v="Diverses"/>
    <x v="2"/>
    <x v="2"/>
    <s v="-"/>
    <x v="1"/>
    <s v="Produkte"/>
    <s v="BUs"/>
    <s v="Symptome"/>
    <s v="0"/>
    <s v="BU2"/>
    <s v="Diverses"/>
    <n v="30"/>
  </r>
  <r>
    <x v="0"/>
    <n v="32"/>
    <x v="5"/>
    <x v="15"/>
    <s v="Diverses"/>
    <x v="2"/>
    <x v="2"/>
    <s v="-"/>
    <x v="4"/>
    <s v="Produkte"/>
    <s v="BUs"/>
    <s v="Symptome"/>
    <s v="0"/>
    <s v="Abfüllung"/>
    <s v="Diverses"/>
    <n v="30"/>
  </r>
  <r>
    <x v="0"/>
    <n v="12.600000000000001"/>
    <x v="10"/>
    <x v="15"/>
    <s v="Diverses"/>
    <x v="2"/>
    <x v="2"/>
    <s v="-"/>
    <x v="4"/>
    <s v="Produkte"/>
    <s v="BUs"/>
    <s v="Symptome"/>
    <s v="0"/>
    <s v="Abfüllung"/>
    <s v="Diverses"/>
    <n v="30"/>
  </r>
  <r>
    <x v="0"/>
    <n v="160.5"/>
    <x v="10"/>
    <x v="15"/>
    <s v="Diverses"/>
    <x v="2"/>
    <x v="2"/>
    <s v="-"/>
    <x v="4"/>
    <s v="Produkte"/>
    <s v="BUs"/>
    <s v="Symptome"/>
    <s v="0"/>
    <s v="Strudelline"/>
    <s v="Diverses"/>
    <n v="30"/>
  </r>
  <r>
    <x v="1"/>
    <n v="24.400000000000006"/>
    <x v="32"/>
    <x v="15"/>
    <s v="Diverses"/>
    <x v="2"/>
    <x v="2"/>
    <s v="-"/>
    <x v="4"/>
    <s v="Produkte"/>
    <s v="BUs"/>
    <s v="Symptome"/>
    <s v="0"/>
    <s v="L16"/>
    <s v="Diverses"/>
    <n v="30"/>
  </r>
  <r>
    <x v="5"/>
    <n v="33"/>
    <x v="39"/>
    <x v="15"/>
    <s v="Diverses"/>
    <x v="2"/>
    <x v="2"/>
    <s v="-"/>
    <x v="4"/>
    <s v="Produkte"/>
    <s v="BUs"/>
    <s v="Symptome"/>
    <s v="0"/>
    <s v="L31"/>
    <s v="Diverses"/>
    <n v="30"/>
  </r>
  <r>
    <x v="1"/>
    <n v="1.4"/>
    <x v="39"/>
    <x v="15"/>
    <s v="DIverses"/>
    <x v="2"/>
    <x v="2"/>
    <s v="-"/>
    <x v="4"/>
    <s v="Produkte"/>
    <s v="BUs"/>
    <s v="Symptome"/>
    <s v="0"/>
    <s v="L16"/>
    <s v="DIverses"/>
    <n v="30"/>
  </r>
  <r>
    <x v="1"/>
    <n v="151.5"/>
    <x v="39"/>
    <x v="15"/>
    <s v="Diverses"/>
    <x v="2"/>
    <x v="2"/>
    <s v="-"/>
    <x v="4"/>
    <s v="Produkte"/>
    <s v="BUs"/>
    <s v="Symptome"/>
    <s v="0"/>
    <s v="Spezialitäten"/>
    <s v="Diverses"/>
    <n v="30"/>
  </r>
  <r>
    <x v="4"/>
    <n v="54.2"/>
    <x v="32"/>
    <x v="5"/>
    <s v="Diverses"/>
    <x v="0"/>
    <x v="18"/>
    <s v="keinen Abnehmer/Schälen"/>
    <x v="4"/>
    <s v="Produkte"/>
    <s v="BUs"/>
    <s v="Symptome"/>
    <s v="0"/>
    <s v="Verkauf"/>
    <s v="Diverses"/>
    <n v="12"/>
  </r>
  <r>
    <x v="0"/>
    <n v="28"/>
    <x v="32"/>
    <x v="15"/>
    <s v="Diverses"/>
    <x v="0"/>
    <x v="14"/>
    <s v="Keinen Einsatz"/>
    <x v="4"/>
    <s v="Produkte"/>
    <s v="BUs"/>
    <s v="Symptome"/>
    <s v="0"/>
    <s v="RWV"/>
    <s v="Diverses"/>
    <n v="12"/>
  </r>
  <r>
    <x v="3"/>
    <n v="1"/>
    <x v="39"/>
    <x v="15"/>
    <s v="Diverses"/>
    <x v="2"/>
    <x v="2"/>
    <s v="-"/>
    <x v="4"/>
    <s v="Produkte"/>
    <s v="BUs"/>
    <s v="Symptome"/>
    <s v="0"/>
    <s v="BU4"/>
    <s v="Diverses"/>
    <n v="30"/>
  </r>
  <r>
    <x v="3"/>
    <n v="70"/>
    <x v="42"/>
    <x v="15"/>
    <s v="Diverses"/>
    <x v="2"/>
    <x v="2"/>
    <s v="-"/>
    <x v="8"/>
    <s v="Produkte"/>
    <s v="BUs"/>
    <s v="Symptome"/>
    <s v="0"/>
    <s v="L21"/>
    <s v="Diverses"/>
    <n v="30"/>
  </r>
  <r>
    <x v="5"/>
    <n v="77"/>
    <x v="39"/>
    <x v="15"/>
    <s v="Diverses"/>
    <x v="2"/>
    <x v="2"/>
    <s v="-"/>
    <x v="4"/>
    <s v="Produkte"/>
    <s v="BUs"/>
    <s v="Symptome"/>
    <s v="0"/>
    <s v="BU2"/>
    <s v="Diverses"/>
    <n v="30"/>
  </r>
  <r>
    <x v="3"/>
    <n v="175"/>
    <x v="42"/>
    <x v="15"/>
    <s v="Diverses"/>
    <x v="2"/>
    <x v="2"/>
    <s v="-"/>
    <x v="8"/>
    <s v="Produkte"/>
    <s v="BUs"/>
    <s v="Symptome"/>
    <s v="0"/>
    <s v="L21"/>
    <s v="Diverses"/>
    <n v="30"/>
  </r>
  <r>
    <x v="1"/>
    <n v="12.1"/>
    <x v="42"/>
    <x v="15"/>
    <s v="Diverses"/>
    <x v="2"/>
    <x v="2"/>
    <s v="-"/>
    <x v="8"/>
    <s v="Produkte"/>
    <s v="BUs"/>
    <s v="Symptome"/>
    <s v="0"/>
    <s v="L11"/>
    <s v="Diverses"/>
    <n v="30"/>
  </r>
  <r>
    <x v="1"/>
    <n v="4.4000000000000004"/>
    <x v="19"/>
    <x v="15"/>
    <s v="Diverses"/>
    <x v="2"/>
    <x v="2"/>
    <s v="-"/>
    <x v="8"/>
    <s v="Produkte"/>
    <s v="BUs"/>
    <s v="Symptome"/>
    <s v="0"/>
    <s v="L1"/>
    <s v="Diverses"/>
    <n v="30"/>
  </r>
  <r>
    <x v="3"/>
    <n v="24"/>
    <x v="42"/>
    <x v="15"/>
    <s v="Diverses"/>
    <x v="1"/>
    <x v="1"/>
    <s v="Schmutz"/>
    <x v="8"/>
    <s v="Produkte"/>
    <s v="BUs"/>
    <s v="Symptome"/>
    <s v="0"/>
    <s v="L21"/>
    <s v="Diverses"/>
    <n v="22"/>
  </r>
  <r>
    <x v="1"/>
    <n v="11.2"/>
    <x v="19"/>
    <x v="15"/>
    <s v="Diverses"/>
    <x v="2"/>
    <x v="2"/>
    <s v="-"/>
    <x v="8"/>
    <s v="Produkte"/>
    <s v="BUs"/>
    <s v="Symptome"/>
    <s v="0"/>
    <s v="L33"/>
    <s v="Diverses"/>
    <n v="30"/>
  </r>
  <r>
    <x v="1"/>
    <n v="3.5"/>
    <x v="43"/>
    <x v="15"/>
    <s v="DIverses"/>
    <x v="2"/>
    <x v="2"/>
    <s v="-"/>
    <x v="8"/>
    <s v="Produkte"/>
    <s v="BUs"/>
    <s v="Symptome"/>
    <s v="0"/>
    <s v="L3"/>
    <s v="DIverses"/>
    <n v="30"/>
  </r>
  <r>
    <x v="1"/>
    <n v="18"/>
    <x v="43"/>
    <x v="15"/>
    <s v="Diverses"/>
    <x v="2"/>
    <x v="2"/>
    <s v="-"/>
    <x v="8"/>
    <s v="Produkte"/>
    <s v="BUs"/>
    <s v="Symptome"/>
    <s v="0"/>
    <s v="L36"/>
    <s v="Diverses"/>
    <n v="30"/>
  </r>
  <r>
    <x v="1"/>
    <n v="20.5"/>
    <x v="42"/>
    <x v="15"/>
    <s v="Diverses"/>
    <x v="1"/>
    <x v="37"/>
    <s v="wurde nicht eingesetzt"/>
    <x v="8"/>
    <s v="Produkte"/>
    <s v="BUs"/>
    <s v="Symptome"/>
    <s v="0"/>
    <s v="L33"/>
    <s v="Diverses"/>
    <n v="22"/>
  </r>
  <r>
    <x v="0"/>
    <n v="6.4"/>
    <x v="19"/>
    <x v="15"/>
    <s v="Diverses"/>
    <x v="1"/>
    <x v="58"/>
    <s v="offene Verpackung"/>
    <x v="8"/>
    <s v="Produkte"/>
    <s v="BUs"/>
    <s v="Symptome"/>
    <s v="0"/>
    <s v="Strudelline"/>
    <s v="Diverses"/>
    <n v="22"/>
  </r>
  <r>
    <x v="1"/>
    <n v="24"/>
    <x v="43"/>
    <x v="15"/>
    <s v="Diverses"/>
    <x v="2"/>
    <x v="2"/>
    <s v="-"/>
    <x v="8"/>
    <s v="Produkte"/>
    <s v="BUs"/>
    <s v="Symptome"/>
    <s v="0"/>
    <s v="L18"/>
    <s v="Diverses"/>
    <n v="30"/>
  </r>
  <r>
    <x v="3"/>
    <n v="46"/>
    <x v="26"/>
    <x v="15"/>
    <s v="Diverses"/>
    <x v="2"/>
    <x v="2"/>
    <s v="-"/>
    <x v="8"/>
    <s v="Produkte"/>
    <s v="BUs"/>
    <s v="Symptome"/>
    <s v="0"/>
    <s v="BU4"/>
    <s v="Diverses"/>
    <n v="30"/>
  </r>
  <r>
    <x v="0"/>
    <n v="12"/>
    <x v="43"/>
    <x v="15"/>
    <s v="Diverses"/>
    <x v="1"/>
    <x v="59"/>
    <s v="-"/>
    <x v="8"/>
    <s v="Produkte"/>
    <s v="BUs"/>
    <s v="Symptome"/>
    <s v="0"/>
    <s v="Strudelline"/>
    <s v="Diverses"/>
    <n v="22"/>
  </r>
  <r>
    <x v="5"/>
    <n v="38.5"/>
    <x v="43"/>
    <x v="15"/>
    <s v="Diverses"/>
    <x v="2"/>
    <x v="2"/>
    <s v="-"/>
    <x v="8"/>
    <s v="Produkte"/>
    <s v="BUs"/>
    <s v="Symptome"/>
    <s v="0"/>
    <s v="BU2"/>
    <s v="Diverses"/>
    <n v="30"/>
  </r>
  <r>
    <x v="5"/>
    <n v="33"/>
    <x v="43"/>
    <x v="15"/>
    <s v="Diverses"/>
    <x v="2"/>
    <x v="2"/>
    <s v="-"/>
    <x v="8"/>
    <s v="Produkte"/>
    <s v="BUs"/>
    <s v="Symptome"/>
    <s v="0"/>
    <s v="Bu2"/>
    <s v="Diverses"/>
    <n v="30"/>
  </r>
  <r>
    <x v="3"/>
    <n v="63.5"/>
    <x v="33"/>
    <x v="15"/>
    <s v="Diverses"/>
    <x v="2"/>
    <x v="2"/>
    <s v="-"/>
    <x v="8"/>
    <s v="Produkte"/>
    <s v="BUs"/>
    <s v="Symptome"/>
    <s v="0"/>
    <s v="BU4"/>
    <s v="Diverses"/>
    <n v="30"/>
  </r>
  <r>
    <x v="1"/>
    <n v="40"/>
    <x v="27"/>
    <x v="15"/>
    <s v="Diverses"/>
    <x v="2"/>
    <x v="2"/>
    <s v="-"/>
    <x v="9"/>
    <s v="Produkte"/>
    <s v="BUs"/>
    <s v="Symptome"/>
    <s v="0"/>
    <s v="Bu3"/>
    <s v="Diverses"/>
    <n v="30"/>
  </r>
  <r>
    <x v="3"/>
    <n v="19"/>
    <x v="20"/>
    <x v="15"/>
    <s v="Diverses"/>
    <x v="2"/>
    <x v="2"/>
    <s v="-"/>
    <x v="9"/>
    <s v="Produkte"/>
    <s v="BUs"/>
    <s v="Symptome"/>
    <s v="0"/>
    <s v="BU4"/>
    <s v="Diverses"/>
    <n v="30"/>
  </r>
  <r>
    <x v="1"/>
    <n v="20"/>
    <x v="20"/>
    <x v="15"/>
    <s v="Diverses"/>
    <x v="2"/>
    <x v="2"/>
    <s v="-"/>
    <x v="9"/>
    <s v="Produkte"/>
    <s v="BUs"/>
    <s v="Symptome"/>
    <s v="0"/>
    <s v="Bu3"/>
    <s v="Diverses"/>
    <n v="30"/>
  </r>
  <r>
    <x v="5"/>
    <n v="74"/>
    <x v="33"/>
    <x v="15"/>
    <s v="Diverses"/>
    <x v="2"/>
    <x v="2"/>
    <s v="-"/>
    <x v="8"/>
    <s v="Produkte"/>
    <s v="BUs"/>
    <s v="Symptome"/>
    <s v="0"/>
    <s v="BU2"/>
    <s v="Diverses"/>
    <n v="30"/>
  </r>
  <r>
    <x v="1"/>
    <n v="13"/>
    <x v="20"/>
    <x v="15"/>
    <s v="Diverses"/>
    <x v="2"/>
    <x v="2"/>
    <s v="-"/>
    <x v="9"/>
    <s v="Produkte"/>
    <s v="BUs"/>
    <s v="Symptome"/>
    <s v="0"/>
    <s v="L33"/>
    <s v="Diverses"/>
    <n v="30"/>
  </r>
  <r>
    <x v="5"/>
    <n v="130"/>
    <x v="27"/>
    <x v="15"/>
    <s v="Diverses"/>
    <x v="2"/>
    <x v="2"/>
    <s v="-"/>
    <x v="9"/>
    <s v="Produkte"/>
    <s v="BUs"/>
    <s v="Symptome"/>
    <s v="0"/>
    <s v="BU2"/>
    <s v="Diverses"/>
    <n v="30"/>
  </r>
  <r>
    <x v="0"/>
    <n v="85.8"/>
    <x v="25"/>
    <x v="15"/>
    <s v="Diverses"/>
    <x v="2"/>
    <x v="2"/>
    <s v="-"/>
    <x v="9"/>
    <s v="Produkte"/>
    <s v="BUs"/>
    <s v="Symptome"/>
    <s v="0"/>
    <s v="Strudelline"/>
    <s v="Diverses"/>
    <n v="30"/>
  </r>
  <r>
    <x v="5"/>
    <n v="69"/>
    <x v="20"/>
    <x v="15"/>
    <s v="Diverses"/>
    <x v="2"/>
    <x v="2"/>
    <s v="-"/>
    <x v="9"/>
    <s v="Produkte"/>
    <s v="BUs"/>
    <s v="Symptome"/>
    <s v="0"/>
    <s v="BU2"/>
    <s v="Diverses"/>
    <n v="30"/>
  </r>
  <r>
    <x v="5"/>
    <n v="85.5"/>
    <x v="20"/>
    <x v="15"/>
    <s v="Diverses"/>
    <x v="2"/>
    <x v="2"/>
    <s v="-"/>
    <x v="9"/>
    <s v="Produkte"/>
    <s v="BUs"/>
    <s v="Symptome"/>
    <s v="0"/>
    <s v="BU2"/>
    <s v="Diverses"/>
    <n v="30"/>
  </r>
  <r>
    <x v="5"/>
    <n v="12"/>
    <x v="28"/>
    <x v="15"/>
    <s v="Diverses"/>
    <x v="2"/>
    <x v="2"/>
    <s v="-"/>
    <x v="9"/>
    <s v="Produkte"/>
    <s v="BUs"/>
    <s v="Symptome"/>
    <s v="0"/>
    <s v="L2"/>
    <s v="Diverses"/>
    <n v="30"/>
  </r>
  <r>
    <x v="3"/>
    <n v="24"/>
    <x v="28"/>
    <x v="15"/>
    <s v="Diverses"/>
    <x v="2"/>
    <x v="2"/>
    <s v="-"/>
    <x v="9"/>
    <s v="Produkte"/>
    <s v="BUs"/>
    <s v="Symptome"/>
    <s v="0"/>
    <s v="Bu4"/>
    <s v="Diverses"/>
    <n v="30"/>
  </r>
  <r>
    <x v="1"/>
    <n v="11"/>
    <x v="28"/>
    <x v="15"/>
    <s v="Diverses"/>
    <x v="2"/>
    <x v="2"/>
    <s v="-"/>
    <x v="9"/>
    <s v="Produkte"/>
    <s v="BUs"/>
    <s v="Symptome"/>
    <s v="0"/>
    <s v="L33"/>
    <s v="Diverses"/>
    <n v="30"/>
  </r>
  <r>
    <x v="1"/>
    <n v="9"/>
    <x v="25"/>
    <x v="15"/>
    <s v="Diverses"/>
    <x v="0"/>
    <x v="15"/>
    <s v="-"/>
    <x v="9"/>
    <s v="Produkte"/>
    <s v="BUs"/>
    <s v="Symptome"/>
    <s v="0"/>
    <s v="L9"/>
    <s v="Diverses"/>
    <n v="12"/>
  </r>
  <r>
    <x v="1"/>
    <n v="47"/>
    <x v="23"/>
    <x v="15"/>
    <s v="Diverses"/>
    <x v="2"/>
    <x v="2"/>
    <s v="-"/>
    <x v="5"/>
    <s v="Produkte"/>
    <s v="BUs"/>
    <s v="Symptome"/>
    <s v="0"/>
    <s v="L16"/>
    <s v="Diverses"/>
    <n v="30"/>
  </r>
  <r>
    <x v="0"/>
    <n v="180"/>
    <x v="23"/>
    <x v="15"/>
    <s v="Diverses"/>
    <x v="2"/>
    <x v="2"/>
    <s v="-"/>
    <x v="5"/>
    <s v="Produkte"/>
    <s v="BUs"/>
    <s v="Symptome"/>
    <s v="0"/>
    <s v="Abfüllung"/>
    <s v="Diverses"/>
    <n v="30"/>
  </r>
  <r>
    <x v="5"/>
    <n v="78"/>
    <x v="28"/>
    <x v="15"/>
    <s v="Diverses"/>
    <x v="2"/>
    <x v="2"/>
    <s v="-"/>
    <x v="9"/>
    <s v="Produkte"/>
    <s v="BUs"/>
    <s v="Symptome"/>
    <s v="0"/>
    <s v="Bu2"/>
    <s v="Diverses"/>
    <n v="30"/>
  </r>
  <r>
    <x v="1"/>
    <n v="78.599999999999994"/>
    <x v="34"/>
    <x v="15"/>
    <s v="Diverses"/>
    <x v="2"/>
    <x v="2"/>
    <s v="-"/>
    <x v="5"/>
    <s v="Produkte"/>
    <s v="BUs"/>
    <s v="Symptome"/>
    <s v="0"/>
    <s v="L9"/>
    <s v="Diverses"/>
    <n v="30"/>
  </r>
  <r>
    <x v="1"/>
    <n v="10"/>
    <x v="34"/>
    <x v="15"/>
    <s v="Diverses"/>
    <x v="2"/>
    <x v="2"/>
    <s v="-"/>
    <x v="5"/>
    <s v="Produkte"/>
    <s v="BUs"/>
    <s v="Symptome"/>
    <s v="0"/>
    <s v="BU3"/>
    <s v="Diverses"/>
    <n v="30"/>
  </r>
  <r>
    <x v="2"/>
    <n v="14"/>
    <x v="23"/>
    <x v="15"/>
    <s v="Diverses"/>
    <x v="3"/>
    <x v="51"/>
    <s v="-"/>
    <x v="5"/>
    <s v="Produkte"/>
    <s v="BUs"/>
    <s v="Symptome"/>
    <s v="0"/>
    <s v="QM"/>
    <s v="Diverses"/>
    <n v="74"/>
  </r>
  <r>
    <x v="2"/>
    <n v="10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65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0"/>
    <x v="17"/>
    <x v="8"/>
    <s v="Laborproben"/>
    <x v="3"/>
    <x v="51"/>
    <s v="Sensorik"/>
    <x v="3"/>
    <s v="Produkte"/>
    <s v="BUs"/>
    <s v="Symptome"/>
    <s v="0"/>
    <s v="Labor"/>
    <s v="Laborproben"/>
    <n v="74"/>
  </r>
  <r>
    <x v="0"/>
    <n v="20"/>
    <x v="23"/>
    <x v="15"/>
    <s v="Diverses"/>
    <x v="2"/>
    <x v="12"/>
    <s v="-"/>
    <x v="5"/>
    <s v="Produkte"/>
    <s v="BUs"/>
    <s v="Symptome"/>
    <s v="0"/>
    <s v="Abfüllung"/>
    <s v="Diverses"/>
    <n v="31"/>
  </r>
  <r>
    <x v="1"/>
    <n v="20"/>
    <x v="34"/>
    <x v="15"/>
    <s v="Diverses"/>
    <x v="2"/>
    <x v="2"/>
    <s v="-"/>
    <x v="5"/>
    <s v="Produkte"/>
    <s v="BUs"/>
    <s v="Symptome"/>
    <s v="0"/>
    <s v="L33"/>
    <s v="Diverses"/>
    <n v="30"/>
  </r>
  <r>
    <x v="0"/>
    <n v="122"/>
    <x v="34"/>
    <x v="15"/>
    <s v="Diverses"/>
    <x v="2"/>
    <x v="2"/>
    <s v="-"/>
    <x v="5"/>
    <s v="Produkte"/>
    <s v="BUs"/>
    <s v="Symptome"/>
    <s v="0"/>
    <s v="Strudelline"/>
    <s v="Diverses"/>
    <n v="30"/>
  </r>
  <r>
    <x v="5"/>
    <n v="86"/>
    <x v="23"/>
    <x v="15"/>
    <s v="Diverses"/>
    <x v="2"/>
    <x v="2"/>
    <s v="-"/>
    <x v="5"/>
    <s v="Produkte"/>
    <s v="BUs"/>
    <s v="Symptome"/>
    <s v="0"/>
    <s v="BU2"/>
    <s v="Diverses"/>
    <n v="30"/>
  </r>
  <r>
    <x v="0"/>
    <n v="405"/>
    <x v="36"/>
    <x v="15"/>
    <s v="Diverses"/>
    <x v="2"/>
    <x v="2"/>
    <s v="-"/>
    <x v="5"/>
    <s v="Produkte"/>
    <s v="BUs"/>
    <s v="Symptome"/>
    <s v="0"/>
    <s v="Abfüllung"/>
    <s v="Diverses"/>
    <n v="30"/>
  </r>
  <r>
    <x v="1"/>
    <n v="22"/>
    <x v="36"/>
    <x v="15"/>
    <s v="Diverses"/>
    <x v="2"/>
    <x v="2"/>
    <s v="-"/>
    <x v="5"/>
    <s v="Produkte"/>
    <s v="BUs"/>
    <s v="Symptome"/>
    <s v="0"/>
    <s v="L33"/>
    <s v="Diverses"/>
    <n v="30"/>
  </r>
  <r>
    <x v="2"/>
    <n v="9.8000000000000007"/>
    <x v="34"/>
    <x v="15"/>
    <s v="Diverses"/>
    <x v="3"/>
    <x v="51"/>
    <s v="-"/>
    <x v="5"/>
    <s v="Produkte"/>
    <s v="BUs"/>
    <s v="Symptome"/>
    <s v="0"/>
    <s v="QM"/>
    <s v="Diverses"/>
    <n v="74"/>
  </r>
  <r>
    <x v="2"/>
    <n v="3.2"/>
    <x v="17"/>
    <x v="8"/>
    <s v="Laborproben"/>
    <x v="3"/>
    <x v="35"/>
    <s v="Laborprobe"/>
    <x v="3"/>
    <s v="Produkte"/>
    <s v="BUs"/>
    <s v="Symptome"/>
    <s v="0"/>
    <s v="Labor"/>
    <s v="Laborproben"/>
    <n v="73"/>
  </r>
  <r>
    <x v="3"/>
    <n v="19.399999999999999"/>
    <x v="36"/>
    <x v="15"/>
    <s v="Diverses"/>
    <x v="2"/>
    <x v="2"/>
    <s v="-"/>
    <x v="5"/>
    <s v="Produkte"/>
    <s v="BUs"/>
    <s v="Symptome"/>
    <s v="0"/>
    <s v="Bu4"/>
    <s v="Diverses"/>
    <n v="30"/>
  </r>
  <r>
    <x v="5"/>
    <n v="86"/>
    <x v="34"/>
    <x v="15"/>
    <s v="Diverses"/>
    <x v="2"/>
    <x v="2"/>
    <s v="-"/>
    <x v="5"/>
    <s v="Produkte"/>
    <s v="BUs"/>
    <s v="Symptome"/>
    <s v="0"/>
    <s v="BU2"/>
    <s v="Diverses"/>
    <n v="30"/>
  </r>
  <r>
    <x v="2"/>
    <n v="3.2"/>
    <x v="17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60"/>
    <x v="17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7.5"/>
    <x v="34"/>
    <x v="15"/>
    <s v="Diverses"/>
    <x v="3"/>
    <x v="51"/>
    <s v="-"/>
    <x v="5"/>
    <s v="Produkte"/>
    <s v="BUs"/>
    <s v="Symptome"/>
    <s v="0"/>
    <s v="QM"/>
    <s v="Diverses"/>
    <n v="74"/>
  </r>
  <r>
    <x v="0"/>
    <n v="328"/>
    <x v="7"/>
    <x v="15"/>
    <s v="Diverses"/>
    <x v="2"/>
    <x v="2"/>
    <s v="-"/>
    <x v="5"/>
    <s v="Produkte"/>
    <s v="BUs"/>
    <s v="Symptome"/>
    <s v="0"/>
    <s v="Abfüllung"/>
    <s v="Diverses"/>
    <n v="30"/>
  </r>
  <r>
    <x v="3"/>
    <n v="18"/>
    <x v="7"/>
    <x v="15"/>
    <s v="Diverses"/>
    <x v="2"/>
    <x v="2"/>
    <s v="-"/>
    <x v="5"/>
    <s v="Produkte"/>
    <s v="BUs"/>
    <s v="Symptome"/>
    <s v="0"/>
    <s v="BU4"/>
    <s v="Diverses"/>
    <n v="30"/>
  </r>
  <r>
    <x v="1"/>
    <n v="17"/>
    <x v="7"/>
    <x v="15"/>
    <s v="Diverses"/>
    <x v="2"/>
    <x v="2"/>
    <s v="-"/>
    <x v="5"/>
    <s v="Produkte"/>
    <s v="BUs"/>
    <s v="Symptome"/>
    <s v="0"/>
    <s v="L35"/>
    <s v="Diverses"/>
    <n v="30"/>
  </r>
  <r>
    <x v="5"/>
    <n v="70"/>
    <x v="34"/>
    <x v="15"/>
    <s v="Diverses"/>
    <x v="2"/>
    <x v="2"/>
    <s v="-"/>
    <x v="5"/>
    <s v="Produkte"/>
    <s v="BUs"/>
    <s v="Symptome"/>
    <s v="0"/>
    <s v="Bu2"/>
    <s v="Diverses"/>
    <n v="30"/>
  </r>
  <r>
    <x v="1"/>
    <n v="22"/>
    <x v="7"/>
    <x v="15"/>
    <s v="Diverses"/>
    <x v="2"/>
    <x v="2"/>
    <s v="-"/>
    <x v="5"/>
    <s v="Produkte"/>
    <s v="BUs"/>
    <s v="Symptome"/>
    <s v="0"/>
    <s v="L11"/>
    <s v="Diverses"/>
    <n v="30"/>
  </r>
  <r>
    <x v="1"/>
    <n v="14"/>
    <x v="7"/>
    <x v="15"/>
    <s v="Diverses"/>
    <x v="2"/>
    <x v="2"/>
    <s v="-"/>
    <x v="5"/>
    <s v="Produkte"/>
    <s v="BUs"/>
    <s v="Symptome"/>
    <s v="0"/>
    <s v="L33"/>
    <s v="Diverses"/>
    <n v="30"/>
  </r>
  <r>
    <x v="5"/>
    <n v="69.900000000000006"/>
    <x v="36"/>
    <x v="15"/>
    <s v="Diverses"/>
    <x v="2"/>
    <x v="2"/>
    <s v="-"/>
    <x v="5"/>
    <s v="Produkte"/>
    <s v="BUs"/>
    <s v="Symptome"/>
    <s v="0"/>
    <s v="BU2"/>
    <s v="Diverses"/>
    <n v="30"/>
  </r>
  <r>
    <x v="1"/>
    <n v="10"/>
    <x v="7"/>
    <x v="15"/>
    <s v="Diverses"/>
    <x v="2"/>
    <x v="2"/>
    <s v="-"/>
    <x v="5"/>
    <s v="Produkte"/>
    <s v="BUs"/>
    <s v="Symptome"/>
    <s v="0"/>
    <s v="L11"/>
    <s v="Diverses"/>
    <n v="30"/>
  </r>
  <r>
    <x v="2"/>
    <n v="130"/>
    <x v="17"/>
    <x v="2"/>
    <s v="Muster"/>
    <x v="3"/>
    <x v="53"/>
    <s v="Muster"/>
    <x v="3"/>
    <s v="Produkte"/>
    <s v="BUs"/>
    <s v="Symptome"/>
    <s v="0"/>
    <s v="Labor"/>
    <s v="Muster"/>
    <n v="72"/>
  </r>
  <r>
    <x v="2"/>
    <n v="11"/>
    <x v="36"/>
    <x v="15"/>
    <s v="Diverses"/>
    <x v="3"/>
    <x v="51"/>
    <s v="-"/>
    <x v="5"/>
    <s v="Produkte"/>
    <s v="BUs"/>
    <s v="Symptome"/>
    <s v="0"/>
    <s v="QM"/>
    <s v="Diverses"/>
    <n v="74"/>
  </r>
  <r>
    <x v="2"/>
    <n v="75"/>
    <x v="17"/>
    <x v="2"/>
    <s v="Muster"/>
    <x v="3"/>
    <x v="53"/>
    <s v="Muster"/>
    <x v="3"/>
    <s v="Produkte"/>
    <s v="BUs"/>
    <s v="Symptome"/>
    <s v="0"/>
    <s v="Labor"/>
    <s v="Muster"/>
    <n v="72"/>
  </r>
  <r>
    <x v="1"/>
    <n v="63"/>
    <x v="35"/>
    <x v="15"/>
    <s v="Diverses"/>
    <x v="2"/>
    <x v="2"/>
    <s v="-"/>
    <x v="5"/>
    <s v="Produkte"/>
    <s v="BUs"/>
    <s v="Symptome"/>
    <s v="0"/>
    <s v="WVP"/>
    <s v="Diverses"/>
    <n v="30"/>
  </r>
  <r>
    <x v="1"/>
    <n v="33"/>
    <x v="35"/>
    <x v="15"/>
    <s v="Diverses"/>
    <x v="2"/>
    <x v="2"/>
    <s v="-"/>
    <x v="5"/>
    <s v="Produkte"/>
    <s v="BUs"/>
    <s v="Symptome"/>
    <s v="0"/>
    <s v="L33"/>
    <s v="Diverses"/>
    <n v="30"/>
  </r>
  <r>
    <x v="2"/>
    <n v="45"/>
    <x v="7"/>
    <x v="15"/>
    <s v="Diverses"/>
    <x v="1"/>
    <x v="8"/>
    <s v="-"/>
    <x v="5"/>
    <s v="Produkte"/>
    <s v="BUs"/>
    <s v="Symptome"/>
    <s v="0"/>
    <s v="Kantine"/>
    <s v="Diverses"/>
    <n v="22"/>
  </r>
  <r>
    <x v="5"/>
    <n v="15"/>
    <x v="7"/>
    <x v="15"/>
    <s v="Diverses"/>
    <x v="0"/>
    <x v="54"/>
    <s v="-"/>
    <x v="5"/>
    <s v="Produkte"/>
    <s v="BUs"/>
    <s v="Symptome"/>
    <s v="0"/>
    <s v="BU2"/>
    <s v="Diverses"/>
    <n v="12"/>
  </r>
  <r>
    <x v="2"/>
    <n v="2"/>
    <x v="4"/>
    <x v="8"/>
    <s v="Laborproben"/>
    <x v="3"/>
    <x v="51"/>
    <s v="Sensorik"/>
    <x v="3"/>
    <s v="Produkte"/>
    <s v="BUs"/>
    <s v="Symptome"/>
    <s v="0"/>
    <s v="Labor"/>
    <s v="Laborproben"/>
    <n v="74"/>
  </r>
  <r>
    <x v="2"/>
    <n v="26"/>
    <x v="4"/>
    <x v="8"/>
    <s v="Laborproben"/>
    <x v="3"/>
    <x v="52"/>
    <s v="Einwaage Labor"/>
    <x v="3"/>
    <s v="Produkte"/>
    <s v="BUs"/>
    <s v="Symptome"/>
    <s v="0"/>
    <s v="Labor"/>
    <s v="Laborproben"/>
    <n v="71"/>
  </r>
  <r>
    <x v="2"/>
    <n v="58"/>
    <x v="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5.5"/>
    <x v="35"/>
    <x v="15"/>
    <s v="Diverses"/>
    <x v="1"/>
    <x v="51"/>
    <s v="-"/>
    <x v="5"/>
    <s v="Produkte"/>
    <s v="BUs"/>
    <s v="Symptome"/>
    <s v="0"/>
    <s v="QM"/>
    <s v="Diverses"/>
    <n v="22"/>
  </r>
  <r>
    <x v="2"/>
    <n v="7"/>
    <x v="36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10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10"/>
    <x v="38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73"/>
    <x v="35"/>
    <x v="15"/>
    <s v="diverses"/>
    <x v="3"/>
    <x v="51"/>
    <s v="-"/>
    <x v="5"/>
    <s v="Produkte"/>
    <s v="BUs"/>
    <s v="Symptome"/>
    <s v="0"/>
    <s v="QM"/>
    <s v="diverses"/>
    <n v="74"/>
  </r>
  <r>
    <x v="2"/>
    <n v="4.5"/>
    <x v="6"/>
    <x v="8"/>
    <s v="Laborproben"/>
    <x v="3"/>
    <x v="51"/>
    <s v="Sensorik"/>
    <x v="3"/>
    <s v="Produkte"/>
    <s v="BUs"/>
    <s v="Symptome"/>
    <s v="0"/>
    <s v="Labor"/>
    <s v="Laborproben"/>
    <n v="74"/>
  </r>
  <r>
    <x v="2"/>
    <n v="20"/>
    <x v="6"/>
    <x v="8"/>
    <s v="Laborproben"/>
    <x v="3"/>
    <x v="51"/>
    <s v="Sensorik"/>
    <x v="3"/>
    <s v="Produkte"/>
    <s v="BUs"/>
    <s v="Symptome"/>
    <s v="0"/>
    <s v="Labor"/>
    <s v="Laborproben"/>
    <n v="74"/>
  </r>
  <r>
    <x v="1"/>
    <n v="25"/>
    <x v="37"/>
    <x v="15"/>
    <s v="Diverses"/>
    <x v="2"/>
    <x v="2"/>
    <s v="-"/>
    <x v="0"/>
    <s v="Produkte"/>
    <s v="BUs"/>
    <s v="Symptome"/>
    <s v="0"/>
    <s v="WVP"/>
    <s v="Diverses"/>
    <n v="30"/>
  </r>
  <r>
    <x v="3"/>
    <n v="30"/>
    <x v="37"/>
    <x v="15"/>
    <s v="Diverses"/>
    <x v="2"/>
    <x v="2"/>
    <s v="-"/>
    <x v="0"/>
    <s v="Produkte"/>
    <s v="BUs"/>
    <s v="Symptome"/>
    <s v="0"/>
    <s v="BU4"/>
    <s v="Diverses"/>
    <n v="30"/>
  </r>
  <r>
    <x v="5"/>
    <n v="65"/>
    <x v="37"/>
    <x v="15"/>
    <s v="Diverses"/>
    <x v="2"/>
    <x v="2"/>
    <s v="-"/>
    <x v="0"/>
    <s v="Produkte"/>
    <s v="BUs"/>
    <s v="Symptome"/>
    <s v="0"/>
    <s v="BU2"/>
    <s v="Diverses"/>
    <n v="30"/>
  </r>
  <r>
    <x v="0"/>
    <n v="357"/>
    <x v="37"/>
    <x v="15"/>
    <s v="Diverses"/>
    <x v="2"/>
    <x v="2"/>
    <s v="-"/>
    <x v="0"/>
    <s v="Produkte"/>
    <s v="BUs"/>
    <s v="Symptome"/>
    <s v="0"/>
    <s v="Abfüllung"/>
    <s v="Diverses"/>
    <n v="30"/>
  </r>
  <r>
    <x v="0"/>
    <n v="193"/>
    <x v="37"/>
    <x v="15"/>
    <s v="Diverses"/>
    <x v="2"/>
    <x v="2"/>
    <s v="-"/>
    <x v="0"/>
    <s v="Produkte"/>
    <s v="BUs"/>
    <s v="Symptome"/>
    <s v="0"/>
    <s v="Abfüllung"/>
    <s v="Diverses"/>
    <n v="30"/>
  </r>
  <r>
    <x v="0"/>
    <n v="20.5"/>
    <x v="37"/>
    <x v="15"/>
    <s v="Diverses"/>
    <x v="6"/>
    <x v="36"/>
    <s v="-"/>
    <x v="0"/>
    <s v="Produkte"/>
    <s v="BUs"/>
    <s v="Symptome"/>
    <s v="0"/>
    <s v="Abfüllung"/>
    <s v="Diverses"/>
    <n v="13"/>
  </r>
  <r>
    <x v="5"/>
    <n v="98"/>
    <x v="37"/>
    <x v="15"/>
    <s v="Diverses"/>
    <x v="2"/>
    <x v="2"/>
    <s v="-"/>
    <x v="0"/>
    <s v="Produkte"/>
    <s v="BUs"/>
    <s v="Symptome"/>
    <s v="0"/>
    <s v="BU2"/>
    <s v="Diverses"/>
    <n v="30"/>
  </r>
  <r>
    <x v="1"/>
    <n v="32"/>
    <x v="37"/>
    <x v="15"/>
    <s v="Diverses"/>
    <x v="2"/>
    <x v="2"/>
    <s v="-"/>
    <x v="0"/>
    <s v="Produkte"/>
    <s v="BUs"/>
    <s v="Symptome"/>
    <s v="0"/>
    <s v="L35"/>
    <s v="Diverses"/>
    <n v="30"/>
  </r>
  <r>
    <x v="1"/>
    <n v="7"/>
    <x v="37"/>
    <x v="15"/>
    <s v="Diverses"/>
    <x v="2"/>
    <x v="2"/>
    <s v="-"/>
    <x v="0"/>
    <s v="Produkte"/>
    <s v="BUs"/>
    <s v="Symptome"/>
    <s v="0"/>
    <s v="L9"/>
    <s v="Diverses"/>
    <n v="30"/>
  </r>
  <r>
    <x v="3"/>
    <n v="28"/>
    <x v="37"/>
    <x v="15"/>
    <s v="Diverses"/>
    <x v="2"/>
    <x v="2"/>
    <s v="-"/>
    <x v="0"/>
    <s v="Produkte"/>
    <s v="BUs"/>
    <s v="Symptome"/>
    <s v="0"/>
    <s v="BU4"/>
    <s v="Diverses"/>
    <n v="30"/>
  </r>
  <r>
    <x v="2"/>
    <n v="74"/>
    <x v="6"/>
    <x v="8"/>
    <s v="Laborproben"/>
    <x v="3"/>
    <x v="52"/>
    <s v="Einwaage Labor"/>
    <x v="3"/>
    <s v="Produkte"/>
    <s v="BUs"/>
    <s v="Symptome"/>
    <s v="0"/>
    <s v="Labor"/>
    <s v="Laborproben"/>
    <n v="71"/>
  </r>
  <r>
    <x v="2"/>
    <n v="14"/>
    <x v="37"/>
    <x v="15"/>
    <s v="Diverses"/>
    <x v="3"/>
    <x v="51"/>
    <s v="Rinde Extra"/>
    <x v="0"/>
    <s v="Produkte"/>
    <s v="BUs"/>
    <s v="Symptome"/>
    <s v="0"/>
    <s v="QM"/>
    <s v="Diverses"/>
    <n v="74"/>
  </r>
  <r>
    <x v="2"/>
    <n v="50"/>
    <x v="6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50"/>
    <x v="6"/>
    <x v="8"/>
    <s v="Laborproben"/>
    <x v="3"/>
    <x v="35"/>
    <s v="Laborprobe"/>
    <x v="3"/>
    <s v="Produkte"/>
    <s v="BUs"/>
    <s v="Symptome"/>
    <s v="0"/>
    <s v="Labor"/>
    <s v="Laborproben"/>
    <n v="73"/>
  </r>
  <r>
    <x v="0"/>
    <n v="258"/>
    <x v="31"/>
    <x v="15"/>
    <s v="Diverses"/>
    <x v="2"/>
    <x v="2"/>
    <s v="mehr VOS als Rework"/>
    <x v="0"/>
    <s v="Produkte"/>
    <s v="BUs"/>
    <s v="Symptome"/>
    <s v="0"/>
    <s v="Abfüllung"/>
    <s v="Diverses"/>
    <n v="30"/>
  </r>
  <r>
    <x v="3"/>
    <n v="20"/>
    <x v="31"/>
    <x v="15"/>
    <s v="Diverses"/>
    <x v="2"/>
    <x v="2"/>
    <s v="-"/>
    <x v="0"/>
    <s v="Produkte"/>
    <s v="BUs"/>
    <s v="Symptome"/>
    <s v="0"/>
    <s v="bu4"/>
    <s v="Diverses"/>
    <n v="30"/>
  </r>
  <r>
    <x v="1"/>
    <n v="26"/>
    <x v="31"/>
    <x v="15"/>
    <s v="Diverses"/>
    <x v="2"/>
    <x v="2"/>
    <s v="spezifischer Einsatz"/>
    <x v="0"/>
    <s v="Produkte"/>
    <s v="BUs"/>
    <s v="Symptome"/>
    <s v="0"/>
    <s v="l33"/>
    <s v="Diverses"/>
    <n v="30"/>
  </r>
  <r>
    <x v="3"/>
    <n v="82"/>
    <x v="11"/>
    <x v="15"/>
    <s v="Diverses"/>
    <x v="2"/>
    <x v="2"/>
    <s v="-"/>
    <x v="0"/>
    <s v="Produkte"/>
    <s v="BUs"/>
    <s v="Symptome"/>
    <s v="0"/>
    <s v="BU4"/>
    <s v="Diverses"/>
    <n v="30"/>
  </r>
  <r>
    <x v="5"/>
    <n v="125"/>
    <x v="11"/>
    <x v="15"/>
    <s v="Diverses"/>
    <x v="0"/>
    <x v="8"/>
    <s v="-"/>
    <x v="0"/>
    <s v="Produkte"/>
    <s v="BUs"/>
    <s v="Symptome"/>
    <s v="0"/>
    <s v="BU2"/>
    <s v="Diverses"/>
    <n v="11"/>
  </r>
  <r>
    <x v="2"/>
    <n v="24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1"/>
    <n v="25"/>
    <x v="11"/>
    <x v="15"/>
    <s v="Diverses"/>
    <x v="2"/>
    <x v="2"/>
    <s v="-"/>
    <x v="0"/>
    <s v="Produkte"/>
    <s v="BUs"/>
    <s v="Symptome"/>
    <s v="0"/>
    <s v="WVP"/>
    <s v="Diverses"/>
    <n v="30"/>
  </r>
  <r>
    <x v="2"/>
    <n v="10.3"/>
    <x v="11"/>
    <x v="15"/>
    <s v="Diverses"/>
    <x v="3"/>
    <x v="51"/>
    <s v="-"/>
    <x v="0"/>
    <s v="Produkte"/>
    <s v="BUs"/>
    <s v="Symptome"/>
    <s v="0"/>
    <s v="QM"/>
    <s v="Diverses"/>
    <n v="74"/>
  </r>
  <r>
    <x v="2"/>
    <n v="29.2"/>
    <x v="36"/>
    <x v="8"/>
    <s v="Rückstellproben"/>
    <x v="3"/>
    <x v="50"/>
    <s v="-"/>
    <x v="5"/>
    <s v="Produkte"/>
    <s v="BUs"/>
    <s v="Symptome"/>
    <s v="0"/>
    <s v="Labor"/>
    <s v="Rückstellproben"/>
    <n v="70"/>
  </r>
  <r>
    <x v="1"/>
    <n v="3"/>
    <x v="11"/>
    <x v="15"/>
    <s v="Diverses"/>
    <x v="2"/>
    <x v="2"/>
    <s v="-"/>
    <x v="0"/>
    <s v="Produkte"/>
    <s v="BUs"/>
    <s v="Symptome"/>
    <s v="0"/>
    <s v="L9"/>
    <s v="Diverses"/>
    <n v="30"/>
  </r>
  <r>
    <x v="3"/>
    <n v="15"/>
    <x v="0"/>
    <x v="15"/>
    <s v="Diverses"/>
    <x v="2"/>
    <x v="2"/>
    <s v="-"/>
    <x v="0"/>
    <s v="Produkte"/>
    <s v="BUs"/>
    <s v="Symptome"/>
    <s v="0"/>
    <s v="BU4"/>
    <s v="Diverses"/>
    <n v="30"/>
  </r>
  <r>
    <x v="1"/>
    <n v="35"/>
    <x v="0"/>
    <x v="15"/>
    <s v="Diverses"/>
    <x v="2"/>
    <x v="2"/>
    <s v="-"/>
    <x v="0"/>
    <s v="Produkte"/>
    <s v="BUs"/>
    <s v="Symptome"/>
    <s v="0"/>
    <s v="BU3"/>
    <s v="Diverses"/>
    <n v="30"/>
  </r>
  <r>
    <x v="0"/>
    <n v="267"/>
    <x v="0"/>
    <x v="15"/>
    <s v="Diverses"/>
    <x v="2"/>
    <x v="2"/>
    <s v="-"/>
    <x v="0"/>
    <s v="Produkte"/>
    <s v="BUs"/>
    <s v="Symptome"/>
    <s v="0"/>
    <s v="Abfüllung"/>
    <s v="Diverses"/>
    <n v="30"/>
  </r>
  <r>
    <x v="0"/>
    <n v="189"/>
    <x v="3"/>
    <x v="15"/>
    <s v="Diverses"/>
    <x v="2"/>
    <x v="2"/>
    <s v="-"/>
    <x v="0"/>
    <s v="Produkte"/>
    <s v="BUs"/>
    <s v="Symptome"/>
    <s v="0"/>
    <s v="Abfüllung"/>
    <s v="Diverses"/>
    <n v="30"/>
  </r>
  <r>
    <x v="1"/>
    <n v="65"/>
    <x v="23"/>
    <x v="15"/>
    <s v="Diverses"/>
    <x v="0"/>
    <x v="0"/>
    <s v="-"/>
    <x v="5"/>
    <s v="Produkte"/>
    <s v="BUs"/>
    <s v="Symptome"/>
    <s v="0"/>
    <s v="L16"/>
    <s v="Diverses"/>
    <n v="12"/>
  </r>
  <r>
    <x v="0"/>
    <n v="40"/>
    <x v="14"/>
    <x v="15"/>
    <s v="Diverses"/>
    <x v="2"/>
    <x v="11"/>
    <s v="-"/>
    <x v="1"/>
    <s v="Produkte"/>
    <s v="BUs"/>
    <s v="Symptome"/>
    <s v="0"/>
    <s v="Strudelline"/>
    <s v="Diverses"/>
    <n v="10"/>
  </r>
  <r>
    <x v="0"/>
    <n v="90"/>
    <x v="34"/>
    <x v="15"/>
    <s v="Diverses"/>
    <x v="2"/>
    <x v="11"/>
    <s v="-"/>
    <x v="5"/>
    <s v="Produkte"/>
    <s v="BUs"/>
    <s v="Symptome"/>
    <s v="0"/>
    <s v="Schmelze"/>
    <s v="Diverses"/>
    <n v="10"/>
  </r>
  <r>
    <x v="0"/>
    <n v="35.6"/>
    <x v="34"/>
    <x v="15"/>
    <s v="Diverses"/>
    <x v="2"/>
    <x v="11"/>
    <s v="-"/>
    <x v="5"/>
    <s v="Produkte"/>
    <s v="BUs"/>
    <s v="Symptome"/>
    <s v="0"/>
    <s v="Schmelze"/>
    <s v="Diverses"/>
    <n v="10"/>
  </r>
  <r>
    <x v="0"/>
    <n v="97"/>
    <x v="36"/>
    <x v="15"/>
    <s v="Diverses"/>
    <x v="2"/>
    <x v="11"/>
    <s v="-"/>
    <x v="5"/>
    <s v="Produkte"/>
    <s v="BUs"/>
    <s v="Symptome"/>
    <s v="0"/>
    <s v="Schmelze"/>
    <s v="Diverses"/>
    <n v="10"/>
  </r>
  <r>
    <x v="0"/>
    <n v="153"/>
    <x v="7"/>
    <x v="15"/>
    <s v="Diverses"/>
    <x v="2"/>
    <x v="11"/>
    <s v="-"/>
    <x v="5"/>
    <s v="Produkte"/>
    <s v="BUs"/>
    <s v="Symptome"/>
    <s v="0"/>
    <s v="Schmelze"/>
    <s v="Diverses"/>
    <n v="10"/>
  </r>
  <r>
    <x v="0"/>
    <n v="156"/>
    <x v="37"/>
    <x v="15"/>
    <s v="Diverses"/>
    <x v="2"/>
    <x v="11"/>
    <s v="-"/>
    <x v="0"/>
    <s v="Produkte"/>
    <s v="BUs"/>
    <s v="Symptome"/>
    <s v="0"/>
    <s v="Abfüllung"/>
    <s v="Diverses"/>
    <n v="10"/>
  </r>
  <r>
    <x v="0"/>
    <n v="167"/>
    <x v="11"/>
    <x v="15"/>
    <s v="Diverses"/>
    <x v="2"/>
    <x v="11"/>
    <s v="-"/>
    <x v="0"/>
    <s v="Produkte"/>
    <s v="BUs"/>
    <s v="Symptome"/>
    <s v="0"/>
    <s v="Abfüllung"/>
    <s v="Diverses"/>
    <n v="10"/>
  </r>
  <r>
    <x v="0"/>
    <n v="41.5"/>
    <x v="0"/>
    <x v="15"/>
    <s v="Diverses"/>
    <x v="2"/>
    <x v="11"/>
    <s v="-"/>
    <x v="0"/>
    <s v="Produkte"/>
    <s v="BUs"/>
    <s v="Symptome"/>
    <s v="0"/>
    <s v="Schmelze"/>
    <s v="Diverses"/>
    <n v="10"/>
  </r>
  <r>
    <x v="0"/>
    <n v="200"/>
    <x v="3"/>
    <x v="15"/>
    <s v="Diverses"/>
    <x v="2"/>
    <x v="2"/>
    <s v="-"/>
    <x v="0"/>
    <s v="Produkte"/>
    <s v="BUs"/>
    <s v="Symptome"/>
    <s v="0"/>
    <s v="Schmelze"/>
    <s v="Diverses"/>
    <n v="30"/>
  </r>
  <r>
    <x v="1"/>
    <n v="900"/>
    <x v="47"/>
    <x v="6"/>
    <s v="Diverses "/>
    <x v="2"/>
    <x v="11"/>
    <s v="-"/>
    <x v="7"/>
    <s v="Produkte"/>
    <s v="BUs"/>
    <s v="Symptome"/>
    <s v="0"/>
    <s v="Bu3"/>
    <s v="Diverses "/>
    <n v="10"/>
  </r>
  <r>
    <x v="3"/>
    <n v="110"/>
    <x v="27"/>
    <x v="6"/>
    <s v="Diverses "/>
    <x v="2"/>
    <x v="11"/>
    <s v="-"/>
    <x v="9"/>
    <s v="Produkte"/>
    <s v="BUs"/>
    <s v="Symptome"/>
    <s v="0"/>
    <s v="BU4"/>
    <s v="Diverses "/>
    <n v="10"/>
  </r>
  <r>
    <x v="1"/>
    <n v="90"/>
    <x v="27"/>
    <x v="6"/>
    <s v="Diverses "/>
    <x v="2"/>
    <x v="11"/>
    <s v="-"/>
    <x v="9"/>
    <s v="Produkte"/>
    <s v="BUs"/>
    <s v="Symptome"/>
    <s v="0"/>
    <s v="L33"/>
    <s v="Diverses "/>
    <n v="10"/>
  </r>
  <r>
    <x v="0"/>
    <n v="40.4"/>
    <x v="26"/>
    <x v="15"/>
    <s v="Diverses aus Abfüllung"/>
    <x v="2"/>
    <x v="12"/>
    <s v="aus der Hand gerutscht"/>
    <x v="8"/>
    <s v="Produkte"/>
    <s v="BUs"/>
    <s v="Symptome"/>
    <s v="0"/>
    <s v="Abfüllung"/>
    <s v="Diverses aus Abfüllung"/>
    <n v="32"/>
  </r>
  <r>
    <x v="0"/>
    <n v="77.400000000000006"/>
    <x v="32"/>
    <x v="15"/>
    <s v="Diverses aus Abfüllung"/>
    <x v="2"/>
    <x v="12"/>
    <s v="Clip gerissen"/>
    <x v="4"/>
    <s v="Produkte"/>
    <s v="BUs"/>
    <s v="Symptome"/>
    <s v="0"/>
    <s v="Abfüllung"/>
    <s v="Diverses aus Abfüllung"/>
    <n v="31"/>
  </r>
  <r>
    <x v="0"/>
    <n v="10"/>
    <x v="42"/>
    <x v="15"/>
    <s v="Diverses aus Abfüllung"/>
    <x v="2"/>
    <x v="12"/>
    <s v="Clip gerissen"/>
    <x v="8"/>
    <s v="Produkte"/>
    <s v="BUs"/>
    <s v="Symptome"/>
    <s v="0"/>
    <s v="Abfüllung"/>
    <s v="Diverses aus Abfüllung"/>
    <n v="31"/>
  </r>
  <r>
    <x v="0"/>
    <n v="55.6"/>
    <x v="15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91.2"/>
    <x v="15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143.5"/>
    <x v="46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42.5"/>
    <x v="46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80"/>
    <x v="24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279.5"/>
    <x v="24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320"/>
    <x v="22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526.6"/>
    <x v="4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23"/>
    <x v="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5.4"/>
    <x v="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0.5"/>
    <x v="38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326.8"/>
    <x v="6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8"/>
    <x v="15"/>
    <x v="15"/>
    <s v="Diverses aus Abfüllung"/>
    <x v="1"/>
    <x v="1"/>
    <s v="Metall"/>
    <x v="6"/>
    <s v="Produkte"/>
    <s v="BUs"/>
    <s v="Symptome"/>
    <s v="0"/>
    <s v="Abfüllung"/>
    <s v="Diverses aus Abfüllung"/>
    <n v="22"/>
  </r>
  <r>
    <x v="0"/>
    <n v="55"/>
    <x v="8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2.5"/>
    <x v="8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70.6"/>
    <x v="14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.8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.2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5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0.6"/>
    <x v="29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08"/>
    <x v="29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9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81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0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41.4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4.8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3.4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4.2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1.6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44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0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3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8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0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5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62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1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13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7.8"/>
    <x v="32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7.8"/>
    <x v="32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00"/>
    <x v="39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85"/>
    <x v="42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46.4"/>
    <x v="19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2"/>
    <x v="4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8.5"/>
    <x v="4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13"/>
    <x v="26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9.5"/>
    <x v="3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95"/>
    <x v="3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32.5"/>
    <x v="27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41.19999999999999"/>
    <x v="20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00"/>
    <x v="25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97.5"/>
    <x v="28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484"/>
    <x v="28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203"/>
    <x v="45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46.4"/>
    <x v="22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50"/>
    <x v="47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390"/>
    <x v="47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23.2"/>
    <x v="17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15"/>
    <x v="17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66"/>
    <x v="38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40"/>
    <x v="1"/>
    <x v="15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210"/>
    <x v="30"/>
    <x v="15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160"/>
    <x v="39"/>
    <x v="15"/>
    <s v="Diverses aus Abfüllung"/>
    <x v="2"/>
    <x v="11"/>
    <s v="-"/>
    <x v="4"/>
    <s v="Produkte"/>
    <s v="BUs"/>
    <s v="Symptome"/>
    <s v="0"/>
    <s v="Abfüllung"/>
    <s v="Diverses aus Abfüllung"/>
    <n v="10"/>
  </r>
  <r>
    <x v="0"/>
    <n v="47"/>
    <x v="1"/>
    <x v="15"/>
    <s v="Diverses aus Abfüllung"/>
    <x v="2"/>
    <x v="12"/>
    <s v="Schlaufe gerissen"/>
    <x v="1"/>
    <s v="Produkte"/>
    <s v="BUs"/>
    <s v="Symptome"/>
    <s v="0"/>
    <s v="Abfüllung"/>
    <s v="Diverses aus Abfüllung"/>
    <n v="33"/>
  </r>
  <r>
    <x v="0"/>
    <n v="62"/>
    <x v="25"/>
    <x v="15"/>
    <s v="Diverses aus Schmelze"/>
    <x v="2"/>
    <x v="2"/>
    <s v="-"/>
    <x v="9"/>
    <s v="Produkte"/>
    <s v="BUs"/>
    <s v="Symptome"/>
    <s v="0"/>
    <s v="Schmelze"/>
    <s v="Diverses aus Schmelze"/>
    <n v="30"/>
  </r>
  <r>
    <x v="0"/>
    <n v="183"/>
    <x v="46"/>
    <x v="15"/>
    <s v="Diverses aus Schmelze"/>
    <x v="0"/>
    <x v="14"/>
    <s v="Aufgrund Konsistenz nicht genommen. Zu wenig VOS verarbeitet. Vom Warmen ins Kalte -&gt; Schimmel"/>
    <x v="6"/>
    <s v="Produkte"/>
    <s v="BUs"/>
    <s v="Symptome"/>
    <s v="0"/>
    <s v="Schmelze"/>
    <s v="Diverses aus Schmelze"/>
    <n v="12"/>
  </r>
  <r>
    <x v="0"/>
    <n v="19.5"/>
    <x v="43"/>
    <x v="15"/>
    <s v="Diverses aus Schmelze"/>
    <x v="1"/>
    <x v="1"/>
    <s v="Interleaver im Produkt von L34"/>
    <x v="8"/>
    <s v="Produkte"/>
    <s v="BUs"/>
    <s v="Symptome"/>
    <s v="0"/>
    <s v="Schmelze"/>
    <s v="Diverses aus Schmelze"/>
    <n v="22"/>
  </r>
  <r>
    <x v="0"/>
    <n v="229"/>
    <x v="24"/>
    <x v="15"/>
    <s v="Diverses aus Schmelze"/>
    <x v="2"/>
    <x v="11"/>
    <s v="-"/>
    <x v="7"/>
    <s v="Produkte"/>
    <s v="BUs"/>
    <s v="Symptome"/>
    <s v="0"/>
    <s v="Schmelze"/>
    <s v="Diverses aus Schmelze"/>
    <n v="10"/>
  </r>
  <r>
    <x v="0"/>
    <n v="10"/>
    <x v="22"/>
    <x v="15"/>
    <s v="Diverses aus Schmelze"/>
    <x v="2"/>
    <x v="11"/>
    <s v="-"/>
    <x v="7"/>
    <s v="Produkte"/>
    <s v="BUs"/>
    <s v="Symptome"/>
    <s v="0"/>
    <s v="Schmelze"/>
    <s v="Diverses aus Schmelze"/>
    <n v="10"/>
  </r>
  <r>
    <x v="2"/>
    <n v="84"/>
    <x v="26"/>
    <x v="15"/>
    <s v="Diverses Muster"/>
    <x v="3"/>
    <x v="53"/>
    <s v="Muster"/>
    <x v="8"/>
    <s v="Produkte"/>
    <s v="BUs"/>
    <s v="Symptome"/>
    <s v="0"/>
    <s v="Muster"/>
    <s v="Diverses Muster"/>
    <n v="72"/>
  </r>
  <r>
    <x v="2"/>
    <n v="75"/>
    <x v="33"/>
    <x v="15"/>
    <s v="Diverses Muster"/>
    <x v="3"/>
    <x v="53"/>
    <s v="Muster"/>
    <x v="8"/>
    <s v="Produkte"/>
    <s v="BUs"/>
    <s v="Symptome"/>
    <s v="0"/>
    <s v="Muster"/>
    <s v="Diverses Muster"/>
    <n v="72"/>
  </r>
  <r>
    <x v="2"/>
    <n v="15"/>
    <x v="15"/>
    <x v="8"/>
    <s v="Diverses QM"/>
    <x v="3"/>
    <x v="51"/>
    <s v="Sensorik"/>
    <x v="6"/>
    <s v="Produkte"/>
    <s v="BUs"/>
    <s v="Symptome"/>
    <s v="0"/>
    <s v="QM"/>
    <s v="Diverses QM"/>
    <n v="74"/>
  </r>
  <r>
    <x v="2"/>
    <n v="10"/>
    <x v="46"/>
    <x v="8"/>
    <s v="Diverses QM"/>
    <x v="3"/>
    <x v="51"/>
    <s v="Sensorik"/>
    <x v="6"/>
    <s v="Produkte"/>
    <s v="BUs"/>
    <s v="Symptome"/>
    <s v="0"/>
    <s v="QM"/>
    <s v="Diverses QM"/>
    <n v="74"/>
  </r>
  <r>
    <x v="2"/>
    <n v="18"/>
    <x v="24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0"/>
    <x v="22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5"/>
    <x v="22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0"/>
    <x v="47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8"/>
    <x v="44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10"/>
    <x v="4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7.2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9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13.5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2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2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4.5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5.8"/>
    <x v="30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5.3"/>
    <x v="5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1.5"/>
    <x v="10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4"/>
    <x v="10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5.3"/>
    <x v="39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6.2"/>
    <x v="39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2.5"/>
    <x v="42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7"/>
    <x v="43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9"/>
    <x v="26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7.5"/>
    <x v="33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9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9.4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11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5"/>
    <x v="28"/>
    <x v="8"/>
    <s v="Diverses QM"/>
    <x v="3"/>
    <x v="51"/>
    <s v="Sensorik"/>
    <x v="9"/>
    <s v="Produkte"/>
    <s v="BUs"/>
    <s v="Symptome"/>
    <s v="0"/>
    <s v="QM"/>
    <s v="Diverses QM"/>
    <n v="74"/>
  </r>
  <r>
    <x v="3"/>
    <n v="23"/>
    <x v="43"/>
    <x v="15"/>
    <s v="Diverses Schimmel BU4"/>
    <x v="0"/>
    <x v="14"/>
    <s v="Keinen Einsatz"/>
    <x v="8"/>
    <s v="Produkte"/>
    <s v="BUs"/>
    <s v="Symptome"/>
    <s v="0"/>
    <s v="BU4"/>
    <s v="Diverses Schimmel BU4"/>
    <n v="12"/>
  </r>
  <r>
    <x v="5"/>
    <n v="162"/>
    <x v="9"/>
    <x v="13"/>
    <s v="Fertigpackung"/>
    <x v="0"/>
    <x v="3"/>
    <s v="-"/>
    <x v="2"/>
    <s v="Produkte"/>
    <s v="BUs"/>
    <s v="Symptome"/>
    <s v="0"/>
    <s v="BU2"/>
    <s v="Fertigpackung"/>
    <n v="12"/>
  </r>
  <r>
    <x v="1"/>
    <n v="20.2"/>
    <x v="35"/>
    <x v="7"/>
    <s v="Fruchtkäse"/>
    <x v="2"/>
    <x v="2"/>
    <s v="-"/>
    <x v="5"/>
    <s v="Produkte"/>
    <s v="BUs"/>
    <s v="Symptome"/>
    <s v="0"/>
    <s v="Spzialitäten"/>
    <s v="Fruchtkäse"/>
    <n v="30"/>
  </r>
  <r>
    <x v="1"/>
    <n v="20"/>
    <x v="37"/>
    <x v="11"/>
    <s v="ganze Wurst"/>
    <x v="2"/>
    <x v="12"/>
    <s v="-"/>
    <x v="0"/>
    <s v="Produkte"/>
    <s v="BUs"/>
    <s v="Symptome"/>
    <s v="0"/>
    <s v="BU3"/>
    <s v="ganze Wurst"/>
    <n v="32"/>
  </r>
  <r>
    <x v="0"/>
    <n v="10"/>
    <x v="50"/>
    <x v="11"/>
    <s v="ganze Wurst BDK"/>
    <x v="2"/>
    <x v="12"/>
    <s v="-"/>
    <x v="9"/>
    <s v="Produkte"/>
    <s v="BUs"/>
    <s v="Symptome"/>
    <s v="0"/>
    <s v="Räucherei"/>
    <s v="ganze Wurst BDK"/>
    <n v="34"/>
  </r>
  <r>
    <x v="0"/>
    <n v="10"/>
    <x v="34"/>
    <x v="11"/>
    <s v="ganze Wurst Gourme Kräuter"/>
    <x v="2"/>
    <x v="12"/>
    <s v="-"/>
    <x v="5"/>
    <s v="Produkte"/>
    <s v="BUs"/>
    <s v="Symptome"/>
    <s v="0"/>
    <s v="Räucherei"/>
    <s v="ganze Wurst Gourme Kräuter"/>
    <n v="31"/>
  </r>
  <r>
    <x v="0"/>
    <n v="20"/>
    <x v="25"/>
    <x v="11"/>
    <s v="ganze Wurst gourme natur"/>
    <x v="2"/>
    <x v="12"/>
    <s v="-"/>
    <x v="9"/>
    <s v="Produkte"/>
    <s v="BUs"/>
    <s v="Symptome"/>
    <s v="0"/>
    <s v="Räucherei"/>
    <s v="ganze Wurst gourme natur"/>
    <n v="31"/>
  </r>
  <r>
    <x v="0"/>
    <n v="10"/>
    <x v="25"/>
    <x v="11"/>
    <s v="ganze Wurst gourme natur"/>
    <x v="2"/>
    <x v="12"/>
    <s v="-"/>
    <x v="9"/>
    <s v="Produkte"/>
    <s v="BUs"/>
    <s v="Symptome"/>
    <s v="0"/>
    <s v="Räucherei"/>
    <s v="ganze Wurst gourme natur"/>
    <n v="33"/>
  </r>
  <r>
    <x v="0"/>
    <n v="30"/>
    <x v="37"/>
    <x v="11"/>
    <s v="ganze Wurst Gourme Natur"/>
    <x v="2"/>
    <x v="12"/>
    <s v="-"/>
    <x v="0"/>
    <s v="Produkte"/>
    <s v="BUs"/>
    <s v="Symptome"/>
    <s v="0"/>
    <s v="Räucherei"/>
    <s v="ganze Wurst Gourme Natur"/>
    <n v="31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1"/>
  </r>
  <r>
    <x v="0"/>
    <n v="60"/>
    <x v="36"/>
    <x v="6"/>
    <s v="ganze Wurst Gourme Schinken"/>
    <x v="2"/>
    <x v="12"/>
    <s v="-"/>
    <x v="5"/>
    <s v="Produkte"/>
    <s v="BUs"/>
    <s v="Symptome"/>
    <s v="0"/>
    <s v="Räucherei"/>
    <s v="ganze Wurst Gourme Schinken"/>
    <n v="31"/>
  </r>
  <r>
    <x v="0"/>
    <n v="20"/>
    <x v="37"/>
    <x v="6"/>
    <s v="ganze Wurst Gourme Schinken"/>
    <x v="2"/>
    <x v="12"/>
    <s v="-"/>
    <x v="0"/>
    <s v="Produkte"/>
    <s v="BUs"/>
    <s v="Symptome"/>
    <s v="0"/>
    <s v="Räucherei"/>
    <s v="ganze Wurst Gourme Schinken"/>
    <n v="34"/>
  </r>
  <r>
    <x v="0"/>
    <n v="10"/>
    <x v="36"/>
    <x v="11"/>
    <s v="ganze Wurst Gourmet Schinken"/>
    <x v="2"/>
    <x v="12"/>
    <s v="-"/>
    <x v="5"/>
    <s v="Produkte"/>
    <s v="BUs"/>
    <s v="Symptome"/>
    <s v="0"/>
    <s v="Räucherei"/>
    <s v="ganze Wurst Gourmet Schinken"/>
    <n v="31"/>
  </r>
  <r>
    <x v="0"/>
    <n v="10"/>
    <x v="36"/>
    <x v="11"/>
    <s v="ganze Wurst NA Extra"/>
    <x v="2"/>
    <x v="12"/>
    <s v="-"/>
    <x v="5"/>
    <s v="Produkte"/>
    <s v="BUs"/>
    <s v="Symptome"/>
    <s v="0"/>
    <s v="Räucherei"/>
    <s v="ganze Wurst NA Extra"/>
    <n v="34"/>
  </r>
  <r>
    <x v="0"/>
    <n v="10"/>
    <x v="50"/>
    <x v="11"/>
    <s v="ganze Wurst Räucher"/>
    <x v="2"/>
    <x v="12"/>
    <s v="-"/>
    <x v="9"/>
    <s v="Produkte"/>
    <s v="BUs"/>
    <s v="Symptome"/>
    <s v="0"/>
    <s v="Räucherei"/>
    <s v="ganze Wurst Räucher"/>
    <n v="34"/>
  </r>
  <r>
    <x v="0"/>
    <n v="20"/>
    <x v="25"/>
    <x v="11"/>
    <s v="ganze Wurst Schinken"/>
    <x v="2"/>
    <x v="12"/>
    <s v="-"/>
    <x v="9"/>
    <s v="Produkte"/>
    <s v="BUs"/>
    <s v="Symptome"/>
    <s v="0"/>
    <s v="Räucherei"/>
    <s v="ganze Wurst Schinken"/>
    <n v="31"/>
  </r>
  <r>
    <x v="0"/>
    <n v="10"/>
    <x v="28"/>
    <x v="11"/>
    <s v="ganze Wurst Schinken"/>
    <x v="2"/>
    <x v="12"/>
    <s v="-"/>
    <x v="9"/>
    <s v="Produkte"/>
    <s v="BUs"/>
    <s v="Symptome"/>
    <s v="0"/>
    <s v="Räucherei"/>
    <s v="ganze Wurst Schinken"/>
    <n v="34"/>
  </r>
  <r>
    <x v="1"/>
    <n v="345"/>
    <x v="4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206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70.599999999999994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392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148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62"/>
    <x v="27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57"/>
    <x v="20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322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61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2"/>
    <n v="450"/>
    <x v="29"/>
    <x v="13"/>
    <s v="Käsesnack"/>
    <x v="0"/>
    <x v="60"/>
    <s v="in Logistik stehen geblieben"/>
    <x v="1"/>
    <s v="Produkte"/>
    <s v="BUs"/>
    <s v="Symptome"/>
    <s v="0"/>
    <s v="Logistik"/>
    <s v="Käsesnack"/>
    <n v="120"/>
  </r>
  <r>
    <x v="2"/>
    <n v="31.5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8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10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42"/>
    <x v="1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60"/>
    <x v="1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25"/>
    <x v="29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7.2"/>
    <x v="30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135.80000000000001"/>
    <x v="30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36"/>
    <x v="5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3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7.8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13.5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20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32.5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66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41"/>
    <x v="5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9"/>
    <x v="18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5.9"/>
    <x v="10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10"/>
    <x v="44"/>
    <x v="8"/>
    <s v="Rückstellproben"/>
    <x v="3"/>
    <x v="35"/>
    <s v="Laborprobe"/>
    <x v="3"/>
    <s v="Produkte"/>
    <s v="BUs"/>
    <s v="Symptome"/>
    <s v="0"/>
    <s v="QM"/>
    <s v="Rückstellproben"/>
    <n v="70"/>
  </r>
  <r>
    <x v="2"/>
    <n v="39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58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78.900000000000006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20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7"/>
    <x v="10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11"/>
    <x v="32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56"/>
    <x v="32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8"/>
    <x v="32"/>
    <x v="2"/>
    <s v="Muster"/>
    <x v="3"/>
    <x v="53"/>
    <s v="Muster"/>
    <x v="4"/>
    <s v="Produkte"/>
    <s v="BUs"/>
    <s v="Symptome"/>
    <s v="0"/>
    <s v="Labor"/>
    <s v="Muster"/>
    <n v="72"/>
  </r>
  <r>
    <x v="2"/>
    <n v="3.4"/>
    <x v="39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43.7"/>
    <x v="39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105.5"/>
    <x v="39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2"/>
    <x v="39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5"/>
    <x v="42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19"/>
    <x v="42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4"/>
    <x v="4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5"/>
    <x v="19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7"/>
    <x v="19"/>
    <x v="8"/>
    <s v="Laborproben"/>
    <x v="3"/>
    <x v="52"/>
    <s v="Einwaage Labor"/>
    <x v="8"/>
    <s v="Produkte"/>
    <s v="BUs"/>
    <s v="Symptome"/>
    <s v="0"/>
    <s v="Labor"/>
    <s v="Laborproben"/>
    <n v="71"/>
  </r>
  <r>
    <x v="2"/>
    <n v="15"/>
    <x v="19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23.8"/>
    <x v="19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.0999999999999996"/>
    <x v="4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22.5"/>
    <x v="26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30.5"/>
    <x v="26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7"/>
    <x v="0"/>
    <x v="8"/>
    <s v="Rückstellproben"/>
    <x v="3"/>
    <x v="50"/>
    <s v="-"/>
    <x v="0"/>
    <s v="Produkte"/>
    <s v="BUs"/>
    <s v="Symptome"/>
    <s v="0"/>
    <s v="Labor"/>
    <s v="Rückstellproben"/>
    <n v="70"/>
  </r>
  <r>
    <x v="2"/>
    <n v="84"/>
    <x v="33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2"/>
    <x v="3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2.5"/>
    <x v="3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3.8"/>
    <x v="27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2.6"/>
    <x v="20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28"/>
    <x v="2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188.8"/>
    <x v="2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2"/>
    <x v="25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56.6"/>
    <x v="25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2.1"/>
    <x v="28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70"/>
    <x v="28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10"/>
    <x v="5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49.7"/>
    <x v="23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20"/>
    <x v="50"/>
    <x v="2"/>
    <s v="SKZ Ammerland Block"/>
    <x v="3"/>
    <x v="35"/>
    <s v="Laborprobe"/>
    <x v="9"/>
    <s v="Produkte"/>
    <s v="BUs"/>
    <s v="Symptome"/>
    <s v="0"/>
    <s v="Labor"/>
    <s v="SKZ Ammerland Block"/>
    <n v="73"/>
  </r>
  <r>
    <x v="2"/>
    <n v="53"/>
    <x v="0"/>
    <x v="8"/>
    <s v="Rückstellproben"/>
    <x v="3"/>
    <x v="50"/>
    <s v="-"/>
    <x v="0"/>
    <s v="Produkte"/>
    <s v="BUs"/>
    <s v="Symptome"/>
    <s v="0"/>
    <s v="Labor"/>
    <s v="Rückstellproben"/>
    <n v="70"/>
  </r>
  <r>
    <x v="2"/>
    <n v="53"/>
    <x v="12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26"/>
    <x v="23"/>
    <x v="15"/>
    <s v="Diverses"/>
    <x v="3"/>
    <x v="52"/>
    <s v="Einwaage Labor"/>
    <x v="5"/>
    <s v="Produkte"/>
    <s v="BUs"/>
    <s v="Symptome"/>
    <s v="0"/>
    <s v="Labor"/>
    <s v="Diverses"/>
    <n v="71"/>
  </r>
  <r>
    <x v="2"/>
    <n v="53.6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4"/>
    <x v="23"/>
    <x v="8"/>
    <s v="Laborproben"/>
    <x v="3"/>
    <x v="35"/>
    <s v="-"/>
    <x v="5"/>
    <s v="Produkte"/>
    <s v="BUs"/>
    <s v="Symptome"/>
    <s v="0"/>
    <s v="Labor"/>
    <s v="Laborproben"/>
    <n v="73"/>
  </r>
  <r>
    <x v="2"/>
    <n v="15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80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6.8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56"/>
    <x v="42"/>
    <x v="8"/>
    <s v="Rückstellproben"/>
    <x v="3"/>
    <x v="50"/>
    <s v="Rückstellproben"/>
    <x v="8"/>
    <s v="Produkte"/>
    <s v="BUs"/>
    <s v="Symptome"/>
    <s v="0"/>
    <s v="Labor"/>
    <s v="Rückstellproben"/>
    <n v="70"/>
  </r>
  <r>
    <x v="2"/>
    <n v="60"/>
    <x v="4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6"/>
    <x v="36"/>
    <x v="8"/>
    <s v="Laborproben"/>
    <x v="3"/>
    <x v="35"/>
    <s v="-"/>
    <x v="5"/>
    <s v="Produkte"/>
    <s v="BUs"/>
    <s v="Symptome"/>
    <s v="0"/>
    <s v="Labor"/>
    <s v="Laborproben"/>
    <n v="73"/>
  </r>
  <r>
    <x v="2"/>
    <n v="150"/>
    <x v="7"/>
    <x v="15"/>
    <s v="Diverses"/>
    <x v="3"/>
    <x v="35"/>
    <s v="-"/>
    <x v="5"/>
    <s v="Produkte"/>
    <s v="BUs"/>
    <s v="Symptome"/>
    <s v="0"/>
    <s v="Labor"/>
    <s v="Diverses"/>
    <n v="73"/>
  </r>
  <r>
    <x v="2"/>
    <n v="3"/>
    <x v="35"/>
    <x v="15"/>
    <s v="Diverses"/>
    <x v="3"/>
    <x v="5"/>
    <s v="-"/>
    <x v="5"/>
    <s v="Produkte"/>
    <s v="BUs"/>
    <s v="Symptome"/>
    <s v="0"/>
    <s v="Labor"/>
    <s v="Diverses"/>
    <n v="73"/>
  </r>
  <r>
    <x v="2"/>
    <n v="62.6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56"/>
    <x v="35"/>
    <x v="15"/>
    <s v="Diverses"/>
    <x v="3"/>
    <x v="61"/>
    <s v="-"/>
    <x v="5"/>
    <s v="Produkte"/>
    <s v="BUs"/>
    <s v="Symptome"/>
    <s v="0"/>
    <s v="Labor"/>
    <s v="Diverses"/>
    <n v="71"/>
  </r>
  <r>
    <x v="2"/>
    <n v="6.5"/>
    <x v="35"/>
    <x v="15"/>
    <s v="Diverses"/>
    <x v="3"/>
    <x v="51"/>
    <s v="-"/>
    <x v="5"/>
    <s v="Produkte"/>
    <s v="BUs"/>
    <s v="Symptome"/>
    <s v="0"/>
    <s v="Labor"/>
    <s v="Diverses"/>
    <n v="74"/>
  </r>
  <r>
    <x v="2"/>
    <n v="65.400000000000006"/>
    <x v="2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86"/>
    <x v="35"/>
    <x v="15"/>
    <s v="diverses"/>
    <x v="3"/>
    <x v="61"/>
    <s v="-"/>
    <x v="5"/>
    <s v="Produkte"/>
    <s v="BUs"/>
    <s v="Symptome"/>
    <s v="0"/>
    <s v="Labor"/>
    <s v="diverses"/>
    <n v="71"/>
  </r>
  <r>
    <x v="2"/>
    <n v="70"/>
    <x v="50"/>
    <x v="8"/>
    <s v="Rückstellproben"/>
    <x v="3"/>
    <x v="50"/>
    <s v="Rückstellproben"/>
    <x v="9"/>
    <s v="Produkte"/>
    <s v="BUs"/>
    <s v="Symptome"/>
    <s v="0"/>
    <s v="Labor"/>
    <s v="Rückstellproben"/>
    <n v="70"/>
  </r>
  <r>
    <x v="2"/>
    <n v="1"/>
    <x v="35"/>
    <x v="8"/>
    <s v="Laborproben"/>
    <x v="3"/>
    <x v="61"/>
    <s v="-"/>
    <x v="5"/>
    <s v="Produkte"/>
    <s v="BUs"/>
    <s v="Symptome"/>
    <s v="0"/>
    <s v="Labor"/>
    <s v="Laborproben"/>
    <n v="71"/>
  </r>
  <r>
    <x v="2"/>
    <n v="3.2"/>
    <x v="35"/>
    <x v="8"/>
    <s v="Laborproben"/>
    <x v="3"/>
    <x v="51"/>
    <s v="-"/>
    <x v="5"/>
    <s v="Produkte"/>
    <s v="BUs"/>
    <s v="Symptome"/>
    <s v="0"/>
    <s v="Labor"/>
    <s v="Laborproben"/>
    <n v="74"/>
  </r>
  <r>
    <x v="2"/>
    <n v="80"/>
    <x v="37"/>
    <x v="15"/>
    <s v="Diverses"/>
    <x v="3"/>
    <x v="5"/>
    <s v="-"/>
    <x v="0"/>
    <s v="Produkte"/>
    <s v="BUs"/>
    <s v="Symptome"/>
    <s v="0"/>
    <s v="Labor"/>
    <s v="Diverses"/>
    <n v="73"/>
  </r>
  <r>
    <x v="2"/>
    <n v="18"/>
    <x v="37"/>
    <x v="15"/>
    <s v="Diverses"/>
    <x v="3"/>
    <x v="61"/>
    <s v="-"/>
    <x v="0"/>
    <s v="Produkte"/>
    <s v="BUs"/>
    <s v="Symptome"/>
    <s v="0"/>
    <s v="LAbor"/>
    <s v="Diverses"/>
    <n v="71"/>
  </r>
  <r>
    <x v="2"/>
    <n v="1.5"/>
    <x v="37"/>
    <x v="15"/>
    <s v="Diverses"/>
    <x v="3"/>
    <x v="51"/>
    <s v="mehr VOS als Rework"/>
    <x v="0"/>
    <s v="Produkte"/>
    <s v="BUs"/>
    <s v="Symptome"/>
    <s v="0"/>
    <s v="Labor"/>
    <s v="Diverses"/>
    <n v="74"/>
  </r>
  <r>
    <x v="2"/>
    <n v="2"/>
    <x v="31"/>
    <x v="8"/>
    <s v="Laborproben"/>
    <x v="3"/>
    <x v="51"/>
    <s v="-"/>
    <x v="0"/>
    <s v="Produkte"/>
    <s v="BUs"/>
    <s v="Symptome"/>
    <s v="0"/>
    <s v="Labor"/>
    <s v="Laborproben"/>
    <n v="74"/>
  </r>
  <r>
    <x v="2"/>
    <n v="147"/>
    <x v="31"/>
    <x v="8"/>
    <s v="Laborproben"/>
    <x v="3"/>
    <x v="5"/>
    <s v="-"/>
    <x v="0"/>
    <s v="Produkte"/>
    <s v="BUs"/>
    <s v="Symptome"/>
    <s v="0"/>
    <s v="Labor"/>
    <s v="Laborproben"/>
    <n v="73"/>
  </r>
  <r>
    <x v="2"/>
    <n v="2"/>
    <x v="11"/>
    <x v="15"/>
    <s v="Diverses"/>
    <x v="0"/>
    <x v="8"/>
    <s v="-"/>
    <x v="0"/>
    <s v="Produkte"/>
    <s v="BUs"/>
    <s v="Symptome"/>
    <s v="0"/>
    <s v="Labor"/>
    <s v="Diverses"/>
    <n v="11"/>
  </r>
  <r>
    <x v="2"/>
    <n v="1.5"/>
    <x v="11"/>
    <x v="15"/>
    <s v="Diverses"/>
    <x v="3"/>
    <x v="51"/>
    <s v="-"/>
    <x v="0"/>
    <s v="Produkte"/>
    <s v="BUs"/>
    <s v="Symptome"/>
    <s v="0"/>
    <s v="LAbor"/>
    <s v="Diverses"/>
    <n v="74"/>
  </r>
  <r>
    <x v="2"/>
    <n v="57"/>
    <x v="0"/>
    <x v="2"/>
    <s v="-"/>
    <x v="3"/>
    <x v="61"/>
    <s v="-"/>
    <x v="0"/>
    <s v="Produkte"/>
    <s v="BUs"/>
    <s v="Symptome"/>
    <s v="0"/>
    <s v="Labor"/>
    <s v="-"/>
    <n v="71"/>
  </r>
  <r>
    <x v="2"/>
    <n v="2.2000000000000002"/>
    <x v="0"/>
    <x v="2"/>
    <s v="-"/>
    <x v="3"/>
    <x v="51"/>
    <s v="-"/>
    <x v="0"/>
    <s v="Produkte"/>
    <s v="BUs"/>
    <s v="Symptome"/>
    <s v="0"/>
    <s v="Labor"/>
    <s v="-"/>
    <n v="74"/>
  </r>
  <r>
    <x v="2"/>
    <n v="77"/>
    <x v="6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93"/>
    <x v="23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6.6"/>
    <x v="3"/>
    <x v="2"/>
    <s v="-"/>
    <x v="3"/>
    <x v="51"/>
    <s v="-"/>
    <x v="0"/>
    <s v="Produkte"/>
    <s v="BUs"/>
    <s v="Symptome"/>
    <s v="0"/>
    <s v="Labor"/>
    <s v="-"/>
    <n v="74"/>
  </r>
  <r>
    <x v="2"/>
    <n v="14.5"/>
    <x v="9"/>
    <x v="2"/>
    <s v="-"/>
    <x v="3"/>
    <x v="5"/>
    <s v="-"/>
    <x v="2"/>
    <s v="Produkte"/>
    <s v="BUs"/>
    <s v="Symptome"/>
    <s v="0"/>
    <s v="Labor"/>
    <s v="-"/>
    <n v="73"/>
  </r>
  <r>
    <x v="2"/>
    <n v="7.6"/>
    <x v="9"/>
    <x v="2"/>
    <s v="-"/>
    <x v="3"/>
    <x v="51"/>
    <s v="-"/>
    <x v="2"/>
    <s v="Produkte"/>
    <s v="BUs"/>
    <s v="Symptome"/>
    <s v="0"/>
    <s v="Labor"/>
    <s v="-"/>
    <n v="74"/>
  </r>
  <r>
    <x v="2"/>
    <n v="1.4"/>
    <x v="13"/>
    <x v="4"/>
    <s v="VOS-ABS ENTSORGUNG"/>
    <x v="3"/>
    <x v="51"/>
    <s v="-"/>
    <x v="2"/>
    <s v="Produkte"/>
    <s v="BUs"/>
    <s v="Symptome"/>
    <n v="1.3999999999999999E-2"/>
    <s v="Labor"/>
    <n v="29500917"/>
    <n v="74"/>
  </r>
  <r>
    <x v="2"/>
    <n v="97.5"/>
    <x v="26"/>
    <x v="8"/>
    <s v="Rückstellproben"/>
    <x v="3"/>
    <x v="50"/>
    <s v="-"/>
    <x v="8"/>
    <s v="Produkte"/>
    <s v="BUs"/>
    <s v="Symptome"/>
    <s v="0"/>
    <s v="Labor"/>
    <s v="Rückstellproben"/>
    <n v="70"/>
  </r>
  <r>
    <x v="2"/>
    <n v="127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4.0999999999999996"/>
    <x v="2"/>
    <x v="2"/>
    <s v="-"/>
    <x v="3"/>
    <x v="51"/>
    <s v="-"/>
    <x v="2"/>
    <s v="Produkte"/>
    <s v="BUs"/>
    <s v="Symptome"/>
    <s v="0"/>
    <s v="Labor"/>
    <s v="-"/>
    <n v="74"/>
  </r>
  <r>
    <x v="2"/>
    <n v="150"/>
    <x v="49"/>
    <x v="2"/>
    <s v="-"/>
    <x v="3"/>
    <x v="5"/>
    <s v="-"/>
    <x v="2"/>
    <s v="Produkte"/>
    <s v="BUs"/>
    <s v="Symptome"/>
    <s v="0"/>
    <s v="Labor"/>
    <s v="-"/>
    <n v="73"/>
  </r>
  <r>
    <x v="0"/>
    <n v="31"/>
    <x v="34"/>
    <x v="0"/>
    <s v="Mozzarella"/>
    <x v="1"/>
    <x v="32"/>
    <s v="-"/>
    <x v="5"/>
    <s v="Produkte"/>
    <s v="BUs"/>
    <s v="Symptome"/>
    <s v="0"/>
    <s v="Schmelze"/>
    <s v="Mozzarella"/>
    <n v="22"/>
  </r>
  <r>
    <x v="2"/>
    <n v="2.5"/>
    <x v="49"/>
    <x v="2"/>
    <s v="-"/>
    <x v="3"/>
    <x v="51"/>
    <s v="-"/>
    <x v="2"/>
    <s v="Produkte"/>
    <s v="BUs"/>
    <s v="Symptome"/>
    <s v="0"/>
    <s v="Labor"/>
    <s v="-"/>
    <n v="74"/>
  </r>
  <r>
    <x v="2"/>
    <n v="170"/>
    <x v="12"/>
    <x v="2"/>
    <s v="-"/>
    <x v="3"/>
    <x v="5"/>
    <s v="-"/>
    <x v="2"/>
    <s v="Produkte"/>
    <s v="BUs"/>
    <s v="Symptome"/>
    <s v="0"/>
    <s v="Labor"/>
    <s v="-"/>
    <n v="73"/>
  </r>
  <r>
    <x v="2"/>
    <n v="128"/>
    <x v="5"/>
    <x v="8"/>
    <s v="Rückstellproben"/>
    <x v="3"/>
    <x v="50"/>
    <s v="Rückstellproben"/>
    <x v="4"/>
    <s v="Produkte"/>
    <s v="BUs"/>
    <s v="Symptome"/>
    <s v="0"/>
    <s v="Labor"/>
    <s v="Rückstellproben"/>
    <n v="70"/>
  </r>
  <r>
    <x v="0"/>
    <n v="382"/>
    <x v="27"/>
    <x v="12"/>
    <s v="Natur"/>
    <x v="2"/>
    <x v="2"/>
    <s v="-"/>
    <x v="9"/>
    <s v="Produkte"/>
    <s v="BUs"/>
    <s v="Symptome"/>
    <s v="0"/>
    <s v="Abfüllung"/>
    <s v="Natur"/>
    <n v="30"/>
  </r>
  <r>
    <x v="1"/>
    <n v="12"/>
    <x v="28"/>
    <x v="12"/>
    <s v="Natur"/>
    <x v="2"/>
    <x v="2"/>
    <s v="-"/>
    <x v="9"/>
    <s v="Produkte"/>
    <s v="BUs"/>
    <s v="Symptome"/>
    <s v="0"/>
    <s v="L1"/>
    <s v="Natur"/>
    <n v="30"/>
  </r>
  <r>
    <x v="1"/>
    <n v="40"/>
    <x v="13"/>
    <x v="6"/>
    <s v="Provolla Fertigware"/>
    <x v="2"/>
    <x v="2"/>
    <s v="-"/>
    <x v="2"/>
    <s v="Produkte"/>
    <s v="BUs"/>
    <s v="Symptome"/>
    <s v="0"/>
    <s v="L4"/>
    <s v="Provolla Fertigware"/>
    <n v="30"/>
  </r>
  <r>
    <x v="0"/>
    <n v="20"/>
    <x v="38"/>
    <x v="12"/>
    <s v="Rächer Natrium"/>
    <x v="1"/>
    <x v="6"/>
    <s v="keine Verwendung möglich"/>
    <x v="3"/>
    <s v="Produkte"/>
    <s v="BUs"/>
    <s v="Symptome"/>
    <s v="0"/>
    <s v="RWV"/>
    <s v="Rächer Natrium"/>
    <n v="22"/>
  </r>
  <r>
    <x v="0"/>
    <n v="54"/>
    <x v="15"/>
    <x v="12"/>
    <s v="Räucher Ammerland"/>
    <x v="1"/>
    <x v="6"/>
    <s v="keine Verwendung möglich"/>
    <x v="6"/>
    <s v="Produkte"/>
    <s v="BUs"/>
    <s v="Symptome"/>
    <s v="0"/>
    <s v="RWV"/>
    <s v="Räucher Ammerland"/>
    <n v="22"/>
  </r>
  <r>
    <x v="0"/>
    <n v="1401"/>
    <x v="47"/>
    <x v="12"/>
    <s v="Räucher Blauschimmel"/>
    <x v="0"/>
    <x v="62"/>
    <s v="ausgefettet"/>
    <x v="7"/>
    <s v="Produkte"/>
    <s v="BUs"/>
    <s v="Symptome"/>
    <s v="0"/>
    <s v="Abfüllung"/>
    <s v="Räucher Blauschimmel"/>
    <n v="120"/>
  </r>
  <r>
    <x v="1"/>
    <n v="78"/>
    <x v="6"/>
    <x v="12"/>
    <s v="Räucher Natur OGT"/>
    <x v="0"/>
    <x v="4"/>
    <s v="gemischt, weil mehrere Produkte in einen Auftrag einfließen. VOS Trennung erforderlich"/>
    <x v="3"/>
    <s v="Produkte"/>
    <s v="BUs"/>
    <s v="Symptome"/>
    <s v="0"/>
    <s v="L9"/>
    <s v="Räucher Natur OGT"/>
    <n v="12"/>
  </r>
  <r>
    <x v="2"/>
    <n v="21"/>
    <x v="13"/>
    <x v="12"/>
    <s v="Räucher Retoure"/>
    <x v="1"/>
    <x v="32"/>
    <s v="-"/>
    <x v="2"/>
    <s v="Produkte"/>
    <s v="BUs"/>
    <s v="Symptome"/>
    <s v="0"/>
    <s v="Externe"/>
    <s v="Räucher Retoure"/>
    <n v="22"/>
  </r>
  <r>
    <x v="1"/>
    <n v="19"/>
    <x v="0"/>
    <x v="13"/>
    <s v="Räucher Schinken Fertigware"/>
    <x v="6"/>
    <x v="63"/>
    <s v="-"/>
    <x v="0"/>
    <s v="Produkte"/>
    <s v="BUs"/>
    <s v="Symptome"/>
    <s v="0"/>
    <s v="L16"/>
    <s v="Räucher Schinken Fertigware"/>
    <n v="82"/>
  </r>
  <r>
    <x v="0"/>
    <n v="20"/>
    <x v="1"/>
    <x v="4"/>
    <s v="Räucher VS"/>
    <x v="2"/>
    <x v="2"/>
    <s v="-"/>
    <x v="1"/>
    <s v="Produkte"/>
    <s v="BUs"/>
    <s v="Symptome"/>
    <s v="0"/>
    <s v="Abfüllung"/>
    <s v="Räucher VS"/>
    <n v="30"/>
  </r>
  <r>
    <x v="4"/>
    <n v="20"/>
    <x v="34"/>
    <x v="13"/>
    <s v="Räu-End"/>
    <x v="0"/>
    <x v="28"/>
    <s v="-"/>
    <x v="5"/>
    <s v="Produkte"/>
    <s v="BUs"/>
    <s v="Symptome"/>
    <s v="0"/>
    <s v="Verkauf"/>
    <s v="Räu-End"/>
    <n v="12"/>
  </r>
  <r>
    <x v="4"/>
    <n v="9"/>
    <x v="12"/>
    <x v="13"/>
    <s v="Räu-End"/>
    <x v="0"/>
    <x v="64"/>
    <s v="-"/>
    <x v="2"/>
    <s v="Produkte"/>
    <s v="BUs"/>
    <s v="Symptome"/>
    <s v="0"/>
    <s v="Verkauf"/>
    <s v="Räu-End"/>
    <n v="99"/>
  </r>
  <r>
    <x v="1"/>
    <n v="10"/>
    <x v="1"/>
    <x v="2"/>
    <s v="Reste Zipfel"/>
    <x v="5"/>
    <x v="65"/>
    <s v="Reste von Würste beim Köpfen"/>
    <x v="1"/>
    <s v="Produkte"/>
    <s v="BUs"/>
    <s v="Symptome"/>
    <s v="0"/>
    <s v="WVP"/>
    <s v="Reste Zipfel"/>
    <n v="61"/>
  </r>
  <r>
    <x v="1"/>
    <n v="35"/>
    <x v="39"/>
    <x v="2"/>
    <s v="Reste Zipfel"/>
    <x v="5"/>
    <x v="65"/>
    <s v="Reste von Würste beim Köpfen"/>
    <x v="4"/>
    <s v="Produkte"/>
    <s v="BUs"/>
    <s v="Symptome"/>
    <s v="0"/>
    <s v="WVP"/>
    <s v="Reste Zipfel"/>
    <n v="61"/>
  </r>
  <r>
    <x v="1"/>
    <n v="80"/>
    <x v="42"/>
    <x v="2"/>
    <s v="Reste Zipfel"/>
    <x v="5"/>
    <x v="65"/>
    <s v="Reste von Würste beim Köpfen"/>
    <x v="8"/>
    <s v="Produkte"/>
    <s v="BUs"/>
    <s v="Symptome"/>
    <s v="0"/>
    <s v="WVP"/>
    <s v="Reste Zipfel"/>
    <n v="61"/>
  </r>
  <r>
    <x v="1"/>
    <n v="80"/>
    <x v="27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20"/>
    <x v="25"/>
    <x v="2"/>
    <s v="Reste Zipfel"/>
    <x v="0"/>
    <x v="4"/>
    <s v="Reste von Würste beim Köpfen"/>
    <x v="9"/>
    <s v="Produkte"/>
    <s v="BUs"/>
    <s v="Symptome"/>
    <s v="0"/>
    <s v="WVP"/>
    <s v="Reste Zipfel"/>
    <n v="12"/>
  </r>
  <r>
    <x v="1"/>
    <n v="18"/>
    <x v="28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8"/>
    <x v="23"/>
    <x v="2"/>
    <s v="Reste Zipfel"/>
    <x v="5"/>
    <x v="65"/>
    <s v="-"/>
    <x v="5"/>
    <s v="Produkte"/>
    <s v="BUs"/>
    <s v="Symptome"/>
    <s v="0"/>
    <s v="WVP"/>
    <s v="Reste Zipfel"/>
    <n v="61"/>
  </r>
  <r>
    <x v="0"/>
    <n v="2.6"/>
    <x v="2"/>
    <x v="2"/>
    <s v="Reste Zipfel"/>
    <x v="2"/>
    <x v="2"/>
    <s v="-"/>
    <x v="2"/>
    <s v="Produkte"/>
    <s v="BUs"/>
    <s v="Symptome"/>
    <s v="0"/>
    <n v="3020"/>
    <s v="Reste Zipfel"/>
    <n v="30"/>
  </r>
  <r>
    <x v="0"/>
    <n v="44.7"/>
    <x v="24"/>
    <x v="2"/>
    <s v="Rinde"/>
    <x v="1"/>
    <x v="6"/>
    <s v="keine Verwendung möglich"/>
    <x v="7"/>
    <s v="Produkte"/>
    <s v="BUs"/>
    <s v="Symptome"/>
    <s v="0"/>
    <s v="RWV"/>
    <s v="Rinde"/>
    <n v="22"/>
  </r>
  <r>
    <x v="0"/>
    <n v="80"/>
    <x v="35"/>
    <x v="2"/>
    <s v="Rinde"/>
    <x v="1"/>
    <x v="24"/>
    <s v="-"/>
    <x v="5"/>
    <s v="Produkte"/>
    <s v="BUs"/>
    <s v="Symptome"/>
    <s v="0"/>
    <s v="RWV"/>
    <s v="Rinde"/>
    <n v="60"/>
  </r>
  <r>
    <x v="0"/>
    <n v="29"/>
    <x v="13"/>
    <x v="2"/>
    <s v="Rinde"/>
    <x v="2"/>
    <x v="2"/>
    <s v="-"/>
    <x v="2"/>
    <s v="Produkte"/>
    <s v="BUs"/>
    <s v="Symptome"/>
    <s v="0"/>
    <s v="Strudelline"/>
    <s v="Rinde"/>
    <n v="30"/>
  </r>
  <r>
    <x v="1"/>
    <n v="275"/>
    <x v="28"/>
    <x v="12"/>
    <s v="RS natur gourmet"/>
    <x v="0"/>
    <x v="4"/>
    <s v="wurde nicht eingesetzt"/>
    <x v="9"/>
    <s v="Produkte"/>
    <s v="BUs"/>
    <s v="Symptome"/>
    <s v="0"/>
    <s v="Bu3"/>
    <s v="RS natur gourmet"/>
    <n v="12"/>
  </r>
  <r>
    <x v="2"/>
    <n v="3.5"/>
    <x v="21"/>
    <x v="2"/>
    <s v="-"/>
    <x v="3"/>
    <x v="51"/>
    <s v="-"/>
    <x v="10"/>
    <s v="Produkte"/>
    <s v="BUs"/>
    <s v="Symptome"/>
    <s v="0"/>
    <s v="Labor"/>
    <s v="-"/>
    <n v="74"/>
  </r>
  <r>
    <x v="1"/>
    <n v="18"/>
    <x v="22"/>
    <x v="12"/>
    <s v="RW"/>
    <x v="2"/>
    <x v="2"/>
    <s v="-"/>
    <x v="7"/>
    <s v="Produkte"/>
    <s v="BUs"/>
    <s v="Symptome"/>
    <s v="0"/>
    <s v="WVP"/>
    <s v="RW"/>
    <n v="30"/>
  </r>
  <r>
    <x v="1"/>
    <n v="46"/>
    <x v="35"/>
    <x v="12"/>
    <s v="RW"/>
    <x v="2"/>
    <x v="2"/>
    <s v="-"/>
    <x v="5"/>
    <s v="Produkte"/>
    <s v="BUs"/>
    <s v="Symptome"/>
    <s v="0"/>
    <s v="L9"/>
    <s v="RW"/>
    <n v="30"/>
  </r>
  <r>
    <x v="0"/>
    <n v="21"/>
    <x v="23"/>
    <x v="12"/>
    <s v="RW"/>
    <x v="1"/>
    <x v="6"/>
    <s v="-"/>
    <x v="5"/>
    <s v="Produkte"/>
    <s v="BUs"/>
    <s v="Symptome"/>
    <s v="0"/>
    <s v="RWV"/>
    <s v="RW"/>
    <n v="22"/>
  </r>
  <r>
    <x v="1"/>
    <n v="30"/>
    <x v="17"/>
    <x v="12"/>
    <s v="RW Natrium"/>
    <x v="2"/>
    <x v="2"/>
    <s v="-"/>
    <x v="3"/>
    <s v="Produkte"/>
    <s v="BUs"/>
    <s v="Symptome"/>
    <s v="0"/>
    <s v="WVP"/>
    <s v="RW Natrium"/>
    <n v="30"/>
  </r>
  <r>
    <x v="0"/>
    <n v="20"/>
    <x v="4"/>
    <x v="12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8"/>
    <x v="38"/>
    <x v="12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9"/>
    <x v="17"/>
    <x v="2"/>
    <s v="RW Natriumarm Rinde"/>
    <x v="1"/>
    <x v="6"/>
    <s v="keine Verwendung möglich"/>
    <x v="3"/>
    <s v="Produkte"/>
    <s v="BUs"/>
    <s v="Symptome"/>
    <s v="0"/>
    <s v="RWV"/>
    <s v="RW Natriumarm Rinde"/>
    <n v="22"/>
  </r>
  <r>
    <x v="1"/>
    <n v="52"/>
    <x v="23"/>
    <x v="12"/>
    <s v="RW Natur"/>
    <x v="2"/>
    <x v="23"/>
    <s v="-"/>
    <x v="5"/>
    <s v="Produkte"/>
    <s v="BUs"/>
    <s v="Symptome"/>
    <s v="0"/>
    <s v="L9"/>
    <s v="RW Natur"/>
    <n v="81"/>
  </r>
  <r>
    <x v="1"/>
    <n v="248"/>
    <x v="22"/>
    <x v="12"/>
    <s v="RW Natur"/>
    <x v="2"/>
    <x v="2"/>
    <s v="-"/>
    <x v="7"/>
    <s v="Produkte"/>
    <s v="BUs"/>
    <s v="Symptome"/>
    <s v="0"/>
    <s v="L9"/>
    <s v="RW Natur"/>
    <n v="30"/>
  </r>
  <r>
    <x v="1"/>
    <n v="21"/>
    <x v="10"/>
    <x v="12"/>
    <s v="RW Natur"/>
    <x v="2"/>
    <x v="2"/>
    <s v="-"/>
    <x v="4"/>
    <s v="Produkte"/>
    <s v="BUs"/>
    <s v="Symptome"/>
    <s v="0"/>
    <s v="L16"/>
    <s v="RW Natur"/>
    <n v="30"/>
  </r>
  <r>
    <x v="1"/>
    <n v="82"/>
    <x v="23"/>
    <x v="12"/>
    <s v="RW Natur"/>
    <x v="2"/>
    <x v="2"/>
    <s v="-"/>
    <x v="5"/>
    <s v="Produkte"/>
    <s v="BUs"/>
    <s v="Symptome"/>
    <s v="0"/>
    <s v="L9"/>
    <s v="RW Natur"/>
    <n v="30"/>
  </r>
  <r>
    <x v="1"/>
    <n v="270"/>
    <x v="22"/>
    <x v="12"/>
    <s v="RW Natur"/>
    <x v="0"/>
    <x v="15"/>
    <s v="VOS &gt; Einsatz"/>
    <x v="7"/>
    <s v="Produkte"/>
    <s v="BUs"/>
    <s v="Symptome"/>
    <s v="0"/>
    <s v="L9"/>
    <s v="RW Natur"/>
    <n v="12"/>
  </r>
  <r>
    <x v="1"/>
    <n v="42"/>
    <x v="47"/>
    <x v="12"/>
    <s v="RW Natur"/>
    <x v="0"/>
    <x v="15"/>
    <s v="VOS &gt; Einsatz"/>
    <x v="7"/>
    <s v="Produkte"/>
    <s v="BUs"/>
    <s v="Symptome"/>
    <s v="0"/>
    <s v="L9"/>
    <s v="RW Natur"/>
    <n v="12"/>
  </r>
  <r>
    <x v="1"/>
    <n v="96"/>
    <x v="6"/>
    <x v="12"/>
    <s v="RW Natur"/>
    <x v="0"/>
    <x v="15"/>
    <s v="VOS &gt; Einsatz"/>
    <x v="3"/>
    <s v="Produkte"/>
    <s v="BUs"/>
    <s v="Symptome"/>
    <s v="0"/>
    <s v="L9"/>
    <s v="RW Natur"/>
    <n v="12"/>
  </r>
  <r>
    <x v="1"/>
    <n v="320"/>
    <x v="6"/>
    <x v="12"/>
    <s v="RW Natur"/>
    <x v="0"/>
    <x v="15"/>
    <s v="VOS &gt; Einsatz"/>
    <x v="3"/>
    <s v="Produkte"/>
    <s v="BUs"/>
    <s v="Symptome"/>
    <s v="0"/>
    <s v="L9"/>
    <s v="RW Natur"/>
    <n v="12"/>
  </r>
  <r>
    <x v="1"/>
    <n v="9"/>
    <x v="23"/>
    <x v="12"/>
    <s v="RW natur"/>
    <x v="0"/>
    <x v="15"/>
    <s v="VOS &gt; Einsatz"/>
    <x v="5"/>
    <s v="Produkte"/>
    <s v="BUs"/>
    <s v="Symptome"/>
    <s v="0"/>
    <s v="WVP"/>
    <s v="RW natur"/>
    <n v="12"/>
  </r>
  <r>
    <x v="1"/>
    <n v="21"/>
    <x v="9"/>
    <x v="12"/>
    <s v="RW Natur"/>
    <x v="2"/>
    <x v="2"/>
    <s v="-"/>
    <x v="2"/>
    <s v="Produkte"/>
    <s v="BUs"/>
    <s v="Symptome"/>
    <s v="0"/>
    <s v="L18"/>
    <s v="RW Natur"/>
    <n v="30"/>
  </r>
  <r>
    <x v="1"/>
    <n v="126"/>
    <x v="21"/>
    <x v="12"/>
    <s v="RW Natur"/>
    <x v="2"/>
    <x v="2"/>
    <s v="-"/>
    <x v="10"/>
    <s v="Produkte"/>
    <s v="BUs"/>
    <s v="Symptome"/>
    <s v="0"/>
    <s v="L9"/>
    <s v="RW Natur"/>
    <n v="30"/>
  </r>
  <r>
    <x v="1"/>
    <n v="256"/>
    <x v="6"/>
    <x v="12"/>
    <s v="RW Natur diverse"/>
    <x v="2"/>
    <x v="2"/>
    <s v="-"/>
    <x v="3"/>
    <s v="Produkte"/>
    <s v="BUs"/>
    <s v="Symptome"/>
    <s v="0"/>
    <s v="L9"/>
    <s v="RW Natur diverse"/>
    <n v="30"/>
  </r>
  <r>
    <x v="0"/>
    <n v="20"/>
    <x v="1"/>
    <x v="12"/>
    <s v="RW Schinken "/>
    <x v="2"/>
    <x v="12"/>
    <s v="Darm geplatzt"/>
    <x v="1"/>
    <s v="Produkte"/>
    <s v="BUs"/>
    <s v="Symptome"/>
    <s v="0"/>
    <s v="Abfüllung"/>
    <s v="RW Schinken "/>
    <n v="34"/>
  </r>
  <r>
    <x v="4"/>
    <n v="12"/>
    <x v="22"/>
    <x v="5"/>
    <s v="RW Schinken Endstücke"/>
    <x v="0"/>
    <x v="18"/>
    <s v="keinen Abnehmer/Schälen"/>
    <x v="7"/>
    <s v="Produkte"/>
    <s v="BUs"/>
    <s v="Symptome"/>
    <s v="0"/>
    <s v="Verkauf"/>
    <s v="RW Schinken Endstücke"/>
    <n v="12"/>
  </r>
  <r>
    <x v="0"/>
    <n v="8"/>
    <x v="43"/>
    <x v="2"/>
    <s v="Schinken Stange"/>
    <x v="0"/>
    <x v="4"/>
    <s v="Schimmel, Reklamation QM"/>
    <x v="8"/>
    <s v="Produkte"/>
    <s v="BUs"/>
    <s v="Symptome"/>
    <s v="0"/>
    <s v="Abfüllung"/>
    <s v="Schinken Stange"/>
    <n v="12"/>
  </r>
  <r>
    <x v="0"/>
    <n v="11.4"/>
    <x v="6"/>
    <x v="13"/>
    <s v="Skinkeost 250g"/>
    <x v="1"/>
    <x v="1"/>
    <s v="Metall"/>
    <x v="3"/>
    <s v="Produkte"/>
    <s v="BUs"/>
    <s v="Symptome"/>
    <s v="0"/>
    <s v="Abfüllung"/>
    <s v="Skinkeost 250g"/>
    <n v="22"/>
  </r>
  <r>
    <x v="2"/>
    <n v="20"/>
    <x v="21"/>
    <x v="2"/>
    <s v="-"/>
    <x v="3"/>
    <x v="53"/>
    <s v="-"/>
    <x v="10"/>
    <s v="Produkte"/>
    <s v="BUs"/>
    <s v="Symptome"/>
    <s v="0"/>
    <s v="Labor"/>
    <s v="-"/>
    <n v="72"/>
  </r>
  <r>
    <x v="0"/>
    <n v="21"/>
    <x v="34"/>
    <x v="10"/>
    <s v="vegan"/>
    <x v="2"/>
    <x v="11"/>
    <s v="-"/>
    <x v="5"/>
    <s v="Produkte"/>
    <s v="BUs"/>
    <s v="Symptome"/>
    <s v="0"/>
    <s v="Schmelze"/>
    <s v="vegan"/>
    <n v="10"/>
  </r>
  <r>
    <x v="5"/>
    <n v="85"/>
    <x v="0"/>
    <x v="13"/>
    <s v="verschiedene Fertigware"/>
    <x v="0"/>
    <x v="3"/>
    <s v="-"/>
    <x v="0"/>
    <s v="Produkte"/>
    <s v="BUs"/>
    <s v="Symptome"/>
    <s v="0"/>
    <s v="BU2"/>
    <s v="verschiedene Fertigware"/>
    <n v="12"/>
  </r>
  <r>
    <x v="1"/>
    <n v="306"/>
    <x v="24"/>
    <x v="4"/>
    <s v="VOR RW staubk"/>
    <x v="0"/>
    <x v="4"/>
    <s v="nur bestimmter Einsatz möglich"/>
    <x v="7"/>
    <s v="Produkte"/>
    <s v="BUs"/>
    <s v="Symptome"/>
    <s v="0"/>
    <s v="WVP"/>
    <s v="VOR RW staubk"/>
    <n v="12"/>
  </r>
  <r>
    <x v="1"/>
    <n v="333"/>
    <x v="31"/>
    <x v="4"/>
    <s v="Vorschmelz Diverses"/>
    <x v="0"/>
    <x v="0"/>
    <s v="mehr VOS als Rework"/>
    <x v="0"/>
    <s v="Produkte"/>
    <s v="BUs"/>
    <s v="Symptome"/>
    <s v="0"/>
    <s v="bu3"/>
    <s v="Vorschmelz Diverses"/>
    <n v="12"/>
  </r>
  <r>
    <x v="2"/>
    <n v="20"/>
    <x v="0"/>
    <x v="4"/>
    <s v="VOS Bergkäse"/>
    <x v="0"/>
    <x v="8"/>
    <s v="-"/>
    <x v="0"/>
    <s v="Produkte"/>
    <s v="BUs"/>
    <s v="Symptome"/>
    <s v="0"/>
    <s v="Außenlager"/>
    <s v="VOS Bergkäse"/>
    <n v="11"/>
  </r>
  <r>
    <x v="1"/>
    <n v="50"/>
    <x v="28"/>
    <x v="4"/>
    <s v="Wallnusstraum"/>
    <x v="2"/>
    <x v="2"/>
    <s v="-"/>
    <x v="9"/>
    <s v="Produkte"/>
    <s v="BUs"/>
    <s v="Symptome"/>
    <s v="0"/>
    <s v="Bu3"/>
    <s v="Wallnusstraum"/>
    <n v="30"/>
  </r>
  <r>
    <x v="0"/>
    <n v="10"/>
    <x v="0"/>
    <x v="13"/>
    <s v="Walnusstorten"/>
    <x v="1"/>
    <x v="22"/>
    <s v="-"/>
    <x v="0"/>
    <s v="Produkte"/>
    <s v="BUs"/>
    <s v="Symptome"/>
    <s v="0"/>
    <s v="Abfüllung"/>
    <s v="Walnusstorten"/>
    <n v="42"/>
  </r>
  <r>
    <x v="1"/>
    <n v="22"/>
    <x v="23"/>
    <x v="7"/>
    <s v="Walnusstraum"/>
    <x v="2"/>
    <x v="2"/>
    <s v="-"/>
    <x v="5"/>
    <s v="Produkte"/>
    <s v="BUs"/>
    <s v="Symptome"/>
    <s v="0"/>
    <s v="BU3"/>
    <s v="Walnusstraum"/>
    <n v="30"/>
  </r>
  <r>
    <x v="1"/>
    <n v="14.8"/>
    <x v="35"/>
    <x v="7"/>
    <s v="Würfel"/>
    <x v="2"/>
    <x v="2"/>
    <s v="-"/>
    <x v="5"/>
    <s v="Produkte"/>
    <s v="BUs"/>
    <s v="Symptome"/>
    <s v="0"/>
    <s v="L35"/>
    <s v="Würfel"/>
    <n v="30"/>
  </r>
  <r>
    <x v="1"/>
    <n v="25"/>
    <x v="12"/>
    <x v="7"/>
    <s v="Würfel"/>
    <x v="2"/>
    <x v="2"/>
    <s v="-"/>
    <x v="2"/>
    <s v="Produkte"/>
    <s v="BUs"/>
    <s v="Symptome"/>
    <s v="0"/>
    <s v="L35"/>
    <s v="Würfel"/>
    <n v="30"/>
  </r>
  <r>
    <x v="3"/>
    <n v="18"/>
    <x v="52"/>
    <x v="7"/>
    <s v="ABS HEUBL"/>
    <x v="5"/>
    <x v="17"/>
    <s v="-"/>
    <x v="10"/>
    <s v="Produkte"/>
    <s v="BUs"/>
    <s v="Symptome"/>
    <n v="0.18"/>
    <s v="BU4"/>
    <n v="29500885"/>
    <n v="61"/>
  </r>
  <r>
    <x v="3"/>
    <n v="20"/>
    <x v="52"/>
    <x v="7"/>
    <s v="ABS MEDI-KRÄUK"/>
    <x v="5"/>
    <x v="17"/>
    <s v="-"/>
    <x v="10"/>
    <s v="Produkte"/>
    <s v="BUs"/>
    <s v="Symptome"/>
    <n v="30"/>
    <s v="BU4"/>
    <n v="29500886"/>
    <n v="61"/>
  </r>
  <r>
    <x v="3"/>
    <n v="18"/>
    <x v="52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18"/>
    <x v="52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7"/>
    <x v="52"/>
    <x v="7"/>
    <s v="ABS PECO"/>
    <x v="5"/>
    <x v="17"/>
    <s v="-"/>
    <x v="10"/>
    <s v="Produkte"/>
    <s v="BUs"/>
    <s v="Symptome"/>
    <n v="10.294117647058824"/>
    <s v="BU4"/>
    <n v="29500891"/>
    <n v="61"/>
  </r>
  <r>
    <x v="3"/>
    <n v="25"/>
    <x v="52"/>
    <x v="7"/>
    <s v="ABS SCH-PAUL"/>
    <x v="5"/>
    <x v="17"/>
    <s v="-"/>
    <x v="10"/>
    <s v="Produkte"/>
    <s v="BUs"/>
    <s v="Symptome"/>
    <n v="0.25"/>
    <s v="BU4"/>
    <n v="29500906"/>
    <n v="61"/>
  </r>
  <r>
    <x v="3"/>
    <n v="11"/>
    <x v="52"/>
    <x v="7"/>
    <s v="ABS ZIEGENR"/>
    <x v="5"/>
    <x v="17"/>
    <s v="-"/>
    <x v="10"/>
    <s v="Produkte"/>
    <s v="BUs"/>
    <s v="Symptome"/>
    <n v="0.11"/>
    <s v="BU4"/>
    <n v="29500913"/>
    <n v="61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1"/>
    <n v="158"/>
    <x v="52"/>
    <x v="7"/>
    <s v="ABS CHED-PF-KRÄUK gemis"/>
    <x v="5"/>
    <x v="17"/>
    <s v="-"/>
    <x v="10"/>
    <s v="Produkte"/>
    <s v="BUs"/>
    <s v="Symptome"/>
    <n v="158"/>
    <s v="BU3"/>
    <n v="29501003"/>
    <n v="61"/>
  </r>
  <r>
    <x v="3"/>
    <n v="20"/>
    <x v="52"/>
    <x v="7"/>
    <s v="ABS BRUSCHETTA"/>
    <x v="5"/>
    <x v="17"/>
    <s v="-"/>
    <x v="10"/>
    <s v="Produkte"/>
    <s v="BUs"/>
    <s v="Symptome"/>
    <n v="30"/>
    <s v="BU4"/>
    <n v="29501029"/>
    <n v="61"/>
  </r>
  <r>
    <x v="1"/>
    <n v="38"/>
    <x v="52"/>
    <x v="7"/>
    <s v="ABS CHED-ROT MIT ß-CARO"/>
    <x v="5"/>
    <x v="17"/>
    <s v="-"/>
    <x v="10"/>
    <s v="Produkte"/>
    <s v="BUs"/>
    <s v="Symptome"/>
    <n v="38"/>
    <s v="Bu3"/>
    <n v="29501032"/>
    <n v="61"/>
  </r>
  <r>
    <x v="0"/>
    <n v="6"/>
    <x v="21"/>
    <x v="4"/>
    <s v="VOS-ABS ENTSORGUNG"/>
    <x v="1"/>
    <x v="6"/>
    <s v="-"/>
    <x v="10"/>
    <s v="Produkte"/>
    <s v="BUs"/>
    <s v="Symptome"/>
    <n v="0.06"/>
    <s v="RWV"/>
    <n v="29500917"/>
    <n v="60"/>
  </r>
  <r>
    <x v="0"/>
    <n v="13"/>
    <x v="21"/>
    <x v="4"/>
    <s v="VOS-ABS ENTSORGUNG"/>
    <x v="1"/>
    <x v="6"/>
    <s v="-"/>
    <x v="10"/>
    <s v="Produkte"/>
    <s v="BUs"/>
    <s v="Symptome"/>
    <n v="0.13"/>
    <s v="RWV"/>
    <n v="29500917"/>
    <n v="60"/>
  </r>
  <r>
    <x v="0"/>
    <n v="10"/>
    <x v="21"/>
    <x v="4"/>
    <s v="VOS-ABS ENTSORGUNG"/>
    <x v="1"/>
    <x v="6"/>
    <s v="-"/>
    <x v="10"/>
    <s v="Produkte"/>
    <s v="BUs"/>
    <s v="Symptome"/>
    <n v="0.1"/>
    <s v="RWV"/>
    <n v="29500917"/>
    <n v="60"/>
  </r>
  <r>
    <x v="0"/>
    <n v="66"/>
    <x v="21"/>
    <x v="10"/>
    <s v="VOS VEG-SCH-MILD-VAKU"/>
    <x v="1"/>
    <x v="22"/>
    <s v="-"/>
    <x v="10"/>
    <s v="Produkte"/>
    <s v="BUs"/>
    <s v="Symptome"/>
    <n v="33.923999999999999"/>
    <s v="RWV"/>
    <n v="49900001"/>
    <n v="42"/>
  </r>
  <r>
    <x v="0"/>
    <n v="250"/>
    <x v="21"/>
    <x v="7"/>
    <s v="ABS 45-48% Konventionel"/>
    <x v="0"/>
    <x v="0"/>
    <s v="-"/>
    <x v="10"/>
    <s v="Produkte"/>
    <s v="BUs"/>
    <s v="Symptome"/>
    <n v="504.4"/>
    <s v="Schmelze"/>
    <n v="29600004"/>
    <n v="12"/>
  </r>
  <r>
    <x v="0"/>
    <n v="39"/>
    <x v="40"/>
    <x v="4"/>
    <s v="VOS-ABS ENTSORGUNG"/>
    <x v="1"/>
    <x v="6"/>
    <s v="-"/>
    <x v="10"/>
    <s v="Produkte"/>
    <s v="BUs"/>
    <s v="Symptome"/>
    <n v="0.39"/>
    <s v="RWV"/>
    <n v="29500917"/>
    <n v="60"/>
  </r>
  <r>
    <x v="2"/>
    <n v="14"/>
    <x v="40"/>
    <x v="2"/>
    <s v="-"/>
    <x v="3"/>
    <x v="51"/>
    <s v="-"/>
    <x v="10"/>
    <s v="Produkte"/>
    <s v="BUs"/>
    <s v="Symptome"/>
    <s v="0"/>
    <s v="QM"/>
    <s v="-"/>
    <n v="74"/>
  </r>
  <r>
    <x v="0"/>
    <n v="45"/>
    <x v="40"/>
    <x v="4"/>
    <s v="VOS-ABS ENTSORGUNG"/>
    <x v="1"/>
    <x v="6"/>
    <s v="-"/>
    <x v="10"/>
    <s v="Produkte"/>
    <s v="BUs"/>
    <s v="Symptome"/>
    <n v="0.45"/>
    <s v="RWV"/>
    <n v="29500917"/>
    <n v="60"/>
  </r>
  <r>
    <x v="2"/>
    <n v="130"/>
    <x v="4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0"/>
    <n v="100"/>
    <x v="40"/>
    <x v="2"/>
    <s v="-"/>
    <x v="2"/>
    <x v="11"/>
    <s v="-"/>
    <x v="10"/>
    <s v="Produkte"/>
    <s v="BUs"/>
    <s v="Symptome"/>
    <s v="0"/>
    <s v="Schmelze"/>
    <s v="-"/>
    <n v="10"/>
  </r>
  <r>
    <x v="0"/>
    <n v="130"/>
    <x v="40"/>
    <x v="2"/>
    <s v="-"/>
    <x v="2"/>
    <x v="11"/>
    <s v="-"/>
    <x v="10"/>
    <s v="Produkte"/>
    <s v="BUs"/>
    <s v="Symptome"/>
    <s v="0"/>
    <s v="Strudelline"/>
    <s v="-"/>
    <n v="10"/>
  </r>
  <r>
    <x v="2"/>
    <n v="2"/>
    <x v="40"/>
    <x v="2"/>
    <s v="-"/>
    <x v="3"/>
    <x v="51"/>
    <s v="-"/>
    <x v="10"/>
    <s v="Produkte"/>
    <s v="BUs"/>
    <s v="Symptome"/>
    <s v="0"/>
    <s v="Labor"/>
    <s v="-"/>
    <n v="74"/>
  </r>
  <r>
    <x v="2"/>
    <n v="90"/>
    <x v="41"/>
    <x v="2"/>
    <s v="-"/>
    <x v="3"/>
    <x v="5"/>
    <s v="-"/>
    <x v="10"/>
    <s v="Produkte"/>
    <s v="BUs"/>
    <s v="Symptome"/>
    <s v="0"/>
    <s v="Labor"/>
    <s v="-"/>
    <n v="73"/>
  </r>
  <r>
    <x v="2"/>
    <n v="120"/>
    <x v="41"/>
    <x v="2"/>
    <s v="-"/>
    <x v="3"/>
    <x v="5"/>
    <s v="-"/>
    <x v="10"/>
    <s v="Produkte"/>
    <s v="BUs"/>
    <s v="Symptome"/>
    <s v="0"/>
    <s v="Labor"/>
    <s v="-"/>
    <n v="73"/>
  </r>
  <r>
    <x v="0"/>
    <n v="20"/>
    <x v="41"/>
    <x v="4"/>
    <s v="VOS-ABS ENTSORGUNG"/>
    <x v="1"/>
    <x v="6"/>
    <s v="-"/>
    <x v="10"/>
    <s v="Produkte"/>
    <s v="BUs"/>
    <s v="Symptome"/>
    <n v="0.2"/>
    <s v="RWV"/>
    <n v="29500917"/>
    <n v="60"/>
  </r>
  <r>
    <x v="2"/>
    <n v="163"/>
    <x v="50"/>
    <x v="8"/>
    <s v="Rückstellproben"/>
    <x v="3"/>
    <x v="50"/>
    <s v="-"/>
    <x v="9"/>
    <s v="Produkte"/>
    <s v="BUs"/>
    <s v="Symptome"/>
    <s v="0"/>
    <s v="Labor"/>
    <s v="Rückstellproben"/>
    <n v="70"/>
  </r>
  <r>
    <x v="2"/>
    <n v="47.6"/>
    <x v="41"/>
    <x v="2"/>
    <s v="-"/>
    <x v="3"/>
    <x v="5"/>
    <s v="-"/>
    <x v="10"/>
    <s v="Produkte"/>
    <s v="BUs"/>
    <s v="Symptome"/>
    <s v="0"/>
    <s v="Labor"/>
    <s v="-"/>
    <n v="73"/>
  </r>
  <r>
    <x v="2"/>
    <n v="17.399999999999999"/>
    <x v="41"/>
    <x v="2"/>
    <s v="-"/>
    <x v="3"/>
    <x v="51"/>
    <s v="-"/>
    <x v="10"/>
    <s v="Produkte"/>
    <s v="BUs"/>
    <s v="Symptome"/>
    <s v="0"/>
    <s v="QM"/>
    <s v="-"/>
    <n v="74"/>
  </r>
  <r>
    <x v="2"/>
    <n v="110"/>
    <x v="41"/>
    <x v="2"/>
    <s v="-"/>
    <x v="3"/>
    <x v="51"/>
    <s v="-"/>
    <x v="10"/>
    <s v="Produkte"/>
    <s v="BUs"/>
    <s v="Symptome"/>
    <s v="0"/>
    <s v="Labor"/>
    <s v="-"/>
    <n v="74"/>
  </r>
  <r>
    <x v="2"/>
    <n v="432"/>
    <x v="41"/>
    <x v="2"/>
    <s v="Schmelzkäsezubereitung"/>
    <x v="6"/>
    <x v="66"/>
    <s v="-"/>
    <x v="10"/>
    <s v="Produkte"/>
    <s v="BUs"/>
    <s v="Symptome"/>
    <s v="0"/>
    <s v="Retoure"/>
    <s v="Schmelzkäsezubereitung"/>
    <n v="82"/>
  </r>
  <r>
    <x v="0"/>
    <n v="80"/>
    <x v="41"/>
    <x v="6"/>
    <s v="Kapa EMM"/>
    <x v="0"/>
    <x v="8"/>
    <s v="-"/>
    <x v="10"/>
    <s v="Produkte"/>
    <s v="BUs"/>
    <s v="Symptome"/>
    <s v="0"/>
    <s v="Schmelze"/>
    <s v="Kapa EMM"/>
    <n v="11"/>
  </r>
  <r>
    <x v="2"/>
    <n v="1.4"/>
    <x v="41"/>
    <x v="2"/>
    <s v="-"/>
    <x v="3"/>
    <x v="51"/>
    <s v="-"/>
    <x v="10"/>
    <s v="Produkte"/>
    <s v="BUs"/>
    <s v="Symptome"/>
    <s v="0"/>
    <s v="Labor"/>
    <s v="-"/>
    <n v="74"/>
  </r>
  <r>
    <x v="2"/>
    <n v="175.5"/>
    <x v="30"/>
    <x v="8"/>
    <s v="Rückstellproben"/>
    <x v="3"/>
    <x v="50"/>
    <s v="Rückstellproben"/>
    <x v="1"/>
    <s v="Produkte"/>
    <s v="BUs"/>
    <s v="Symptome"/>
    <s v="0"/>
    <s v="Labor"/>
    <s v="Rückstellproben"/>
    <n v="70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2"/>
    <n v="230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9.8000000000000007"/>
    <x v="52"/>
    <x v="2"/>
    <s v="-"/>
    <x v="3"/>
    <x v="51"/>
    <s v="-"/>
    <x v="10"/>
    <s v="Produkte"/>
    <s v="BUs"/>
    <s v="Symptome"/>
    <s v="0"/>
    <s v="QM"/>
    <s v="-"/>
    <n v="74"/>
  </r>
  <r>
    <x v="1"/>
    <n v="22"/>
    <x v="52"/>
    <x v="12"/>
    <s v="RW natur"/>
    <x v="2"/>
    <x v="2"/>
    <s v="-"/>
    <x v="10"/>
    <s v="Produkte"/>
    <s v="BUs"/>
    <s v="Symptome"/>
    <s v="0"/>
    <s v="L9"/>
    <s v="RW natur"/>
    <n v="30"/>
  </r>
  <r>
    <x v="1"/>
    <n v="18"/>
    <x v="52"/>
    <x v="6"/>
    <s v="RW naur"/>
    <x v="2"/>
    <x v="2"/>
    <s v="-"/>
    <x v="10"/>
    <s v="Produkte"/>
    <s v="BUs"/>
    <s v="Symptome"/>
    <s v="0"/>
    <s v="L1"/>
    <s v="RW naur"/>
    <n v="30"/>
  </r>
  <r>
    <x v="2"/>
    <n v="20"/>
    <x v="52"/>
    <x v="2"/>
    <s v="-"/>
    <x v="3"/>
    <x v="53"/>
    <s v="-"/>
    <x v="10"/>
    <s v="Produkte"/>
    <s v="BUs"/>
    <s v="Symptome"/>
    <s v="0"/>
    <s v="Labor"/>
    <s v="-"/>
    <n v="72"/>
  </r>
  <r>
    <x v="1"/>
    <n v="24.5"/>
    <x v="52"/>
    <x v="7"/>
    <s v="Würfel"/>
    <x v="2"/>
    <x v="2"/>
    <s v="-"/>
    <x v="10"/>
    <s v="Produkte"/>
    <s v="BUs"/>
    <s v="Symptome"/>
    <s v="0"/>
    <s v="L35"/>
    <s v="Würfel"/>
    <n v="30"/>
  </r>
  <r>
    <x v="0"/>
    <n v="81.8"/>
    <x v="52"/>
    <x v="2"/>
    <s v="-"/>
    <x v="2"/>
    <x v="2"/>
    <s v="-"/>
    <x v="10"/>
    <s v="Produkte"/>
    <s v="BUs"/>
    <s v="Symptome"/>
    <s v="0"/>
    <s v="Abfüllung"/>
    <s v="-"/>
    <n v="30"/>
  </r>
  <r>
    <x v="0"/>
    <n v="20.399999999999999"/>
    <x v="52"/>
    <x v="6"/>
    <n v="31000022"/>
    <x v="1"/>
    <x v="42"/>
    <s v="-"/>
    <x v="10"/>
    <s v="Produkte"/>
    <s v="BUs"/>
    <s v="Symptome"/>
    <s v="0"/>
    <n v="3020"/>
    <n v="31000022"/>
    <n v="40"/>
  </r>
  <r>
    <x v="0"/>
    <n v="61.3"/>
    <x v="52"/>
    <x v="12"/>
    <s v="GRW SCHI-NAT 7,2GK NEUE"/>
    <x v="2"/>
    <x v="43"/>
    <s v="-"/>
    <x v="10"/>
    <s v="Produkte"/>
    <s v="BUs"/>
    <s v="Symptome"/>
    <s v="0"/>
    <n v="3020"/>
    <n v="32000106"/>
    <n v="31"/>
  </r>
  <r>
    <x v="0"/>
    <n v="20.399999999999999"/>
    <x v="52"/>
    <x v="10"/>
    <s v="VEG-SCH WÜRZIG  7,2KG"/>
    <x v="2"/>
    <x v="41"/>
    <s v="-"/>
    <x v="10"/>
    <s v="Produkte"/>
    <s v="BUs"/>
    <s v="Symptome"/>
    <n v="366.99191999999994"/>
    <n v="3010"/>
    <n v="31900002"/>
    <n v="20"/>
  </r>
  <r>
    <x v="0"/>
    <n v="60"/>
    <x v="52"/>
    <x v="4"/>
    <s v="VOS mit Walnusskonzentr"/>
    <x v="0"/>
    <x v="15"/>
    <s v="-"/>
    <x v="10"/>
    <s v="Produkte"/>
    <s v="BUs"/>
    <s v="Symptome"/>
    <s v="0"/>
    <n v="3020"/>
    <n v="29500531"/>
    <n v="12"/>
  </r>
  <r>
    <x v="1"/>
    <n v="14"/>
    <x v="52"/>
    <x v="10"/>
    <s v="VOS VEG-SCH WÜRZIG"/>
    <x v="5"/>
    <x v="17"/>
    <s v="-"/>
    <x v="10"/>
    <s v="Produkte"/>
    <s v="BUs"/>
    <s v="Symptome"/>
    <n v="7"/>
    <s v="BU3"/>
    <n v="29900003"/>
    <n v="61"/>
  </r>
  <r>
    <x v="1"/>
    <n v="38"/>
    <x v="52"/>
    <x v="7"/>
    <s v="ABS CHED-ROT MIT ß-CARO"/>
    <x v="1"/>
    <x v="22"/>
    <s v="-"/>
    <x v="10"/>
    <s v="Produkte"/>
    <s v="BUs"/>
    <s v="Symptome"/>
    <n v="38"/>
    <s v="L33"/>
    <n v="29501032"/>
    <n v="42"/>
  </r>
  <r>
    <x v="1"/>
    <n v="158"/>
    <x v="52"/>
    <x v="7"/>
    <s v="ABS CHED-PF-KRÄUK gemis"/>
    <x v="2"/>
    <x v="23"/>
    <s v="-"/>
    <x v="10"/>
    <s v="Produkte"/>
    <s v="BUs"/>
    <s v="Symptome"/>
    <n v="158"/>
    <s v="BU3"/>
    <n v="29501003"/>
    <n v="81"/>
  </r>
  <r>
    <x v="1"/>
    <n v="51.2"/>
    <x v="52"/>
    <x v="2"/>
    <s v="-"/>
    <x v="2"/>
    <x v="2"/>
    <s v="-"/>
    <x v="10"/>
    <s v="Produkte"/>
    <s v="BUs"/>
    <s v="Symptome"/>
    <s v="0"/>
    <s v="L33"/>
    <s v="-"/>
    <n v="30"/>
  </r>
  <r>
    <x v="1"/>
    <n v="556"/>
    <x v="52"/>
    <x v="10"/>
    <s v="VOS VEG-SCH-WÜRZIG-VAKU"/>
    <x v="0"/>
    <x v="15"/>
    <s v="-"/>
    <x v="10"/>
    <s v="Produkte"/>
    <s v="BUs"/>
    <s v="Symptome"/>
    <n v="285.78399999999999"/>
    <s v="BU3"/>
    <n v="49900002"/>
    <n v="12"/>
  </r>
  <r>
    <x v="5"/>
    <n v="70"/>
    <x v="51"/>
    <x v="2"/>
    <s v="-"/>
    <x v="2"/>
    <x v="2"/>
    <s v="-"/>
    <x v="10"/>
    <s v="Produkte"/>
    <s v="BUs"/>
    <s v="Symptome"/>
    <s v="0"/>
    <s v="BU2"/>
    <s v="-"/>
    <n v="30"/>
  </r>
  <r>
    <x v="5"/>
    <n v="15"/>
    <x v="51"/>
    <x v="0"/>
    <s v="Blöcke"/>
    <x v="0"/>
    <x v="0"/>
    <s v="-"/>
    <x v="10"/>
    <s v="Produkte"/>
    <s v="BUs"/>
    <s v="Symptome"/>
    <s v="0"/>
    <s v="BU2"/>
    <s v="Blöcke"/>
    <n v="12"/>
  </r>
  <r>
    <x v="1"/>
    <n v="306"/>
    <x v="51"/>
    <x v="9"/>
    <s v="Zipfel, Endstücke"/>
    <x v="0"/>
    <x v="0"/>
    <s v="-"/>
    <x v="10"/>
    <s v="Produkte"/>
    <s v="BUs"/>
    <s v="Symptome"/>
    <s v="0"/>
    <s v="BU3"/>
    <s v="Zipfel, Endstücke"/>
    <n v="12"/>
  </r>
  <r>
    <x v="3"/>
    <n v="642"/>
    <x v="51"/>
    <x v="7"/>
    <s v="ABS JARLSBERG-VAKU"/>
    <x v="0"/>
    <x v="0"/>
    <s v="-"/>
    <x v="10"/>
    <s v="Produkte"/>
    <s v="BUs"/>
    <s v="Symptome"/>
    <s v="0"/>
    <s v="BU4"/>
    <n v="49500192"/>
    <n v="12"/>
  </r>
  <r>
    <x v="2"/>
    <n v="70"/>
    <x v="51"/>
    <x v="4"/>
    <s v="VOS Bergkäse 10kg Beute"/>
    <x v="0"/>
    <x v="8"/>
    <s v="-"/>
    <x v="10"/>
    <s v="Produkte"/>
    <s v="BUs"/>
    <s v="Symptome"/>
    <n v="35"/>
    <s v="Außenlager"/>
    <n v="29500477"/>
    <n v="11"/>
  </r>
  <r>
    <x v="1"/>
    <n v="331"/>
    <x v="51"/>
    <x v="4"/>
    <s v="VOS GRW-SCHI-NAT ENDSTÜ"/>
    <x v="0"/>
    <x v="0"/>
    <s v="-"/>
    <x v="10"/>
    <s v="Produkte"/>
    <s v="BUs"/>
    <s v="Symptome"/>
    <n v="165.5"/>
    <s v="BU3"/>
    <n v="29501070"/>
    <n v="12"/>
  </r>
  <r>
    <x v="0"/>
    <n v="37"/>
    <x v="51"/>
    <x v="2"/>
    <s v="-"/>
    <x v="2"/>
    <x v="11"/>
    <s v="-"/>
    <x v="10"/>
    <s v="Produkte"/>
    <s v="BUs"/>
    <s v="Symptome"/>
    <s v="0"/>
    <s v="Schmelze"/>
    <s v="-"/>
    <n v="10"/>
  </r>
  <r>
    <x v="2"/>
    <n v="91"/>
    <x v="51"/>
    <x v="7"/>
    <s v="ABS ALL-EMM-VAKU"/>
    <x v="0"/>
    <x v="0"/>
    <s v="-"/>
    <x v="10"/>
    <s v="Produkte"/>
    <s v="BUs"/>
    <s v="Symptome"/>
    <n v="228.77399999999997"/>
    <s v="Retoure"/>
    <n v="49500190"/>
    <n v="12"/>
  </r>
  <r>
    <x v="0"/>
    <n v="107.6"/>
    <x v="51"/>
    <x v="2"/>
    <s v="-"/>
    <x v="2"/>
    <x v="11"/>
    <s v="-"/>
    <x v="10"/>
    <s v="Produkte"/>
    <s v="BUs"/>
    <s v="Symptome"/>
    <s v="0"/>
    <s v="Schmelze"/>
    <s v="-"/>
    <n v="10"/>
  </r>
  <r>
    <x v="1"/>
    <n v="14"/>
    <x v="51"/>
    <x v="7"/>
    <s v="Würfel"/>
    <x v="2"/>
    <x v="2"/>
    <s v="-"/>
    <x v="10"/>
    <s v="Produkte"/>
    <s v="BUs"/>
    <s v="Symptome"/>
    <s v="0"/>
    <s v="L35"/>
    <s v="Würfel"/>
    <n v="30"/>
  </r>
  <r>
    <x v="1"/>
    <n v="175"/>
    <x v="51"/>
    <x v="4"/>
    <s v="VOS RW-NATUR-EXTRA ENDS"/>
    <x v="0"/>
    <x v="0"/>
    <s v="-"/>
    <x v="10"/>
    <s v="Produkte"/>
    <s v="BUs"/>
    <s v="Symptome"/>
    <n v="87.5"/>
    <s v="BU3"/>
    <n v="29501083"/>
    <n v="12"/>
  </r>
  <r>
    <x v="2"/>
    <n v="2.4"/>
    <x v="52"/>
    <x v="2"/>
    <s v="-"/>
    <x v="3"/>
    <x v="51"/>
    <s v="-"/>
    <x v="10"/>
    <s v="Produkte"/>
    <s v="BUs"/>
    <s v="Symptome"/>
    <s v="0"/>
    <s v="Labor"/>
    <s v="-"/>
    <n v="74"/>
  </r>
  <r>
    <x v="1"/>
    <n v="284"/>
    <x v="52"/>
    <x v="10"/>
    <s v="VOS VEG-SCH-WÜRZIG-VAKU"/>
    <x v="1"/>
    <x v="22"/>
    <s v="-"/>
    <x v="10"/>
    <s v="Produkte"/>
    <s v="BUs"/>
    <s v="Symptome"/>
    <n v="145.976"/>
    <s v="BU3"/>
    <n v="49900002"/>
    <n v="42"/>
  </r>
  <r>
    <x v="2"/>
    <n v="16"/>
    <x v="52"/>
    <x v="2"/>
    <s v="-"/>
    <x v="3"/>
    <x v="51"/>
    <s v="-"/>
    <x v="10"/>
    <s v="Produkte"/>
    <s v="BUs"/>
    <s v="Symptome"/>
    <s v="0"/>
    <s v="QM"/>
    <s v="-"/>
    <n v="74"/>
  </r>
  <r>
    <x v="2"/>
    <n v="66"/>
    <x v="52"/>
    <x v="2"/>
    <s v="-"/>
    <x v="3"/>
    <x v="5"/>
    <s v="-"/>
    <x v="10"/>
    <s v="Produkte"/>
    <s v="BUs"/>
    <s v="Symptome"/>
    <s v="0"/>
    <s v="Labor"/>
    <s v="-"/>
    <n v="73"/>
  </r>
  <r>
    <x v="1"/>
    <n v="285"/>
    <x v="52"/>
    <x v="2"/>
    <s v="-"/>
    <x v="2"/>
    <x v="2"/>
    <s v="-"/>
    <x v="10"/>
    <s v="Produkte"/>
    <s v="BUs"/>
    <s v="Symptome"/>
    <s v="0"/>
    <s v="BU3"/>
    <s v="-"/>
    <n v="30"/>
  </r>
  <r>
    <x v="0"/>
    <n v="10"/>
    <x v="53"/>
    <x v="6"/>
    <s v="RW CHILI-ALD SCHÄLEN"/>
    <x v="1"/>
    <x v="6"/>
    <s v="-"/>
    <x v="11"/>
    <s v="Produkte"/>
    <s v="BUs"/>
    <s v="Symptome"/>
    <s v="0"/>
    <s v="RWV"/>
    <n v="23500374"/>
    <n v="60"/>
  </r>
  <r>
    <x v="0"/>
    <n v="25"/>
    <x v="53"/>
    <x v="6"/>
    <s v="RW NATUR-ALD-SCHÄLEN"/>
    <x v="1"/>
    <x v="6"/>
    <s v="-"/>
    <x v="11"/>
    <s v="Produkte"/>
    <s v="BUs"/>
    <s v="Symptome"/>
    <s v="0"/>
    <s v="RWV"/>
    <n v="23500368"/>
    <n v="60"/>
  </r>
  <r>
    <x v="0"/>
    <n v="30"/>
    <x v="54"/>
    <x v="2"/>
    <s v="-"/>
    <x v="2"/>
    <x v="2"/>
    <s v="-"/>
    <x v="10"/>
    <s v="Produkte"/>
    <s v="BUs"/>
    <s v="Symptome"/>
    <s v="0"/>
    <s v="RWV"/>
    <s v="-"/>
    <n v="30"/>
  </r>
  <r>
    <x v="1"/>
    <n v="90"/>
    <x v="53"/>
    <x v="7"/>
    <s v="ABS CHED-PF-KRÄUK gemis"/>
    <x v="2"/>
    <x v="23"/>
    <s v="-"/>
    <x v="11"/>
    <s v="Produkte"/>
    <s v="BUs"/>
    <s v="Symptome"/>
    <n v="90"/>
    <s v="BU3"/>
    <n v="29501003"/>
    <n v="81"/>
  </r>
  <r>
    <x v="1"/>
    <n v="150"/>
    <x v="53"/>
    <x v="7"/>
    <s v="ABS CHED-ROT MIT ß-CARO"/>
    <x v="1"/>
    <x v="22"/>
    <s v="-"/>
    <x v="11"/>
    <s v="Produkte"/>
    <s v="BUs"/>
    <s v="Symptome"/>
    <n v="150"/>
    <s v="BU3"/>
    <n v="29501032"/>
    <n v="42"/>
  </r>
  <r>
    <x v="0"/>
    <n v="90"/>
    <x v="53"/>
    <x v="2"/>
    <s v="-"/>
    <x v="0"/>
    <x v="0"/>
    <s v="-"/>
    <x v="11"/>
    <s v="Produkte"/>
    <s v="BUs"/>
    <s v="Symptome"/>
    <s v="0"/>
    <s v="Schmelze"/>
    <s v="-"/>
    <n v="12"/>
  </r>
  <r>
    <x v="0"/>
    <n v="156"/>
    <x v="53"/>
    <x v="2"/>
    <s v="-"/>
    <x v="0"/>
    <x v="0"/>
    <s v="-"/>
    <x v="11"/>
    <s v="Produkte"/>
    <s v="BUs"/>
    <s v="Symptome"/>
    <s v="0"/>
    <s v="Schmelze"/>
    <s v="-"/>
    <n v="12"/>
  </r>
  <r>
    <x v="0"/>
    <n v="20"/>
    <x v="53"/>
    <x v="6"/>
    <s v="RW EXTRA-NAT-FUTURA 5,7"/>
    <x v="2"/>
    <x v="44"/>
    <s v="-"/>
    <x v="11"/>
    <s v="Produkte"/>
    <s v="BUs"/>
    <s v="Symptome"/>
    <s v="0"/>
    <s v="HN848"/>
    <n v="32000053"/>
    <n v="34"/>
  </r>
  <r>
    <x v="0"/>
    <n v="20"/>
    <x v="53"/>
    <x v="10"/>
    <s v="VEG-SCH MILD 7,2KG"/>
    <x v="2"/>
    <x v="41"/>
    <s v="-"/>
    <x v="11"/>
    <s v="Produkte"/>
    <s v="BUs"/>
    <s v="Symptome"/>
    <s v="0"/>
    <n v="3100"/>
    <n v="31900001"/>
    <n v="20"/>
  </r>
  <r>
    <x v="0"/>
    <n v="40"/>
    <x v="53"/>
    <x v="2"/>
    <s v="-"/>
    <x v="2"/>
    <x v="11"/>
    <s v="-"/>
    <x v="11"/>
    <s v="Produkte"/>
    <s v="BUs"/>
    <s v="Symptome"/>
    <s v="0"/>
    <n v="3020"/>
    <s v="-"/>
    <n v="10"/>
  </r>
  <r>
    <x v="0"/>
    <n v="40"/>
    <x v="53"/>
    <x v="6"/>
    <s v="Becher"/>
    <x v="1"/>
    <x v="42"/>
    <s v="-"/>
    <x v="11"/>
    <s v="Produkte"/>
    <s v="BUs"/>
    <s v="Symptome"/>
    <s v="0"/>
    <s v="Abfüllung"/>
    <s v="Becher"/>
    <n v="40"/>
  </r>
  <r>
    <x v="5"/>
    <n v="70"/>
    <x v="53"/>
    <x v="2"/>
    <s v="-"/>
    <x v="2"/>
    <x v="2"/>
    <s v="-"/>
    <x v="11"/>
    <s v="Produkte"/>
    <s v="BUs"/>
    <s v="Symptome"/>
    <s v="0"/>
    <s v="BU2"/>
    <s v="-"/>
    <n v="30"/>
  </r>
  <r>
    <x v="3"/>
    <n v="17"/>
    <x v="53"/>
    <x v="2"/>
    <s v="-"/>
    <x v="2"/>
    <x v="2"/>
    <s v="-"/>
    <x v="11"/>
    <s v="Produkte"/>
    <s v="BUs"/>
    <s v="Symptome"/>
    <s v="0"/>
    <s v="BU4"/>
    <s v="-"/>
    <n v="30"/>
  </r>
  <r>
    <x v="0"/>
    <n v="20"/>
    <x v="53"/>
    <x v="2"/>
    <s v="-"/>
    <x v="2"/>
    <x v="43"/>
    <s v="-"/>
    <x v="11"/>
    <s v="Produkte"/>
    <s v="BUs"/>
    <s v="Symptome"/>
    <s v="0"/>
    <n v="3020"/>
    <s v="-"/>
    <n v="31"/>
  </r>
  <r>
    <x v="0"/>
    <n v="20"/>
    <x v="53"/>
    <x v="2"/>
    <s v="-"/>
    <x v="1"/>
    <x v="42"/>
    <s v="-"/>
    <x v="11"/>
    <s v="Produkte"/>
    <s v="BUs"/>
    <s v="Symptome"/>
    <s v="0"/>
    <n v="3020"/>
    <s v="-"/>
    <n v="40"/>
  </r>
  <r>
    <x v="0"/>
    <n v="80"/>
    <x v="53"/>
    <x v="2"/>
    <s v="-"/>
    <x v="2"/>
    <x v="2"/>
    <s v="-"/>
    <x v="11"/>
    <s v="Produkte"/>
    <s v="BUs"/>
    <s v="Symptome"/>
    <s v="0"/>
    <s v="Abfüllung"/>
    <s v="-"/>
    <n v="30"/>
  </r>
  <r>
    <x v="2"/>
    <n v="3.8"/>
    <x v="52"/>
    <x v="2"/>
    <s v="-"/>
    <x v="3"/>
    <x v="51"/>
    <s v="-"/>
    <x v="10"/>
    <s v="Produkte"/>
    <s v="BUs"/>
    <s v="Symptome"/>
    <s v="0"/>
    <s v="Labor"/>
    <s v="-"/>
    <n v="74"/>
  </r>
  <r>
    <x v="1"/>
    <n v="308"/>
    <x v="53"/>
    <x v="4"/>
    <s v="VOS RW BUN-PF"/>
    <x v="0"/>
    <x v="15"/>
    <s v="-"/>
    <x v="11"/>
    <s v="Produkte"/>
    <s v="BUs"/>
    <s v="Symptome"/>
    <n v="154"/>
    <s v="BU3"/>
    <n v="29501055"/>
    <n v="12"/>
  </r>
  <r>
    <x v="1"/>
    <n v="334"/>
    <x v="53"/>
    <x v="6"/>
    <s v="VOS GRW SCHI-NATRIUMARM"/>
    <x v="0"/>
    <x v="15"/>
    <s v="-"/>
    <x v="11"/>
    <s v="Produkte"/>
    <s v="BUs"/>
    <s v="Symptome"/>
    <n v="167"/>
    <s v="BU3"/>
    <n v="29501058"/>
    <n v="12"/>
  </r>
  <r>
    <x v="1"/>
    <n v="198"/>
    <x v="53"/>
    <x v="4"/>
    <s v="VOS GRW-KRÄU-ZIPFEL"/>
    <x v="0"/>
    <x v="15"/>
    <s v="-"/>
    <x v="11"/>
    <s v="Produkte"/>
    <s v="BUs"/>
    <s v="Symptome"/>
    <n v="99"/>
    <s v="BU3"/>
    <n v="29501074"/>
    <n v="12"/>
  </r>
  <r>
    <x v="1"/>
    <n v="453"/>
    <x v="53"/>
    <x v="4"/>
    <s v="VOS GRW Natur 45% OGT"/>
    <x v="0"/>
    <x v="15"/>
    <s v="-"/>
    <x v="11"/>
    <s v="Produkte"/>
    <s v="BUs"/>
    <s v="Symptome"/>
    <n v="226.5"/>
    <s v="BU3"/>
    <n v="29500622"/>
    <n v="12"/>
  </r>
  <r>
    <x v="1"/>
    <n v="276"/>
    <x v="53"/>
    <x v="4"/>
    <s v="VOS Räucher extra natri"/>
    <x v="0"/>
    <x v="15"/>
    <s v="-"/>
    <x v="11"/>
    <s v="Produkte"/>
    <s v="BUs"/>
    <s v="Symptome"/>
    <n v="138"/>
    <s v="Bu3"/>
    <n v="29500613"/>
    <n v="12"/>
  </r>
  <r>
    <x v="1"/>
    <n v="258"/>
    <x v="53"/>
    <x v="4"/>
    <s v="VOS GRW-SCHI-NAT ENDSTÜ"/>
    <x v="0"/>
    <x v="15"/>
    <s v="-"/>
    <x v="11"/>
    <s v="Produkte"/>
    <s v="BUs"/>
    <s v="Symptome"/>
    <n v="129"/>
    <s v="BU3"/>
    <n v="29501070"/>
    <n v="12"/>
  </r>
  <r>
    <x v="2"/>
    <n v="7.4"/>
    <x v="53"/>
    <x v="2"/>
    <s v="-"/>
    <x v="3"/>
    <x v="51"/>
    <s v="-"/>
    <x v="11"/>
    <s v="Produkte"/>
    <s v="BUs"/>
    <s v="Symptome"/>
    <s v="0"/>
    <s v="Labor"/>
    <s v="-"/>
    <n v="74"/>
  </r>
  <r>
    <x v="3"/>
    <n v="3"/>
    <x v="55"/>
    <x v="4"/>
    <s v="VOS Schwarzer Pfeffer R"/>
    <x v="5"/>
    <x v="17"/>
    <s v="-"/>
    <x v="11"/>
    <s v="Produkte"/>
    <s v="BUs"/>
    <s v="Symptome"/>
    <n v="1.5"/>
    <s v="BU4"/>
    <n v="29500482"/>
    <n v="61"/>
  </r>
  <r>
    <x v="3"/>
    <n v="25"/>
    <x v="55"/>
    <x v="4"/>
    <s v="VOS Schwarzer Pfeffer R"/>
    <x v="5"/>
    <x v="17"/>
    <s v="-"/>
    <x v="11"/>
    <s v="Produkte"/>
    <s v="BUs"/>
    <s v="Symptome"/>
    <n v="12.5"/>
    <s v="BU4"/>
    <n v="29500482"/>
    <n v="61"/>
  </r>
  <r>
    <x v="3"/>
    <n v="20"/>
    <x v="55"/>
    <x v="4"/>
    <s v="VOS Schwarzer Pfeffer R"/>
    <x v="5"/>
    <x v="17"/>
    <s v="-"/>
    <x v="11"/>
    <s v="Produkte"/>
    <s v="BUs"/>
    <s v="Symptome"/>
    <n v="10"/>
    <s v="BU4"/>
    <n v="29500482"/>
    <n v="61"/>
  </r>
  <r>
    <x v="1"/>
    <n v="9"/>
    <x v="55"/>
    <x v="4"/>
    <s v="VOS Räucher Natur Natri"/>
    <x v="2"/>
    <x v="2"/>
    <s v="-"/>
    <x v="11"/>
    <s v="Produkte"/>
    <s v="BUs"/>
    <s v="Symptome"/>
    <n v="4.5"/>
    <s v="BU3"/>
    <n v="29500498"/>
    <n v="30"/>
  </r>
  <r>
    <x v="0"/>
    <n v="18"/>
    <x v="55"/>
    <x v="4"/>
    <s v="VOS mit Walnusskonzentr"/>
    <x v="2"/>
    <x v="11"/>
    <s v="-"/>
    <x v="11"/>
    <s v="Produkte"/>
    <s v="BUs"/>
    <s v="Symptome"/>
    <s v="0"/>
    <s v="Schmelze"/>
    <n v="29500531"/>
    <n v="10"/>
  </r>
  <r>
    <x v="0"/>
    <n v="13"/>
    <x v="55"/>
    <x v="6"/>
    <s v="VOS Cheddar Paste CL oh"/>
    <x v="2"/>
    <x v="2"/>
    <s v="-"/>
    <x v="11"/>
    <s v="Produkte"/>
    <s v="BUs"/>
    <s v="Symptome"/>
    <s v="0"/>
    <s v="Abfüllung"/>
    <n v="29500548"/>
    <n v="30"/>
  </r>
  <r>
    <x v="0"/>
    <n v="17"/>
    <x v="55"/>
    <x v="6"/>
    <s v="VOS SKZ Emmentaler Prem"/>
    <x v="2"/>
    <x v="2"/>
    <s v="-"/>
    <x v="11"/>
    <s v="Produkte"/>
    <s v="BUs"/>
    <s v="Symptome"/>
    <s v="0"/>
    <s v="Abfüllung"/>
    <n v="29500599"/>
    <n v="30"/>
  </r>
  <r>
    <x v="0"/>
    <n v="16"/>
    <x v="55"/>
    <x v="6"/>
    <s v="VOS SKZ Cheddar Premium"/>
    <x v="2"/>
    <x v="2"/>
    <s v="-"/>
    <x v="11"/>
    <s v="Produkte"/>
    <s v="BUs"/>
    <s v="Symptome"/>
    <s v="0"/>
    <s v="Abfüllung"/>
    <n v="29500602"/>
    <n v="30"/>
  </r>
  <r>
    <x v="0"/>
    <n v="15"/>
    <x v="55"/>
    <x v="6"/>
    <s v="VOS SKZ Camembert"/>
    <x v="2"/>
    <x v="2"/>
    <s v="-"/>
    <x v="11"/>
    <s v="Produkte"/>
    <s v="BUs"/>
    <s v="Symptome"/>
    <n v="7.5"/>
    <s v="Abfüllung"/>
    <n v="29500605"/>
    <n v="30"/>
  </r>
  <r>
    <x v="1"/>
    <n v="21"/>
    <x v="55"/>
    <x v="4"/>
    <s v="VOS RW-NUSS OGT"/>
    <x v="2"/>
    <x v="2"/>
    <s v="-"/>
    <x v="11"/>
    <s v="Produkte"/>
    <s v="BUs"/>
    <s v="Symptome"/>
    <n v="10.5"/>
    <s v="BU3"/>
    <n v="29500861"/>
    <n v="30"/>
  </r>
  <r>
    <x v="3"/>
    <n v="4"/>
    <x v="55"/>
    <x v="7"/>
    <s v="ABS HEUBL"/>
    <x v="5"/>
    <x v="17"/>
    <s v="-"/>
    <x v="11"/>
    <s v="Produkte"/>
    <s v="BUs"/>
    <s v="Symptome"/>
    <n v="0.04"/>
    <s v="BU4"/>
    <n v="29500885"/>
    <n v="61"/>
  </r>
  <r>
    <x v="3"/>
    <n v="13"/>
    <x v="55"/>
    <x v="7"/>
    <s v="ABS HEUBL"/>
    <x v="5"/>
    <x v="17"/>
    <s v="-"/>
    <x v="11"/>
    <s v="Produkte"/>
    <s v="BUs"/>
    <s v="Symptome"/>
    <n v="0.13"/>
    <s v="BU4"/>
    <n v="29500885"/>
    <n v="61"/>
  </r>
  <r>
    <x v="3"/>
    <n v="4"/>
    <x v="55"/>
    <x v="7"/>
    <s v="ABS HEUBL"/>
    <x v="5"/>
    <x v="17"/>
    <s v="-"/>
    <x v="11"/>
    <s v="Produkte"/>
    <s v="BUs"/>
    <s v="Symptome"/>
    <n v="0.04"/>
    <s v="Bu4"/>
    <n v="29500885"/>
    <n v="61"/>
  </r>
  <r>
    <x v="3"/>
    <n v="18"/>
    <x v="55"/>
    <x v="7"/>
    <s v="ABS MEDI-KRÄUK"/>
    <x v="5"/>
    <x v="17"/>
    <s v="-"/>
    <x v="11"/>
    <s v="Produkte"/>
    <s v="BUs"/>
    <s v="Symptome"/>
    <n v="27"/>
    <s v="BU4"/>
    <n v="29500886"/>
    <n v="61"/>
  </r>
  <r>
    <x v="3"/>
    <n v="12"/>
    <x v="55"/>
    <x v="7"/>
    <s v="ABS MEDI-KRÄUK"/>
    <x v="5"/>
    <x v="17"/>
    <s v="-"/>
    <x v="11"/>
    <s v="Produkte"/>
    <s v="BUs"/>
    <s v="Symptome"/>
    <n v="18"/>
    <s v="BU4"/>
    <n v="29500886"/>
    <n v="61"/>
  </r>
  <r>
    <x v="3"/>
    <n v="6"/>
    <x v="55"/>
    <x v="7"/>
    <s v="ABS MEDI-KRÄUK"/>
    <x v="5"/>
    <x v="17"/>
    <s v="-"/>
    <x v="11"/>
    <s v="Produkte"/>
    <s v="BUs"/>
    <s v="Symptome"/>
    <n v="9"/>
    <s v="Bu4"/>
    <n v="29500886"/>
    <n v="61"/>
  </r>
  <r>
    <x v="3"/>
    <n v="26"/>
    <x v="55"/>
    <x v="7"/>
    <s v="ABS MEDI-KRÄUK"/>
    <x v="5"/>
    <x v="17"/>
    <s v="-"/>
    <x v="11"/>
    <s v="Produkte"/>
    <s v="BUs"/>
    <s v="Symptome"/>
    <n v="39"/>
    <s v="Bu4"/>
    <n v="29500886"/>
    <n v="61"/>
  </r>
  <r>
    <x v="3"/>
    <n v="3"/>
    <x v="55"/>
    <x v="7"/>
    <s v="ABS PECO"/>
    <x v="5"/>
    <x v="17"/>
    <s v="-"/>
    <x v="11"/>
    <s v="Produkte"/>
    <s v="BUs"/>
    <s v="Symptome"/>
    <n v="4.4117647058823533"/>
    <s v="Bu4"/>
    <n v="29500891"/>
    <n v="61"/>
  </r>
  <r>
    <x v="3"/>
    <n v="13"/>
    <x v="55"/>
    <x v="7"/>
    <s v="ABS TI-AD"/>
    <x v="5"/>
    <x v="17"/>
    <s v="-"/>
    <x v="11"/>
    <s v="Produkte"/>
    <s v="BUs"/>
    <s v="Symptome"/>
    <n v="0.13"/>
    <s v="Bu4"/>
    <n v="29500904"/>
    <n v="61"/>
  </r>
  <r>
    <x v="3"/>
    <n v="7"/>
    <x v="55"/>
    <x v="7"/>
    <s v="ABS Unser Blütenkäse"/>
    <x v="5"/>
    <x v="17"/>
    <s v="-"/>
    <x v="11"/>
    <s v="Produkte"/>
    <s v="BUs"/>
    <s v="Symptome"/>
    <n v="7.0000000000000007E-2"/>
    <s v="Bu4"/>
    <n v="29500910"/>
    <n v="61"/>
  </r>
  <r>
    <x v="3"/>
    <n v="14"/>
    <x v="55"/>
    <x v="7"/>
    <s v="ABS Unser Blütenkäse"/>
    <x v="5"/>
    <x v="17"/>
    <s v="-"/>
    <x v="11"/>
    <s v="Produkte"/>
    <s v="BUs"/>
    <s v="Symptome"/>
    <n v="0.14000000000000001"/>
    <s v="Bu4"/>
    <n v="29500910"/>
    <n v="61"/>
  </r>
  <r>
    <x v="3"/>
    <n v="2"/>
    <x v="55"/>
    <x v="7"/>
    <s v="ABS Unser Blütenkäse"/>
    <x v="5"/>
    <x v="17"/>
    <s v="-"/>
    <x v="11"/>
    <s v="Produkte"/>
    <s v="BUs"/>
    <s v="Symptome"/>
    <n v="0.02"/>
    <s v="Bu4"/>
    <n v="29500910"/>
    <n v="61"/>
  </r>
  <r>
    <x v="3"/>
    <n v="9"/>
    <x v="55"/>
    <x v="7"/>
    <s v="ABS Unser Blütenkäse"/>
    <x v="5"/>
    <x v="17"/>
    <s v="-"/>
    <x v="11"/>
    <s v="Produkte"/>
    <s v="BUs"/>
    <s v="Symptome"/>
    <n v="0.09"/>
    <s v="Bu4"/>
    <n v="29500910"/>
    <n v="61"/>
  </r>
  <r>
    <x v="3"/>
    <n v="6"/>
    <x v="55"/>
    <x v="7"/>
    <s v="ABS Unser Blütenkäse"/>
    <x v="5"/>
    <x v="17"/>
    <s v="-"/>
    <x v="11"/>
    <s v="Produkte"/>
    <s v="BUs"/>
    <s v="Symptome"/>
    <n v="0.06"/>
    <s v="Bu4"/>
    <n v="29500910"/>
    <n v="61"/>
  </r>
  <r>
    <x v="0"/>
    <n v="25"/>
    <x v="55"/>
    <x v="4"/>
    <s v="VOS-ABS ENTSORGUNG"/>
    <x v="0"/>
    <x v="0"/>
    <s v="-"/>
    <x v="11"/>
    <s v="Produkte"/>
    <s v="BUs"/>
    <s v="Symptome"/>
    <n v="0.25"/>
    <s v="Abfüllung"/>
    <n v="29500917"/>
    <n v="12"/>
  </r>
  <r>
    <x v="0"/>
    <n v="10"/>
    <x v="55"/>
    <x v="4"/>
    <s v="VOS-ABS ENTSORGUNG"/>
    <x v="0"/>
    <x v="0"/>
    <s v="-"/>
    <x v="11"/>
    <s v="Produkte"/>
    <s v="BUs"/>
    <s v="Symptome"/>
    <n v="0.1"/>
    <s v="Abfüllung"/>
    <n v="29500917"/>
    <n v="12"/>
  </r>
  <r>
    <x v="0"/>
    <n v="33"/>
    <x v="55"/>
    <x v="4"/>
    <s v="VOS-ABS ENTSORGUNG"/>
    <x v="0"/>
    <x v="0"/>
    <s v="-"/>
    <x v="11"/>
    <s v="Produkte"/>
    <s v="BUs"/>
    <s v="Symptome"/>
    <n v="0.33"/>
    <s v="Abfüllung"/>
    <n v="29500917"/>
    <n v="12"/>
  </r>
  <r>
    <x v="0"/>
    <n v="25"/>
    <x v="55"/>
    <x v="4"/>
    <s v="VOS SKZ-GOU"/>
    <x v="0"/>
    <x v="0"/>
    <s v="-"/>
    <x v="11"/>
    <s v="Produkte"/>
    <s v="BUs"/>
    <s v="Symptome"/>
    <n v="12.5"/>
    <s v="Abfüllung"/>
    <n v="29500918"/>
    <n v="12"/>
  </r>
  <r>
    <x v="0"/>
    <n v="23"/>
    <x v="55"/>
    <x v="4"/>
    <s v="VOS SKZ-GOU"/>
    <x v="0"/>
    <x v="0"/>
    <s v="-"/>
    <x v="11"/>
    <s v="Produkte"/>
    <s v="BUs"/>
    <s v="Symptome"/>
    <n v="11.5"/>
    <s v="Abfüllung"/>
    <n v="29500918"/>
    <n v="12"/>
  </r>
  <r>
    <x v="0"/>
    <n v="33"/>
    <x v="55"/>
    <x v="4"/>
    <s v="VOS-ABS ENTSORGUNG"/>
    <x v="1"/>
    <x v="6"/>
    <s v="-"/>
    <x v="11"/>
    <s v="Produkte"/>
    <s v="BUs"/>
    <s v="Symptome"/>
    <n v="0.33"/>
    <s v="RWV"/>
    <n v="29500917"/>
    <n v="60"/>
  </r>
  <r>
    <x v="1"/>
    <n v="12"/>
    <x v="55"/>
    <x v="6"/>
    <s v="RW Räucher"/>
    <x v="2"/>
    <x v="2"/>
    <s v="-"/>
    <x v="11"/>
    <s v="Produkte"/>
    <s v="BUs"/>
    <s v="Symptome"/>
    <s v="0"/>
    <s v="WVP"/>
    <s v="RW Räucher"/>
    <n v="30"/>
  </r>
  <r>
    <x v="0"/>
    <n v="131"/>
    <x v="55"/>
    <x v="2"/>
    <s v="-"/>
    <x v="2"/>
    <x v="11"/>
    <s v="-"/>
    <x v="11"/>
    <s v="Produkte"/>
    <s v="BUs"/>
    <s v="Symptome"/>
    <s v="0"/>
    <s v="Strudelline"/>
    <s v="-"/>
    <n v="10"/>
  </r>
  <r>
    <x v="0"/>
    <n v="65"/>
    <x v="55"/>
    <x v="2"/>
    <s v="-"/>
    <x v="4"/>
    <x v="59"/>
    <s v="-"/>
    <x v="11"/>
    <s v="Produkte"/>
    <s v="BUs"/>
    <s v="Symptome"/>
    <s v="0"/>
    <s v="Strudelline"/>
    <s v="-"/>
    <n v="21"/>
  </r>
  <r>
    <x v="0"/>
    <n v="65"/>
    <x v="55"/>
    <x v="2"/>
    <s v="-"/>
    <x v="2"/>
    <x v="11"/>
    <s v="-"/>
    <x v="11"/>
    <s v="Produkte"/>
    <s v="BUs"/>
    <s v="Symptome"/>
    <s v="0"/>
    <s v="Schmelze"/>
    <s v="-"/>
    <n v="10"/>
  </r>
  <r>
    <x v="1"/>
    <n v="21"/>
    <x v="55"/>
    <x v="4"/>
    <s v="VOS RW-NUSS OGT"/>
    <x v="5"/>
    <x v="17"/>
    <s v="-"/>
    <x v="11"/>
    <s v="Produkte"/>
    <s v="BUs"/>
    <s v="Symptome"/>
    <n v="10.5"/>
    <s v="Bu3"/>
    <n v="29500861"/>
    <n v="61"/>
  </r>
  <r>
    <x v="1"/>
    <n v="42"/>
    <x v="55"/>
    <x v="9"/>
    <s v="VOS RW-NUSS-ZIPFEL"/>
    <x v="5"/>
    <x v="17"/>
    <s v="-"/>
    <x v="11"/>
    <s v="Produkte"/>
    <s v="BUs"/>
    <s v="Symptome"/>
    <n v="21"/>
    <s v="Bu3"/>
    <n v="29501073"/>
    <n v="61"/>
  </r>
  <r>
    <x v="1"/>
    <n v="21"/>
    <x v="55"/>
    <x v="6"/>
    <s v="VOS RW-NUSS-ENDSTÜCK"/>
    <x v="5"/>
    <x v="17"/>
    <s v="-"/>
    <x v="11"/>
    <s v="Produkte"/>
    <s v="BUs"/>
    <s v="Symptome"/>
    <n v="10.5"/>
    <s v="Bu3"/>
    <n v="29501076"/>
    <n v="61"/>
  </r>
  <r>
    <x v="0"/>
    <n v="128"/>
    <x v="55"/>
    <x v="2"/>
    <s v="-"/>
    <x v="2"/>
    <x v="2"/>
    <s v="-"/>
    <x v="11"/>
    <s v="Produkte"/>
    <s v="BUs"/>
    <s v="Symptome"/>
    <s v="0"/>
    <s v="Abfüllung"/>
    <s v="-"/>
    <n v="30"/>
  </r>
  <r>
    <x v="0"/>
    <n v="40"/>
    <x v="55"/>
    <x v="0"/>
    <s v="Konzentrat in Würsten 1"/>
    <x v="2"/>
    <x v="44"/>
    <s v="-"/>
    <x v="11"/>
    <s v="Produkte"/>
    <s v="BUs"/>
    <s v="Symptome"/>
    <s v="0"/>
    <s v="HN848"/>
    <n v="24000493"/>
    <n v="34"/>
  </r>
  <r>
    <x v="0"/>
    <n v="33"/>
    <x v="55"/>
    <x v="4"/>
    <s v="VOS mit Walnusskonzentr"/>
    <x v="0"/>
    <x v="0"/>
    <s v="-"/>
    <x v="11"/>
    <s v="Produkte"/>
    <s v="BUs"/>
    <s v="Symptome"/>
    <s v="0"/>
    <s v="RWV"/>
    <n v="29500531"/>
    <n v="12"/>
  </r>
  <r>
    <x v="0"/>
    <n v="8.4"/>
    <x v="55"/>
    <x v="6"/>
    <s v="Soft Cheese"/>
    <x v="4"/>
    <x v="67"/>
    <s v="-"/>
    <x v="11"/>
    <s v="Produkte"/>
    <s v="BUs"/>
    <s v="Symptome"/>
    <s v="0"/>
    <s v="Strudelline"/>
    <s v="Soft Cheese"/>
    <n v="50"/>
  </r>
  <r>
    <x v="1"/>
    <n v="16"/>
    <x v="55"/>
    <x v="2"/>
    <s v="-"/>
    <x v="2"/>
    <x v="2"/>
    <s v="-"/>
    <x v="11"/>
    <s v="Produkte"/>
    <s v="BUs"/>
    <s v="Symptome"/>
    <s v="0"/>
    <s v="BU3"/>
    <s v="-"/>
    <n v="30"/>
  </r>
  <r>
    <x v="1"/>
    <n v="110"/>
    <x v="51"/>
    <x v="2"/>
    <s v="-"/>
    <x v="2"/>
    <x v="11"/>
    <s v="-"/>
    <x v="10"/>
    <s v="Produkte"/>
    <s v="BUs"/>
    <s v="Symptome"/>
    <s v="0"/>
    <s v="BU3"/>
    <s v="-"/>
    <n v="10"/>
  </r>
  <r>
    <x v="1"/>
    <n v="18"/>
    <x v="53"/>
    <x v="2"/>
    <s v="-"/>
    <x v="2"/>
    <x v="2"/>
    <s v="-"/>
    <x v="11"/>
    <s v="Produkte"/>
    <s v="BUs"/>
    <s v="Symptome"/>
    <s v="0"/>
    <s v="BU3"/>
    <s v="-"/>
    <n v="30"/>
  </r>
  <r>
    <x v="2"/>
    <n v="7"/>
    <x v="53"/>
    <x v="2"/>
    <s v="-"/>
    <x v="3"/>
    <x v="51"/>
    <s v="-"/>
    <x v="11"/>
    <s v="Produkte"/>
    <s v="BUs"/>
    <s v="Symptome"/>
    <s v="0"/>
    <s v="Labor"/>
    <s v="-"/>
    <n v="74"/>
  </r>
  <r>
    <x v="2"/>
    <n v="30"/>
    <x v="55"/>
    <x v="2"/>
    <s v="-"/>
    <x v="3"/>
    <x v="5"/>
    <s v="-"/>
    <x v="11"/>
    <s v="Produkte"/>
    <s v="BUs"/>
    <s v="Symptome"/>
    <s v="0"/>
    <s v="Labor"/>
    <s v="-"/>
    <n v="73"/>
  </r>
  <r>
    <x v="2"/>
    <n v="9.8000000000000007"/>
    <x v="55"/>
    <x v="2"/>
    <s v="-"/>
    <x v="3"/>
    <x v="51"/>
    <s v="-"/>
    <x v="11"/>
    <s v="Produkte"/>
    <s v="BUs"/>
    <s v="Symptome"/>
    <s v="0"/>
    <s v="QM"/>
    <s v="-"/>
    <n v="74"/>
  </r>
  <r>
    <x v="1"/>
    <n v="28"/>
    <x v="55"/>
    <x v="2"/>
    <s v="-"/>
    <x v="2"/>
    <x v="2"/>
    <s v="-"/>
    <x v="11"/>
    <s v="Produkte"/>
    <s v="BUs"/>
    <s v="Symptome"/>
    <s v="0"/>
    <s v="L9"/>
    <s v="-"/>
    <n v="30"/>
  </r>
  <r>
    <x v="0"/>
    <n v="48.6"/>
    <x v="55"/>
    <x v="6"/>
    <s v="VOS SKZ MF-GOU-VAKU"/>
    <x v="0"/>
    <x v="0"/>
    <s v="-"/>
    <x v="11"/>
    <s v="Produkte"/>
    <s v="BUs"/>
    <s v="Symptome"/>
    <s v="0"/>
    <s v="Abfüllung"/>
    <n v="49500102"/>
    <n v="12"/>
  </r>
  <r>
    <x v="0"/>
    <n v="75"/>
    <x v="55"/>
    <x v="6"/>
    <s v="VOS SKZ MF-GOU-VAKU"/>
    <x v="0"/>
    <x v="0"/>
    <s v="-"/>
    <x v="11"/>
    <s v="Produkte"/>
    <s v="BUs"/>
    <s v="Symptome"/>
    <s v="0"/>
    <s v="RWV"/>
    <n v="49500102"/>
    <n v="12"/>
  </r>
  <r>
    <x v="1"/>
    <n v="20"/>
    <x v="55"/>
    <x v="2"/>
    <s v="-"/>
    <x v="5"/>
    <x v="17"/>
    <s v="-"/>
    <x v="11"/>
    <s v="Produkte"/>
    <s v="BUs"/>
    <s v="Symptome"/>
    <s v="0"/>
    <s v="WVP"/>
    <s v="-"/>
    <n v="61"/>
  </r>
  <r>
    <x v="2"/>
    <n v="4.2"/>
    <x v="55"/>
    <x v="2"/>
    <s v="-"/>
    <x v="3"/>
    <x v="51"/>
    <s v="-"/>
    <x v="11"/>
    <s v="Produkte"/>
    <s v="BUs"/>
    <s v="Symptome"/>
    <s v="0"/>
    <s v="Labor"/>
    <s v="-"/>
    <n v="74"/>
  </r>
  <r>
    <x v="2"/>
    <n v="33.5"/>
    <x v="55"/>
    <x v="2"/>
    <s v="-"/>
    <x v="3"/>
    <x v="50"/>
    <s v="-"/>
    <x v="11"/>
    <s v="Produkte"/>
    <s v="BUs"/>
    <s v="Symptome"/>
    <s v="0"/>
    <s v="Labor"/>
    <s v="-"/>
    <n v="70"/>
  </r>
  <r>
    <x v="0"/>
    <n v="22"/>
    <x v="56"/>
    <x v="11"/>
    <s v="Würste 8400g Schinkenrä"/>
    <x v="1"/>
    <x v="42"/>
    <s v="-"/>
    <x v="11"/>
    <s v="Produkte"/>
    <s v="BUs"/>
    <s v="Symptome"/>
    <s v="0"/>
    <n v="3020"/>
    <n v="32000036"/>
    <n v="40"/>
  </r>
  <r>
    <x v="0"/>
    <n v="22"/>
    <x v="56"/>
    <x v="2"/>
    <s v="-"/>
    <x v="2"/>
    <x v="41"/>
    <s v="-"/>
    <x v="11"/>
    <s v="Produkte"/>
    <s v="BUs"/>
    <s v="Symptome"/>
    <s v="0"/>
    <n v="3100"/>
    <s v="-"/>
    <n v="20"/>
  </r>
  <r>
    <x v="0"/>
    <n v="66"/>
    <x v="56"/>
    <x v="12"/>
    <s v="RW NATUR 9,3KG AN"/>
    <x v="2"/>
    <x v="68"/>
    <s v="-"/>
    <x v="11"/>
    <s v="Produkte"/>
    <s v="BUs"/>
    <s v="Symptome"/>
    <s v="0"/>
    <n v="3020"/>
    <n v="32000067"/>
    <n v="32"/>
  </r>
  <r>
    <x v="0"/>
    <n v="132"/>
    <x v="56"/>
    <x v="2"/>
    <s v="-"/>
    <x v="2"/>
    <x v="2"/>
    <s v="-"/>
    <x v="11"/>
    <s v="Produkte"/>
    <s v="BUs"/>
    <s v="Symptome"/>
    <s v="0"/>
    <s v="Abfüllung"/>
    <s v="-"/>
    <n v="30"/>
  </r>
  <r>
    <x v="0"/>
    <n v="67.2"/>
    <x v="56"/>
    <x v="2"/>
    <s v="-"/>
    <x v="2"/>
    <x v="11"/>
    <s v="-"/>
    <x v="11"/>
    <s v="Produkte"/>
    <s v="BUs"/>
    <s v="Symptome"/>
    <s v="0"/>
    <s v="Schmelze"/>
    <s v="-"/>
    <n v="10"/>
  </r>
  <r>
    <x v="1"/>
    <n v="37.200000000000003"/>
    <x v="56"/>
    <x v="2"/>
    <s v="-"/>
    <x v="2"/>
    <x v="2"/>
    <s v="-"/>
    <x v="11"/>
    <s v="Produkte"/>
    <s v="BUs"/>
    <s v="Symptome"/>
    <s v="0"/>
    <s v="BU3"/>
    <s v="-"/>
    <n v="30"/>
  </r>
  <r>
    <x v="3"/>
    <n v="44.2"/>
    <x v="56"/>
    <x v="2"/>
    <s v="-"/>
    <x v="2"/>
    <x v="2"/>
    <s v="-"/>
    <x v="11"/>
    <s v="Produkte"/>
    <s v="BUs"/>
    <s v="Symptome"/>
    <s v="0"/>
    <s v="BU4"/>
    <s v="-"/>
    <n v="30"/>
  </r>
  <r>
    <x v="2"/>
    <n v="14.2"/>
    <x v="56"/>
    <x v="2"/>
    <s v="-"/>
    <x v="3"/>
    <x v="51"/>
    <s v="-"/>
    <x v="11"/>
    <s v="Produkte"/>
    <s v="BUs"/>
    <s v="Symptome"/>
    <s v="0"/>
    <s v="QM"/>
    <s v="-"/>
    <n v="74"/>
  </r>
  <r>
    <x v="1"/>
    <n v="63"/>
    <x v="56"/>
    <x v="2"/>
    <s v="-"/>
    <x v="5"/>
    <x v="17"/>
    <s v="-"/>
    <x v="11"/>
    <s v="Produkte"/>
    <s v="BUs"/>
    <s v="Symptome"/>
    <s v="0"/>
    <s v="WVP"/>
    <s v="-"/>
    <n v="61"/>
  </r>
  <r>
    <x v="0"/>
    <n v="97"/>
    <x v="56"/>
    <x v="6"/>
    <s v="WALNUSS GEWOLFT 13MM"/>
    <x v="0"/>
    <x v="69"/>
    <s v="-"/>
    <x v="11"/>
    <s v="Produkte"/>
    <s v="BUs"/>
    <s v="Symptome"/>
    <s v="0"/>
    <s v="Abfüllung"/>
    <n v="23500286"/>
    <n v="12"/>
  </r>
  <r>
    <x v="2"/>
    <n v="55.8"/>
    <x v="56"/>
    <x v="2"/>
    <s v="-"/>
    <x v="3"/>
    <x v="5"/>
    <s v="-"/>
    <x v="11"/>
    <s v="Produkte"/>
    <s v="BUs"/>
    <s v="Symptome"/>
    <s v="0"/>
    <s v="Labor"/>
    <s v="-"/>
    <n v="73"/>
  </r>
  <r>
    <x v="1"/>
    <n v="135"/>
    <x v="56"/>
    <x v="7"/>
    <s v="ABS CHED-PF-KRÄUK gemis"/>
    <x v="2"/>
    <x v="23"/>
    <s v="-"/>
    <x v="11"/>
    <s v="Produkte"/>
    <s v="BUs"/>
    <s v="Symptome"/>
    <n v="135"/>
    <s v="BU3"/>
    <n v="29501003"/>
    <n v="81"/>
  </r>
  <r>
    <x v="1"/>
    <n v="16"/>
    <x v="56"/>
    <x v="7"/>
    <s v="ABS Pfeffer-Bruch"/>
    <x v="5"/>
    <x v="17"/>
    <s v="-"/>
    <x v="11"/>
    <s v="Produkte"/>
    <s v="BUs"/>
    <s v="Symptome"/>
    <n v="1.6000000000000001E-3"/>
    <s v="Spezialitäten"/>
    <n v="29501017"/>
    <n v="61"/>
  </r>
  <r>
    <x v="1"/>
    <n v="41"/>
    <x v="56"/>
    <x v="2"/>
    <s v="-"/>
    <x v="2"/>
    <x v="2"/>
    <s v="-"/>
    <x v="11"/>
    <s v="Produkte"/>
    <s v="BUs"/>
    <s v="Symptome"/>
    <s v="0"/>
    <s v="BU3"/>
    <s v="-"/>
    <n v="30"/>
  </r>
  <r>
    <x v="5"/>
    <n v="37.799999999999997"/>
    <x v="56"/>
    <x v="2"/>
    <s v="-"/>
    <x v="2"/>
    <x v="2"/>
    <s v="-"/>
    <x v="11"/>
    <s v="Produkte"/>
    <s v="BUs"/>
    <s v="Symptome"/>
    <s v="0"/>
    <s v="BU2"/>
    <s v="-"/>
    <n v="30"/>
  </r>
  <r>
    <x v="2"/>
    <n v="68.8"/>
    <x v="56"/>
    <x v="2"/>
    <s v="-"/>
    <x v="3"/>
    <x v="50"/>
    <s v="-"/>
    <x v="11"/>
    <s v="Produkte"/>
    <s v="BUs"/>
    <s v="Symptome"/>
    <s v="0"/>
    <s v="Labor"/>
    <s v="-"/>
    <n v="70"/>
  </r>
  <r>
    <x v="2"/>
    <n v="2.6"/>
    <x v="56"/>
    <x v="2"/>
    <s v="-"/>
    <x v="3"/>
    <x v="51"/>
    <s v="-"/>
    <x v="11"/>
    <s v="Produkte"/>
    <s v="BUs"/>
    <s v="Symptome"/>
    <s v="0"/>
    <s v="Labor"/>
    <s v="-"/>
    <n v="74"/>
  </r>
  <r>
    <x v="1"/>
    <n v="10"/>
    <x v="56"/>
    <x v="2"/>
    <s v="-"/>
    <x v="5"/>
    <x v="17"/>
    <s v="-"/>
    <x v="11"/>
    <s v="Produkte"/>
    <s v="BUs"/>
    <s v="Symptome"/>
    <s v="0"/>
    <s v="WVP"/>
    <s v="-"/>
    <n v="61"/>
  </r>
  <r>
    <x v="1"/>
    <n v="19"/>
    <x v="57"/>
    <x v="2"/>
    <s v="-"/>
    <x v="2"/>
    <x v="2"/>
    <s v="-"/>
    <x v="11"/>
    <s v="Produkte"/>
    <s v="BUs"/>
    <s v="Symptome"/>
    <s v="0"/>
    <s v="L16"/>
    <s v="-"/>
    <n v="30"/>
  </r>
  <r>
    <x v="1"/>
    <n v="282"/>
    <x v="57"/>
    <x v="6"/>
    <s v="ABS Mozzarella 46%"/>
    <x v="0"/>
    <x v="0"/>
    <s v="-"/>
    <x v="11"/>
    <s v="Produkte"/>
    <s v="BUs"/>
    <s v="Symptome"/>
    <s v="0"/>
    <s v="BU3"/>
    <n v="29500730"/>
    <n v="12"/>
  </r>
  <r>
    <x v="1"/>
    <n v="14"/>
    <x v="57"/>
    <x v="7"/>
    <s v="ABS CHED-PF-KRÄUK gemis"/>
    <x v="2"/>
    <x v="23"/>
    <s v="-"/>
    <x v="11"/>
    <s v="Produkte"/>
    <s v="BUs"/>
    <s v="Symptome"/>
    <n v="14"/>
    <s v="BU3"/>
    <n v="29501003"/>
    <n v="81"/>
  </r>
  <r>
    <x v="1"/>
    <n v="32"/>
    <x v="57"/>
    <x v="7"/>
    <s v="ABS CHED-ROT MIT ß-CARO"/>
    <x v="1"/>
    <x v="22"/>
    <s v="-"/>
    <x v="11"/>
    <s v="Produkte"/>
    <s v="BUs"/>
    <s v="Symptome"/>
    <n v="32"/>
    <s v="BU3"/>
    <n v="29501032"/>
    <n v="42"/>
  </r>
  <r>
    <x v="0"/>
    <n v="91"/>
    <x v="57"/>
    <x v="2"/>
    <s v="-"/>
    <x v="2"/>
    <x v="11"/>
    <s v="-"/>
    <x v="11"/>
    <s v="Produkte"/>
    <s v="BUs"/>
    <s v="Symptome"/>
    <s v="0"/>
    <s v="Schmelze"/>
    <s v="-"/>
    <n v="10"/>
  </r>
  <r>
    <x v="0"/>
    <n v="228"/>
    <x v="57"/>
    <x v="2"/>
    <s v="-"/>
    <x v="2"/>
    <x v="2"/>
    <s v="-"/>
    <x v="11"/>
    <s v="Produkte"/>
    <s v="BUs"/>
    <s v="Symptome"/>
    <s v="0"/>
    <s v="Abfüllung"/>
    <s v="-"/>
    <n v="30"/>
  </r>
  <r>
    <x v="0"/>
    <n v="40"/>
    <x v="57"/>
    <x v="10"/>
    <s v="VEG-SCH WÜRZIG  7,2KG"/>
    <x v="2"/>
    <x v="41"/>
    <s v="-"/>
    <x v="11"/>
    <s v="Produkte"/>
    <s v="BUs"/>
    <s v="Symptome"/>
    <n v="719.59199999999998"/>
    <n v="3100"/>
    <n v="31900002"/>
    <n v="20"/>
  </r>
  <r>
    <x v="1"/>
    <n v="25"/>
    <x v="57"/>
    <x v="2"/>
    <s v="-"/>
    <x v="2"/>
    <x v="2"/>
    <s v="-"/>
    <x v="11"/>
    <s v="Produkte"/>
    <s v="BUs"/>
    <s v="Symptome"/>
    <s v="0"/>
    <s v="BU3"/>
    <s v="-"/>
    <n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">
  <r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</r>
  <r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</r>
  <r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</r>
  <r>
    <x v="1"/>
    <n v="35.4"/>
    <d v="2021-08-19T00:00:00"/>
    <x v="0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</r>
  <r>
    <x v="0"/>
    <n v="305"/>
    <d v="2021-08-19T00:00:00"/>
    <x v="1"/>
    <s v="ABS HAV-DILL-VAKU"/>
    <x v="0"/>
    <x v="2"/>
    <s v="seltene Verwendung / Abschnitte nur für Creme noblesse"/>
    <x v="0"/>
    <x v="0"/>
    <x v="0"/>
    <x v="0"/>
    <n v="309.27"/>
    <s v="L1"/>
    <n v="49500052"/>
    <n v="12"/>
  </r>
  <r>
    <x v="2"/>
    <n v="81.5"/>
    <d v="2021-08-19T00:00:00"/>
    <x v="1"/>
    <s v="ABS CAMBOZOLA-VAKU"/>
    <x v="0"/>
    <x v="4"/>
    <s v="&lt;300kg/Monat"/>
    <x v="0"/>
    <x v="0"/>
    <x v="0"/>
    <x v="0"/>
    <n v="1.1491499999999999"/>
    <s v="L20"/>
    <n v="49500194"/>
    <n v="12"/>
  </r>
  <r>
    <x v="0"/>
    <n v="45"/>
    <d v="2021-08-19T00:00:00"/>
    <x v="2"/>
    <s v="VOS VEG-SCH-MILD-VAKU"/>
    <x v="0"/>
    <x v="0"/>
    <s v="-"/>
    <x v="0"/>
    <x v="0"/>
    <x v="0"/>
    <x v="0"/>
    <n v="23.13"/>
    <s v="L1"/>
    <n v="49900001"/>
    <n v="12"/>
  </r>
  <r>
    <x v="0"/>
    <n v="150"/>
    <d v="2021-08-19T00:00:00"/>
    <x v="2"/>
    <s v="VOS VEG-SCH-WÜRZIG-VAKU"/>
    <x v="0"/>
    <x v="0"/>
    <s v="-"/>
    <x v="0"/>
    <x v="0"/>
    <x v="0"/>
    <x v="0"/>
    <n v="77.100000000000009"/>
    <s v="L1"/>
    <n v="49900002"/>
    <n v="12"/>
  </r>
  <r>
    <x v="3"/>
    <n v="15.2"/>
    <d v="2021-08-19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x v="4"/>
    <n v="90.6"/>
    <d v="2021-08-19T00:00:00"/>
    <x v="4"/>
    <s v="Diverses"/>
    <x v="2"/>
    <x v="6"/>
    <s v="-"/>
    <x v="0"/>
    <x v="0"/>
    <x v="0"/>
    <x v="0"/>
    <s v="0"/>
    <s v="BU2"/>
    <s v="Diverses"/>
    <n v="30"/>
  </r>
  <r>
    <x v="1"/>
    <n v="55.6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x v="1"/>
    <n v="91.2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x v="1"/>
    <n v="8"/>
    <d v="2021-08-19T00:00:00"/>
    <x v="4"/>
    <s v="Diverses aus Abfüllung"/>
    <x v="1"/>
    <x v="7"/>
    <s v="Metall"/>
    <x v="0"/>
    <x v="0"/>
    <x v="0"/>
    <x v="0"/>
    <s v="0"/>
    <s v="Abfüllung"/>
    <s v="Diverses aus Abfüllung"/>
    <n v="22"/>
  </r>
  <r>
    <x v="5"/>
    <n v="15"/>
    <d v="2021-08-19T00:00:00"/>
    <x v="5"/>
    <s v="Diverses QM"/>
    <x v="3"/>
    <x v="8"/>
    <s v="Sensorik"/>
    <x v="0"/>
    <x v="0"/>
    <x v="0"/>
    <x v="0"/>
    <s v="0"/>
    <s v="QM"/>
    <s v="Diverses QM"/>
    <n v="74"/>
  </r>
  <r>
    <x v="5"/>
    <n v="51"/>
    <d v="2021-08-19T00:00:00"/>
    <x v="5"/>
    <s v="Laborproben"/>
    <x v="3"/>
    <x v="9"/>
    <s v="Laborprobe"/>
    <x v="0"/>
    <x v="0"/>
    <x v="0"/>
    <x v="0"/>
    <s v="0"/>
    <s v="Labor"/>
    <s v="Laborproben"/>
    <n v="73"/>
  </r>
  <r>
    <x v="1"/>
    <n v="54"/>
    <d v="2021-08-19T00:00:00"/>
    <x v="6"/>
    <s v="Räucher Ammerland"/>
    <x v="1"/>
    <x v="10"/>
    <s v="keine Verwendung möglich"/>
    <x v="0"/>
    <x v="0"/>
    <x v="0"/>
    <x v="0"/>
    <s v="0"/>
    <s v="RWV"/>
    <s v="Räucher Ammerland"/>
    <n v="22"/>
  </r>
  <r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</r>
  <r>
    <x v="1"/>
    <n v="184"/>
    <d v="2021-08-20T00:00:00"/>
    <x v="0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</r>
  <r>
    <x v="5"/>
    <n v="1780"/>
    <d v="2021-08-20T00:00:00"/>
    <x v="7"/>
    <s v="AM FK-Röllchen England"/>
    <x v="1"/>
    <x v="11"/>
    <s v="Freigabe QM über Produktion Weisenhorn(Ethylinoxid)"/>
    <x v="0"/>
    <x v="0"/>
    <x v="0"/>
    <x v="0"/>
    <s v="0"/>
    <s v="Weisenhorn"/>
    <n v="50000011"/>
    <n v="22"/>
  </r>
  <r>
    <x v="4"/>
    <n v="93.5"/>
    <d v="2021-08-20T00:00:00"/>
    <x v="8"/>
    <s v="Blöcke"/>
    <x v="0"/>
    <x v="12"/>
    <s v="Luftzieher/Folienriss durch Transport"/>
    <x v="0"/>
    <x v="0"/>
    <x v="0"/>
    <x v="0"/>
    <s v="0"/>
    <s v="BU2"/>
    <s v="Blöcke"/>
    <n v="12"/>
  </r>
  <r>
    <x v="3"/>
    <n v="101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x v="3"/>
    <n v="11.5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x v="3"/>
    <n v="97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x v="1"/>
    <n v="5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x v="1"/>
    <n v="20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x v="0"/>
    <n v="25"/>
    <d v="2021-08-20T00:00:00"/>
    <x v="9"/>
    <s v="Div. Zipfel, Endstücke"/>
    <x v="1"/>
    <x v="7"/>
    <s v="Schmutz"/>
    <x v="0"/>
    <x v="0"/>
    <x v="0"/>
    <x v="0"/>
    <s v="0"/>
    <s v="WVP"/>
    <s v="Div. Zipfel, Endstücke"/>
    <n v="22"/>
  </r>
  <r>
    <x v="0"/>
    <n v="75"/>
    <d v="2021-08-20T00:00:00"/>
    <x v="4"/>
    <s v="Diverses"/>
    <x v="2"/>
    <x v="6"/>
    <s v="-"/>
    <x v="0"/>
    <x v="0"/>
    <x v="0"/>
    <x v="0"/>
    <s v="0"/>
    <s v="Bu3"/>
    <s v="Diverses"/>
    <n v="30"/>
  </r>
  <r>
    <x v="2"/>
    <n v="1"/>
    <d v="2021-08-20T00:00:00"/>
    <x v="4"/>
    <s v="Diverses"/>
    <x v="2"/>
    <x v="6"/>
    <s v="-"/>
    <x v="0"/>
    <x v="0"/>
    <x v="0"/>
    <x v="0"/>
    <s v="0"/>
    <s v="BU4"/>
    <s v="Diverses"/>
    <n v="30"/>
  </r>
  <r>
    <x v="1"/>
    <n v="143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x v="1"/>
    <n v="242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x v="1"/>
    <n v="183"/>
    <d v="2021-08-20T00:00:00"/>
    <x v="4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</r>
  <r>
    <x v="5"/>
    <n v="10"/>
    <d v="2021-08-20T00:00:00"/>
    <x v="5"/>
    <s v="Diverses QM"/>
    <x v="3"/>
    <x v="8"/>
    <s v="Sensorik"/>
    <x v="0"/>
    <x v="0"/>
    <x v="0"/>
    <x v="0"/>
    <s v="0"/>
    <s v="QM"/>
    <s v="Diverses QM"/>
    <n v="74"/>
  </r>
  <r>
    <x v="5"/>
    <n v="129.4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x v="5"/>
    <n v="150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x v="5"/>
    <n v="86.6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x v="5"/>
    <n v="4.5999999999999996"/>
    <d v="2021-08-21T00:00:00"/>
    <x v="5"/>
    <s v="Rückstellproben"/>
    <x v="3"/>
    <x v="13"/>
    <s v="Rückstellproben"/>
    <x v="0"/>
    <x v="0"/>
    <x v="0"/>
    <x v="0"/>
    <s v="0"/>
    <s v="Labor"/>
    <s v="Rückstellproben"/>
    <n v="70"/>
  </r>
  <r>
    <x v="3"/>
    <n v="207.5"/>
    <d v="2021-08-23T00:00:00"/>
    <x v="3"/>
    <s v="VOS Räucher Chili Vorsc"/>
    <x v="0"/>
    <x v="5"/>
    <s v="keinen Abnehmer/Schälen"/>
    <x v="1"/>
    <x v="0"/>
    <x v="0"/>
    <x v="0"/>
    <n v="103.75"/>
    <s v="Verkauf"/>
    <n v="29500527"/>
    <n v="12"/>
  </r>
  <r>
    <x v="3"/>
    <n v="177"/>
    <d v="2021-08-23T00:00:00"/>
    <x v="3"/>
    <s v="VOS Räucher Schinken Vo"/>
    <x v="0"/>
    <x v="5"/>
    <s v="keinen Abnehmer/Schälen"/>
    <x v="1"/>
    <x v="0"/>
    <x v="0"/>
    <x v="0"/>
    <n v="88.5"/>
    <s v="Verkauf"/>
    <n v="29500528"/>
    <n v="12"/>
  </r>
  <r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</r>
  <r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</r>
  <r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</r>
  <r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</r>
  <r>
    <x v="3"/>
    <n v="90"/>
    <d v="2021-08-23T00:00:00"/>
    <x v="3"/>
    <s v="VOS RW NATUR AMM CO REZ"/>
    <x v="0"/>
    <x v="5"/>
    <s v="keinen Abnehmer/Schälen"/>
    <x v="1"/>
    <x v="0"/>
    <x v="0"/>
    <x v="0"/>
    <n v="45"/>
    <s v="Verkauf"/>
    <n v="29501022"/>
    <n v="12"/>
  </r>
  <r>
    <x v="3"/>
    <n v="870"/>
    <d v="2021-08-23T00:00:00"/>
    <x v="3"/>
    <s v="VOS RW NATUR AMM CO REZ"/>
    <x v="0"/>
    <x v="5"/>
    <s v="keinen Abnehmer/Schälen"/>
    <x v="1"/>
    <x v="0"/>
    <x v="0"/>
    <x v="0"/>
    <n v="435"/>
    <s v="Verkauf"/>
    <n v="29501022"/>
    <n v="12"/>
  </r>
  <r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</r>
  <r>
    <x v="3"/>
    <n v="63"/>
    <d v="2021-08-23T00:00:00"/>
    <x v="3"/>
    <s v="VOS RW-ROT-CHEDD 8,1KG"/>
    <x v="0"/>
    <x v="5"/>
    <s v="keinen Abnehmer/Schälen"/>
    <x v="1"/>
    <x v="0"/>
    <x v="0"/>
    <x v="0"/>
    <n v="31.5"/>
    <s v="Verkauf"/>
    <n v="29501053"/>
    <n v="12"/>
  </r>
  <r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</r>
  <r>
    <x v="3"/>
    <n v="546"/>
    <d v="2021-08-23T00:00:00"/>
    <x v="3"/>
    <s v="VOS GRW-NATUR ZIPFEL 35"/>
    <x v="0"/>
    <x v="5"/>
    <s v="keinen Abnehmer/Schälen"/>
    <x v="1"/>
    <x v="0"/>
    <x v="0"/>
    <x v="0"/>
    <n v="273"/>
    <s v="Verkauf"/>
    <n v="29501063"/>
    <n v="12"/>
  </r>
  <r>
    <x v="3"/>
    <n v="252"/>
    <d v="2021-08-23T00:00:00"/>
    <x v="3"/>
    <s v="VOS GRW-SCHI ZIPFEL 350"/>
    <x v="0"/>
    <x v="5"/>
    <s v="keinen Abnehmer/Schälen"/>
    <x v="1"/>
    <x v="0"/>
    <x v="0"/>
    <x v="0"/>
    <n v="126"/>
    <s v="Verkauf"/>
    <n v="29501064"/>
    <n v="12"/>
  </r>
  <r>
    <x v="3"/>
    <n v="252"/>
    <d v="2021-08-23T00:00:00"/>
    <x v="3"/>
    <s v="VOS GRW-SCHI-NAT ENDSTÜ"/>
    <x v="0"/>
    <x v="5"/>
    <s v="keinen Abnehmer/Schälen"/>
    <x v="1"/>
    <x v="0"/>
    <x v="0"/>
    <x v="0"/>
    <n v="126"/>
    <s v="Verkauf"/>
    <n v="29501070"/>
    <n v="12"/>
  </r>
  <r>
    <x v="3"/>
    <n v="177"/>
    <d v="2021-08-23T00:00:00"/>
    <x v="3"/>
    <s v="VOS VS-SCHI ZIPFEL"/>
    <x v="0"/>
    <x v="5"/>
    <s v="keinen Abnehmer/Schälen"/>
    <x v="1"/>
    <x v="0"/>
    <x v="0"/>
    <x v="0"/>
    <n v="88.5"/>
    <s v="Verkauf"/>
    <n v="29501086"/>
    <n v="12"/>
  </r>
  <r>
    <x v="3"/>
    <n v="207.5"/>
    <d v="2021-08-23T00:00:00"/>
    <x v="3"/>
    <s v="VOS VS-CHILI ZIPFEL"/>
    <x v="0"/>
    <x v="5"/>
    <s v="keinen Abnehmer/Schälen"/>
    <x v="1"/>
    <x v="0"/>
    <x v="0"/>
    <x v="0"/>
    <n v="103.75"/>
    <s v="Verkauf"/>
    <n v="29501087"/>
    <n v="12"/>
  </r>
  <r>
    <x v="0"/>
    <n v="72.5"/>
    <d v="2021-08-23T00:00:00"/>
    <x v="2"/>
    <s v="VOS VEG-SCH MILD"/>
    <x v="0"/>
    <x v="0"/>
    <s v="-"/>
    <x v="1"/>
    <x v="0"/>
    <x v="0"/>
    <x v="0"/>
    <n v="36.25"/>
    <s v="L1"/>
    <n v="29900002"/>
    <n v="12"/>
  </r>
  <r>
    <x v="1"/>
    <n v="306"/>
    <d v="2021-08-23T00:00:00"/>
    <x v="6"/>
    <s v="Gouda RW mit Staubkäse"/>
    <x v="0"/>
    <x v="1"/>
    <s v="MHD abgelaufen"/>
    <x v="1"/>
    <x v="0"/>
    <x v="0"/>
    <x v="0"/>
    <s v="0"/>
    <s v="Schmelze"/>
    <n v="31000108"/>
    <n v="12"/>
  </r>
  <r>
    <x v="3"/>
    <n v="45"/>
    <d v="2021-08-23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2"/>
    <n v="2"/>
    <d v="2021-08-23T00:00:00"/>
    <x v="4"/>
    <s v="Diverses"/>
    <x v="2"/>
    <x v="6"/>
    <s v="-"/>
    <x v="1"/>
    <x v="0"/>
    <x v="0"/>
    <x v="0"/>
    <s v="0"/>
    <s v="BU4"/>
    <s v="Diverses"/>
    <n v="30"/>
  </r>
  <r>
    <x v="1"/>
    <n v="280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x v="1"/>
    <n v="279.5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x v="1"/>
    <n v="229"/>
    <d v="2021-08-23T00:00:00"/>
    <x v="4"/>
    <s v="Diverses aus Schmelze"/>
    <x v="2"/>
    <x v="16"/>
    <s v="-"/>
    <x v="1"/>
    <x v="0"/>
    <x v="0"/>
    <x v="0"/>
    <s v="0"/>
    <s v="Schmelze"/>
    <s v="Diverses aus Schmelze"/>
    <n v="10"/>
  </r>
  <r>
    <x v="5"/>
    <n v="18"/>
    <d v="2021-08-23T00:00:00"/>
    <x v="5"/>
    <s v="Diverses QM"/>
    <x v="3"/>
    <x v="8"/>
    <s v="Sensorik"/>
    <x v="1"/>
    <x v="0"/>
    <x v="0"/>
    <x v="0"/>
    <s v="0"/>
    <s v="QM"/>
    <s v="Diverses QM"/>
    <n v="74"/>
  </r>
  <r>
    <x v="5"/>
    <n v="175"/>
    <d v="2021-08-23T00:00:00"/>
    <x v="5"/>
    <s v="Laborproben"/>
    <x v="3"/>
    <x v="9"/>
    <s v="Laborprobe"/>
    <x v="1"/>
    <x v="0"/>
    <x v="0"/>
    <x v="0"/>
    <s v="0"/>
    <s v="Labor"/>
    <s v="Laborproben"/>
    <n v="73"/>
  </r>
  <r>
    <x v="1"/>
    <n v="44.7"/>
    <d v="2021-08-23T00:00:00"/>
    <x v="10"/>
    <s v="Rinde"/>
    <x v="1"/>
    <x v="10"/>
    <s v="keine Verwendung möglich"/>
    <x v="1"/>
    <x v="0"/>
    <x v="0"/>
    <x v="0"/>
    <s v="0"/>
    <s v="RWV"/>
    <s v="Rinde"/>
    <n v="22"/>
  </r>
  <r>
    <x v="5"/>
    <n v="10"/>
    <d v="2021-08-23T00:00:00"/>
    <x v="5"/>
    <s v="Rückstellproben"/>
    <x v="3"/>
    <x v="13"/>
    <s v="Rückstellproben"/>
    <x v="1"/>
    <x v="0"/>
    <x v="0"/>
    <x v="0"/>
    <s v="0"/>
    <s v="Labor"/>
    <s v="Rückstellproben"/>
    <n v="70"/>
  </r>
  <r>
    <x v="0"/>
    <n v="306"/>
    <d v="2021-08-23T00:00:00"/>
    <x v="0"/>
    <s v="VOR RW staubk"/>
    <x v="0"/>
    <x v="17"/>
    <s v="nur bestimmter Einsatz möglich"/>
    <x v="1"/>
    <x v="0"/>
    <x v="0"/>
    <x v="0"/>
    <s v="0"/>
    <s v="WVP"/>
    <s v="VOR RW staubk"/>
    <n v="12"/>
  </r>
  <r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</r>
  <r>
    <x v="0"/>
    <n v="290"/>
    <d v="2021-08-24T00:00:00"/>
    <x v="2"/>
    <s v="VOS VEG-SCH-WÜRZIG-VAKU"/>
    <x v="0"/>
    <x v="0"/>
    <s v="-"/>
    <x v="1"/>
    <x v="0"/>
    <x v="0"/>
    <x v="0"/>
    <n v="149.06"/>
    <s v="L1"/>
    <n v="49900002"/>
    <n v="12"/>
  </r>
  <r>
    <x v="4"/>
    <n v="188"/>
    <d v="2021-08-24T00:00:00"/>
    <x v="8"/>
    <s v="Blöcke"/>
    <x v="0"/>
    <x v="12"/>
    <s v="Luftzieher/Folienriss durch Transport"/>
    <x v="1"/>
    <x v="0"/>
    <x v="0"/>
    <x v="0"/>
    <s v="0"/>
    <s v="BU2"/>
    <s v="Blöcke"/>
    <n v="12"/>
  </r>
  <r>
    <x v="1"/>
    <n v="203"/>
    <d v="2021-08-24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x v="5"/>
    <n v="75"/>
    <d v="2021-08-24T00:00:00"/>
    <x v="5"/>
    <s v="Laborproben"/>
    <x v="3"/>
    <x v="18"/>
    <s v="Einwaage Labor"/>
    <x v="1"/>
    <x v="0"/>
    <x v="0"/>
    <x v="0"/>
    <s v="0"/>
    <s v="Labor"/>
    <s v="Laborproben"/>
    <n v="71"/>
  </r>
  <r>
    <x v="5"/>
    <n v="54"/>
    <d v="2021-08-24T00:00:00"/>
    <x v="5"/>
    <s v="Rückstellproben"/>
    <x v="3"/>
    <x v="13"/>
    <s v="Rückstellproben"/>
    <x v="1"/>
    <x v="0"/>
    <x v="0"/>
    <x v="0"/>
    <s v="0"/>
    <s v="Labor"/>
    <s v="Rückstellproben"/>
    <n v="70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</r>
  <r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</r>
  <r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</r>
  <r>
    <x v="1"/>
    <n v="44"/>
    <d v="2021-08-25T00:00:00"/>
    <x v="0"/>
    <s v="VOS-ABS ENTSORGUNG"/>
    <x v="1"/>
    <x v="10"/>
    <s v="keine Verwendung möglich"/>
    <x v="1"/>
    <x v="0"/>
    <x v="0"/>
    <x v="0"/>
    <n v="0.44"/>
    <s v="RWV"/>
    <n v="29500917"/>
    <n v="22"/>
  </r>
  <r>
    <x v="1"/>
    <n v="131.6"/>
    <d v="2021-08-25T00:00:00"/>
    <x v="11"/>
    <s v="Würste 6700g Räucher na"/>
    <x v="2"/>
    <x v="19"/>
    <s v="Darm geplatzt"/>
    <x v="1"/>
    <x v="0"/>
    <x v="0"/>
    <x v="0"/>
    <s v="0"/>
    <s v="Abfüllung"/>
    <n v="31000084"/>
    <n v="34"/>
  </r>
  <r>
    <x v="0"/>
    <n v="450"/>
    <d v="2021-08-25T00:00:00"/>
    <x v="2"/>
    <s v="VOS VEG-SCH-WÜRZIG-VAKU"/>
    <x v="1"/>
    <x v="7"/>
    <s v="Schmutz"/>
    <x v="1"/>
    <x v="0"/>
    <x v="0"/>
    <x v="0"/>
    <n v="231.3"/>
    <s v="L1"/>
    <n v="49900002"/>
    <n v="22"/>
  </r>
  <r>
    <x v="0"/>
    <n v="11"/>
    <d v="2021-08-25T00:00:00"/>
    <x v="2"/>
    <s v="VOS VEG-SCH-WÜRZIG-VAKU"/>
    <x v="1"/>
    <x v="7"/>
    <s v="Schmutz"/>
    <x v="1"/>
    <x v="0"/>
    <x v="0"/>
    <x v="0"/>
    <n v="5.6539999999999999"/>
    <s v="L1"/>
    <n v="49900002"/>
    <n v="22"/>
  </r>
  <r>
    <x v="3"/>
    <n v="22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3"/>
    <n v="3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3"/>
    <n v="85.2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3"/>
    <n v="14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3"/>
    <n v="25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1"/>
    <n v="30"/>
    <d v="2021-08-25T00:00:00"/>
    <x v="4"/>
    <s v="Diverses"/>
    <x v="2"/>
    <x v="6"/>
    <s v="-"/>
    <x v="1"/>
    <x v="0"/>
    <x v="0"/>
    <x v="0"/>
    <s v="0"/>
    <s v="Strudelline"/>
    <s v="Diverses"/>
    <n v="30"/>
  </r>
  <r>
    <x v="1"/>
    <n v="320"/>
    <d v="2021-08-25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x v="1"/>
    <n v="146.4"/>
    <d v="2021-08-25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x v="1"/>
    <n v="10"/>
    <d v="2021-08-25T00:00:00"/>
    <x v="4"/>
    <s v="Diverses aus Schmelze"/>
    <x v="2"/>
    <x v="16"/>
    <s v="-"/>
    <x v="1"/>
    <x v="0"/>
    <x v="0"/>
    <x v="0"/>
    <s v="0"/>
    <s v="Schmelze"/>
    <s v="Diverses aus Schmelze"/>
    <n v="10"/>
  </r>
  <r>
    <x v="5"/>
    <n v="10"/>
    <d v="2021-08-25T00:00:00"/>
    <x v="5"/>
    <s v="Diverses QM"/>
    <x v="3"/>
    <x v="8"/>
    <s v="Sensorik"/>
    <x v="1"/>
    <x v="0"/>
    <x v="0"/>
    <x v="0"/>
    <s v="0"/>
    <s v="QM"/>
    <s v="Diverses QM"/>
    <n v="74"/>
  </r>
  <r>
    <x v="5"/>
    <n v="15"/>
    <d v="2021-08-25T00:00:00"/>
    <x v="5"/>
    <s v="Diverses QM"/>
    <x v="3"/>
    <x v="8"/>
    <s v="Sensorik"/>
    <x v="1"/>
    <x v="0"/>
    <x v="0"/>
    <x v="0"/>
    <s v="0"/>
    <s v="QM"/>
    <s v="Diverses QM"/>
    <n v="74"/>
  </r>
  <r>
    <x v="5"/>
    <n v="75"/>
    <d v="2021-08-25T00:00:00"/>
    <x v="5"/>
    <s v="Laborproben"/>
    <x v="3"/>
    <x v="9"/>
    <s v="Laborprobe"/>
    <x v="1"/>
    <x v="0"/>
    <x v="0"/>
    <x v="0"/>
    <s v="0"/>
    <s v="Labor"/>
    <s v="Laborproben"/>
    <n v="73"/>
  </r>
  <r>
    <x v="5"/>
    <n v="40.4"/>
    <d v="2021-08-25T00:00:00"/>
    <x v="5"/>
    <s v="Rückstellproben"/>
    <x v="3"/>
    <x v="13"/>
    <s v="Rückstellproben"/>
    <x v="1"/>
    <x v="0"/>
    <x v="0"/>
    <x v="0"/>
    <s v="0"/>
    <s v="Labor"/>
    <s v="Rückstellproben"/>
    <n v="70"/>
  </r>
  <r>
    <x v="0"/>
    <n v="18"/>
    <d v="2021-08-25T00:00:00"/>
    <x v="6"/>
    <s v="RW"/>
    <x v="2"/>
    <x v="6"/>
    <s v="-"/>
    <x v="1"/>
    <x v="0"/>
    <x v="0"/>
    <x v="0"/>
    <s v="0"/>
    <s v="WVP"/>
    <s v="RW"/>
    <n v="30"/>
  </r>
  <r>
    <x v="0"/>
    <n v="248"/>
    <d v="2021-08-25T00:00:00"/>
    <x v="6"/>
    <s v="RW Natur"/>
    <x v="2"/>
    <x v="6"/>
    <s v="-"/>
    <x v="1"/>
    <x v="0"/>
    <x v="0"/>
    <x v="0"/>
    <s v="0"/>
    <s v="L9"/>
    <s v="RW Natur"/>
    <n v="30"/>
  </r>
  <r>
    <x v="0"/>
    <n v="270"/>
    <d v="2021-08-25T00:00:00"/>
    <x v="6"/>
    <s v="RW Natur"/>
    <x v="0"/>
    <x v="0"/>
    <s v="VOS &gt; Einsatz"/>
    <x v="1"/>
    <x v="0"/>
    <x v="0"/>
    <x v="0"/>
    <s v="0"/>
    <s v="L9"/>
    <s v="RW Natur"/>
    <n v="12"/>
  </r>
  <r>
    <x v="3"/>
    <n v="12"/>
    <d v="2021-08-25T00:00:00"/>
    <x v="3"/>
    <s v="RW Schinken Endstücke"/>
    <x v="0"/>
    <x v="5"/>
    <s v="keinen Abnehmer/Schälen"/>
    <x v="1"/>
    <x v="0"/>
    <x v="0"/>
    <x v="0"/>
    <s v="0"/>
    <s v="Verkauf"/>
    <s v="RW Schinken Endstücke"/>
    <n v="12"/>
  </r>
  <r>
    <x v="0"/>
    <n v="142"/>
    <d v="2021-08-26T00:00:00"/>
    <x v="9"/>
    <s v="RW NUSS 10,0KG AN"/>
    <x v="0"/>
    <x v="0"/>
    <s v="-"/>
    <x v="1"/>
    <x v="0"/>
    <x v="0"/>
    <x v="0"/>
    <s v="0"/>
    <s v="Bu3"/>
    <n v="32000070"/>
    <n v="12"/>
  </r>
  <r>
    <x v="3"/>
    <n v="1260"/>
    <d v="2021-08-26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0"/>
    <n v="900"/>
    <d v="2021-08-26T00:00:00"/>
    <x v="9"/>
    <s v="Diverses "/>
    <x v="2"/>
    <x v="16"/>
    <s v="-"/>
    <x v="1"/>
    <x v="0"/>
    <x v="0"/>
    <x v="0"/>
    <s v="0"/>
    <s v="Bu3"/>
    <s v="Diverses "/>
    <n v="10"/>
  </r>
  <r>
    <x v="1"/>
    <n v="15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x v="1"/>
    <n v="39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x v="5"/>
    <n v="10"/>
    <d v="2021-08-26T00:00:00"/>
    <x v="5"/>
    <s v="Diverses QM"/>
    <x v="3"/>
    <x v="8"/>
    <s v="Sensorik"/>
    <x v="1"/>
    <x v="0"/>
    <x v="0"/>
    <x v="0"/>
    <s v="0"/>
    <s v="QM"/>
    <s v="Diverses QM"/>
    <n v="74"/>
  </r>
  <r>
    <x v="5"/>
    <n v="51"/>
    <d v="2021-08-26T00:00:00"/>
    <x v="5"/>
    <s v="Laborproben"/>
    <x v="3"/>
    <x v="9"/>
    <s v="Laborprobe"/>
    <x v="1"/>
    <x v="0"/>
    <x v="0"/>
    <x v="0"/>
    <s v="0"/>
    <s v="Labor"/>
    <s v="Laborproben"/>
    <n v="73"/>
  </r>
  <r>
    <x v="1"/>
    <n v="1401"/>
    <d v="2021-08-26T00:00:00"/>
    <x v="6"/>
    <s v="Räucher Blauschimmel"/>
    <x v="0"/>
    <x v="20"/>
    <s v="ausgefettet"/>
    <x v="1"/>
    <x v="0"/>
    <x v="0"/>
    <x v="0"/>
    <s v="0"/>
    <s v="Abfüllung"/>
    <s v="Räucher Blauschimmel"/>
    <n v="120"/>
  </r>
  <r>
    <x v="5"/>
    <n v="28.8"/>
    <d v="2021-08-26T00:00:00"/>
    <x v="5"/>
    <s v="Rückstellproben"/>
    <x v="3"/>
    <x v="13"/>
    <s v="Rückstellproben"/>
    <x v="1"/>
    <x v="0"/>
    <x v="0"/>
    <x v="0"/>
    <s v="0"/>
    <s v="Labor"/>
    <s v="Rückstellproben"/>
    <n v="70"/>
  </r>
  <r>
    <x v="0"/>
    <n v="42"/>
    <d v="2021-08-26T00:00:00"/>
    <x v="6"/>
    <s v="RW Natur"/>
    <x v="0"/>
    <x v="0"/>
    <s v="VOS &gt; Einsatz"/>
    <x v="1"/>
    <x v="0"/>
    <x v="0"/>
    <x v="0"/>
    <s v="0"/>
    <s v="L9"/>
    <s v="RW Natur"/>
    <n v="12"/>
  </r>
  <r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</r>
  <r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</r>
  <r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</r>
  <r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</r>
  <r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</r>
  <r>
    <x v="1"/>
    <n v="79"/>
    <d v="2021-08-27T00:00:00"/>
    <x v="0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</r>
  <r>
    <x v="3"/>
    <n v="28.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3"/>
    <n v="15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x v="1"/>
    <n v="30"/>
    <d v="2021-08-27T00:00:00"/>
    <x v="4"/>
    <s v="Diverses"/>
    <x v="0"/>
    <x v="1"/>
    <s v="MHD abgelaufen"/>
    <x v="1"/>
    <x v="0"/>
    <x v="0"/>
    <x v="0"/>
    <s v="0"/>
    <s v="RWV"/>
    <s v="Diverses"/>
    <n v="12"/>
  </r>
  <r>
    <x v="4"/>
    <n v="200"/>
    <d v="2021-08-27T00:00:00"/>
    <x v="4"/>
    <s v="Diverses"/>
    <x v="2"/>
    <x v="6"/>
    <s v="-"/>
    <x v="1"/>
    <x v="0"/>
    <x v="0"/>
    <x v="0"/>
    <s v="0"/>
    <s v="BU2"/>
    <s v="Diverses"/>
    <n v="30"/>
  </r>
  <r>
    <x v="5"/>
    <n v="10.4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x v="5"/>
    <n v="70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</r>
  <r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</r>
  <r>
    <x v="3"/>
    <n v="80"/>
    <d v="2021-08-30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x v="4"/>
    <n v="101"/>
    <d v="2021-08-30T00:00:00"/>
    <x v="4"/>
    <s v="Diverses"/>
    <x v="2"/>
    <x v="6"/>
    <s v="-"/>
    <x v="2"/>
    <x v="0"/>
    <x v="0"/>
    <x v="0"/>
    <s v="0"/>
    <s v="BU2"/>
    <s v="Diverses"/>
    <n v="30"/>
  </r>
  <r>
    <x v="1"/>
    <n v="526.6"/>
    <d v="2021-08-30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x v="5"/>
    <n v="8"/>
    <d v="2021-08-30T00:00:00"/>
    <x v="5"/>
    <s v="Diverses QM"/>
    <x v="3"/>
    <x v="8"/>
    <s v="Sensorik"/>
    <x v="2"/>
    <x v="0"/>
    <x v="0"/>
    <x v="0"/>
    <s v="0"/>
    <s v="QM"/>
    <s v="Diverses QM"/>
    <n v="74"/>
  </r>
  <r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106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10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65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10"/>
    <d v="2021-08-30T00:00:00"/>
    <x v="5"/>
    <s v="Rückstellproben"/>
    <x v="3"/>
    <x v="9"/>
    <s v="Laborprobe"/>
    <x v="2"/>
    <x v="0"/>
    <x v="0"/>
    <x v="0"/>
    <s v="0"/>
    <s v="QM"/>
    <s v="Rückstellproben"/>
    <n v="70"/>
  </r>
  <r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</r>
  <r>
    <x v="2"/>
    <n v="147"/>
    <d v="2021-08-31T00:00:00"/>
    <x v="1"/>
    <s v="ABS HEUBLUM"/>
    <x v="4"/>
    <x v="23"/>
    <s v="&lt;300kg/Monat"/>
    <x v="2"/>
    <x v="0"/>
    <x v="0"/>
    <x v="0"/>
    <s v="0"/>
    <s v="L21"/>
    <n v="29500878"/>
    <n v="61"/>
  </r>
  <r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</r>
  <r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</r>
  <r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</r>
  <r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</r>
  <r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</r>
  <r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</r>
  <r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</r>
  <r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</r>
  <r>
    <x v="2"/>
    <n v="24"/>
    <d v="2021-08-31T00:00:00"/>
    <x v="1"/>
    <s v="ABS BIOLAND-RINGELB"/>
    <x v="4"/>
    <x v="23"/>
    <s v="&lt;50kg/Monat"/>
    <x v="2"/>
    <x v="0"/>
    <x v="0"/>
    <x v="0"/>
    <s v="0"/>
    <s v="BU4"/>
    <n v="29500966"/>
    <n v="61"/>
  </r>
  <r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</r>
  <r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</r>
  <r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</r>
  <r>
    <x v="3"/>
    <n v="1029"/>
    <d v="2021-08-31T00:00:00"/>
    <x v="3"/>
    <s v="VOS RW NATUR AMM CO REZ"/>
    <x v="0"/>
    <x v="5"/>
    <s v="keinen Abnehmer/Schälen"/>
    <x v="2"/>
    <x v="0"/>
    <x v="0"/>
    <x v="0"/>
    <n v="514.5"/>
    <s v="Verkauf"/>
    <n v="29501022"/>
    <n v="12"/>
  </r>
  <r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</r>
  <r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</r>
  <r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</r>
  <r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</r>
  <r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</r>
  <r>
    <x v="1"/>
    <n v="26.6"/>
    <d v="2021-08-31T00:00:00"/>
    <x v="11"/>
    <s v="Würste 9100g USA- Räuch"/>
    <x v="2"/>
    <x v="19"/>
    <s v="Clip gerissen"/>
    <x v="2"/>
    <x v="0"/>
    <x v="0"/>
    <x v="0"/>
    <s v="0"/>
    <s v="Abfüllung"/>
    <n v="31000076"/>
    <n v="31"/>
  </r>
  <r>
    <x v="0"/>
    <n v="125"/>
    <d v="2021-08-31T00:00:00"/>
    <x v="0"/>
    <s v="VOS GRW-CHILI-NAT-VAKU"/>
    <x v="0"/>
    <x v="17"/>
    <s v="Da keine Aufträge für  weitere Verwendung"/>
    <x v="2"/>
    <x v="0"/>
    <x v="0"/>
    <x v="0"/>
    <n v="64.25"/>
    <s v="L9"/>
    <n v="49500205"/>
    <n v="12"/>
  </r>
  <r>
    <x v="0"/>
    <n v="28"/>
    <d v="2021-08-31T00:00:00"/>
    <x v="9"/>
    <s v="Div. Zipfel, Endstücke"/>
    <x v="2"/>
    <x v="6"/>
    <s v="-"/>
    <x v="2"/>
    <x v="0"/>
    <x v="0"/>
    <x v="0"/>
    <s v="0"/>
    <s v="L16"/>
    <s v="Div. Zipfel, Endstücke"/>
    <n v="30"/>
  </r>
  <r>
    <x v="3"/>
    <n v="47.5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x v="3"/>
    <n v="1048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x v="0"/>
    <n v="33"/>
    <d v="2021-08-31T00:00:00"/>
    <x v="4"/>
    <s v="Diverses"/>
    <x v="2"/>
    <x v="6"/>
    <s v="-"/>
    <x v="2"/>
    <x v="0"/>
    <x v="0"/>
    <x v="0"/>
    <s v="0"/>
    <s v="Bu3"/>
    <s v="Diverses"/>
    <n v="30"/>
  </r>
  <r>
    <x v="4"/>
    <n v="53"/>
    <d v="2021-08-31T00:00:00"/>
    <x v="4"/>
    <s v="Diverses"/>
    <x v="2"/>
    <x v="6"/>
    <s v="-"/>
    <x v="2"/>
    <x v="0"/>
    <x v="0"/>
    <x v="0"/>
    <s v="0"/>
    <s v="BU2"/>
    <s v="Diverses"/>
    <n v="30"/>
  </r>
  <r>
    <x v="1"/>
    <n v="23.2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x v="1"/>
    <n v="115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x v="5"/>
    <n v="10"/>
    <d v="2021-08-31T00:00:00"/>
    <x v="5"/>
    <s v="Laborproben"/>
    <x v="3"/>
    <x v="8"/>
    <s v="Sensorik"/>
    <x v="2"/>
    <x v="0"/>
    <x v="0"/>
    <x v="0"/>
    <s v="0"/>
    <s v="Labor"/>
    <s v="Laborproben"/>
    <n v="74"/>
  </r>
  <r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130"/>
    <d v="2021-08-31T00:00:00"/>
    <x v="10"/>
    <s v="Muster"/>
    <x v="3"/>
    <x v="24"/>
    <s v="Muster"/>
    <x v="2"/>
    <x v="0"/>
    <x v="0"/>
    <x v="0"/>
    <s v="0"/>
    <s v="Labor"/>
    <s v="Muster"/>
    <n v="72"/>
  </r>
  <r>
    <x v="5"/>
    <n v="75"/>
    <d v="2021-08-31T00:00:00"/>
    <x v="10"/>
    <s v="Muster"/>
    <x v="3"/>
    <x v="24"/>
    <s v="Muster"/>
    <x v="2"/>
    <x v="0"/>
    <x v="0"/>
    <x v="0"/>
    <s v="0"/>
    <s v="Labor"/>
    <s v="Muster"/>
    <n v="72"/>
  </r>
  <r>
    <x v="5"/>
    <n v="60"/>
    <d v="2021-08-31T00:00:00"/>
    <x v="5"/>
    <s v="Rückstellproben"/>
    <x v="3"/>
    <x v="13"/>
    <s v="Rückstellproben"/>
    <x v="2"/>
    <x v="0"/>
    <x v="0"/>
    <x v="0"/>
    <s v="0"/>
    <s v="Labor"/>
    <s v="Rückstellproben"/>
    <n v="70"/>
  </r>
  <r>
    <x v="0"/>
    <n v="30"/>
    <d v="2021-08-31T00:00:00"/>
    <x v="6"/>
    <s v="RW Natrium"/>
    <x v="2"/>
    <x v="6"/>
    <s v="-"/>
    <x v="2"/>
    <x v="0"/>
    <x v="0"/>
    <x v="0"/>
    <s v="0"/>
    <s v="WVP"/>
    <s v="RW Natrium"/>
    <n v="30"/>
  </r>
  <r>
    <x v="1"/>
    <n v="19"/>
    <d v="2021-08-31T00:00:00"/>
    <x v="10"/>
    <s v="RW Natriumarm Rinde"/>
    <x v="1"/>
    <x v="10"/>
    <s v="keine Verwendung möglich"/>
    <x v="2"/>
    <x v="0"/>
    <x v="0"/>
    <x v="0"/>
    <s v="0"/>
    <s v="RWV"/>
    <s v="RW Natriumarm Rinde"/>
    <n v="22"/>
  </r>
  <r>
    <x v="1"/>
    <n v="20.2"/>
    <d v="2021-09-01T00:00:00"/>
    <x v="8"/>
    <s v="Cheddar white 50% Fett"/>
    <x v="0"/>
    <x v="25"/>
    <s v="Luftzieher"/>
    <x v="2"/>
    <x v="0"/>
    <x v="0"/>
    <x v="0"/>
    <s v="0"/>
    <s v="RWV"/>
    <n v="23000512"/>
    <n v="12"/>
  </r>
  <r>
    <x v="3"/>
    <n v="222"/>
    <d v="2021-09-01T00:00:00"/>
    <x v="3"/>
    <s v="VOS Räucher Natur"/>
    <x v="0"/>
    <x v="5"/>
    <s v="keinen Abnehmer/Schälen"/>
    <x v="2"/>
    <x v="0"/>
    <x v="0"/>
    <x v="0"/>
    <n v="111"/>
    <s v="Verkauf"/>
    <n v="29500489"/>
    <n v="12"/>
  </r>
  <r>
    <x v="3"/>
    <n v="70.400000000000006"/>
    <d v="2021-09-01T00:00:00"/>
    <x v="3"/>
    <s v="VOS SKZ AMM Geräuchert"/>
    <x v="0"/>
    <x v="5"/>
    <s v="keinen Abnehmer/Schälen"/>
    <x v="2"/>
    <x v="0"/>
    <x v="0"/>
    <x v="0"/>
    <s v="0"/>
    <s v="Verkauf"/>
    <n v="29500963"/>
    <n v="12"/>
  </r>
  <r>
    <x v="3"/>
    <n v="48"/>
    <d v="2021-09-01T00:00:00"/>
    <x v="3"/>
    <s v="VOS GRW-CHILI-NAT ENDST"/>
    <x v="0"/>
    <x v="5"/>
    <s v="keinen Abnehmer/Schälen"/>
    <x v="2"/>
    <x v="0"/>
    <x v="0"/>
    <x v="0"/>
    <n v="24"/>
    <s v="Verkauf"/>
    <n v="29501079"/>
    <n v="12"/>
  </r>
  <r>
    <x v="1"/>
    <n v="47"/>
    <d v="2021-09-01T00:00:00"/>
    <x v="1"/>
    <s v="ABS GOU-MI-VAKU"/>
    <x v="0"/>
    <x v="2"/>
    <s v="nur bei bestimmten Produkten"/>
    <x v="2"/>
    <x v="0"/>
    <x v="0"/>
    <x v="0"/>
    <n v="104.05799999999999"/>
    <s v="RWV"/>
    <n v="49500056"/>
    <n v="12"/>
  </r>
  <r>
    <x v="1"/>
    <n v="106"/>
    <d v="2021-09-01T00:00:00"/>
    <x v="1"/>
    <s v="ABS GOU-MI-VAKU"/>
    <x v="0"/>
    <x v="2"/>
    <s v="nur bei bestimmten Produkten"/>
    <x v="2"/>
    <x v="0"/>
    <x v="0"/>
    <x v="0"/>
    <n v="234.684"/>
    <s v="RWV"/>
    <n v="49500056"/>
    <n v="12"/>
  </r>
  <r>
    <x v="0"/>
    <n v="101"/>
    <d v="2021-09-01T00:00:00"/>
    <x v="1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</r>
  <r>
    <x v="4"/>
    <n v="30.4"/>
    <d v="2021-09-01T00:00:00"/>
    <x v="8"/>
    <s v="Blöcke"/>
    <x v="0"/>
    <x v="12"/>
    <s v="Luftzieher/Folienriss durch Transport"/>
    <x v="2"/>
    <x v="0"/>
    <x v="0"/>
    <x v="0"/>
    <s v="0"/>
    <s v="BU2"/>
    <s v="Blöcke"/>
    <n v="12"/>
  </r>
  <r>
    <x v="3"/>
    <n v="1770"/>
    <d v="2021-09-0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x v="2"/>
    <n v="34.4"/>
    <d v="2021-09-01T00:00:00"/>
    <x v="4"/>
    <s v="Diverses"/>
    <x v="2"/>
    <x v="6"/>
    <s v="-"/>
    <x v="2"/>
    <x v="0"/>
    <x v="0"/>
    <x v="0"/>
    <s v="0"/>
    <s v="BU4"/>
    <s v="Diverses"/>
    <n v="30"/>
  </r>
  <r>
    <x v="1"/>
    <n v="30.4"/>
    <d v="2021-09-01T00:00:00"/>
    <x v="4"/>
    <s v="Diverses"/>
    <x v="2"/>
    <x v="6"/>
    <s v="-"/>
    <x v="2"/>
    <x v="0"/>
    <x v="0"/>
    <x v="0"/>
    <s v="0"/>
    <s v="Strudelline"/>
    <s v="Diverses"/>
    <n v="30"/>
  </r>
  <r>
    <x v="4"/>
    <n v="35.000000000000007"/>
    <d v="2021-09-01T00:00:00"/>
    <x v="4"/>
    <s v="Diverses"/>
    <x v="2"/>
    <x v="6"/>
    <s v="-"/>
    <x v="2"/>
    <x v="0"/>
    <x v="0"/>
    <x v="0"/>
    <s v="0"/>
    <s v="BU2"/>
    <s v="Diverses"/>
    <n v="30"/>
  </r>
  <r>
    <x v="4"/>
    <n v="36"/>
    <d v="2021-09-01T00:00:00"/>
    <x v="4"/>
    <s v="Diverses"/>
    <x v="2"/>
    <x v="6"/>
    <s v="-"/>
    <x v="2"/>
    <x v="0"/>
    <x v="0"/>
    <x v="0"/>
    <s v="0"/>
    <s v="BU2"/>
    <s v="Diverses"/>
    <n v="30"/>
  </r>
  <r>
    <x v="4"/>
    <n v="102"/>
    <d v="2021-09-01T00:00:00"/>
    <x v="4"/>
    <s v="Diverses"/>
    <x v="2"/>
    <x v="6"/>
    <s v="-"/>
    <x v="2"/>
    <x v="0"/>
    <x v="0"/>
    <x v="0"/>
    <s v="0"/>
    <s v="BU2"/>
    <s v="Diverses"/>
    <n v="30"/>
  </r>
  <r>
    <x v="1"/>
    <n v="23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x v="1"/>
    <n v="45.4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x v="5"/>
    <n v="10"/>
    <d v="2021-09-01T00:00:00"/>
    <x v="5"/>
    <s v="Diverses QM"/>
    <x v="3"/>
    <x v="8"/>
    <s v="Sensorik"/>
    <x v="2"/>
    <x v="0"/>
    <x v="0"/>
    <x v="0"/>
    <s v="0"/>
    <s v="QM"/>
    <s v="Diverses QM"/>
    <n v="74"/>
  </r>
  <r>
    <x v="5"/>
    <n v="2"/>
    <d v="2021-09-01T00:00:00"/>
    <x v="5"/>
    <s v="Laborproben"/>
    <x v="3"/>
    <x v="8"/>
    <s v="Sensorik"/>
    <x v="2"/>
    <x v="0"/>
    <x v="0"/>
    <x v="0"/>
    <s v="0"/>
    <s v="Labor"/>
    <s v="Laborproben"/>
    <n v="74"/>
  </r>
  <r>
    <x v="5"/>
    <n v="26"/>
    <d v="2021-09-01T00:00:00"/>
    <x v="5"/>
    <s v="Laborproben"/>
    <x v="3"/>
    <x v="18"/>
    <s v="Einwaage Labor"/>
    <x v="2"/>
    <x v="0"/>
    <x v="0"/>
    <x v="0"/>
    <s v="0"/>
    <s v="Labor"/>
    <s v="Laborproben"/>
    <n v="71"/>
  </r>
  <r>
    <x v="5"/>
    <n v="58"/>
    <d v="2021-09-01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44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x v="5"/>
    <n v="130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x v="1"/>
    <n v="20"/>
    <d v="2021-09-01T00:00:00"/>
    <x v="6"/>
    <s v="RW Natrium"/>
    <x v="1"/>
    <x v="10"/>
    <s v="keine Verwendung möglich"/>
    <x v="2"/>
    <x v="0"/>
    <x v="0"/>
    <x v="0"/>
    <s v="0"/>
    <s v="RWV"/>
    <s v="RW Natrium"/>
    <n v="22"/>
  </r>
  <r>
    <x v="0"/>
    <n v="65"/>
    <d v="2021-09-02T00:00:00"/>
    <x v="1"/>
    <s v="ABS Bio Gouda 48%, mitt"/>
    <x v="4"/>
    <x v="26"/>
    <s v="keinen Abnehmer/Schälen"/>
    <x v="2"/>
    <x v="0"/>
    <x v="0"/>
    <x v="0"/>
    <n v="143"/>
    <s v="L18"/>
    <n v="29500754"/>
    <n v="61"/>
  </r>
  <r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</r>
  <r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</r>
  <r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</r>
  <r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</r>
  <r>
    <x v="3"/>
    <n v="68"/>
    <d v="2021-09-02T00:00:00"/>
    <x v="3"/>
    <s v="VOS RW-SCHI ENDSTÜCK 35"/>
    <x v="0"/>
    <x v="5"/>
    <s v="-"/>
    <x v="2"/>
    <x v="0"/>
    <x v="0"/>
    <x v="0"/>
    <n v="34"/>
    <s v="Verkauf"/>
    <n v="29501067"/>
    <n v="12"/>
  </r>
  <r>
    <x v="3"/>
    <n v="58"/>
    <d v="2021-09-02T00:00:00"/>
    <x v="3"/>
    <s v="VOS RW-CHILI-ZIPFEL"/>
    <x v="0"/>
    <x v="5"/>
    <s v="keinen Abnehmer/Schälen"/>
    <x v="2"/>
    <x v="0"/>
    <x v="0"/>
    <x v="0"/>
    <n v="29"/>
    <s v="Verkauf"/>
    <n v="29501072"/>
    <n v="12"/>
  </r>
  <r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</r>
  <r>
    <x v="1"/>
    <n v="47.5"/>
    <d v="2021-09-02T00:00:00"/>
    <x v="11"/>
    <s v="Würste 9300g Räucher na"/>
    <x v="2"/>
    <x v="19"/>
    <s v="Schlaufe gerissen"/>
    <x v="2"/>
    <x v="0"/>
    <x v="0"/>
    <x v="0"/>
    <s v="0"/>
    <s v="Abfüllung"/>
    <n v="31000083"/>
    <n v="33"/>
  </r>
  <r>
    <x v="1"/>
    <n v="6"/>
    <d v="2021-09-02T00:00:00"/>
    <x v="12"/>
    <s v="TORT WAL 1,93KG JER DE"/>
    <x v="0"/>
    <x v="27"/>
    <s v="Riss in Alufolie"/>
    <x v="2"/>
    <x v="0"/>
    <x v="0"/>
    <x v="0"/>
    <s v="0"/>
    <s v="Abfüllung"/>
    <n v="31000169"/>
    <n v="12"/>
  </r>
  <r>
    <x v="4"/>
    <n v="1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x v="4"/>
    <n v="4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x v="3"/>
    <n v="20"/>
    <d v="2021-09-02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x v="0"/>
    <n v="23.5"/>
    <d v="2021-09-02T00:00:00"/>
    <x v="9"/>
    <s v="Div. Zipfel, Endstücke"/>
    <x v="2"/>
    <x v="6"/>
    <s v="nicht eindeutig"/>
    <x v="2"/>
    <x v="0"/>
    <x v="0"/>
    <x v="0"/>
    <s v="0"/>
    <s v="Bu3"/>
    <s v="Div. Zipfel, Endstücke"/>
    <n v="30"/>
  </r>
  <r>
    <x v="2"/>
    <n v="28"/>
    <d v="2021-09-02T00:00:00"/>
    <x v="4"/>
    <s v="Diverses"/>
    <x v="2"/>
    <x v="6"/>
    <s v="-"/>
    <x v="2"/>
    <x v="0"/>
    <x v="0"/>
    <x v="0"/>
    <s v="0"/>
    <s v="BU4"/>
    <s v="Diverses"/>
    <n v="30"/>
  </r>
  <r>
    <x v="0"/>
    <n v="33.5"/>
    <d v="2021-09-02T00:00:00"/>
    <x v="4"/>
    <s v="Diverses"/>
    <x v="2"/>
    <x v="6"/>
    <s v="-"/>
    <x v="2"/>
    <x v="0"/>
    <x v="0"/>
    <x v="0"/>
    <s v="0"/>
    <s v="Bu3"/>
    <s v="Diverses"/>
    <n v="30"/>
  </r>
  <r>
    <x v="1"/>
    <n v="40.5"/>
    <d v="2021-09-02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x v="1"/>
    <n v="166"/>
    <d v="2021-09-02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x v="5"/>
    <n v="10"/>
    <d v="2021-09-02T00:00:00"/>
    <x v="5"/>
    <s v="Laborproben"/>
    <x v="3"/>
    <x v="9"/>
    <s v="Laborprobe"/>
    <x v="2"/>
    <x v="0"/>
    <x v="0"/>
    <x v="0"/>
    <s v="0"/>
    <s v="Labor"/>
    <s v="Laborproben"/>
    <n v="73"/>
  </r>
  <r>
    <x v="1"/>
    <n v="20"/>
    <d v="2021-09-02T00:00:00"/>
    <x v="6"/>
    <s v="Rächer Natrium"/>
    <x v="1"/>
    <x v="10"/>
    <s v="keine Verwendung möglich"/>
    <x v="2"/>
    <x v="0"/>
    <x v="0"/>
    <x v="0"/>
    <s v="0"/>
    <s v="RWV"/>
    <s v="Rächer Natrium"/>
    <n v="22"/>
  </r>
  <r>
    <x v="1"/>
    <n v="18"/>
    <d v="2021-09-02T00:00:00"/>
    <x v="6"/>
    <s v="RW Natrium"/>
    <x v="1"/>
    <x v="10"/>
    <s v="keine Verwendung möglich"/>
    <x v="2"/>
    <x v="0"/>
    <x v="0"/>
    <x v="0"/>
    <s v="0"/>
    <s v="RWV"/>
    <s v="RW Natrium"/>
    <n v="22"/>
  </r>
  <r>
    <x v="1"/>
    <n v="47"/>
    <d v="2021-09-03T00:00:00"/>
    <x v="13"/>
    <s v="RIE Bio Gouda Mittelalt"/>
    <x v="1"/>
    <x v="10"/>
    <s v="keine Verwendung möglich"/>
    <x v="2"/>
    <x v="0"/>
    <x v="0"/>
    <x v="0"/>
    <n v="349.87270000000001"/>
    <s v="RWV"/>
    <n v="23500062"/>
    <n v="22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</r>
  <r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</r>
  <r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</r>
  <r>
    <x v="3"/>
    <n v="20"/>
    <d v="2021-09-03T00:00:00"/>
    <x v="3"/>
    <s v="VOS RW-CHILI-ZIPFEL"/>
    <x v="0"/>
    <x v="5"/>
    <s v="keinen Abnehmer/Schälen"/>
    <x v="2"/>
    <x v="0"/>
    <x v="0"/>
    <x v="0"/>
    <n v="10"/>
    <s v="Verkauf"/>
    <n v="29501072"/>
    <n v="12"/>
  </r>
  <r>
    <x v="3"/>
    <n v="3"/>
    <d v="2021-09-03T00:00:00"/>
    <x v="3"/>
    <s v="VOS RW-CHILI-ENDSTÜCK"/>
    <x v="0"/>
    <x v="5"/>
    <s v="keinen Abnehmer/Schälen"/>
    <x v="2"/>
    <x v="0"/>
    <x v="0"/>
    <x v="0"/>
    <n v="1.5"/>
    <s v="Verkauf"/>
    <n v="29501075"/>
    <n v="12"/>
  </r>
  <r>
    <x v="3"/>
    <n v="24"/>
    <d v="2021-09-03T00:00:00"/>
    <x v="3"/>
    <s v="VOS RW-NATUR-EXTRA ZIPF"/>
    <x v="0"/>
    <x v="5"/>
    <s v="keinen Abnehmer/Schälen"/>
    <x v="2"/>
    <x v="0"/>
    <x v="0"/>
    <x v="0"/>
    <n v="12"/>
    <s v="Verkauf"/>
    <n v="29501082"/>
    <n v="12"/>
  </r>
  <r>
    <x v="1"/>
    <n v="145.6"/>
    <d v="2021-09-03T00:00:00"/>
    <x v="6"/>
    <s v="RW BERGK 9,1KG"/>
    <x v="0"/>
    <x v="21"/>
    <s v="Verformung"/>
    <x v="2"/>
    <x v="0"/>
    <x v="0"/>
    <x v="0"/>
    <n v="2676.18624"/>
    <s v="Abfüllung"/>
    <n v="32000059"/>
    <n v="120"/>
  </r>
  <r>
    <x v="1"/>
    <n v="27.6"/>
    <d v="2021-09-03T00:00:00"/>
    <x v="6"/>
    <s v="GRW SCHI-NAT 7,2GK NEUE"/>
    <x v="2"/>
    <x v="6"/>
    <s v="-"/>
    <x v="2"/>
    <x v="0"/>
    <x v="0"/>
    <x v="0"/>
    <s v="0"/>
    <s v="Abfüllung"/>
    <n v="32000106"/>
    <n v="30"/>
  </r>
  <r>
    <x v="3"/>
    <n v="340"/>
    <d v="2021-09-03T00:00:00"/>
    <x v="3"/>
    <s v="RW BLAUSCH 8,1KG SOPO E"/>
    <x v="0"/>
    <x v="5"/>
    <s v="keinen Abnehmer/Schälen"/>
    <x v="2"/>
    <x v="0"/>
    <x v="0"/>
    <x v="0"/>
    <n v="3622.6659999999997"/>
    <s v="Verkauf"/>
    <n v="32100108"/>
    <n v="12"/>
  </r>
  <r>
    <x v="4"/>
    <n v="75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x v="4"/>
    <n v="90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x v="2"/>
    <n v="23"/>
    <d v="2021-09-03T00:00:00"/>
    <x v="4"/>
    <s v="Diverses"/>
    <x v="2"/>
    <x v="6"/>
    <s v="-"/>
    <x v="2"/>
    <x v="0"/>
    <x v="0"/>
    <x v="0"/>
    <s v="0"/>
    <s v="BU4"/>
    <s v="Diverses"/>
    <n v="30"/>
  </r>
  <r>
    <x v="0"/>
    <n v="18"/>
    <d v="2021-09-03T00:00:00"/>
    <x v="4"/>
    <s v="Diverses"/>
    <x v="2"/>
    <x v="6"/>
    <s v="-"/>
    <x v="2"/>
    <x v="0"/>
    <x v="0"/>
    <x v="0"/>
    <s v="0"/>
    <s v="WVP"/>
    <s v="Diverses"/>
    <n v="30"/>
  </r>
  <r>
    <x v="0"/>
    <n v="87.2"/>
    <d v="2021-09-03T00:00:00"/>
    <x v="4"/>
    <s v="DIverses"/>
    <x v="2"/>
    <x v="6"/>
    <s v="-"/>
    <x v="2"/>
    <x v="0"/>
    <x v="0"/>
    <x v="0"/>
    <s v="0"/>
    <s v="Bu3"/>
    <s v="DIverses"/>
    <n v="30"/>
  </r>
  <r>
    <x v="4"/>
    <n v="39"/>
    <d v="2021-09-03T00:00:00"/>
    <x v="4"/>
    <s v="Diverses"/>
    <x v="2"/>
    <x v="6"/>
    <s v="-"/>
    <x v="2"/>
    <x v="0"/>
    <x v="0"/>
    <x v="0"/>
    <s v="0"/>
    <s v="BU2"/>
    <s v="Diverses"/>
    <n v="30"/>
  </r>
  <r>
    <x v="4"/>
    <n v="65"/>
    <d v="2021-09-03T00:00:00"/>
    <x v="4"/>
    <s v="Diverses"/>
    <x v="2"/>
    <x v="6"/>
    <s v="-"/>
    <x v="2"/>
    <x v="0"/>
    <x v="0"/>
    <x v="0"/>
    <s v="0"/>
    <s v="BU2"/>
    <s v="Diverses"/>
    <n v="30"/>
  </r>
  <r>
    <x v="1"/>
    <n v="326.8"/>
    <d v="2021-09-03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x v="5"/>
    <n v="7.2"/>
    <d v="2021-09-03T00:00:00"/>
    <x v="5"/>
    <s v="Diverses QM"/>
    <x v="3"/>
    <x v="8"/>
    <s v="Sensorik"/>
    <x v="2"/>
    <x v="0"/>
    <x v="0"/>
    <x v="0"/>
    <s v="0"/>
    <s v="QM"/>
    <s v="Diverses QM"/>
    <n v="74"/>
  </r>
  <r>
    <x v="5"/>
    <n v="9"/>
    <d v="2021-09-03T00:00:00"/>
    <x v="5"/>
    <s v="Diverses QM"/>
    <x v="3"/>
    <x v="8"/>
    <s v="Sensorik"/>
    <x v="2"/>
    <x v="0"/>
    <x v="0"/>
    <x v="0"/>
    <s v="0"/>
    <s v="QM"/>
    <s v="Diverses QM"/>
    <n v="74"/>
  </r>
  <r>
    <x v="5"/>
    <n v="13.5"/>
    <d v="2021-09-03T00:00:00"/>
    <x v="5"/>
    <s v="Diverses QM"/>
    <x v="3"/>
    <x v="8"/>
    <s v="Sensorik"/>
    <x v="2"/>
    <x v="0"/>
    <x v="0"/>
    <x v="0"/>
    <s v="0"/>
    <s v="QM"/>
    <s v="Diverses QM"/>
    <n v="74"/>
  </r>
  <r>
    <x v="5"/>
    <n v="4.5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x v="5"/>
    <n v="20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x v="5"/>
    <n v="74"/>
    <d v="2021-09-03T00:00:00"/>
    <x v="5"/>
    <s v="Laborproben"/>
    <x v="3"/>
    <x v="18"/>
    <s v="Einwaage Labor"/>
    <x v="2"/>
    <x v="0"/>
    <x v="0"/>
    <x v="0"/>
    <s v="0"/>
    <s v="Labor"/>
    <s v="Laborproben"/>
    <n v="71"/>
  </r>
  <r>
    <x v="5"/>
    <n v="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x v="5"/>
    <n v="1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x v="0"/>
    <n v="78"/>
    <d v="2021-09-03T00:00:00"/>
    <x v="6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</r>
  <r>
    <x v="5"/>
    <n v="77"/>
    <d v="2021-09-03T00:00:00"/>
    <x v="5"/>
    <s v="Rückstellproben"/>
    <x v="3"/>
    <x v="13"/>
    <s v="Rückstellproben"/>
    <x v="2"/>
    <x v="0"/>
    <x v="0"/>
    <x v="0"/>
    <s v="0"/>
    <s v="Labor"/>
    <s v="Rückstellproben"/>
    <n v="70"/>
  </r>
  <r>
    <x v="0"/>
    <n v="96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x v="0"/>
    <n v="320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x v="0"/>
    <n v="256"/>
    <d v="2021-09-03T00:00:00"/>
    <x v="6"/>
    <s v="RW Natur diverse"/>
    <x v="2"/>
    <x v="6"/>
    <s v="-"/>
    <x v="2"/>
    <x v="0"/>
    <x v="0"/>
    <x v="0"/>
    <s v="0"/>
    <s v="L9"/>
    <s v="RW Natur diverse"/>
    <n v="30"/>
  </r>
  <r>
    <x v="1"/>
    <n v="11.4"/>
    <d v="2021-09-03T00:00:00"/>
    <x v="12"/>
    <s v="Skinkeost 250g"/>
    <x v="1"/>
    <x v="7"/>
    <s v="Metall"/>
    <x v="2"/>
    <x v="0"/>
    <x v="0"/>
    <x v="0"/>
    <s v="0"/>
    <s v="Abfüllung"/>
    <s v="Skinkeost 250g"/>
    <n v="22"/>
  </r>
  <r>
    <x v="0"/>
    <n v="446"/>
    <d v="2021-09-06T00:00:00"/>
    <x v="13"/>
    <s v="RIE EDA-40"/>
    <x v="1"/>
    <x v="28"/>
    <s v="fehlende Zuständigkeiten"/>
    <x v="3"/>
    <x v="0"/>
    <x v="0"/>
    <x v="0"/>
    <s v="0"/>
    <s v="L1"/>
    <n v="23500273"/>
    <n v="22"/>
  </r>
  <r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</r>
  <r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</r>
  <r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</r>
  <r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</r>
  <r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</r>
  <r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</r>
  <r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</r>
  <r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</r>
  <r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</r>
  <r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</r>
  <r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</r>
  <r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</r>
  <r>
    <x v="2"/>
    <n v="3"/>
    <d v="2021-09-06T00:00:00"/>
    <x v="1"/>
    <s v="ABS SAINT ANDRÉ"/>
    <x v="4"/>
    <x v="23"/>
    <s v="&lt;20kg/Monat"/>
    <x v="3"/>
    <x v="0"/>
    <x v="0"/>
    <x v="0"/>
    <n v="3.0000000000000003E-4"/>
    <s v="L20"/>
    <n v="29501036"/>
    <n v="61"/>
  </r>
  <r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</r>
  <r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</r>
  <r>
    <x v="1"/>
    <n v="27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x v="1"/>
    <n v="28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x v="1"/>
    <n v="28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x v="1"/>
    <n v="36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x v="1"/>
    <n v="28.5"/>
    <d v="2021-09-06T00:00:00"/>
    <x v="9"/>
    <s v="RW NATUR 10,0KG AN"/>
    <x v="2"/>
    <x v="19"/>
    <s v="Darm geplatzt"/>
    <x v="3"/>
    <x v="0"/>
    <x v="0"/>
    <x v="0"/>
    <s v="0"/>
    <s v="Abfüllung"/>
    <n v="32000067"/>
    <n v="34"/>
  </r>
  <r>
    <x v="1"/>
    <n v="9"/>
    <d v="2021-09-06T00:00:00"/>
    <x v="9"/>
    <s v="RW SCHI 10,0KG AN"/>
    <x v="2"/>
    <x v="16"/>
    <s v="-"/>
    <x v="3"/>
    <x v="0"/>
    <x v="0"/>
    <x v="0"/>
    <s v="0"/>
    <s v="Abfüllung"/>
    <n v="32000068"/>
    <n v="10"/>
  </r>
  <r>
    <x v="1"/>
    <n v="13.5"/>
    <d v="2021-09-06T00:00:00"/>
    <x v="12"/>
    <s v="REZ CN-SHRIMPS DK ALDI"/>
    <x v="1"/>
    <x v="23"/>
    <s v="keine weitere Verwendung"/>
    <x v="3"/>
    <x v="0"/>
    <x v="0"/>
    <x v="0"/>
    <s v="0"/>
    <s v="Abfüllung"/>
    <n v="35000343"/>
    <n v="22"/>
  </r>
  <r>
    <x v="3"/>
    <n v="611.5"/>
    <d v="2021-09-06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x v="0"/>
    <n v="47"/>
    <d v="2021-09-06T00:00:00"/>
    <x v="4"/>
    <s v="Diverses"/>
    <x v="2"/>
    <x v="6"/>
    <s v="-"/>
    <x v="3"/>
    <x v="0"/>
    <x v="0"/>
    <x v="0"/>
    <s v="0"/>
    <s v="Bu3"/>
    <s v="Diverses"/>
    <n v="30"/>
  </r>
  <r>
    <x v="0"/>
    <n v="77.5"/>
    <d v="2021-09-06T00:00:00"/>
    <x v="4"/>
    <s v="Diverses"/>
    <x v="2"/>
    <x v="6"/>
    <s v="-"/>
    <x v="3"/>
    <x v="0"/>
    <x v="0"/>
    <x v="0"/>
    <s v="0"/>
    <s v="L33"/>
    <s v="Diverses"/>
    <n v="30"/>
  </r>
  <r>
    <x v="4"/>
    <n v="29.5"/>
    <d v="2021-09-06T00:00:00"/>
    <x v="4"/>
    <s v="Diverses"/>
    <x v="2"/>
    <x v="6"/>
    <s v="-"/>
    <x v="3"/>
    <x v="0"/>
    <x v="0"/>
    <x v="0"/>
    <s v="0"/>
    <s v="BU2"/>
    <s v="Diverses"/>
    <n v="30"/>
  </r>
  <r>
    <x v="1"/>
    <n v="5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122.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84.8"/>
    <d v="2021-09-07T00:00:00"/>
    <x v="0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</r>
  <r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</r>
  <r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</r>
  <r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</r>
  <r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</r>
  <r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</r>
  <r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</r>
  <r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</r>
  <r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</r>
  <r>
    <x v="3"/>
    <n v="349"/>
    <d v="2021-09-07T00:00:00"/>
    <x v="3"/>
    <s v="VOS GRW-SCHI ZIPFEL 350"/>
    <x v="0"/>
    <x v="5"/>
    <s v="keinen Abnehmer/Schälen"/>
    <x v="3"/>
    <x v="0"/>
    <x v="0"/>
    <x v="0"/>
    <n v="174.5"/>
    <s v="Verkauf"/>
    <n v="29501064"/>
    <n v="12"/>
  </r>
  <r>
    <x v="3"/>
    <n v="371"/>
    <d v="2021-09-07T00:00:00"/>
    <x v="3"/>
    <s v="VOS GRW-NATUR ENDSTÜCK"/>
    <x v="0"/>
    <x v="5"/>
    <s v="keinen Abnehmer/Schälen"/>
    <x v="3"/>
    <x v="0"/>
    <x v="0"/>
    <x v="0"/>
    <n v="185.5"/>
    <s v="Verkauf"/>
    <n v="29501069"/>
    <n v="12"/>
  </r>
  <r>
    <x v="1"/>
    <n v="20"/>
    <d v="2021-09-07T00:00:00"/>
    <x v="11"/>
    <s v="Würste 9100g Natur aus"/>
    <x v="2"/>
    <x v="16"/>
    <s v="-"/>
    <x v="3"/>
    <x v="0"/>
    <x v="0"/>
    <x v="0"/>
    <s v="0"/>
    <s v="Abfüllung"/>
    <n v="31000097"/>
    <n v="10"/>
  </r>
  <r>
    <x v="1"/>
    <n v="95"/>
    <d v="2021-09-07T00:00:00"/>
    <x v="9"/>
    <s v="RW CHILI 10,0KG AN"/>
    <x v="2"/>
    <x v="19"/>
    <s v="Darm geplatzt"/>
    <x v="3"/>
    <x v="0"/>
    <x v="0"/>
    <x v="0"/>
    <s v="0"/>
    <s v="Abfüllung"/>
    <n v="32000069"/>
    <n v="34"/>
  </r>
  <r>
    <x v="1"/>
    <n v="22"/>
    <d v="2021-09-07T00:00:00"/>
    <x v="6"/>
    <s v="GRW SCHI-NAT 7,2GK NEUE"/>
    <x v="2"/>
    <x v="6"/>
    <s v="-"/>
    <x v="3"/>
    <x v="0"/>
    <x v="0"/>
    <x v="0"/>
    <s v="0"/>
    <s v="Abfüllung"/>
    <n v="32000106"/>
    <n v="30"/>
  </r>
  <r>
    <x v="3"/>
    <n v="758.6"/>
    <d v="2021-09-07T00:00:00"/>
    <x v="12"/>
    <s v="RÄU-END GRW-SCHI-NAT EN"/>
    <x v="0"/>
    <x v="29"/>
    <s v="keinen Abnehmer"/>
    <x v="3"/>
    <x v="0"/>
    <x v="0"/>
    <x v="0"/>
    <n v="323.54289999999997"/>
    <s v="Verkauf"/>
    <n v="49500188"/>
    <n v="12"/>
  </r>
  <r>
    <x v="3"/>
    <n v="242.4"/>
    <d v="2021-09-07T00:00:00"/>
    <x v="12"/>
    <s v="RÄU-END RW-CHILI 200G Z"/>
    <x v="0"/>
    <x v="29"/>
    <s v="keinen Abnehmer"/>
    <x v="3"/>
    <x v="0"/>
    <x v="0"/>
    <x v="0"/>
    <n v="88.863839999999996"/>
    <s v="Verkauf"/>
    <n v="49500213"/>
    <n v="12"/>
  </r>
  <r>
    <x v="3"/>
    <n v="467"/>
    <d v="2021-09-07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x v="1"/>
    <n v="18"/>
    <d v="2021-09-07T00:00:00"/>
    <x v="4"/>
    <s v="Diverse Rinde"/>
    <x v="1"/>
    <x v="10"/>
    <s v="keine Verwendung möglich"/>
    <x v="3"/>
    <x v="0"/>
    <x v="0"/>
    <x v="0"/>
    <s v="0"/>
    <s v="RWV"/>
    <s v="Diverse Rinde"/>
    <n v="22"/>
  </r>
  <r>
    <x v="0"/>
    <n v="201.6"/>
    <d v="2021-09-07T00:00:00"/>
    <x v="4"/>
    <s v="Diverses"/>
    <x v="2"/>
    <x v="6"/>
    <s v="-"/>
    <x v="3"/>
    <x v="0"/>
    <x v="0"/>
    <x v="0"/>
    <s v="0"/>
    <s v="Bu3"/>
    <s v="Diverses"/>
    <n v="30"/>
  </r>
  <r>
    <x v="1"/>
    <n v="40"/>
    <d v="2021-09-07T00:00:00"/>
    <x v="4"/>
    <s v="Diverses"/>
    <x v="2"/>
    <x v="16"/>
    <s v="-"/>
    <x v="3"/>
    <x v="0"/>
    <x v="0"/>
    <x v="0"/>
    <s v="0"/>
    <s v="Strudelline"/>
    <s v="Diverses"/>
    <n v="10"/>
  </r>
  <r>
    <x v="1"/>
    <n v="170.6"/>
    <d v="2021-09-07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5"/>
    <n v="4.2"/>
    <d v="2021-09-07T00:00:00"/>
    <x v="5"/>
    <s v="Rückstellproben"/>
    <x v="3"/>
    <x v="13"/>
    <s v="Rückstellproben"/>
    <x v="3"/>
    <x v="0"/>
    <x v="0"/>
    <x v="0"/>
    <s v="0"/>
    <s v="Labor"/>
    <s v="Rückstellproben"/>
    <n v="70"/>
  </r>
  <r>
    <x v="0"/>
    <n v="10"/>
    <d v="2021-09-08T00:00:00"/>
    <x v="8"/>
    <s v="Tilsiter 45% Fett i.Tr."/>
    <x v="1"/>
    <x v="7"/>
    <s v="Schmutz"/>
    <x v="3"/>
    <x v="0"/>
    <x v="0"/>
    <x v="0"/>
    <s v="0"/>
    <s v="L1"/>
    <n v="23000103"/>
    <n v="22"/>
  </r>
  <r>
    <x v="1"/>
    <n v="120"/>
    <d v="2021-09-08T00:00:00"/>
    <x v="10"/>
    <s v="SKZ 8OZ"/>
    <x v="2"/>
    <x v="16"/>
    <s v="-"/>
    <x v="3"/>
    <x v="0"/>
    <x v="0"/>
    <x v="0"/>
    <s v="0"/>
    <s v="Abfüllung"/>
    <n v="23500428"/>
    <n v="10"/>
  </r>
  <r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</r>
  <r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</r>
  <r>
    <x v="1"/>
    <n v="12"/>
    <d v="2021-09-08T00:00:00"/>
    <x v="0"/>
    <s v="VOS-ABS ENTSORGUNG"/>
    <x v="1"/>
    <x v="10"/>
    <s v="keine Verwendung möglich"/>
    <x v="3"/>
    <x v="0"/>
    <x v="0"/>
    <x v="0"/>
    <n v="0.12"/>
    <s v="RWV"/>
    <n v="29500917"/>
    <n v="22"/>
  </r>
  <r>
    <x v="1"/>
    <n v="35"/>
    <d v="2021-09-08T00:00:00"/>
    <x v="0"/>
    <s v="VOS-ABS ENTSORGUNG"/>
    <x v="1"/>
    <x v="10"/>
    <s v="keine Verwendung möglich"/>
    <x v="3"/>
    <x v="0"/>
    <x v="0"/>
    <x v="0"/>
    <n v="0.35000000000000003"/>
    <s v="RWV"/>
    <n v="29500917"/>
    <n v="22"/>
  </r>
  <r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</r>
  <r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</r>
  <r>
    <x v="3"/>
    <n v="565"/>
    <d v="2021-09-08T00:00:00"/>
    <x v="3"/>
    <s v="VOS RW NATUR AMM CO REZ"/>
    <x v="0"/>
    <x v="5"/>
    <s v="keinen Abnehmer/Schälen"/>
    <x v="3"/>
    <x v="0"/>
    <x v="0"/>
    <x v="0"/>
    <n v="282.5"/>
    <s v="Verkauf"/>
    <n v="29501022"/>
    <n v="12"/>
  </r>
  <r>
    <x v="3"/>
    <n v="1148"/>
    <d v="2021-09-08T00:00:00"/>
    <x v="3"/>
    <s v="VOS RW NATUR AMM CO REZ"/>
    <x v="0"/>
    <x v="5"/>
    <s v="keinen Abnehmer/Schälen"/>
    <x v="3"/>
    <x v="0"/>
    <x v="0"/>
    <x v="0"/>
    <n v="574"/>
    <s v="Verkauf"/>
    <n v="29501022"/>
    <n v="12"/>
  </r>
  <r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</r>
  <r>
    <x v="3"/>
    <n v="148"/>
    <d v="2021-09-08T00:00:00"/>
    <x v="3"/>
    <s v="VOS RW-SCHI ZIPFEL 3500"/>
    <x v="0"/>
    <x v="5"/>
    <s v="keinen Abnehmer/Schälen"/>
    <x v="3"/>
    <x v="0"/>
    <x v="0"/>
    <x v="0"/>
    <n v="74"/>
    <s v="Verkauf"/>
    <n v="29501061"/>
    <n v="12"/>
  </r>
  <r>
    <x v="1"/>
    <n v="120"/>
    <d v="2021-09-08T00:00:00"/>
    <x v="1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</r>
  <r>
    <x v="1"/>
    <n v="31.8"/>
    <d v="2021-09-08T00:00:00"/>
    <x v="6"/>
    <s v="GRW NATUR 7,2KG"/>
    <x v="2"/>
    <x v="19"/>
    <s v="Darm geplatzt"/>
    <x v="3"/>
    <x v="0"/>
    <x v="0"/>
    <x v="0"/>
    <s v="0"/>
    <s v="Abfüllung"/>
    <n v="32000049"/>
    <n v="34"/>
  </r>
  <r>
    <x v="1"/>
    <n v="22.2"/>
    <d v="2021-09-08T00:00:00"/>
    <x v="6"/>
    <s v="RW JALA-NAT 9,3KG JER D"/>
    <x v="2"/>
    <x v="19"/>
    <s v="Darm geplatzt"/>
    <x v="3"/>
    <x v="0"/>
    <x v="0"/>
    <x v="0"/>
    <s v="0"/>
    <s v="Abfüllung"/>
    <n v="32000066"/>
    <n v="34"/>
  </r>
  <r>
    <x v="0"/>
    <n v="72"/>
    <d v="2021-09-08T00:00:00"/>
    <x v="1"/>
    <s v="ABS PROV-VAKU"/>
    <x v="0"/>
    <x v="17"/>
    <s v="gemischtes Produkt"/>
    <x v="3"/>
    <x v="0"/>
    <x v="0"/>
    <x v="0"/>
    <n v="37.008000000000003"/>
    <s v="L1"/>
    <n v="49500055"/>
    <n v="12"/>
  </r>
  <r>
    <x v="1"/>
    <n v="91"/>
    <d v="2021-09-08T00:00:00"/>
    <x v="1"/>
    <s v="ABS GOU-MI-VAKU"/>
    <x v="0"/>
    <x v="1"/>
    <s v="MHD abgelaufen"/>
    <x v="3"/>
    <x v="0"/>
    <x v="0"/>
    <x v="0"/>
    <n v="201.47399999999999"/>
    <s v="RWV"/>
    <n v="49500056"/>
    <n v="12"/>
  </r>
  <r>
    <x v="0"/>
    <n v="42"/>
    <d v="2021-09-08T00:00:00"/>
    <x v="1"/>
    <s v="ABS BUN-PF 50% L33 vaku"/>
    <x v="0"/>
    <x v="2"/>
    <s v="wurde nicht eingesetzt"/>
    <x v="3"/>
    <x v="0"/>
    <x v="0"/>
    <x v="0"/>
    <n v="42.588000000000001"/>
    <s v="L33"/>
    <n v="49500166"/>
    <n v="12"/>
  </r>
  <r>
    <x v="3"/>
    <n v="296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x v="3"/>
    <n v="480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x v="1"/>
    <n v="25"/>
    <d v="2021-09-08T00:00:00"/>
    <x v="9"/>
    <s v="Div. Zipfel, Endstücke"/>
    <x v="0"/>
    <x v="0"/>
    <s v="VOS &gt; Einsatz"/>
    <x v="3"/>
    <x v="0"/>
    <x v="0"/>
    <x v="0"/>
    <s v="0"/>
    <s v="Abfüllung"/>
    <s v="Div. Zipfel, Endstücke"/>
    <n v="12"/>
  </r>
  <r>
    <x v="1"/>
    <n v="12.8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16.2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55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40"/>
    <d v="2021-09-08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x v="1"/>
    <n v="47"/>
    <d v="2021-09-08T00:00:00"/>
    <x v="4"/>
    <s v="Diverses aus Abfüllung"/>
    <x v="2"/>
    <x v="19"/>
    <s v="Schlaufe gerissen"/>
    <x v="3"/>
    <x v="0"/>
    <x v="0"/>
    <x v="0"/>
    <s v="0"/>
    <s v="Abfüllung"/>
    <s v="Diverses aus Abfüllung"/>
    <n v="33"/>
  </r>
  <r>
    <x v="5"/>
    <n v="31.5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x v="5"/>
    <n v="8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x v="5"/>
    <n v="10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x v="5"/>
    <n v="42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x v="5"/>
    <n v="60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x v="1"/>
    <n v="20"/>
    <d v="2021-09-08T00:00:00"/>
    <x v="0"/>
    <s v="Räucher VS"/>
    <x v="2"/>
    <x v="6"/>
    <s v="-"/>
    <x v="3"/>
    <x v="0"/>
    <x v="0"/>
    <x v="0"/>
    <s v="0"/>
    <s v="Abfüllung"/>
    <s v="Räucher VS"/>
    <n v="30"/>
  </r>
  <r>
    <x v="0"/>
    <n v="10"/>
    <d v="2021-09-08T00:00:00"/>
    <x v="10"/>
    <s v="Reste Zipfel"/>
    <x v="4"/>
    <x v="30"/>
    <s v="Reste von Würste beim Köpfen"/>
    <x v="3"/>
    <x v="0"/>
    <x v="0"/>
    <x v="0"/>
    <s v="0"/>
    <s v="WVP"/>
    <s v="Reste Zipfel"/>
    <n v="61"/>
  </r>
  <r>
    <x v="1"/>
    <n v="20"/>
    <d v="2021-09-08T00:00:00"/>
    <x v="6"/>
    <s v="RW Schinken "/>
    <x v="2"/>
    <x v="19"/>
    <s v="Darm geplatzt"/>
    <x v="3"/>
    <x v="0"/>
    <x v="0"/>
    <x v="0"/>
    <s v="0"/>
    <s v="Abfüllung"/>
    <s v="RW Schinken "/>
    <n v="34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</r>
  <r>
    <x v="0"/>
    <n v="18"/>
    <d v="2021-09-09T00:00:00"/>
    <x v="1"/>
    <s v="ABS Bio Gouda 48%, mitt"/>
    <x v="0"/>
    <x v="17"/>
    <s v="wurde nicht eingesetzt"/>
    <x v="3"/>
    <x v="0"/>
    <x v="0"/>
    <x v="0"/>
    <n v="39.6"/>
    <s v="L18"/>
    <n v="29500754"/>
    <n v="12"/>
  </r>
  <r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</r>
  <r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</r>
  <r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</r>
  <r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</r>
  <r>
    <x v="0"/>
    <n v="133"/>
    <d v="2021-09-09T00:00:00"/>
    <x v="2"/>
    <s v="VOS VEG-SCH WÜRZIG"/>
    <x v="0"/>
    <x v="0"/>
    <s v="-"/>
    <x v="3"/>
    <x v="0"/>
    <x v="0"/>
    <x v="0"/>
    <n v="66.5"/>
    <s v="L1"/>
    <n v="29900003"/>
    <n v="12"/>
  </r>
  <r>
    <x v="3"/>
    <n v="314.90000000000003"/>
    <d v="2021-09-09T00:00:00"/>
    <x v="3"/>
    <s v="Vorschmelzwürste 6,7 kg"/>
    <x v="0"/>
    <x v="5"/>
    <s v="keinen Abnehmer/Schälen"/>
    <x v="3"/>
    <x v="0"/>
    <x v="0"/>
    <x v="0"/>
    <s v="0"/>
    <s v="Verkauf"/>
    <n v="31000094"/>
    <n v="12"/>
  </r>
  <r>
    <x v="1"/>
    <n v="100"/>
    <d v="2021-09-09T00:00:00"/>
    <x v="8"/>
    <s v="Cheddar Cheese 50% Block"/>
    <x v="0"/>
    <x v="25"/>
    <s v="Luftzieher"/>
    <x v="3"/>
    <x v="0"/>
    <x v="0"/>
    <x v="0"/>
    <s v="0"/>
    <s v="RWV"/>
    <s v="Cheddar Cheese 50% Block"/>
    <n v="12"/>
  </r>
  <r>
    <x v="3"/>
    <n v="915"/>
    <d v="2021-09-09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x v="1"/>
    <n v="50.6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108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x v="5"/>
    <n v="4.5"/>
    <d v="2021-09-09T00:00:00"/>
    <x v="5"/>
    <s v="Diverses QM"/>
    <x v="3"/>
    <x v="8"/>
    <s v="Sensorik"/>
    <x v="3"/>
    <x v="0"/>
    <x v="0"/>
    <x v="0"/>
    <s v="0"/>
    <s v="QM"/>
    <s v="Diverses QM"/>
    <n v="74"/>
  </r>
  <r>
    <x v="5"/>
    <n v="450"/>
    <d v="2021-09-09T00:00:00"/>
    <x v="12"/>
    <s v="Käsesnack"/>
    <x v="0"/>
    <x v="31"/>
    <s v="in Logistik stehen geblieben"/>
    <x v="3"/>
    <x v="0"/>
    <x v="0"/>
    <x v="0"/>
    <s v="0"/>
    <s v="Logistik"/>
    <s v="Käsesnack"/>
    <n v="120"/>
  </r>
  <r>
    <x v="5"/>
    <n v="25"/>
    <d v="2021-09-09T00:00:00"/>
    <x v="5"/>
    <s v="Laborproben"/>
    <x v="3"/>
    <x v="9"/>
    <s v="Laborprobe"/>
    <x v="3"/>
    <x v="0"/>
    <x v="0"/>
    <x v="0"/>
    <s v="0"/>
    <s v="Labor"/>
    <s v="Laborproben"/>
    <n v="73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</r>
  <r>
    <x v="0"/>
    <n v="35"/>
    <d v="2021-09-10T00:00:00"/>
    <x v="1"/>
    <s v="ABS Bio Gouda 48%, mitt"/>
    <x v="0"/>
    <x v="17"/>
    <s v="wurde nicht eingesetzt"/>
    <x v="3"/>
    <x v="0"/>
    <x v="0"/>
    <x v="0"/>
    <n v="77"/>
    <s v="L18"/>
    <n v="29500754"/>
    <n v="12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x v="1"/>
    <n v="22"/>
    <d v="2021-09-10T00:00:00"/>
    <x v="0"/>
    <s v="VOS-ABS ENTSORGUNG"/>
    <x v="1"/>
    <x v="10"/>
    <s v="keine Verwendung möglich"/>
    <x v="3"/>
    <x v="0"/>
    <x v="0"/>
    <x v="0"/>
    <n v="0.22"/>
    <s v="RWV"/>
    <n v="29500917"/>
    <n v="22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x v="1"/>
    <n v="115"/>
    <d v="2021-09-10T00:00:00"/>
    <x v="1"/>
    <s v="ABS 40-60% WSCH"/>
    <x v="0"/>
    <x v="1"/>
    <s v="Auftrag abgeschlossen, Reste stehen gelassen"/>
    <x v="3"/>
    <x v="0"/>
    <x v="0"/>
    <x v="0"/>
    <n v="287.5"/>
    <s v="Schmelze"/>
    <n v="29600029"/>
    <n v="12"/>
  </r>
  <r>
    <x v="1"/>
    <n v="13"/>
    <d v="2021-09-10T00:00:00"/>
    <x v="1"/>
    <s v="ABS BERGBAU-MAAS-VAKU"/>
    <x v="1"/>
    <x v="7"/>
    <s v="Schmutz"/>
    <x v="3"/>
    <x v="0"/>
    <x v="0"/>
    <x v="0"/>
    <s v="0"/>
    <s v="Abfüllung"/>
    <n v="49500173"/>
    <n v="22"/>
  </r>
  <r>
    <x v="0"/>
    <n v="606"/>
    <d v="2021-09-10T00:00:00"/>
    <x v="2"/>
    <s v="VOS VEG-SCH-MILD-VAKU"/>
    <x v="4"/>
    <x v="0"/>
    <s v="-"/>
    <x v="3"/>
    <x v="0"/>
    <x v="0"/>
    <x v="0"/>
    <n v="311.48399999999998"/>
    <s v="L1"/>
    <n v="49900001"/>
    <n v="61"/>
  </r>
  <r>
    <x v="0"/>
    <n v="2613"/>
    <d v="2021-09-10T00:00:00"/>
    <x v="2"/>
    <s v="VOS VEG-SCH-WÜRZIG-VAKU"/>
    <x v="4"/>
    <x v="0"/>
    <s v="-"/>
    <x v="3"/>
    <x v="0"/>
    <x v="0"/>
    <x v="0"/>
    <n v="1343.0820000000001"/>
    <s v="L1"/>
    <n v="49900002"/>
    <n v="61"/>
  </r>
  <r>
    <x v="5"/>
    <n v="777.6"/>
    <d v="2021-09-10T00:00:00"/>
    <x v="12"/>
    <s v="Black Forest Räucherkäs"/>
    <x v="1"/>
    <x v="11"/>
    <s v="Rückrufaktion"/>
    <x v="3"/>
    <x v="0"/>
    <x v="0"/>
    <x v="0"/>
    <s v="0"/>
    <s v="Logistik"/>
    <n v="57000277"/>
    <n v="22"/>
  </r>
  <r>
    <x v="4"/>
    <n v="30"/>
    <d v="2021-09-10T00:00:00"/>
    <x v="8"/>
    <s v="Blöcke"/>
    <x v="0"/>
    <x v="12"/>
    <s v="Luftzieher/Folienriss durch Transport"/>
    <x v="3"/>
    <x v="0"/>
    <x v="0"/>
    <x v="0"/>
    <s v="0"/>
    <s v="BU2"/>
    <s v="Blöcke"/>
    <n v="12"/>
  </r>
  <r>
    <x v="1"/>
    <n v="16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19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81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120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141.4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x v="1"/>
    <n v="210"/>
    <d v="2021-09-10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x v="5"/>
    <n v="5.8"/>
    <d v="2021-09-10T00:00:00"/>
    <x v="5"/>
    <s v="Diverses QM"/>
    <x v="3"/>
    <x v="8"/>
    <s v="Sensorik"/>
    <x v="3"/>
    <x v="0"/>
    <x v="0"/>
    <x v="0"/>
    <s v="0"/>
    <s v="QM"/>
    <s v="Diverses QM"/>
    <n v="74"/>
  </r>
  <r>
    <x v="5"/>
    <n v="7.2"/>
    <d v="2021-09-10T00:00:00"/>
    <x v="5"/>
    <s v="Laborproben"/>
    <x v="3"/>
    <x v="18"/>
    <s v="Einwaage Labor"/>
    <x v="3"/>
    <x v="0"/>
    <x v="0"/>
    <x v="0"/>
    <s v="0"/>
    <s v="Labor"/>
    <s v="Laborproben"/>
    <n v="71"/>
  </r>
  <r>
    <x v="5"/>
    <n v="135.80000000000001"/>
    <d v="2021-09-10T00:00:00"/>
    <x v="5"/>
    <s v="Laborproben"/>
    <x v="3"/>
    <x v="9"/>
    <s v="Laborprobe"/>
    <x v="3"/>
    <x v="0"/>
    <x v="0"/>
    <x v="0"/>
    <s v="0"/>
    <s v="Labor"/>
    <s v="Laborproben"/>
    <n v="73"/>
  </r>
  <r>
    <x v="5"/>
    <n v="175.5"/>
    <d v="2021-09-10T00:00:00"/>
    <x v="5"/>
    <s v="Rückstellproben"/>
    <x v="3"/>
    <x v="13"/>
    <s v="Rückstellproben"/>
    <x v="3"/>
    <x v="0"/>
    <x v="0"/>
    <x v="0"/>
    <s v="0"/>
    <s v="Labor"/>
    <s v="Rückstellproben"/>
    <n v="70"/>
  </r>
  <r>
    <x v="0"/>
    <n v="19"/>
    <d v="2021-09-13T00:00:00"/>
    <x v="14"/>
    <s v="Mediterraner Kräuterkäs"/>
    <x v="0"/>
    <x v="17"/>
    <s v="wurde nicht eingesetzt"/>
    <x v="4"/>
    <x v="0"/>
    <x v="0"/>
    <x v="0"/>
    <s v="0"/>
    <s v="L36"/>
    <n v="23000532"/>
    <n v="12"/>
  </r>
  <r>
    <x v="1"/>
    <n v="72"/>
    <d v="2021-09-13T00:00:00"/>
    <x v="10"/>
    <s v="PFEF-RING WOLFEN LOCH-1"/>
    <x v="1"/>
    <x v="7"/>
    <s v="Metall"/>
    <x v="4"/>
    <x v="0"/>
    <x v="0"/>
    <x v="0"/>
    <n v="207.60480000000001"/>
    <s v="Schmelze"/>
    <n v="23500290"/>
    <n v="22"/>
  </r>
  <r>
    <x v="3"/>
    <n v="377"/>
    <d v="2021-09-13T00:00:00"/>
    <x v="3"/>
    <s v="VOS Räucher Chili Vorsc"/>
    <x v="0"/>
    <x v="5"/>
    <s v="keinen Abnehmer/Schälen"/>
    <x v="4"/>
    <x v="0"/>
    <x v="0"/>
    <x v="0"/>
    <n v="188.5"/>
    <s v="Verkauf"/>
    <n v="29500527"/>
    <n v="12"/>
  </r>
  <r>
    <x v="3"/>
    <n v="389.8"/>
    <d v="2021-09-13T00:00:00"/>
    <x v="3"/>
    <s v="VOS Räucher Schinken Vo"/>
    <x v="0"/>
    <x v="5"/>
    <s v="keinen Abnehmer/Schälen"/>
    <x v="4"/>
    <x v="0"/>
    <x v="0"/>
    <x v="0"/>
    <n v="194.9"/>
    <s v="Verkauf"/>
    <n v="29500528"/>
    <n v="12"/>
  </r>
  <r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</r>
  <r>
    <x v="1"/>
    <n v="11"/>
    <d v="2021-09-13T00:00:00"/>
    <x v="0"/>
    <s v="VOS-ABS ENTSORGUNG"/>
    <x v="1"/>
    <x v="10"/>
    <s v="keine Verwendung möglich"/>
    <x v="4"/>
    <x v="0"/>
    <x v="0"/>
    <x v="0"/>
    <n v="0.11"/>
    <s v="RWV"/>
    <n v="29500917"/>
    <n v="22"/>
  </r>
  <r>
    <x v="1"/>
    <n v="42"/>
    <d v="2021-09-13T00:00:00"/>
    <x v="0"/>
    <s v="VOS-ABS ENTSORGUNG"/>
    <x v="1"/>
    <x v="10"/>
    <s v="keine Verwendung möglich"/>
    <x v="4"/>
    <x v="0"/>
    <x v="0"/>
    <x v="0"/>
    <n v="0.42"/>
    <s v="RWV"/>
    <n v="29500917"/>
    <n v="22"/>
  </r>
  <r>
    <x v="1"/>
    <n v="45"/>
    <d v="2021-09-13T00:00:00"/>
    <x v="0"/>
    <s v="VOS-ABS ENTSORGUNG"/>
    <x v="1"/>
    <x v="10"/>
    <s v="keine Verwendung möglich"/>
    <x v="4"/>
    <x v="0"/>
    <x v="0"/>
    <x v="0"/>
    <n v="0.45"/>
    <s v="RWV"/>
    <n v="29500917"/>
    <n v="22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</r>
  <r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</r>
  <r>
    <x v="3"/>
    <n v="276"/>
    <d v="2021-09-13T00:00:00"/>
    <x v="3"/>
    <s v="VOS RW NATUR AMM CO REZ"/>
    <x v="0"/>
    <x v="5"/>
    <s v="keinen Abnehmer/Schälen"/>
    <x v="4"/>
    <x v="0"/>
    <x v="0"/>
    <x v="0"/>
    <n v="138"/>
    <s v="Verkauf"/>
    <n v="29501022"/>
    <n v="12"/>
  </r>
  <r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</r>
  <r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</r>
  <r>
    <x v="3"/>
    <n v="268"/>
    <d v="2021-09-13T00:00:00"/>
    <x v="3"/>
    <s v="VOS GRW-NATUR ZIPFEL 35"/>
    <x v="0"/>
    <x v="5"/>
    <s v="keinen Abnehmer/Schälen"/>
    <x v="4"/>
    <x v="0"/>
    <x v="0"/>
    <x v="0"/>
    <n v="134"/>
    <s v="Verkauf"/>
    <n v="29501063"/>
    <n v="12"/>
  </r>
  <r>
    <x v="3"/>
    <n v="422"/>
    <d v="2021-09-13T00:00:00"/>
    <x v="3"/>
    <s v="VOS GRW-NATUR ZIPFEL 35"/>
    <x v="0"/>
    <x v="5"/>
    <s v="keinen Abnehmer/Schälen"/>
    <x v="4"/>
    <x v="0"/>
    <x v="0"/>
    <x v="0"/>
    <n v="211"/>
    <s v="Verkauf"/>
    <n v="29501063"/>
    <n v="12"/>
  </r>
  <r>
    <x v="3"/>
    <n v="459"/>
    <d v="2021-09-13T00:00:00"/>
    <x v="3"/>
    <s v="VOS GRW-SCHI-NAT ENDSTÜ"/>
    <x v="0"/>
    <x v="5"/>
    <s v="keinen Abnehmer/Schälen"/>
    <x v="4"/>
    <x v="0"/>
    <x v="0"/>
    <x v="0"/>
    <n v="229.5"/>
    <s v="Verkauf"/>
    <n v="29501070"/>
    <n v="12"/>
  </r>
  <r>
    <x v="3"/>
    <n v="435"/>
    <d v="2021-09-13T00:00:00"/>
    <x v="3"/>
    <s v="VOS RW-NATUR-EXTRA ZIPF"/>
    <x v="0"/>
    <x v="5"/>
    <s v="keinen Abnehmer/Schälen"/>
    <x v="4"/>
    <x v="0"/>
    <x v="0"/>
    <x v="0"/>
    <n v="217.5"/>
    <s v="Verkauf"/>
    <n v="29501082"/>
    <n v="12"/>
  </r>
  <r>
    <x v="1"/>
    <n v="22"/>
    <d v="2021-09-13T00:00:00"/>
    <x v="0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x v="0"/>
    <n v="54"/>
    <d v="2021-09-13T00:00:00"/>
    <x v="2"/>
    <s v="VOS VEG-SCH WÜRZIG"/>
    <x v="4"/>
    <x v="0"/>
    <s v="-"/>
    <x v="4"/>
    <x v="0"/>
    <x v="0"/>
    <x v="0"/>
    <n v="27"/>
    <s v="L1"/>
    <n v="29900003"/>
    <n v="61"/>
  </r>
  <r>
    <x v="1"/>
    <n v="276"/>
    <d v="2021-09-13T00:00:00"/>
    <x v="11"/>
    <s v="Würste 6000g Räucher fü"/>
    <x v="0"/>
    <x v="32"/>
    <s v="unterfüllt"/>
    <x v="4"/>
    <x v="0"/>
    <x v="0"/>
    <x v="0"/>
    <s v="0"/>
    <s v="Abfüllung"/>
    <n v="31000098"/>
    <n v="120"/>
  </r>
  <r>
    <x v="1"/>
    <n v="97.199999999999989"/>
    <d v="2021-09-13T00:00:00"/>
    <x v="6"/>
    <s v="GRW CHILI-NAT 7,2GK NEU"/>
    <x v="2"/>
    <x v="19"/>
    <s v="Darm geplatzt"/>
    <x v="4"/>
    <x v="0"/>
    <x v="0"/>
    <x v="0"/>
    <s v="0"/>
    <s v="Abfüllung"/>
    <n v="32000107"/>
    <n v="34"/>
  </r>
  <r>
    <x v="1"/>
    <n v="75"/>
    <d v="2021-09-13T00:00:00"/>
    <x v="10"/>
    <s v="Schmelzkäsezubereitung"/>
    <x v="0"/>
    <x v="25"/>
    <s v="Luftzieher"/>
    <x v="4"/>
    <x v="0"/>
    <x v="0"/>
    <x v="0"/>
    <n v="3091.9425000000001"/>
    <s v="RWV"/>
    <n v="47000175"/>
    <n v="12"/>
  </r>
  <r>
    <x v="4"/>
    <n v="30"/>
    <d v="2021-09-13T00:00:00"/>
    <x v="8"/>
    <s v="Blöcke"/>
    <x v="0"/>
    <x v="12"/>
    <s v="Luftzieher/Folienriss durch Transport"/>
    <x v="4"/>
    <x v="0"/>
    <x v="0"/>
    <x v="0"/>
    <s v="0"/>
    <s v="BU2"/>
    <s v="Blöcke"/>
    <n v="12"/>
  </r>
  <r>
    <x v="3"/>
    <n v="522"/>
    <d v="2021-09-13T00:00:00"/>
    <x v="3"/>
    <s v="Div. Zipfel, Endstücke"/>
    <x v="0"/>
    <x v="5"/>
    <s v="keinen Abnehmer/Schälen"/>
    <x v="4"/>
    <x v="0"/>
    <x v="0"/>
    <x v="0"/>
    <s v="0"/>
    <s v="Verkauf"/>
    <s v="Div. Zipfel, Endstücke"/>
    <n v="12"/>
  </r>
  <r>
    <x v="1"/>
    <n v="7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x v="1"/>
    <n v="52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x v="1"/>
    <n v="32"/>
    <d v="2021-09-13T00:00:00"/>
    <x v="4"/>
    <s v="Diverses"/>
    <x v="2"/>
    <x v="6"/>
    <s v="-"/>
    <x v="4"/>
    <x v="0"/>
    <x v="0"/>
    <x v="0"/>
    <s v="0"/>
    <s v="Abfüllung"/>
    <s v="Diverses"/>
    <n v="30"/>
  </r>
  <r>
    <x v="1"/>
    <n v="1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14.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23.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24.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31.6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4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5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53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9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10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5"/>
    <n v="5.3"/>
    <d v="2021-09-13T00:00:00"/>
    <x v="5"/>
    <s v="Diverses QM"/>
    <x v="3"/>
    <x v="8"/>
    <s v="Sensorik"/>
    <x v="4"/>
    <x v="0"/>
    <x v="0"/>
    <x v="0"/>
    <s v="0"/>
    <s v="QM"/>
    <s v="Diverses QM"/>
    <n v="74"/>
  </r>
  <r>
    <x v="5"/>
    <n v="5.3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x v="5"/>
    <n v="7.8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x v="5"/>
    <n v="13.5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x v="5"/>
    <n v="20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32.5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66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128"/>
    <d v="2021-09-13T00:00:00"/>
    <x v="5"/>
    <s v="Rückstellproben"/>
    <x v="3"/>
    <x v="13"/>
    <s v="Rückstellproben"/>
    <x v="4"/>
    <x v="0"/>
    <x v="0"/>
    <x v="0"/>
    <s v="0"/>
    <s v="Labor"/>
    <s v="Rückstellproben"/>
    <n v="70"/>
  </r>
  <r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</r>
  <r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</r>
  <r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</r>
  <r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</r>
  <r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</r>
  <r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</r>
  <r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</r>
  <r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</r>
  <r>
    <x v="3"/>
    <n v="525"/>
    <d v="2021-09-14T00:00:00"/>
    <x v="3"/>
    <s v="VOS RW NATUR AMM CO REZ"/>
    <x v="0"/>
    <x v="5"/>
    <s v="keinen Abnehmer/Schälen"/>
    <x v="4"/>
    <x v="0"/>
    <x v="0"/>
    <x v="0"/>
    <n v="262.5"/>
    <s v="Verkauf"/>
    <n v="29501022"/>
    <n v="12"/>
  </r>
  <r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</r>
  <r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</r>
  <r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</r>
  <r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</r>
  <r>
    <x v="2"/>
    <n v="3"/>
    <d v="2021-09-14T00:00:00"/>
    <x v="1"/>
    <s v="ABS SAINT ANDRÉ"/>
    <x v="4"/>
    <x v="23"/>
    <s v="&lt;20kg/Monat"/>
    <x v="4"/>
    <x v="0"/>
    <x v="0"/>
    <x v="0"/>
    <n v="3.0000000000000003E-4"/>
    <s v="L20"/>
    <n v="29501036"/>
    <n v="61"/>
  </r>
  <r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</r>
  <r>
    <x v="1"/>
    <n v="292"/>
    <d v="2021-09-14T00:00:00"/>
    <x v="11"/>
    <s v="Würste 6000g Räucher fü"/>
    <x v="0"/>
    <x v="17"/>
    <s v="Rohware zu weich"/>
    <x v="4"/>
    <x v="0"/>
    <x v="0"/>
    <x v="0"/>
    <s v="0"/>
    <s v="Abfüllung"/>
    <n v="31000098"/>
    <n v="12"/>
  </r>
  <r>
    <x v="0"/>
    <n v="282"/>
    <d v="2021-09-14T00:00:00"/>
    <x v="0"/>
    <s v="VOS RW-NATUR-NAT-VAKU"/>
    <x v="0"/>
    <x v="0"/>
    <s v="-"/>
    <x v="4"/>
    <x v="0"/>
    <x v="0"/>
    <x v="0"/>
    <n v="144.94800000000001"/>
    <s v="L16"/>
    <n v="49500089"/>
    <n v="12"/>
  </r>
  <r>
    <x v="0"/>
    <n v="402"/>
    <d v="2021-09-14T00:00:00"/>
    <x v="0"/>
    <s v="VOS RW-JAL-NAT-VAKU"/>
    <x v="0"/>
    <x v="0"/>
    <s v="-"/>
    <x v="4"/>
    <x v="0"/>
    <x v="0"/>
    <x v="0"/>
    <n v="206.62800000000001"/>
    <s v="L11"/>
    <n v="49500091"/>
    <n v="12"/>
  </r>
  <r>
    <x v="3"/>
    <n v="267"/>
    <d v="2021-09-14T00:00:00"/>
    <x v="3"/>
    <s v="VOS RW-NATUR-EXTRA-VAKU"/>
    <x v="0"/>
    <x v="5"/>
    <s v="keinen Abnehmer/Schälen"/>
    <x v="4"/>
    <x v="0"/>
    <x v="0"/>
    <x v="0"/>
    <s v="0"/>
    <s v="Verkauf"/>
    <n v="49500092"/>
    <n v="12"/>
  </r>
  <r>
    <x v="3"/>
    <n v="203"/>
    <d v="2021-09-14T00:00:00"/>
    <x v="3"/>
    <s v="VOS GRW-NATUR-VAKU / Er"/>
    <x v="0"/>
    <x v="5"/>
    <s v="keinen Abnehmer/Schälen"/>
    <x v="4"/>
    <x v="0"/>
    <x v="0"/>
    <x v="0"/>
    <n v="104.342"/>
    <s v="Verkauf"/>
    <n v="49500143"/>
    <n v="12"/>
  </r>
  <r>
    <x v="0"/>
    <n v="328"/>
    <d v="2021-09-14T00:00:00"/>
    <x v="0"/>
    <s v="VOS GRW-SCHI-NAT-VAKU"/>
    <x v="0"/>
    <x v="0"/>
    <s v="Da keine Aufträge für  weitere Verwendung"/>
    <x v="4"/>
    <x v="0"/>
    <x v="0"/>
    <x v="0"/>
    <n v="168.59200000000001"/>
    <s v="L33"/>
    <n v="49500204"/>
    <n v="12"/>
  </r>
  <r>
    <x v="5"/>
    <n v="5.9"/>
    <d v="2021-09-14T00:00:00"/>
    <x v="5"/>
    <s v="Laborproben"/>
    <x v="3"/>
    <x v="18"/>
    <s v="Einwaage Labor"/>
    <x v="4"/>
    <x v="0"/>
    <x v="0"/>
    <x v="0"/>
    <s v="0"/>
    <s v="Labor"/>
    <s v="Laborproben"/>
    <n v="71"/>
  </r>
  <r>
    <x v="1"/>
    <n v="25.4"/>
    <d v="2021-09-15T00:00:00"/>
    <x v="8"/>
    <s v="ZUB TOM-BAS 1KG"/>
    <x v="1"/>
    <x v="33"/>
    <s v="Keinen Einsatz"/>
    <x v="4"/>
    <x v="0"/>
    <x v="0"/>
    <x v="0"/>
    <s v="0"/>
    <s v="Abfüllung"/>
    <n v="23500351"/>
    <n v="22"/>
  </r>
  <r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</r>
  <r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</r>
  <r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</r>
  <r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</r>
  <r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</r>
  <r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</r>
  <r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</r>
  <r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</r>
  <r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</r>
  <r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</r>
  <r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</r>
  <r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</r>
  <r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</r>
  <r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</r>
  <r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</r>
  <r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</r>
  <r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</r>
  <r>
    <x v="3"/>
    <n v="195"/>
    <d v="2021-09-15T00:00:00"/>
    <x v="3"/>
    <s v="VOS GRW-NATUR ZIPFEL 35"/>
    <x v="0"/>
    <x v="5"/>
    <s v="keinen Abnehmer/Schälen"/>
    <x v="4"/>
    <x v="0"/>
    <x v="0"/>
    <x v="0"/>
    <n v="97.5"/>
    <s v="Verkauf"/>
    <n v="29501063"/>
    <n v="12"/>
  </r>
  <r>
    <x v="3"/>
    <n v="87"/>
    <d v="2021-09-15T00:00:00"/>
    <x v="3"/>
    <s v="VOS GRW-KRÄU-ZIPFEL"/>
    <x v="0"/>
    <x v="5"/>
    <s v="keinen Abnehmer/Schälen"/>
    <x v="4"/>
    <x v="0"/>
    <x v="0"/>
    <x v="0"/>
    <n v="43.5"/>
    <s v="Verkauf"/>
    <n v="29501074"/>
    <n v="12"/>
  </r>
  <r>
    <x v="3"/>
    <n v="56"/>
    <d v="2021-09-15T00:00:00"/>
    <x v="3"/>
    <s v="VOS GRW-KRÄU-ENDSTÜCK"/>
    <x v="0"/>
    <x v="5"/>
    <s v="keinen Abnehmer/Schälen"/>
    <x v="4"/>
    <x v="0"/>
    <x v="0"/>
    <x v="0"/>
    <n v="28"/>
    <s v="Verkauf"/>
    <n v="29501077"/>
    <n v="12"/>
  </r>
  <r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</r>
  <r>
    <x v="1"/>
    <n v="212"/>
    <d v="2021-09-15T00:00:00"/>
    <x v="0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</r>
  <r>
    <x v="1"/>
    <n v="223"/>
    <d v="2021-09-15T00:00:00"/>
    <x v="0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x v="1"/>
    <n v="41.6"/>
    <d v="2021-09-15T00:00:00"/>
    <x v="11"/>
    <s v="Würste 6700g Räucher na"/>
    <x v="2"/>
    <x v="19"/>
    <s v="Schlaufe gerissen"/>
    <x v="4"/>
    <x v="0"/>
    <x v="0"/>
    <x v="0"/>
    <s v="0"/>
    <s v="Abfüllung"/>
    <n v="31000084"/>
    <n v="33"/>
  </r>
  <r>
    <x v="1"/>
    <n v="3.6"/>
    <d v="2021-09-15T00:00:00"/>
    <x v="11"/>
    <s v="Würste 6700g Räucher na"/>
    <x v="2"/>
    <x v="16"/>
    <s v="-"/>
    <x v="4"/>
    <x v="0"/>
    <x v="0"/>
    <x v="0"/>
    <s v="0"/>
    <s v="Abfüllung"/>
    <n v="31000084"/>
    <n v="10"/>
  </r>
  <r>
    <x v="1"/>
    <n v="26"/>
    <d v="2021-09-15T00:00:00"/>
    <x v="10"/>
    <s v="SKZ GOU 3,9KG WÜRSTE"/>
    <x v="2"/>
    <x v="19"/>
    <s v="Darm geplatzt"/>
    <x v="4"/>
    <x v="0"/>
    <x v="0"/>
    <x v="0"/>
    <s v="0"/>
    <s v="Abfüllung"/>
    <n v="31000207"/>
    <n v="34"/>
  </r>
  <r>
    <x v="1"/>
    <n v="42.6"/>
    <d v="2021-09-15T00:00:00"/>
    <x v="6"/>
    <s v="RW SCHI-NAT 9,3KG ALD G"/>
    <x v="2"/>
    <x v="16"/>
    <s v="-"/>
    <x v="4"/>
    <x v="0"/>
    <x v="0"/>
    <x v="0"/>
    <s v="0"/>
    <s v="Abfüllung"/>
    <n v="32000065"/>
    <n v="10"/>
  </r>
  <r>
    <x v="1"/>
    <n v="724"/>
    <d v="2021-09-15T00:00:00"/>
    <x v="10"/>
    <s v="SKZ 2,5LB"/>
    <x v="0"/>
    <x v="34"/>
    <s v="zu heiß geräuchert"/>
    <x v="4"/>
    <x v="0"/>
    <x v="0"/>
    <x v="0"/>
    <s v="0"/>
    <s v="Räucherei"/>
    <n v="32000074"/>
    <n v="120"/>
  </r>
  <r>
    <x v="1"/>
    <n v="22"/>
    <d v="2021-09-15T00:00:00"/>
    <x v="6"/>
    <s v="GRW SCHI-NAT 7,2GK NEUE"/>
    <x v="2"/>
    <x v="19"/>
    <s v="aus der Hand gerutscht"/>
    <x v="4"/>
    <x v="0"/>
    <x v="0"/>
    <x v="0"/>
    <s v="0"/>
    <s v="Abfüllung"/>
    <n v="32000106"/>
    <n v="32"/>
  </r>
  <r>
    <x v="1"/>
    <n v="19"/>
    <d v="2021-09-15T00:00:00"/>
    <x v="6"/>
    <s v="GRW SCHI-NAT 7,2GK NEUE"/>
    <x v="2"/>
    <x v="19"/>
    <s v="Darm geplatzt"/>
    <x v="4"/>
    <x v="0"/>
    <x v="0"/>
    <x v="0"/>
    <s v="0"/>
    <s v="Abfüllung"/>
    <n v="32000106"/>
    <n v="34"/>
  </r>
  <r>
    <x v="1"/>
    <n v="270"/>
    <d v="2021-09-15T00:00:00"/>
    <x v="1"/>
    <s v="ABS TIL-45FIT VAKU-OGT"/>
    <x v="0"/>
    <x v="1"/>
    <s v="Keinen Einsatz"/>
    <x v="4"/>
    <x v="0"/>
    <x v="0"/>
    <x v="0"/>
    <n v="543.78"/>
    <s v="Abfüllung"/>
    <n v="49500039"/>
    <n v="12"/>
  </r>
  <r>
    <x v="1"/>
    <n v="285"/>
    <d v="2021-09-15T00:00:00"/>
    <x v="0"/>
    <s v="VOS WAL-KONZ-vakuumiert"/>
    <x v="0"/>
    <x v="25"/>
    <s v="Luftzieher"/>
    <x v="4"/>
    <x v="0"/>
    <x v="0"/>
    <x v="0"/>
    <s v="0"/>
    <s v="RWV"/>
    <n v="49500154"/>
    <n v="12"/>
  </r>
  <r>
    <x v="3"/>
    <n v="57.8"/>
    <d v="2021-09-15T00:00:00"/>
    <x v="12"/>
    <s v="RÄU-END SCHI ENDSTÜCK R"/>
    <x v="0"/>
    <x v="29"/>
    <s v="keinen Abnehmer"/>
    <x v="4"/>
    <x v="0"/>
    <x v="0"/>
    <x v="0"/>
    <n v="24.651699999999998"/>
    <s v="Verkauf"/>
    <n v="49500185"/>
    <n v="12"/>
  </r>
  <r>
    <x v="3"/>
    <n v="150"/>
    <d v="2021-09-15T00:00:00"/>
    <x v="12"/>
    <s v="RÄU-END SCHI ENDSTÜCK R"/>
    <x v="0"/>
    <x v="29"/>
    <s v="keinen Abnehmer"/>
    <x v="4"/>
    <x v="0"/>
    <x v="0"/>
    <x v="0"/>
    <n v="63.975000000000001"/>
    <s v="Verkauf"/>
    <n v="49500185"/>
    <n v="12"/>
  </r>
  <r>
    <x v="3"/>
    <n v="107.6"/>
    <d v="2021-09-15T00:00:00"/>
    <x v="12"/>
    <s v="RÄU-END GRW-SCHI-NAT EN"/>
    <x v="0"/>
    <x v="29"/>
    <s v="keinen Abnehmer"/>
    <x v="4"/>
    <x v="0"/>
    <x v="0"/>
    <x v="0"/>
    <n v="45.891399999999997"/>
    <s v="Verkauf"/>
    <n v="49500188"/>
    <n v="12"/>
  </r>
  <r>
    <x v="3"/>
    <n v="66"/>
    <d v="2021-09-15T00:00:00"/>
    <x v="12"/>
    <s v="RÄU-END RW-CHILI 200G Z"/>
    <x v="0"/>
    <x v="29"/>
    <s v="keinen Abnehmer"/>
    <x v="4"/>
    <x v="0"/>
    <x v="0"/>
    <x v="0"/>
    <n v="24.195599999999999"/>
    <s v="Verkauf"/>
    <n v="49500213"/>
    <n v="12"/>
  </r>
  <r>
    <x v="3"/>
    <n v="166"/>
    <d v="2021-09-15T00:00:00"/>
    <x v="12"/>
    <s v="RÄU-END RW-NUSS 200G ZI"/>
    <x v="0"/>
    <x v="29"/>
    <s v="keinen Abnehmer"/>
    <x v="4"/>
    <x v="0"/>
    <x v="0"/>
    <x v="0"/>
    <n v="60.855599999999995"/>
    <s v="Verkauf"/>
    <n v="49500214"/>
    <n v="12"/>
  </r>
  <r>
    <x v="3"/>
    <n v="38"/>
    <d v="2021-09-15T00:00:00"/>
    <x v="12"/>
    <s v="RÄU-END GRW-KRÄU 200G Z"/>
    <x v="0"/>
    <x v="29"/>
    <s v="keinen Abnehmer"/>
    <x v="4"/>
    <x v="0"/>
    <x v="0"/>
    <x v="0"/>
    <n v="13.9308"/>
    <s v="Verkauf"/>
    <n v="49500215"/>
    <n v="12"/>
  </r>
  <r>
    <x v="3"/>
    <n v="79"/>
    <d v="2021-09-15T00:00:00"/>
    <x v="12"/>
    <s v="RÄU-END GRW-KRÄU 200G Z"/>
    <x v="0"/>
    <x v="29"/>
    <s v="keinen Abnehmer"/>
    <x v="4"/>
    <x v="0"/>
    <x v="0"/>
    <x v="0"/>
    <n v="28.961399999999998"/>
    <s v="Verkauf"/>
    <n v="49500215"/>
    <n v="12"/>
  </r>
  <r>
    <x v="3"/>
    <n v="239"/>
    <d v="2021-09-15T00:00:00"/>
    <x v="12"/>
    <s v="RÄU-END RW-CHILI 320G E"/>
    <x v="0"/>
    <x v="29"/>
    <s v="keinen Abnehmer"/>
    <x v="4"/>
    <x v="0"/>
    <x v="0"/>
    <x v="0"/>
    <n v="101.95739999999999"/>
    <s v="Verkauf"/>
    <n v="49500216"/>
    <n v="12"/>
  </r>
  <r>
    <x v="3"/>
    <n v="347"/>
    <d v="2021-09-15T00:00:00"/>
    <x v="12"/>
    <s v="RÄU-END RW-CHILI 320G E"/>
    <x v="0"/>
    <x v="29"/>
    <s v="keinen Abnehmer"/>
    <x v="4"/>
    <x v="0"/>
    <x v="0"/>
    <x v="0"/>
    <n v="148.03019999999998"/>
    <s v="Verkauf"/>
    <n v="49500216"/>
    <n v="12"/>
  </r>
  <r>
    <x v="3"/>
    <n v="138"/>
    <d v="2021-09-15T00:00:00"/>
    <x v="12"/>
    <s v="RÄU-END GRW-KRÄU 320G E"/>
    <x v="0"/>
    <x v="29"/>
    <s v="keinen Abnehmer"/>
    <x v="4"/>
    <x v="0"/>
    <x v="0"/>
    <x v="0"/>
    <n v="58.870799999999996"/>
    <s v="Verkauf"/>
    <n v="49500218"/>
    <n v="12"/>
  </r>
  <r>
    <x v="4"/>
    <n v="30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x v="4"/>
    <n v="126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x v="0"/>
    <n v="1.6"/>
    <d v="2021-09-15T00:00:00"/>
    <x v="9"/>
    <s v="Div. Zipfel, Endstücke"/>
    <x v="2"/>
    <x v="6"/>
    <s v="-"/>
    <x v="4"/>
    <x v="0"/>
    <x v="0"/>
    <x v="0"/>
    <s v="0"/>
    <s v="L16"/>
    <s v="Div. Zipfel, Endstücke"/>
    <n v="30"/>
  </r>
  <r>
    <x v="1"/>
    <n v="9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x v="1"/>
    <n v="25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x v="1"/>
    <n v="12.600000000000001"/>
    <d v="2021-09-15T00:00:00"/>
    <x v="4"/>
    <s v="Diverses"/>
    <x v="2"/>
    <x v="6"/>
    <s v="-"/>
    <x v="4"/>
    <x v="0"/>
    <x v="0"/>
    <x v="0"/>
    <s v="0"/>
    <s v="Abfüllung"/>
    <s v="Diverses"/>
    <n v="30"/>
  </r>
  <r>
    <x v="1"/>
    <n v="160.5"/>
    <d v="2021-09-15T00:00:00"/>
    <x v="4"/>
    <s v="Diverses"/>
    <x v="2"/>
    <x v="6"/>
    <s v="-"/>
    <x v="4"/>
    <x v="0"/>
    <x v="0"/>
    <x v="0"/>
    <s v="0"/>
    <s v="Strudelline"/>
    <s v="Diverses"/>
    <n v="30"/>
  </r>
  <r>
    <x v="1"/>
    <n v="35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62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101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113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5"/>
    <n v="11.5"/>
    <d v="2021-09-15T00:00:00"/>
    <x v="5"/>
    <s v="Diverses QM"/>
    <x v="3"/>
    <x v="8"/>
    <s v="Sensorik"/>
    <x v="4"/>
    <x v="0"/>
    <x v="0"/>
    <x v="0"/>
    <s v="0"/>
    <s v="QM"/>
    <s v="Diverses QM"/>
    <n v="74"/>
  </r>
  <r>
    <x v="5"/>
    <n v="14"/>
    <d v="2021-09-15T00:00:00"/>
    <x v="5"/>
    <s v="Diverses QM"/>
    <x v="3"/>
    <x v="8"/>
    <s v="Sensorik"/>
    <x v="4"/>
    <x v="0"/>
    <x v="0"/>
    <x v="0"/>
    <s v="0"/>
    <s v="QM"/>
    <s v="Diverses QM"/>
    <n v="74"/>
  </r>
  <r>
    <x v="5"/>
    <n v="5.9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x v="5"/>
    <n v="39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58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78.900000000000006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20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7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x v="0"/>
    <n v="21"/>
    <d v="2021-09-15T00:00:00"/>
    <x v="6"/>
    <s v="RW Natur"/>
    <x v="2"/>
    <x v="6"/>
    <s v="-"/>
    <x v="4"/>
    <x v="0"/>
    <x v="0"/>
    <x v="0"/>
    <s v="0"/>
    <s v="L16"/>
    <s v="RW Natur"/>
    <n v="30"/>
  </r>
  <r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</r>
  <r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</r>
  <r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</r>
  <r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</r>
  <r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</r>
  <r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</r>
  <r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</r>
  <r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</r>
  <r>
    <x v="3"/>
    <n v="24"/>
    <d v="2021-09-16T00:00:00"/>
    <x v="3"/>
    <s v="VOS GRW-NATUR ZIPFEL 35"/>
    <x v="0"/>
    <x v="5"/>
    <s v="keinen Abnehmer/Schälen"/>
    <x v="4"/>
    <x v="0"/>
    <x v="0"/>
    <x v="0"/>
    <n v="12"/>
    <s v="Verkauf"/>
    <n v="29501063"/>
    <n v="12"/>
  </r>
  <r>
    <x v="1"/>
    <n v="52"/>
    <d v="2021-09-16T00:00:00"/>
    <x v="6"/>
    <s v="GRW NATUR 7,2KG"/>
    <x v="2"/>
    <x v="19"/>
    <s v="aus der Hand gerutscht"/>
    <x v="4"/>
    <x v="0"/>
    <x v="0"/>
    <x v="0"/>
    <s v="0"/>
    <s v="Abfüllung"/>
    <n v="32000049"/>
    <n v="32"/>
  </r>
  <r>
    <x v="1"/>
    <n v="27.6"/>
    <d v="2021-09-16T00:00:00"/>
    <x v="6"/>
    <s v="GRW CHILI-NAT 7,2GK NEU"/>
    <x v="2"/>
    <x v="19"/>
    <s v="Schlaufe gerissen"/>
    <x v="4"/>
    <x v="0"/>
    <x v="0"/>
    <x v="0"/>
    <s v="0"/>
    <s v="Abfüllung"/>
    <n v="32000107"/>
    <n v="33"/>
  </r>
  <r>
    <x v="0"/>
    <n v="24.400000000000006"/>
    <d v="2021-09-16T00:00:00"/>
    <x v="4"/>
    <s v="Diverses"/>
    <x v="2"/>
    <x v="6"/>
    <s v="-"/>
    <x v="4"/>
    <x v="0"/>
    <x v="0"/>
    <x v="0"/>
    <s v="0"/>
    <s v="L16"/>
    <s v="Diverses"/>
    <n v="30"/>
  </r>
  <r>
    <x v="3"/>
    <n v="54.2"/>
    <d v="2021-09-16T00:00:00"/>
    <x v="3"/>
    <s v="Diverses"/>
    <x v="0"/>
    <x v="5"/>
    <s v="keinen Abnehmer/Schälen"/>
    <x v="4"/>
    <x v="0"/>
    <x v="0"/>
    <x v="0"/>
    <s v="0"/>
    <s v="Verkauf"/>
    <s v="Diverses"/>
    <n v="12"/>
  </r>
  <r>
    <x v="1"/>
    <n v="28"/>
    <d v="2021-09-16T00:00:00"/>
    <x v="4"/>
    <s v="Diverses"/>
    <x v="0"/>
    <x v="1"/>
    <s v="Keinen Einsatz"/>
    <x v="4"/>
    <x v="0"/>
    <x v="0"/>
    <x v="0"/>
    <s v="0"/>
    <s v="RWV"/>
    <s v="Diverses"/>
    <n v="12"/>
  </r>
  <r>
    <x v="1"/>
    <n v="77.400000000000006"/>
    <d v="2021-09-16T00:00:00"/>
    <x v="4"/>
    <s v="Diverses aus Abfüllung"/>
    <x v="2"/>
    <x v="19"/>
    <s v="Clip gerissen"/>
    <x v="4"/>
    <x v="0"/>
    <x v="0"/>
    <x v="0"/>
    <s v="0"/>
    <s v="Abfüllung"/>
    <s v="Diverses aus Abfüllung"/>
    <n v="31"/>
  </r>
  <r>
    <x v="1"/>
    <n v="5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9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5"/>
    <n v="11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56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8"/>
    <d v="2021-09-16T00:00:00"/>
    <x v="10"/>
    <s v="Muster"/>
    <x v="3"/>
    <x v="24"/>
    <s v="Muster"/>
    <x v="4"/>
    <x v="0"/>
    <x v="0"/>
    <x v="0"/>
    <s v="0"/>
    <s v="Labor"/>
    <s v="Muster"/>
    <n v="72"/>
  </r>
  <r>
    <x v="0"/>
    <n v="99.13"/>
    <d v="2021-09-17T00:00:00"/>
    <x v="1"/>
    <s v="ABS Bio Gouda 48%, mitt"/>
    <x v="0"/>
    <x v="17"/>
    <s v="wurde nicht eingesetzt"/>
    <x v="4"/>
    <x v="0"/>
    <x v="0"/>
    <x v="0"/>
    <n v="218.08600000000001"/>
    <s v="L18"/>
    <n v="29500754"/>
    <n v="12"/>
  </r>
  <r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</r>
  <r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</r>
  <r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</r>
  <r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</r>
  <r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</r>
  <r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</r>
  <r>
    <x v="1"/>
    <n v="80"/>
    <d v="2021-09-17T00:00:00"/>
    <x v="1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</r>
  <r>
    <x v="5"/>
    <n v="153"/>
    <d v="2021-09-17T00:00:00"/>
    <x v="1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</r>
  <r>
    <x v="1"/>
    <n v="162"/>
    <d v="2021-09-17T00:00:00"/>
    <x v="0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x v="4"/>
    <n v="4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x v="4"/>
    <n v="7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x v="4"/>
    <n v="150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x v="0"/>
    <n v="42"/>
    <d v="2021-09-17T00:00:00"/>
    <x v="9"/>
    <s v="Div. Zipfel, Endstücke"/>
    <x v="2"/>
    <x v="6"/>
    <s v="-"/>
    <x v="4"/>
    <x v="0"/>
    <x v="0"/>
    <x v="0"/>
    <s v="0"/>
    <s v="L9"/>
    <s v="Div. Zipfel, Endstücke"/>
    <n v="30"/>
  </r>
  <r>
    <x v="1"/>
    <n v="20"/>
    <d v="2021-09-17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x v="4"/>
    <n v="33"/>
    <d v="2021-09-17T00:00:00"/>
    <x v="4"/>
    <s v="Diverses"/>
    <x v="2"/>
    <x v="6"/>
    <s v="-"/>
    <x v="4"/>
    <x v="0"/>
    <x v="0"/>
    <x v="0"/>
    <s v="0"/>
    <s v="L31"/>
    <s v="Diverses"/>
    <n v="30"/>
  </r>
  <r>
    <x v="0"/>
    <n v="1.4"/>
    <d v="2021-09-17T00:00:00"/>
    <x v="4"/>
    <s v="DIverses"/>
    <x v="2"/>
    <x v="6"/>
    <s v="-"/>
    <x v="4"/>
    <x v="0"/>
    <x v="0"/>
    <x v="0"/>
    <s v="0"/>
    <s v="L16"/>
    <s v="DIverses"/>
    <n v="30"/>
  </r>
  <r>
    <x v="0"/>
    <n v="151.5"/>
    <d v="2021-09-17T00:00:00"/>
    <x v="4"/>
    <s v="Diverses"/>
    <x v="2"/>
    <x v="6"/>
    <s v="-"/>
    <x v="4"/>
    <x v="0"/>
    <x v="0"/>
    <x v="0"/>
    <s v="0"/>
    <s v="Spezialitäten"/>
    <s v="Diverses"/>
    <n v="30"/>
  </r>
  <r>
    <x v="2"/>
    <n v="1"/>
    <d v="2021-09-17T00:00:00"/>
    <x v="4"/>
    <s v="Diverses"/>
    <x v="2"/>
    <x v="6"/>
    <s v="-"/>
    <x v="4"/>
    <x v="0"/>
    <x v="0"/>
    <x v="0"/>
    <s v="0"/>
    <s v="BU4"/>
    <s v="Diverses"/>
    <n v="30"/>
  </r>
  <r>
    <x v="4"/>
    <n v="77"/>
    <d v="2021-09-17T00:00:00"/>
    <x v="4"/>
    <s v="Diverses"/>
    <x v="2"/>
    <x v="6"/>
    <s v="-"/>
    <x v="4"/>
    <x v="0"/>
    <x v="0"/>
    <x v="0"/>
    <s v="0"/>
    <s v="BU2"/>
    <s v="Diverses"/>
    <n v="30"/>
  </r>
  <r>
    <x v="1"/>
    <n v="200"/>
    <d v="2021-09-17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x v="1"/>
    <n v="160"/>
    <d v="2021-09-17T00:00:00"/>
    <x v="4"/>
    <s v="Diverses aus Abfüllung"/>
    <x v="2"/>
    <x v="16"/>
    <s v="-"/>
    <x v="4"/>
    <x v="0"/>
    <x v="0"/>
    <x v="0"/>
    <s v="0"/>
    <s v="Abfüllung"/>
    <s v="Diverses aus Abfüllung"/>
    <n v="10"/>
  </r>
  <r>
    <x v="5"/>
    <n v="5.3"/>
    <d v="2021-09-17T00:00:00"/>
    <x v="5"/>
    <s v="Diverses QM"/>
    <x v="3"/>
    <x v="8"/>
    <s v="Sensorik"/>
    <x v="4"/>
    <x v="0"/>
    <x v="0"/>
    <x v="0"/>
    <s v="0"/>
    <s v="QM"/>
    <s v="Diverses QM"/>
    <n v="74"/>
  </r>
  <r>
    <x v="5"/>
    <n v="16.2"/>
    <d v="2021-09-17T00:00:00"/>
    <x v="5"/>
    <s v="Diverses QM"/>
    <x v="3"/>
    <x v="8"/>
    <s v="Sensorik"/>
    <x v="4"/>
    <x v="0"/>
    <x v="0"/>
    <x v="0"/>
    <s v="0"/>
    <s v="QM"/>
    <s v="Diverses QM"/>
    <n v="74"/>
  </r>
  <r>
    <x v="5"/>
    <n v="3.4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x v="5"/>
    <n v="43.7"/>
    <d v="2021-09-17T00:00:00"/>
    <x v="5"/>
    <s v="Laborproben"/>
    <x v="3"/>
    <x v="18"/>
    <s v="Einwaage Labor"/>
    <x v="4"/>
    <x v="0"/>
    <x v="0"/>
    <x v="0"/>
    <s v="0"/>
    <s v="labor"/>
    <s v="Laborproben"/>
    <n v="71"/>
  </r>
  <r>
    <x v="5"/>
    <n v="105.5"/>
    <d v="2021-09-17T00:00:00"/>
    <x v="5"/>
    <s v="Laborproben"/>
    <x v="3"/>
    <x v="9"/>
    <s v="Laborprobe"/>
    <x v="4"/>
    <x v="0"/>
    <x v="0"/>
    <x v="0"/>
    <s v="0"/>
    <s v="Labor"/>
    <s v="Laborproben"/>
    <n v="73"/>
  </r>
  <r>
    <x v="5"/>
    <n v="2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x v="0"/>
    <n v="35"/>
    <d v="2021-09-17T00:00:00"/>
    <x v="10"/>
    <s v="Reste Zipfel"/>
    <x v="4"/>
    <x v="30"/>
    <s v="Reste von Würste beim Köpfen"/>
    <x v="4"/>
    <x v="0"/>
    <x v="0"/>
    <x v="0"/>
    <s v="0"/>
    <s v="WVP"/>
    <s v="Reste Zipfel"/>
    <n v="61"/>
  </r>
  <r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</r>
  <r>
    <x v="1"/>
    <n v="60"/>
    <d v="2021-09-20T00:00:00"/>
    <x v="0"/>
    <s v="VOS-ABS ENTSORGUNG"/>
    <x v="1"/>
    <x v="10"/>
    <s v="keine Verwendung möglich"/>
    <x v="5"/>
    <x v="0"/>
    <x v="0"/>
    <x v="0"/>
    <n v="0.6"/>
    <s v="RWV"/>
    <n v="29500917"/>
    <n v="22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</r>
  <r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</r>
  <r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</r>
  <r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</r>
  <r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</r>
  <r>
    <x v="3"/>
    <n v="362.5"/>
    <d v="2021-09-20T00:00:00"/>
    <x v="3"/>
    <s v="VOS GRW-NATUR ZIPFEL 35"/>
    <x v="0"/>
    <x v="5"/>
    <s v="keinen Abnehmer/Schälen"/>
    <x v="5"/>
    <x v="0"/>
    <x v="0"/>
    <x v="0"/>
    <n v="181.25"/>
    <s v="Verkauf"/>
    <n v="29501063"/>
    <n v="12"/>
  </r>
  <r>
    <x v="3"/>
    <n v="409"/>
    <d v="2021-09-20T00:00:00"/>
    <x v="3"/>
    <s v="VOS GRW-CHILI-NAT ZIPFE"/>
    <x v="0"/>
    <x v="5"/>
    <s v="keinen Abnehmer/Schälen"/>
    <x v="5"/>
    <x v="0"/>
    <x v="0"/>
    <x v="0"/>
    <n v="204.5"/>
    <s v="Verkauf"/>
    <n v="29501078"/>
    <n v="12"/>
  </r>
  <r>
    <x v="1"/>
    <n v="45"/>
    <d v="2021-09-20T00:00:00"/>
    <x v="6"/>
    <s v="RW JALA-NAT 9,3KG JER D"/>
    <x v="1"/>
    <x v="7"/>
    <s v="Metall"/>
    <x v="5"/>
    <x v="0"/>
    <x v="0"/>
    <x v="0"/>
    <s v="0"/>
    <s v="Abfüllung"/>
    <n v="32000066"/>
    <n v="22"/>
  </r>
  <r>
    <x v="3"/>
    <n v="470"/>
    <d v="2021-09-20T00:00:00"/>
    <x v="3"/>
    <s v="Div. Zipfel, Endstücke"/>
    <x v="0"/>
    <x v="5"/>
    <s v="keinen Abnehmer/Schälen"/>
    <x v="5"/>
    <x v="0"/>
    <x v="0"/>
    <x v="0"/>
    <s v="0"/>
    <s v="Verkauf"/>
    <s v="Div. Zipfel, Endstücke"/>
    <n v="12"/>
  </r>
  <r>
    <x v="2"/>
    <n v="70"/>
    <d v="2021-09-20T00:00:00"/>
    <x v="4"/>
    <s v="Diverses"/>
    <x v="2"/>
    <x v="6"/>
    <s v="-"/>
    <x v="5"/>
    <x v="0"/>
    <x v="0"/>
    <x v="0"/>
    <s v="0"/>
    <s v="L21"/>
    <s v="Diverses"/>
    <n v="30"/>
  </r>
  <r>
    <x v="2"/>
    <n v="175"/>
    <d v="2021-09-20T00:00:00"/>
    <x v="4"/>
    <s v="Diverses"/>
    <x v="2"/>
    <x v="6"/>
    <s v="-"/>
    <x v="5"/>
    <x v="0"/>
    <x v="0"/>
    <x v="0"/>
    <s v="0"/>
    <s v="L21"/>
    <s v="Diverses"/>
    <n v="30"/>
  </r>
  <r>
    <x v="0"/>
    <n v="12.1"/>
    <d v="2021-09-20T00:00:00"/>
    <x v="4"/>
    <s v="Diverses"/>
    <x v="2"/>
    <x v="6"/>
    <s v="-"/>
    <x v="5"/>
    <x v="0"/>
    <x v="0"/>
    <x v="0"/>
    <s v="0"/>
    <s v="L11"/>
    <s v="Diverses"/>
    <n v="30"/>
  </r>
  <r>
    <x v="2"/>
    <n v="24"/>
    <d v="2021-09-20T00:00:00"/>
    <x v="4"/>
    <s v="Diverses"/>
    <x v="1"/>
    <x v="7"/>
    <s v="Schmutz"/>
    <x v="5"/>
    <x v="0"/>
    <x v="0"/>
    <x v="0"/>
    <s v="0"/>
    <s v="L21"/>
    <s v="Diverses"/>
    <n v="22"/>
  </r>
  <r>
    <x v="0"/>
    <n v="20.5"/>
    <d v="2021-09-20T00:00:00"/>
    <x v="4"/>
    <s v="Diverses"/>
    <x v="1"/>
    <x v="32"/>
    <s v="wurde nicht eingesetzt"/>
    <x v="5"/>
    <x v="0"/>
    <x v="0"/>
    <x v="0"/>
    <s v="0"/>
    <s v="L33"/>
    <s v="Diverses"/>
    <n v="22"/>
  </r>
  <r>
    <x v="1"/>
    <n v="10"/>
    <d v="2021-09-20T00:00:00"/>
    <x v="4"/>
    <s v="Diverses aus Abfüllung"/>
    <x v="2"/>
    <x v="19"/>
    <s v="Clip gerissen"/>
    <x v="5"/>
    <x v="0"/>
    <x v="0"/>
    <x v="0"/>
    <s v="0"/>
    <s v="Abfüllung"/>
    <s v="Diverses aus Abfüllung"/>
    <n v="31"/>
  </r>
  <r>
    <x v="1"/>
    <n v="185"/>
    <d v="2021-09-20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x v="5"/>
    <n v="12.5"/>
    <d v="2021-09-20T00:00:00"/>
    <x v="5"/>
    <s v="Diverses QM"/>
    <x v="3"/>
    <x v="8"/>
    <s v="Sensorik"/>
    <x v="5"/>
    <x v="0"/>
    <x v="0"/>
    <x v="0"/>
    <s v="0"/>
    <s v="QM"/>
    <s v="Diverses QM"/>
    <n v="74"/>
  </r>
  <r>
    <x v="5"/>
    <n v="5"/>
    <d v="2021-09-20T00:00:00"/>
    <x v="5"/>
    <s v="Laborproben"/>
    <x v="3"/>
    <x v="8"/>
    <s v="Sensorik"/>
    <x v="5"/>
    <x v="0"/>
    <x v="0"/>
    <x v="0"/>
    <s v="0"/>
    <s v="Labor"/>
    <s v="Laborproben"/>
    <n v="74"/>
  </r>
  <r>
    <x v="5"/>
    <n v="19"/>
    <d v="2021-09-20T00:00:00"/>
    <x v="5"/>
    <s v="Laborproben"/>
    <x v="3"/>
    <x v="9"/>
    <s v="Laborprobe"/>
    <x v="5"/>
    <x v="0"/>
    <x v="0"/>
    <x v="0"/>
    <s v="0"/>
    <s v="Labor"/>
    <s v="Laborproben"/>
    <n v="73"/>
  </r>
  <r>
    <x v="0"/>
    <n v="80"/>
    <d v="2021-09-20T00:00:00"/>
    <x v="10"/>
    <s v="Reste Zipfel"/>
    <x v="4"/>
    <x v="30"/>
    <s v="Reste von Würste beim Köpfen"/>
    <x v="5"/>
    <x v="0"/>
    <x v="0"/>
    <x v="0"/>
    <s v="0"/>
    <s v="WVP"/>
    <s v="Reste Zipfel"/>
    <n v="61"/>
  </r>
  <r>
    <x v="5"/>
    <n v="56"/>
    <d v="2021-09-20T00:00:00"/>
    <x v="5"/>
    <s v="Rückstellproben"/>
    <x v="3"/>
    <x v="13"/>
    <s v="Rückstellproben"/>
    <x v="5"/>
    <x v="0"/>
    <x v="0"/>
    <x v="0"/>
    <s v="0"/>
    <s v="Labor"/>
    <s v="Rückstellproben"/>
    <n v="70"/>
  </r>
  <r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</r>
  <r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</r>
  <r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</r>
  <r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</r>
  <r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</r>
  <r>
    <x v="1"/>
    <n v="59"/>
    <d v="2021-09-21T00:00:00"/>
    <x v="0"/>
    <s v="VOS-ABS ENTSORGUNG"/>
    <x v="1"/>
    <x v="10"/>
    <s v="keine Verwendung möglich"/>
    <x v="5"/>
    <x v="0"/>
    <x v="0"/>
    <x v="0"/>
    <n v="0.59"/>
    <s v="RWV"/>
    <n v="29500917"/>
    <n v="22"/>
  </r>
  <r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</r>
  <r>
    <x v="3"/>
    <n v="132"/>
    <d v="2021-09-21T00:00:00"/>
    <x v="3"/>
    <s v="VOS RW-NATUR-NAT ZIPFEL"/>
    <x v="0"/>
    <x v="5"/>
    <s v="keinen Abnehmer/Schälen"/>
    <x v="5"/>
    <x v="0"/>
    <x v="0"/>
    <x v="0"/>
    <n v="66"/>
    <s v="Verkauf"/>
    <n v="29501065"/>
    <n v="12"/>
  </r>
  <r>
    <x v="4"/>
    <n v="45"/>
    <d v="2021-09-21T00:00:00"/>
    <x v="8"/>
    <s v="Blöcke"/>
    <x v="0"/>
    <x v="12"/>
    <s v="Luftzieher/Folienriss durch Transport"/>
    <x v="5"/>
    <x v="0"/>
    <x v="0"/>
    <x v="0"/>
    <s v="0"/>
    <s v="BU2"/>
    <s v="Blöcke"/>
    <n v="12"/>
  </r>
  <r>
    <x v="0"/>
    <n v="4.4000000000000004"/>
    <d v="2021-09-21T00:00:00"/>
    <x v="4"/>
    <s v="Diverses"/>
    <x v="2"/>
    <x v="6"/>
    <s v="-"/>
    <x v="5"/>
    <x v="0"/>
    <x v="0"/>
    <x v="0"/>
    <s v="0"/>
    <s v="L1"/>
    <s v="Diverses"/>
    <n v="30"/>
  </r>
  <r>
    <x v="0"/>
    <n v="11.2"/>
    <d v="2021-09-21T00:00:00"/>
    <x v="4"/>
    <s v="Diverses"/>
    <x v="2"/>
    <x v="6"/>
    <s v="-"/>
    <x v="5"/>
    <x v="0"/>
    <x v="0"/>
    <x v="0"/>
    <s v="0"/>
    <s v="L33"/>
    <s v="Diverses"/>
    <n v="30"/>
  </r>
  <r>
    <x v="1"/>
    <n v="6.4"/>
    <d v="2021-09-21T00:00:00"/>
    <x v="4"/>
    <s v="Diverses"/>
    <x v="1"/>
    <x v="35"/>
    <s v="offene Verpackung"/>
    <x v="5"/>
    <x v="0"/>
    <x v="0"/>
    <x v="0"/>
    <s v="0"/>
    <s v="Strudelline"/>
    <s v="Diverses"/>
    <n v="22"/>
  </r>
  <r>
    <x v="1"/>
    <n v="46.4"/>
    <d v="2021-09-21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x v="5"/>
    <n v="5"/>
    <d v="2021-09-21T00:00:00"/>
    <x v="5"/>
    <s v="Laborproben"/>
    <x v="3"/>
    <x v="8"/>
    <s v="Sensorik"/>
    <x v="5"/>
    <x v="0"/>
    <x v="0"/>
    <x v="0"/>
    <s v="0"/>
    <s v="Labor"/>
    <s v="Laborproben"/>
    <n v="74"/>
  </r>
  <r>
    <x v="5"/>
    <n v="7"/>
    <d v="2021-09-21T00:00:00"/>
    <x v="5"/>
    <s v="Laborproben"/>
    <x v="3"/>
    <x v="18"/>
    <s v="Einwaage Labor"/>
    <x v="5"/>
    <x v="0"/>
    <x v="0"/>
    <x v="0"/>
    <s v="0"/>
    <s v="Labor"/>
    <s v="Laborproben"/>
    <n v="71"/>
  </r>
  <r>
    <x v="5"/>
    <n v="15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x v="5"/>
    <n v="23.8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</r>
  <r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</r>
  <r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</r>
  <r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</r>
  <r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</r>
  <r>
    <x v="1"/>
    <n v="19"/>
    <d v="2021-09-22T00:00:00"/>
    <x v="0"/>
    <s v="VOS-ABS ENTSORGUNG"/>
    <x v="1"/>
    <x v="10"/>
    <s v="keine Verwendung möglich"/>
    <x v="5"/>
    <x v="0"/>
    <x v="0"/>
    <x v="0"/>
    <n v="0.19"/>
    <s v="RWV"/>
    <n v="29500917"/>
    <n v="22"/>
  </r>
  <r>
    <x v="1"/>
    <n v="39"/>
    <d v="2021-09-22T00:00:00"/>
    <x v="0"/>
    <s v="VOS-ABS ENTSORGUNG"/>
    <x v="1"/>
    <x v="10"/>
    <s v="keine Verwendung möglich"/>
    <x v="5"/>
    <x v="0"/>
    <x v="0"/>
    <x v="0"/>
    <n v="0.39"/>
    <s v="RWV"/>
    <n v="29500917"/>
    <n v="22"/>
  </r>
  <r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</r>
  <r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</r>
  <r>
    <x v="0"/>
    <n v="23"/>
    <d v="2021-09-22T00:00:00"/>
    <x v="2"/>
    <s v="VOS VEG-SCH MILD"/>
    <x v="0"/>
    <x v="0"/>
    <s v="-"/>
    <x v="5"/>
    <x v="0"/>
    <x v="0"/>
    <x v="0"/>
    <n v="11.5"/>
    <s v="BU3"/>
    <n v="29900002"/>
    <n v="12"/>
  </r>
  <r>
    <x v="1"/>
    <n v="315.5"/>
    <d v="2021-09-22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x v="1"/>
    <n v="22"/>
    <d v="2021-09-22T00:00:00"/>
    <x v="6"/>
    <s v="GRW NATUR 7,2KG"/>
    <x v="2"/>
    <x v="19"/>
    <s v="Clip gerissen"/>
    <x v="5"/>
    <x v="0"/>
    <x v="0"/>
    <x v="0"/>
    <s v="0"/>
    <s v="Abfüllung"/>
    <n v="32000049"/>
    <n v="31"/>
  </r>
  <r>
    <x v="0"/>
    <n v="32.5"/>
    <d v="2021-09-22T00:00:00"/>
    <x v="0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</r>
  <r>
    <x v="4"/>
    <n v="30"/>
    <d v="2021-09-22T00:00:00"/>
    <x v="8"/>
    <s v="Blöcke"/>
    <x v="0"/>
    <x v="12"/>
    <s v="Luftzieher/Folienriss durch Transport"/>
    <x v="5"/>
    <x v="0"/>
    <x v="0"/>
    <x v="0"/>
    <s v="0"/>
    <s v="BU2"/>
    <s v="Blöcke"/>
    <n v="12"/>
  </r>
  <r>
    <x v="0"/>
    <n v="3.5"/>
    <d v="2021-09-22T00:00:00"/>
    <x v="4"/>
    <s v="DIverses"/>
    <x v="2"/>
    <x v="6"/>
    <s v="-"/>
    <x v="5"/>
    <x v="0"/>
    <x v="0"/>
    <x v="0"/>
    <s v="0"/>
    <s v="L3"/>
    <s v="DIverses"/>
    <n v="30"/>
  </r>
  <r>
    <x v="0"/>
    <n v="18"/>
    <d v="2021-09-22T00:00:00"/>
    <x v="4"/>
    <s v="Diverses"/>
    <x v="2"/>
    <x v="6"/>
    <s v="-"/>
    <x v="5"/>
    <x v="0"/>
    <x v="0"/>
    <x v="0"/>
    <s v="0"/>
    <s v="L36"/>
    <s v="Diverses"/>
    <n v="30"/>
  </r>
  <r>
    <x v="0"/>
    <n v="24"/>
    <d v="2021-09-22T00:00:00"/>
    <x v="4"/>
    <s v="Diverses"/>
    <x v="2"/>
    <x v="6"/>
    <s v="-"/>
    <x v="5"/>
    <x v="0"/>
    <x v="0"/>
    <x v="0"/>
    <s v="0"/>
    <s v="L18"/>
    <s v="Diverses"/>
    <n v="30"/>
  </r>
  <r>
    <x v="1"/>
    <n v="12"/>
    <d v="2021-09-22T00:00:00"/>
    <x v="4"/>
    <s v="Diverses"/>
    <x v="1"/>
    <x v="36"/>
    <s v="-"/>
    <x v="5"/>
    <x v="0"/>
    <x v="0"/>
    <x v="0"/>
    <s v="0"/>
    <s v="Strudelline"/>
    <s v="Diverses"/>
    <n v="22"/>
  </r>
  <r>
    <x v="4"/>
    <n v="38.5"/>
    <d v="2021-09-22T00:00:00"/>
    <x v="4"/>
    <s v="Diverses"/>
    <x v="2"/>
    <x v="6"/>
    <s v="-"/>
    <x v="5"/>
    <x v="0"/>
    <x v="0"/>
    <x v="0"/>
    <s v="0"/>
    <s v="BU2"/>
    <s v="Diverses"/>
    <n v="30"/>
  </r>
  <r>
    <x v="4"/>
    <n v="33"/>
    <d v="2021-09-22T00:00:00"/>
    <x v="4"/>
    <s v="Diverses"/>
    <x v="2"/>
    <x v="6"/>
    <s v="-"/>
    <x v="5"/>
    <x v="0"/>
    <x v="0"/>
    <x v="0"/>
    <s v="0"/>
    <s v="Bu2"/>
    <s v="Diverses"/>
    <n v="30"/>
  </r>
  <r>
    <x v="1"/>
    <n v="82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x v="1"/>
    <n v="88.5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x v="1"/>
    <n v="19.5"/>
    <d v="2021-09-22T00:00:00"/>
    <x v="4"/>
    <s v="Diverses aus Schmelze"/>
    <x v="1"/>
    <x v="7"/>
    <s v="Interleaver im Produkt von L34"/>
    <x v="5"/>
    <x v="0"/>
    <x v="0"/>
    <x v="0"/>
    <s v="0"/>
    <s v="Schmelze"/>
    <s v="Diverses aus Schmelze"/>
    <n v="22"/>
  </r>
  <r>
    <x v="5"/>
    <n v="7"/>
    <d v="2021-09-22T00:00:00"/>
    <x v="5"/>
    <s v="Diverses QM"/>
    <x v="3"/>
    <x v="8"/>
    <s v="Sensorik"/>
    <x v="5"/>
    <x v="0"/>
    <x v="0"/>
    <x v="0"/>
    <s v="0"/>
    <s v="QM"/>
    <s v="Diverses QM"/>
    <n v="74"/>
  </r>
  <r>
    <x v="2"/>
    <n v="23"/>
    <d v="2021-09-22T00:00:00"/>
    <x v="4"/>
    <s v="Diverses Schimmel BU4"/>
    <x v="0"/>
    <x v="1"/>
    <s v="Keinen Einsatz"/>
    <x v="5"/>
    <x v="0"/>
    <x v="0"/>
    <x v="0"/>
    <s v="0"/>
    <s v="BU4"/>
    <s v="Diverses Schimmel BU4"/>
    <n v="12"/>
  </r>
  <r>
    <x v="0"/>
    <n v="345"/>
    <d v="2021-09-22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x v="5"/>
    <n v="4.0999999999999996"/>
    <d v="2021-09-22T00:00:00"/>
    <x v="5"/>
    <s v="Laborproben"/>
    <x v="3"/>
    <x v="8"/>
    <s v="Sensorik"/>
    <x v="5"/>
    <x v="0"/>
    <x v="0"/>
    <x v="0"/>
    <s v="0"/>
    <s v="Labor"/>
    <s v="Laborproben"/>
    <n v="74"/>
  </r>
  <r>
    <x v="1"/>
    <n v="8"/>
    <d v="2021-09-22T00:00:00"/>
    <x v="10"/>
    <s v="Schinken Stange"/>
    <x v="0"/>
    <x v="17"/>
    <s v="Schimmel, Reklamation QM"/>
    <x v="5"/>
    <x v="0"/>
    <x v="0"/>
    <x v="0"/>
    <s v="0"/>
    <s v="Abfüllung"/>
    <s v="Schinken Stange"/>
    <n v="12"/>
  </r>
  <r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</r>
  <r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</r>
  <r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</r>
  <r>
    <x v="1"/>
    <n v="32"/>
    <d v="2021-09-23T00:00:00"/>
    <x v="0"/>
    <s v="VOS-ABS ENTSORGUNG"/>
    <x v="1"/>
    <x v="10"/>
    <s v="keine Verwendung möglich"/>
    <x v="5"/>
    <x v="0"/>
    <x v="0"/>
    <x v="0"/>
    <n v="0.32"/>
    <s v="RWV"/>
    <n v="29500917"/>
    <n v="22"/>
  </r>
  <r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</r>
  <r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</r>
  <r>
    <x v="3"/>
    <n v="239"/>
    <d v="2021-09-23T00:00:00"/>
    <x v="3"/>
    <s v="VOS RW-NATUR ZIPFEL 350"/>
    <x v="0"/>
    <x v="5"/>
    <s v="keinen Abnehmer/Schälen"/>
    <x v="5"/>
    <x v="0"/>
    <x v="0"/>
    <x v="0"/>
    <n v="119.5"/>
    <s v="Verkauf"/>
    <n v="29501060"/>
    <n v="12"/>
  </r>
  <r>
    <x v="3"/>
    <n v="205"/>
    <d v="2021-09-23T00:00:00"/>
    <x v="3"/>
    <s v="VOS RW-SCHI ZIPFEL 3500"/>
    <x v="0"/>
    <x v="5"/>
    <s v="keinen Abnehmer/Schälen"/>
    <x v="5"/>
    <x v="0"/>
    <x v="0"/>
    <x v="0"/>
    <n v="102.5"/>
    <s v="Verkauf"/>
    <n v="29501061"/>
    <n v="12"/>
  </r>
  <r>
    <x v="3"/>
    <n v="302"/>
    <d v="2021-09-23T00:00:00"/>
    <x v="3"/>
    <s v="VOS GRW-CHILI-NAT ENDST"/>
    <x v="0"/>
    <x v="5"/>
    <s v="keinen Abnehmer/Schälen"/>
    <x v="5"/>
    <x v="0"/>
    <x v="0"/>
    <x v="0"/>
    <n v="151"/>
    <s v="Verkauf"/>
    <n v="29501079"/>
    <n v="12"/>
  </r>
  <r>
    <x v="3"/>
    <n v="300"/>
    <d v="2021-09-23T00:00:00"/>
    <x v="3"/>
    <s v="VOS RW-NATUR-EXTRA ZIPF"/>
    <x v="0"/>
    <x v="5"/>
    <s v="keinen Abnehmer/Schälen"/>
    <x v="5"/>
    <x v="0"/>
    <x v="0"/>
    <x v="0"/>
    <n v="150"/>
    <s v="Verkauf"/>
    <n v="29501082"/>
    <n v="12"/>
  </r>
  <r>
    <x v="1"/>
    <n v="20.6"/>
    <d v="2021-09-23T00:00:00"/>
    <x v="11"/>
    <s v="Würste 9300g Räucher na"/>
    <x v="2"/>
    <x v="19"/>
    <s v="Darm geplatzt"/>
    <x v="5"/>
    <x v="0"/>
    <x v="0"/>
    <x v="0"/>
    <s v="0"/>
    <s v="Abfüllung"/>
    <n v="31000083"/>
    <n v="34"/>
  </r>
  <r>
    <x v="0"/>
    <n v="82"/>
    <d v="2021-09-23T00:00:00"/>
    <x v="1"/>
    <s v="ABS GOU VAKU-OGT"/>
    <x v="0"/>
    <x v="17"/>
    <s v="wurde nicht eingesetzt"/>
    <x v="5"/>
    <x v="0"/>
    <x v="0"/>
    <x v="0"/>
    <s v="0"/>
    <s v="Bu3"/>
    <n v="49500034"/>
    <n v="12"/>
  </r>
  <r>
    <x v="3"/>
    <n v="284"/>
    <d v="2021-09-23T00:00:00"/>
    <x v="3"/>
    <s v="VOS GRW-KRÄU-VAKU"/>
    <x v="0"/>
    <x v="5"/>
    <s v="keinen Abnehmer/Schälen"/>
    <x v="5"/>
    <x v="0"/>
    <x v="0"/>
    <x v="0"/>
    <n v="145.976"/>
    <s v="Verkauf"/>
    <n v="49500084"/>
    <n v="12"/>
  </r>
  <r>
    <x v="0"/>
    <n v="171"/>
    <d v="2021-09-23T00:00:00"/>
    <x v="0"/>
    <s v="VOS RW-NATUR-NAT-VAKU"/>
    <x v="0"/>
    <x v="0"/>
    <s v="-"/>
    <x v="5"/>
    <x v="0"/>
    <x v="0"/>
    <x v="0"/>
    <n v="87.894000000000005"/>
    <s v="L16"/>
    <n v="49500089"/>
    <n v="12"/>
  </r>
  <r>
    <x v="0"/>
    <n v="213"/>
    <d v="2021-09-23T00:00:00"/>
    <x v="0"/>
    <s v="VOS RW-SCHI-NAT-VAKU"/>
    <x v="0"/>
    <x v="0"/>
    <s v="-"/>
    <x v="5"/>
    <x v="0"/>
    <x v="0"/>
    <x v="0"/>
    <n v="109.482"/>
    <s v="L16"/>
    <n v="49500090"/>
    <n v="12"/>
  </r>
  <r>
    <x v="0"/>
    <n v="345"/>
    <d v="2021-09-23T00:00:00"/>
    <x v="0"/>
    <s v="VOS RW-JAL-NAT-VAKU"/>
    <x v="0"/>
    <x v="0"/>
    <s v="-"/>
    <x v="5"/>
    <x v="0"/>
    <x v="0"/>
    <x v="0"/>
    <n v="177.33"/>
    <s v="L11"/>
    <n v="49500091"/>
    <n v="12"/>
  </r>
  <r>
    <x v="3"/>
    <n v="243"/>
    <d v="2021-09-23T00:00:00"/>
    <x v="3"/>
    <s v="VOS RW-NATUR-EXTRA-VAKU"/>
    <x v="0"/>
    <x v="5"/>
    <s v="keinen Abnehmer/Schälen"/>
    <x v="5"/>
    <x v="0"/>
    <x v="0"/>
    <x v="0"/>
    <s v="0"/>
    <s v="Verkauf"/>
    <n v="49500092"/>
    <n v="12"/>
  </r>
  <r>
    <x v="3"/>
    <n v="102"/>
    <d v="2021-09-23T00:00:00"/>
    <x v="3"/>
    <s v="VOS GRW-SCHI-VAKU /Ersa"/>
    <x v="0"/>
    <x v="5"/>
    <s v="keinen Abnehmer/Schälen"/>
    <x v="5"/>
    <x v="0"/>
    <x v="0"/>
    <x v="0"/>
    <n v="52.428000000000004"/>
    <s v="Verkauf"/>
    <n v="49500144"/>
    <n v="12"/>
  </r>
  <r>
    <x v="2"/>
    <n v="46"/>
    <d v="2021-09-23T00:00:00"/>
    <x v="4"/>
    <s v="Diverses"/>
    <x v="2"/>
    <x v="6"/>
    <s v="-"/>
    <x v="5"/>
    <x v="0"/>
    <x v="0"/>
    <x v="0"/>
    <s v="0"/>
    <s v="BU4"/>
    <s v="Diverses"/>
    <n v="30"/>
  </r>
  <r>
    <x v="1"/>
    <n v="40.4"/>
    <d v="2021-09-23T00:00:00"/>
    <x v="4"/>
    <s v="Diverses aus Abfüllung"/>
    <x v="2"/>
    <x v="19"/>
    <s v="aus der Hand gerutscht"/>
    <x v="5"/>
    <x v="0"/>
    <x v="0"/>
    <x v="0"/>
    <s v="0"/>
    <s v="Abfüllung"/>
    <s v="Diverses aus Abfüllung"/>
    <n v="32"/>
  </r>
  <r>
    <x v="1"/>
    <n v="113"/>
    <d v="2021-09-23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x v="5"/>
    <n v="84"/>
    <d v="2021-09-23T00:00:00"/>
    <x v="4"/>
    <s v="Diverses Muster"/>
    <x v="3"/>
    <x v="24"/>
    <s v="Muster"/>
    <x v="5"/>
    <x v="0"/>
    <x v="0"/>
    <x v="0"/>
    <s v="0"/>
    <s v="Muster"/>
    <s v="Diverses Muster"/>
    <n v="72"/>
  </r>
  <r>
    <x v="5"/>
    <n v="9"/>
    <d v="2021-09-23T00:00:00"/>
    <x v="5"/>
    <s v="Diverses QM"/>
    <x v="3"/>
    <x v="8"/>
    <s v="Sensorik"/>
    <x v="5"/>
    <x v="0"/>
    <x v="0"/>
    <x v="0"/>
    <s v="0"/>
    <s v="QM"/>
    <s v="Diverses QM"/>
    <n v="74"/>
  </r>
  <r>
    <x v="0"/>
    <n v="206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x v="0"/>
    <n v="70.599999999999994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x v="5"/>
    <n v="22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x v="5"/>
    <n v="30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x v="5"/>
    <n v="97.5"/>
    <d v="2021-09-23T00:00:00"/>
    <x v="5"/>
    <s v="Rückstellproben"/>
    <x v="3"/>
    <x v="13"/>
    <s v="-"/>
    <x v="5"/>
    <x v="0"/>
    <x v="0"/>
    <x v="0"/>
    <s v="0"/>
    <s v="Labor"/>
    <s v="Rückstellproben"/>
    <n v="70"/>
  </r>
  <r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</r>
  <r>
    <x v="1"/>
    <n v="27"/>
    <d v="2021-09-24T00:00:00"/>
    <x v="0"/>
    <s v="VOS-ABS ENTSORGUNG"/>
    <x v="1"/>
    <x v="10"/>
    <s v="keine Verwendung möglich"/>
    <x v="5"/>
    <x v="0"/>
    <x v="0"/>
    <x v="0"/>
    <n v="0.27"/>
    <s v="RWV"/>
    <n v="29500917"/>
    <n v="22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</r>
  <r>
    <x v="1"/>
    <n v="28.5"/>
    <d v="2021-09-24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x v="1"/>
    <n v="22"/>
    <d v="2021-09-24T00:00:00"/>
    <x v="6"/>
    <s v="GRW NATUR 7,2KG"/>
    <x v="2"/>
    <x v="19"/>
    <s v="Clip gerissen"/>
    <x v="5"/>
    <x v="0"/>
    <x v="0"/>
    <x v="0"/>
    <s v="0"/>
    <s v="Abfüllung"/>
    <n v="32000049"/>
    <n v="31"/>
  </r>
  <r>
    <x v="5"/>
    <n v="3546"/>
    <d v="2021-09-24T00:00:00"/>
    <x v="12"/>
    <s v="Black Forest Räucherkäs"/>
    <x v="1"/>
    <x v="11"/>
    <s v="Rückrufaktion"/>
    <x v="5"/>
    <x v="0"/>
    <x v="0"/>
    <x v="0"/>
    <s v="0"/>
    <s v="Externe"/>
    <n v="57000277"/>
    <n v="22"/>
  </r>
  <r>
    <x v="4"/>
    <n v="60"/>
    <d v="2021-09-24T00:00:00"/>
    <x v="8"/>
    <s v="Blöcke"/>
    <x v="0"/>
    <x v="12"/>
    <s v="Luftzieher/Folienriss durch Transport"/>
    <x v="5"/>
    <x v="0"/>
    <x v="0"/>
    <x v="0"/>
    <s v="0"/>
    <s v="BU2"/>
    <s v="Blöcke"/>
    <n v="12"/>
  </r>
  <r>
    <x v="0"/>
    <n v="33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x v="0"/>
    <n v="91.5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x v="2"/>
    <n v="63.5"/>
    <d v="2021-09-24T00:00:00"/>
    <x v="4"/>
    <s v="Diverses"/>
    <x v="2"/>
    <x v="6"/>
    <s v="-"/>
    <x v="5"/>
    <x v="0"/>
    <x v="0"/>
    <x v="0"/>
    <s v="0"/>
    <s v="BU4"/>
    <s v="Diverses"/>
    <n v="30"/>
  </r>
  <r>
    <x v="4"/>
    <n v="74"/>
    <d v="2021-09-24T00:00:00"/>
    <x v="4"/>
    <s v="Diverses"/>
    <x v="2"/>
    <x v="6"/>
    <s v="-"/>
    <x v="5"/>
    <x v="0"/>
    <x v="0"/>
    <x v="0"/>
    <s v="0"/>
    <s v="BU2"/>
    <s v="Diverses"/>
    <n v="30"/>
  </r>
  <r>
    <x v="1"/>
    <n v="89.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x v="1"/>
    <n v="9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x v="5"/>
    <n v="75"/>
    <d v="2021-09-24T00:00:00"/>
    <x v="4"/>
    <s v="Diverses Muster"/>
    <x v="3"/>
    <x v="24"/>
    <s v="Muster"/>
    <x v="5"/>
    <x v="0"/>
    <x v="0"/>
    <x v="0"/>
    <s v="0"/>
    <s v="Muster"/>
    <s v="Diverses Muster"/>
    <n v="72"/>
  </r>
  <r>
    <x v="5"/>
    <n v="7.5"/>
    <d v="2021-09-24T00:00:00"/>
    <x v="5"/>
    <s v="Diverses QM"/>
    <x v="3"/>
    <x v="8"/>
    <s v="Sensorik"/>
    <x v="5"/>
    <x v="0"/>
    <x v="0"/>
    <x v="0"/>
    <s v="0"/>
    <s v="QM"/>
    <s v="Diverses QM"/>
    <n v="74"/>
  </r>
  <r>
    <x v="0"/>
    <n v="392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x v="0"/>
    <n v="148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x v="5"/>
    <n v="84"/>
    <d v="2021-09-24T00:00:00"/>
    <x v="5"/>
    <s v="Laborproben"/>
    <x v="3"/>
    <x v="9"/>
    <s v="Laborprobe"/>
    <x v="5"/>
    <x v="0"/>
    <x v="0"/>
    <x v="0"/>
    <s v="0"/>
    <s v="Labor"/>
    <s v="Laborproben"/>
    <n v="73"/>
  </r>
  <r>
    <x v="5"/>
    <n v="2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x v="5"/>
    <n v="2.5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</r>
  <r>
    <x v="1"/>
    <n v="28"/>
    <d v="2021-09-27T00:00:00"/>
    <x v="0"/>
    <s v="VOS-ABS ENTSORGUNG"/>
    <x v="1"/>
    <x v="10"/>
    <s v="keine Verwendung möglich"/>
    <x v="6"/>
    <x v="0"/>
    <x v="0"/>
    <x v="0"/>
    <n v="0.28000000000000003"/>
    <s v="RWV"/>
    <n v="29500917"/>
    <n v="22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</r>
  <r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</r>
  <r>
    <x v="3"/>
    <n v="375"/>
    <d v="2021-09-27T00:00:00"/>
    <x v="3"/>
    <s v="VOS RW-ROT-CHEDD 8,1KG"/>
    <x v="0"/>
    <x v="5"/>
    <s v="keinen Abnehmer/Schälen"/>
    <x v="6"/>
    <x v="0"/>
    <x v="0"/>
    <x v="0"/>
    <n v="187.5"/>
    <s v="Verkauf"/>
    <n v="29501053"/>
    <n v="12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</r>
  <r>
    <x v="3"/>
    <n v="427"/>
    <d v="2021-09-27T00:00:00"/>
    <x v="3"/>
    <s v="VOS GRW-SCHI ZIPFEL 350"/>
    <x v="0"/>
    <x v="5"/>
    <s v="keinen Abnehmer/Schälen"/>
    <x v="6"/>
    <x v="0"/>
    <x v="0"/>
    <x v="0"/>
    <n v="213.5"/>
    <s v="Verkauf"/>
    <n v="29501064"/>
    <n v="12"/>
  </r>
  <r>
    <x v="3"/>
    <n v="613"/>
    <d v="2021-09-27T00:00:00"/>
    <x v="3"/>
    <s v="VOS GRW-SCHI ZIPFEL 350"/>
    <x v="0"/>
    <x v="5"/>
    <s v="keinen Abnehmer/Schälen"/>
    <x v="6"/>
    <x v="0"/>
    <x v="0"/>
    <x v="0"/>
    <n v="306.5"/>
    <s v="Verkauf"/>
    <n v="29501064"/>
    <n v="12"/>
  </r>
  <r>
    <x v="3"/>
    <n v="477"/>
    <d v="2021-09-27T00:00:00"/>
    <x v="3"/>
    <s v="VOS GRW-NATUR ENDSTÜCK"/>
    <x v="0"/>
    <x v="5"/>
    <s v="keinen Abnehmer/Schälen"/>
    <x v="6"/>
    <x v="0"/>
    <x v="0"/>
    <x v="0"/>
    <n v="238.5"/>
    <s v="Verkauf"/>
    <n v="29501069"/>
    <n v="12"/>
  </r>
  <r>
    <x v="3"/>
    <n v="419"/>
    <d v="2021-09-27T00:00:00"/>
    <x v="3"/>
    <s v="VOS GRW-SCHI-NAT ENDSTÜ"/>
    <x v="0"/>
    <x v="5"/>
    <s v="keinen Abnehmer/Schälen"/>
    <x v="6"/>
    <x v="0"/>
    <x v="0"/>
    <x v="0"/>
    <n v="209.5"/>
    <s v="Verkauf"/>
    <n v="29501070"/>
    <n v="12"/>
  </r>
  <r>
    <x v="3"/>
    <n v="230"/>
    <d v="2021-09-27T00:00:00"/>
    <x v="3"/>
    <s v="VOS GRW-CHILI-NAT ENDST"/>
    <x v="0"/>
    <x v="5"/>
    <s v="keinen Abnehmer/Schälen"/>
    <x v="6"/>
    <x v="0"/>
    <x v="0"/>
    <x v="0"/>
    <n v="115"/>
    <s v="Verkauf"/>
    <n v="29501079"/>
    <n v="12"/>
  </r>
  <r>
    <x v="1"/>
    <n v="120"/>
    <d v="2021-09-27T00:00:00"/>
    <x v="1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</r>
  <r>
    <x v="1"/>
    <n v="7"/>
    <d v="2021-09-27T00:00:00"/>
    <x v="0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</r>
  <r>
    <x v="1"/>
    <n v="26"/>
    <d v="2021-09-27T00:00:00"/>
    <x v="0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</r>
  <r>
    <x v="1"/>
    <n v="43.5"/>
    <d v="2021-09-27T00:00:00"/>
    <x v="6"/>
    <s v="GRW CHILI-NAT 7,2GK NEU"/>
    <x v="2"/>
    <x v="19"/>
    <s v="Darm geplatzt"/>
    <x v="6"/>
    <x v="0"/>
    <x v="0"/>
    <x v="0"/>
    <s v="0"/>
    <s v="Abfüllung"/>
    <n v="32000107"/>
    <n v="34"/>
  </r>
  <r>
    <x v="0"/>
    <n v="120"/>
    <d v="2021-09-27T00:00:00"/>
    <x v="1"/>
    <s v="ABS Tilster"/>
    <x v="1"/>
    <x v="7"/>
    <s v="Kunststoff"/>
    <x v="6"/>
    <x v="0"/>
    <x v="0"/>
    <x v="0"/>
    <s v="0"/>
    <s v="L1"/>
    <s v="ABS Tilster"/>
    <n v="22"/>
  </r>
  <r>
    <x v="0"/>
    <n v="191"/>
    <d v="2021-09-27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x v="0"/>
    <n v="40"/>
    <d v="2021-09-27T00:00:00"/>
    <x v="4"/>
    <s v="Diverses"/>
    <x v="2"/>
    <x v="6"/>
    <s v="-"/>
    <x v="6"/>
    <x v="0"/>
    <x v="0"/>
    <x v="0"/>
    <s v="0"/>
    <s v="Bu3"/>
    <s v="Diverses"/>
    <n v="30"/>
  </r>
  <r>
    <x v="4"/>
    <n v="130"/>
    <d v="2021-09-27T00:00:00"/>
    <x v="4"/>
    <s v="Diverses"/>
    <x v="2"/>
    <x v="6"/>
    <s v="-"/>
    <x v="6"/>
    <x v="0"/>
    <x v="0"/>
    <x v="0"/>
    <s v="0"/>
    <s v="BU2"/>
    <s v="Diverses"/>
    <n v="30"/>
  </r>
  <r>
    <x v="2"/>
    <n v="110"/>
    <d v="2021-09-27T00:00:00"/>
    <x v="9"/>
    <s v="Diverses "/>
    <x v="2"/>
    <x v="16"/>
    <s v="-"/>
    <x v="6"/>
    <x v="0"/>
    <x v="0"/>
    <x v="0"/>
    <s v="0"/>
    <s v="BU4"/>
    <s v="Diverses "/>
    <n v="10"/>
  </r>
  <r>
    <x v="0"/>
    <n v="90"/>
    <d v="2021-09-27T00:00:00"/>
    <x v="9"/>
    <s v="Diverses "/>
    <x v="2"/>
    <x v="16"/>
    <s v="-"/>
    <x v="6"/>
    <x v="0"/>
    <x v="0"/>
    <x v="0"/>
    <s v="0"/>
    <s v="L33"/>
    <s v="Diverses "/>
    <n v="10"/>
  </r>
  <r>
    <x v="1"/>
    <n v="132.5"/>
    <d v="2021-09-27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x v="0"/>
    <n v="62"/>
    <d v="2021-09-27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x v="5"/>
    <n v="3.8"/>
    <d v="2021-09-27T00:00:00"/>
    <x v="5"/>
    <s v="Laborproben"/>
    <x v="3"/>
    <x v="8"/>
    <s v="Sensorik"/>
    <x v="6"/>
    <x v="0"/>
    <x v="0"/>
    <x v="0"/>
    <s v="0"/>
    <s v="Labor"/>
    <s v="Laborproben"/>
    <n v="74"/>
  </r>
  <r>
    <x v="1"/>
    <n v="382"/>
    <d v="2021-09-27T00:00:00"/>
    <x v="6"/>
    <s v="Natur"/>
    <x v="2"/>
    <x v="6"/>
    <s v="-"/>
    <x v="6"/>
    <x v="0"/>
    <x v="0"/>
    <x v="0"/>
    <s v="0"/>
    <s v="Abfüllung"/>
    <s v="Natur"/>
    <n v="30"/>
  </r>
  <r>
    <x v="0"/>
    <n v="80"/>
    <d v="2021-09-27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</r>
  <r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</r>
  <r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</r>
  <r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</r>
  <r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</r>
  <r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</r>
  <r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</r>
  <r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</r>
  <r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</r>
  <r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</r>
  <r>
    <x v="1"/>
    <n v="84"/>
    <d v="2021-09-28T00:00:00"/>
    <x v="0"/>
    <s v="VOS-ABS ENTSORGUNG"/>
    <x v="1"/>
    <x v="10"/>
    <s v="keine Verwendung möglich"/>
    <x v="6"/>
    <x v="0"/>
    <x v="0"/>
    <x v="0"/>
    <n v="0.84"/>
    <s v="RWV"/>
    <n v="29500917"/>
    <n v="22"/>
  </r>
  <r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</r>
  <r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</r>
  <r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</r>
  <r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</r>
  <r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</r>
  <r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</r>
  <r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</r>
  <r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</r>
  <r>
    <x v="3"/>
    <n v="85.4"/>
    <d v="2021-09-28T00:00:00"/>
    <x v="3"/>
    <s v="VOS GRW-SCHI-NAT ENDSTÜ"/>
    <x v="0"/>
    <x v="5"/>
    <s v="keinen Abnehmer/Schälen"/>
    <x v="6"/>
    <x v="0"/>
    <x v="0"/>
    <x v="0"/>
    <n v="42.7"/>
    <s v="Verkauf"/>
    <n v="29501070"/>
    <n v="12"/>
  </r>
  <r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</r>
  <r>
    <x v="0"/>
    <n v="63"/>
    <d v="2021-09-28T00:00:00"/>
    <x v="2"/>
    <s v="VOS VEG-SCH WÜRZIG"/>
    <x v="0"/>
    <x v="0"/>
    <s v="-"/>
    <x v="6"/>
    <x v="0"/>
    <x v="0"/>
    <x v="0"/>
    <n v="31.5"/>
    <s v="L1"/>
    <n v="29900003"/>
    <n v="12"/>
  </r>
  <r>
    <x v="1"/>
    <n v="17.399999999999999"/>
    <d v="2021-09-28T00:00:00"/>
    <x v="11"/>
    <s v="Würste 8400g Schinkenrä"/>
    <x v="2"/>
    <x v="16"/>
    <s v="-"/>
    <x v="6"/>
    <x v="0"/>
    <x v="0"/>
    <x v="0"/>
    <s v="0"/>
    <s v="Abfüllung"/>
    <n v="31000092"/>
    <n v="10"/>
  </r>
  <r>
    <x v="1"/>
    <n v="51"/>
    <d v="2021-09-28T00:00:00"/>
    <x v="2"/>
    <s v="VEG-SCH WÜRZIG  7,2KG"/>
    <x v="2"/>
    <x v="37"/>
    <s v="-"/>
    <x v="6"/>
    <x v="0"/>
    <x v="0"/>
    <x v="0"/>
    <n v="917.47979999999995"/>
    <s v="Abfüllung"/>
    <n v="31900002"/>
    <n v="20"/>
  </r>
  <r>
    <x v="1"/>
    <n v="22.4"/>
    <d v="2021-09-28T00:00:00"/>
    <x v="6"/>
    <s v="GRW SCHI-NAT 7,2GK NEUE"/>
    <x v="2"/>
    <x v="19"/>
    <s v="Clip gerissen"/>
    <x v="6"/>
    <x v="0"/>
    <x v="0"/>
    <x v="0"/>
    <s v="0"/>
    <s v="Abfüllung"/>
    <n v="32000106"/>
    <n v="31"/>
  </r>
  <r>
    <x v="0"/>
    <n v="134"/>
    <d v="2021-09-28T00:00:00"/>
    <x v="0"/>
    <s v="VOS RW-NUSS-VAKU"/>
    <x v="0"/>
    <x v="17"/>
    <s v="wurde nicht eingesetzt"/>
    <x v="6"/>
    <x v="0"/>
    <x v="0"/>
    <x v="0"/>
    <n v="68.876000000000005"/>
    <s v="L4"/>
    <n v="49500088"/>
    <n v="12"/>
  </r>
  <r>
    <x v="4"/>
    <n v="75"/>
    <d v="2021-09-28T00:00:00"/>
    <x v="8"/>
    <s v="Blöcke"/>
    <x v="0"/>
    <x v="12"/>
    <s v="Luftzieher/Folienriss durch Transport"/>
    <x v="6"/>
    <x v="0"/>
    <x v="0"/>
    <x v="0"/>
    <s v="0"/>
    <s v="BU2"/>
    <s v="Blöcke"/>
    <n v="12"/>
  </r>
  <r>
    <x v="0"/>
    <n v="181"/>
    <d v="2021-09-28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x v="1"/>
    <n v="54"/>
    <d v="2021-09-28T00:00:00"/>
    <x v="4"/>
    <s v="Diverse Rinde"/>
    <x v="1"/>
    <x v="10"/>
    <s v="keine Verwendung möglich"/>
    <x v="6"/>
    <x v="0"/>
    <x v="0"/>
    <x v="0"/>
    <s v="0"/>
    <s v="RWV"/>
    <s v="Diverse Rinde"/>
    <n v="22"/>
  </r>
  <r>
    <x v="2"/>
    <n v="19"/>
    <d v="2021-09-28T00:00:00"/>
    <x v="4"/>
    <s v="Diverses"/>
    <x v="2"/>
    <x v="6"/>
    <s v="-"/>
    <x v="6"/>
    <x v="0"/>
    <x v="0"/>
    <x v="0"/>
    <s v="0"/>
    <s v="BU4"/>
    <s v="Diverses"/>
    <n v="30"/>
  </r>
  <r>
    <x v="0"/>
    <n v="20"/>
    <d v="2021-09-28T00:00:00"/>
    <x v="4"/>
    <s v="Diverses"/>
    <x v="2"/>
    <x v="6"/>
    <s v="-"/>
    <x v="6"/>
    <x v="0"/>
    <x v="0"/>
    <x v="0"/>
    <s v="0"/>
    <s v="Bu3"/>
    <s v="Diverses"/>
    <n v="30"/>
  </r>
  <r>
    <x v="0"/>
    <n v="13"/>
    <d v="2021-09-28T00:00:00"/>
    <x v="4"/>
    <s v="Diverses"/>
    <x v="2"/>
    <x v="6"/>
    <s v="-"/>
    <x v="6"/>
    <x v="0"/>
    <x v="0"/>
    <x v="0"/>
    <s v="0"/>
    <s v="L33"/>
    <s v="Diverses"/>
    <n v="30"/>
  </r>
  <r>
    <x v="4"/>
    <n v="69"/>
    <d v="2021-09-28T00:00:00"/>
    <x v="4"/>
    <s v="Diverses"/>
    <x v="2"/>
    <x v="6"/>
    <s v="-"/>
    <x v="6"/>
    <x v="0"/>
    <x v="0"/>
    <x v="0"/>
    <s v="0"/>
    <s v="BU2"/>
    <s v="Diverses"/>
    <n v="30"/>
  </r>
  <r>
    <x v="4"/>
    <n v="85.5"/>
    <d v="2021-09-28T00:00:00"/>
    <x v="4"/>
    <s v="Diverses"/>
    <x v="2"/>
    <x v="6"/>
    <s v="-"/>
    <x v="6"/>
    <x v="0"/>
    <x v="0"/>
    <x v="0"/>
    <s v="0"/>
    <s v="BU2"/>
    <s v="Diverses"/>
    <n v="30"/>
  </r>
  <r>
    <x v="1"/>
    <n v="141.19999999999999"/>
    <d v="2021-09-28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x v="5"/>
    <n v="9"/>
    <d v="2021-09-28T00:00:00"/>
    <x v="5"/>
    <s v="Diverses QM"/>
    <x v="3"/>
    <x v="8"/>
    <s v="Sensorik"/>
    <x v="6"/>
    <x v="0"/>
    <x v="0"/>
    <x v="0"/>
    <s v="0"/>
    <s v="QM"/>
    <s v="Diverses QM"/>
    <n v="74"/>
  </r>
  <r>
    <x v="5"/>
    <n v="9.4"/>
    <d v="2021-09-28T00:00:00"/>
    <x v="5"/>
    <s v="Diverses QM"/>
    <x v="3"/>
    <x v="8"/>
    <s v="Sensorik"/>
    <x v="6"/>
    <x v="0"/>
    <x v="0"/>
    <x v="0"/>
    <s v="0"/>
    <s v="QM"/>
    <s v="Diverses QM"/>
    <n v="74"/>
  </r>
  <r>
    <x v="5"/>
    <n v="11"/>
    <d v="2021-09-28T00:00:00"/>
    <x v="5"/>
    <s v="Diverses QM"/>
    <x v="3"/>
    <x v="8"/>
    <s v="Sensorik"/>
    <x v="6"/>
    <x v="0"/>
    <x v="0"/>
    <x v="0"/>
    <s v="0"/>
    <s v="QM"/>
    <s v="Diverses QM"/>
    <n v="74"/>
  </r>
  <r>
    <x v="0"/>
    <n v="57"/>
    <d v="2021-09-28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x v="5"/>
    <n v="2.6"/>
    <d v="2021-09-28T00:00:00"/>
    <x v="5"/>
    <s v="Laborproben"/>
    <x v="3"/>
    <x v="8"/>
    <s v="Sensorik"/>
    <x v="6"/>
    <x v="0"/>
    <x v="0"/>
    <x v="0"/>
    <s v="0"/>
    <s v="Labor"/>
    <s v="Laborproben"/>
    <n v="74"/>
  </r>
  <r>
    <x v="5"/>
    <n v="2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x v="5"/>
    <n v="188.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</r>
  <r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</r>
  <r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</r>
  <r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</r>
  <r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</r>
  <r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</r>
  <r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</r>
  <r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</r>
  <r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</r>
  <r>
    <x v="1"/>
    <n v="71"/>
    <d v="2021-09-29T00:00:00"/>
    <x v="0"/>
    <s v="VOS-ABS ENTSORGUNG"/>
    <x v="1"/>
    <x v="10"/>
    <s v="keine Verwendung möglich"/>
    <x v="6"/>
    <x v="0"/>
    <x v="0"/>
    <x v="0"/>
    <n v="0.71"/>
    <s v="RWV"/>
    <n v="29500917"/>
    <n v="22"/>
  </r>
  <r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</r>
  <r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</r>
  <r>
    <x v="1"/>
    <n v="29.2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x v="1"/>
    <n v="29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x v="1"/>
    <n v="24.6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x v="1"/>
    <n v="10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x v="1"/>
    <n v="21"/>
    <d v="2021-09-29T00:00:00"/>
    <x v="6"/>
    <s v="GRW NATUR 7,2KG"/>
    <x v="2"/>
    <x v="19"/>
    <s v="Schlaufe gerissen"/>
    <x v="6"/>
    <x v="0"/>
    <x v="0"/>
    <x v="0"/>
    <s v="0"/>
    <s v="Abfüllung"/>
    <n v="32000049"/>
    <n v="33"/>
  </r>
  <r>
    <x v="1"/>
    <n v="56"/>
    <d v="2021-09-29T00:00:00"/>
    <x v="1"/>
    <s v="ABS HAV-DILL-VAKU"/>
    <x v="0"/>
    <x v="25"/>
    <s v="Luftzieher"/>
    <x v="6"/>
    <x v="0"/>
    <x v="0"/>
    <x v="0"/>
    <n v="56.783999999999999"/>
    <s v="RWV"/>
    <n v="49500052"/>
    <n v="12"/>
  </r>
  <r>
    <x v="1"/>
    <n v="85.8"/>
    <d v="2021-09-29T00:00:00"/>
    <x v="4"/>
    <s v="Diverses"/>
    <x v="2"/>
    <x v="6"/>
    <s v="-"/>
    <x v="6"/>
    <x v="0"/>
    <x v="0"/>
    <x v="0"/>
    <s v="0"/>
    <s v="Strudelline"/>
    <s v="Diverses"/>
    <n v="30"/>
  </r>
  <r>
    <x v="0"/>
    <n v="9"/>
    <d v="2021-09-29T00:00:00"/>
    <x v="4"/>
    <s v="Diverses"/>
    <x v="0"/>
    <x v="0"/>
    <s v="-"/>
    <x v="6"/>
    <x v="0"/>
    <x v="0"/>
    <x v="0"/>
    <s v="0"/>
    <s v="L9"/>
    <s v="Diverses"/>
    <n v="12"/>
  </r>
  <r>
    <x v="1"/>
    <n v="100"/>
    <d v="2021-09-29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x v="1"/>
    <n v="62"/>
    <d v="2021-09-29T00:00:00"/>
    <x v="4"/>
    <s v="Diverses aus Schmelze"/>
    <x v="2"/>
    <x v="6"/>
    <s v="-"/>
    <x v="6"/>
    <x v="0"/>
    <x v="0"/>
    <x v="0"/>
    <s v="0"/>
    <s v="Schmelze"/>
    <s v="Diverses aus Schmelze"/>
    <n v="30"/>
  </r>
  <r>
    <x v="1"/>
    <n v="2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1"/>
  </r>
  <r>
    <x v="1"/>
    <n v="1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3"/>
  </r>
  <r>
    <x v="1"/>
    <n v="20"/>
    <d v="2021-09-29T00:00:00"/>
    <x v="11"/>
    <s v="ganze Wurst Schinken"/>
    <x v="2"/>
    <x v="19"/>
    <s v="-"/>
    <x v="6"/>
    <x v="0"/>
    <x v="0"/>
    <x v="0"/>
    <s v="0"/>
    <s v="Räucherei"/>
    <s v="ganze Wurst Schinken"/>
    <n v="31"/>
  </r>
  <r>
    <x v="0"/>
    <n v="322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x v="0"/>
    <n v="61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x v="5"/>
    <n v="2"/>
    <d v="2021-09-29T00:00:00"/>
    <x v="5"/>
    <s v="Laborproben"/>
    <x v="3"/>
    <x v="8"/>
    <s v="Sensorik"/>
    <x v="6"/>
    <x v="0"/>
    <x v="0"/>
    <x v="0"/>
    <s v="0"/>
    <s v="Labor"/>
    <s v="Laborproben"/>
    <n v="74"/>
  </r>
  <r>
    <x v="5"/>
    <n v="56.6"/>
    <d v="2021-09-29T00:00:00"/>
    <x v="5"/>
    <s v="Laborproben"/>
    <x v="3"/>
    <x v="9"/>
    <s v="Laborprobe"/>
    <x v="6"/>
    <x v="0"/>
    <x v="0"/>
    <x v="0"/>
    <s v="0"/>
    <s v="Labor"/>
    <s v="Laborproben"/>
    <n v="73"/>
  </r>
  <r>
    <x v="0"/>
    <n v="20"/>
    <d v="2021-09-29T00:00:00"/>
    <x v="10"/>
    <s v="Reste Zipfel"/>
    <x v="0"/>
    <x v="17"/>
    <s v="Reste von Würste beim Köpfen"/>
    <x v="6"/>
    <x v="0"/>
    <x v="0"/>
    <x v="0"/>
    <s v="0"/>
    <s v="WVP"/>
    <s v="Reste Zipfel"/>
    <n v="12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</r>
  <r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</r>
  <r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</r>
  <r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</r>
  <r>
    <x v="1"/>
    <n v="44"/>
    <d v="2021-09-30T00:00:00"/>
    <x v="0"/>
    <s v="VOS-ABS ENTSORGUNG"/>
    <x v="1"/>
    <x v="10"/>
    <s v="keine Verwendung möglich"/>
    <x v="6"/>
    <x v="0"/>
    <x v="0"/>
    <x v="0"/>
    <n v="0.44"/>
    <s v="RWV"/>
    <n v="29500917"/>
    <n v="22"/>
  </r>
  <r>
    <x v="1"/>
    <n v="46"/>
    <d v="2021-09-30T00:00:00"/>
    <x v="0"/>
    <s v="VOS-ABS ENTSORGUNG"/>
    <x v="1"/>
    <x v="10"/>
    <s v="keine Verwendung möglich"/>
    <x v="6"/>
    <x v="0"/>
    <x v="0"/>
    <x v="0"/>
    <n v="0.46"/>
    <s v="RWV"/>
    <n v="29500917"/>
    <n v="22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</r>
  <r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</r>
  <r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</r>
  <r>
    <x v="1"/>
    <n v="195"/>
    <d v="2021-09-30T00:00:00"/>
    <x v="1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</r>
  <r>
    <x v="1"/>
    <n v="66.8"/>
    <d v="2021-09-30T00:00:00"/>
    <x v="0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</r>
  <r>
    <x v="0"/>
    <n v="72"/>
    <d v="2021-09-30T00:00:00"/>
    <x v="0"/>
    <s v="VS RW Schinken mit Rind"/>
    <x v="0"/>
    <x v="17"/>
    <s v="wurde nicht eingesetzt"/>
    <x v="6"/>
    <x v="0"/>
    <x v="0"/>
    <x v="0"/>
    <n v="36"/>
    <s v="Bu3"/>
    <n v="29600017"/>
    <n v="12"/>
  </r>
  <r>
    <x v="0"/>
    <n v="24"/>
    <d v="2021-09-30T00:00:00"/>
    <x v="2"/>
    <s v="VOS VEG-SCH WÜRZIG"/>
    <x v="0"/>
    <x v="0"/>
    <s v="-"/>
    <x v="6"/>
    <x v="0"/>
    <x v="0"/>
    <x v="0"/>
    <n v="12"/>
    <s v="BU3"/>
    <n v="29900003"/>
    <n v="12"/>
  </r>
  <r>
    <x v="1"/>
    <n v="16"/>
    <d v="2021-09-30T00:00:00"/>
    <x v="1"/>
    <s v="ABS GOU VAKU-OGT"/>
    <x v="1"/>
    <x v="38"/>
    <s v="Luftzieher, aber trotzdem guter Zustand"/>
    <x v="6"/>
    <x v="0"/>
    <x v="0"/>
    <x v="0"/>
    <s v="0"/>
    <s v="Schmelze"/>
    <n v="49500034"/>
    <n v="22"/>
  </r>
  <r>
    <x v="1"/>
    <n v="18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x v="1"/>
    <n v="304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x v="0"/>
    <n v="10"/>
    <d v="2021-09-30T00:00:00"/>
    <x v="9"/>
    <s v="Div. Zipfel, Endstücke"/>
    <x v="2"/>
    <x v="6"/>
    <s v="-"/>
    <x v="6"/>
    <x v="0"/>
    <x v="0"/>
    <x v="0"/>
    <s v="0"/>
    <s v="L3"/>
    <s v="Div. Zipfel, Endstücke"/>
    <n v="30"/>
  </r>
  <r>
    <x v="3"/>
    <n v="128"/>
    <d v="2021-09-30T00:00:00"/>
    <x v="3"/>
    <s v="Div. Zipfel, Endstücke"/>
    <x v="0"/>
    <x v="5"/>
    <s v="keinen Abnehmer/Schälen"/>
    <x v="6"/>
    <x v="0"/>
    <x v="0"/>
    <x v="0"/>
    <s v="0"/>
    <s v="Verkauf"/>
    <s v="Div. Zipfel, Endstücke"/>
    <n v="12"/>
  </r>
  <r>
    <x v="0"/>
    <n v="22"/>
    <d v="2021-09-30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x v="4"/>
    <n v="12"/>
    <d v="2021-09-30T00:00:00"/>
    <x v="4"/>
    <s v="Diverses"/>
    <x v="2"/>
    <x v="6"/>
    <s v="-"/>
    <x v="6"/>
    <x v="0"/>
    <x v="0"/>
    <x v="0"/>
    <s v="0"/>
    <s v="L2"/>
    <s v="Diverses"/>
    <n v="30"/>
  </r>
  <r>
    <x v="2"/>
    <n v="24"/>
    <d v="2021-09-30T00:00:00"/>
    <x v="4"/>
    <s v="Diverses"/>
    <x v="2"/>
    <x v="6"/>
    <s v="-"/>
    <x v="6"/>
    <x v="0"/>
    <x v="0"/>
    <x v="0"/>
    <s v="0"/>
    <s v="Bu4"/>
    <s v="Diverses"/>
    <n v="30"/>
  </r>
  <r>
    <x v="0"/>
    <n v="11"/>
    <d v="2021-09-30T00:00:00"/>
    <x v="4"/>
    <s v="Diverses"/>
    <x v="2"/>
    <x v="6"/>
    <s v="-"/>
    <x v="6"/>
    <x v="0"/>
    <x v="0"/>
    <x v="0"/>
    <s v="0"/>
    <s v="L33"/>
    <s v="Diverses"/>
    <n v="30"/>
  </r>
  <r>
    <x v="4"/>
    <n v="78"/>
    <d v="2021-09-30T00:00:00"/>
    <x v="4"/>
    <s v="Diverses"/>
    <x v="2"/>
    <x v="6"/>
    <s v="-"/>
    <x v="6"/>
    <x v="0"/>
    <x v="0"/>
    <x v="0"/>
    <s v="0"/>
    <s v="Bu2"/>
    <s v="Diverses"/>
    <n v="30"/>
  </r>
  <r>
    <x v="1"/>
    <n v="97.5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x v="1"/>
    <n v="484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x v="5"/>
    <n v="5"/>
    <d v="2021-09-30T00:00:00"/>
    <x v="5"/>
    <s v="Diverses QM"/>
    <x v="3"/>
    <x v="8"/>
    <s v="Sensorik"/>
    <x v="6"/>
    <x v="0"/>
    <x v="0"/>
    <x v="0"/>
    <s v="0"/>
    <s v="QM"/>
    <s v="Diverses QM"/>
    <n v="74"/>
  </r>
  <r>
    <x v="1"/>
    <n v="10"/>
    <d v="2021-09-30T00:00:00"/>
    <x v="11"/>
    <s v="ganze Wurst Schinken"/>
    <x v="2"/>
    <x v="19"/>
    <s v="-"/>
    <x v="6"/>
    <x v="0"/>
    <x v="0"/>
    <x v="0"/>
    <s v="0"/>
    <s v="Räucherei"/>
    <s v="ganze Wurst Schinken"/>
    <n v="34"/>
  </r>
  <r>
    <x v="5"/>
    <n v="2.1"/>
    <d v="2021-09-30T00:00:00"/>
    <x v="5"/>
    <s v="Laborproben"/>
    <x v="3"/>
    <x v="8"/>
    <s v="Sensorik"/>
    <x v="6"/>
    <x v="0"/>
    <x v="0"/>
    <x v="0"/>
    <s v="0"/>
    <s v="Labor"/>
    <s v="Laborproben"/>
    <n v="74"/>
  </r>
  <r>
    <x v="5"/>
    <n v="70"/>
    <d v="2021-09-30T00:00:00"/>
    <x v="5"/>
    <s v="Laborproben"/>
    <x v="3"/>
    <x v="9"/>
    <s v="Laborprobe"/>
    <x v="6"/>
    <x v="0"/>
    <x v="0"/>
    <x v="0"/>
    <s v="0"/>
    <s v="Labor"/>
    <s v="Laborproben"/>
    <n v="73"/>
  </r>
  <r>
    <x v="0"/>
    <n v="12"/>
    <d v="2021-09-30T00:00:00"/>
    <x v="6"/>
    <s v="Natur"/>
    <x v="2"/>
    <x v="6"/>
    <s v="-"/>
    <x v="6"/>
    <x v="0"/>
    <x v="0"/>
    <x v="0"/>
    <s v="0"/>
    <s v="L1"/>
    <s v="Natur"/>
    <n v="30"/>
  </r>
  <r>
    <x v="0"/>
    <n v="18"/>
    <d v="2021-09-30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x v="0"/>
    <n v="275"/>
    <d v="2021-09-30T00:00:00"/>
    <x v="6"/>
    <s v="RS natur gourmet"/>
    <x v="0"/>
    <x v="17"/>
    <s v="wurde nicht eingesetzt"/>
    <x v="6"/>
    <x v="0"/>
    <x v="0"/>
    <x v="0"/>
    <s v="0"/>
    <s v="Bu3"/>
    <s v="RS natur gourmet"/>
    <n v="12"/>
  </r>
  <r>
    <x v="0"/>
    <n v="50"/>
    <d v="2021-09-30T00:00:00"/>
    <x v="0"/>
    <s v="Wallnusstraum"/>
    <x v="2"/>
    <x v="6"/>
    <s v="-"/>
    <x v="6"/>
    <x v="0"/>
    <x v="0"/>
    <x v="0"/>
    <s v="0"/>
    <s v="Bu3"/>
    <s v="Wallnusstraum"/>
    <n v="30"/>
  </r>
  <r>
    <x v="1"/>
    <n v="10"/>
    <d v="2021-10-01T00:00:00"/>
    <x v="11"/>
    <s v="ganze Wurst BDK"/>
    <x v="2"/>
    <x v="19"/>
    <s v="-"/>
    <x v="6"/>
    <x v="0"/>
    <x v="0"/>
    <x v="0"/>
    <s v="0"/>
    <s v="Räucherei"/>
    <s v="ganze Wurst BDK"/>
    <n v="34"/>
  </r>
  <r>
    <x v="1"/>
    <n v="10"/>
    <d v="2021-10-01T00:00:00"/>
    <x v="11"/>
    <s v="ganze Wurst Räucher"/>
    <x v="2"/>
    <x v="19"/>
    <s v="-"/>
    <x v="6"/>
    <x v="0"/>
    <x v="0"/>
    <x v="0"/>
    <s v="0"/>
    <s v="Räucherei"/>
    <s v="ganze Wurst Räucher"/>
    <n v="34"/>
  </r>
  <r>
    <x v="5"/>
    <n v="10"/>
    <d v="2021-10-01T00:00:00"/>
    <x v="5"/>
    <s v="Laborproben"/>
    <x v="3"/>
    <x v="9"/>
    <s v="Laborprobe"/>
    <x v="6"/>
    <x v="0"/>
    <x v="0"/>
    <x v="0"/>
    <s v="0"/>
    <s v="Labor"/>
    <s v="Laborproben"/>
    <n v="73"/>
  </r>
  <r>
    <x v="5"/>
    <n v="70"/>
    <d v="2021-10-01T00:00:00"/>
    <x v="5"/>
    <s v="Rückstellproben"/>
    <x v="3"/>
    <x v="13"/>
    <s v="Rückstellproben"/>
    <x v="6"/>
    <x v="0"/>
    <x v="0"/>
    <x v="0"/>
    <s v="0"/>
    <s v="Labor"/>
    <s v="Rückstellproben"/>
    <n v="70"/>
  </r>
  <r>
    <x v="5"/>
    <n v="163"/>
    <d v="2021-10-01T00:00:00"/>
    <x v="5"/>
    <s v="Rückstellproben"/>
    <x v="3"/>
    <x v="13"/>
    <s v="-"/>
    <x v="6"/>
    <x v="0"/>
    <x v="0"/>
    <x v="0"/>
    <s v="0"/>
    <s v="Labor"/>
    <s v="Rückstellproben"/>
    <n v="70"/>
  </r>
  <r>
    <x v="5"/>
    <n v="20"/>
    <d v="2021-10-01T00:00:00"/>
    <x v="10"/>
    <s v="SKZ Ammerland Block"/>
    <x v="3"/>
    <x v="9"/>
    <s v="Laborprobe"/>
    <x v="6"/>
    <x v="0"/>
    <x v="0"/>
    <x v="0"/>
    <s v="0"/>
    <s v="Labor"/>
    <s v="SKZ Ammerland Block"/>
    <n v="73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</r>
  <r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</r>
  <r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</r>
  <r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</r>
  <r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</r>
  <r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</r>
  <r>
    <x v="1"/>
    <n v="28"/>
    <d v="2021-10-04T00:00:00"/>
    <x v="0"/>
    <s v="VOS-ABS ENTSORGUNG"/>
    <x v="1"/>
    <x v="10"/>
    <s v="-"/>
    <x v="7"/>
    <x v="0"/>
    <x v="0"/>
    <x v="0"/>
    <n v="0.28000000000000003"/>
    <s v="RWV"/>
    <n v="29500917"/>
    <n v="22"/>
  </r>
  <r>
    <x v="1"/>
    <n v="62"/>
    <d v="2021-10-04T00:00:00"/>
    <x v="0"/>
    <s v="VOS-ABS ENTSORGUNG"/>
    <x v="1"/>
    <x v="10"/>
    <s v="-"/>
    <x v="7"/>
    <x v="0"/>
    <x v="0"/>
    <x v="0"/>
    <n v="0.62"/>
    <s v="RWV"/>
    <n v="29500917"/>
    <n v="22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</r>
  <r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</r>
  <r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</r>
  <r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</r>
  <r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</r>
  <r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</r>
  <r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</r>
  <r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</r>
  <r>
    <x v="3"/>
    <n v="386"/>
    <d v="2021-10-04T00:00:00"/>
    <x v="3"/>
    <s v="VOS GRW-SCHI-NAT ENDSTÜ"/>
    <x v="0"/>
    <x v="5"/>
    <s v="-"/>
    <x v="7"/>
    <x v="0"/>
    <x v="0"/>
    <x v="0"/>
    <n v="193"/>
    <s v="Verkauf"/>
    <n v="29501070"/>
    <n v="12"/>
  </r>
  <r>
    <x v="0"/>
    <n v="289"/>
    <d v="2021-10-04T00:00:00"/>
    <x v="0"/>
    <s v="VOS GRW-NATUR-VAKU / Er"/>
    <x v="0"/>
    <x v="0"/>
    <s v="-"/>
    <x v="7"/>
    <x v="0"/>
    <x v="0"/>
    <x v="0"/>
    <n v="148.54599999999999"/>
    <s v="BU3"/>
    <n v="49500143"/>
    <n v="12"/>
  </r>
  <r>
    <x v="0"/>
    <n v="1266"/>
    <d v="2021-10-04T00:00:00"/>
    <x v="0"/>
    <s v="VOS RW-NATUR-EXTRA-VAKU"/>
    <x v="0"/>
    <x v="0"/>
    <s v="-"/>
    <x v="7"/>
    <x v="0"/>
    <x v="0"/>
    <x v="0"/>
    <n v="650.72400000000005"/>
    <s v="BU3"/>
    <n v="49500147"/>
    <n v="12"/>
  </r>
  <r>
    <x v="3"/>
    <n v="684"/>
    <d v="2021-10-04T00:00:00"/>
    <x v="1"/>
    <s v="Abschnitte Landkäse Ber"/>
    <x v="0"/>
    <x v="29"/>
    <s v="-"/>
    <x v="7"/>
    <x v="0"/>
    <x v="0"/>
    <x v="0"/>
    <n v="715.25880000000006"/>
    <s v="Verkauf"/>
    <n v="59500051"/>
    <n v="12"/>
  </r>
  <r>
    <x v="0"/>
    <n v="47"/>
    <d v="2021-10-04T00:00:00"/>
    <x v="4"/>
    <s v="Diverses"/>
    <x v="2"/>
    <x v="6"/>
    <s v="-"/>
    <x v="7"/>
    <x v="0"/>
    <x v="0"/>
    <x v="0"/>
    <s v="0"/>
    <s v="L16"/>
    <s v="Diverses"/>
    <n v="30"/>
  </r>
  <r>
    <x v="1"/>
    <n v="180"/>
    <d v="2021-10-04T00:00:00"/>
    <x v="4"/>
    <s v="Diverses"/>
    <x v="2"/>
    <x v="6"/>
    <s v="-"/>
    <x v="7"/>
    <x v="0"/>
    <x v="0"/>
    <x v="0"/>
    <s v="0"/>
    <s v="Abfüllung"/>
    <s v="Diverses"/>
    <n v="30"/>
  </r>
  <r>
    <x v="5"/>
    <n v="14"/>
    <d v="2021-10-04T00:00:00"/>
    <x v="4"/>
    <s v="Diverses"/>
    <x v="3"/>
    <x v="8"/>
    <s v="-"/>
    <x v="7"/>
    <x v="0"/>
    <x v="0"/>
    <x v="0"/>
    <s v="0"/>
    <s v="QM"/>
    <s v="Diverses"/>
    <n v="74"/>
  </r>
  <r>
    <x v="1"/>
    <n v="20"/>
    <d v="2021-10-04T00:00:00"/>
    <x v="4"/>
    <s v="Diverses"/>
    <x v="2"/>
    <x v="19"/>
    <s v="-"/>
    <x v="7"/>
    <x v="0"/>
    <x v="0"/>
    <x v="0"/>
    <s v="0"/>
    <s v="Abfüllung"/>
    <s v="Diverses"/>
    <n v="31"/>
  </r>
  <r>
    <x v="4"/>
    <n v="86"/>
    <d v="2021-10-04T00:00:00"/>
    <x v="4"/>
    <s v="Diverses"/>
    <x v="2"/>
    <x v="6"/>
    <s v="-"/>
    <x v="7"/>
    <x v="0"/>
    <x v="0"/>
    <x v="0"/>
    <s v="0"/>
    <s v="BU2"/>
    <s v="Diverses"/>
    <n v="30"/>
  </r>
  <r>
    <x v="0"/>
    <n v="65"/>
    <d v="2021-10-04T00:00:00"/>
    <x v="4"/>
    <s v="Diverses"/>
    <x v="0"/>
    <x v="39"/>
    <s v="-"/>
    <x v="7"/>
    <x v="0"/>
    <x v="0"/>
    <x v="0"/>
    <s v="0"/>
    <s v="L16"/>
    <s v="Diverses"/>
    <n v="12"/>
  </r>
  <r>
    <x v="5"/>
    <n v="26"/>
    <d v="2021-10-04T00:00:00"/>
    <x v="4"/>
    <s v="Diverses"/>
    <x v="3"/>
    <x v="18"/>
    <s v="Einwaage Labor"/>
    <x v="7"/>
    <x v="0"/>
    <x v="0"/>
    <x v="0"/>
    <s v="0"/>
    <s v="Labor"/>
    <s v="Diverses"/>
    <n v="71"/>
  </r>
  <r>
    <x v="5"/>
    <n v="4"/>
    <d v="2021-10-04T00:00:00"/>
    <x v="5"/>
    <s v="Laborproben"/>
    <x v="3"/>
    <x v="9"/>
    <s v="-"/>
    <x v="7"/>
    <x v="0"/>
    <x v="0"/>
    <x v="0"/>
    <s v="0"/>
    <s v="Labor"/>
    <s v="Laborproben"/>
    <n v="73"/>
  </r>
  <r>
    <x v="0"/>
    <n v="8"/>
    <d v="2021-10-04T00:00:00"/>
    <x v="10"/>
    <s v="Reste Zipfel"/>
    <x v="4"/>
    <x v="30"/>
    <s v="-"/>
    <x v="7"/>
    <x v="0"/>
    <x v="0"/>
    <x v="0"/>
    <s v="0"/>
    <s v="WVP"/>
    <s v="Reste Zipfel"/>
    <n v="61"/>
  </r>
  <r>
    <x v="5"/>
    <n v="49.7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x v="5"/>
    <n v="93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x v="1"/>
    <n v="21"/>
    <d v="2021-10-04T00:00:00"/>
    <x v="6"/>
    <s v="RW"/>
    <x v="1"/>
    <x v="10"/>
    <s v="-"/>
    <x v="7"/>
    <x v="0"/>
    <x v="0"/>
    <x v="0"/>
    <s v="0"/>
    <s v="RWV"/>
    <s v="RW"/>
    <n v="22"/>
  </r>
  <r>
    <x v="0"/>
    <n v="52"/>
    <d v="2021-10-04T00:00:00"/>
    <x v="6"/>
    <s v="RW Natur"/>
    <x v="2"/>
    <x v="15"/>
    <s v="-"/>
    <x v="7"/>
    <x v="0"/>
    <x v="0"/>
    <x v="0"/>
    <s v="0"/>
    <s v="L9"/>
    <s v="RW Natur"/>
    <n v="81"/>
  </r>
  <r>
    <x v="0"/>
    <n v="82"/>
    <d v="2021-10-04T00:00:00"/>
    <x v="6"/>
    <s v="RW Natur"/>
    <x v="2"/>
    <x v="6"/>
    <s v="-"/>
    <x v="7"/>
    <x v="0"/>
    <x v="0"/>
    <x v="0"/>
    <s v="0"/>
    <s v="L9"/>
    <s v="RW Natur"/>
    <n v="30"/>
  </r>
  <r>
    <x v="0"/>
    <n v="9"/>
    <d v="2021-10-04T00:00:00"/>
    <x v="6"/>
    <s v="RW natur"/>
    <x v="0"/>
    <x v="0"/>
    <s v="VOS &gt; Einsatz"/>
    <x v="7"/>
    <x v="0"/>
    <x v="0"/>
    <x v="0"/>
    <s v="0"/>
    <s v="WVP"/>
    <s v="RW natur"/>
    <n v="12"/>
  </r>
  <r>
    <x v="0"/>
    <n v="22"/>
    <d v="2021-10-04T00:00:00"/>
    <x v="1"/>
    <s v="Walnusstraum"/>
    <x v="2"/>
    <x v="6"/>
    <s v="-"/>
    <x v="7"/>
    <x v="0"/>
    <x v="0"/>
    <x v="0"/>
    <s v="0"/>
    <s v="BU3"/>
    <s v="Walnusstraum"/>
    <n v="30"/>
  </r>
  <r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</r>
  <r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</r>
  <r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</r>
  <r>
    <x v="1"/>
    <n v="49"/>
    <d v="2021-10-05T00:00:00"/>
    <x v="0"/>
    <s v="VOS-ABS ENTSORGUNG"/>
    <x v="1"/>
    <x v="10"/>
    <s v="-"/>
    <x v="7"/>
    <x v="0"/>
    <x v="0"/>
    <x v="0"/>
    <n v="0.49"/>
    <s v="RWV"/>
    <n v="29500917"/>
    <n v="22"/>
  </r>
  <r>
    <x v="1"/>
    <n v="61"/>
    <d v="2021-10-05T00:00:00"/>
    <x v="0"/>
    <s v="VOS-ABS ENTSORGUNG"/>
    <x v="1"/>
    <x v="10"/>
    <s v="-"/>
    <x v="7"/>
    <x v="0"/>
    <x v="0"/>
    <x v="0"/>
    <n v="0.61"/>
    <s v="RWV"/>
    <n v="29500917"/>
    <n v="22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</r>
  <r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</r>
  <r>
    <x v="1"/>
    <n v="24"/>
    <d v="2021-10-05T00:00:00"/>
    <x v="0"/>
    <s v="VOS GRW-CHILI-NAT ZIPFE"/>
    <x v="0"/>
    <x v="1"/>
    <s v="-"/>
    <x v="7"/>
    <x v="0"/>
    <x v="0"/>
    <x v="0"/>
    <n v="12"/>
    <s v="Schmelze"/>
    <n v="29501078"/>
    <n v="12"/>
  </r>
  <r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</r>
  <r>
    <x v="1"/>
    <n v="77.599999999999994"/>
    <d v="2021-10-05T00:00:00"/>
    <x v="0"/>
    <s v="VS Schinken geschält"/>
    <x v="0"/>
    <x v="1"/>
    <s v="-"/>
    <x v="7"/>
    <x v="0"/>
    <x v="0"/>
    <x v="0"/>
    <n v="72.928479999999993"/>
    <s v="Schmelze"/>
    <n v="29600025"/>
    <n v="12"/>
  </r>
  <r>
    <x v="1"/>
    <n v="23"/>
    <d v="2021-10-05T00:00:00"/>
    <x v="0"/>
    <s v="VS Chili geschält"/>
    <x v="0"/>
    <x v="1"/>
    <s v="-"/>
    <x v="7"/>
    <x v="0"/>
    <x v="0"/>
    <x v="0"/>
    <n v="21.438300000000002"/>
    <s v="Schmelze"/>
    <n v="29600027"/>
    <n v="12"/>
  </r>
  <r>
    <x v="2"/>
    <n v="325"/>
    <d v="2021-10-05T00:00:00"/>
    <x v="1"/>
    <s v="ABS BLU-FOU-VAKU"/>
    <x v="0"/>
    <x v="0"/>
    <s v="-"/>
    <x v="7"/>
    <x v="0"/>
    <x v="0"/>
    <x v="0"/>
    <n v="7.8"/>
    <s v="BU4"/>
    <n v="49500196"/>
    <n v="12"/>
  </r>
  <r>
    <x v="4"/>
    <n v="15"/>
    <d v="2021-10-05T00:00:00"/>
    <x v="8"/>
    <s v="Blöcke"/>
    <x v="0"/>
    <x v="12"/>
    <s v="-"/>
    <x v="7"/>
    <x v="0"/>
    <x v="0"/>
    <x v="0"/>
    <s v="0"/>
    <s v="Bu2"/>
    <s v="Blöcke"/>
    <n v="12"/>
  </r>
  <r>
    <x v="1"/>
    <n v="56"/>
    <d v="2021-10-05T00:00:00"/>
    <x v="12"/>
    <s v="Creme Noblesse"/>
    <x v="1"/>
    <x v="40"/>
    <s v="-"/>
    <x v="7"/>
    <x v="0"/>
    <x v="0"/>
    <x v="0"/>
    <s v="0"/>
    <s v="Abfüllung"/>
    <s v="Creme Noblesse"/>
    <n v="40"/>
  </r>
  <r>
    <x v="1"/>
    <n v="36.200000000000003"/>
    <d v="2021-10-05T00:00:00"/>
    <x v="9"/>
    <s v="Div. Zipfel, Endstücke"/>
    <x v="0"/>
    <x v="1"/>
    <s v="-"/>
    <x v="7"/>
    <x v="0"/>
    <x v="0"/>
    <x v="0"/>
    <s v="0"/>
    <s v="Schmelze"/>
    <s v="Div. Zipfel, Endstücke"/>
    <n v="12"/>
  </r>
  <r>
    <x v="0"/>
    <n v="12"/>
    <d v="2021-10-05T00:00:00"/>
    <x v="9"/>
    <s v="Div. Zipfel, Endstücke"/>
    <x v="2"/>
    <x v="6"/>
    <s v="-"/>
    <x v="7"/>
    <x v="0"/>
    <x v="0"/>
    <x v="0"/>
    <s v="0"/>
    <s v="Bu3"/>
    <s v="Div. Zipfel, Endstücke"/>
    <n v="30"/>
  </r>
  <r>
    <x v="0"/>
    <n v="78.599999999999994"/>
    <d v="2021-10-05T00:00:00"/>
    <x v="4"/>
    <s v="Diverses"/>
    <x v="2"/>
    <x v="6"/>
    <s v="-"/>
    <x v="7"/>
    <x v="0"/>
    <x v="0"/>
    <x v="0"/>
    <s v="0"/>
    <s v="L9"/>
    <s v="Diverses"/>
    <n v="30"/>
  </r>
  <r>
    <x v="0"/>
    <n v="10"/>
    <d v="2021-10-05T00:00:00"/>
    <x v="4"/>
    <s v="Diverses"/>
    <x v="2"/>
    <x v="6"/>
    <s v="-"/>
    <x v="7"/>
    <x v="0"/>
    <x v="0"/>
    <x v="0"/>
    <s v="0"/>
    <s v="BU3"/>
    <s v="Diverses"/>
    <n v="30"/>
  </r>
  <r>
    <x v="0"/>
    <n v="20"/>
    <d v="2021-10-05T00:00:00"/>
    <x v="4"/>
    <s v="Diverses"/>
    <x v="2"/>
    <x v="6"/>
    <s v="-"/>
    <x v="7"/>
    <x v="0"/>
    <x v="0"/>
    <x v="0"/>
    <s v="0"/>
    <s v="L33"/>
    <s v="Diverses"/>
    <n v="30"/>
  </r>
  <r>
    <x v="1"/>
    <n v="122"/>
    <d v="2021-10-05T00:00:00"/>
    <x v="4"/>
    <s v="Diverses"/>
    <x v="2"/>
    <x v="6"/>
    <s v="-"/>
    <x v="7"/>
    <x v="0"/>
    <x v="0"/>
    <x v="0"/>
    <s v="0"/>
    <s v="Strudelline"/>
    <s v="Diverses"/>
    <n v="30"/>
  </r>
  <r>
    <x v="5"/>
    <n v="9.8000000000000007"/>
    <d v="2021-10-05T00:00:00"/>
    <x v="4"/>
    <s v="Diverses"/>
    <x v="3"/>
    <x v="8"/>
    <s v="-"/>
    <x v="7"/>
    <x v="0"/>
    <x v="0"/>
    <x v="0"/>
    <s v="0"/>
    <s v="QM"/>
    <s v="Diverses"/>
    <n v="74"/>
  </r>
  <r>
    <x v="4"/>
    <n v="86"/>
    <d v="2021-10-05T00:00:00"/>
    <x v="4"/>
    <s v="Diverses"/>
    <x v="2"/>
    <x v="6"/>
    <s v="-"/>
    <x v="7"/>
    <x v="0"/>
    <x v="0"/>
    <x v="0"/>
    <s v="0"/>
    <s v="BU2"/>
    <s v="Diverses"/>
    <n v="30"/>
  </r>
  <r>
    <x v="5"/>
    <n v="7.5"/>
    <d v="2021-10-05T00:00:00"/>
    <x v="4"/>
    <s v="Diverses"/>
    <x v="3"/>
    <x v="8"/>
    <s v="-"/>
    <x v="7"/>
    <x v="0"/>
    <x v="0"/>
    <x v="0"/>
    <s v="0"/>
    <s v="QM"/>
    <s v="Diverses"/>
    <n v="74"/>
  </r>
  <r>
    <x v="4"/>
    <n v="70"/>
    <d v="2021-10-05T00:00:00"/>
    <x v="4"/>
    <s v="Diverses"/>
    <x v="2"/>
    <x v="6"/>
    <s v="-"/>
    <x v="7"/>
    <x v="0"/>
    <x v="0"/>
    <x v="0"/>
    <s v="0"/>
    <s v="Bu2"/>
    <s v="Diverses"/>
    <n v="30"/>
  </r>
  <r>
    <x v="1"/>
    <n v="90"/>
    <d v="2021-10-05T00:00:00"/>
    <x v="4"/>
    <s v="Diverses"/>
    <x v="2"/>
    <x v="16"/>
    <s v="-"/>
    <x v="7"/>
    <x v="0"/>
    <x v="0"/>
    <x v="0"/>
    <s v="0"/>
    <s v="Schmelze"/>
    <s v="Diverses"/>
    <n v="10"/>
  </r>
  <r>
    <x v="1"/>
    <n v="35.6"/>
    <d v="2021-10-05T00:00:00"/>
    <x v="4"/>
    <s v="Diverses"/>
    <x v="2"/>
    <x v="16"/>
    <s v="-"/>
    <x v="7"/>
    <x v="0"/>
    <x v="0"/>
    <x v="0"/>
    <s v="0"/>
    <s v="Schmelze"/>
    <s v="Diverses"/>
    <n v="10"/>
  </r>
  <r>
    <x v="5"/>
    <n v="15"/>
    <d v="2021-10-05T00:00:00"/>
    <x v="4"/>
    <s v="Diverses"/>
    <x v="3"/>
    <x v="9"/>
    <s v="-"/>
    <x v="7"/>
    <x v="0"/>
    <x v="0"/>
    <x v="0"/>
    <s v="0"/>
    <s v="Labor"/>
    <s v="Diverses"/>
    <n v="73"/>
  </r>
  <r>
    <x v="5"/>
    <n v="80"/>
    <d v="2021-10-05T00:00:00"/>
    <x v="4"/>
    <s v="Diverses"/>
    <x v="3"/>
    <x v="9"/>
    <s v="-"/>
    <x v="7"/>
    <x v="0"/>
    <x v="0"/>
    <x v="0"/>
    <s v="0"/>
    <s v="Labor"/>
    <s v="Diverses"/>
    <n v="73"/>
  </r>
  <r>
    <x v="5"/>
    <n v="6.8"/>
    <d v="2021-10-05T00:00:00"/>
    <x v="4"/>
    <s v="Diverses"/>
    <x v="3"/>
    <x v="9"/>
    <s v="-"/>
    <x v="7"/>
    <x v="0"/>
    <x v="0"/>
    <x v="0"/>
    <s v="0"/>
    <s v="Labor"/>
    <s v="Diverses"/>
    <n v="73"/>
  </r>
  <r>
    <x v="1"/>
    <n v="10"/>
    <d v="2021-10-05T00:00:00"/>
    <x v="11"/>
    <s v="ganze Wurst Gourme Kräuter"/>
    <x v="2"/>
    <x v="19"/>
    <s v="-"/>
    <x v="7"/>
    <x v="0"/>
    <x v="0"/>
    <x v="0"/>
    <s v="0"/>
    <s v="Räucherei"/>
    <s v="ganze Wurst Gourme Kräuter"/>
    <n v="31"/>
  </r>
  <r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1"/>
  </r>
  <r>
    <x v="1"/>
    <n v="31"/>
    <d v="2021-10-05T00:00:00"/>
    <x v="8"/>
    <s v="Mozzarella"/>
    <x v="1"/>
    <x v="11"/>
    <s v="-"/>
    <x v="7"/>
    <x v="0"/>
    <x v="0"/>
    <x v="0"/>
    <s v="0"/>
    <s v="Schmelze"/>
    <s v="Mozzarella"/>
    <n v="22"/>
  </r>
  <r>
    <x v="3"/>
    <n v="20"/>
    <d v="2021-10-05T00:00:00"/>
    <x v="12"/>
    <s v="Räu-End"/>
    <x v="0"/>
    <x v="29"/>
    <s v="-"/>
    <x v="7"/>
    <x v="0"/>
    <x v="0"/>
    <x v="0"/>
    <s v="0"/>
    <s v="Verkauf"/>
    <s v="Räu-End"/>
    <n v="12"/>
  </r>
  <r>
    <x v="1"/>
    <n v="21"/>
    <d v="2021-10-05T00:00:00"/>
    <x v="2"/>
    <s v="vegan"/>
    <x v="2"/>
    <x v="16"/>
    <s v="-"/>
    <x v="7"/>
    <x v="0"/>
    <x v="0"/>
    <x v="0"/>
    <s v="0"/>
    <s v="Schmelze"/>
    <s v="vegan"/>
    <n v="10"/>
  </r>
  <r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</r>
  <r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</r>
  <r>
    <x v="1"/>
    <n v="21"/>
    <d v="2021-10-06T00:00:00"/>
    <x v="0"/>
    <s v="VOS-ABS ENTSORGUNG"/>
    <x v="1"/>
    <x v="10"/>
    <s v="-"/>
    <x v="7"/>
    <x v="0"/>
    <x v="0"/>
    <x v="0"/>
    <n v="0.21"/>
    <s v="RWV"/>
    <n v="29500917"/>
    <n v="22"/>
  </r>
  <r>
    <x v="1"/>
    <n v="13"/>
    <d v="2021-10-06T00:00:00"/>
    <x v="0"/>
    <s v="VOS-ABS ENTSORGUNG"/>
    <x v="1"/>
    <x v="10"/>
    <s v="-"/>
    <x v="7"/>
    <x v="0"/>
    <x v="0"/>
    <x v="0"/>
    <n v="0.13"/>
    <s v="RWV"/>
    <n v="29500917"/>
    <n v="22"/>
  </r>
  <r>
    <x v="1"/>
    <n v="6"/>
    <d v="2021-10-06T00:00:00"/>
    <x v="0"/>
    <s v="VOS-ABS ENTSORGUNG"/>
    <x v="1"/>
    <x v="10"/>
    <s v="-"/>
    <x v="7"/>
    <x v="0"/>
    <x v="0"/>
    <x v="0"/>
    <n v="0.06"/>
    <s v="RWV"/>
    <n v="29500917"/>
    <n v="22"/>
  </r>
  <r>
    <x v="1"/>
    <n v="25"/>
    <d v="2021-10-06T00:00:00"/>
    <x v="0"/>
    <s v="VOS-ABS ENTSORGUNG"/>
    <x v="1"/>
    <x v="10"/>
    <s v="-"/>
    <x v="7"/>
    <x v="0"/>
    <x v="0"/>
    <x v="0"/>
    <n v="0.25"/>
    <s v="RWV"/>
    <n v="29500917"/>
    <n v="22"/>
  </r>
  <r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</r>
  <r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</r>
  <r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</r>
  <r>
    <x v="2"/>
    <n v="7"/>
    <d v="2021-10-06T00:00:00"/>
    <x v="1"/>
    <s v="ABS SAINT ANDRÉ"/>
    <x v="4"/>
    <x v="14"/>
    <s v="-"/>
    <x v="7"/>
    <x v="0"/>
    <x v="0"/>
    <x v="0"/>
    <n v="6.9999999999999999E-4"/>
    <s v="BU4"/>
    <n v="29501036"/>
    <n v="61"/>
  </r>
  <r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</r>
  <r>
    <x v="1"/>
    <n v="120"/>
    <d v="2021-10-06T00:00:00"/>
    <x v="15"/>
    <s v="VOS RW-SCHI ENDSTÜCK 35"/>
    <x v="0"/>
    <x v="1"/>
    <s v="-"/>
    <x v="7"/>
    <x v="0"/>
    <x v="0"/>
    <x v="0"/>
    <n v="60"/>
    <s v="Schmelze"/>
    <n v="29501067"/>
    <n v="12"/>
  </r>
  <r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</r>
  <r>
    <x v="1"/>
    <n v="130"/>
    <d v="2021-10-06T00:00:00"/>
    <x v="0"/>
    <s v="VOS RW-NATUR-STAUBK-GES"/>
    <x v="0"/>
    <x v="2"/>
    <s v="-"/>
    <x v="7"/>
    <x v="0"/>
    <x v="0"/>
    <x v="0"/>
    <n v="152.63299999999998"/>
    <s v="Schmelze"/>
    <n v="49500171"/>
    <n v="12"/>
  </r>
  <r>
    <x v="4"/>
    <n v="15"/>
    <d v="2021-10-06T00:00:00"/>
    <x v="8"/>
    <s v="Blöcke"/>
    <x v="0"/>
    <x v="12"/>
    <s v="-"/>
    <x v="7"/>
    <x v="0"/>
    <x v="0"/>
    <x v="0"/>
    <s v="0"/>
    <s v="BU2"/>
    <s v="Blöcke"/>
    <n v="12"/>
  </r>
  <r>
    <x v="1"/>
    <n v="405"/>
    <d v="2021-10-06T00:00:00"/>
    <x v="4"/>
    <s v="Diverses"/>
    <x v="2"/>
    <x v="6"/>
    <s v="-"/>
    <x v="7"/>
    <x v="0"/>
    <x v="0"/>
    <x v="0"/>
    <s v="0"/>
    <s v="Abfüllung"/>
    <s v="Diverses"/>
    <n v="30"/>
  </r>
  <r>
    <x v="0"/>
    <n v="22"/>
    <d v="2021-10-06T00:00:00"/>
    <x v="4"/>
    <s v="Diverses"/>
    <x v="2"/>
    <x v="6"/>
    <s v="-"/>
    <x v="7"/>
    <x v="0"/>
    <x v="0"/>
    <x v="0"/>
    <s v="0"/>
    <s v="L33"/>
    <s v="Diverses"/>
    <n v="30"/>
  </r>
  <r>
    <x v="2"/>
    <n v="19.399999999999999"/>
    <d v="2021-10-06T00:00:00"/>
    <x v="4"/>
    <s v="Diverses"/>
    <x v="2"/>
    <x v="6"/>
    <s v="-"/>
    <x v="7"/>
    <x v="0"/>
    <x v="0"/>
    <x v="0"/>
    <s v="0"/>
    <s v="Bu4"/>
    <s v="Diverses"/>
    <n v="30"/>
  </r>
  <r>
    <x v="4"/>
    <n v="69.900000000000006"/>
    <d v="2021-10-06T00:00:00"/>
    <x v="4"/>
    <s v="Diverses"/>
    <x v="2"/>
    <x v="6"/>
    <s v="-"/>
    <x v="7"/>
    <x v="0"/>
    <x v="0"/>
    <x v="0"/>
    <s v="0"/>
    <s v="BU2"/>
    <s v="Diverses"/>
    <n v="30"/>
  </r>
  <r>
    <x v="5"/>
    <n v="11"/>
    <d v="2021-10-06T00:00:00"/>
    <x v="4"/>
    <s v="Diverses"/>
    <x v="3"/>
    <x v="8"/>
    <s v="-"/>
    <x v="7"/>
    <x v="0"/>
    <x v="0"/>
    <x v="0"/>
    <s v="0"/>
    <s v="QM"/>
    <s v="Diverses"/>
    <n v="74"/>
  </r>
  <r>
    <x v="1"/>
    <n v="97"/>
    <d v="2021-10-06T00:00:00"/>
    <x v="4"/>
    <s v="Diverses"/>
    <x v="2"/>
    <x v="16"/>
    <s v="-"/>
    <x v="7"/>
    <x v="0"/>
    <x v="0"/>
    <x v="0"/>
    <s v="0"/>
    <s v="Schmelze"/>
    <s v="Diverses"/>
    <n v="10"/>
  </r>
  <r>
    <x v="1"/>
    <n v="60"/>
    <d v="2021-10-06T00:00:00"/>
    <x v="9"/>
    <s v="ganze Wurst Gourme Schinken"/>
    <x v="2"/>
    <x v="19"/>
    <s v="-"/>
    <x v="7"/>
    <x v="0"/>
    <x v="0"/>
    <x v="0"/>
    <s v="0"/>
    <s v="Räucherei"/>
    <s v="ganze Wurst Gourme Schinken"/>
    <n v="31"/>
  </r>
  <r>
    <x v="1"/>
    <n v="10"/>
    <d v="2021-10-06T00:00:00"/>
    <x v="11"/>
    <s v="ganze Wurst Gourmet Schinken"/>
    <x v="2"/>
    <x v="19"/>
    <s v="-"/>
    <x v="7"/>
    <x v="0"/>
    <x v="0"/>
    <x v="0"/>
    <s v="0"/>
    <s v="Räucherei"/>
    <s v="ganze Wurst Gourmet Schinken"/>
    <n v="31"/>
  </r>
  <r>
    <x v="1"/>
    <n v="10"/>
    <d v="2021-10-06T00:00:00"/>
    <x v="11"/>
    <s v="ganze Wurst NA Extra"/>
    <x v="2"/>
    <x v="19"/>
    <s v="-"/>
    <x v="7"/>
    <x v="0"/>
    <x v="0"/>
    <x v="0"/>
    <s v="0"/>
    <s v="Räucherei"/>
    <s v="ganze Wurst NA Extra"/>
    <n v="34"/>
  </r>
  <r>
    <x v="5"/>
    <n v="5.6"/>
    <d v="2021-10-06T00:00:00"/>
    <x v="5"/>
    <s v="Laborproben"/>
    <x v="3"/>
    <x v="9"/>
    <s v="-"/>
    <x v="7"/>
    <x v="0"/>
    <x v="0"/>
    <x v="0"/>
    <s v="0"/>
    <s v="Labor"/>
    <s v="Laborproben"/>
    <n v="73"/>
  </r>
  <r>
    <x v="5"/>
    <n v="7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x v="5"/>
    <n v="29.2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x v="0"/>
    <n v="436.6"/>
    <d v="2021-10-07T00:00:00"/>
    <x v="13"/>
    <s v="RIE Bio Gouda Mittelalt"/>
    <x v="0"/>
    <x v="41"/>
    <s v="-"/>
    <x v="7"/>
    <x v="0"/>
    <x v="0"/>
    <x v="0"/>
    <n v="3250.0940599999999"/>
    <s v="L18"/>
    <n v="23500062"/>
    <n v="12"/>
  </r>
  <r>
    <x v="0"/>
    <n v="427"/>
    <d v="2021-10-07T00:00:00"/>
    <x v="13"/>
    <s v="RIE Bio Gouda Mittelalt"/>
    <x v="0"/>
    <x v="41"/>
    <s v="-"/>
    <x v="7"/>
    <x v="0"/>
    <x v="0"/>
    <x v="0"/>
    <n v="3178.6306999999997"/>
    <s v="L18"/>
    <n v="23500062"/>
    <n v="12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</r>
  <r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</r>
  <r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</r>
  <r>
    <x v="3"/>
    <n v="70"/>
    <d v="2021-10-07T00:00:00"/>
    <x v="3"/>
    <s v="VOS RW-NUSS-ZIPFEL"/>
    <x v="0"/>
    <x v="5"/>
    <s v="-"/>
    <x v="7"/>
    <x v="0"/>
    <x v="0"/>
    <x v="0"/>
    <n v="35"/>
    <s v="Verkauf"/>
    <n v="29501073"/>
    <n v="12"/>
  </r>
  <r>
    <x v="3"/>
    <n v="220"/>
    <d v="2021-10-07T00:00:00"/>
    <x v="3"/>
    <s v="VOS RW-JALA-NAT ENDSTÜC"/>
    <x v="0"/>
    <x v="5"/>
    <s v="-"/>
    <x v="7"/>
    <x v="0"/>
    <x v="0"/>
    <x v="0"/>
    <n v="110"/>
    <s v="Verkauf"/>
    <n v="29501081"/>
    <n v="12"/>
  </r>
  <r>
    <x v="0"/>
    <n v="245"/>
    <d v="2021-10-07T00:00:00"/>
    <x v="9"/>
    <s v="BLO FRUCHT 5KG mit ganz"/>
    <x v="0"/>
    <x v="41"/>
    <s v="-"/>
    <x v="7"/>
    <x v="0"/>
    <x v="0"/>
    <x v="0"/>
    <s v="0"/>
    <s v="BU3"/>
    <n v="31000217"/>
    <n v="12"/>
  </r>
  <r>
    <x v="1"/>
    <n v="328"/>
    <d v="2021-10-07T00:00:00"/>
    <x v="6"/>
    <s v="GRW SCHI-NAT 7,2GK NEUE"/>
    <x v="2"/>
    <x v="19"/>
    <s v="Clip gerissen"/>
    <x v="7"/>
    <x v="0"/>
    <x v="0"/>
    <x v="0"/>
    <s v="0"/>
    <s v="Abfüllung"/>
    <n v="32000106"/>
    <n v="31"/>
  </r>
  <r>
    <x v="4"/>
    <n v="49.5"/>
    <d v="2021-10-07T00:00:00"/>
    <x v="8"/>
    <s v="Blöcke"/>
    <x v="0"/>
    <x v="12"/>
    <s v="-"/>
    <x v="7"/>
    <x v="0"/>
    <x v="0"/>
    <x v="0"/>
    <s v="0"/>
    <s v="BU2"/>
    <s v="Blöcke"/>
    <n v="12"/>
  </r>
  <r>
    <x v="0"/>
    <n v="16"/>
    <d v="2021-10-07T00:00:00"/>
    <x v="9"/>
    <s v="Div. Zipfel, Endstücke"/>
    <x v="2"/>
    <x v="6"/>
    <s v="-"/>
    <x v="7"/>
    <x v="0"/>
    <x v="0"/>
    <x v="0"/>
    <s v="0"/>
    <s v="BU3"/>
    <s v="Div. Zipfel, Endstücke"/>
    <n v="30"/>
  </r>
  <r>
    <x v="1"/>
    <n v="328"/>
    <d v="2021-10-07T00:00:00"/>
    <x v="4"/>
    <s v="Diverses"/>
    <x v="2"/>
    <x v="6"/>
    <s v="-"/>
    <x v="7"/>
    <x v="0"/>
    <x v="0"/>
    <x v="0"/>
    <s v="0"/>
    <s v="Abfüllung"/>
    <s v="Diverses"/>
    <n v="30"/>
  </r>
  <r>
    <x v="2"/>
    <n v="18"/>
    <d v="2021-10-07T00:00:00"/>
    <x v="4"/>
    <s v="Diverses"/>
    <x v="2"/>
    <x v="6"/>
    <s v="-"/>
    <x v="7"/>
    <x v="0"/>
    <x v="0"/>
    <x v="0"/>
    <s v="0"/>
    <s v="BU4"/>
    <s v="Diverses"/>
    <n v="30"/>
  </r>
  <r>
    <x v="0"/>
    <n v="17"/>
    <d v="2021-10-07T00:00:00"/>
    <x v="4"/>
    <s v="Diverses"/>
    <x v="2"/>
    <x v="6"/>
    <s v="-"/>
    <x v="7"/>
    <x v="0"/>
    <x v="0"/>
    <x v="0"/>
    <s v="0"/>
    <s v="L35"/>
    <s v="Diverses"/>
    <n v="30"/>
  </r>
  <r>
    <x v="0"/>
    <n v="22"/>
    <d v="2021-10-07T00:00:00"/>
    <x v="4"/>
    <s v="Diverses"/>
    <x v="2"/>
    <x v="6"/>
    <s v="-"/>
    <x v="7"/>
    <x v="0"/>
    <x v="0"/>
    <x v="0"/>
    <s v="0"/>
    <s v="L11"/>
    <s v="Diverses"/>
    <n v="30"/>
  </r>
  <r>
    <x v="0"/>
    <n v="14"/>
    <d v="2021-10-07T00:00:00"/>
    <x v="4"/>
    <s v="Diverses"/>
    <x v="2"/>
    <x v="6"/>
    <s v="-"/>
    <x v="7"/>
    <x v="0"/>
    <x v="0"/>
    <x v="0"/>
    <s v="0"/>
    <s v="L33"/>
    <s v="Diverses"/>
    <n v="30"/>
  </r>
  <r>
    <x v="0"/>
    <n v="10"/>
    <d v="2021-10-07T00:00:00"/>
    <x v="4"/>
    <s v="Diverses"/>
    <x v="2"/>
    <x v="6"/>
    <s v="-"/>
    <x v="7"/>
    <x v="0"/>
    <x v="0"/>
    <x v="0"/>
    <s v="0"/>
    <s v="L11"/>
    <s v="Diverses"/>
    <n v="30"/>
  </r>
  <r>
    <x v="5"/>
    <n v="45"/>
    <d v="2021-10-07T00:00:00"/>
    <x v="4"/>
    <s v="Diverses"/>
    <x v="1"/>
    <x v="28"/>
    <s v="-"/>
    <x v="7"/>
    <x v="0"/>
    <x v="0"/>
    <x v="0"/>
    <s v="0"/>
    <s v="Kantine"/>
    <s v="Diverses"/>
    <n v="22"/>
  </r>
  <r>
    <x v="4"/>
    <n v="15"/>
    <d v="2021-10-07T00:00:00"/>
    <x v="4"/>
    <s v="Diverses"/>
    <x v="0"/>
    <x v="12"/>
    <s v="-"/>
    <x v="7"/>
    <x v="0"/>
    <x v="0"/>
    <x v="0"/>
    <s v="0"/>
    <s v="BU2"/>
    <s v="Diverses"/>
    <n v="12"/>
  </r>
  <r>
    <x v="1"/>
    <n v="153"/>
    <d v="2021-10-07T00:00:00"/>
    <x v="4"/>
    <s v="Diverses"/>
    <x v="2"/>
    <x v="16"/>
    <s v="-"/>
    <x v="7"/>
    <x v="0"/>
    <x v="0"/>
    <x v="0"/>
    <s v="0"/>
    <s v="Schmelze"/>
    <s v="Diverses"/>
    <n v="10"/>
  </r>
  <r>
    <x v="5"/>
    <n v="150"/>
    <d v="2021-10-07T00:00:00"/>
    <x v="4"/>
    <s v="Diverses"/>
    <x v="3"/>
    <x v="9"/>
    <s v="-"/>
    <x v="7"/>
    <x v="0"/>
    <x v="0"/>
    <x v="0"/>
    <s v="0"/>
    <s v="Labor"/>
    <s v="Diverses"/>
    <n v="73"/>
  </r>
  <r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</r>
  <r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</r>
  <r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</r>
  <r>
    <x v="1"/>
    <n v="28"/>
    <d v="2021-10-08T00:00:00"/>
    <x v="0"/>
    <s v="VOS-ABS ENTSORGUNG"/>
    <x v="1"/>
    <x v="10"/>
    <s v="-"/>
    <x v="7"/>
    <x v="0"/>
    <x v="0"/>
    <x v="0"/>
    <n v="0.28000000000000003"/>
    <s v="RWV"/>
    <n v="29500917"/>
    <n v="22"/>
  </r>
  <r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</r>
  <r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</r>
  <r>
    <x v="1"/>
    <n v="130"/>
    <d v="2021-10-08T00:00:00"/>
    <x v="1"/>
    <s v="ABS 45-48% OGT"/>
    <x v="0"/>
    <x v="39"/>
    <s v="-"/>
    <x v="7"/>
    <x v="0"/>
    <x v="0"/>
    <x v="0"/>
    <n v="266.721"/>
    <s v="RWV"/>
    <n v="29600003"/>
    <n v="12"/>
  </r>
  <r>
    <x v="0"/>
    <n v="63"/>
    <d v="2021-10-08T00:00:00"/>
    <x v="4"/>
    <s v="Diverses"/>
    <x v="2"/>
    <x v="6"/>
    <s v="-"/>
    <x v="7"/>
    <x v="0"/>
    <x v="0"/>
    <x v="0"/>
    <s v="0"/>
    <s v="WVP"/>
    <s v="Diverses"/>
    <n v="30"/>
  </r>
  <r>
    <x v="0"/>
    <n v="33"/>
    <d v="2021-10-08T00:00:00"/>
    <x v="4"/>
    <s v="Diverses"/>
    <x v="2"/>
    <x v="6"/>
    <s v="-"/>
    <x v="7"/>
    <x v="0"/>
    <x v="0"/>
    <x v="0"/>
    <s v="0"/>
    <s v="L33"/>
    <s v="Diverses"/>
    <n v="30"/>
  </r>
  <r>
    <x v="5"/>
    <n v="15.5"/>
    <d v="2021-10-08T00:00:00"/>
    <x v="4"/>
    <s v="Diverses"/>
    <x v="1"/>
    <x v="8"/>
    <s v="-"/>
    <x v="7"/>
    <x v="0"/>
    <x v="0"/>
    <x v="0"/>
    <s v="0"/>
    <s v="QM"/>
    <s v="Diverses"/>
    <n v="22"/>
  </r>
  <r>
    <x v="5"/>
    <n v="73"/>
    <d v="2021-10-08T00:00:00"/>
    <x v="4"/>
    <s v="diverses"/>
    <x v="3"/>
    <x v="8"/>
    <s v="-"/>
    <x v="7"/>
    <x v="0"/>
    <x v="0"/>
    <x v="0"/>
    <s v="0"/>
    <s v="QM"/>
    <s v="diverses"/>
    <n v="74"/>
  </r>
  <r>
    <x v="5"/>
    <n v="3"/>
    <d v="2021-10-08T00:00:00"/>
    <x v="4"/>
    <s v="Diverses"/>
    <x v="3"/>
    <x v="43"/>
    <s v="-"/>
    <x v="7"/>
    <x v="0"/>
    <x v="0"/>
    <x v="0"/>
    <s v="0"/>
    <s v="Labor"/>
    <s v="Diverses"/>
    <n v="73"/>
  </r>
  <r>
    <x v="5"/>
    <n v="56"/>
    <d v="2021-10-08T00:00:00"/>
    <x v="4"/>
    <s v="Diverses"/>
    <x v="3"/>
    <x v="44"/>
    <s v="-"/>
    <x v="7"/>
    <x v="0"/>
    <x v="0"/>
    <x v="0"/>
    <s v="0"/>
    <s v="Labor"/>
    <s v="Diverses"/>
    <n v="71"/>
  </r>
  <r>
    <x v="5"/>
    <n v="6.5"/>
    <d v="2021-10-08T00:00:00"/>
    <x v="4"/>
    <s v="Diverses"/>
    <x v="3"/>
    <x v="8"/>
    <s v="-"/>
    <x v="7"/>
    <x v="0"/>
    <x v="0"/>
    <x v="0"/>
    <s v="0"/>
    <s v="Labor"/>
    <s v="Diverses"/>
    <n v="74"/>
  </r>
  <r>
    <x v="5"/>
    <n v="86"/>
    <d v="2021-10-08T00:00:00"/>
    <x v="4"/>
    <s v="diverses"/>
    <x v="3"/>
    <x v="44"/>
    <s v="-"/>
    <x v="7"/>
    <x v="0"/>
    <x v="0"/>
    <x v="0"/>
    <s v="0"/>
    <s v="Labor"/>
    <s v="diverses"/>
    <n v="71"/>
  </r>
  <r>
    <x v="0"/>
    <n v="20.2"/>
    <d v="2021-10-08T00:00:00"/>
    <x v="1"/>
    <s v="Fruchtkäse"/>
    <x v="2"/>
    <x v="6"/>
    <s v="-"/>
    <x v="7"/>
    <x v="0"/>
    <x v="0"/>
    <x v="0"/>
    <s v="0"/>
    <s v="Spzialitäten"/>
    <s v="Fruchtkäse"/>
    <n v="30"/>
  </r>
  <r>
    <x v="5"/>
    <n v="1"/>
    <d v="2021-10-08T00:00:00"/>
    <x v="5"/>
    <s v="Laborproben"/>
    <x v="3"/>
    <x v="44"/>
    <s v="-"/>
    <x v="7"/>
    <x v="0"/>
    <x v="0"/>
    <x v="0"/>
    <s v="0"/>
    <s v="Labor"/>
    <s v="Laborproben"/>
    <n v="71"/>
  </r>
  <r>
    <x v="5"/>
    <n v="3.2"/>
    <d v="2021-10-08T00:00:00"/>
    <x v="5"/>
    <s v="Laborproben"/>
    <x v="3"/>
    <x v="8"/>
    <s v="-"/>
    <x v="7"/>
    <x v="0"/>
    <x v="0"/>
    <x v="0"/>
    <s v="0"/>
    <s v="Labor"/>
    <s v="Laborproben"/>
    <n v="74"/>
  </r>
  <r>
    <x v="1"/>
    <n v="80"/>
    <d v="2021-10-08T00:00:00"/>
    <x v="10"/>
    <s v="Rinde"/>
    <x v="1"/>
    <x v="14"/>
    <s v="-"/>
    <x v="7"/>
    <x v="0"/>
    <x v="0"/>
    <x v="0"/>
    <s v="0"/>
    <s v="RWV"/>
    <s v="Rinde"/>
    <n v="60"/>
  </r>
  <r>
    <x v="5"/>
    <n v="53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x v="5"/>
    <n v="62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x v="5"/>
    <n v="127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x v="0"/>
    <n v="46"/>
    <d v="2021-10-08T00:00:00"/>
    <x v="6"/>
    <s v="RW"/>
    <x v="2"/>
    <x v="6"/>
    <s v="-"/>
    <x v="7"/>
    <x v="0"/>
    <x v="0"/>
    <x v="0"/>
    <s v="0"/>
    <s v="L9"/>
    <s v="RW"/>
    <n v="30"/>
  </r>
  <r>
    <x v="0"/>
    <n v="14.8"/>
    <d v="2021-10-08T00:00:00"/>
    <x v="1"/>
    <s v="Würfel"/>
    <x v="2"/>
    <x v="6"/>
    <s v="-"/>
    <x v="7"/>
    <x v="0"/>
    <x v="0"/>
    <x v="0"/>
    <s v="0"/>
    <s v="L35"/>
    <s v="Würfel"/>
    <n v="30"/>
  </r>
  <r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</r>
  <r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</r>
  <r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</r>
  <r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</r>
  <r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</r>
  <r>
    <x v="2"/>
    <n v="452"/>
    <d v="2021-10-11T00:00:00"/>
    <x v="1"/>
    <s v="ABS BACK-BLÜT"/>
    <x v="0"/>
    <x v="46"/>
    <s v="-"/>
    <x v="8"/>
    <x v="0"/>
    <x v="0"/>
    <x v="0"/>
    <s v="0"/>
    <s v="BU4"/>
    <n v="29500894"/>
    <n v="12"/>
  </r>
  <r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</r>
  <r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</r>
  <r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</r>
  <r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</r>
  <r>
    <x v="1"/>
    <n v="53"/>
    <d v="2021-10-11T00:00:00"/>
    <x v="0"/>
    <s v="VOS-ABS ENTSORGUNG"/>
    <x v="1"/>
    <x v="10"/>
    <s v="-"/>
    <x v="8"/>
    <x v="0"/>
    <x v="0"/>
    <x v="0"/>
    <n v="0.53"/>
    <s v="RWV"/>
    <n v="29500917"/>
    <n v="60"/>
  </r>
  <r>
    <x v="1"/>
    <n v="6"/>
    <d v="2021-10-11T00:00:00"/>
    <x v="0"/>
    <s v="VOS-ABS ENTSORGUNG"/>
    <x v="1"/>
    <x v="10"/>
    <s v="-"/>
    <x v="8"/>
    <x v="0"/>
    <x v="0"/>
    <x v="0"/>
    <n v="0.06"/>
    <s v="RWV"/>
    <n v="29500917"/>
    <n v="60"/>
  </r>
  <r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</r>
  <r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</r>
  <r>
    <x v="2"/>
    <n v="424"/>
    <d v="2021-10-11T00:00:00"/>
    <x v="1"/>
    <s v="ABS GOU-ROYAL"/>
    <x v="0"/>
    <x v="46"/>
    <s v="-"/>
    <x v="8"/>
    <x v="0"/>
    <x v="0"/>
    <x v="0"/>
    <s v="0"/>
    <s v="BU4"/>
    <n v="29501049"/>
    <n v="12"/>
  </r>
  <r>
    <x v="3"/>
    <n v="474"/>
    <d v="2021-10-11T00:00:00"/>
    <x v="3"/>
    <s v="VOS GRW-SCHI-NAT ENDSTÜ"/>
    <x v="0"/>
    <x v="5"/>
    <s v="-"/>
    <x v="8"/>
    <x v="0"/>
    <x v="0"/>
    <x v="0"/>
    <n v="237"/>
    <s v="Verkauf"/>
    <n v="29501070"/>
    <n v="12"/>
  </r>
  <r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</r>
  <r>
    <x v="1"/>
    <n v="160"/>
    <d v="2021-10-11T00:00:00"/>
    <x v="1"/>
    <s v="ABS 45-48% Konventionel"/>
    <x v="5"/>
    <x v="47"/>
    <s v="-"/>
    <x v="8"/>
    <x v="0"/>
    <x v="0"/>
    <x v="0"/>
    <n v="322.81599999999997"/>
    <s v="Schmelze"/>
    <n v="29600004"/>
    <n v="43"/>
  </r>
  <r>
    <x v="0"/>
    <n v="369"/>
    <d v="2021-10-11T00:00:00"/>
    <x v="2"/>
    <s v="VOS VEG-SCH MILD"/>
    <x v="1"/>
    <x v="45"/>
    <s v="-"/>
    <x v="8"/>
    <x v="0"/>
    <x v="0"/>
    <x v="0"/>
    <n v="184.5"/>
    <s v="BU3"/>
    <n v="29900002"/>
    <n v="42"/>
  </r>
  <r>
    <x v="2"/>
    <n v="246"/>
    <d v="2021-10-11T00:00:00"/>
    <x v="1"/>
    <s v="ABS JARLSBERG-VAKU"/>
    <x v="0"/>
    <x v="46"/>
    <s v="-"/>
    <x v="8"/>
    <x v="0"/>
    <x v="0"/>
    <x v="0"/>
    <s v="0"/>
    <s v="BU4"/>
    <n v="49500192"/>
    <n v="12"/>
  </r>
  <r>
    <x v="4"/>
    <n v="60"/>
    <d v="2021-10-11T00:00:00"/>
    <x v="8"/>
    <s v="Blöcke"/>
    <x v="0"/>
    <x v="12"/>
    <s v="-"/>
    <x v="8"/>
    <x v="0"/>
    <x v="0"/>
    <x v="0"/>
    <s v="0"/>
    <s v="BU2"/>
    <s v="Blöcke"/>
    <n v="12"/>
  </r>
  <r>
    <x v="4"/>
    <n v="15"/>
    <d v="2021-10-11T00:00:00"/>
    <x v="8"/>
    <s v="Blöcke"/>
    <x v="2"/>
    <x v="6"/>
    <s v="-"/>
    <x v="8"/>
    <x v="0"/>
    <x v="0"/>
    <x v="0"/>
    <s v="0"/>
    <s v="BU2"/>
    <s v="Blöcke"/>
    <n v="30"/>
  </r>
  <r>
    <x v="1"/>
    <n v="136"/>
    <d v="2021-10-11T00:00:00"/>
    <x v="10"/>
    <s v="Diverse Nüsse"/>
    <x v="4"/>
    <x v="48"/>
    <s v="-"/>
    <x v="8"/>
    <x v="0"/>
    <x v="0"/>
    <x v="0"/>
    <s v="0"/>
    <s v="Schmelze"/>
    <s v="Diverse Nüsse"/>
    <n v="63"/>
  </r>
  <r>
    <x v="0"/>
    <n v="25"/>
    <d v="2021-10-11T00:00:00"/>
    <x v="4"/>
    <s v="Diverses"/>
    <x v="2"/>
    <x v="6"/>
    <s v="-"/>
    <x v="8"/>
    <x v="0"/>
    <x v="0"/>
    <x v="0"/>
    <s v="0"/>
    <s v="WVP"/>
    <s v="Diverses"/>
    <n v="30"/>
  </r>
  <r>
    <x v="2"/>
    <n v="30"/>
    <d v="2021-10-11T00:00:00"/>
    <x v="4"/>
    <s v="Diverses"/>
    <x v="2"/>
    <x v="6"/>
    <s v="-"/>
    <x v="8"/>
    <x v="0"/>
    <x v="0"/>
    <x v="0"/>
    <s v="0"/>
    <s v="BU4"/>
    <s v="Diverses"/>
    <n v="30"/>
  </r>
  <r>
    <x v="4"/>
    <n v="65"/>
    <d v="2021-10-11T00:00:00"/>
    <x v="4"/>
    <s v="Diverses"/>
    <x v="2"/>
    <x v="6"/>
    <s v="-"/>
    <x v="8"/>
    <x v="0"/>
    <x v="0"/>
    <x v="0"/>
    <s v="0"/>
    <s v="BU2"/>
    <s v="Diverses"/>
    <n v="30"/>
  </r>
  <r>
    <x v="1"/>
    <n v="357"/>
    <d v="2021-10-11T00:00:00"/>
    <x v="4"/>
    <s v="Diverses"/>
    <x v="2"/>
    <x v="6"/>
    <s v="-"/>
    <x v="8"/>
    <x v="0"/>
    <x v="0"/>
    <x v="0"/>
    <s v="0"/>
    <s v="Abfüllung"/>
    <s v="Diverses"/>
    <n v="30"/>
  </r>
  <r>
    <x v="1"/>
    <n v="193"/>
    <d v="2021-10-11T00:00:00"/>
    <x v="4"/>
    <s v="Diverses"/>
    <x v="2"/>
    <x v="6"/>
    <s v="-"/>
    <x v="8"/>
    <x v="0"/>
    <x v="0"/>
    <x v="0"/>
    <s v="0"/>
    <s v="Abfüllung"/>
    <s v="Diverses"/>
    <n v="30"/>
  </r>
  <r>
    <x v="1"/>
    <n v="20.5"/>
    <d v="2021-10-11T00:00:00"/>
    <x v="4"/>
    <s v="Diverses"/>
    <x v="6"/>
    <x v="49"/>
    <s v="-"/>
    <x v="8"/>
    <x v="0"/>
    <x v="0"/>
    <x v="0"/>
    <s v="0"/>
    <s v="Abfüllung"/>
    <s v="Diverses"/>
    <n v="13"/>
  </r>
  <r>
    <x v="4"/>
    <n v="98"/>
    <d v="2021-10-11T00:00:00"/>
    <x v="4"/>
    <s v="Diverses"/>
    <x v="2"/>
    <x v="6"/>
    <s v="-"/>
    <x v="8"/>
    <x v="0"/>
    <x v="0"/>
    <x v="0"/>
    <s v="0"/>
    <s v="BU2"/>
    <s v="Diverses"/>
    <n v="30"/>
  </r>
  <r>
    <x v="0"/>
    <n v="32"/>
    <d v="2021-10-11T00:00:00"/>
    <x v="4"/>
    <s v="Diverses"/>
    <x v="2"/>
    <x v="6"/>
    <s v="-"/>
    <x v="8"/>
    <x v="0"/>
    <x v="0"/>
    <x v="0"/>
    <s v="0"/>
    <s v="L35"/>
    <s v="Diverses"/>
    <n v="30"/>
  </r>
  <r>
    <x v="0"/>
    <n v="7"/>
    <d v="2021-10-11T00:00:00"/>
    <x v="4"/>
    <s v="Diverses"/>
    <x v="2"/>
    <x v="6"/>
    <s v="-"/>
    <x v="8"/>
    <x v="0"/>
    <x v="0"/>
    <x v="0"/>
    <s v="0"/>
    <s v="L9"/>
    <s v="Diverses"/>
    <n v="30"/>
  </r>
  <r>
    <x v="2"/>
    <n v="28"/>
    <d v="2021-10-11T00:00:00"/>
    <x v="4"/>
    <s v="Diverses"/>
    <x v="2"/>
    <x v="6"/>
    <s v="-"/>
    <x v="8"/>
    <x v="0"/>
    <x v="0"/>
    <x v="0"/>
    <s v="0"/>
    <s v="BU4"/>
    <s v="Diverses"/>
    <n v="30"/>
  </r>
  <r>
    <x v="5"/>
    <n v="14"/>
    <d v="2021-10-11T00:00:00"/>
    <x v="4"/>
    <s v="Diverses"/>
    <x v="3"/>
    <x v="8"/>
    <s v="Rinde Extra"/>
    <x v="8"/>
    <x v="0"/>
    <x v="0"/>
    <x v="0"/>
    <s v="0"/>
    <s v="QM"/>
    <s v="Diverses"/>
    <n v="74"/>
  </r>
  <r>
    <x v="1"/>
    <n v="156"/>
    <d v="2021-10-11T00:00:00"/>
    <x v="4"/>
    <s v="Diverses"/>
    <x v="2"/>
    <x v="16"/>
    <s v="-"/>
    <x v="8"/>
    <x v="0"/>
    <x v="0"/>
    <x v="0"/>
    <s v="0"/>
    <s v="Abfüllung"/>
    <s v="Diverses"/>
    <n v="10"/>
  </r>
  <r>
    <x v="5"/>
    <n v="80"/>
    <d v="2021-10-11T00:00:00"/>
    <x v="4"/>
    <s v="Diverses"/>
    <x v="3"/>
    <x v="43"/>
    <s v="-"/>
    <x v="8"/>
    <x v="0"/>
    <x v="0"/>
    <x v="0"/>
    <s v="0"/>
    <s v="Labor"/>
    <s v="Diverses"/>
    <n v="73"/>
  </r>
  <r>
    <x v="5"/>
    <n v="18"/>
    <d v="2021-10-11T00:00:00"/>
    <x v="4"/>
    <s v="Diverses"/>
    <x v="3"/>
    <x v="44"/>
    <s v="-"/>
    <x v="8"/>
    <x v="0"/>
    <x v="0"/>
    <x v="0"/>
    <s v="0"/>
    <s v="LAbor"/>
    <s v="Diverses"/>
    <n v="71"/>
  </r>
  <r>
    <x v="5"/>
    <n v="1.5"/>
    <d v="2021-10-11T00:00:00"/>
    <x v="4"/>
    <s v="Diverses"/>
    <x v="3"/>
    <x v="8"/>
    <s v="mehr VOS als Rework"/>
    <x v="8"/>
    <x v="0"/>
    <x v="0"/>
    <x v="0"/>
    <s v="0"/>
    <s v="Labor"/>
    <s v="Diverses"/>
    <n v="74"/>
  </r>
  <r>
    <x v="0"/>
    <n v="20"/>
    <d v="2021-10-11T00:00:00"/>
    <x v="11"/>
    <s v="ganze Wurst"/>
    <x v="2"/>
    <x v="19"/>
    <s v="-"/>
    <x v="8"/>
    <x v="0"/>
    <x v="0"/>
    <x v="0"/>
    <s v="0"/>
    <s v="BU3"/>
    <s v="ganze Wurst"/>
    <n v="32"/>
  </r>
  <r>
    <x v="1"/>
    <n v="30"/>
    <d v="2021-10-11T00:00:00"/>
    <x v="11"/>
    <s v="ganze Wurst Gourme Natur"/>
    <x v="2"/>
    <x v="19"/>
    <s v="-"/>
    <x v="8"/>
    <x v="0"/>
    <x v="0"/>
    <x v="0"/>
    <s v="0"/>
    <s v="Räucherei"/>
    <s v="ganze Wurst Gourme Natur"/>
    <n v="31"/>
  </r>
  <r>
    <x v="1"/>
    <n v="20"/>
    <d v="2021-10-11T00:00:00"/>
    <x v="9"/>
    <s v="ganze Wurst Gourme Schinken"/>
    <x v="2"/>
    <x v="19"/>
    <s v="-"/>
    <x v="8"/>
    <x v="0"/>
    <x v="0"/>
    <x v="0"/>
    <s v="0"/>
    <s v="Räucherei"/>
    <s v="ganze Wurst Gourme Schinken"/>
    <n v="34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</r>
  <r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</r>
  <r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</r>
  <r>
    <x v="1"/>
    <n v="39"/>
    <d v="2021-10-12T00:00:00"/>
    <x v="0"/>
    <s v="VOS-ABS ENTSORGUNG"/>
    <x v="1"/>
    <x v="50"/>
    <s v="-"/>
    <x v="8"/>
    <x v="0"/>
    <x v="0"/>
    <x v="0"/>
    <n v="0.39"/>
    <s v="RWV"/>
    <n v="29500917"/>
    <n v="60"/>
  </r>
  <r>
    <x v="1"/>
    <n v="17"/>
    <d v="2021-10-12T00:00:00"/>
    <x v="0"/>
    <s v="VOS-ABS ENTSORGUNG"/>
    <x v="1"/>
    <x v="10"/>
    <s v="mehr VOS als Rework"/>
    <x v="8"/>
    <x v="0"/>
    <x v="0"/>
    <x v="0"/>
    <n v="0.17"/>
    <s v="RWV"/>
    <n v="29500917"/>
    <n v="60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</r>
  <r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</r>
  <r>
    <x v="3"/>
    <n v="30"/>
    <d v="2021-10-12T00:00:00"/>
    <x v="3"/>
    <s v="VOS GRW-CHILI-NAT ENDST"/>
    <x v="0"/>
    <x v="5"/>
    <s v="mehr VOS als Rework"/>
    <x v="8"/>
    <x v="0"/>
    <x v="0"/>
    <x v="0"/>
    <n v="15"/>
    <s v="Verkauf"/>
    <n v="29501079"/>
    <n v="12"/>
  </r>
  <r>
    <x v="0"/>
    <n v="257"/>
    <d v="2021-10-12T00:00:00"/>
    <x v="2"/>
    <s v="VOS VEG-SCH MILD"/>
    <x v="0"/>
    <x v="0"/>
    <s v="-"/>
    <x v="8"/>
    <x v="0"/>
    <x v="0"/>
    <x v="0"/>
    <n v="128.5"/>
    <s v="Bu3"/>
    <n v="29900002"/>
    <n v="12"/>
  </r>
  <r>
    <x v="0"/>
    <n v="240"/>
    <d v="2021-10-12T00:00:00"/>
    <x v="2"/>
    <s v="VOS VEG-SCH WÜRZIG"/>
    <x v="0"/>
    <x v="0"/>
    <s v="-"/>
    <x v="8"/>
    <x v="0"/>
    <x v="0"/>
    <x v="0"/>
    <n v="120"/>
    <s v="Bu3"/>
    <n v="29900003"/>
    <n v="12"/>
  </r>
  <r>
    <x v="3"/>
    <n v="162"/>
    <d v="2021-10-12T00:00:00"/>
    <x v="12"/>
    <s v="RÄU-END RW-CHILI 200G Z"/>
    <x v="0"/>
    <x v="29"/>
    <s v="-"/>
    <x v="8"/>
    <x v="0"/>
    <x v="0"/>
    <x v="0"/>
    <n v="59.389199999999995"/>
    <s v="Verkauf"/>
    <n v="49500213"/>
    <n v="62"/>
  </r>
  <r>
    <x v="0"/>
    <n v="253"/>
    <d v="2021-10-12T00:00:00"/>
    <x v="2"/>
    <s v="VOS VEG-SCH-MILD-VAKU"/>
    <x v="0"/>
    <x v="0"/>
    <s v="-"/>
    <x v="8"/>
    <x v="0"/>
    <x v="0"/>
    <x v="0"/>
    <n v="130.042"/>
    <s v="bu3"/>
    <n v="49900001"/>
    <n v="12"/>
  </r>
  <r>
    <x v="0"/>
    <n v="348"/>
    <d v="2021-10-12T00:00:00"/>
    <x v="2"/>
    <s v="VOS VEG-SCH-WÜRZIG-VAKU"/>
    <x v="0"/>
    <x v="0"/>
    <s v="-"/>
    <x v="8"/>
    <x v="0"/>
    <x v="0"/>
    <x v="0"/>
    <n v="178.87200000000001"/>
    <s v="bu3"/>
    <n v="49900002"/>
    <n v="12"/>
  </r>
  <r>
    <x v="3"/>
    <n v="1831"/>
    <d v="2021-10-12T00:00:00"/>
    <x v="1"/>
    <s v="Abschnitte Landkäse Ber"/>
    <x v="0"/>
    <x v="51"/>
    <s v="-"/>
    <x v="8"/>
    <x v="0"/>
    <x v="0"/>
    <x v="0"/>
    <n v="1914.6767000000002"/>
    <s v="Verkauf"/>
    <n v="59500051"/>
    <n v="12"/>
  </r>
  <r>
    <x v="1"/>
    <n v="258"/>
    <d v="2021-10-12T00:00:00"/>
    <x v="4"/>
    <s v="Diverses"/>
    <x v="2"/>
    <x v="6"/>
    <s v="mehr VOS als Rework"/>
    <x v="8"/>
    <x v="0"/>
    <x v="0"/>
    <x v="0"/>
    <s v="0"/>
    <s v="Abfüllung"/>
    <s v="Diverses"/>
    <n v="30"/>
  </r>
  <r>
    <x v="2"/>
    <n v="20"/>
    <d v="2021-10-12T00:00:00"/>
    <x v="4"/>
    <s v="Diverses"/>
    <x v="2"/>
    <x v="6"/>
    <s v="-"/>
    <x v="8"/>
    <x v="0"/>
    <x v="0"/>
    <x v="0"/>
    <s v="0"/>
    <s v="bu4"/>
    <s v="Diverses"/>
    <n v="30"/>
  </r>
  <r>
    <x v="0"/>
    <n v="26"/>
    <d v="2021-10-12T00:00:00"/>
    <x v="4"/>
    <s v="Diverses"/>
    <x v="2"/>
    <x v="6"/>
    <s v="spezifischer Einsatz"/>
    <x v="8"/>
    <x v="0"/>
    <x v="0"/>
    <x v="0"/>
    <s v="0"/>
    <s v="l33"/>
    <s v="Diverses"/>
    <n v="30"/>
  </r>
  <r>
    <x v="5"/>
    <n v="2"/>
    <d v="2021-10-12T00:00:00"/>
    <x v="5"/>
    <s v="Laborproben"/>
    <x v="3"/>
    <x v="8"/>
    <s v="-"/>
    <x v="8"/>
    <x v="0"/>
    <x v="0"/>
    <x v="0"/>
    <s v="0"/>
    <s v="Labor"/>
    <s v="Laborproben"/>
    <n v="74"/>
  </r>
  <r>
    <x v="5"/>
    <n v="147"/>
    <d v="2021-10-12T00:00:00"/>
    <x v="5"/>
    <s v="Laborproben"/>
    <x v="3"/>
    <x v="43"/>
    <s v="-"/>
    <x v="8"/>
    <x v="0"/>
    <x v="0"/>
    <x v="0"/>
    <s v="0"/>
    <s v="Labor"/>
    <s v="Laborproben"/>
    <n v="73"/>
  </r>
  <r>
    <x v="0"/>
    <n v="333"/>
    <d v="2021-10-12T00:00:00"/>
    <x v="0"/>
    <s v="Vorschmelz Diverses"/>
    <x v="0"/>
    <x v="39"/>
    <s v="mehr VOS als Rework"/>
    <x v="8"/>
    <x v="0"/>
    <x v="0"/>
    <x v="0"/>
    <s v="0"/>
    <s v="bu3"/>
    <s v="Vorschmelz Diverses"/>
    <n v="12"/>
  </r>
  <r>
    <x v="1"/>
    <n v="50"/>
    <d v="2021-10-13T00:00:00"/>
    <x v="8"/>
    <s v="Konzentrat in Würsten 1"/>
    <x v="2"/>
    <x v="19"/>
    <s v="-"/>
    <x v="8"/>
    <x v="0"/>
    <x v="0"/>
    <x v="0"/>
    <s v="0"/>
    <s v="Abfüllung"/>
    <n v="24000493"/>
    <n v="34"/>
  </r>
  <r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</r>
  <r>
    <x v="1"/>
    <n v="19"/>
    <d v="2021-10-13T00:00:00"/>
    <x v="0"/>
    <s v="VOS-ABS ENTSORGUNG"/>
    <x v="1"/>
    <x v="10"/>
    <s v="-"/>
    <x v="8"/>
    <x v="0"/>
    <x v="0"/>
    <x v="0"/>
    <n v="0.19"/>
    <s v="RWV"/>
    <n v="29500917"/>
    <n v="60"/>
  </r>
  <r>
    <x v="1"/>
    <n v="8"/>
    <d v="2021-10-13T00:00:00"/>
    <x v="0"/>
    <s v="VOS-ABS ENTSORGUNG"/>
    <x v="1"/>
    <x v="10"/>
    <s v="-"/>
    <x v="8"/>
    <x v="0"/>
    <x v="0"/>
    <x v="0"/>
    <n v="0.08"/>
    <s v="RWV"/>
    <n v="29500917"/>
    <n v="60"/>
  </r>
  <r>
    <x v="1"/>
    <n v="25"/>
    <d v="2021-10-13T00:00:00"/>
    <x v="11"/>
    <s v="Würste 6700g Schinken R"/>
    <x v="1"/>
    <x v="40"/>
    <s v="-"/>
    <x v="8"/>
    <x v="0"/>
    <x v="0"/>
    <x v="0"/>
    <s v="0"/>
    <s v="Abfüllung"/>
    <n v="32000022"/>
    <n v="40"/>
  </r>
  <r>
    <x v="1"/>
    <n v="25"/>
    <d v="2021-10-13T00:00:00"/>
    <x v="11"/>
    <s v="Würste 9300g Räucher na"/>
    <x v="2"/>
    <x v="19"/>
    <s v="-"/>
    <x v="8"/>
    <x v="0"/>
    <x v="0"/>
    <x v="0"/>
    <s v="0"/>
    <s v="Abfüllung"/>
    <n v="32000027"/>
    <n v="34"/>
  </r>
  <r>
    <x v="1"/>
    <n v="24"/>
    <d v="2021-10-13T00:00:00"/>
    <x v="11"/>
    <s v="Würste 8400g Schinkenrä"/>
    <x v="2"/>
    <x v="19"/>
    <s v="-"/>
    <x v="8"/>
    <x v="0"/>
    <x v="0"/>
    <x v="0"/>
    <s v="0"/>
    <s v="Abfüllung"/>
    <n v="32000036"/>
    <n v="31"/>
  </r>
  <r>
    <x v="1"/>
    <n v="200"/>
    <d v="2021-10-13T00:00:00"/>
    <x v="6"/>
    <s v="GRW NATUR 7,2KG"/>
    <x v="2"/>
    <x v="19"/>
    <s v="-"/>
    <x v="8"/>
    <x v="0"/>
    <x v="0"/>
    <x v="0"/>
    <s v="0"/>
    <s v="Abfüllung"/>
    <n v="32000049"/>
    <n v="31"/>
  </r>
  <r>
    <x v="1"/>
    <n v="50"/>
    <d v="2021-10-13T00:00:00"/>
    <x v="6"/>
    <s v="GRW SCHI-NAT 7,2GK NEUE"/>
    <x v="2"/>
    <x v="19"/>
    <s v="-"/>
    <x v="8"/>
    <x v="0"/>
    <x v="0"/>
    <x v="0"/>
    <s v="0"/>
    <s v="Abfüllung"/>
    <n v="32000106"/>
    <n v="31"/>
  </r>
  <r>
    <x v="1"/>
    <n v="25"/>
    <d v="2021-10-13T00:00:00"/>
    <x v="6"/>
    <s v="GRW SCHI-NAT 7,2GK NEUE"/>
    <x v="2"/>
    <x v="19"/>
    <s v="-"/>
    <x v="8"/>
    <x v="0"/>
    <x v="0"/>
    <x v="0"/>
    <s v="0"/>
    <s v="Abfüllung"/>
    <n v="32000106"/>
    <n v="34"/>
  </r>
  <r>
    <x v="0"/>
    <n v="211"/>
    <d v="2021-10-13T00:00:00"/>
    <x v="1"/>
    <s v="ABS BUN-PF 50% L33 vaku"/>
    <x v="0"/>
    <x v="2"/>
    <s v="-"/>
    <x v="8"/>
    <x v="0"/>
    <x v="0"/>
    <x v="0"/>
    <n v="213.95400000000001"/>
    <s v="bu3"/>
    <n v="49500166"/>
    <n v="12"/>
  </r>
  <r>
    <x v="0"/>
    <n v="495"/>
    <d v="2021-10-13T00:00:00"/>
    <x v="1"/>
    <s v="ABS BUN-PF 50% L33 vaku"/>
    <x v="0"/>
    <x v="2"/>
    <s v="-"/>
    <x v="8"/>
    <x v="0"/>
    <x v="0"/>
    <x v="0"/>
    <n v="501.93"/>
    <s v="bu3"/>
    <n v="49500166"/>
    <n v="12"/>
  </r>
  <r>
    <x v="1"/>
    <n v="80"/>
    <d v="2021-10-13T00:00:00"/>
    <x v="12"/>
    <s v="(AH) Meine Käserei, Whi"/>
    <x v="0"/>
    <x v="52"/>
    <s v="-"/>
    <x v="8"/>
    <x v="0"/>
    <x v="0"/>
    <x v="0"/>
    <s v="0"/>
    <s v="RWV"/>
    <n v="58000902"/>
    <n v="12"/>
  </r>
  <r>
    <x v="5"/>
    <n v="15"/>
    <d v="2021-10-13T00:00:00"/>
    <x v="8"/>
    <s v="Cheddar Deirygold"/>
    <x v="1"/>
    <x v="53"/>
    <s v="Reklamation erhalten"/>
    <x v="8"/>
    <x v="0"/>
    <x v="0"/>
    <x v="0"/>
    <s v="0"/>
    <s v="Einkauf"/>
    <s v="Cheddar Deirygold"/>
    <n v="84"/>
  </r>
  <r>
    <x v="5"/>
    <n v="193"/>
    <d v="2021-10-13T00:00:00"/>
    <x v="8"/>
    <s v="Cheddar jung Eximo"/>
    <x v="1"/>
    <x v="53"/>
    <s v="-"/>
    <x v="8"/>
    <x v="0"/>
    <x v="0"/>
    <x v="0"/>
    <s v="0"/>
    <s v="Einkauf"/>
    <s v="Cheddar jung Eximo"/>
    <n v="84"/>
  </r>
  <r>
    <x v="2"/>
    <n v="82"/>
    <d v="2021-10-13T00:00:00"/>
    <x v="4"/>
    <s v="Diverses"/>
    <x v="2"/>
    <x v="6"/>
    <s v="-"/>
    <x v="8"/>
    <x v="0"/>
    <x v="0"/>
    <x v="0"/>
    <s v="0"/>
    <s v="BU4"/>
    <s v="Diverses"/>
    <n v="30"/>
  </r>
  <r>
    <x v="4"/>
    <n v="125"/>
    <d v="2021-10-13T00:00:00"/>
    <x v="4"/>
    <s v="Diverses"/>
    <x v="0"/>
    <x v="28"/>
    <s v="-"/>
    <x v="8"/>
    <x v="0"/>
    <x v="0"/>
    <x v="0"/>
    <s v="0"/>
    <s v="BU2"/>
    <s v="Diverses"/>
    <n v="11"/>
  </r>
  <r>
    <x v="0"/>
    <n v="25"/>
    <d v="2021-10-13T00:00:00"/>
    <x v="4"/>
    <s v="Diverses"/>
    <x v="2"/>
    <x v="6"/>
    <s v="-"/>
    <x v="8"/>
    <x v="0"/>
    <x v="0"/>
    <x v="0"/>
    <s v="0"/>
    <s v="WVP"/>
    <s v="Diverses"/>
    <n v="30"/>
  </r>
  <r>
    <x v="5"/>
    <n v="10.3"/>
    <d v="2021-10-13T00:00:00"/>
    <x v="4"/>
    <s v="Diverses"/>
    <x v="3"/>
    <x v="8"/>
    <s v="-"/>
    <x v="8"/>
    <x v="0"/>
    <x v="0"/>
    <x v="0"/>
    <s v="0"/>
    <s v="QM"/>
    <s v="Diverses"/>
    <n v="74"/>
  </r>
  <r>
    <x v="0"/>
    <n v="3"/>
    <d v="2021-10-13T00:00:00"/>
    <x v="4"/>
    <s v="Diverses"/>
    <x v="2"/>
    <x v="6"/>
    <s v="-"/>
    <x v="8"/>
    <x v="0"/>
    <x v="0"/>
    <x v="0"/>
    <s v="0"/>
    <s v="L9"/>
    <s v="Diverses"/>
    <n v="30"/>
  </r>
  <r>
    <x v="1"/>
    <n v="167"/>
    <d v="2021-10-13T00:00:00"/>
    <x v="4"/>
    <s v="Diverses"/>
    <x v="2"/>
    <x v="16"/>
    <s v="-"/>
    <x v="8"/>
    <x v="0"/>
    <x v="0"/>
    <x v="0"/>
    <s v="0"/>
    <s v="Abfüllung"/>
    <s v="Diverses"/>
    <n v="10"/>
  </r>
  <r>
    <x v="5"/>
    <n v="2"/>
    <d v="2021-10-13T00:00:00"/>
    <x v="4"/>
    <s v="Diverses"/>
    <x v="0"/>
    <x v="28"/>
    <s v="-"/>
    <x v="8"/>
    <x v="0"/>
    <x v="0"/>
    <x v="0"/>
    <s v="0"/>
    <s v="Labor"/>
    <s v="Diverses"/>
    <n v="11"/>
  </r>
  <r>
    <x v="5"/>
    <n v="1.5"/>
    <d v="2021-10-13T00:00:00"/>
    <x v="4"/>
    <s v="Diverses"/>
    <x v="3"/>
    <x v="8"/>
    <s v="-"/>
    <x v="8"/>
    <x v="0"/>
    <x v="0"/>
    <x v="0"/>
    <s v="0"/>
    <s v="LAbor"/>
    <s v="Diverses"/>
    <n v="74"/>
  </r>
  <r>
    <x v="1"/>
    <n v="60"/>
    <d v="2021-10-14T00:00:00"/>
    <x v="8"/>
    <s v="Cheddar jung 50% F. i.T"/>
    <x v="0"/>
    <x v="39"/>
    <s v="-"/>
    <x v="8"/>
    <x v="0"/>
    <x v="0"/>
    <x v="0"/>
    <n v="208.8"/>
    <s v="RWV"/>
    <n v="23000020"/>
    <n v="12"/>
  </r>
  <r>
    <x v="5"/>
    <n v="8"/>
    <d v="2021-10-14T00:00:00"/>
    <x v="10"/>
    <s v="Ziegenrolle  11161604"/>
    <x v="3"/>
    <x v="43"/>
    <s v="-"/>
    <x v="8"/>
    <x v="0"/>
    <x v="0"/>
    <x v="0"/>
    <s v="0"/>
    <s v="QM"/>
    <n v="23000584"/>
    <n v="73"/>
  </r>
  <r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</r>
  <r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</r>
  <r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</r>
  <r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</r>
  <r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</r>
  <r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</r>
  <r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</r>
  <r>
    <x v="1"/>
    <n v="23"/>
    <d v="2021-10-14T00:00:00"/>
    <x v="0"/>
    <s v="VOS-ABS ENTSORGUNG"/>
    <x v="1"/>
    <x v="54"/>
    <s v="-"/>
    <x v="8"/>
    <x v="0"/>
    <x v="0"/>
    <x v="0"/>
    <n v="0.23"/>
    <s v="RWV"/>
    <n v="29500917"/>
    <n v="60"/>
  </r>
  <r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</r>
  <r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</r>
  <r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</r>
  <r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</r>
  <r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</r>
  <r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</r>
  <r>
    <x v="3"/>
    <n v="60"/>
    <d v="2021-10-14T00:00:00"/>
    <x v="3"/>
    <s v="VOS RW-NATUR-NAT ZIPFEL"/>
    <x v="0"/>
    <x v="5"/>
    <s v="-"/>
    <x v="8"/>
    <x v="0"/>
    <x v="0"/>
    <x v="0"/>
    <n v="30"/>
    <s v="Verkauf"/>
    <n v="29501065"/>
    <n v="12"/>
  </r>
  <r>
    <x v="1"/>
    <n v="259"/>
    <d v="2021-10-14T00:00:00"/>
    <x v="0"/>
    <s v="VS Schinken mit Rinde"/>
    <x v="6"/>
    <x v="49"/>
    <s v="-"/>
    <x v="8"/>
    <x v="0"/>
    <x v="0"/>
    <x v="0"/>
    <n v="129.5"/>
    <s v="RWV"/>
    <n v="29600026"/>
    <n v="83"/>
  </r>
  <r>
    <x v="1"/>
    <n v="127"/>
    <d v="2021-10-14T00:00:00"/>
    <x v="0"/>
    <s v="VS Chili geschält"/>
    <x v="0"/>
    <x v="1"/>
    <s v="-"/>
    <x v="8"/>
    <x v="0"/>
    <x v="0"/>
    <x v="0"/>
    <n v="118.3767"/>
    <s v="Schmelze"/>
    <n v="29600027"/>
    <n v="12"/>
  </r>
  <r>
    <x v="5"/>
    <n v="540"/>
    <d v="2021-10-14T00:00:00"/>
    <x v="9"/>
    <s v="BLO FRUCHT 5KG mit geh."/>
    <x v="0"/>
    <x v="55"/>
    <s v="-"/>
    <x v="8"/>
    <x v="0"/>
    <x v="0"/>
    <x v="0"/>
    <n v="22171.644"/>
    <s v="Entwicklung"/>
    <n v="31000234"/>
    <n v="12"/>
  </r>
  <r>
    <x v="0"/>
    <n v="25"/>
    <d v="2021-10-14T00:00:00"/>
    <x v="10"/>
    <s v="-"/>
    <x v="2"/>
    <x v="6"/>
    <s v="-"/>
    <x v="8"/>
    <x v="0"/>
    <x v="0"/>
    <x v="0"/>
    <s v="0"/>
    <s v="L1"/>
    <s v="-"/>
    <n v="30"/>
  </r>
  <r>
    <x v="5"/>
    <n v="9.5"/>
    <d v="2021-10-14T00:00:00"/>
    <x v="10"/>
    <s v="-"/>
    <x v="3"/>
    <x v="8"/>
    <s v="-"/>
    <x v="8"/>
    <x v="0"/>
    <x v="0"/>
    <x v="0"/>
    <s v="0"/>
    <s v="QM"/>
    <s v="-"/>
    <n v="74"/>
  </r>
  <r>
    <x v="5"/>
    <n v="57"/>
    <d v="2021-10-14T00:00:00"/>
    <x v="10"/>
    <s v="-"/>
    <x v="3"/>
    <x v="44"/>
    <s v="-"/>
    <x v="8"/>
    <x v="0"/>
    <x v="0"/>
    <x v="0"/>
    <s v="0"/>
    <s v="Labor"/>
    <s v="-"/>
    <n v="71"/>
  </r>
  <r>
    <x v="5"/>
    <n v="2.2000000000000002"/>
    <d v="2021-10-14T00:00:00"/>
    <x v="10"/>
    <s v="-"/>
    <x v="3"/>
    <x v="8"/>
    <s v="-"/>
    <x v="8"/>
    <x v="0"/>
    <x v="0"/>
    <x v="0"/>
    <s v="0"/>
    <s v="Labor"/>
    <s v="-"/>
    <n v="74"/>
  </r>
  <r>
    <x v="2"/>
    <n v="15"/>
    <d v="2021-10-14T00:00:00"/>
    <x v="4"/>
    <s v="Diverses"/>
    <x v="2"/>
    <x v="6"/>
    <s v="-"/>
    <x v="8"/>
    <x v="0"/>
    <x v="0"/>
    <x v="0"/>
    <s v="0"/>
    <s v="BU4"/>
    <s v="Diverses"/>
    <n v="30"/>
  </r>
  <r>
    <x v="0"/>
    <n v="35"/>
    <d v="2021-10-14T00:00:00"/>
    <x v="4"/>
    <s v="Diverses"/>
    <x v="2"/>
    <x v="6"/>
    <s v="-"/>
    <x v="8"/>
    <x v="0"/>
    <x v="0"/>
    <x v="0"/>
    <s v="0"/>
    <s v="BU3"/>
    <s v="Diverses"/>
    <n v="30"/>
  </r>
  <r>
    <x v="1"/>
    <n v="267"/>
    <d v="2021-10-14T00:00:00"/>
    <x v="4"/>
    <s v="Diverses"/>
    <x v="2"/>
    <x v="6"/>
    <s v="-"/>
    <x v="8"/>
    <x v="0"/>
    <x v="0"/>
    <x v="0"/>
    <s v="0"/>
    <s v="Abfüllung"/>
    <s v="Diverses"/>
    <n v="30"/>
  </r>
  <r>
    <x v="1"/>
    <n v="41.5"/>
    <d v="2021-10-14T00:00:00"/>
    <x v="4"/>
    <s v="Diverses"/>
    <x v="2"/>
    <x v="16"/>
    <s v="-"/>
    <x v="8"/>
    <x v="0"/>
    <x v="0"/>
    <x v="0"/>
    <s v="0"/>
    <s v="Schmelze"/>
    <s v="Diverses"/>
    <n v="10"/>
  </r>
  <r>
    <x v="0"/>
    <n v="19"/>
    <d v="2021-10-14T00:00:00"/>
    <x v="12"/>
    <s v="Räucher Schinken Fertigware"/>
    <x v="6"/>
    <x v="56"/>
    <s v="-"/>
    <x v="8"/>
    <x v="0"/>
    <x v="0"/>
    <x v="0"/>
    <s v="0"/>
    <s v="L16"/>
    <s v="Räucher Schinken Fertigware"/>
    <n v="82"/>
  </r>
  <r>
    <x v="5"/>
    <n v="47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x v="5"/>
    <n v="53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x v="4"/>
    <n v="85"/>
    <d v="2021-10-14T00:00:00"/>
    <x v="12"/>
    <s v="verschiedene Fertigware"/>
    <x v="0"/>
    <x v="25"/>
    <s v="-"/>
    <x v="8"/>
    <x v="0"/>
    <x v="0"/>
    <x v="0"/>
    <s v="0"/>
    <s v="BU2"/>
    <s v="verschiedene Fertigware"/>
    <n v="12"/>
  </r>
  <r>
    <x v="5"/>
    <n v="20"/>
    <d v="2021-10-14T00:00:00"/>
    <x v="0"/>
    <s v="VOS Bergkäse"/>
    <x v="0"/>
    <x v="28"/>
    <s v="-"/>
    <x v="8"/>
    <x v="0"/>
    <x v="0"/>
    <x v="0"/>
    <s v="0"/>
    <s v="Außenlager"/>
    <s v="VOS Bergkäse"/>
    <n v="11"/>
  </r>
  <r>
    <x v="1"/>
    <n v="10"/>
    <d v="2021-10-14T00:00:00"/>
    <x v="12"/>
    <s v="Walnusstorten"/>
    <x v="1"/>
    <x v="45"/>
    <s v="-"/>
    <x v="8"/>
    <x v="0"/>
    <x v="0"/>
    <x v="0"/>
    <s v="0"/>
    <s v="Abfüllung"/>
    <s v="Walnusstorten"/>
    <n v="42"/>
  </r>
  <r>
    <x v="0"/>
    <n v="105"/>
    <d v="2021-10-15T00:00:00"/>
    <x v="8"/>
    <s v="Bergkäse 45% Fett i. Tr"/>
    <x v="0"/>
    <x v="39"/>
    <s v="-"/>
    <x v="8"/>
    <x v="0"/>
    <x v="0"/>
    <x v="0"/>
    <s v="0"/>
    <s v="BU3"/>
    <n v="23000206"/>
    <n v="12"/>
  </r>
  <r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</r>
  <r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</r>
  <r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</r>
  <r>
    <x v="2"/>
    <n v="1"/>
    <d v="2021-10-15T00:00:00"/>
    <x v="1"/>
    <s v="ABS SAINT ANDRÉ"/>
    <x v="4"/>
    <x v="23"/>
    <s v="-"/>
    <x v="8"/>
    <x v="0"/>
    <x v="0"/>
    <x v="0"/>
    <n v="1E-4"/>
    <s v="BU4"/>
    <n v="29501036"/>
    <n v="61"/>
  </r>
  <r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</r>
  <r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</r>
  <r>
    <x v="1"/>
    <n v="39"/>
    <d v="2021-10-15T00:00:00"/>
    <x v="9"/>
    <s v="RW SCHI 10,0KG AN"/>
    <x v="2"/>
    <x v="19"/>
    <s v="-"/>
    <x v="8"/>
    <x v="0"/>
    <x v="0"/>
    <x v="0"/>
    <s v="0"/>
    <s v="3020"/>
    <n v="32000068"/>
    <n v="32"/>
  </r>
  <r>
    <x v="1"/>
    <n v="164"/>
    <d v="2021-10-15T00:00:00"/>
    <x v="1"/>
    <s v="ABS ALL-EMM-VAKU"/>
    <x v="0"/>
    <x v="39"/>
    <s v="-"/>
    <x v="8"/>
    <x v="0"/>
    <x v="0"/>
    <x v="0"/>
    <n v="412.29599999999999"/>
    <s v="RWV"/>
    <n v="49500190"/>
    <n v="12"/>
  </r>
  <r>
    <x v="0"/>
    <n v="59"/>
    <d v="2021-10-15T00:00:00"/>
    <x v="2"/>
    <s v="VOS VEG-SCH-WÜRZIG-VAKU"/>
    <x v="0"/>
    <x v="0"/>
    <s v="-"/>
    <x v="8"/>
    <x v="0"/>
    <x v="0"/>
    <x v="0"/>
    <n v="30.326000000000001"/>
    <s v="BU3"/>
    <n v="49900002"/>
    <n v="12"/>
  </r>
  <r>
    <x v="0"/>
    <n v="4.5"/>
    <d v="2021-10-15T00:00:00"/>
    <x v="10"/>
    <s v="-"/>
    <x v="2"/>
    <x v="6"/>
    <s v="-"/>
    <x v="8"/>
    <x v="0"/>
    <x v="0"/>
    <x v="0"/>
    <s v="0"/>
    <s v="Bu3"/>
    <s v="-"/>
    <n v="30"/>
  </r>
  <r>
    <x v="0"/>
    <n v="40"/>
    <d v="2021-10-15T00:00:00"/>
    <x v="10"/>
    <s v="-"/>
    <x v="2"/>
    <x v="6"/>
    <s v="-"/>
    <x v="8"/>
    <x v="0"/>
    <x v="0"/>
    <x v="0"/>
    <s v="0"/>
    <s v="L1"/>
    <s v="-"/>
    <n v="30"/>
  </r>
  <r>
    <x v="2"/>
    <n v="35"/>
    <d v="2021-10-15T00:00:00"/>
    <x v="10"/>
    <s v="-"/>
    <x v="2"/>
    <x v="6"/>
    <s v="-"/>
    <x v="8"/>
    <x v="0"/>
    <x v="0"/>
    <x v="0"/>
    <s v="0"/>
    <s v="BU4"/>
    <s v="-"/>
    <n v="30"/>
  </r>
  <r>
    <x v="0"/>
    <n v="8"/>
    <d v="2021-10-15T00:00:00"/>
    <x v="10"/>
    <s v="-"/>
    <x v="2"/>
    <x v="6"/>
    <s v="-"/>
    <x v="8"/>
    <x v="0"/>
    <x v="0"/>
    <x v="0"/>
    <s v="0"/>
    <s v="L35"/>
    <s v="-"/>
    <n v="30"/>
  </r>
  <r>
    <x v="4"/>
    <n v="39"/>
    <d v="2021-10-15T00:00:00"/>
    <x v="10"/>
    <s v="-"/>
    <x v="2"/>
    <x v="6"/>
    <s v="-"/>
    <x v="8"/>
    <x v="0"/>
    <x v="0"/>
    <x v="0"/>
    <s v="0"/>
    <s v="Bu2"/>
    <s v="-"/>
    <n v="30"/>
  </r>
  <r>
    <x v="5"/>
    <n v="8.5"/>
    <d v="2021-10-15T00:00:00"/>
    <x v="10"/>
    <s v="-"/>
    <x v="3"/>
    <x v="8"/>
    <s v="-"/>
    <x v="8"/>
    <x v="0"/>
    <x v="0"/>
    <x v="0"/>
    <s v="0"/>
    <s v="QM"/>
    <s v="-"/>
    <n v="74"/>
  </r>
  <r>
    <x v="5"/>
    <n v="6.6"/>
    <d v="2021-10-15T00:00:00"/>
    <x v="10"/>
    <s v="-"/>
    <x v="3"/>
    <x v="8"/>
    <s v="-"/>
    <x v="8"/>
    <x v="0"/>
    <x v="0"/>
    <x v="0"/>
    <s v="0"/>
    <s v="Labor"/>
    <s v="-"/>
    <n v="74"/>
  </r>
  <r>
    <x v="4"/>
    <n v="15"/>
    <d v="2021-10-15T00:00:00"/>
    <x v="8"/>
    <s v="Blöcke"/>
    <x v="0"/>
    <x v="12"/>
    <s v="-"/>
    <x v="8"/>
    <x v="0"/>
    <x v="0"/>
    <x v="0"/>
    <s v="0"/>
    <s v="Bu2"/>
    <s v="Blöcke"/>
    <n v="12"/>
  </r>
  <r>
    <x v="1"/>
    <n v="189"/>
    <d v="2021-10-15T00:00:00"/>
    <x v="4"/>
    <s v="Diverses"/>
    <x v="2"/>
    <x v="6"/>
    <s v="-"/>
    <x v="8"/>
    <x v="0"/>
    <x v="0"/>
    <x v="0"/>
    <s v="0"/>
    <s v="Abfüllung"/>
    <s v="Diverses"/>
    <n v="30"/>
  </r>
  <r>
    <x v="1"/>
    <n v="200"/>
    <d v="2021-10-15T00:00:00"/>
    <x v="4"/>
    <s v="Diverses"/>
    <x v="2"/>
    <x v="6"/>
    <s v="-"/>
    <x v="8"/>
    <x v="0"/>
    <x v="0"/>
    <x v="0"/>
    <s v="0"/>
    <s v="Schmelze"/>
    <s v="Diverses"/>
    <n v="30"/>
  </r>
  <r>
    <x v="0"/>
    <n v="117"/>
    <d v="2021-10-18T00:00:00"/>
    <x v="8"/>
    <s v="WALNUSS GEWOLFT 10MM"/>
    <x v="0"/>
    <x v="57"/>
    <s v="-"/>
    <x v="9"/>
    <x v="0"/>
    <x v="0"/>
    <x v="0"/>
    <n v="500.98230000000001"/>
    <s v="BU3"/>
    <n v="23500285"/>
    <n v="12"/>
  </r>
  <r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</r>
  <r>
    <x v="1"/>
    <n v="22"/>
    <d v="2021-10-18T00:00:00"/>
    <x v="0"/>
    <s v="VOS-ABS ENTSORGUNG"/>
    <x v="1"/>
    <x v="10"/>
    <s v="-"/>
    <x v="9"/>
    <x v="0"/>
    <x v="0"/>
    <x v="0"/>
    <n v="0.22"/>
    <s v="RWV"/>
    <n v="29500917"/>
    <n v="60"/>
  </r>
  <r>
    <x v="1"/>
    <n v="13"/>
    <d v="2021-10-18T00:00:00"/>
    <x v="0"/>
    <s v="VOS-ABS ENTSORGUNG"/>
    <x v="1"/>
    <x v="10"/>
    <s v="-"/>
    <x v="9"/>
    <x v="0"/>
    <x v="0"/>
    <x v="0"/>
    <n v="0.13"/>
    <s v="RWV"/>
    <n v="29500917"/>
    <n v="60"/>
  </r>
  <r>
    <x v="1"/>
    <n v="10"/>
    <d v="2021-10-18T00:00:00"/>
    <x v="0"/>
    <s v="VOS-ABS ENTSORGUNG"/>
    <x v="1"/>
    <x v="10"/>
    <s v="-"/>
    <x v="9"/>
    <x v="0"/>
    <x v="0"/>
    <x v="0"/>
    <n v="0.1"/>
    <s v="RWV"/>
    <n v="29500917"/>
    <n v="60"/>
  </r>
  <r>
    <x v="1"/>
    <n v="51"/>
    <d v="2021-10-18T00:00:00"/>
    <x v="0"/>
    <s v="VOS-ABS ENTSORGUNG"/>
    <x v="1"/>
    <x v="10"/>
    <s v="-"/>
    <x v="9"/>
    <x v="0"/>
    <x v="0"/>
    <x v="0"/>
    <n v="0.51"/>
    <s v="RWV"/>
    <n v="29500917"/>
    <n v="60"/>
  </r>
  <r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</r>
  <r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</r>
  <r>
    <x v="3"/>
    <n v="31"/>
    <d v="2021-10-18T00:00:00"/>
    <x v="3"/>
    <s v="VOS VS-NATUR ZIPFEL"/>
    <x v="0"/>
    <x v="5"/>
    <s v="-"/>
    <x v="9"/>
    <x v="0"/>
    <x v="0"/>
    <x v="0"/>
    <n v="15.5"/>
    <s v="Verkauf"/>
    <n v="29501062"/>
    <n v="12"/>
  </r>
  <r>
    <x v="0"/>
    <n v="115"/>
    <d v="2021-10-18T00:00:00"/>
    <x v="0"/>
    <s v="VOS RW-NATUR-NAT ZIPFEL"/>
    <x v="2"/>
    <x v="6"/>
    <s v="-"/>
    <x v="9"/>
    <x v="0"/>
    <x v="0"/>
    <x v="0"/>
    <n v="57.5"/>
    <s v="L9"/>
    <n v="29501065"/>
    <n v="30"/>
  </r>
  <r>
    <x v="0"/>
    <n v="92"/>
    <d v="2021-10-18T00:00:00"/>
    <x v="0"/>
    <s v="VOS RW-NATUR ENDSTÜCK 3"/>
    <x v="2"/>
    <x v="6"/>
    <s v="-"/>
    <x v="9"/>
    <x v="0"/>
    <x v="0"/>
    <x v="0"/>
    <n v="46"/>
    <s v="L9"/>
    <n v="29501066"/>
    <n v="30"/>
  </r>
  <r>
    <x v="0"/>
    <n v="25"/>
    <d v="2021-10-18T00:00:00"/>
    <x v="0"/>
    <s v="VOS RW-NATUR-EXTRA ENDS"/>
    <x v="0"/>
    <x v="0"/>
    <s v="-"/>
    <x v="9"/>
    <x v="0"/>
    <x v="0"/>
    <x v="0"/>
    <n v="12.5"/>
    <s v="BU3"/>
    <n v="29501083"/>
    <n v="12"/>
  </r>
  <r>
    <x v="0"/>
    <n v="106"/>
    <d v="2021-10-18T00:00:00"/>
    <x v="0"/>
    <s v="VOS RW-NATUR-EXTRA ENDS"/>
    <x v="0"/>
    <x v="0"/>
    <s v="-"/>
    <x v="9"/>
    <x v="0"/>
    <x v="0"/>
    <x v="0"/>
    <n v="53"/>
    <s v="BU3"/>
    <n v="29501083"/>
    <n v="12"/>
  </r>
  <r>
    <x v="3"/>
    <n v="346"/>
    <d v="2021-10-18T00:00:00"/>
    <x v="3"/>
    <s v="VOS RW-SCHI-NAT ENDSTÜC"/>
    <x v="0"/>
    <x v="5"/>
    <s v="-"/>
    <x v="9"/>
    <x v="0"/>
    <x v="0"/>
    <x v="0"/>
    <n v="173"/>
    <s v="Verkauf"/>
    <n v="29501085"/>
    <n v="12"/>
  </r>
  <r>
    <x v="3"/>
    <n v="38"/>
    <d v="2021-10-18T00:00:00"/>
    <x v="3"/>
    <s v="VOS VS-CHILI ZIPFEL"/>
    <x v="0"/>
    <x v="5"/>
    <s v="-"/>
    <x v="9"/>
    <x v="0"/>
    <x v="0"/>
    <x v="0"/>
    <n v="19"/>
    <s v="Verkauf"/>
    <n v="29501087"/>
    <n v="12"/>
  </r>
  <r>
    <x v="3"/>
    <n v="25"/>
    <d v="2021-10-18T00:00:00"/>
    <x v="3"/>
    <s v="VOS VS-CHILI ENDSTÜCK"/>
    <x v="0"/>
    <x v="5"/>
    <s v="-"/>
    <x v="9"/>
    <x v="0"/>
    <x v="0"/>
    <x v="0"/>
    <n v="12.5"/>
    <s v="Verkauf"/>
    <n v="29501089"/>
    <n v="12"/>
  </r>
  <r>
    <x v="0"/>
    <n v="283"/>
    <d v="2021-10-18T00:00:00"/>
    <x v="2"/>
    <s v="VOS VEG-SCH MILD"/>
    <x v="4"/>
    <x v="0"/>
    <s v="-"/>
    <x v="9"/>
    <x v="0"/>
    <x v="0"/>
    <x v="0"/>
    <n v="141.5"/>
    <s v="BU3"/>
    <n v="29900002"/>
    <n v="61"/>
  </r>
  <r>
    <x v="0"/>
    <n v="299"/>
    <d v="2021-10-18T00:00:00"/>
    <x v="0"/>
    <s v="VOS GRW-NATUR-VAKU / Er"/>
    <x v="0"/>
    <x v="0"/>
    <s v="-"/>
    <x v="9"/>
    <x v="0"/>
    <x v="0"/>
    <x v="0"/>
    <n v="153.68600000000001"/>
    <s v="BU3"/>
    <n v="49500143"/>
    <n v="12"/>
  </r>
  <r>
    <x v="0"/>
    <n v="292"/>
    <d v="2021-10-18T00:00:00"/>
    <x v="0"/>
    <s v="VOS GRW-NATUR-VAKU / Er"/>
    <x v="0"/>
    <x v="39"/>
    <s v="-"/>
    <x v="9"/>
    <x v="0"/>
    <x v="0"/>
    <x v="0"/>
    <n v="150.08799999999999"/>
    <s v="BU3"/>
    <n v="49500143"/>
    <n v="12"/>
  </r>
  <r>
    <x v="0"/>
    <n v="257"/>
    <d v="2021-10-18T00:00:00"/>
    <x v="0"/>
    <s v="VOS RW-NATUR-EXTRA-VAKU"/>
    <x v="0"/>
    <x v="0"/>
    <s v="-"/>
    <x v="9"/>
    <x v="0"/>
    <x v="0"/>
    <x v="0"/>
    <n v="132.09800000000001"/>
    <s v="BU3"/>
    <n v="49500147"/>
    <n v="12"/>
  </r>
  <r>
    <x v="3"/>
    <n v="270"/>
    <d v="2021-10-18T00:00:00"/>
    <x v="12"/>
    <s v="RÄU-END NATUR-NAT ENDST"/>
    <x v="0"/>
    <x v="29"/>
    <s v="-"/>
    <x v="9"/>
    <x v="0"/>
    <x v="0"/>
    <x v="0"/>
    <s v="0"/>
    <s v="Verkauf"/>
    <n v="49500189"/>
    <n v="12"/>
  </r>
  <r>
    <x v="1"/>
    <n v="54"/>
    <d v="2021-10-18T00:00:00"/>
    <x v="10"/>
    <s v="-"/>
    <x v="2"/>
    <x v="6"/>
    <s v="-"/>
    <x v="9"/>
    <x v="0"/>
    <x v="0"/>
    <x v="0"/>
    <s v="0"/>
    <s v="Abfüllung"/>
    <s v="-"/>
    <n v="30"/>
  </r>
  <r>
    <x v="1"/>
    <n v="206"/>
    <d v="2021-10-18T00:00:00"/>
    <x v="10"/>
    <s v="-"/>
    <x v="2"/>
    <x v="6"/>
    <s v="-"/>
    <x v="9"/>
    <x v="0"/>
    <x v="0"/>
    <x v="0"/>
    <s v="0"/>
    <s v="Abfüllung"/>
    <s v="-"/>
    <n v="30"/>
  </r>
  <r>
    <x v="0"/>
    <n v="79"/>
    <d v="2021-10-18T00:00:00"/>
    <x v="10"/>
    <s v="-"/>
    <x v="2"/>
    <x v="6"/>
    <s v="-"/>
    <x v="9"/>
    <x v="0"/>
    <x v="0"/>
    <x v="0"/>
    <s v="0"/>
    <s v="BU3"/>
    <s v="-"/>
    <n v="30"/>
  </r>
  <r>
    <x v="1"/>
    <n v="60"/>
    <d v="2021-10-18T00:00:00"/>
    <x v="10"/>
    <s v="-"/>
    <x v="0"/>
    <x v="0"/>
    <s v="-"/>
    <x v="9"/>
    <x v="0"/>
    <x v="0"/>
    <x v="0"/>
    <s v="0"/>
    <s v="Abfüllung"/>
    <s v="-"/>
    <n v="12"/>
  </r>
  <r>
    <x v="0"/>
    <n v="64"/>
    <d v="2021-10-18T00:00:00"/>
    <x v="10"/>
    <s v="-"/>
    <x v="2"/>
    <x v="15"/>
    <s v="-"/>
    <x v="9"/>
    <x v="0"/>
    <x v="0"/>
    <x v="0"/>
    <s v="0"/>
    <s v="L35"/>
    <s v="-"/>
    <n v="81"/>
  </r>
  <r>
    <x v="5"/>
    <n v="19"/>
    <d v="2021-10-18T00:00:00"/>
    <x v="10"/>
    <s v="-"/>
    <x v="3"/>
    <x v="8"/>
    <s v="-"/>
    <x v="9"/>
    <x v="0"/>
    <x v="0"/>
    <x v="0"/>
    <s v="0"/>
    <s v="QM"/>
    <s v="-"/>
    <n v="74"/>
  </r>
  <r>
    <x v="5"/>
    <n v="14.5"/>
    <d v="2021-10-18T00:00:00"/>
    <x v="10"/>
    <s v="-"/>
    <x v="3"/>
    <x v="43"/>
    <s v="-"/>
    <x v="9"/>
    <x v="0"/>
    <x v="0"/>
    <x v="0"/>
    <s v="0"/>
    <s v="Labor"/>
    <s v="-"/>
    <n v="73"/>
  </r>
  <r>
    <x v="5"/>
    <n v="7.6"/>
    <d v="2021-10-18T00:00:00"/>
    <x v="10"/>
    <s v="-"/>
    <x v="3"/>
    <x v="8"/>
    <s v="-"/>
    <x v="9"/>
    <x v="0"/>
    <x v="0"/>
    <x v="0"/>
    <s v="0"/>
    <s v="Labor"/>
    <s v="-"/>
    <n v="74"/>
  </r>
  <r>
    <x v="5"/>
    <n v="63"/>
    <d v="2021-10-18T00:00:00"/>
    <x v="8"/>
    <s v="Brie"/>
    <x v="4"/>
    <x v="58"/>
    <s v="-"/>
    <x v="9"/>
    <x v="0"/>
    <x v="0"/>
    <x v="0"/>
    <s v="0"/>
    <s v="Muster"/>
    <s v="Brie"/>
    <n v="61"/>
  </r>
  <r>
    <x v="1"/>
    <n v="75.599999999999994"/>
    <d v="2021-10-18T00:00:00"/>
    <x v="12"/>
    <s v="Creme Noblesse"/>
    <x v="1"/>
    <x v="40"/>
    <s v="-"/>
    <x v="9"/>
    <x v="0"/>
    <x v="0"/>
    <x v="0"/>
    <s v="0"/>
    <s v="Schmelze"/>
    <s v="Creme Noblesse"/>
    <n v="40"/>
  </r>
  <r>
    <x v="4"/>
    <n v="162"/>
    <d v="2021-10-18T00:00:00"/>
    <x v="12"/>
    <s v="Fertigpackung"/>
    <x v="0"/>
    <x v="25"/>
    <s v="-"/>
    <x v="9"/>
    <x v="0"/>
    <x v="0"/>
    <x v="0"/>
    <s v="0"/>
    <s v="BU2"/>
    <s v="Fertigpackung"/>
    <n v="12"/>
  </r>
  <r>
    <x v="0"/>
    <n v="21"/>
    <d v="2021-10-18T00:00:00"/>
    <x v="6"/>
    <s v="RW Natur"/>
    <x v="2"/>
    <x v="6"/>
    <s v="-"/>
    <x v="9"/>
    <x v="0"/>
    <x v="0"/>
    <x v="0"/>
    <s v="0"/>
    <s v="L18"/>
    <s v="RW Natur"/>
    <n v="30"/>
  </r>
  <r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</r>
  <r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</r>
  <r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</r>
  <r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</r>
  <r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</r>
  <r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</r>
  <r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</r>
  <r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</r>
  <r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</r>
  <r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</r>
  <r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</r>
  <r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</r>
  <r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</r>
  <r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</r>
  <r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</r>
  <r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</r>
  <r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</r>
  <r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</r>
  <r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</r>
  <r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</r>
  <r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</r>
  <r>
    <x v="1"/>
    <n v="36"/>
    <d v="2021-10-19T00:00:00"/>
    <x v="0"/>
    <s v="VOS-ABS ENTSORGUNG"/>
    <x v="1"/>
    <x v="10"/>
    <s v="-"/>
    <x v="9"/>
    <x v="0"/>
    <x v="0"/>
    <x v="0"/>
    <n v="0.36"/>
    <s v="RWV"/>
    <n v="29500917"/>
    <n v="60"/>
  </r>
  <r>
    <x v="1"/>
    <n v="2"/>
    <d v="2021-10-19T00:00:00"/>
    <x v="0"/>
    <s v="VOS-ABS ENTSORGUNG"/>
    <x v="1"/>
    <x v="10"/>
    <s v="-"/>
    <x v="9"/>
    <x v="0"/>
    <x v="0"/>
    <x v="0"/>
    <n v="0.02"/>
    <s v="RWV"/>
    <n v="29500917"/>
    <n v="60"/>
  </r>
  <r>
    <x v="1"/>
    <n v="28"/>
    <d v="2021-10-19T00:00:00"/>
    <x v="0"/>
    <s v="VOS-ABS ENTSORGUNG"/>
    <x v="1"/>
    <x v="10"/>
    <s v="-"/>
    <x v="9"/>
    <x v="0"/>
    <x v="0"/>
    <x v="0"/>
    <n v="0.28000000000000003"/>
    <s v="RWV"/>
    <n v="29500917"/>
    <n v="60"/>
  </r>
  <r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x v="1"/>
    <n v="66"/>
    <d v="2021-10-19T00:00:00"/>
    <x v="0"/>
    <s v="VOS-ABS ENTSORGUNG"/>
    <x v="1"/>
    <x v="10"/>
    <s v="-"/>
    <x v="9"/>
    <x v="0"/>
    <x v="0"/>
    <x v="0"/>
    <n v="0.66"/>
    <s v="RWV"/>
    <n v="29500917"/>
    <n v="60"/>
  </r>
  <r>
    <x v="1"/>
    <n v="5"/>
    <d v="2021-10-19T00:00:00"/>
    <x v="0"/>
    <s v="VOS-ABS ENTSORGUNG"/>
    <x v="1"/>
    <x v="10"/>
    <s v="-"/>
    <x v="9"/>
    <x v="0"/>
    <x v="0"/>
    <x v="0"/>
    <n v="0.05"/>
    <s v="RWV"/>
    <n v="29500917"/>
    <n v="60"/>
  </r>
  <r>
    <x v="1"/>
    <n v="6"/>
    <d v="2021-10-19T00:00:00"/>
    <x v="0"/>
    <s v="VOS-ABS ENTSORGUNG"/>
    <x v="1"/>
    <x v="10"/>
    <s v="-"/>
    <x v="9"/>
    <x v="0"/>
    <x v="0"/>
    <x v="0"/>
    <n v="0.06"/>
    <s v="RWV"/>
    <n v="29500917"/>
    <n v="60"/>
  </r>
  <r>
    <x v="1"/>
    <n v="3"/>
    <d v="2021-10-19T00:00:00"/>
    <x v="0"/>
    <s v="VOS-ABS ENTSORGUNG"/>
    <x v="1"/>
    <x v="10"/>
    <s v="-"/>
    <x v="9"/>
    <x v="0"/>
    <x v="0"/>
    <x v="0"/>
    <n v="0.03"/>
    <s v="RWV"/>
    <n v="29500917"/>
    <n v="60"/>
  </r>
  <r>
    <x v="5"/>
    <n v="1.4"/>
    <d v="2021-10-19T00:00:00"/>
    <x v="0"/>
    <s v="VOS-ABS ENTSORGUNG"/>
    <x v="3"/>
    <x v="8"/>
    <s v="-"/>
    <x v="9"/>
    <x v="0"/>
    <x v="0"/>
    <x v="0"/>
    <n v="1.3999999999999999E-2"/>
    <s v="Labor"/>
    <n v="29500917"/>
    <n v="74"/>
  </r>
  <r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</r>
  <r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</r>
  <r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</r>
  <r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</r>
  <r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</r>
  <r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</r>
  <r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</r>
  <r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</r>
  <r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</r>
  <r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</r>
  <r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</r>
  <r>
    <x v="3"/>
    <n v="56"/>
    <d v="2021-10-19T00:00:00"/>
    <x v="3"/>
    <s v="VOS GRW-NATUR ZIPFEL 35"/>
    <x v="0"/>
    <x v="5"/>
    <s v="-"/>
    <x v="9"/>
    <x v="0"/>
    <x v="0"/>
    <x v="0"/>
    <n v="28"/>
    <s v="Verkauf"/>
    <n v="29501063"/>
    <n v="12"/>
  </r>
  <r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</r>
  <r>
    <x v="1"/>
    <n v="207"/>
    <d v="2021-10-19T00:00:00"/>
    <x v="1"/>
    <s v="ABS 45-48% Konventionel"/>
    <x v="0"/>
    <x v="1"/>
    <s v="-"/>
    <x v="9"/>
    <x v="0"/>
    <x v="0"/>
    <x v="0"/>
    <n v="417.64319999999998"/>
    <s v="Schmelze"/>
    <n v="29600004"/>
    <n v="12"/>
  </r>
  <r>
    <x v="1"/>
    <n v="701"/>
    <d v="2021-10-19T00:00:00"/>
    <x v="0"/>
    <s v="VS SKZ Premium Würfel"/>
    <x v="0"/>
    <x v="39"/>
    <s v="-"/>
    <x v="9"/>
    <x v="0"/>
    <x v="0"/>
    <x v="0"/>
    <n v="402.37399999999997"/>
    <s v="RWV"/>
    <n v="29600030"/>
    <n v="12"/>
  </r>
  <r>
    <x v="0"/>
    <n v="303"/>
    <d v="2021-10-19T00:00:00"/>
    <x v="2"/>
    <s v="VOS VEG-SCH MILD"/>
    <x v="4"/>
    <x v="23"/>
    <s v="-"/>
    <x v="9"/>
    <x v="0"/>
    <x v="0"/>
    <x v="0"/>
    <n v="151.5"/>
    <s v="BU3"/>
    <n v="29900002"/>
    <n v="61"/>
  </r>
  <r>
    <x v="0"/>
    <n v="74.400000000000006"/>
    <d v="2021-10-19T00:00:00"/>
    <x v="2"/>
    <s v="VOS VEG-SCH MILD"/>
    <x v="1"/>
    <x v="11"/>
    <s v="-"/>
    <x v="9"/>
    <x v="0"/>
    <x v="0"/>
    <x v="0"/>
    <n v="37.200000000000003"/>
    <s v="BU3"/>
    <n v="29900002"/>
    <n v="22"/>
  </r>
  <r>
    <x v="0"/>
    <n v="640"/>
    <d v="2021-10-19T00:00:00"/>
    <x v="2"/>
    <s v="VOS VEG-SCH WÜRZIG"/>
    <x v="4"/>
    <x v="23"/>
    <s v="-"/>
    <x v="9"/>
    <x v="0"/>
    <x v="0"/>
    <x v="0"/>
    <n v="320"/>
    <s v="BU3"/>
    <n v="29900003"/>
    <n v="61"/>
  </r>
  <r>
    <x v="1"/>
    <n v="312"/>
    <d v="2021-10-19T00:00:00"/>
    <x v="1"/>
    <s v="ABS PROV-VAKU"/>
    <x v="0"/>
    <x v="25"/>
    <s v="-"/>
    <x v="9"/>
    <x v="0"/>
    <x v="0"/>
    <x v="0"/>
    <n v="160.36799999999999"/>
    <s v="RWV"/>
    <n v="49500055"/>
    <n v="12"/>
  </r>
  <r>
    <x v="0"/>
    <n v="100"/>
    <d v="2021-10-19T00:00:00"/>
    <x v="2"/>
    <s v="VOS VEG-SCH-MILD-VAKU"/>
    <x v="4"/>
    <x v="0"/>
    <s v="-"/>
    <x v="9"/>
    <x v="0"/>
    <x v="0"/>
    <x v="0"/>
    <n v="51.4"/>
    <s v="BU3"/>
    <n v="49900001"/>
    <n v="61"/>
  </r>
  <r>
    <x v="3"/>
    <n v="1500"/>
    <d v="2021-10-19T00:00:00"/>
    <x v="12"/>
    <s v="Räucher-Endstücke 3kg S"/>
    <x v="0"/>
    <x v="29"/>
    <s v="hätte im Juni verkauft werden sollen"/>
    <x v="9"/>
    <x v="0"/>
    <x v="0"/>
    <x v="0"/>
    <n v="3952.65"/>
    <s v="Verkauf"/>
    <n v="59500021"/>
    <n v="11"/>
  </r>
  <r>
    <x v="1"/>
    <n v="163"/>
    <d v="2021-10-19T00:00:00"/>
    <x v="10"/>
    <s v="-"/>
    <x v="0"/>
    <x v="0"/>
    <s v="-"/>
    <x v="9"/>
    <x v="0"/>
    <x v="0"/>
    <x v="0"/>
    <s v="0"/>
    <s v="RWV"/>
    <s v="-"/>
    <n v="12"/>
  </r>
  <r>
    <x v="1"/>
    <n v="346"/>
    <d v="2021-10-19T00:00:00"/>
    <x v="10"/>
    <s v="-"/>
    <x v="0"/>
    <x v="0"/>
    <s v="-"/>
    <x v="9"/>
    <x v="0"/>
    <x v="0"/>
    <x v="0"/>
    <s v="0"/>
    <s v="RWV"/>
    <s v="-"/>
    <n v="12"/>
  </r>
  <r>
    <x v="1"/>
    <n v="28"/>
    <d v="2021-10-19T00:00:00"/>
    <x v="10"/>
    <s v="-"/>
    <x v="1"/>
    <x v="40"/>
    <s v="-"/>
    <x v="9"/>
    <x v="0"/>
    <x v="0"/>
    <x v="0"/>
    <s v="0"/>
    <s v="Abfüllung"/>
    <s v="-"/>
    <n v="40"/>
  </r>
  <r>
    <x v="4"/>
    <n v="20"/>
    <d v="2021-10-19T00:00:00"/>
    <x v="10"/>
    <s v="-"/>
    <x v="2"/>
    <x v="6"/>
    <s v="-"/>
    <x v="9"/>
    <x v="0"/>
    <x v="0"/>
    <x v="0"/>
    <s v="0"/>
    <s v="BU2"/>
    <s v="-"/>
    <n v="30"/>
  </r>
  <r>
    <x v="0"/>
    <n v="24"/>
    <d v="2021-10-19T00:00:00"/>
    <x v="10"/>
    <s v="-"/>
    <x v="4"/>
    <x v="23"/>
    <s v="-"/>
    <x v="9"/>
    <x v="0"/>
    <x v="0"/>
    <x v="0"/>
    <s v="0"/>
    <s v="L16"/>
    <s v="-"/>
    <n v="61"/>
  </r>
  <r>
    <x v="1"/>
    <n v="35"/>
    <d v="2021-10-19T00:00:00"/>
    <x v="10"/>
    <s v="-"/>
    <x v="1"/>
    <x v="10"/>
    <s v="-"/>
    <x v="9"/>
    <x v="0"/>
    <x v="0"/>
    <x v="0"/>
    <s v="0"/>
    <s v="RWV"/>
    <s v="-"/>
    <n v="60"/>
  </r>
  <r>
    <x v="1"/>
    <n v="42"/>
    <d v="2021-10-19T00:00:00"/>
    <x v="10"/>
    <s v="-"/>
    <x v="1"/>
    <x v="40"/>
    <s v="-"/>
    <x v="9"/>
    <x v="0"/>
    <x v="0"/>
    <x v="0"/>
    <s v="0"/>
    <s v="Abfüllung"/>
    <s v="-"/>
    <n v="40"/>
  </r>
  <r>
    <x v="0"/>
    <n v="184"/>
    <d v="2021-10-19T00:00:00"/>
    <x v="10"/>
    <s v="-"/>
    <x v="3"/>
    <x v="24"/>
    <s v="-"/>
    <x v="9"/>
    <x v="0"/>
    <x v="0"/>
    <x v="0"/>
    <s v="0"/>
    <s v="WVP"/>
    <s v="-"/>
    <n v="72"/>
  </r>
  <r>
    <x v="5"/>
    <n v="4"/>
    <d v="2021-10-19T00:00:00"/>
    <x v="10"/>
    <s v="-"/>
    <x v="3"/>
    <x v="8"/>
    <s v="-"/>
    <x v="9"/>
    <x v="0"/>
    <x v="0"/>
    <x v="0"/>
    <s v="0"/>
    <s v="QM"/>
    <s v="-"/>
    <n v="74"/>
  </r>
  <r>
    <x v="2"/>
    <n v="42"/>
    <d v="2021-10-19T00:00:00"/>
    <x v="10"/>
    <s v="-"/>
    <x v="2"/>
    <x v="6"/>
    <s v="-"/>
    <x v="9"/>
    <x v="0"/>
    <x v="0"/>
    <x v="0"/>
    <s v="0"/>
    <s v="BU4"/>
    <s v="-"/>
    <n v="30"/>
  </r>
  <r>
    <x v="0"/>
    <n v="39"/>
    <d v="2021-10-19T00:00:00"/>
    <x v="10"/>
    <s v="-"/>
    <x v="2"/>
    <x v="6"/>
    <s v="-"/>
    <x v="9"/>
    <x v="0"/>
    <x v="0"/>
    <x v="0"/>
    <s v="0"/>
    <s v="L35"/>
    <s v="-"/>
    <n v="30"/>
  </r>
  <r>
    <x v="4"/>
    <n v="117"/>
    <d v="2021-10-19T00:00:00"/>
    <x v="10"/>
    <s v="-"/>
    <x v="2"/>
    <x v="6"/>
    <s v="-"/>
    <x v="9"/>
    <x v="0"/>
    <x v="0"/>
    <x v="0"/>
    <s v="0"/>
    <s v="BU2"/>
    <s v="-"/>
    <n v="30"/>
  </r>
  <r>
    <x v="0"/>
    <n v="418"/>
    <d v="2021-10-19T00:00:00"/>
    <x v="10"/>
    <s v="-"/>
    <x v="1"/>
    <x v="11"/>
    <s v="-"/>
    <x v="9"/>
    <x v="0"/>
    <x v="0"/>
    <x v="0"/>
    <s v="0"/>
    <s v="L1"/>
    <s v="-"/>
    <n v="22"/>
  </r>
  <r>
    <x v="1"/>
    <n v="100"/>
    <d v="2021-10-19T00:00:00"/>
    <x v="10"/>
    <s v="-"/>
    <x v="2"/>
    <x v="16"/>
    <s v="-"/>
    <x v="9"/>
    <x v="0"/>
    <x v="0"/>
    <x v="0"/>
    <s v="0"/>
    <s v="Abfüllung"/>
    <s v="-"/>
    <n v="10"/>
  </r>
  <r>
    <x v="0"/>
    <n v="40"/>
    <d v="2021-10-19T00:00:00"/>
    <x v="9"/>
    <s v="Provolla Fertigware"/>
    <x v="2"/>
    <x v="6"/>
    <s v="-"/>
    <x v="9"/>
    <x v="0"/>
    <x v="0"/>
    <x v="0"/>
    <s v="0"/>
    <s v="L4"/>
    <s v="Provolla Fertigware"/>
    <n v="30"/>
  </r>
  <r>
    <x v="5"/>
    <n v="21"/>
    <d v="2021-10-19T00:00:00"/>
    <x v="6"/>
    <s v="Räucher Retoure"/>
    <x v="1"/>
    <x v="11"/>
    <s v="-"/>
    <x v="9"/>
    <x v="0"/>
    <x v="0"/>
    <x v="0"/>
    <s v="0"/>
    <s v="Externe"/>
    <s v="Räucher Retoure"/>
    <n v="22"/>
  </r>
  <r>
    <x v="1"/>
    <n v="29"/>
    <d v="2021-10-19T00:00:00"/>
    <x v="10"/>
    <s v="Rinde"/>
    <x v="2"/>
    <x v="6"/>
    <s v="-"/>
    <x v="9"/>
    <x v="0"/>
    <x v="0"/>
    <x v="0"/>
    <s v="0"/>
    <s v="Strudelline"/>
    <s v="Rinde"/>
    <n v="30"/>
  </r>
  <r>
    <x v="5"/>
    <n v="1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x v="5"/>
    <n v="24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x v="5"/>
    <n v="23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x v="0"/>
    <n v="10"/>
    <d v="2021-10-20T00:00:00"/>
    <x v="8"/>
    <s v="Butterkäse 45 % F.i.Tr."/>
    <x v="2"/>
    <x v="6"/>
    <s v="-"/>
    <x v="9"/>
    <x v="0"/>
    <x v="0"/>
    <x v="0"/>
    <s v="0"/>
    <s v="L35"/>
    <n v="23000188"/>
    <n v="30"/>
  </r>
  <r>
    <x v="0"/>
    <n v="15"/>
    <d v="2021-10-20T00:00:00"/>
    <x v="8"/>
    <s v="Edamer 45% Fett i.Tr. O"/>
    <x v="2"/>
    <x v="6"/>
    <s v="-"/>
    <x v="9"/>
    <x v="0"/>
    <x v="0"/>
    <x v="0"/>
    <s v="0"/>
    <s v="L35"/>
    <n v="23000198"/>
    <n v="30"/>
  </r>
  <r>
    <x v="4"/>
    <n v="60"/>
    <d v="2021-10-20T00:00:00"/>
    <x v="9"/>
    <s v="29500631"/>
    <x v="0"/>
    <x v="39"/>
    <s v="-"/>
    <x v="9"/>
    <x v="0"/>
    <x v="0"/>
    <x v="0"/>
    <s v="0"/>
    <s v="BU2"/>
    <n v="29500631"/>
    <n v="12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</r>
  <r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</r>
  <r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</r>
  <r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</r>
  <r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</r>
  <r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</r>
  <r>
    <x v="3"/>
    <n v="249"/>
    <d v="2021-10-20T00:00:00"/>
    <x v="3"/>
    <s v="VOS RW-NUSS-ENDSTÜCK"/>
    <x v="0"/>
    <x v="5"/>
    <s v="-"/>
    <x v="9"/>
    <x v="0"/>
    <x v="0"/>
    <x v="0"/>
    <n v="124.5"/>
    <s v="Verkauf"/>
    <n v="29501076"/>
    <n v="12"/>
  </r>
  <r>
    <x v="0"/>
    <n v="138"/>
    <d v="2021-10-20T00:00:00"/>
    <x v="2"/>
    <s v="VOS VEG-SCH MILD"/>
    <x v="4"/>
    <x v="23"/>
    <s v="-"/>
    <x v="9"/>
    <x v="0"/>
    <x v="0"/>
    <x v="0"/>
    <n v="69"/>
    <s v="BU3"/>
    <n v="29900002"/>
    <n v="61"/>
  </r>
  <r>
    <x v="0"/>
    <n v="70"/>
    <d v="2021-10-20T00:00:00"/>
    <x v="2"/>
    <s v="VOS VEG-SCH WÜRZIG"/>
    <x v="4"/>
    <x v="23"/>
    <s v="-"/>
    <x v="9"/>
    <x v="0"/>
    <x v="0"/>
    <x v="0"/>
    <n v="35"/>
    <s v="BU3"/>
    <n v="29900003"/>
    <n v="61"/>
  </r>
  <r>
    <x v="1"/>
    <n v="230"/>
    <d v="2021-10-20T00:00:00"/>
    <x v="9"/>
    <s v="SKZ PF 10KG"/>
    <x v="5"/>
    <x v="59"/>
    <s v="-"/>
    <x v="9"/>
    <x v="0"/>
    <x v="0"/>
    <x v="0"/>
    <n v="5421.33"/>
    <s v="Schmelze"/>
    <n v="31000161"/>
    <n v="54"/>
  </r>
  <r>
    <x v="1"/>
    <n v="22"/>
    <d v="2021-10-20T00:00:00"/>
    <x v="9"/>
    <s v="RW NUSS 10,0KG AN"/>
    <x v="1"/>
    <x v="40"/>
    <s v="-"/>
    <x v="9"/>
    <x v="0"/>
    <x v="0"/>
    <x v="0"/>
    <s v="0"/>
    <s v="3020"/>
    <n v="32000070"/>
    <n v="40"/>
  </r>
  <r>
    <x v="1"/>
    <n v="24.8"/>
    <d v="2021-10-20T00:00:00"/>
    <x v="10"/>
    <s v="-"/>
    <x v="0"/>
    <x v="0"/>
    <s v="-"/>
    <x v="9"/>
    <x v="0"/>
    <x v="0"/>
    <x v="0"/>
    <s v="0"/>
    <s v="RWV"/>
    <s v="-"/>
    <n v="12"/>
  </r>
  <r>
    <x v="1"/>
    <n v="123"/>
    <d v="2021-10-20T00:00:00"/>
    <x v="10"/>
    <s v="-"/>
    <x v="0"/>
    <x v="0"/>
    <s v="-"/>
    <x v="9"/>
    <x v="0"/>
    <x v="0"/>
    <x v="0"/>
    <s v="0"/>
    <s v="RWV"/>
    <s v="-"/>
    <n v="12"/>
  </r>
  <r>
    <x v="1"/>
    <n v="84"/>
    <d v="2021-10-20T00:00:00"/>
    <x v="10"/>
    <s v="-"/>
    <x v="0"/>
    <x v="0"/>
    <s v="-"/>
    <x v="9"/>
    <x v="0"/>
    <x v="0"/>
    <x v="0"/>
    <s v="0"/>
    <s v="RWV"/>
    <s v="-"/>
    <n v="12"/>
  </r>
  <r>
    <x v="1"/>
    <n v="90"/>
    <d v="2021-10-20T00:00:00"/>
    <x v="10"/>
    <s v="-"/>
    <x v="2"/>
    <x v="6"/>
    <s v="-"/>
    <x v="9"/>
    <x v="0"/>
    <x v="0"/>
    <x v="0"/>
    <s v="0"/>
    <s v="BU1"/>
    <s v="-"/>
    <n v="30"/>
  </r>
  <r>
    <x v="4"/>
    <n v="52"/>
    <d v="2021-10-20T00:00:00"/>
    <x v="10"/>
    <s v="-"/>
    <x v="2"/>
    <x v="6"/>
    <s v="-"/>
    <x v="9"/>
    <x v="0"/>
    <x v="0"/>
    <x v="0"/>
    <s v="0"/>
    <s v="Bu2"/>
    <s v="-"/>
    <n v="30"/>
  </r>
  <r>
    <x v="1"/>
    <n v="29"/>
    <d v="2021-10-20T00:00:00"/>
    <x v="10"/>
    <s v="-"/>
    <x v="2"/>
    <x v="19"/>
    <s v="-"/>
    <x v="9"/>
    <x v="0"/>
    <x v="0"/>
    <x v="0"/>
    <s v="0"/>
    <s v="3020"/>
    <s v="-"/>
    <n v="31"/>
  </r>
  <r>
    <x v="1"/>
    <n v="21.6"/>
    <d v="2021-10-20T00:00:00"/>
    <x v="10"/>
    <s v="-"/>
    <x v="2"/>
    <x v="6"/>
    <s v="-"/>
    <x v="9"/>
    <x v="0"/>
    <x v="0"/>
    <x v="0"/>
    <s v="0"/>
    <s v="3020"/>
    <s v="-"/>
    <n v="30"/>
  </r>
  <r>
    <x v="1"/>
    <n v="58"/>
    <d v="2021-10-20T00:00:00"/>
    <x v="10"/>
    <s v="-"/>
    <x v="2"/>
    <x v="6"/>
    <s v="-"/>
    <x v="9"/>
    <x v="0"/>
    <x v="0"/>
    <x v="0"/>
    <s v="0"/>
    <s v="3020"/>
    <s v="-"/>
    <n v="30"/>
  </r>
  <r>
    <x v="5"/>
    <n v="14.5"/>
    <d v="2021-10-20T00:00:00"/>
    <x v="10"/>
    <s v="-"/>
    <x v="3"/>
    <x v="8"/>
    <s v="-"/>
    <x v="9"/>
    <x v="0"/>
    <x v="0"/>
    <x v="0"/>
    <s v="0"/>
    <s v="QM"/>
    <s v="-"/>
    <n v="74"/>
  </r>
  <r>
    <x v="0"/>
    <n v="2.2000000000000002"/>
    <d v="2021-10-20T00:00:00"/>
    <x v="10"/>
    <s v="-"/>
    <x v="2"/>
    <x v="6"/>
    <s v="-"/>
    <x v="9"/>
    <x v="0"/>
    <x v="0"/>
    <x v="0"/>
    <s v="0"/>
    <s v="Spezialitäten"/>
    <s v="-"/>
    <n v="30"/>
  </r>
  <r>
    <x v="0"/>
    <n v="8"/>
    <d v="2021-10-20T00:00:00"/>
    <x v="10"/>
    <s v="-"/>
    <x v="2"/>
    <x v="6"/>
    <s v="-"/>
    <x v="9"/>
    <x v="0"/>
    <x v="0"/>
    <x v="0"/>
    <s v="0"/>
    <s v="L33"/>
    <s v="-"/>
    <n v="30"/>
  </r>
  <r>
    <x v="0"/>
    <n v="7.6"/>
    <d v="2021-10-20T00:00:00"/>
    <x v="10"/>
    <s v="-"/>
    <x v="2"/>
    <x v="6"/>
    <s v="-"/>
    <x v="9"/>
    <x v="0"/>
    <x v="0"/>
    <x v="0"/>
    <s v="0"/>
    <s v="Bu3"/>
    <s v="-"/>
    <n v="30"/>
  </r>
  <r>
    <x v="1"/>
    <n v="80.400000000000006"/>
    <d v="2021-10-20T00:00:00"/>
    <x v="10"/>
    <s v="-"/>
    <x v="2"/>
    <x v="16"/>
    <s v="-"/>
    <x v="9"/>
    <x v="0"/>
    <x v="0"/>
    <x v="0"/>
    <s v="0"/>
    <s v="3020"/>
    <s v="-"/>
    <n v="10"/>
  </r>
  <r>
    <x v="1"/>
    <n v="50"/>
    <d v="2021-10-20T00:00:00"/>
    <x v="10"/>
    <s v="-"/>
    <x v="2"/>
    <x v="16"/>
    <s v="-"/>
    <x v="9"/>
    <x v="0"/>
    <x v="0"/>
    <x v="0"/>
    <s v="0"/>
    <s v="3020"/>
    <s v="-"/>
    <n v="10"/>
  </r>
  <r>
    <x v="1"/>
    <n v="173"/>
    <d v="2021-10-20T00:00:00"/>
    <x v="10"/>
    <s v="-"/>
    <x v="2"/>
    <x v="16"/>
    <s v="-"/>
    <x v="9"/>
    <x v="0"/>
    <x v="0"/>
    <x v="0"/>
    <s v="0"/>
    <s v="Schmelze"/>
    <s v="-"/>
    <n v="10"/>
  </r>
  <r>
    <x v="5"/>
    <n v="4.0999999999999996"/>
    <d v="2021-10-20T00:00:00"/>
    <x v="10"/>
    <s v="-"/>
    <x v="3"/>
    <x v="8"/>
    <s v="-"/>
    <x v="9"/>
    <x v="0"/>
    <x v="0"/>
    <x v="0"/>
    <s v="0"/>
    <s v="Labor"/>
    <s v="-"/>
    <n v="74"/>
  </r>
  <r>
    <x v="4"/>
    <n v="75"/>
    <d v="2021-10-20T00:00:00"/>
    <x v="8"/>
    <s v="Blöcke"/>
    <x v="0"/>
    <x v="12"/>
    <s v="-"/>
    <x v="9"/>
    <x v="0"/>
    <x v="0"/>
    <x v="0"/>
    <s v="0"/>
    <s v="BU2"/>
    <s v="Blöcke"/>
    <n v="12"/>
  </r>
  <r>
    <x v="1"/>
    <n v="2.6"/>
    <d v="2021-10-20T00:00:00"/>
    <x v="10"/>
    <s v="Reste Zipfel"/>
    <x v="2"/>
    <x v="6"/>
    <s v="-"/>
    <x v="9"/>
    <x v="0"/>
    <x v="0"/>
    <x v="0"/>
    <s v="0"/>
    <s v="3020"/>
    <s v="Reste Zipfel"/>
    <n v="30"/>
  </r>
  <r>
    <x v="5"/>
    <n v="11"/>
    <d v="2021-10-21T00:00:00"/>
    <x v="10"/>
    <s v="-"/>
    <x v="3"/>
    <x v="43"/>
    <s v="-"/>
    <x v="9"/>
    <x v="0"/>
    <x v="0"/>
    <x v="0"/>
    <s v="0"/>
    <s v="QM"/>
    <s v="-"/>
    <n v="73"/>
  </r>
  <r>
    <x v="5"/>
    <n v="150"/>
    <d v="2021-10-21T00:00:00"/>
    <x v="10"/>
    <s v="-"/>
    <x v="3"/>
    <x v="43"/>
    <s v="-"/>
    <x v="9"/>
    <x v="0"/>
    <x v="0"/>
    <x v="0"/>
    <s v="0"/>
    <s v="Labor"/>
    <s v="-"/>
    <n v="73"/>
  </r>
  <r>
    <x v="5"/>
    <n v="2.5"/>
    <d v="2021-10-21T00:00:00"/>
    <x v="10"/>
    <s v="-"/>
    <x v="3"/>
    <x v="8"/>
    <s v="-"/>
    <x v="9"/>
    <x v="0"/>
    <x v="0"/>
    <x v="0"/>
    <s v="0"/>
    <s v="Labor"/>
    <s v="-"/>
    <n v="74"/>
  </r>
  <r>
    <x v="1"/>
    <n v="30"/>
    <d v="2021-10-22T00:00:00"/>
    <x v="8"/>
    <s v="Konzentrat in Würsten 1"/>
    <x v="2"/>
    <x v="6"/>
    <s v="-"/>
    <x v="9"/>
    <x v="0"/>
    <x v="0"/>
    <x v="0"/>
    <s v="0"/>
    <s v="3010"/>
    <n v="24000493"/>
    <n v="30"/>
  </r>
  <r>
    <x v="1"/>
    <n v="40"/>
    <d v="2021-10-22T00:00:00"/>
    <x v="8"/>
    <s v="Konzentrat in Würsten 1"/>
    <x v="2"/>
    <x v="19"/>
    <s v="-"/>
    <x v="9"/>
    <x v="0"/>
    <x v="0"/>
    <x v="0"/>
    <s v="0"/>
    <s v="3010"/>
    <n v="24000493"/>
    <n v="34"/>
  </r>
  <r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</r>
  <r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</r>
  <r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</r>
  <r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</r>
  <r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</r>
  <r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</r>
  <r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</r>
  <r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</r>
  <r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</r>
  <r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</r>
  <r>
    <x v="3"/>
    <n v="10"/>
    <d v="2021-10-22T00:00:00"/>
    <x v="3"/>
    <s v="VOS RW-NATUR ZIPFEL 350"/>
    <x v="0"/>
    <x v="5"/>
    <s v="-"/>
    <x v="9"/>
    <x v="0"/>
    <x v="0"/>
    <x v="0"/>
    <n v="5"/>
    <s v="Verkauf"/>
    <n v="29501060"/>
    <n v="12"/>
  </r>
  <r>
    <x v="1"/>
    <n v="60"/>
    <d v="2021-10-22T00:00:00"/>
    <x v="0"/>
    <s v="VS RW Schinken mit Rind"/>
    <x v="0"/>
    <x v="1"/>
    <s v="-"/>
    <x v="9"/>
    <x v="0"/>
    <x v="0"/>
    <x v="0"/>
    <n v="30"/>
    <s v="Schmelze"/>
    <n v="29600017"/>
    <n v="12"/>
  </r>
  <r>
    <x v="1"/>
    <n v="20"/>
    <d v="2021-10-22T00:00:00"/>
    <x v="0"/>
    <s v="VS Chili geschält"/>
    <x v="0"/>
    <x v="0"/>
    <s v="-"/>
    <x v="9"/>
    <x v="0"/>
    <x v="0"/>
    <x v="0"/>
    <n v="18.641999999999999"/>
    <s v="Abfüllung"/>
    <n v="29600027"/>
    <n v="12"/>
  </r>
  <r>
    <x v="1"/>
    <n v="29.5"/>
    <d v="2021-10-22T00:00:00"/>
    <x v="6"/>
    <s v="GRW SCHI-NAT 7,2GK NEUE"/>
    <x v="2"/>
    <x v="6"/>
    <s v="-"/>
    <x v="9"/>
    <x v="0"/>
    <x v="0"/>
    <x v="0"/>
    <s v="0"/>
    <s v="3020"/>
    <n v="32000106"/>
    <n v="30"/>
  </r>
  <r>
    <x v="1"/>
    <n v="60"/>
    <d v="2021-10-22T00:00:00"/>
    <x v="6"/>
    <s v="GRW SCHI-NAT 7,2GK NEUE"/>
    <x v="2"/>
    <x v="19"/>
    <s v="-"/>
    <x v="9"/>
    <x v="0"/>
    <x v="0"/>
    <x v="0"/>
    <s v="0"/>
    <s v="3020"/>
    <n v="32000106"/>
    <n v="34"/>
  </r>
  <r>
    <x v="5"/>
    <n v="525"/>
    <d v="2021-10-22T00:00:00"/>
    <x v="12"/>
    <s v="Außenmasse FK-Röllchen"/>
    <x v="0"/>
    <x v="60"/>
    <s v="keine Verlängerung, da Ananas"/>
    <x v="9"/>
    <x v="0"/>
    <x v="0"/>
    <x v="0"/>
    <n v="1863.75"/>
    <s v="Weisenhorn"/>
    <n v="50000275"/>
    <n v="11"/>
  </r>
  <r>
    <x v="5"/>
    <n v="525"/>
    <d v="2021-10-22T00:00:00"/>
    <x v="12"/>
    <s v="Außenmasse FK-Röllchen"/>
    <x v="0"/>
    <x v="28"/>
    <s v="-"/>
    <x v="9"/>
    <x v="0"/>
    <x v="0"/>
    <x v="0"/>
    <n v="1863.75"/>
    <s v="Weisenhorn"/>
    <n v="50000275"/>
    <n v="11"/>
  </r>
  <r>
    <x v="4"/>
    <n v="27"/>
    <d v="2021-10-22T00:00:00"/>
    <x v="10"/>
    <s v="-"/>
    <x v="2"/>
    <x v="6"/>
    <s v="-"/>
    <x v="9"/>
    <x v="0"/>
    <x v="0"/>
    <x v="0"/>
    <s v="0"/>
    <s v="BU2"/>
    <s v="-"/>
    <n v="30"/>
  </r>
  <r>
    <x v="2"/>
    <n v="29"/>
    <d v="2021-10-22T00:00:00"/>
    <x v="10"/>
    <s v="-"/>
    <x v="2"/>
    <x v="6"/>
    <s v="-"/>
    <x v="9"/>
    <x v="0"/>
    <x v="0"/>
    <x v="0"/>
    <s v="0"/>
    <s v="BU4"/>
    <s v="-"/>
    <n v="30"/>
  </r>
  <r>
    <x v="0"/>
    <n v="30"/>
    <d v="2021-10-22T00:00:00"/>
    <x v="10"/>
    <s v="-"/>
    <x v="2"/>
    <x v="6"/>
    <s v="-"/>
    <x v="9"/>
    <x v="0"/>
    <x v="0"/>
    <x v="0"/>
    <s v="0"/>
    <s v="BU3"/>
    <s v="-"/>
    <n v="30"/>
  </r>
  <r>
    <x v="1"/>
    <n v="80"/>
    <d v="2021-10-22T00:00:00"/>
    <x v="10"/>
    <s v="-"/>
    <x v="0"/>
    <x v="0"/>
    <s v="-"/>
    <x v="9"/>
    <x v="0"/>
    <x v="0"/>
    <x v="0"/>
    <s v="0"/>
    <s v="Abfüllung"/>
    <s v="-"/>
    <n v="12"/>
  </r>
  <r>
    <x v="5"/>
    <n v="7.5"/>
    <d v="2021-10-22T00:00:00"/>
    <x v="10"/>
    <s v="-"/>
    <x v="3"/>
    <x v="8"/>
    <s v="-"/>
    <x v="9"/>
    <x v="0"/>
    <x v="0"/>
    <x v="0"/>
    <s v="0"/>
    <s v="QM"/>
    <s v="-"/>
    <n v="74"/>
  </r>
  <r>
    <x v="1"/>
    <n v="39"/>
    <d v="2021-10-22T00:00:00"/>
    <x v="10"/>
    <s v="-"/>
    <x v="2"/>
    <x v="6"/>
    <s v="-"/>
    <x v="9"/>
    <x v="0"/>
    <x v="0"/>
    <x v="0"/>
    <s v="0"/>
    <s v="Abfüllung"/>
    <s v="-"/>
    <n v="30"/>
  </r>
  <r>
    <x v="1"/>
    <n v="46"/>
    <d v="2021-10-22T00:00:00"/>
    <x v="10"/>
    <s v="-"/>
    <x v="2"/>
    <x v="19"/>
    <s v="-"/>
    <x v="9"/>
    <x v="0"/>
    <x v="0"/>
    <x v="0"/>
    <s v="0"/>
    <s v="3020"/>
    <s v="-"/>
    <n v="34"/>
  </r>
  <r>
    <x v="2"/>
    <n v="35"/>
    <d v="2021-10-22T00:00:00"/>
    <x v="10"/>
    <s v="-"/>
    <x v="2"/>
    <x v="6"/>
    <s v="-"/>
    <x v="9"/>
    <x v="0"/>
    <x v="0"/>
    <x v="0"/>
    <s v="0"/>
    <s v="Bu4"/>
    <s v="-"/>
    <n v="30"/>
  </r>
  <r>
    <x v="5"/>
    <n v="170"/>
    <d v="2021-10-22T00:00:00"/>
    <x v="10"/>
    <s v="-"/>
    <x v="3"/>
    <x v="43"/>
    <s v="-"/>
    <x v="9"/>
    <x v="0"/>
    <x v="0"/>
    <x v="0"/>
    <s v="0"/>
    <s v="Labor"/>
    <s v="-"/>
    <n v="73"/>
  </r>
  <r>
    <x v="1"/>
    <n v="10.8"/>
    <d v="2021-10-22T00:00:00"/>
    <x v="9"/>
    <s v="Becher"/>
    <x v="1"/>
    <x v="40"/>
    <s v="-"/>
    <x v="9"/>
    <x v="0"/>
    <x v="0"/>
    <x v="0"/>
    <s v="0"/>
    <s v="Abfüllung"/>
    <s v="Becher"/>
    <n v="40"/>
  </r>
  <r>
    <x v="4"/>
    <n v="105"/>
    <d v="2021-10-22T00:00:00"/>
    <x v="8"/>
    <s v="Blöcke"/>
    <x v="0"/>
    <x v="12"/>
    <s v="-"/>
    <x v="9"/>
    <x v="0"/>
    <x v="0"/>
    <x v="0"/>
    <s v="0"/>
    <s v="BU2"/>
    <s v="Blöcke"/>
    <n v="12"/>
  </r>
  <r>
    <x v="3"/>
    <n v="9"/>
    <d v="2021-10-22T00:00:00"/>
    <x v="12"/>
    <s v="Räu-End"/>
    <x v="0"/>
    <x v="61"/>
    <s v="-"/>
    <x v="9"/>
    <x v="0"/>
    <x v="0"/>
    <x v="0"/>
    <s v="0"/>
    <s v="Verkauf"/>
    <s v="Räu-End"/>
    <n v="99"/>
  </r>
  <r>
    <x v="5"/>
    <n v="53"/>
    <d v="2021-10-22T00:00:00"/>
    <x v="5"/>
    <s v="Rückstellproben"/>
    <x v="3"/>
    <x v="13"/>
    <s v="-"/>
    <x v="9"/>
    <x v="0"/>
    <x v="0"/>
    <x v="0"/>
    <s v="0"/>
    <s v="Labor"/>
    <s v="Rückstellproben"/>
    <n v="70"/>
  </r>
  <r>
    <x v="0"/>
    <n v="25"/>
    <d v="2021-10-22T00:00:00"/>
    <x v="1"/>
    <s v="Würfel"/>
    <x v="2"/>
    <x v="6"/>
    <s v="-"/>
    <x v="9"/>
    <x v="0"/>
    <x v="0"/>
    <x v="0"/>
    <s v="0"/>
    <s v="L35"/>
    <s v="Würfel"/>
    <n v="30"/>
  </r>
  <r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</r>
  <r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</r>
  <r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</r>
  <r>
    <x v="1"/>
    <n v="101.8"/>
    <d v="2021-10-25T00:00:00"/>
    <x v="9"/>
    <s v="VOS mit Lachskonzentrat"/>
    <x v="0"/>
    <x v="62"/>
    <s v="-"/>
    <x v="10"/>
    <x v="0"/>
    <x v="0"/>
    <x v="0"/>
    <n v="50.9"/>
    <s v="schmelze"/>
    <n v="29500532"/>
    <n v="12"/>
  </r>
  <r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</r>
  <r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</r>
  <r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</r>
  <r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</r>
  <r>
    <x v="1"/>
    <n v="30"/>
    <d v="2021-10-25T00:00:00"/>
    <x v="0"/>
    <s v="VOS-ABS ENTSORGUNG"/>
    <x v="1"/>
    <x v="10"/>
    <s v="-"/>
    <x v="10"/>
    <x v="0"/>
    <x v="0"/>
    <x v="0"/>
    <n v="0.3"/>
    <s v="RWV"/>
    <n v="29500917"/>
    <n v="60"/>
  </r>
  <r>
    <x v="1"/>
    <n v="6"/>
    <d v="2021-10-25T00:00:00"/>
    <x v="0"/>
    <s v="VOS-ABS ENTSORGUNG"/>
    <x v="1"/>
    <x v="10"/>
    <s v="-"/>
    <x v="10"/>
    <x v="0"/>
    <x v="0"/>
    <x v="0"/>
    <n v="0.06"/>
    <s v="RWV"/>
    <n v="29500917"/>
    <n v="60"/>
  </r>
  <r>
    <x v="1"/>
    <n v="13"/>
    <d v="2021-10-25T00:00:00"/>
    <x v="0"/>
    <s v="VOS-ABS ENTSORGUNG"/>
    <x v="1"/>
    <x v="10"/>
    <s v="-"/>
    <x v="10"/>
    <x v="0"/>
    <x v="0"/>
    <x v="0"/>
    <n v="0.13"/>
    <s v="RWV"/>
    <n v="29500917"/>
    <n v="60"/>
  </r>
  <r>
    <x v="1"/>
    <n v="10"/>
    <d v="2021-10-25T00:00:00"/>
    <x v="0"/>
    <s v="VOS-ABS ENTSORGUNG"/>
    <x v="1"/>
    <x v="10"/>
    <s v="-"/>
    <x v="10"/>
    <x v="0"/>
    <x v="0"/>
    <x v="0"/>
    <n v="0.1"/>
    <s v="RWV"/>
    <n v="29500917"/>
    <n v="60"/>
  </r>
  <r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</r>
  <r>
    <x v="0"/>
    <n v="11.2"/>
    <d v="2021-10-25T00:00:00"/>
    <x v="9"/>
    <s v="ABS Bergkräuterkäse 50%"/>
    <x v="0"/>
    <x v="39"/>
    <s v="-"/>
    <x v="10"/>
    <x v="0"/>
    <x v="0"/>
    <x v="0"/>
    <n v="11.2"/>
    <s v="L33"/>
    <n v="29501000"/>
    <n v="12"/>
  </r>
  <r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</r>
  <r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</r>
  <r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</r>
  <r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</r>
  <r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</r>
  <r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</r>
  <r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</r>
  <r>
    <x v="3"/>
    <n v="35"/>
    <d v="2021-10-25T00:00:00"/>
    <x v="3"/>
    <s v="VOS RW-NATUR ENDSTÜCK 3"/>
    <x v="0"/>
    <x v="5"/>
    <s v="-"/>
    <x v="10"/>
    <x v="0"/>
    <x v="0"/>
    <x v="0"/>
    <n v="17.5"/>
    <s v="Verkauf"/>
    <n v="29501066"/>
    <n v="12"/>
  </r>
  <r>
    <x v="3"/>
    <n v="452"/>
    <d v="2021-10-25T00:00:00"/>
    <x v="3"/>
    <s v="VOS GRW-NATUR ENDSTÜCK"/>
    <x v="0"/>
    <x v="5"/>
    <s v="-"/>
    <x v="10"/>
    <x v="0"/>
    <x v="0"/>
    <x v="0"/>
    <n v="226"/>
    <s v="Verkauf"/>
    <n v="29501069"/>
    <n v="12"/>
  </r>
  <r>
    <x v="3"/>
    <n v="75"/>
    <d v="2021-10-25T00:00:00"/>
    <x v="3"/>
    <s v="VOS RW-NATUR-NAT ENDSTÜ"/>
    <x v="0"/>
    <x v="5"/>
    <s v="-"/>
    <x v="10"/>
    <x v="0"/>
    <x v="0"/>
    <x v="0"/>
    <n v="37.5"/>
    <s v="Verkauf"/>
    <n v="29501071"/>
    <n v="12"/>
  </r>
  <r>
    <x v="1"/>
    <n v="250"/>
    <d v="2021-10-25T00:00:00"/>
    <x v="1"/>
    <s v="ABS 45-48% Konventionel"/>
    <x v="0"/>
    <x v="39"/>
    <s v="-"/>
    <x v="10"/>
    <x v="0"/>
    <x v="0"/>
    <x v="0"/>
    <n v="504.4"/>
    <s v="Schmelze"/>
    <n v="29600004"/>
    <n v="12"/>
  </r>
  <r>
    <x v="1"/>
    <n v="26.5"/>
    <d v="2021-10-25T00:00:00"/>
    <x v="6"/>
    <s v="GRW NATUR 7,2KG"/>
    <x v="2"/>
    <x v="19"/>
    <s v="-"/>
    <x v="10"/>
    <x v="0"/>
    <x v="0"/>
    <x v="0"/>
    <s v="0"/>
    <s v="Abfüllung"/>
    <n v="32000049"/>
    <n v="33"/>
  </r>
  <r>
    <x v="1"/>
    <n v="20"/>
    <d v="2021-10-25T00:00:00"/>
    <x v="9"/>
    <s v="Creme Noblesse 250g Cha"/>
    <x v="1"/>
    <x v="40"/>
    <s v="-"/>
    <x v="10"/>
    <x v="0"/>
    <x v="0"/>
    <x v="0"/>
    <s v="0"/>
    <s v="3110"/>
    <n v="47000260"/>
    <n v="40"/>
  </r>
  <r>
    <x v="0"/>
    <n v="188"/>
    <d v="2021-10-25T00:00:00"/>
    <x v="0"/>
    <s v="VOS GRW-SCHI-NAT-VAKU"/>
    <x v="0"/>
    <x v="0"/>
    <s v="-"/>
    <x v="10"/>
    <x v="0"/>
    <x v="0"/>
    <x v="0"/>
    <n v="96.632000000000005"/>
    <s v="BU3"/>
    <n v="49500204"/>
    <n v="12"/>
  </r>
  <r>
    <x v="1"/>
    <n v="66"/>
    <d v="2021-10-25T00:00:00"/>
    <x v="2"/>
    <s v="VOS VEG-SCH-MILD-VAKU"/>
    <x v="1"/>
    <x v="45"/>
    <s v="-"/>
    <x v="10"/>
    <x v="0"/>
    <x v="0"/>
    <x v="0"/>
    <n v="33.923999999999999"/>
    <s v="RWV"/>
    <n v="49900001"/>
    <n v="42"/>
  </r>
  <r>
    <x v="1"/>
    <n v="23"/>
    <d v="2021-10-25T00:00:00"/>
    <x v="10"/>
    <s v="-"/>
    <x v="2"/>
    <x v="19"/>
    <s v="-"/>
    <x v="10"/>
    <x v="0"/>
    <x v="0"/>
    <x v="0"/>
    <s v="0"/>
    <s v="3010"/>
    <s v="-"/>
    <n v="31"/>
  </r>
  <r>
    <x v="1"/>
    <n v="227"/>
    <d v="2021-10-25T00:00:00"/>
    <x v="10"/>
    <s v="-"/>
    <x v="2"/>
    <x v="6"/>
    <s v="-"/>
    <x v="10"/>
    <x v="0"/>
    <x v="0"/>
    <x v="0"/>
    <s v="0"/>
    <s v="Abfüllung"/>
    <s v="-"/>
    <n v="30"/>
  </r>
  <r>
    <x v="0"/>
    <n v="94.4"/>
    <d v="2021-10-25T00:00:00"/>
    <x v="10"/>
    <s v="-"/>
    <x v="2"/>
    <x v="6"/>
    <s v="-"/>
    <x v="10"/>
    <x v="0"/>
    <x v="0"/>
    <x v="0"/>
    <s v="0"/>
    <s v="L33"/>
    <s v="-"/>
    <n v="30"/>
  </r>
  <r>
    <x v="2"/>
    <n v="15"/>
    <d v="2021-10-25T00:00:00"/>
    <x v="10"/>
    <s v="-"/>
    <x v="2"/>
    <x v="6"/>
    <s v="-"/>
    <x v="10"/>
    <x v="0"/>
    <x v="0"/>
    <x v="0"/>
    <s v="0"/>
    <s v="Bu4"/>
    <s v="-"/>
    <n v="30"/>
  </r>
  <r>
    <x v="0"/>
    <n v="44"/>
    <d v="2021-10-25T00:00:00"/>
    <x v="10"/>
    <s v="-"/>
    <x v="2"/>
    <x v="6"/>
    <s v="-"/>
    <x v="10"/>
    <x v="0"/>
    <x v="0"/>
    <x v="0"/>
    <s v="0"/>
    <s v="Spezialitäten"/>
    <s v="-"/>
    <n v="30"/>
  </r>
  <r>
    <x v="4"/>
    <n v="79"/>
    <d v="2021-10-25T00:00:00"/>
    <x v="10"/>
    <s v="-"/>
    <x v="2"/>
    <x v="6"/>
    <s v="-"/>
    <x v="10"/>
    <x v="0"/>
    <x v="0"/>
    <x v="0"/>
    <s v="0"/>
    <s v="BU2"/>
    <s v="-"/>
    <n v="30"/>
  </r>
  <r>
    <x v="0"/>
    <n v="26.2"/>
    <d v="2021-10-25T00:00:00"/>
    <x v="10"/>
    <s v="-"/>
    <x v="2"/>
    <x v="6"/>
    <s v="-"/>
    <x v="10"/>
    <x v="0"/>
    <x v="0"/>
    <x v="0"/>
    <s v="0"/>
    <s v="L35"/>
    <s v="-"/>
    <n v="30"/>
  </r>
  <r>
    <x v="1"/>
    <n v="345"/>
    <d v="2021-10-25T00:00:00"/>
    <x v="10"/>
    <s v="-"/>
    <x v="2"/>
    <x v="16"/>
    <s v="-"/>
    <x v="10"/>
    <x v="0"/>
    <x v="0"/>
    <x v="0"/>
    <s v="0"/>
    <s v="Schmelze"/>
    <s v="-"/>
    <n v="10"/>
  </r>
  <r>
    <x v="5"/>
    <n v="3.5"/>
    <d v="2021-10-25T00:00:00"/>
    <x v="10"/>
    <s v="-"/>
    <x v="3"/>
    <x v="8"/>
    <s v="-"/>
    <x v="10"/>
    <x v="0"/>
    <x v="0"/>
    <x v="0"/>
    <s v="0"/>
    <s v="Labor"/>
    <s v="-"/>
    <n v="74"/>
  </r>
  <r>
    <x v="5"/>
    <n v="20"/>
    <d v="2021-10-25T00:00:00"/>
    <x v="10"/>
    <s v="-"/>
    <x v="3"/>
    <x v="24"/>
    <s v="-"/>
    <x v="10"/>
    <x v="0"/>
    <x v="0"/>
    <x v="0"/>
    <s v="0"/>
    <s v="Labor"/>
    <s v="-"/>
    <n v="72"/>
  </r>
  <r>
    <x v="5"/>
    <n v="65.400000000000006"/>
    <d v="2021-10-25T00:00:00"/>
    <x v="5"/>
    <s v="Rückstellproben"/>
    <x v="3"/>
    <x v="13"/>
    <s v="-"/>
    <x v="10"/>
    <x v="0"/>
    <x v="0"/>
    <x v="0"/>
    <s v="0"/>
    <s v="Labor"/>
    <s v="Rückstellproben"/>
    <n v="70"/>
  </r>
  <r>
    <x v="0"/>
    <n v="126"/>
    <d v="2021-10-25T00:00:00"/>
    <x v="6"/>
    <s v="RW Natur"/>
    <x v="2"/>
    <x v="6"/>
    <s v="-"/>
    <x v="10"/>
    <x v="0"/>
    <x v="0"/>
    <x v="0"/>
    <s v="0"/>
    <s v="L9"/>
    <s v="RW Natur"/>
    <n v="30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</r>
  <r>
    <x v="1"/>
    <n v="39"/>
    <d v="2021-10-26T00:00:00"/>
    <x v="0"/>
    <s v="VOS-ABS ENTSORGUNG"/>
    <x v="1"/>
    <x v="10"/>
    <s v="-"/>
    <x v="10"/>
    <x v="0"/>
    <x v="0"/>
    <x v="0"/>
    <n v="0.39"/>
    <s v="RWV"/>
    <n v="29500917"/>
    <n v="60"/>
  </r>
  <r>
    <x v="1"/>
    <n v="45"/>
    <d v="2021-10-26T00:00:00"/>
    <x v="0"/>
    <s v="VOS-ABS ENTSORGUNG"/>
    <x v="1"/>
    <x v="10"/>
    <s v="-"/>
    <x v="10"/>
    <x v="0"/>
    <x v="0"/>
    <x v="0"/>
    <n v="0.45"/>
    <s v="RWV"/>
    <n v="29500917"/>
    <n v="60"/>
  </r>
  <r>
    <x v="1"/>
    <n v="184.2"/>
    <d v="2021-10-26T00:00:00"/>
    <x v="2"/>
    <s v="VOS VEG-SCH MILD"/>
    <x v="4"/>
    <x v="0"/>
    <s v="-"/>
    <x v="10"/>
    <x v="0"/>
    <x v="0"/>
    <x v="0"/>
    <n v="92.1"/>
    <s v="Abfüllung"/>
    <n v="29900002"/>
    <n v="61"/>
  </r>
  <r>
    <x v="0"/>
    <n v="688"/>
    <d v="2021-10-26T00:00:00"/>
    <x v="2"/>
    <s v="VOS VEG-SCH WÜRZIG"/>
    <x v="4"/>
    <x v="0"/>
    <s v="-"/>
    <x v="10"/>
    <x v="0"/>
    <x v="0"/>
    <x v="0"/>
    <n v="344"/>
    <s v="Bu3"/>
    <n v="29900003"/>
    <n v="61"/>
  </r>
  <r>
    <x v="1"/>
    <n v="40"/>
    <d v="2021-10-26T00:00:00"/>
    <x v="9"/>
    <s v="RW NATUR 10,0KG AN"/>
    <x v="1"/>
    <x v="40"/>
    <s v="-"/>
    <x v="10"/>
    <x v="0"/>
    <x v="0"/>
    <x v="0"/>
    <s v="0"/>
    <s v="3020"/>
    <n v="32000067"/>
    <n v="40"/>
  </r>
  <r>
    <x v="1"/>
    <n v="20"/>
    <d v="2021-10-26T00:00:00"/>
    <x v="9"/>
    <s v="RW CHILI 10,0KG AN"/>
    <x v="2"/>
    <x v="63"/>
    <s v="-"/>
    <x v="10"/>
    <x v="0"/>
    <x v="0"/>
    <x v="0"/>
    <s v="0"/>
    <s v="3020"/>
    <n v="32000069"/>
    <n v="34"/>
  </r>
  <r>
    <x v="0"/>
    <n v="121"/>
    <d v="2021-10-26T00:00:00"/>
    <x v="1"/>
    <s v="ABS BUN-PF 50% L33 vaku"/>
    <x v="0"/>
    <x v="2"/>
    <s v="-"/>
    <x v="10"/>
    <x v="0"/>
    <x v="0"/>
    <x v="0"/>
    <n v="122.694"/>
    <s v="bu3"/>
    <n v="49500166"/>
    <n v="12"/>
  </r>
  <r>
    <x v="5"/>
    <n v="159.68"/>
    <d v="2021-10-26T00:00:00"/>
    <x v="9"/>
    <s v="Emmentaler &quot;W&quot; 5.000g,"/>
    <x v="1"/>
    <x v="39"/>
    <s v="-"/>
    <x v="10"/>
    <x v="0"/>
    <x v="0"/>
    <x v="0"/>
    <s v="0"/>
    <s v="Rest"/>
    <n v="59000034"/>
    <n v="22"/>
  </r>
  <r>
    <x v="0"/>
    <n v="33"/>
    <d v="2021-10-26T00:00:00"/>
    <x v="10"/>
    <s v="-"/>
    <x v="2"/>
    <x v="6"/>
    <s v="-"/>
    <x v="10"/>
    <x v="0"/>
    <x v="0"/>
    <x v="0"/>
    <s v="0"/>
    <s v="bu3"/>
    <s v="-"/>
    <n v="30"/>
  </r>
  <r>
    <x v="2"/>
    <n v="26"/>
    <d v="2021-10-26T00:00:00"/>
    <x v="10"/>
    <s v="-"/>
    <x v="2"/>
    <x v="6"/>
    <s v="-"/>
    <x v="10"/>
    <x v="0"/>
    <x v="0"/>
    <x v="0"/>
    <s v="0"/>
    <s v="bu4"/>
    <s v="-"/>
    <n v="30"/>
  </r>
  <r>
    <x v="1"/>
    <n v="60"/>
    <d v="2021-10-26T00:00:00"/>
    <x v="10"/>
    <s v="-"/>
    <x v="2"/>
    <x v="6"/>
    <s v="-"/>
    <x v="10"/>
    <x v="0"/>
    <x v="0"/>
    <x v="0"/>
    <s v="0"/>
    <s v="Abfüllung"/>
    <s v="-"/>
    <n v="30"/>
  </r>
  <r>
    <x v="5"/>
    <n v="14"/>
    <d v="2021-10-26T00:00:00"/>
    <x v="10"/>
    <s v="-"/>
    <x v="3"/>
    <x v="8"/>
    <s v="-"/>
    <x v="10"/>
    <x v="0"/>
    <x v="0"/>
    <x v="0"/>
    <s v="0"/>
    <s v="QM"/>
    <s v="-"/>
    <n v="74"/>
  </r>
  <r>
    <x v="1"/>
    <n v="100"/>
    <d v="2021-10-26T00:00:00"/>
    <x v="10"/>
    <s v="-"/>
    <x v="2"/>
    <x v="16"/>
    <s v="-"/>
    <x v="10"/>
    <x v="0"/>
    <x v="0"/>
    <x v="0"/>
    <s v="0"/>
    <s v="Schmelze"/>
    <s v="-"/>
    <n v="10"/>
  </r>
  <r>
    <x v="1"/>
    <n v="130"/>
    <d v="2021-10-26T00:00:00"/>
    <x v="10"/>
    <s v="-"/>
    <x v="2"/>
    <x v="16"/>
    <s v="-"/>
    <x v="10"/>
    <x v="0"/>
    <x v="0"/>
    <x v="0"/>
    <s v="0"/>
    <s v="Strudelline"/>
    <s v="-"/>
    <n v="10"/>
  </r>
  <r>
    <x v="5"/>
    <n v="2"/>
    <d v="2021-10-26T00:00:00"/>
    <x v="10"/>
    <s v="-"/>
    <x v="3"/>
    <x v="8"/>
    <s v="-"/>
    <x v="10"/>
    <x v="0"/>
    <x v="0"/>
    <x v="0"/>
    <s v="0"/>
    <s v="Labor"/>
    <s v="-"/>
    <n v="74"/>
  </r>
  <r>
    <x v="1"/>
    <n v="90"/>
    <d v="2021-10-26T00:00:00"/>
    <x v="9"/>
    <s v="Becher"/>
    <x v="1"/>
    <x v="40"/>
    <s v="-"/>
    <x v="10"/>
    <x v="0"/>
    <x v="0"/>
    <x v="0"/>
    <s v="0"/>
    <s v="3110"/>
    <s v="Becher"/>
    <n v="40"/>
  </r>
  <r>
    <x v="0"/>
    <n v="38"/>
    <d v="2021-10-26T00:00:00"/>
    <x v="9"/>
    <s v="Div Zipfe, ES"/>
    <x v="0"/>
    <x v="39"/>
    <s v="-"/>
    <x v="10"/>
    <x v="0"/>
    <x v="0"/>
    <x v="0"/>
    <s v="0"/>
    <s v="bu3"/>
    <s v="Div Zipfe, ES"/>
    <n v="12"/>
  </r>
  <r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</r>
  <r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</r>
  <r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</r>
  <r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</r>
  <r>
    <x v="1"/>
    <n v="20"/>
    <d v="2021-10-27T00:00:00"/>
    <x v="0"/>
    <s v="VOS-ABS ENTSORGUNG"/>
    <x v="1"/>
    <x v="10"/>
    <s v="-"/>
    <x v="10"/>
    <x v="0"/>
    <x v="0"/>
    <x v="0"/>
    <n v="0.2"/>
    <s v="RWV"/>
    <n v="29500917"/>
    <n v="60"/>
  </r>
  <r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</r>
  <r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</r>
  <r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</r>
  <r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</r>
  <r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</r>
  <r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</r>
  <r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</r>
  <r>
    <x v="0"/>
    <n v="512"/>
    <d v="2021-10-27T00:00:00"/>
    <x v="2"/>
    <s v="VOS VEG-SCH MILD"/>
    <x v="4"/>
    <x v="0"/>
    <s v="-"/>
    <x v="10"/>
    <x v="0"/>
    <x v="0"/>
    <x v="0"/>
    <n v="256"/>
    <s v="bu3"/>
    <n v="29900002"/>
    <n v="61"/>
  </r>
  <r>
    <x v="1"/>
    <n v="10"/>
    <d v="2021-10-27T00:00:00"/>
    <x v="2"/>
    <s v="VOS VEG-SCH WÜRZIG"/>
    <x v="4"/>
    <x v="0"/>
    <s v="-"/>
    <x v="10"/>
    <x v="0"/>
    <x v="0"/>
    <x v="0"/>
    <n v="5"/>
    <s v="Abfüllung"/>
    <n v="29900003"/>
    <n v="61"/>
  </r>
  <r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x v="1"/>
    <n v="20.3"/>
    <d v="2021-10-27T00:00:00"/>
    <x v="9"/>
    <s v="GRW GARTK 7,2KG"/>
    <x v="1"/>
    <x v="40"/>
    <s v="-"/>
    <x v="10"/>
    <x v="0"/>
    <x v="0"/>
    <x v="0"/>
    <s v="0"/>
    <s v="3040"/>
    <n v="32000061"/>
    <n v="40"/>
  </r>
  <r>
    <x v="1"/>
    <n v="20.3"/>
    <d v="2021-10-27T00:00:00"/>
    <x v="9"/>
    <s v="GRW GARTK 7,2KG"/>
    <x v="2"/>
    <x v="16"/>
    <s v="-"/>
    <x v="10"/>
    <x v="0"/>
    <x v="0"/>
    <x v="0"/>
    <s v="0"/>
    <s v="2030"/>
    <n v="32000061"/>
    <n v="10"/>
  </r>
  <r>
    <x v="2"/>
    <n v="297"/>
    <d v="2021-10-27T00:00:00"/>
    <x v="1"/>
    <s v="ABS CAMBOZOLA-VAKU"/>
    <x v="4"/>
    <x v="23"/>
    <s v="-"/>
    <x v="10"/>
    <x v="0"/>
    <x v="0"/>
    <x v="0"/>
    <n v="4.1876999999999995"/>
    <s v="bu4"/>
    <n v="49500194"/>
    <n v="61"/>
  </r>
  <r>
    <x v="2"/>
    <n v="15.4"/>
    <d v="2021-10-27T00:00:00"/>
    <x v="10"/>
    <s v="-"/>
    <x v="2"/>
    <x v="6"/>
    <s v="-"/>
    <x v="10"/>
    <x v="0"/>
    <x v="0"/>
    <x v="0"/>
    <s v="0"/>
    <s v="bu4"/>
    <s v="-"/>
    <n v="30"/>
  </r>
  <r>
    <x v="0"/>
    <n v="28.4"/>
    <d v="2021-10-27T00:00:00"/>
    <x v="10"/>
    <s v="-"/>
    <x v="2"/>
    <x v="6"/>
    <s v="-"/>
    <x v="10"/>
    <x v="0"/>
    <x v="0"/>
    <x v="0"/>
    <s v="0"/>
    <s v="bu3"/>
    <s v="-"/>
    <n v="30"/>
  </r>
  <r>
    <x v="1"/>
    <n v="60.900000000000006"/>
    <d v="2021-10-27T00:00:00"/>
    <x v="10"/>
    <s v="-"/>
    <x v="2"/>
    <x v="16"/>
    <s v="-"/>
    <x v="10"/>
    <x v="0"/>
    <x v="0"/>
    <x v="0"/>
    <s v="0"/>
    <s v="3100"/>
    <s v="-"/>
    <n v="10"/>
  </r>
  <r>
    <x v="5"/>
    <n v="90"/>
    <d v="2021-10-27T00:00:00"/>
    <x v="10"/>
    <s v="-"/>
    <x v="3"/>
    <x v="43"/>
    <s v="-"/>
    <x v="10"/>
    <x v="0"/>
    <x v="0"/>
    <x v="0"/>
    <s v="0"/>
    <s v="Labor"/>
    <s v="-"/>
    <n v="73"/>
  </r>
  <r>
    <x v="5"/>
    <n v="120"/>
    <d v="2021-10-27T00:00:00"/>
    <x v="10"/>
    <s v="-"/>
    <x v="3"/>
    <x v="43"/>
    <s v="-"/>
    <x v="10"/>
    <x v="0"/>
    <x v="0"/>
    <x v="0"/>
    <s v="0"/>
    <s v="Labor"/>
    <s v="-"/>
    <n v="73"/>
  </r>
  <r>
    <x v="5"/>
    <n v="47.6"/>
    <d v="2021-10-27T00:00:00"/>
    <x v="10"/>
    <s v="-"/>
    <x v="3"/>
    <x v="43"/>
    <s v="-"/>
    <x v="10"/>
    <x v="0"/>
    <x v="0"/>
    <x v="0"/>
    <s v="0"/>
    <s v="Labor"/>
    <s v="-"/>
    <n v="73"/>
  </r>
  <r>
    <x v="5"/>
    <n v="17.399999999999999"/>
    <d v="2021-10-27T00:00:00"/>
    <x v="10"/>
    <s v="-"/>
    <x v="3"/>
    <x v="8"/>
    <s v="-"/>
    <x v="10"/>
    <x v="0"/>
    <x v="0"/>
    <x v="0"/>
    <s v="0"/>
    <s v="QM"/>
    <s v="-"/>
    <n v="74"/>
  </r>
  <r>
    <x v="5"/>
    <n v="110"/>
    <d v="2021-10-27T00:00:00"/>
    <x v="10"/>
    <s v="-"/>
    <x v="3"/>
    <x v="8"/>
    <s v="-"/>
    <x v="10"/>
    <x v="0"/>
    <x v="0"/>
    <x v="0"/>
    <s v="0"/>
    <s v="Labor"/>
    <s v="-"/>
    <n v="74"/>
  </r>
  <r>
    <x v="5"/>
    <n v="1.4"/>
    <d v="2021-10-27T00:00:00"/>
    <x v="10"/>
    <s v="-"/>
    <x v="3"/>
    <x v="8"/>
    <s v="-"/>
    <x v="10"/>
    <x v="0"/>
    <x v="0"/>
    <x v="0"/>
    <s v="0"/>
    <s v="Labor"/>
    <s v="-"/>
    <n v="74"/>
  </r>
  <r>
    <x v="1"/>
    <n v="80"/>
    <d v="2021-10-27T00:00:00"/>
    <x v="9"/>
    <s v="Kapa EMM"/>
    <x v="0"/>
    <x v="28"/>
    <s v="-"/>
    <x v="10"/>
    <x v="0"/>
    <x v="0"/>
    <x v="0"/>
    <s v="0"/>
    <s v="Schmelze"/>
    <s v="Kapa EMM"/>
    <n v="11"/>
  </r>
  <r>
    <x v="5"/>
    <n v="60"/>
    <d v="2021-10-27T00:00:00"/>
    <x v="5"/>
    <s v="Rückstellproben"/>
    <x v="3"/>
    <x v="13"/>
    <s v="-"/>
    <x v="10"/>
    <x v="0"/>
    <x v="0"/>
    <x v="0"/>
    <s v="0"/>
    <s v="Labor"/>
    <s v="Rückstellproben"/>
    <n v="70"/>
  </r>
  <r>
    <x v="5"/>
    <n v="432"/>
    <d v="2021-10-27T00:00:00"/>
    <x v="10"/>
    <s v="Schmelzkäsezubereitung"/>
    <x v="6"/>
    <x v="66"/>
    <s v="-"/>
    <x v="10"/>
    <x v="0"/>
    <x v="0"/>
    <x v="0"/>
    <s v="0"/>
    <s v="Retoure"/>
    <s v="Schmelzkäsezubereitung"/>
    <n v="82"/>
  </r>
  <r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</r>
  <r>
    <x v="0"/>
    <n v="331"/>
    <d v="2021-10-28T00:00:00"/>
    <x v="0"/>
    <s v="VOS GRW-SCHI-NAT ENDSTÜ"/>
    <x v="0"/>
    <x v="39"/>
    <s v="-"/>
    <x v="10"/>
    <x v="0"/>
    <x v="0"/>
    <x v="0"/>
    <n v="165.5"/>
    <s v="BU3"/>
    <n v="29501070"/>
    <n v="12"/>
  </r>
  <r>
    <x v="0"/>
    <n v="175"/>
    <d v="2021-10-28T00:00:00"/>
    <x v="0"/>
    <s v="VOS RW-NATUR-EXTRA ENDS"/>
    <x v="0"/>
    <x v="39"/>
    <s v="-"/>
    <x v="10"/>
    <x v="0"/>
    <x v="0"/>
    <x v="0"/>
    <n v="87.5"/>
    <s v="BU3"/>
    <n v="29501083"/>
    <n v="12"/>
  </r>
  <r>
    <x v="5"/>
    <n v="91"/>
    <d v="2021-10-28T00:00:00"/>
    <x v="1"/>
    <s v="ABS ALL-EMM-VAKU"/>
    <x v="0"/>
    <x v="39"/>
    <s v="-"/>
    <x v="10"/>
    <x v="0"/>
    <x v="0"/>
    <x v="0"/>
    <n v="228.77399999999997"/>
    <s v="Retoure"/>
    <n v="49500190"/>
    <n v="12"/>
  </r>
  <r>
    <x v="2"/>
    <n v="642"/>
    <d v="2021-10-28T00:00:00"/>
    <x v="1"/>
    <s v="ABS JARLSBERG-VAKU"/>
    <x v="0"/>
    <x v="39"/>
    <s v="-"/>
    <x v="10"/>
    <x v="0"/>
    <x v="0"/>
    <x v="0"/>
    <s v="0"/>
    <s v="BU4"/>
    <n v="49500192"/>
    <n v="12"/>
  </r>
  <r>
    <x v="4"/>
    <n v="70"/>
    <d v="2021-10-28T00:00:00"/>
    <x v="10"/>
    <s v="-"/>
    <x v="2"/>
    <x v="6"/>
    <s v="-"/>
    <x v="10"/>
    <x v="0"/>
    <x v="0"/>
    <x v="0"/>
    <s v="0"/>
    <s v="BU2"/>
    <s v="-"/>
    <n v="30"/>
  </r>
  <r>
    <x v="1"/>
    <n v="37"/>
    <d v="2021-10-28T00:00:00"/>
    <x v="10"/>
    <s v="-"/>
    <x v="2"/>
    <x v="16"/>
    <s v="-"/>
    <x v="10"/>
    <x v="0"/>
    <x v="0"/>
    <x v="0"/>
    <s v="0"/>
    <s v="Schmelze"/>
    <s v="-"/>
    <n v="10"/>
  </r>
  <r>
    <x v="1"/>
    <n v="107.6"/>
    <d v="2021-10-28T00:00:00"/>
    <x v="10"/>
    <s v="-"/>
    <x v="2"/>
    <x v="16"/>
    <s v="-"/>
    <x v="10"/>
    <x v="0"/>
    <x v="0"/>
    <x v="0"/>
    <s v="0"/>
    <s v="Schmelze"/>
    <s v="-"/>
    <n v="10"/>
  </r>
  <r>
    <x v="0"/>
    <n v="110"/>
    <d v="2021-10-28T00:00:00"/>
    <x v="10"/>
    <s v="-"/>
    <x v="2"/>
    <x v="16"/>
    <s v="-"/>
    <x v="10"/>
    <x v="0"/>
    <x v="0"/>
    <x v="0"/>
    <s v="0"/>
    <s v="BU3"/>
    <s v="-"/>
    <n v="10"/>
  </r>
  <r>
    <x v="4"/>
    <n v="15"/>
    <d v="2021-10-28T00:00:00"/>
    <x v="8"/>
    <s v="Blöcke"/>
    <x v="0"/>
    <x v="39"/>
    <s v="-"/>
    <x v="10"/>
    <x v="0"/>
    <x v="0"/>
    <x v="0"/>
    <s v="0"/>
    <s v="BU2"/>
    <s v="Blöcke"/>
    <n v="12"/>
  </r>
  <r>
    <x v="5"/>
    <n v="36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x v="5"/>
    <n v="41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x v="0"/>
    <n v="14"/>
    <d v="2021-10-28T00:00:00"/>
    <x v="1"/>
    <s v="Würfel"/>
    <x v="2"/>
    <x v="6"/>
    <s v="-"/>
    <x v="10"/>
    <x v="0"/>
    <x v="0"/>
    <x v="0"/>
    <s v="0"/>
    <s v="L35"/>
    <s v="Würfel"/>
    <n v="30"/>
  </r>
  <r>
    <x v="0"/>
    <n v="306"/>
    <d v="2021-10-28T00:00:00"/>
    <x v="15"/>
    <s v="Zipfel, Endstücke"/>
    <x v="0"/>
    <x v="39"/>
    <s v="-"/>
    <x v="10"/>
    <x v="0"/>
    <x v="0"/>
    <x v="0"/>
    <s v="0"/>
    <s v="BU3"/>
    <s v="Zipfel, Endstücke"/>
    <n v="12"/>
  </r>
  <r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</r>
  <r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</r>
  <r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</r>
  <r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</r>
  <r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</r>
  <r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</r>
  <r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</r>
  <r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</r>
  <r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</r>
  <r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</r>
  <r>
    <x v="0"/>
    <n v="14"/>
    <d v="2021-10-29T00:00:00"/>
    <x v="2"/>
    <s v="VOS VEG-SCH WÜRZIG"/>
    <x v="4"/>
    <x v="23"/>
    <s v="-"/>
    <x v="10"/>
    <x v="0"/>
    <x v="0"/>
    <x v="0"/>
    <n v="7"/>
    <s v="BU3"/>
    <n v="29900003"/>
    <n v="61"/>
  </r>
  <r>
    <x v="1"/>
    <n v="20.399999999999999"/>
    <d v="2021-10-29T00:00:00"/>
    <x v="9"/>
    <s v="31000022"/>
    <x v="1"/>
    <x v="40"/>
    <s v="-"/>
    <x v="10"/>
    <x v="0"/>
    <x v="0"/>
    <x v="0"/>
    <s v="0"/>
    <s v="3020"/>
    <n v="31000022"/>
    <n v="40"/>
  </r>
  <r>
    <x v="1"/>
    <n v="20.399999999999999"/>
    <d v="2021-10-29T00:00:00"/>
    <x v="2"/>
    <s v="VEG-SCH WÜRZIG  7,2KG"/>
    <x v="2"/>
    <x v="37"/>
    <s v="-"/>
    <x v="10"/>
    <x v="0"/>
    <x v="0"/>
    <x v="0"/>
    <n v="366.99191999999994"/>
    <s v="3010"/>
    <n v="31900002"/>
    <n v="20"/>
  </r>
  <r>
    <x v="1"/>
    <n v="61.3"/>
    <d v="2021-10-29T00:00:00"/>
    <x v="6"/>
    <s v="GRW SCHI-NAT 7,2GK NEUE"/>
    <x v="2"/>
    <x v="65"/>
    <s v="-"/>
    <x v="10"/>
    <x v="0"/>
    <x v="0"/>
    <x v="0"/>
    <s v="0"/>
    <s v="3020"/>
    <n v="32000106"/>
    <n v="31"/>
  </r>
  <r>
    <x v="0"/>
    <n v="556"/>
    <d v="2021-10-29T00:00:00"/>
    <x v="2"/>
    <s v="VOS VEG-SCH-WÜRZIG-VAKU"/>
    <x v="0"/>
    <x v="0"/>
    <s v="-"/>
    <x v="10"/>
    <x v="0"/>
    <x v="0"/>
    <x v="0"/>
    <n v="285.78399999999999"/>
    <s v="BU3"/>
    <n v="49900002"/>
    <n v="12"/>
  </r>
  <r>
    <x v="0"/>
    <n v="284"/>
    <d v="2021-10-29T00:00:00"/>
    <x v="2"/>
    <s v="VOS VEG-SCH-WÜRZIG-VAKU"/>
    <x v="1"/>
    <x v="45"/>
    <s v="-"/>
    <x v="10"/>
    <x v="0"/>
    <x v="0"/>
    <x v="0"/>
    <n v="145.976"/>
    <s v="BU3"/>
    <n v="49900002"/>
    <n v="42"/>
  </r>
  <r>
    <x v="5"/>
    <n v="9.8000000000000007"/>
    <d v="2021-10-29T00:00:00"/>
    <x v="10"/>
    <s v="-"/>
    <x v="3"/>
    <x v="8"/>
    <s v="-"/>
    <x v="10"/>
    <x v="0"/>
    <x v="0"/>
    <x v="0"/>
    <s v="0"/>
    <s v="QM"/>
    <s v="-"/>
    <n v="74"/>
  </r>
  <r>
    <x v="5"/>
    <n v="20"/>
    <d v="2021-10-29T00:00:00"/>
    <x v="10"/>
    <s v="-"/>
    <x v="3"/>
    <x v="24"/>
    <s v="-"/>
    <x v="10"/>
    <x v="0"/>
    <x v="0"/>
    <x v="0"/>
    <s v="0"/>
    <s v="Labor"/>
    <s v="-"/>
    <n v="72"/>
  </r>
  <r>
    <x v="1"/>
    <n v="81.8"/>
    <d v="2021-10-29T00:00:00"/>
    <x v="10"/>
    <s v="-"/>
    <x v="2"/>
    <x v="6"/>
    <s v="-"/>
    <x v="10"/>
    <x v="0"/>
    <x v="0"/>
    <x v="0"/>
    <s v="0"/>
    <s v="Abfüllung"/>
    <s v="-"/>
    <n v="30"/>
  </r>
  <r>
    <x v="0"/>
    <n v="51.2"/>
    <d v="2021-10-29T00:00:00"/>
    <x v="10"/>
    <s v="-"/>
    <x v="2"/>
    <x v="6"/>
    <s v="-"/>
    <x v="10"/>
    <x v="0"/>
    <x v="0"/>
    <x v="0"/>
    <s v="0"/>
    <s v="L33"/>
    <s v="-"/>
    <n v="30"/>
  </r>
  <r>
    <x v="5"/>
    <n v="2.4"/>
    <d v="2021-10-29T00:00:00"/>
    <x v="10"/>
    <s v="-"/>
    <x v="3"/>
    <x v="8"/>
    <s v="-"/>
    <x v="10"/>
    <x v="0"/>
    <x v="0"/>
    <x v="0"/>
    <s v="0"/>
    <s v="Labor"/>
    <s v="-"/>
    <n v="74"/>
  </r>
  <r>
    <x v="5"/>
    <n v="16"/>
    <d v="2021-10-29T00:00:00"/>
    <x v="10"/>
    <s v="-"/>
    <x v="3"/>
    <x v="8"/>
    <s v="-"/>
    <x v="10"/>
    <x v="0"/>
    <x v="0"/>
    <x v="0"/>
    <s v="0"/>
    <s v="QM"/>
    <s v="-"/>
    <n v="74"/>
  </r>
  <r>
    <x v="5"/>
    <n v="66"/>
    <d v="2021-10-29T00:00:00"/>
    <x v="10"/>
    <s v="-"/>
    <x v="3"/>
    <x v="43"/>
    <s v="-"/>
    <x v="10"/>
    <x v="0"/>
    <x v="0"/>
    <x v="0"/>
    <s v="0"/>
    <s v="Labor"/>
    <s v="-"/>
    <n v="73"/>
  </r>
  <r>
    <x v="0"/>
    <n v="285"/>
    <d v="2021-10-29T00:00:00"/>
    <x v="10"/>
    <s v="-"/>
    <x v="2"/>
    <x v="6"/>
    <s v="-"/>
    <x v="10"/>
    <x v="0"/>
    <x v="0"/>
    <x v="0"/>
    <s v="0"/>
    <s v="BU3"/>
    <s v="-"/>
    <n v="30"/>
  </r>
  <r>
    <x v="5"/>
    <n v="3.8"/>
    <d v="2021-10-29T00:00:00"/>
    <x v="10"/>
    <s v="-"/>
    <x v="3"/>
    <x v="8"/>
    <s v="-"/>
    <x v="10"/>
    <x v="0"/>
    <x v="0"/>
    <x v="0"/>
    <s v="0"/>
    <s v="Labor"/>
    <s v="-"/>
    <n v="74"/>
  </r>
  <r>
    <x v="0"/>
    <n v="22"/>
    <d v="2021-10-29T00:00:00"/>
    <x v="6"/>
    <s v="RW natur"/>
    <x v="2"/>
    <x v="6"/>
    <s v="-"/>
    <x v="10"/>
    <x v="0"/>
    <x v="0"/>
    <x v="0"/>
    <s v="0"/>
    <s v="L9"/>
    <s v="RW natur"/>
    <n v="30"/>
  </r>
  <r>
    <x v="0"/>
    <n v="18"/>
    <d v="2021-10-29T00:00:00"/>
    <x v="9"/>
    <s v="RW naur"/>
    <x v="2"/>
    <x v="6"/>
    <s v="-"/>
    <x v="10"/>
    <x v="0"/>
    <x v="0"/>
    <x v="0"/>
    <s v="0"/>
    <s v="L1"/>
    <s v="RW naur"/>
    <n v="30"/>
  </r>
  <r>
    <x v="0"/>
    <n v="24.5"/>
    <d v="2021-10-29T00:00:00"/>
    <x v="1"/>
    <s v="Würfel"/>
    <x v="2"/>
    <x v="6"/>
    <s v="-"/>
    <x v="10"/>
    <x v="0"/>
    <x v="0"/>
    <x v="0"/>
    <s v="0"/>
    <s v="L35"/>
    <s v="Würfel"/>
    <n v="30"/>
  </r>
  <r>
    <x v="1"/>
    <n v="30"/>
    <d v="2021-10-30T00:00:00"/>
    <x v="10"/>
    <s v="-"/>
    <x v="2"/>
    <x v="6"/>
    <s v="-"/>
    <x v="10"/>
    <x v="0"/>
    <x v="0"/>
    <x v="0"/>
    <s v="0"/>
    <s v="RWV"/>
    <s v="-"/>
    <n v="30"/>
  </r>
  <r>
    <x v="1"/>
    <n v="25"/>
    <d v="2021-11-02T00:00:00"/>
    <x v="9"/>
    <s v="RW NATUR-ALD-SCHÄLEN"/>
    <x v="1"/>
    <x v="10"/>
    <s v="-"/>
    <x v="11"/>
    <x v="0"/>
    <x v="0"/>
    <x v="0"/>
    <s v="0"/>
    <s v="RWV"/>
    <n v="23500368"/>
    <n v="60"/>
  </r>
  <r>
    <x v="1"/>
    <n v="10"/>
    <d v="2021-11-02T00:00:00"/>
    <x v="9"/>
    <s v="RW CHILI-ALD SCHÄLEN"/>
    <x v="1"/>
    <x v="10"/>
    <s v="-"/>
    <x v="11"/>
    <x v="0"/>
    <x v="0"/>
    <x v="0"/>
    <s v="0"/>
    <s v="RWV"/>
    <n v="23500374"/>
    <n v="60"/>
  </r>
  <r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</r>
  <r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</r>
  <r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</r>
  <r>
    <x v="0"/>
    <n v="334"/>
    <d v="2021-11-02T00:00:00"/>
    <x v="9"/>
    <s v="VOS GRW SCHI-NATRIUMARM"/>
    <x v="0"/>
    <x v="0"/>
    <s v="-"/>
    <x v="11"/>
    <x v="0"/>
    <x v="0"/>
    <x v="0"/>
    <n v="167"/>
    <s v="BU3"/>
    <n v="29501058"/>
    <n v="12"/>
  </r>
  <r>
    <x v="0"/>
    <n v="258"/>
    <d v="2021-11-02T00:00:00"/>
    <x v="0"/>
    <s v="VOS GRW-SCHI-NAT ENDSTÜ"/>
    <x v="0"/>
    <x v="0"/>
    <s v="-"/>
    <x v="11"/>
    <x v="0"/>
    <x v="0"/>
    <x v="0"/>
    <n v="129"/>
    <s v="BU3"/>
    <n v="29501070"/>
    <n v="12"/>
  </r>
  <r>
    <x v="0"/>
    <n v="198"/>
    <d v="2021-11-02T00:00:00"/>
    <x v="0"/>
    <s v="VOS GRW-KRÄU-ZIPFEL"/>
    <x v="0"/>
    <x v="0"/>
    <s v="-"/>
    <x v="11"/>
    <x v="0"/>
    <x v="0"/>
    <x v="0"/>
    <n v="99"/>
    <s v="BU3"/>
    <n v="29501074"/>
    <n v="12"/>
  </r>
  <r>
    <x v="1"/>
    <n v="20"/>
    <d v="2021-11-02T00:00:00"/>
    <x v="2"/>
    <s v="VEG-SCH MILD 7,2KG"/>
    <x v="2"/>
    <x v="37"/>
    <s v="-"/>
    <x v="11"/>
    <x v="0"/>
    <x v="0"/>
    <x v="0"/>
    <s v="0"/>
    <s v="3100"/>
    <n v="31900001"/>
    <n v="20"/>
  </r>
  <r>
    <x v="1"/>
    <n v="20"/>
    <d v="2021-11-02T00:00:00"/>
    <x v="9"/>
    <s v="RW EX-NAT-FUTURA 6,1KG"/>
    <x v="2"/>
    <x v="63"/>
    <s v="-"/>
    <x v="11"/>
    <x v="0"/>
    <x v="0"/>
    <x v="0"/>
    <s v="0"/>
    <s v="HN848"/>
    <n v="32000053"/>
    <n v="34"/>
  </r>
  <r>
    <x v="1"/>
    <n v="90"/>
    <d v="2021-11-02T00:00:00"/>
    <x v="10"/>
    <s v="-"/>
    <x v="0"/>
    <x v="39"/>
    <s v="-"/>
    <x v="11"/>
    <x v="0"/>
    <x v="0"/>
    <x v="0"/>
    <s v="0"/>
    <s v="Schmelze"/>
    <s v="-"/>
    <n v="12"/>
  </r>
  <r>
    <x v="1"/>
    <n v="156"/>
    <d v="2021-11-02T00:00:00"/>
    <x v="10"/>
    <s v="-"/>
    <x v="0"/>
    <x v="39"/>
    <s v="-"/>
    <x v="11"/>
    <x v="0"/>
    <x v="0"/>
    <x v="0"/>
    <s v="0"/>
    <s v="Schmelze"/>
    <s v="-"/>
    <n v="12"/>
  </r>
  <r>
    <x v="1"/>
    <n v="40"/>
    <d v="2021-11-02T00:00:00"/>
    <x v="10"/>
    <s v="-"/>
    <x v="2"/>
    <x v="16"/>
    <s v="-"/>
    <x v="11"/>
    <x v="0"/>
    <x v="0"/>
    <x v="0"/>
    <s v="0"/>
    <s v="3020"/>
    <s v="-"/>
    <n v="10"/>
  </r>
  <r>
    <x v="4"/>
    <n v="70"/>
    <d v="2021-11-02T00:00:00"/>
    <x v="10"/>
    <s v="-"/>
    <x v="2"/>
    <x v="6"/>
    <s v="-"/>
    <x v="11"/>
    <x v="0"/>
    <x v="0"/>
    <x v="0"/>
    <s v="0"/>
    <s v="BU2"/>
    <s v="-"/>
    <n v="30"/>
  </r>
  <r>
    <x v="2"/>
    <n v="17"/>
    <d v="2021-11-02T00:00:00"/>
    <x v="10"/>
    <s v="-"/>
    <x v="2"/>
    <x v="6"/>
    <s v="-"/>
    <x v="11"/>
    <x v="0"/>
    <x v="0"/>
    <x v="0"/>
    <s v="0"/>
    <s v="BU4"/>
    <s v="-"/>
    <n v="30"/>
  </r>
  <r>
    <x v="1"/>
    <n v="20"/>
    <d v="2021-11-02T00:00:00"/>
    <x v="10"/>
    <s v="-"/>
    <x v="2"/>
    <x v="65"/>
    <s v="-"/>
    <x v="11"/>
    <x v="0"/>
    <x v="0"/>
    <x v="0"/>
    <s v="0"/>
    <s v="3020"/>
    <s v="-"/>
    <n v="31"/>
  </r>
  <r>
    <x v="1"/>
    <n v="20"/>
    <d v="2021-11-02T00:00:00"/>
    <x v="10"/>
    <s v="-"/>
    <x v="1"/>
    <x v="40"/>
    <s v="-"/>
    <x v="11"/>
    <x v="0"/>
    <x v="0"/>
    <x v="0"/>
    <s v="0"/>
    <s v="3020"/>
    <s v="-"/>
    <n v="40"/>
  </r>
  <r>
    <x v="1"/>
    <n v="80"/>
    <d v="2021-11-02T00:00:00"/>
    <x v="10"/>
    <s v="-"/>
    <x v="2"/>
    <x v="6"/>
    <s v="-"/>
    <x v="11"/>
    <x v="0"/>
    <x v="0"/>
    <x v="0"/>
    <s v="0"/>
    <s v="Abfüllung"/>
    <s v="-"/>
    <n v="30"/>
  </r>
  <r>
    <x v="5"/>
    <n v="7.4"/>
    <d v="2021-11-02T00:00:00"/>
    <x v="10"/>
    <s v="-"/>
    <x v="3"/>
    <x v="8"/>
    <s v="-"/>
    <x v="11"/>
    <x v="0"/>
    <x v="0"/>
    <x v="0"/>
    <s v="0"/>
    <s v="Labor"/>
    <s v="-"/>
    <n v="74"/>
  </r>
  <r>
    <x v="0"/>
    <n v="18"/>
    <d v="2021-11-02T00:00:00"/>
    <x v="10"/>
    <s v="-"/>
    <x v="2"/>
    <x v="6"/>
    <s v="-"/>
    <x v="11"/>
    <x v="0"/>
    <x v="0"/>
    <x v="0"/>
    <s v="0"/>
    <s v="BU3"/>
    <s v="-"/>
    <n v="30"/>
  </r>
  <r>
    <x v="5"/>
    <n v="7"/>
    <d v="2021-11-02T00:00:00"/>
    <x v="10"/>
    <s v="-"/>
    <x v="3"/>
    <x v="8"/>
    <s v="-"/>
    <x v="11"/>
    <x v="0"/>
    <x v="0"/>
    <x v="0"/>
    <s v="0"/>
    <s v="Labor"/>
    <s v="-"/>
    <n v="74"/>
  </r>
  <r>
    <x v="1"/>
    <n v="40"/>
    <d v="2021-11-02T00:00:00"/>
    <x v="9"/>
    <s v="Becher"/>
    <x v="1"/>
    <x v="40"/>
    <s v="-"/>
    <x v="11"/>
    <x v="0"/>
    <x v="0"/>
    <x v="0"/>
    <s v="0"/>
    <s v="Abfüllung"/>
    <s v="Becher"/>
    <n v="40"/>
  </r>
  <r>
    <x v="1"/>
    <n v="40"/>
    <d v="2021-11-03T00:00:00"/>
    <x v="8"/>
    <s v="Konzentrat in Würsten 1"/>
    <x v="2"/>
    <x v="63"/>
    <s v="-"/>
    <x v="11"/>
    <x v="0"/>
    <x v="0"/>
    <x v="0"/>
    <s v="0"/>
    <s v="HN848"/>
    <n v="24000493"/>
    <n v="34"/>
  </r>
  <r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</r>
  <r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</r>
  <r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</r>
  <r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</r>
  <r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</r>
  <r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</r>
  <r>
    <x v="1"/>
    <n v="13"/>
    <d v="2021-11-03T00:00:00"/>
    <x v="9"/>
    <s v="VOS Cheddar Paste CL oh"/>
    <x v="2"/>
    <x v="6"/>
    <s v="-"/>
    <x v="11"/>
    <x v="0"/>
    <x v="0"/>
    <x v="0"/>
    <s v="0"/>
    <s v="Abfüllung"/>
    <n v="29500548"/>
    <n v="30"/>
  </r>
  <r>
    <x v="1"/>
    <n v="17"/>
    <d v="2021-11-03T00:00:00"/>
    <x v="9"/>
    <s v="VOS SKZ Emmentaler Prem"/>
    <x v="2"/>
    <x v="6"/>
    <s v="-"/>
    <x v="11"/>
    <x v="0"/>
    <x v="0"/>
    <x v="0"/>
    <s v="0"/>
    <s v="Abfüllung"/>
    <n v="29500599"/>
    <n v="30"/>
  </r>
  <r>
    <x v="1"/>
    <n v="16"/>
    <d v="2021-11-03T00:00:00"/>
    <x v="9"/>
    <s v="VOS SKZ Cheddar Premium"/>
    <x v="2"/>
    <x v="6"/>
    <s v="-"/>
    <x v="11"/>
    <x v="0"/>
    <x v="0"/>
    <x v="0"/>
    <s v="0"/>
    <s v="Abfüllung"/>
    <n v="29500602"/>
    <n v="30"/>
  </r>
  <r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</r>
  <r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</r>
  <r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</r>
  <r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</r>
  <r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</r>
  <r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</r>
  <r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</r>
  <r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</r>
  <r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</r>
  <r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</r>
  <r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</r>
  <r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</r>
  <r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</r>
  <r>
    <x v="1"/>
    <n v="25"/>
    <d v="2021-11-03T00:00:00"/>
    <x v="0"/>
    <s v="VOS-ABS ENTSORGUNG"/>
    <x v="0"/>
    <x v="39"/>
    <s v="-"/>
    <x v="11"/>
    <x v="0"/>
    <x v="0"/>
    <x v="0"/>
    <n v="0.25"/>
    <s v="Abfüllung"/>
    <n v="29500917"/>
    <n v="12"/>
  </r>
  <r>
    <x v="1"/>
    <n v="10"/>
    <d v="2021-11-03T00:00:00"/>
    <x v="0"/>
    <s v="VOS-ABS ENTSORGUNG"/>
    <x v="0"/>
    <x v="39"/>
    <s v="-"/>
    <x v="11"/>
    <x v="0"/>
    <x v="0"/>
    <x v="0"/>
    <n v="0.1"/>
    <s v="Abfüllung"/>
    <n v="29500917"/>
    <n v="12"/>
  </r>
  <r>
    <x v="1"/>
    <n v="33"/>
    <d v="2021-11-03T00:00:00"/>
    <x v="0"/>
    <s v="VOS-ABS ENTSORGUNG"/>
    <x v="0"/>
    <x v="39"/>
    <s v="-"/>
    <x v="11"/>
    <x v="0"/>
    <x v="0"/>
    <x v="0"/>
    <n v="0.33"/>
    <s v="Abfüllung"/>
    <n v="29500917"/>
    <n v="12"/>
  </r>
  <r>
    <x v="1"/>
    <n v="33"/>
    <d v="2021-11-03T00:00:00"/>
    <x v="0"/>
    <s v="VOS-ABS ENTSORGUNG"/>
    <x v="1"/>
    <x v="10"/>
    <s v="-"/>
    <x v="11"/>
    <x v="0"/>
    <x v="0"/>
    <x v="0"/>
    <n v="0.33"/>
    <s v="RWV"/>
    <n v="29500917"/>
    <n v="60"/>
  </r>
  <r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</r>
  <r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</r>
  <r>
    <x v="0"/>
    <n v="42"/>
    <d v="2021-11-03T00:00:00"/>
    <x v="15"/>
    <s v="VOS RW-NUSS-ZIPFEL"/>
    <x v="4"/>
    <x v="23"/>
    <s v="-"/>
    <x v="11"/>
    <x v="0"/>
    <x v="0"/>
    <x v="0"/>
    <n v="21"/>
    <s v="Bu3"/>
    <n v="29501073"/>
    <n v="61"/>
  </r>
  <r>
    <x v="0"/>
    <n v="21"/>
    <d v="2021-11-03T00:00:00"/>
    <x v="9"/>
    <s v="VOS RW-NUSS-ENDSTÜCK"/>
    <x v="4"/>
    <x v="23"/>
    <s v="-"/>
    <x v="11"/>
    <x v="0"/>
    <x v="0"/>
    <x v="0"/>
    <n v="10.5"/>
    <s v="Bu3"/>
    <n v="29501076"/>
    <n v="61"/>
  </r>
  <r>
    <x v="1"/>
    <n v="48.6"/>
    <d v="2021-11-03T00:00:00"/>
    <x v="9"/>
    <s v="VOS SKZ MF-GOU-VAKU"/>
    <x v="0"/>
    <x v="39"/>
    <s v="-"/>
    <x v="11"/>
    <x v="0"/>
    <x v="0"/>
    <x v="0"/>
    <s v="0"/>
    <s v="Abfüllung"/>
    <n v="49500102"/>
    <n v="12"/>
  </r>
  <r>
    <x v="1"/>
    <n v="75"/>
    <d v="2021-11-03T00:00:00"/>
    <x v="9"/>
    <s v="VOS SKZ MF-GOU-VAKU"/>
    <x v="0"/>
    <x v="39"/>
    <s v="-"/>
    <x v="11"/>
    <x v="0"/>
    <x v="0"/>
    <x v="0"/>
    <s v="0"/>
    <s v="RWV"/>
    <n v="49500102"/>
    <n v="12"/>
  </r>
  <r>
    <x v="1"/>
    <n v="131"/>
    <d v="2021-11-03T00:00:00"/>
    <x v="10"/>
    <s v="-"/>
    <x v="2"/>
    <x v="16"/>
    <s v="-"/>
    <x v="11"/>
    <x v="0"/>
    <x v="0"/>
    <x v="0"/>
    <s v="0"/>
    <s v="Strudelline"/>
    <s v="-"/>
    <n v="10"/>
  </r>
  <r>
    <x v="1"/>
    <n v="65"/>
    <d v="2021-11-03T00:00:00"/>
    <x v="10"/>
    <s v="-"/>
    <x v="5"/>
    <x v="36"/>
    <s v="-"/>
    <x v="11"/>
    <x v="0"/>
    <x v="0"/>
    <x v="0"/>
    <s v="0"/>
    <s v="Strudelline"/>
    <s v="-"/>
    <n v="21"/>
  </r>
  <r>
    <x v="1"/>
    <n v="65"/>
    <d v="2021-11-03T00:00:00"/>
    <x v="10"/>
    <s v="-"/>
    <x v="2"/>
    <x v="16"/>
    <s v="-"/>
    <x v="11"/>
    <x v="0"/>
    <x v="0"/>
    <x v="0"/>
    <s v="0"/>
    <s v="Schmelze"/>
    <s v="-"/>
    <n v="10"/>
  </r>
  <r>
    <x v="1"/>
    <n v="128"/>
    <d v="2021-11-03T00:00:00"/>
    <x v="10"/>
    <s v="-"/>
    <x v="2"/>
    <x v="6"/>
    <s v="-"/>
    <x v="11"/>
    <x v="0"/>
    <x v="0"/>
    <x v="0"/>
    <s v="0"/>
    <s v="Abfüllung"/>
    <s v="-"/>
    <n v="30"/>
  </r>
  <r>
    <x v="0"/>
    <n v="16"/>
    <d v="2021-11-03T00:00:00"/>
    <x v="10"/>
    <s v="-"/>
    <x v="2"/>
    <x v="6"/>
    <s v="-"/>
    <x v="11"/>
    <x v="0"/>
    <x v="0"/>
    <x v="0"/>
    <s v="0"/>
    <s v="BU3"/>
    <s v="-"/>
    <n v="30"/>
  </r>
  <r>
    <x v="5"/>
    <n v="30"/>
    <d v="2021-11-03T00:00:00"/>
    <x v="10"/>
    <s v="-"/>
    <x v="3"/>
    <x v="43"/>
    <s v="-"/>
    <x v="11"/>
    <x v="0"/>
    <x v="0"/>
    <x v="0"/>
    <s v="0"/>
    <s v="Labor"/>
    <s v="-"/>
    <n v="73"/>
  </r>
  <r>
    <x v="5"/>
    <n v="9.8000000000000007"/>
    <d v="2021-11-03T00:00:00"/>
    <x v="10"/>
    <s v="-"/>
    <x v="3"/>
    <x v="8"/>
    <s v="-"/>
    <x v="11"/>
    <x v="0"/>
    <x v="0"/>
    <x v="0"/>
    <s v="0"/>
    <s v="QM"/>
    <s v="-"/>
    <n v="74"/>
  </r>
  <r>
    <x v="0"/>
    <n v="28"/>
    <d v="2021-11-03T00:00:00"/>
    <x v="10"/>
    <s v="-"/>
    <x v="2"/>
    <x v="6"/>
    <s v="-"/>
    <x v="11"/>
    <x v="0"/>
    <x v="0"/>
    <x v="0"/>
    <s v="0"/>
    <s v="L9"/>
    <s v="-"/>
    <n v="30"/>
  </r>
  <r>
    <x v="0"/>
    <n v="20"/>
    <d v="2021-11-03T00:00:00"/>
    <x v="10"/>
    <s v="-"/>
    <x v="4"/>
    <x v="23"/>
    <s v="-"/>
    <x v="11"/>
    <x v="0"/>
    <x v="0"/>
    <x v="0"/>
    <s v="0"/>
    <s v="WVP"/>
    <s v="-"/>
    <n v="61"/>
  </r>
  <r>
    <x v="5"/>
    <n v="4.2"/>
    <d v="2021-11-03T00:00:00"/>
    <x v="10"/>
    <s v="-"/>
    <x v="3"/>
    <x v="8"/>
    <s v="-"/>
    <x v="11"/>
    <x v="0"/>
    <x v="0"/>
    <x v="0"/>
    <s v="0"/>
    <s v="Labor"/>
    <s v="-"/>
    <n v="74"/>
  </r>
  <r>
    <x v="5"/>
    <n v="33.5"/>
    <d v="2021-11-03T00:00:00"/>
    <x v="10"/>
    <s v="-"/>
    <x v="3"/>
    <x v="13"/>
    <s v="-"/>
    <x v="11"/>
    <x v="0"/>
    <x v="0"/>
    <x v="0"/>
    <s v="0"/>
    <s v="Labor"/>
    <s v="-"/>
    <n v="70"/>
  </r>
  <r>
    <x v="0"/>
    <n v="12"/>
    <d v="2021-11-03T00:00:00"/>
    <x v="9"/>
    <s v="RW Räucher"/>
    <x v="2"/>
    <x v="6"/>
    <s v="-"/>
    <x v="11"/>
    <x v="0"/>
    <x v="0"/>
    <x v="0"/>
    <s v="0"/>
    <s v="WVP"/>
    <s v="RW Räucher"/>
    <n v="30"/>
  </r>
  <r>
    <x v="1"/>
    <n v="8.4"/>
    <d v="2021-11-03T00:00:00"/>
    <x v="9"/>
    <s v="Soft Cheese"/>
    <x v="5"/>
    <x v="67"/>
    <s v="-"/>
    <x v="11"/>
    <x v="0"/>
    <x v="0"/>
    <x v="0"/>
    <s v="0"/>
    <s v="Strudelline"/>
    <s v="Soft Cheese"/>
    <n v="50"/>
  </r>
  <r>
    <x v="1"/>
    <n v="97"/>
    <d v="2021-11-04T00:00:00"/>
    <x v="9"/>
    <s v="WALNUSS GEWOLFT 13MM"/>
    <x v="0"/>
    <x v="68"/>
    <s v="-"/>
    <x v="11"/>
    <x v="0"/>
    <x v="0"/>
    <x v="0"/>
    <s v="0"/>
    <s v="Abfüllung"/>
    <n v="23500286"/>
    <n v="12"/>
  </r>
  <r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</r>
  <r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</r>
  <r>
    <x v="1"/>
    <n v="22"/>
    <d v="2021-11-04T00:00:00"/>
    <x v="11"/>
    <s v="Würste 8400g Schinkenrä"/>
    <x v="1"/>
    <x v="40"/>
    <s v="-"/>
    <x v="11"/>
    <x v="0"/>
    <x v="0"/>
    <x v="0"/>
    <s v="0"/>
    <s v="3020"/>
    <n v="32000036"/>
    <n v="40"/>
  </r>
  <r>
    <x v="1"/>
    <n v="66"/>
    <d v="2021-11-04T00:00:00"/>
    <x v="9"/>
    <s v="RW NATUR 10,0KG AN"/>
    <x v="2"/>
    <x v="69"/>
    <s v="-"/>
    <x v="11"/>
    <x v="0"/>
    <x v="0"/>
    <x v="0"/>
    <s v="0"/>
    <s v="3020"/>
    <n v="32000067"/>
    <n v="32"/>
  </r>
  <r>
    <x v="1"/>
    <n v="22"/>
    <d v="2021-11-04T00:00:00"/>
    <x v="10"/>
    <s v="-"/>
    <x v="2"/>
    <x v="37"/>
    <s v="-"/>
    <x v="11"/>
    <x v="0"/>
    <x v="0"/>
    <x v="0"/>
    <s v="0"/>
    <s v="3100"/>
    <s v="-"/>
    <n v="20"/>
  </r>
  <r>
    <x v="1"/>
    <n v="132"/>
    <d v="2021-11-04T00:00:00"/>
    <x v="10"/>
    <s v="-"/>
    <x v="2"/>
    <x v="6"/>
    <s v="-"/>
    <x v="11"/>
    <x v="0"/>
    <x v="0"/>
    <x v="0"/>
    <s v="0"/>
    <s v="Abfüllung"/>
    <s v="-"/>
    <n v="30"/>
  </r>
  <r>
    <x v="1"/>
    <n v="67.2"/>
    <d v="2021-11-04T00:00:00"/>
    <x v="10"/>
    <s v="-"/>
    <x v="2"/>
    <x v="16"/>
    <s v="-"/>
    <x v="11"/>
    <x v="0"/>
    <x v="0"/>
    <x v="0"/>
    <s v="0"/>
    <s v="Schmelze"/>
    <s v="-"/>
    <n v="10"/>
  </r>
  <r>
    <x v="0"/>
    <n v="37.200000000000003"/>
    <d v="2021-11-04T00:00:00"/>
    <x v="10"/>
    <s v="-"/>
    <x v="2"/>
    <x v="6"/>
    <s v="-"/>
    <x v="11"/>
    <x v="0"/>
    <x v="0"/>
    <x v="0"/>
    <s v="0"/>
    <s v="BU3"/>
    <s v="-"/>
    <n v="30"/>
  </r>
  <r>
    <x v="2"/>
    <n v="44.2"/>
    <d v="2021-11-04T00:00:00"/>
    <x v="10"/>
    <s v="-"/>
    <x v="2"/>
    <x v="6"/>
    <s v="-"/>
    <x v="11"/>
    <x v="0"/>
    <x v="0"/>
    <x v="0"/>
    <s v="0"/>
    <s v="BU4"/>
    <s v="-"/>
    <n v="30"/>
  </r>
  <r>
    <x v="5"/>
    <n v="14.2"/>
    <d v="2021-11-04T00:00:00"/>
    <x v="10"/>
    <s v="-"/>
    <x v="3"/>
    <x v="8"/>
    <s v="-"/>
    <x v="11"/>
    <x v="0"/>
    <x v="0"/>
    <x v="0"/>
    <s v="0"/>
    <s v="QM"/>
    <s v="-"/>
    <n v="74"/>
  </r>
  <r>
    <x v="0"/>
    <n v="63"/>
    <d v="2021-11-04T00:00:00"/>
    <x v="10"/>
    <s v="-"/>
    <x v="4"/>
    <x v="23"/>
    <s v="-"/>
    <x v="11"/>
    <x v="0"/>
    <x v="0"/>
    <x v="0"/>
    <s v="0"/>
    <s v="WVP"/>
    <s v="-"/>
    <n v="61"/>
  </r>
  <r>
    <x v="5"/>
    <n v="55.8"/>
    <d v="2021-11-04T00:00:00"/>
    <x v="10"/>
    <s v="-"/>
    <x v="3"/>
    <x v="43"/>
    <s v="-"/>
    <x v="11"/>
    <x v="0"/>
    <x v="0"/>
    <x v="0"/>
    <s v="0"/>
    <s v="Labor"/>
    <s v="-"/>
    <n v="73"/>
  </r>
  <r>
    <x v="0"/>
    <n v="41"/>
    <d v="2021-11-04T00:00:00"/>
    <x v="10"/>
    <s v="-"/>
    <x v="2"/>
    <x v="6"/>
    <s v="-"/>
    <x v="11"/>
    <x v="0"/>
    <x v="0"/>
    <x v="0"/>
    <s v="0"/>
    <s v="BU3"/>
    <s v="-"/>
    <n v="30"/>
  </r>
  <r>
    <x v="4"/>
    <n v="37.799999999999997"/>
    <d v="2021-11-04T00:00:00"/>
    <x v="10"/>
    <s v="-"/>
    <x v="2"/>
    <x v="6"/>
    <s v="-"/>
    <x v="11"/>
    <x v="0"/>
    <x v="0"/>
    <x v="0"/>
    <s v="0"/>
    <s v="BU2"/>
    <s v="-"/>
    <n v="30"/>
  </r>
  <r>
    <x v="5"/>
    <n v="68.8"/>
    <d v="2021-11-04T00:00:00"/>
    <x v="10"/>
    <s v="-"/>
    <x v="3"/>
    <x v="13"/>
    <s v="-"/>
    <x v="11"/>
    <x v="0"/>
    <x v="0"/>
    <x v="0"/>
    <s v="0"/>
    <s v="Labor"/>
    <s v="-"/>
    <n v="70"/>
  </r>
  <r>
    <x v="5"/>
    <n v="2.6"/>
    <d v="2021-11-04T00:00:00"/>
    <x v="10"/>
    <s v="-"/>
    <x v="3"/>
    <x v="8"/>
    <s v="-"/>
    <x v="11"/>
    <x v="0"/>
    <x v="0"/>
    <x v="0"/>
    <s v="0"/>
    <s v="Labor"/>
    <s v="-"/>
    <n v="74"/>
  </r>
  <r>
    <x v="0"/>
    <n v="10"/>
    <d v="2021-11-04T00:00:00"/>
    <x v="10"/>
    <s v="-"/>
    <x v="4"/>
    <x v="23"/>
    <s v="-"/>
    <x v="11"/>
    <x v="0"/>
    <x v="0"/>
    <x v="0"/>
    <s v="0"/>
    <s v="WVP"/>
    <s v="-"/>
    <n v="61"/>
  </r>
  <r>
    <x v="1"/>
    <n v="15"/>
    <d v="2021-11-05T00:00:00"/>
    <x v="9"/>
    <s v="Gorgonzola Dolce DOP"/>
    <x v="2"/>
    <x v="69"/>
    <s v="-"/>
    <x v="11"/>
    <x v="0"/>
    <x v="0"/>
    <x v="0"/>
    <s v="0"/>
    <s v="RWV"/>
    <n v="23000052"/>
    <n v="32"/>
  </r>
  <r>
    <x v="0"/>
    <n v="282"/>
    <d v="2021-11-05T00:00:00"/>
    <x v="9"/>
    <s v="ABS Mozzarella 46%"/>
    <x v="0"/>
    <x v="39"/>
    <s v="-"/>
    <x v="11"/>
    <x v="0"/>
    <x v="0"/>
    <x v="0"/>
    <s v="0"/>
    <s v="BU3"/>
    <n v="29500730"/>
    <n v="12"/>
  </r>
  <r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</r>
  <r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</r>
  <r>
    <x v="1"/>
    <n v="40"/>
    <d v="2021-11-05T00:00:00"/>
    <x v="2"/>
    <s v="VEG-SCH WÜRZIG  7,2KG"/>
    <x v="2"/>
    <x v="37"/>
    <s v="-"/>
    <x v="11"/>
    <x v="0"/>
    <x v="0"/>
    <x v="0"/>
    <n v="719.59199999999998"/>
    <s v="3100"/>
    <n v="31900002"/>
    <n v="20"/>
  </r>
  <r>
    <x v="1"/>
    <n v="40"/>
    <d v="2021-11-05T00:00:00"/>
    <x v="11"/>
    <s v="Würste 9100g USA- Räuch"/>
    <x v="2"/>
    <x v="65"/>
    <s v="-"/>
    <x v="11"/>
    <x v="0"/>
    <x v="0"/>
    <x v="0"/>
    <s v="0"/>
    <s v="3010"/>
    <n v="32000020"/>
    <n v="31"/>
  </r>
  <r>
    <x v="0"/>
    <n v="19"/>
    <d v="2021-11-05T00:00:00"/>
    <x v="10"/>
    <s v="-"/>
    <x v="2"/>
    <x v="6"/>
    <s v="-"/>
    <x v="11"/>
    <x v="0"/>
    <x v="0"/>
    <x v="0"/>
    <s v="0"/>
    <s v="L16"/>
    <s v="-"/>
    <n v="30"/>
  </r>
  <r>
    <x v="1"/>
    <n v="91"/>
    <d v="2021-11-05T00:00:00"/>
    <x v="10"/>
    <s v="-"/>
    <x v="2"/>
    <x v="16"/>
    <s v="-"/>
    <x v="11"/>
    <x v="0"/>
    <x v="0"/>
    <x v="0"/>
    <s v="0"/>
    <s v="Schmelze"/>
    <s v="-"/>
    <n v="10"/>
  </r>
  <r>
    <x v="1"/>
    <n v="228"/>
    <d v="2021-11-05T00:00:00"/>
    <x v="10"/>
    <s v="-"/>
    <x v="2"/>
    <x v="6"/>
    <s v="-"/>
    <x v="11"/>
    <x v="0"/>
    <x v="0"/>
    <x v="0"/>
    <s v="0"/>
    <s v="Abfüllung"/>
    <s v="-"/>
    <n v="30"/>
  </r>
  <r>
    <x v="0"/>
    <n v="25"/>
    <d v="2021-11-05T00:00:00"/>
    <x v="10"/>
    <s v="-"/>
    <x v="2"/>
    <x v="6"/>
    <s v="-"/>
    <x v="11"/>
    <x v="0"/>
    <x v="0"/>
    <x v="0"/>
    <s v="0"/>
    <s v="BU3"/>
    <s v="-"/>
    <n v="30"/>
  </r>
  <r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</r>
  <r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</r>
  <r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</r>
  <r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</r>
  <r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</r>
  <r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</r>
  <r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</r>
  <r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</r>
  <r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</r>
  <r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</r>
  <r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</r>
  <r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</r>
  <r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</r>
  <r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</r>
  <r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</r>
  <r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</r>
  <r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</r>
  <r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</r>
  <r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</r>
  <r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</r>
  <r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</r>
  <r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</r>
  <r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</r>
  <r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</r>
  <r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</r>
  <r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</r>
  <r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</r>
  <r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</r>
  <r>
    <x v="0"/>
    <n v="25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4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90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10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18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8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0"/>
    <n v="72"/>
    <d v="2021-11-08T00:00:00"/>
    <x v="9"/>
    <s v="VOS RW-NATUR OGT"/>
    <x v="0"/>
    <x v="39"/>
    <s v="-"/>
    <x v="12"/>
    <x v="0"/>
    <x v="0"/>
    <x v="0"/>
    <s v="0"/>
    <s v="BU3"/>
    <n v="29500858"/>
    <n v="12"/>
  </r>
  <r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</r>
  <r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</r>
  <r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</r>
  <r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</r>
  <r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</r>
  <r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</r>
  <r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</r>
  <r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</r>
  <r>
    <x v="0"/>
    <n v="20"/>
    <d v="2021-11-08T00:00:00"/>
    <x v="9"/>
    <s v="VOS URW-CHILI-OGT"/>
    <x v="0"/>
    <x v="39"/>
    <s v="-"/>
    <x v="12"/>
    <x v="0"/>
    <x v="0"/>
    <x v="0"/>
    <n v="10"/>
    <s v="BU3"/>
    <n v="29500942"/>
    <n v="12"/>
  </r>
  <r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</r>
  <r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</r>
  <r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</r>
  <r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</r>
  <r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</r>
  <r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</r>
  <r>
    <x v="0"/>
    <n v="7"/>
    <d v="2021-11-08T00:00:00"/>
    <x v="9"/>
    <s v="VOS GRW SCHI-NATRIUMARM"/>
    <x v="0"/>
    <x v="39"/>
    <s v="-"/>
    <x v="12"/>
    <x v="0"/>
    <x v="0"/>
    <x v="0"/>
    <n v="3.5"/>
    <s v="BU3"/>
    <n v="29501058"/>
    <n v="12"/>
  </r>
  <r>
    <x v="0"/>
    <n v="15"/>
    <d v="2021-11-08T00:00:00"/>
    <x v="9"/>
    <s v="VOS GRW SCHI-NATRIUMARM"/>
    <x v="0"/>
    <x v="39"/>
    <s v="-"/>
    <x v="12"/>
    <x v="0"/>
    <x v="0"/>
    <x v="0"/>
    <n v="7.5"/>
    <s v="BU3"/>
    <n v="29501058"/>
    <n v="12"/>
  </r>
  <r>
    <x v="0"/>
    <n v="72"/>
    <d v="2021-11-08T00:00:00"/>
    <x v="9"/>
    <s v="VOS GRW SCHI-NATRIUMARM"/>
    <x v="0"/>
    <x v="39"/>
    <s v="-"/>
    <x v="12"/>
    <x v="0"/>
    <x v="0"/>
    <x v="0"/>
    <n v="36"/>
    <s v="BU3"/>
    <n v="29501058"/>
    <n v="12"/>
  </r>
  <r>
    <x v="0"/>
    <n v="35"/>
    <d v="2021-11-08T00:00:00"/>
    <x v="9"/>
    <s v="VOS GRW SCHI-NATRIUMARM"/>
    <x v="0"/>
    <x v="39"/>
    <s v="-"/>
    <x v="12"/>
    <x v="0"/>
    <x v="0"/>
    <x v="0"/>
    <n v="17.5"/>
    <s v="BU3"/>
    <n v="29501058"/>
    <n v="12"/>
  </r>
  <r>
    <x v="0"/>
    <n v="100"/>
    <d v="2021-11-08T00:00:00"/>
    <x v="9"/>
    <s v="VOS GRW SCHI-NATRIUMARM"/>
    <x v="0"/>
    <x v="39"/>
    <s v="-"/>
    <x v="12"/>
    <x v="0"/>
    <x v="0"/>
    <x v="0"/>
    <n v="50"/>
    <s v="BU3"/>
    <n v="29501058"/>
    <n v="12"/>
  </r>
  <r>
    <x v="0"/>
    <n v="90"/>
    <d v="2021-11-08T00:00:00"/>
    <x v="9"/>
    <s v="VOS GRW SCHI-NATRIUMARM"/>
    <x v="0"/>
    <x v="39"/>
    <s v="-"/>
    <x v="12"/>
    <x v="0"/>
    <x v="0"/>
    <x v="0"/>
    <n v="45"/>
    <s v="BU3"/>
    <n v="29501058"/>
    <n v="12"/>
  </r>
  <r>
    <x v="0"/>
    <n v="9"/>
    <d v="2021-11-08T00:00:00"/>
    <x v="9"/>
    <s v="VOS GRW SCHI-NATRIUMARM"/>
    <x v="0"/>
    <x v="39"/>
    <s v="-"/>
    <x v="12"/>
    <x v="0"/>
    <x v="0"/>
    <x v="0"/>
    <n v="4.5"/>
    <s v="BU3"/>
    <n v="29501058"/>
    <n v="12"/>
  </r>
  <r>
    <x v="3"/>
    <n v="13"/>
    <d v="2021-11-08T00:00:00"/>
    <x v="0"/>
    <s v="VOS GRW-SCHI-NAT ENDSTÜ"/>
    <x v="0"/>
    <x v="39"/>
    <s v="-"/>
    <x v="12"/>
    <x v="0"/>
    <x v="0"/>
    <x v="0"/>
    <n v="6.5"/>
    <s v="Verkauf"/>
    <n v="29501070"/>
    <n v="12"/>
  </r>
  <r>
    <x v="3"/>
    <n v="72"/>
    <d v="2021-11-08T00:00:00"/>
    <x v="0"/>
    <s v="VOS GRW-SCHI-NAT ENDSTÜ"/>
    <x v="0"/>
    <x v="39"/>
    <s v="-"/>
    <x v="12"/>
    <x v="0"/>
    <x v="0"/>
    <x v="0"/>
    <n v="36"/>
    <s v="Verkauf"/>
    <n v="29501070"/>
    <n v="12"/>
  </r>
  <r>
    <x v="3"/>
    <n v="30"/>
    <d v="2021-11-08T00:00:00"/>
    <x v="9"/>
    <s v="VOS RW-JALA-NAT ZIPFEL"/>
    <x v="0"/>
    <x v="39"/>
    <s v="-"/>
    <x v="12"/>
    <x v="0"/>
    <x v="0"/>
    <x v="0"/>
    <n v="15"/>
    <s v="Verkauf"/>
    <n v="29501080"/>
    <n v="12"/>
  </r>
  <r>
    <x v="3"/>
    <n v="85"/>
    <d v="2021-11-08T00:00:00"/>
    <x v="9"/>
    <s v="VOS RW-JALA-NAT ZIPFEL"/>
    <x v="0"/>
    <x v="39"/>
    <s v="-"/>
    <x v="12"/>
    <x v="0"/>
    <x v="0"/>
    <x v="0"/>
    <n v="42.5"/>
    <s v="Verkauf"/>
    <n v="29501080"/>
    <n v="12"/>
  </r>
  <r>
    <x v="3"/>
    <n v="12"/>
    <d v="2021-11-08T00:00:00"/>
    <x v="0"/>
    <s v="VOS RW-JALA-NAT ENDSTÜC"/>
    <x v="0"/>
    <x v="39"/>
    <s v="-"/>
    <x v="12"/>
    <x v="0"/>
    <x v="0"/>
    <x v="0"/>
    <n v="6"/>
    <s v="Verkauf"/>
    <n v="29501081"/>
    <n v="12"/>
  </r>
  <r>
    <x v="3"/>
    <n v="20"/>
    <d v="2021-11-08T00:00:00"/>
    <x v="0"/>
    <s v="VOS RW-JALA-NAT ENDSTÜC"/>
    <x v="0"/>
    <x v="39"/>
    <s v="-"/>
    <x v="12"/>
    <x v="0"/>
    <x v="0"/>
    <x v="0"/>
    <n v="10"/>
    <s v="Verkauf"/>
    <n v="29501081"/>
    <n v="12"/>
  </r>
  <r>
    <x v="3"/>
    <n v="45"/>
    <d v="2021-11-08T00:00:00"/>
    <x v="0"/>
    <s v="VOS RW-JALA-NAT ENDSTÜC"/>
    <x v="0"/>
    <x v="39"/>
    <s v="-"/>
    <x v="12"/>
    <x v="0"/>
    <x v="0"/>
    <x v="0"/>
    <n v="22.5"/>
    <s v="Verkauf"/>
    <n v="29501081"/>
    <n v="12"/>
  </r>
  <r>
    <x v="3"/>
    <n v="40"/>
    <d v="2021-11-08T00:00:00"/>
    <x v="0"/>
    <s v="VOS RW-JALA-NAT ENDSTÜC"/>
    <x v="0"/>
    <x v="39"/>
    <s v="-"/>
    <x v="12"/>
    <x v="0"/>
    <x v="0"/>
    <x v="0"/>
    <n v="20"/>
    <s v="Verkauf"/>
    <n v="29501081"/>
    <n v="12"/>
  </r>
  <r>
    <x v="3"/>
    <n v="34"/>
    <d v="2021-11-08T00:00:00"/>
    <x v="0"/>
    <s v="VOS RW-SCHI-NAT ENDSTÜC"/>
    <x v="0"/>
    <x v="39"/>
    <s v="-"/>
    <x v="12"/>
    <x v="0"/>
    <x v="0"/>
    <x v="0"/>
    <n v="17"/>
    <s v="Verkauf"/>
    <n v="29501085"/>
    <n v="12"/>
  </r>
  <r>
    <x v="3"/>
    <n v="18"/>
    <d v="2021-11-08T00:00:00"/>
    <x v="0"/>
    <s v="VOS RW-SCHI-NAT ENDSTÜC"/>
    <x v="0"/>
    <x v="39"/>
    <s v="-"/>
    <x v="12"/>
    <x v="0"/>
    <x v="0"/>
    <x v="0"/>
    <n v="9"/>
    <s v="Verkauf"/>
    <n v="29501085"/>
    <n v="12"/>
  </r>
  <r>
    <x v="3"/>
    <n v="54"/>
    <d v="2021-11-08T00:00:00"/>
    <x v="0"/>
    <s v="VOS RW-SCHI-NAT ENDSTÜC"/>
    <x v="0"/>
    <x v="39"/>
    <s v="-"/>
    <x v="12"/>
    <x v="0"/>
    <x v="0"/>
    <x v="0"/>
    <n v="27"/>
    <s v="Verkauf"/>
    <n v="29501085"/>
    <n v="12"/>
  </r>
  <r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</r>
  <r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</r>
  <r>
    <x v="0"/>
    <n v="5"/>
    <d v="2021-11-08T00:00:00"/>
    <x v="9"/>
    <s v="ABS GRÜN-PFEFF"/>
    <x v="0"/>
    <x v="39"/>
    <s v="-"/>
    <x v="12"/>
    <x v="0"/>
    <x v="0"/>
    <x v="0"/>
    <n v="5.0000000000000001E-4"/>
    <s v="BU3"/>
    <n v="29501105"/>
    <n v="12"/>
  </r>
  <r>
    <x v="0"/>
    <n v="4"/>
    <d v="2021-11-08T00:00:00"/>
    <x v="9"/>
    <s v="ABS GRÜN-PFEFF"/>
    <x v="0"/>
    <x v="39"/>
    <s v="-"/>
    <x v="12"/>
    <x v="0"/>
    <x v="0"/>
    <x v="0"/>
    <n v="4.0000000000000002E-4"/>
    <s v="BU3"/>
    <n v="29501105"/>
    <n v="12"/>
  </r>
  <r>
    <x v="0"/>
    <n v="10"/>
    <d v="2021-11-08T00:00:00"/>
    <x v="9"/>
    <s v="ABS LE-ROSÉ"/>
    <x v="0"/>
    <x v="39"/>
    <s v="-"/>
    <x v="12"/>
    <x v="0"/>
    <x v="0"/>
    <x v="0"/>
    <s v="0"/>
    <s v="BU3"/>
    <n v="29501110"/>
    <n v="12"/>
  </r>
  <r>
    <x v="0"/>
    <n v="14"/>
    <d v="2021-11-08T00:00:00"/>
    <x v="9"/>
    <s v="ABS LE-ROSÉ"/>
    <x v="0"/>
    <x v="39"/>
    <s v="-"/>
    <x v="12"/>
    <x v="0"/>
    <x v="0"/>
    <x v="0"/>
    <s v="0"/>
    <s v="BU3"/>
    <n v="29501110"/>
    <n v="12"/>
  </r>
  <r>
    <x v="0"/>
    <n v="20"/>
    <d v="2021-11-08T00:00:00"/>
    <x v="9"/>
    <s v="ABS LE-ROSÉ"/>
    <x v="0"/>
    <x v="39"/>
    <s v="-"/>
    <x v="12"/>
    <x v="0"/>
    <x v="0"/>
    <x v="0"/>
    <s v="0"/>
    <s v="BU3"/>
    <n v="29501110"/>
    <n v="12"/>
  </r>
  <r>
    <x v="0"/>
    <n v="13"/>
    <d v="2021-11-08T00:00:00"/>
    <x v="9"/>
    <s v="ABS LE-ROSÉ"/>
    <x v="0"/>
    <x v="39"/>
    <s v="-"/>
    <x v="12"/>
    <x v="0"/>
    <x v="0"/>
    <x v="0"/>
    <s v="0"/>
    <s v="BU3"/>
    <n v="29501110"/>
    <n v="12"/>
  </r>
  <r>
    <x v="0"/>
    <n v="69"/>
    <d v="2021-11-08T00:00:00"/>
    <x v="2"/>
    <s v="VOS VEG-SCH WÜRZIG"/>
    <x v="0"/>
    <x v="39"/>
    <s v="-"/>
    <x v="12"/>
    <x v="0"/>
    <x v="0"/>
    <x v="0"/>
    <n v="34.5"/>
    <s v="BU3"/>
    <n v="29900003"/>
    <n v="12"/>
  </r>
  <r>
    <x v="0"/>
    <n v="270"/>
    <d v="2021-11-08T00:00:00"/>
    <x v="0"/>
    <s v="VOS GRW-KRÄU-VAKU"/>
    <x v="0"/>
    <x v="39"/>
    <s v="-"/>
    <x v="12"/>
    <x v="0"/>
    <x v="0"/>
    <x v="0"/>
    <n v="138.78"/>
    <s v="BU3"/>
    <n v="49500084"/>
    <n v="12"/>
  </r>
  <r>
    <x v="0"/>
    <n v="250"/>
    <d v="2021-11-08T00:00:00"/>
    <x v="0"/>
    <s v="VOS RW-NATUR-NAT-VAKU"/>
    <x v="0"/>
    <x v="39"/>
    <s v="-"/>
    <x v="12"/>
    <x v="0"/>
    <x v="0"/>
    <x v="0"/>
    <n v="128.5"/>
    <s v="L16"/>
    <n v="49500089"/>
    <n v="12"/>
  </r>
  <r>
    <x v="0"/>
    <n v="225"/>
    <d v="2021-11-08T00:00:00"/>
    <x v="0"/>
    <s v="VOS GRW-CHILI-NAT-VAKU"/>
    <x v="0"/>
    <x v="39"/>
    <s v="-"/>
    <x v="12"/>
    <x v="0"/>
    <x v="0"/>
    <x v="0"/>
    <n v="115.65"/>
    <s v="BU3"/>
    <n v="49500205"/>
    <n v="12"/>
  </r>
  <r>
    <x v="1"/>
    <n v="60"/>
    <d v="2021-11-09T00:00:00"/>
    <x v="9"/>
    <s v="RW NATUR-NAT SCHÄLEN"/>
    <x v="1"/>
    <x v="10"/>
    <s v="-"/>
    <x v="12"/>
    <x v="0"/>
    <x v="0"/>
    <x v="0"/>
    <s v="0"/>
    <s v="RWV"/>
    <n v="23500369"/>
    <n v="60"/>
  </r>
  <r>
    <x v="1"/>
    <n v="6"/>
    <d v="2021-11-09T00:00:00"/>
    <x v="10"/>
    <s v="-"/>
    <x v="3"/>
    <x v="8"/>
    <s v="-"/>
    <x v="12"/>
    <x v="0"/>
    <x v="0"/>
    <x v="0"/>
    <s v="0"/>
    <s v="RWV"/>
    <s v="-"/>
    <n v="74"/>
  </r>
  <r>
    <x v="1"/>
    <n v="15"/>
    <d v="2021-11-09T00:00:00"/>
    <x v="10"/>
    <s v="-"/>
    <x v="2"/>
    <x v="6"/>
    <s v="-"/>
    <x v="12"/>
    <x v="0"/>
    <x v="0"/>
    <x v="0"/>
    <s v="0"/>
    <s v="RWV"/>
    <s v="-"/>
    <n v="30"/>
  </r>
  <r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</r>
  <r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</r>
  <r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</r>
  <r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</r>
  <r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</r>
  <r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</r>
  <r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</r>
  <r>
    <x v="1"/>
    <n v="76"/>
    <d v="2021-11-09T00:00:00"/>
    <x v="0"/>
    <s v="VOS-ABS ENTSORGUNG"/>
    <x v="0"/>
    <x v="39"/>
    <s v="-"/>
    <x v="12"/>
    <x v="0"/>
    <x v="0"/>
    <x v="0"/>
    <n v="0.76"/>
    <s v="RWV"/>
    <n v="29500917"/>
    <n v="12"/>
  </r>
  <r>
    <x v="1"/>
    <n v="29"/>
    <d v="2021-11-09T00:00:00"/>
    <x v="0"/>
    <s v="VOS-ABS ENTSORGUNG"/>
    <x v="0"/>
    <x v="39"/>
    <s v="-"/>
    <x v="12"/>
    <x v="0"/>
    <x v="0"/>
    <x v="0"/>
    <n v="0.28999999999999998"/>
    <s v="RWV"/>
    <n v="29500917"/>
    <n v="12"/>
  </r>
  <r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</r>
  <r>
    <x v="2"/>
    <n v="-22"/>
    <d v="2021-11-09T00:00:00"/>
    <x v="1"/>
    <s v="ABS OLD-AMSTERDAM"/>
    <x v="4"/>
    <x v="23"/>
    <s v="-"/>
    <x v="12"/>
    <x v="0"/>
    <x v="0"/>
    <x v="0"/>
    <n v="-2.2000000000000001E-3"/>
    <s v="BU4"/>
    <n v="29501039"/>
    <n v="61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</r>
  <r>
    <x v="3"/>
    <n v="42"/>
    <d v="2021-11-09T00:00:00"/>
    <x v="15"/>
    <s v="VOS RW-NUSS-ZIPFEL"/>
    <x v="0"/>
    <x v="39"/>
    <s v="-"/>
    <x v="12"/>
    <x v="0"/>
    <x v="0"/>
    <x v="0"/>
    <n v="21"/>
    <s v="Verkauf"/>
    <n v="29501073"/>
    <n v="12"/>
  </r>
  <r>
    <x v="3"/>
    <n v="21"/>
    <d v="2021-11-09T00:00:00"/>
    <x v="9"/>
    <s v="VOS RW-NUSS-ENDSTÜCK"/>
    <x v="0"/>
    <x v="39"/>
    <s v="-"/>
    <x v="12"/>
    <x v="0"/>
    <x v="0"/>
    <x v="0"/>
    <n v="10.5"/>
    <s v="Verkauf"/>
    <n v="29501076"/>
    <n v="12"/>
  </r>
  <r>
    <x v="3"/>
    <n v="88"/>
    <d v="2021-11-09T00:00:00"/>
    <x v="9"/>
    <s v="VOS RW-JALA-NAT ZIPFEL"/>
    <x v="0"/>
    <x v="39"/>
    <s v="-"/>
    <x v="12"/>
    <x v="0"/>
    <x v="0"/>
    <x v="0"/>
    <n v="44"/>
    <s v="Verkauf"/>
    <n v="29501080"/>
    <n v="12"/>
  </r>
  <r>
    <x v="3"/>
    <n v="18"/>
    <d v="2021-11-09T00:00:00"/>
    <x v="9"/>
    <s v="VOS RW-JALA-NAT ZIPFEL"/>
    <x v="0"/>
    <x v="39"/>
    <s v="-"/>
    <x v="12"/>
    <x v="0"/>
    <x v="0"/>
    <x v="0"/>
    <n v="9"/>
    <s v="Verkauf"/>
    <n v="29501080"/>
    <n v="12"/>
  </r>
  <r>
    <x v="0"/>
    <n v="137.71700000000001"/>
    <d v="2021-11-09T00:00:00"/>
    <x v="0"/>
    <s v="VS RW Schinken mit Rind"/>
    <x v="0"/>
    <x v="39"/>
    <s v="-"/>
    <x v="12"/>
    <x v="0"/>
    <x v="0"/>
    <x v="0"/>
    <n v="218.46047710000002"/>
    <s v="BU3"/>
    <n v="29600020"/>
    <n v="12"/>
  </r>
  <r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</r>
  <r>
    <x v="0"/>
    <n v="52.929000000000002"/>
    <d v="2021-11-09T00:00:00"/>
    <x v="0"/>
    <s v="VS SKZ Premium Würfel"/>
    <x v="0"/>
    <x v="39"/>
    <s v="-"/>
    <x v="12"/>
    <x v="0"/>
    <x v="0"/>
    <x v="0"/>
    <n v="30.381245999999997"/>
    <s v="BU3"/>
    <n v="29600030"/>
    <n v="12"/>
  </r>
  <r>
    <x v="0"/>
    <n v="297"/>
    <d v="2021-11-09T00:00:00"/>
    <x v="2"/>
    <s v="VOS VEG-SCH MILD"/>
    <x v="4"/>
    <x v="23"/>
    <s v="-"/>
    <x v="12"/>
    <x v="0"/>
    <x v="0"/>
    <x v="0"/>
    <n v="148.5"/>
    <s v="BU3"/>
    <n v="29900002"/>
    <n v="61"/>
  </r>
  <r>
    <x v="1"/>
    <n v="20"/>
    <d v="2021-11-09T00:00:00"/>
    <x v="11"/>
    <s v="Würste 6700g Räucher na"/>
    <x v="2"/>
    <x v="63"/>
    <s v="-"/>
    <x v="12"/>
    <x v="0"/>
    <x v="0"/>
    <x v="0"/>
    <s v="0"/>
    <s v="3010"/>
    <n v="32000028"/>
    <n v="34"/>
  </r>
  <r>
    <x v="1"/>
    <n v="20"/>
    <d v="2021-11-09T00:00:00"/>
    <x v="9"/>
    <s v="RW RÄU 9,25KG USA"/>
    <x v="2"/>
    <x v="63"/>
    <s v="-"/>
    <x v="12"/>
    <x v="0"/>
    <x v="0"/>
    <x v="0"/>
    <s v="0"/>
    <s v="3020"/>
    <n v="32000056"/>
    <n v="34"/>
  </r>
  <r>
    <x v="1"/>
    <n v="20"/>
    <d v="2021-11-09T00:00:00"/>
    <x v="6"/>
    <s v="GRW SCHI-NAT 7,2GK NEUE"/>
    <x v="2"/>
    <x v="6"/>
    <s v="-"/>
    <x v="12"/>
    <x v="0"/>
    <x v="0"/>
    <x v="0"/>
    <s v="0"/>
    <s v="3020"/>
    <n v="32000106"/>
    <n v="30"/>
  </r>
  <r>
    <x v="1"/>
    <n v="20"/>
    <d v="2021-11-09T00:00:00"/>
    <x v="6"/>
    <s v="GRW SCHI-NAT 7,2GK NEUE"/>
    <x v="2"/>
    <x v="37"/>
    <s v="-"/>
    <x v="12"/>
    <x v="0"/>
    <x v="0"/>
    <x v="0"/>
    <s v="0"/>
    <s v="3020"/>
    <n v="32000106"/>
    <n v="20"/>
  </r>
  <r>
    <x v="1"/>
    <n v="20"/>
    <d v="2021-11-09T00:00:00"/>
    <x v="9"/>
    <s v="RW 8;1KG SPASTUP"/>
    <x v="2"/>
    <x v="16"/>
    <s v="-"/>
    <x v="12"/>
    <x v="0"/>
    <x v="0"/>
    <x v="0"/>
    <s v="0"/>
    <s v="3030"/>
    <n v="47000988"/>
    <n v="10"/>
  </r>
  <r>
    <x v="0"/>
    <n v="303"/>
    <d v="2021-11-09T00:00:00"/>
    <x v="9"/>
    <s v="VOS SKZ EMM-VAKU"/>
    <x v="0"/>
    <x v="39"/>
    <s v="-"/>
    <x v="12"/>
    <x v="0"/>
    <x v="0"/>
    <x v="0"/>
    <s v="0"/>
    <s v="BU3"/>
    <n v="49500149"/>
    <n v="12"/>
  </r>
  <r>
    <x v="0"/>
    <n v="269"/>
    <d v="2021-11-09T00:00:00"/>
    <x v="9"/>
    <s v="ABS BERGFEUER-VAKU"/>
    <x v="0"/>
    <x v="39"/>
    <s v="-"/>
    <x v="12"/>
    <x v="0"/>
    <x v="0"/>
    <x v="0"/>
    <s v="0"/>
    <s v="BU3"/>
    <n v="49500221"/>
    <n v="12"/>
  </r>
  <r>
    <x v="5"/>
    <n v="162"/>
    <d v="2021-11-09T00:00:00"/>
    <x v="10"/>
    <s v="-"/>
    <x v="3"/>
    <x v="43"/>
    <s v="-"/>
    <x v="12"/>
    <x v="0"/>
    <x v="0"/>
    <x v="0"/>
    <s v="0"/>
    <s v="Labor"/>
    <s v="-"/>
    <n v="73"/>
  </r>
  <r>
    <x v="1"/>
    <n v="88"/>
    <d v="2021-11-09T00:00:00"/>
    <x v="10"/>
    <s v="-"/>
    <x v="2"/>
    <x v="16"/>
    <s v="-"/>
    <x v="12"/>
    <x v="0"/>
    <x v="0"/>
    <x v="0"/>
    <s v="0"/>
    <s v="Schmelze"/>
    <s v="-"/>
    <n v="10"/>
  </r>
  <r>
    <x v="0"/>
    <n v="35"/>
    <d v="2021-11-09T00:00:00"/>
    <x v="10"/>
    <s v="-"/>
    <x v="2"/>
    <x v="6"/>
    <s v="-"/>
    <x v="12"/>
    <x v="0"/>
    <x v="0"/>
    <x v="0"/>
    <s v="0"/>
    <s v="BU3"/>
    <s v="-"/>
    <n v="30"/>
  </r>
  <r>
    <x v="2"/>
    <n v="18"/>
    <d v="2021-11-09T00:00:00"/>
    <x v="10"/>
    <s v="-"/>
    <x v="2"/>
    <x v="6"/>
    <s v="-"/>
    <x v="12"/>
    <x v="0"/>
    <x v="0"/>
    <x v="0"/>
    <s v="0"/>
    <s v="BU4"/>
    <s v="-"/>
    <n v="30"/>
  </r>
  <r>
    <x v="1"/>
    <n v="60"/>
    <d v="2021-11-09T00:00:00"/>
    <x v="10"/>
    <s v="-"/>
    <x v="2"/>
    <x v="6"/>
    <s v="-"/>
    <x v="12"/>
    <x v="0"/>
    <x v="0"/>
    <x v="0"/>
    <s v="0"/>
    <s v="Abfüllung"/>
    <s v="-"/>
    <n v="30"/>
  </r>
  <r>
    <x v="5"/>
    <n v="126"/>
    <d v="2021-11-09T00:00:00"/>
    <x v="9"/>
    <s v="Becher Schnittlauch"/>
    <x v="0"/>
    <x v="28"/>
    <s v="-"/>
    <x v="12"/>
    <x v="0"/>
    <x v="0"/>
    <x v="0"/>
    <s v="0"/>
    <s v="Kantine"/>
    <s v="Becher Schnittlauch"/>
    <n v="11"/>
  </r>
  <r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</r>
  <r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</r>
  <r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</r>
  <r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</r>
  <r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</r>
  <r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</r>
  <r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</r>
  <r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</r>
  <r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</r>
  <r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</r>
  <r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</r>
  <r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</r>
  <r>
    <x v="1"/>
    <n v="76"/>
    <d v="2021-11-10T00:00:00"/>
    <x v="0"/>
    <s v="VOS-ABS ENTSORGUNG"/>
    <x v="1"/>
    <x v="10"/>
    <s v="-"/>
    <x v="12"/>
    <x v="0"/>
    <x v="0"/>
    <x v="0"/>
    <n v="0.76"/>
    <s v="RWV"/>
    <n v="29500917"/>
    <n v="60"/>
  </r>
  <r>
    <x v="1"/>
    <n v="29"/>
    <d v="2021-11-10T00:00:00"/>
    <x v="0"/>
    <s v="VOS-ABS ENTSORGUNG"/>
    <x v="1"/>
    <x v="10"/>
    <s v="-"/>
    <x v="12"/>
    <x v="0"/>
    <x v="0"/>
    <x v="0"/>
    <n v="0.28999999999999998"/>
    <s v="RWV"/>
    <n v="29500917"/>
    <n v="60"/>
  </r>
  <r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</r>
  <r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</r>
  <r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</r>
  <r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</r>
  <r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</r>
  <r>
    <x v="5"/>
    <n v="15"/>
    <d v="2021-11-10T00:00:00"/>
    <x v="10"/>
    <s v="-"/>
    <x v="3"/>
    <x v="13"/>
    <s v="-"/>
    <x v="12"/>
    <x v="0"/>
    <x v="0"/>
    <x v="0"/>
    <s v="0"/>
    <s v="Labor"/>
    <s v="-"/>
    <n v="70"/>
  </r>
  <r>
    <x v="5"/>
    <n v="9"/>
    <d v="2021-11-10T00:00:00"/>
    <x v="10"/>
    <s v="-"/>
    <x v="3"/>
    <x v="8"/>
    <s v="-"/>
    <x v="12"/>
    <x v="0"/>
    <x v="0"/>
    <x v="0"/>
    <s v="0"/>
    <s v="QM"/>
    <s v="-"/>
    <n v="74"/>
  </r>
  <r>
    <x v="5"/>
    <n v="1"/>
    <d v="2021-11-10T00:00:00"/>
    <x v="10"/>
    <s v="-"/>
    <x v="3"/>
    <x v="8"/>
    <s v="-"/>
    <x v="12"/>
    <x v="0"/>
    <x v="0"/>
    <x v="0"/>
    <s v="0"/>
    <s v="Labor"/>
    <s v="-"/>
    <n v="74"/>
  </r>
  <r>
    <x v="3"/>
    <n v="306"/>
    <d v="2021-11-10T00:00:00"/>
    <x v="12"/>
    <s v="RÄU-END SCHI ENDSTÜCK R"/>
    <x v="0"/>
    <x v="39"/>
    <s v="-"/>
    <x v="12"/>
    <x v="0"/>
    <x v="0"/>
    <x v="0"/>
    <n v="130.50899999999999"/>
    <s v="Verkauf"/>
    <n v="49500185"/>
    <n v="12"/>
  </r>
  <r>
    <x v="1"/>
    <n v="40"/>
    <d v="2021-11-10T00:00:00"/>
    <x v="2"/>
    <s v="VEG-SCH WÜRZIG  7,2KG"/>
    <x v="2"/>
    <x v="37"/>
    <s v="-"/>
    <x v="12"/>
    <x v="0"/>
    <x v="0"/>
    <x v="0"/>
    <n v="719.59199999999998"/>
    <s v="3100"/>
    <n v="31900002"/>
    <n v="20"/>
  </r>
  <r>
    <x v="1"/>
    <n v="60"/>
    <d v="2021-11-10T00:00:00"/>
    <x v="6"/>
    <s v="GRW NATUR 7,2KG"/>
    <x v="2"/>
    <x v="65"/>
    <s v="-"/>
    <x v="12"/>
    <x v="0"/>
    <x v="0"/>
    <x v="0"/>
    <s v="0"/>
    <s v="HN848"/>
    <n v="32000049"/>
    <n v="31"/>
  </r>
  <r>
    <x v="1"/>
    <n v="60"/>
    <d v="2021-11-10T00:00:00"/>
    <x v="6"/>
    <s v="GRW CHILI-NAT 7,2GK NEU"/>
    <x v="2"/>
    <x v="65"/>
    <s v="-"/>
    <x v="12"/>
    <x v="0"/>
    <x v="0"/>
    <x v="0"/>
    <s v="0"/>
    <s v="3010"/>
    <n v="32000107"/>
    <n v="31"/>
  </r>
  <r>
    <x v="1"/>
    <n v="100"/>
    <d v="2021-11-10T00:00:00"/>
    <x v="10"/>
    <s v="-"/>
    <x v="2"/>
    <x v="6"/>
    <s v="-"/>
    <x v="12"/>
    <x v="0"/>
    <x v="0"/>
    <x v="0"/>
    <s v="0"/>
    <s v="Abfüllung"/>
    <s v="-"/>
    <n v="30"/>
  </r>
  <r>
    <x v="1"/>
    <n v="26.4"/>
    <d v="2021-11-10T00:00:00"/>
    <x v="10"/>
    <s v="-"/>
    <x v="5"/>
    <x v="67"/>
    <s v="-"/>
    <x v="12"/>
    <x v="0"/>
    <x v="0"/>
    <x v="0"/>
    <s v="0"/>
    <s v="Strudelline"/>
    <s v="-"/>
    <n v="50"/>
  </r>
  <r>
    <x v="0"/>
    <n v="144"/>
    <d v="2021-11-10T00:00:00"/>
    <x v="10"/>
    <s v="-"/>
    <x v="2"/>
    <x v="6"/>
    <s v="-"/>
    <x v="12"/>
    <x v="0"/>
    <x v="0"/>
    <x v="0"/>
    <s v="0"/>
    <s v="Spezialitäten"/>
    <s v="-"/>
    <n v="30"/>
  </r>
  <r>
    <x v="0"/>
    <n v="20"/>
    <d v="2021-11-10T00:00:00"/>
    <x v="10"/>
    <s v="-"/>
    <x v="4"/>
    <x v="23"/>
    <s v="-"/>
    <x v="12"/>
    <x v="0"/>
    <x v="0"/>
    <x v="0"/>
    <s v="0"/>
    <s v="WVP"/>
    <s v="-"/>
    <n v="61"/>
  </r>
  <r>
    <x v="5"/>
    <n v="71"/>
    <d v="2021-11-10T00:00:00"/>
    <x v="10"/>
    <s v="-"/>
    <x v="3"/>
    <x v="13"/>
    <s v="-"/>
    <x v="12"/>
    <x v="0"/>
    <x v="0"/>
    <x v="0"/>
    <s v="0"/>
    <s v="Labor"/>
    <s v="-"/>
    <n v="70"/>
  </r>
  <r>
    <x v="5"/>
    <n v="61"/>
    <d v="2021-11-10T00:00:00"/>
    <x v="10"/>
    <s v="-"/>
    <x v="3"/>
    <x v="13"/>
    <s v="-"/>
    <x v="12"/>
    <x v="0"/>
    <x v="0"/>
    <x v="0"/>
    <s v="0"/>
    <s v="Labor"/>
    <s v="-"/>
    <n v="70"/>
  </r>
  <r>
    <x v="5"/>
    <n v="9.1999999999999993"/>
    <d v="2021-11-10T00:00:00"/>
    <x v="10"/>
    <s v="-"/>
    <x v="3"/>
    <x v="8"/>
    <s v="-"/>
    <x v="12"/>
    <x v="0"/>
    <x v="0"/>
    <x v="0"/>
    <s v="0"/>
    <s v="QM"/>
    <s v="-"/>
    <n v="74"/>
  </r>
  <r>
    <x v="1"/>
    <n v="147"/>
    <d v="2021-11-10T00:00:00"/>
    <x v="9"/>
    <s v="Gorgonzola Dolce DOP"/>
    <x v="0"/>
    <x v="70"/>
    <s v="-"/>
    <x v="12"/>
    <x v="0"/>
    <x v="0"/>
    <x v="0"/>
    <s v="0"/>
    <s v="Schmelze"/>
    <n v="23000052"/>
    <n v="11"/>
  </r>
  <r>
    <x v="0"/>
    <n v="42"/>
    <d v="2021-11-11T00:00:00"/>
    <x v="10"/>
    <s v="-"/>
    <x v="4"/>
    <x v="23"/>
    <s v="-"/>
    <x v="12"/>
    <x v="0"/>
    <x v="0"/>
    <x v="0"/>
    <s v="0"/>
    <s v="WVP"/>
    <s v="-"/>
    <n v="61"/>
  </r>
  <r>
    <x v="5"/>
    <n v="22"/>
    <d v="2021-11-11T00:00:00"/>
    <x v="10"/>
    <s v="-"/>
    <x v="3"/>
    <x v="43"/>
    <s v="-"/>
    <x v="12"/>
    <x v="0"/>
    <x v="0"/>
    <x v="0"/>
    <s v="0"/>
    <s v="Labor"/>
    <s v="-"/>
    <n v="73"/>
  </r>
  <r>
    <x v="5"/>
    <n v="3"/>
    <d v="2021-11-11T00:00:00"/>
    <x v="10"/>
    <s v="-"/>
    <x v="3"/>
    <x v="8"/>
    <s v="-"/>
    <x v="12"/>
    <x v="0"/>
    <x v="0"/>
    <x v="0"/>
    <s v="0"/>
    <s v="Labor"/>
    <s v="-"/>
    <n v="74"/>
  </r>
  <r>
    <x v="1"/>
    <n v="147"/>
    <d v="2021-11-11T00:00:00"/>
    <x v="0"/>
    <s v="VOS-ABS ENTSORGUNG"/>
    <x v="1"/>
    <x v="10"/>
    <s v="-"/>
    <x v="12"/>
    <x v="0"/>
    <x v="0"/>
    <x v="0"/>
    <n v="1.47"/>
    <s v="RWV"/>
    <n v="29500917"/>
    <n v="60"/>
  </r>
  <r>
    <x v="0"/>
    <n v="25"/>
    <d v="2021-11-11T00:00:00"/>
    <x v="10"/>
    <s v="-"/>
    <x v="4"/>
    <x v="23"/>
    <s v="-"/>
    <x v="12"/>
    <x v="0"/>
    <x v="0"/>
    <x v="0"/>
    <s v="0"/>
    <s v="WVP"/>
    <s v="-"/>
    <n v="61"/>
  </r>
  <r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</r>
  <r>
    <x v="1"/>
    <n v="140"/>
    <d v="2021-11-11T00:00:00"/>
    <x v="11"/>
    <s v="Würste 9300g Räucher na"/>
    <x v="1"/>
    <x v="45"/>
    <s v="-"/>
    <x v="12"/>
    <x v="0"/>
    <x v="0"/>
    <x v="0"/>
    <s v="0"/>
    <s v="RWV"/>
    <n v="32000027"/>
    <n v="42"/>
  </r>
  <r>
    <x v="0"/>
    <n v="20"/>
    <d v="2021-11-11T00:00:00"/>
    <x v="2"/>
    <s v="VEG-SCH MILD 7,2KG"/>
    <x v="2"/>
    <x v="37"/>
    <s v="-"/>
    <x v="12"/>
    <x v="0"/>
    <x v="0"/>
    <x v="0"/>
    <s v="0"/>
    <s v="WVP"/>
    <n v="31900001"/>
    <n v="20"/>
  </r>
  <r>
    <x v="1"/>
    <n v="60"/>
    <d v="2021-11-11T00:00:00"/>
    <x v="10"/>
    <s v="-"/>
    <x v="2"/>
    <x v="6"/>
    <s v="-"/>
    <x v="12"/>
    <x v="0"/>
    <x v="0"/>
    <x v="0"/>
    <s v="0"/>
    <s v="Strudelline"/>
    <s v="-"/>
    <n v="30"/>
  </r>
  <r>
    <x v="1"/>
    <n v="20"/>
    <d v="2021-11-11T00:00:00"/>
    <x v="11"/>
    <s v="Würste 9300g Räucher na"/>
    <x v="2"/>
    <x v="16"/>
    <s v="-"/>
    <x v="12"/>
    <x v="0"/>
    <x v="0"/>
    <x v="0"/>
    <s v="0"/>
    <s v="3020"/>
    <n v="32000027"/>
    <n v="10"/>
  </r>
  <r>
    <x v="1"/>
    <n v="20"/>
    <d v="2021-11-11T00:00:00"/>
    <x v="9"/>
    <s v="3190001"/>
    <x v="2"/>
    <x v="6"/>
    <s v="-"/>
    <x v="12"/>
    <x v="0"/>
    <x v="0"/>
    <x v="0"/>
    <s v="0"/>
    <s v="3100"/>
    <n v="3190001"/>
    <n v="30"/>
  </r>
  <r>
    <x v="1"/>
    <n v="31.2"/>
    <d v="2021-11-11T00:00:00"/>
    <x v="10"/>
    <s v="-"/>
    <x v="2"/>
    <x v="6"/>
    <s v="-"/>
    <x v="12"/>
    <x v="0"/>
    <x v="0"/>
    <x v="0"/>
    <s v="0"/>
    <s v="Abfüllung"/>
    <s v="-"/>
    <n v="30"/>
  </r>
  <r>
    <x v="1"/>
    <n v="282"/>
    <d v="2021-11-11T00:00:00"/>
    <x v="10"/>
    <s v="-"/>
    <x v="2"/>
    <x v="6"/>
    <s v="-"/>
    <x v="12"/>
    <x v="0"/>
    <x v="0"/>
    <x v="0"/>
    <s v="0"/>
    <s v="Schmelze"/>
    <s v="-"/>
    <n v="30"/>
  </r>
  <r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</r>
  <r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</r>
  <r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</r>
  <r>
    <x v="1"/>
    <n v="65"/>
    <d v="2021-11-11T00:00:00"/>
    <x v="0"/>
    <s v="VOS-ABS ENTSORGUNG"/>
    <x v="1"/>
    <x v="10"/>
    <s v="-"/>
    <x v="12"/>
    <x v="0"/>
    <x v="0"/>
    <x v="0"/>
    <n v="0.65"/>
    <s v="RWV"/>
    <n v="29500917"/>
    <n v="60"/>
  </r>
  <r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</r>
  <r>
    <x v="5"/>
    <n v="8.5"/>
    <d v="2021-11-11T00:00:00"/>
    <x v="10"/>
    <s v="-"/>
    <x v="3"/>
    <x v="8"/>
    <s v="-"/>
    <x v="12"/>
    <x v="0"/>
    <x v="0"/>
    <x v="0"/>
    <s v="0"/>
    <s v="QM"/>
    <s v="-"/>
    <n v="74"/>
  </r>
  <r>
    <x v="0"/>
    <n v="15"/>
    <d v="2021-11-11T00:00:00"/>
    <x v="10"/>
    <s v="-"/>
    <x v="2"/>
    <x v="6"/>
    <s v="-"/>
    <x v="12"/>
    <x v="0"/>
    <x v="0"/>
    <x v="0"/>
    <s v="0"/>
    <s v="WVP"/>
    <s v="-"/>
    <n v="30"/>
  </r>
  <r>
    <x v="0"/>
    <n v="20"/>
    <d v="2021-11-11T00:00:00"/>
    <x v="10"/>
    <s v="-"/>
    <x v="2"/>
    <x v="16"/>
    <s v="-"/>
    <x v="12"/>
    <x v="0"/>
    <x v="0"/>
    <x v="0"/>
    <s v="0"/>
    <s v="L9"/>
    <s v="-"/>
    <n v="10"/>
  </r>
  <r>
    <x v="5"/>
    <n v="2"/>
    <d v="2021-11-11T00:00:00"/>
    <x v="10"/>
    <s v="-"/>
    <x v="3"/>
    <x v="8"/>
    <s v="-"/>
    <x v="12"/>
    <x v="0"/>
    <x v="0"/>
    <x v="0"/>
    <s v="0"/>
    <s v="Labor"/>
    <s v="-"/>
    <n v="74"/>
  </r>
  <r>
    <x v="1"/>
    <n v="209"/>
    <d v="2021-11-11T00:00:00"/>
    <x v="10"/>
    <s v="-"/>
    <x v="2"/>
    <x v="6"/>
    <s v="-"/>
    <x v="12"/>
    <x v="0"/>
    <x v="0"/>
    <x v="0"/>
    <s v="0"/>
    <s v="Abfüllung"/>
    <s v="-"/>
    <n v="30"/>
  </r>
  <r>
    <x v="5"/>
    <n v="110"/>
    <d v="2021-11-12T00:00:00"/>
    <x v="10"/>
    <s v="-"/>
    <x v="3"/>
    <x v="43"/>
    <s v="-"/>
    <x v="12"/>
    <x v="0"/>
    <x v="0"/>
    <x v="0"/>
    <s v="0"/>
    <s v="Labor"/>
    <s v="-"/>
    <n v="73"/>
  </r>
  <r>
    <x v="5"/>
    <n v="15"/>
    <d v="2021-11-12T00:00:00"/>
    <x v="10"/>
    <s v="-"/>
    <x v="3"/>
    <x v="44"/>
    <s v="-"/>
    <x v="12"/>
    <x v="0"/>
    <x v="0"/>
    <x v="0"/>
    <s v="0"/>
    <s v="Labor"/>
    <s v="-"/>
    <n v="71"/>
  </r>
  <r>
    <x v="0"/>
    <n v="30"/>
    <d v="2021-11-12T00:00:00"/>
    <x v="10"/>
    <s v="-"/>
    <x v="4"/>
    <x v="23"/>
    <s v="-"/>
    <x v="12"/>
    <x v="0"/>
    <x v="0"/>
    <x v="0"/>
    <s v="0"/>
    <s v="WVP"/>
    <s v="-"/>
    <n v="61"/>
  </r>
  <r>
    <x v="5"/>
    <n v="80"/>
    <d v="2021-11-12T00:00:00"/>
    <x v="9"/>
    <s v="Nüsse"/>
    <x v="5"/>
    <x v="47"/>
    <s v="-"/>
    <x v="12"/>
    <x v="0"/>
    <x v="0"/>
    <x v="0"/>
    <s v="0"/>
    <s v="QM"/>
    <s v="Nüsse"/>
    <n v="43"/>
  </r>
  <r>
    <x v="0"/>
    <n v="28"/>
    <d v="2021-11-12T00:00:00"/>
    <x v="10"/>
    <s v="-"/>
    <x v="2"/>
    <x v="6"/>
    <s v="-"/>
    <x v="12"/>
    <x v="0"/>
    <x v="0"/>
    <x v="0"/>
    <s v="0"/>
    <s v="BU3"/>
    <s v="-"/>
    <n v="30"/>
  </r>
  <r>
    <x v="2"/>
    <n v="55"/>
    <d v="2021-11-12T00:00:00"/>
    <x v="10"/>
    <s v="-"/>
    <x v="2"/>
    <x v="6"/>
    <s v="-"/>
    <x v="12"/>
    <x v="0"/>
    <x v="0"/>
    <x v="0"/>
    <s v="0"/>
    <s v="BU4"/>
    <s v="-"/>
    <n v="30"/>
  </r>
  <r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</r>
  <r>
    <x v="0"/>
    <n v="31"/>
    <d v="2021-11-12T00:00:00"/>
    <x v="10"/>
    <s v="-"/>
    <x v="2"/>
    <x v="6"/>
    <s v="-"/>
    <x v="12"/>
    <x v="0"/>
    <x v="0"/>
    <x v="0"/>
    <s v="0"/>
    <s v="BU3"/>
    <s v="-"/>
    <n v="30"/>
  </r>
  <r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</r>
  <r>
    <x v="1"/>
    <n v="40"/>
    <d v="2021-11-12T00:00:00"/>
    <x v="2"/>
    <s v="VEG-SCH WÜRZIG  7,2KG"/>
    <x v="2"/>
    <x v="37"/>
    <s v="-"/>
    <x v="12"/>
    <x v="0"/>
    <x v="0"/>
    <x v="0"/>
    <n v="719.59199999999998"/>
    <s v="3100"/>
    <n v="31900002"/>
    <n v="20"/>
  </r>
  <r>
    <x v="1"/>
    <n v="20"/>
    <d v="2021-11-12T00:00:00"/>
    <x v="9"/>
    <s v="Gouda Riemen geräuchert"/>
    <x v="2"/>
    <x v="16"/>
    <s v="-"/>
    <x v="12"/>
    <x v="0"/>
    <x v="0"/>
    <x v="0"/>
    <s v="0"/>
    <s v="3020"/>
    <n v="32000002"/>
    <n v="10"/>
  </r>
  <r>
    <x v="6"/>
    <n v="180"/>
    <d v="2021-11-12T00:00:00"/>
    <x v="9"/>
    <s v="GRW NATUR 7,2KG"/>
    <x v="2"/>
    <x v="63"/>
    <s v="-"/>
    <x v="12"/>
    <x v="0"/>
    <x v="0"/>
    <x v="0"/>
    <s v="0"/>
    <s v="HN828"/>
    <n v="32000049"/>
    <n v="34"/>
  </r>
  <r>
    <x v="1"/>
    <n v="40"/>
    <d v="2021-11-12T00:00:00"/>
    <x v="6"/>
    <s v="GRW SCHI-NAT 7,2GK NEUE"/>
    <x v="2"/>
    <x v="63"/>
    <s v="-"/>
    <x v="12"/>
    <x v="0"/>
    <x v="0"/>
    <x v="0"/>
    <s v="0"/>
    <s v="3020"/>
    <n v="32000106"/>
    <n v="34"/>
  </r>
  <r>
    <x v="5"/>
    <n v="10"/>
    <d v="2021-11-12T00:00:00"/>
    <x v="10"/>
    <s v="-"/>
    <x v="3"/>
    <x v="43"/>
    <s v="-"/>
    <x v="12"/>
    <x v="0"/>
    <x v="0"/>
    <x v="0"/>
    <s v="0"/>
    <s v="Labor"/>
    <s v="-"/>
    <n v="73"/>
  </r>
  <r>
    <x v="0"/>
    <n v="75"/>
    <d v="2021-11-12T00:00:00"/>
    <x v="2"/>
    <s v="VOS VEG-SCH WÜRZIG"/>
    <x v="4"/>
    <x v="23"/>
    <s v="-"/>
    <x v="12"/>
    <x v="0"/>
    <x v="0"/>
    <x v="0"/>
    <n v="37.5"/>
    <s v="BU3"/>
    <n v="29900003"/>
    <n v="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2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1">
    <i>
      <x v="74"/>
    </i>
    <i>
      <x v="73"/>
    </i>
    <i>
      <x v="50"/>
    </i>
    <i>
      <x v="35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6">
    <pivotField axis="axisRow" showAll="0">
      <items count="8">
        <item sd="0" x="1"/>
        <item sd="0" x="4"/>
        <item sd="0" x="0"/>
        <item sd="0" x="2"/>
        <item sd="0" x="5"/>
        <item x="3"/>
        <item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3"/>
        <item x="20"/>
        <item x="3"/>
        <item x="19"/>
        <item x="65"/>
        <item x="44"/>
        <item x="18"/>
        <item m="1" x="81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1"/>
        <item x="23"/>
        <item x="9"/>
        <item x="43"/>
        <item x="25"/>
        <item x="12"/>
        <item m="1" x="84"/>
        <item x="6"/>
        <item m="1" x="82"/>
        <item m="1" x="79"/>
        <item x="40"/>
        <item x="28"/>
        <item x="24"/>
        <item m="1" x="75"/>
        <item m="1" x="77"/>
        <item m="1" x="72"/>
        <item m="1" x="74"/>
        <item x="32"/>
        <item m="1" x="90"/>
        <item x="16"/>
        <item x="17"/>
        <item x="30"/>
        <item x="11"/>
        <item x="27"/>
        <item x="36"/>
        <item x="13"/>
        <item x="39"/>
        <item m="1" x="73"/>
        <item x="45"/>
        <item x="8"/>
        <item m="1" x="78"/>
        <item x="21"/>
        <item x="35"/>
        <item x="22"/>
        <item m="1" x="88"/>
        <item x="34"/>
        <item m="1" x="89"/>
        <item m="1" x="76"/>
        <item x="47"/>
        <item x="0"/>
        <item x="5"/>
        <item x="2"/>
        <item x="49"/>
        <item x="63"/>
        <item x="54"/>
        <item x="26"/>
        <item x="50"/>
        <item m="1" x="80"/>
        <item x="31"/>
        <item m="1" x="85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6" firstHeaderRow="1" firstDataRow="1" firstDataCol="1"/>
  <pivotFields count="16">
    <pivotField axis="axisRow" showAll="0">
      <items count="8">
        <item x="1"/>
        <item sd="0" x="4"/>
        <item sd="0" x="0"/>
        <item sd="0" x="2"/>
        <item sd="0" x="5"/>
        <item x="3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6"/>
    </i>
    <i r="1">
      <x v="12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2">
    <field x="14"/>
    <field x="19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1" displayName="Tabelle1" ref="A1:X1788" totalsRowShown="0" headerRowDxfId="25" tableBorderDxfId="24">
  <autoFilter ref="A1:X1788" xr:uid="{95CE7156-11CE-46DB-BE63-12BB86FD53CC}"/>
  <tableColumns count="24">
    <tableColumn id="1" xr3:uid="{CC91EC1B-AF5B-453C-9157-084011DD4146}" name="Entstehungsort/Linie" dataDxfId="23"/>
    <tableColumn id="2" xr3:uid="{7DCBB6F6-7E63-4CE4-A99B-33E984406591}" name="Artikelnr. (wenn vorhanden)" dataDxfId="22"/>
    <tableColumn id="3" xr3:uid="{2201A81A-A0B9-4E22-947F-7FCC2A6EFDFE}" name="Menge [kg]" dataDxfId="21"/>
    <tableColumn id="4" xr3:uid="{9E6B173F-4B66-4EA0-AA34-656762305BDF}" name="Grund Ziffer" dataDxfId="20"/>
    <tableColumn id="5" xr3:uid="{A1312335-07A6-48BD-887B-BB5C285898EC}" name="Datum [Tag]" dataDxfId="19"/>
    <tableColumn id="6" xr3:uid="{6EA142C2-5CA8-43B5-952C-B96A8B59D191}" name="Grund eintragen" dataDxfId="18"/>
    <tableColumn id="7" xr3:uid="{BD55F2FD-DC81-4C04-B16F-BBF8E67F336A}" name="noch genauer" dataDxfId="17"/>
    <tableColumn id="8" xr3:uid="{C0AB6684-CBE0-4027-9D32-DA839A98A93B}" name="Produktname" dataDxfId="16">
      <calculatedColumnFormula>IFERROR(VLOOKUP(Abfalldokumentation!$B2,Artikel!A:C,3,FALSE),Abfalldokumentation!$B2)</calculatedColumnFormula>
    </tableColumn>
    <tableColumn id="9" xr3:uid="{F59082AE-CD40-4CC2-A6F4-9D5BE6B841F1}" name="BU" dataDxfId="15">
      <calculatedColumnFormula>VLOOKUP(V2,'Linien - BU'!A:B,2,FALSE)</calculatedColumnFormula>
    </tableColumn>
    <tableColumn id="10" xr3:uid="{EFD87729-AD8C-4974-9C92-B4D6997FCFCD}" name="Menge" dataDxfId="14">
      <calculatedColumnFormula>C2</calculatedColumnFormula>
    </tableColumn>
    <tableColumn id="11" xr3:uid="{7FE4EE3F-7EB2-4FAD-895D-95068A68BF18}" name="Datum" dataDxfId="13">
      <calculatedColumnFormula>Abfalldokumentation!$E2</calculatedColumnFormula>
    </tableColumn>
    <tableColumn id="12" xr3:uid="{D0ADB9E7-B0EE-4254-9465-6FF0AFB08559}" name="Produktgruppe" dataDxfId="12">
      <calculatedColumnFormula>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</calculatedColumnFormula>
    </tableColumn>
    <tableColumn id="13" xr3:uid="{C3BA28D1-07F9-493C-80DB-193863835652}" name="Produktname2" dataDxfId="11">
      <calculatedColumnFormula>IFERROR(VLOOKUP(Abfalldokumentation!$W2,Artikel!A:C,3,FALSE),Abfalldokumentation!$W2)</calculatedColumnFormula>
    </tableColumn>
    <tableColumn id="14" xr3:uid="{7F8CF2FD-D60B-4920-B426-F68A24BD78D2}" name="Symptom" dataDxfId="10">
      <calculatedColumnFormula>VLOOKUP(D2,'Liste Gründe'!A:D,2,FALSE)</calculatedColumnFormula>
    </tableColumn>
    <tableColumn id="15" xr3:uid="{C50D0EB2-7243-491A-802A-A497EB451CB3}" name="Grund" dataDxfId="9">
      <calculatedColumnFormula>IF(ISBLANK(F2),VLOOKUP(Abfalldokumentation!$X2,'Liste Gründe'!A:D,3,FALSE),F2)</calculatedColumnFormula>
    </tableColumn>
    <tableColumn id="16" xr3:uid="{A15048F8-51DA-46B4-9FAF-A963686488A8}" name="genauer Grund" dataDxfId="8">
      <calculatedColumnFormula>IF(ISBLANK(Abfalldokumentation!$G2),"-",Abfalldokumentation!$G2)</calculatedColumnFormula>
    </tableColumn>
    <tableColumn id="17" xr3:uid="{5F59F35B-61BB-4900-827A-2F7292839105}" name="KW" dataDxfId="7">
      <calculatedColumnFormula>_xlfn.ISOWEEKNUM(K2)</calculatedColumnFormula>
    </tableColumn>
    <tableColumn id="18" xr3:uid="{6A7942E8-33E2-4BD7-BACB-8C585A24306F}" name="filter_c" dataDxfId="6">
      <calculatedColumnFormula>"Produkte"</calculatedColumnFormula>
    </tableColumn>
    <tableColumn id="19" xr3:uid="{FE3B34F2-3EC2-4B22-9318-1C1ADD5242EE}" name="filter_b" dataDxfId="5">
      <calculatedColumnFormula>"BUs"</calculatedColumnFormula>
    </tableColumn>
    <tableColumn id="20" xr3:uid="{28F99A5E-A494-4007-8FE3-0C6F85DD5BE9}" name="filter_a" dataDxfId="4">
      <calculatedColumnFormula>"Symptome"</calculatedColumnFormula>
    </tableColumn>
    <tableColumn id="21" xr3:uid="{93EF5FCD-84DC-423D-9282-0548A476FFC5}" name="Kosten" dataDxfId="3">
      <calculatedColumnFormula>IFERROR(VLOOKUP(Abfalldokumentation!$W2,Kennzahlen!S:U,3,FALSE)*Abfalldokumentation!$J2,"0")</calculatedColumnFormula>
    </tableColumn>
    <tableColumn id="22" xr3:uid="{1167D358-CB87-4057-84EE-AD15F84CD5D0}" name="Anfallort" dataDxfId="2">
      <calculatedColumnFormula>IF(ISBLANK(A2),VLOOKUP(Abfalldokumentation!$W2,'Linien - BU'!R:S,2,FALSE),A2)</calculatedColumnFormula>
    </tableColumn>
    <tableColumn id="23" xr3:uid="{8E43F901-F353-4968-AA6B-EC3F745EA9BA}" name="Artikelnr." dataDxfId="1">
      <calculatedColumnFormula>B2</calculatedColumnFormula>
    </tableColumn>
    <tableColumn id="24" xr3:uid="{DF31C6A2-73C8-4AA9-B691-8A8E598B5AB3}" name="Grund Ziffer3" dataDxfId="0">
      <calculatedColumnFormula>D2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43" dataDxfId="42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41"/>
    <tableColumn id="3" xr3:uid="{D0B1C33F-0966-452B-A5E0-99D3D15E7F0B}" name="Symptom" dataDxfId="40"/>
    <tableColumn id="4" xr3:uid="{CA1F46F1-5550-4B0F-A183-4F39B3537537}" name="Grund" dataDxfId="39"/>
    <tableColumn id="5" xr3:uid="{F68E496C-DC9B-4CA1-9882-5A98C7B8FE33}" name="genauer Grund" dataDxfId="38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2" tableType="queryTable" totalsRowShown="0">
  <autoFilter ref="A1:H52" xr:uid="{54911785-BCE0-4C8F-BC68-3CD93BF0D690}"/>
  <sortState xmlns:xlrd2="http://schemas.microsoft.com/office/spreadsheetml/2017/richdata2" ref="A2:H52">
    <sortCondition ref="B1:B52"/>
  </sortState>
  <tableColumns count="8">
    <tableColumn id="1" xr3:uid="{922C70E1-CC9E-4007-B6B1-FE7D74940977}" uniqueName="1" name="BU" queryTableFieldId="1" dataDxfId="37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36"/>
    <tableColumn id="6" xr3:uid="{FCF6B307-3C71-4078-9118-5B722132A3A5}" uniqueName="6" name="Produzierte Menge in KG" queryTableFieldId="6" dataDxfId="35"/>
    <tableColumn id="7" xr3:uid="{44BBFAB9-D3FA-471F-92B6-66EF2789C246}" uniqueName="7" name="Wert produzierte Menge" queryTableFieldId="7" dataDxfId="34" dataCellStyle="Währung"/>
    <tableColumn id="14" xr3:uid="{AC9976CF-07EB-4DBC-8F5C-F03F58EE6DDD}" uniqueName="14" name="Gesamtlebensmittelabfallquote" queryTableFieldId="16" dataDxfId="33" dataCellStyle="Währung"/>
    <tableColumn id="15" xr3:uid="{3F571242-73F5-4EFE-A656-491E3788B540}" uniqueName="15" name="Maschinenabfallquote" queryTableFieldId="17" dataDxfId="32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2" tableType="queryTable" totalsRowShown="0">
  <autoFilter ref="J1:L52" xr:uid="{0A97837F-DF67-430D-A550-B6A08A499CA3}"/>
  <sortState xmlns:xlrd2="http://schemas.microsoft.com/office/spreadsheetml/2017/richdata2" ref="J2:L52">
    <sortCondition ref="J1:J52"/>
  </sortState>
  <tableColumns count="3">
    <tableColumn id="4" xr3:uid="{A82A54D2-5F93-401C-920D-FD62510E60E3}" uniqueName="4" name="BU" queryTableFieldId="4" dataDxfId="31"/>
    <tableColumn id="2" xr3:uid="{B149497B-89D3-4E8B-95C1-283D810A6A21}" uniqueName="2" name="KW" queryTableFieldId="2"/>
    <tableColumn id="5" xr3:uid="{8B6DA745-F479-4D6A-BE60-DBC6B48F16A5}" uniqueName="5" name="Menge Maschinenabfall" queryTableFieldId="5" dataDxfId="3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9" tableType="queryTable" totalsRowShown="0">
  <autoFilter ref="N1:Q49" xr:uid="{0E95541C-E455-42FC-81CC-CE33C0D5FA26}"/>
  <sortState xmlns:xlrd2="http://schemas.microsoft.com/office/spreadsheetml/2017/richdata2" ref="N2:Q49">
    <sortCondition ref="N1:N49"/>
  </sortState>
  <tableColumns count="4">
    <tableColumn id="1" xr3:uid="{96CDDC69-602E-46EC-A0B9-7DA455640BE9}" uniqueName="1" name="BU" queryTableFieldId="1" dataDxfId="28"/>
    <tableColumn id="2" xr3:uid="{F2478E1F-CDEE-4E12-A675-ADCC19A4319F}" uniqueName="2" name="KW" queryTableFieldId="2"/>
    <tableColumn id="5" xr3:uid="{C3E317FD-1A27-4085-8A49-EA37168D9072}" uniqueName="5" name="Produzierte Menge in KG" queryTableFieldId="5" dataDxfId="27"/>
    <tableColumn id="4" xr3:uid="{CE7EEC71-E884-494B-8259-BC4531E0AAAC}" uniqueName="4" name="Wert produzierte Menge" queryTableFieldId="4" dataDxfId="26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49" tableType="queryTable" totalsRowShown="0">
  <autoFilter ref="S1:U249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29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2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38270.000000000007</v>
      </c>
    </row>
    <row r="8" spans="1:2" x14ac:dyDescent="0.25">
      <c r="A8" s="3" t="s">
        <v>7</v>
      </c>
      <c r="B8" s="4">
        <v>4453.6000000000004</v>
      </c>
    </row>
    <row r="9" spans="1:2" x14ac:dyDescent="0.25">
      <c r="A9" s="3" t="s">
        <v>8</v>
      </c>
      <c r="B9" s="4">
        <v>42623.93</v>
      </c>
    </row>
    <row r="10" spans="1:2" x14ac:dyDescent="0.25">
      <c r="A10" s="3" t="s">
        <v>9</v>
      </c>
      <c r="B10" s="4">
        <v>14173.499999999998</v>
      </c>
    </row>
    <row r="11" spans="1:2" x14ac:dyDescent="0.25">
      <c r="A11" s="3" t="s">
        <v>10</v>
      </c>
      <c r="B11" s="4">
        <v>17459.079999999998</v>
      </c>
    </row>
    <row r="12" spans="1:2" x14ac:dyDescent="0.25">
      <c r="A12" s="3" t="s">
        <v>15044</v>
      </c>
      <c r="B12" s="4">
        <v>35591</v>
      </c>
    </row>
    <row r="13" spans="1:2" x14ac:dyDescent="0.25">
      <c r="A13" s="3" t="s">
        <v>11</v>
      </c>
      <c r="B13" s="4">
        <v>152571.10999999999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558.4</v>
      </c>
    </row>
    <row r="32" spans="1:2" x14ac:dyDescent="0.25">
      <c r="A32" s="3" t="s">
        <v>15146</v>
      </c>
      <c r="B32" s="4">
        <v>1346.5</v>
      </c>
    </row>
    <row r="33" spans="1:2" x14ac:dyDescent="0.25">
      <c r="A33" s="3" t="s">
        <v>14</v>
      </c>
      <c r="B33" s="4">
        <v>8109.3000000000038</v>
      </c>
    </row>
    <row r="34" spans="1:2" x14ac:dyDescent="0.25">
      <c r="A34" s="3" t="s">
        <v>10</v>
      </c>
      <c r="B34" s="4">
        <v>14423.779999999999</v>
      </c>
    </row>
    <row r="35" spans="1:2" x14ac:dyDescent="0.25">
      <c r="A35" s="3" t="s">
        <v>15</v>
      </c>
      <c r="B35" s="4">
        <v>18195.599999999999</v>
      </c>
    </row>
    <row r="36" spans="1:2" x14ac:dyDescent="0.25">
      <c r="A36" s="3" t="s">
        <v>16</v>
      </c>
      <c r="B36" s="4">
        <v>32149.3</v>
      </c>
    </row>
    <row r="37" spans="1:2" x14ac:dyDescent="0.25">
      <c r="A37" s="3" t="s">
        <v>17</v>
      </c>
      <c r="B37" s="4">
        <v>77788.23000000001</v>
      </c>
    </row>
    <row r="38" spans="1:2" x14ac:dyDescent="0.25">
      <c r="A38" s="3" t="s">
        <v>11</v>
      </c>
      <c r="B38" s="4">
        <v>152571.11000000002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42633.58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15041</v>
      </c>
      <c r="B52" s="5">
        <v>0.36927951696548439</v>
      </c>
    </row>
    <row r="53" spans="1:2" x14ac:dyDescent="0.25">
      <c r="A53" s="3" t="s">
        <v>15037</v>
      </c>
      <c r="B53" s="5">
        <v>0.17618860848228585</v>
      </c>
    </row>
    <row r="54" spans="1:2" x14ac:dyDescent="0.25">
      <c r="A54" s="3" t="s">
        <v>39</v>
      </c>
      <c r="B54" s="5">
        <v>8.7979891045213393E-2</v>
      </c>
    </row>
    <row r="55" spans="1:2" x14ac:dyDescent="0.25">
      <c r="A55" s="3" t="s">
        <v>17</v>
      </c>
      <c r="B55" s="5">
        <v>6.7488359100084938E-2</v>
      </c>
    </row>
    <row r="56" spans="1:2" x14ac:dyDescent="0.25">
      <c r="A56" s="3" t="s">
        <v>18</v>
      </c>
      <c r="B56" s="5">
        <v>6.6184819991404881E-2</v>
      </c>
    </row>
    <row r="57" spans="1:2" x14ac:dyDescent="0.25">
      <c r="A57" s="3" t="s">
        <v>15039</v>
      </c>
      <c r="B57" s="5">
        <v>3.7028738152288597E-2</v>
      </c>
    </row>
    <row r="58" spans="1:2" x14ac:dyDescent="0.25">
      <c r="A58" s="3" t="s">
        <v>10</v>
      </c>
      <c r="B58" s="5">
        <v>2.9864800883115612E-2</v>
      </c>
    </row>
    <row r="59" spans="1:2" x14ac:dyDescent="0.25">
      <c r="A59" s="3" t="s">
        <v>15045</v>
      </c>
      <c r="B59" s="5">
        <v>2.3538265364824475E-2</v>
      </c>
    </row>
    <row r="60" spans="1:2" x14ac:dyDescent="0.25">
      <c r="A60" s="3" t="s">
        <v>21</v>
      </c>
      <c r="B60" s="5">
        <v>2.0342409127961907E-2</v>
      </c>
    </row>
    <row r="61" spans="1:2" x14ac:dyDescent="0.25">
      <c r="A61" s="3" t="s">
        <v>130</v>
      </c>
      <c r="B61" s="5">
        <v>1.8010436797443522E-2</v>
      </c>
    </row>
    <row r="62" spans="1:2" x14ac:dyDescent="0.25">
      <c r="A62" s="3" t="s">
        <v>15124</v>
      </c>
      <c r="B62" s="5">
        <v>1.5735028294126246E-2</v>
      </c>
    </row>
    <row r="63" spans="1:2" x14ac:dyDescent="0.25">
      <c r="A63" s="3" t="s">
        <v>173</v>
      </c>
      <c r="B63" s="5">
        <v>1.4955990128583722E-2</v>
      </c>
    </row>
    <row r="64" spans="1:2" x14ac:dyDescent="0.25">
      <c r="A64" s="3" t="s">
        <v>375</v>
      </c>
      <c r="B64" s="5">
        <v>1.4251513371624473E-2</v>
      </c>
    </row>
    <row r="65" spans="1:2" x14ac:dyDescent="0.25">
      <c r="A65" s="3" t="s">
        <v>95</v>
      </c>
      <c r="B65" s="5">
        <v>1.0567151354388704E-2</v>
      </c>
    </row>
    <row r="66" spans="1:2" x14ac:dyDescent="0.25">
      <c r="A66" s="3" t="s">
        <v>273</v>
      </c>
      <c r="B66" s="5">
        <v>9.3073206576367671E-3</v>
      </c>
    </row>
    <row r="67" spans="1:2" x14ac:dyDescent="0.25">
      <c r="A67" s="3" t="s">
        <v>15149</v>
      </c>
      <c r="B67" s="5">
        <v>6.9419242474086382E-3</v>
      </c>
    </row>
    <row r="68" spans="1:2" x14ac:dyDescent="0.25">
      <c r="A68" s="3" t="s">
        <v>15165</v>
      </c>
      <c r="B68" s="5">
        <v>6.7490930183139539E-3</v>
      </c>
    </row>
    <row r="69" spans="1:2" x14ac:dyDescent="0.25">
      <c r="A69" s="3" t="s">
        <v>15043</v>
      </c>
      <c r="B69" s="5">
        <v>5.7849368728405317E-3</v>
      </c>
    </row>
    <row r="70" spans="1:2" x14ac:dyDescent="0.25">
      <c r="A70" s="3" t="s">
        <v>36</v>
      </c>
      <c r="B70" s="5">
        <v>4.7822144815481728E-3</v>
      </c>
    </row>
    <row r="71" spans="1:2" x14ac:dyDescent="0.25">
      <c r="A71" s="3" t="s">
        <v>135</v>
      </c>
      <c r="B71" s="5">
        <v>4.1857232128819496E-3</v>
      </c>
    </row>
    <row r="72" spans="1:2" x14ac:dyDescent="0.25">
      <c r="A72" s="3" t="s">
        <v>13</v>
      </c>
      <c r="B72" s="5">
        <v>3.5480946153421929E-3</v>
      </c>
    </row>
    <row r="73" spans="1:2" x14ac:dyDescent="0.25">
      <c r="A73" s="3" t="s">
        <v>15158</v>
      </c>
      <c r="B73" s="5">
        <v>1.5040835869385382E-3</v>
      </c>
    </row>
    <row r="74" spans="1:2" x14ac:dyDescent="0.25">
      <c r="A74" s="3" t="s">
        <v>15170</v>
      </c>
      <c r="B74" s="5">
        <v>1.3086812747892581E-3</v>
      </c>
    </row>
    <row r="75" spans="1:2" x14ac:dyDescent="0.25">
      <c r="A75" s="3" t="s">
        <v>15284</v>
      </c>
      <c r="B75" s="5">
        <v>1.2469752814789591E-3</v>
      </c>
    </row>
    <row r="76" spans="1:2" x14ac:dyDescent="0.25">
      <c r="A76" s="3" t="s">
        <v>55</v>
      </c>
      <c r="B76" s="5">
        <v>1.0477163447477852E-3</v>
      </c>
    </row>
    <row r="77" spans="1:2" x14ac:dyDescent="0.25">
      <c r="A77" s="3" t="s">
        <v>15268</v>
      </c>
      <c r="B77" s="5">
        <v>1.0284332218383166E-3</v>
      </c>
    </row>
    <row r="78" spans="1:2" x14ac:dyDescent="0.25">
      <c r="A78" s="3" t="s">
        <v>15022</v>
      </c>
      <c r="B78" s="5">
        <v>8.0217791303388705E-4</v>
      </c>
    </row>
    <row r="79" spans="1:2" x14ac:dyDescent="0.25">
      <c r="A79" s="3" t="s">
        <v>22</v>
      </c>
      <c r="B79" s="5">
        <v>1.5426498327574751E-4</v>
      </c>
    </row>
    <row r="80" spans="1:2" x14ac:dyDescent="0.25">
      <c r="A80" s="3" t="s">
        <v>15018</v>
      </c>
      <c r="B80" s="5">
        <v>1.1569873745681063E-4</v>
      </c>
    </row>
    <row r="81" spans="1:2" x14ac:dyDescent="0.25">
      <c r="A81" s="3" t="s">
        <v>24</v>
      </c>
      <c r="B81" s="5">
        <v>7.7132491637873756E-5</v>
      </c>
    </row>
    <row r="82" spans="1:2" x14ac:dyDescent="0.25">
      <c r="A82" s="3" t="s">
        <v>11</v>
      </c>
      <c r="B82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P1788"/>
  <sheetViews>
    <sheetView tabSelected="1" zoomScale="85" zoomScaleNormal="85" workbookViewId="0">
      <selection sqref="A1:X1788"/>
    </sheetView>
  </sheetViews>
  <sheetFormatPr baseColWidth="10" defaultColWidth="12.140625" defaultRowHeight="30" customHeight="1" x14ac:dyDescent="0.25"/>
  <cols>
    <col min="1" max="1" width="20.28515625" style="3" customWidth="1"/>
    <col min="2" max="2" width="26.5703125" style="3" customWidth="1"/>
    <col min="3" max="3" width="25" customWidth="1"/>
    <col min="4" max="4" width="13.28515625" bestFit="1" customWidth="1"/>
    <col min="5" max="5" width="32.85546875" style="11" bestFit="1" customWidth="1"/>
    <col min="6" max="6" width="29" style="34" bestFit="1" customWidth="1"/>
    <col min="7" max="7" width="35.140625" style="3" customWidth="1"/>
    <col min="8" max="8" width="53.5703125" style="34" bestFit="1" customWidth="1"/>
    <col min="9" max="9" width="8.140625" customWidth="1"/>
    <col min="10" max="10" width="17.7109375" customWidth="1"/>
    <col min="11" max="11" width="12.7109375" style="34" customWidth="1"/>
    <col min="12" max="12" width="24.5703125" style="3" customWidth="1"/>
    <col min="13" max="13" width="26.7109375" customWidth="1"/>
    <col min="14" max="14" width="16.42578125" style="34" customWidth="1"/>
    <col min="16" max="16" width="24.42578125" style="3" customWidth="1"/>
    <col min="17" max="17" width="29" style="3" bestFit="1" customWidth="1"/>
    <col min="18" max="19" width="0" hidden="1" customWidth="1"/>
    <col min="20" max="20" width="9.85546875" style="3" hidden="1" customWidth="1"/>
    <col min="21" max="21" width="10.5703125" style="34" bestFit="1" customWidth="1"/>
    <col min="22" max="22" width="12.5703125" style="3" bestFit="1" customWidth="1"/>
    <col min="23" max="23" width="29" style="34" bestFit="1" customWidth="1"/>
    <col min="24" max="24" width="14.28515625" style="3" customWidth="1"/>
    <col min="25" max="25" width="12.140625" style="3"/>
    <col min="26" max="26" width="44.42578125" style="34" customWidth="1"/>
    <col min="27" max="27" width="25.5703125" style="34" bestFit="1" customWidth="1"/>
    <col min="28" max="28" width="21.28515625" style="34" customWidth="1"/>
    <col min="29" max="29" width="12.140625" style="3"/>
    <col min="30" max="31" width="12.140625" style="34"/>
    <col min="32" max="34" width="12.140625" style="3"/>
    <col min="35" max="35" width="9.85546875" style="34" bestFit="1" customWidth="1"/>
    <col min="36" max="36" width="8.42578125" style="34" customWidth="1"/>
    <col min="37" max="16384" width="12.140625" style="34"/>
  </cols>
  <sheetData>
    <row r="1" spans="1:34" ht="30" customHeight="1" x14ac:dyDescent="0.25">
      <c r="A1" s="27" t="s">
        <v>15143</v>
      </c>
      <c r="B1" s="27" t="s">
        <v>15144</v>
      </c>
      <c r="C1" s="27" t="s">
        <v>15145</v>
      </c>
      <c r="D1" s="27" t="s">
        <v>15046</v>
      </c>
      <c r="E1" s="27" t="s">
        <v>15285</v>
      </c>
      <c r="F1" s="48" t="s">
        <v>15147</v>
      </c>
      <c r="G1" s="48" t="s">
        <v>15152</v>
      </c>
      <c r="H1" s="49" t="s">
        <v>31</v>
      </c>
      <c r="I1" s="79" t="s">
        <v>12</v>
      </c>
      <c r="J1" s="80" t="s">
        <v>29</v>
      </c>
      <c r="K1" s="79" t="s">
        <v>3</v>
      </c>
      <c r="L1" s="80" t="s">
        <v>30</v>
      </c>
      <c r="M1" s="81" t="s">
        <v>16577</v>
      </c>
      <c r="N1" s="82" t="s">
        <v>0</v>
      </c>
      <c r="O1" s="79" t="s">
        <v>2</v>
      </c>
      <c r="P1" s="82" t="s">
        <v>32</v>
      </c>
      <c r="Q1" s="79" t="s">
        <v>15011</v>
      </c>
      <c r="R1" s="83" t="s">
        <v>26</v>
      </c>
      <c r="S1" s="83" t="s">
        <v>27</v>
      </c>
      <c r="T1" s="83" t="s">
        <v>28</v>
      </c>
      <c r="U1" s="83" t="s">
        <v>15257</v>
      </c>
      <c r="V1" s="83" t="s">
        <v>33</v>
      </c>
      <c r="W1" s="83" t="s">
        <v>34</v>
      </c>
      <c r="X1" s="83" t="s">
        <v>16578</v>
      </c>
      <c r="Y1" s="34"/>
      <c r="AC1" s="34"/>
      <c r="AF1" s="34"/>
      <c r="AG1" s="34"/>
      <c r="AH1" s="34"/>
    </row>
    <row r="2" spans="1:34" ht="30" customHeight="1" x14ac:dyDescent="0.25">
      <c r="A2" s="50" t="s">
        <v>15078</v>
      </c>
      <c r="B2" s="51">
        <v>29500481</v>
      </c>
      <c r="C2" s="51">
        <v>28</v>
      </c>
      <c r="D2" s="51">
        <v>12</v>
      </c>
      <c r="E2" s="52">
        <v>44427</v>
      </c>
      <c r="F2" s="53" t="s">
        <v>15037</v>
      </c>
      <c r="G2" s="54" t="s">
        <v>49</v>
      </c>
      <c r="H2" s="55" t="str">
        <f>IFERROR(VLOOKUP(Abfalldokumentation!$B2,Artikel!A:C,3,FALSE),Abfalldokumentation!$B2)</f>
        <v>VOS Walnuss Roulette</v>
      </c>
      <c r="I2" s="84" t="str">
        <f>VLOOKUP(V2,'Linien - BU'!A:B,2,FALSE)</f>
        <v>BU3</v>
      </c>
      <c r="J2" s="85">
        <f t="shared" ref="J2:J65" si="0">C2</f>
        <v>28</v>
      </c>
      <c r="K2" s="86">
        <f>Abfalldokumentation!$E2</f>
        <v>44427</v>
      </c>
      <c r="L2" s="85" t="str">
        <f>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</f>
        <v>Vorschmelz</v>
      </c>
      <c r="M2" s="87" t="str">
        <f>IFERROR(VLOOKUP(Abfalldokumentation!$W2,Artikel!A:C,3,FALSE),Abfalldokumentation!$W2)</f>
        <v>VOS Walnuss Roulette</v>
      </c>
      <c r="N2" s="88" t="str">
        <f>VLOOKUP(D2,'Liste Gründe'!A:D,2,FALSE)</f>
        <v>Schimmel</v>
      </c>
      <c r="O2" s="86" t="str">
        <f>IF(ISBLANK(F2),VLOOKUP(Abfalldokumentation!$X2,'Liste Gründe'!A:D,3,FALSE),F2)</f>
        <v>VOS &gt; Einsatz</v>
      </c>
      <c r="P2" s="88" t="str">
        <f>IF(ISBLANK(Abfalldokumentation!$G2),"-",Abfalldokumentation!$G2)</f>
        <v>höhere Produktion an Abschnitten als Einsatz im Rework</v>
      </c>
      <c r="Q2" s="87">
        <f t="shared" ref="Q2:Q65" si="1">_xlfn.ISOWEEKNUM(K2)</f>
        <v>33</v>
      </c>
      <c r="R2" s="88" t="str">
        <f t="shared" ref="R2:R65" si="2">"Produkte"</f>
        <v>Produkte</v>
      </c>
      <c r="S2" s="88" t="str">
        <f t="shared" ref="S2:S65" si="3">"BUs"</f>
        <v>BUs</v>
      </c>
      <c r="T2" s="88" t="str">
        <f t="shared" ref="T2:T65" si="4">"Symptome"</f>
        <v>Symptome</v>
      </c>
      <c r="U2" s="88" t="str">
        <f>IFERROR(VLOOKUP(Abfalldokumentation!$W2,Kennzahlen!S:U,3,FALSE)*Abfalldokumentation!$J2,"0")</f>
        <v>0</v>
      </c>
      <c r="V2" s="87" t="str">
        <f>IF(ISBLANK(A2),VLOOKUP(Abfalldokumentation!$W2,'Linien - BU'!R:S,2,FALSE),A2)</f>
        <v>L4</v>
      </c>
      <c r="W2" s="89">
        <f t="shared" ref="W2:W65" si="5">B2</f>
        <v>29500481</v>
      </c>
      <c r="X2" s="107">
        <f t="shared" ref="X2:X65" si="6">D2</f>
        <v>12</v>
      </c>
      <c r="Y2" s="34"/>
      <c r="AC2" s="34"/>
      <c r="AF2" s="34"/>
      <c r="AG2" s="34"/>
      <c r="AH2" s="34"/>
    </row>
    <row r="3" spans="1:34" ht="30" customHeight="1" x14ac:dyDescent="0.25">
      <c r="A3" s="56" t="s">
        <v>63</v>
      </c>
      <c r="B3" s="57">
        <v>29500514</v>
      </c>
      <c r="C3" s="57">
        <v>15</v>
      </c>
      <c r="D3" s="57">
        <v>12</v>
      </c>
      <c r="E3" s="58">
        <v>44427</v>
      </c>
      <c r="F3" s="59" t="s">
        <v>39</v>
      </c>
      <c r="G3" s="60" t="s">
        <v>70</v>
      </c>
      <c r="H3" s="61" t="str">
        <f>IFERROR(VLOOKUP(Abfalldokumentation!$B3,Artikel!A:C,3,FALSE),Abfalldokumentation!$B3)</f>
        <v>VOS Schmelzkäsezub. Pon</v>
      </c>
      <c r="I3" s="90" t="str">
        <f>VLOOKUP(V3,'Linien - BU'!A:B,2,FALSE)</f>
        <v>BU1</v>
      </c>
      <c r="J3" s="91">
        <f t="shared" si="0"/>
        <v>15</v>
      </c>
      <c r="K3" s="92">
        <f>Abfalldokumentation!$E3</f>
        <v>44427</v>
      </c>
      <c r="L3" s="91" t="str">
        <f>IFERROR(IF(AND(OR(Abfalldokumentation!$I3="BU3",Abfalldokumentation!$I3="Verkauf"),Abfalldokumentation!$N3="Schimmel",Abfalldokumentation!$O3="keinen Abnehmer/kein Schälpersonal"),"Div. Zipfel, ES ohne Verwendung",VLOOKUP(Abfalldokumentation!$M3,Produktgruppen!A:B,2,FALSE)),"-")</f>
        <v>Vorschmelz</v>
      </c>
      <c r="M3" s="93" t="str">
        <f>IFERROR(VLOOKUP(Abfalldokumentation!$W3,Artikel!A:C,3,FALSE),Abfalldokumentation!$W3)</f>
        <v>VOS Schmelzkäsezub. Pon</v>
      </c>
      <c r="N3" s="94" t="str">
        <f>VLOOKUP(D3,'Liste Gründe'!A:D,2,FALSE)</f>
        <v>Schimmel</v>
      </c>
      <c r="O3" s="92" t="str">
        <f>IF(ISBLANK(F3),VLOOKUP(Abfalldokumentation!$X3,'Liste Gründe'!A:D,3,FALSE),F3)</f>
        <v>keine Verarbeitung</v>
      </c>
      <c r="P3" s="94" t="str">
        <f>IF(ISBLANK(Abfalldokumentation!$G3),"-",Abfalldokumentation!$G3)</f>
        <v>stehen geblieben / übersehen</v>
      </c>
      <c r="Q3" s="93">
        <f t="shared" si="1"/>
        <v>33</v>
      </c>
      <c r="R3" s="94" t="str">
        <f t="shared" si="2"/>
        <v>Produkte</v>
      </c>
      <c r="S3" s="94" t="str">
        <f t="shared" si="3"/>
        <v>BUs</v>
      </c>
      <c r="T3" s="94" t="str">
        <f t="shared" si="4"/>
        <v>Symptome</v>
      </c>
      <c r="U3" s="94">
        <f>IFERROR(VLOOKUP(Abfalldokumentation!$W3,Kennzahlen!S:U,3,FALSE)*Abfalldokumentation!$J3,"0")</f>
        <v>7.5</v>
      </c>
      <c r="V3" s="93" t="str">
        <f>IF(ISBLANK(A3),VLOOKUP(Abfalldokumentation!$W3,'Linien - BU'!R:S,2,FALSE),A3)</f>
        <v>Abfüllung</v>
      </c>
      <c r="W3" s="95">
        <f t="shared" si="5"/>
        <v>29500514</v>
      </c>
      <c r="X3" s="108">
        <f t="shared" si="6"/>
        <v>12</v>
      </c>
      <c r="Y3" s="34"/>
      <c r="AC3" s="34"/>
      <c r="AF3" s="34"/>
      <c r="AG3" s="34"/>
      <c r="AH3" s="34"/>
    </row>
    <row r="4" spans="1:34" ht="30" customHeight="1" x14ac:dyDescent="0.25">
      <c r="A4" s="50" t="s">
        <v>15100</v>
      </c>
      <c r="B4" s="51">
        <v>29500939</v>
      </c>
      <c r="C4" s="51">
        <v>153.4</v>
      </c>
      <c r="D4" s="51">
        <v>12</v>
      </c>
      <c r="E4" s="52">
        <v>44427</v>
      </c>
      <c r="F4" s="53" t="s">
        <v>15038</v>
      </c>
      <c r="G4" s="54" t="s">
        <v>357</v>
      </c>
      <c r="H4" s="55" t="str">
        <f>IFERROR(VLOOKUP(Abfalldokumentation!$B4,Artikel!A:C,3,FALSE),Abfalldokumentation!$B4)</f>
        <v>VOS URW-GRS-KRÄU OGT</v>
      </c>
      <c r="I4" s="96" t="str">
        <f>VLOOKUP(V4,'Linien - BU'!A:B,2,FALSE)</f>
        <v>BU3</v>
      </c>
      <c r="J4" s="97">
        <f t="shared" si="0"/>
        <v>153.4</v>
      </c>
      <c r="K4" s="98">
        <f>Abfalldokumentation!$E4</f>
        <v>44427</v>
      </c>
      <c r="L4" s="97" t="str">
        <f>IFERROR(IF(AND(OR(Abfalldokumentation!$I4="BU3",Abfalldokumentation!$I4="Verkauf"),Abfalldokumentation!$N4="Schimmel",Abfalldokumentation!$O4="keinen Abnehmer/kein Schälpersonal"),"Div. Zipfel, ES ohne Verwendung",VLOOKUP(Abfalldokumentation!$M4,Produktgruppen!A:B,2,FALSE)),"-")</f>
        <v>Vorschmelz</v>
      </c>
      <c r="M4" s="99" t="str">
        <f>IFERROR(VLOOKUP(Abfalldokumentation!$W4,Artikel!A:C,3,FALSE),Abfalldokumentation!$W4)</f>
        <v>VOS URW-GRS-KRÄU OGT</v>
      </c>
      <c r="N4" s="100" t="str">
        <f>VLOOKUP(D4,'Liste Gründe'!A:D,2,FALSE)</f>
        <v>Schimmel</v>
      </c>
      <c r="O4" s="98" t="str">
        <f>IF(ISBLANK(F4),VLOOKUP(Abfalldokumentation!$X4,'Liste Gründe'!A:D,3,FALSE),F4)</f>
        <v>spezifischer Einsatz</v>
      </c>
      <c r="P4" s="100" t="str">
        <f>IF(ISBLANK(Abfalldokumentation!$G4),"-",Abfalldokumentation!$G4)</f>
        <v>Produktion unregelmäßig</v>
      </c>
      <c r="Q4" s="99">
        <f t="shared" si="1"/>
        <v>33</v>
      </c>
      <c r="R4" s="100" t="str">
        <f t="shared" si="2"/>
        <v>Produkte</v>
      </c>
      <c r="S4" s="100" t="str">
        <f t="shared" si="3"/>
        <v>BUs</v>
      </c>
      <c r="T4" s="100" t="str">
        <f t="shared" si="4"/>
        <v>Symptome</v>
      </c>
      <c r="U4" s="100">
        <f>IFERROR(VLOOKUP(Abfalldokumentation!$W4,Kennzahlen!S:U,3,FALSE)*Abfalldokumentation!$J4,"0")</f>
        <v>76.7</v>
      </c>
      <c r="V4" s="99" t="str">
        <f>IF(ISBLANK(A4),VLOOKUP(Abfalldokumentation!$W4,'Linien - BU'!R:S,2,FALSE),A4)</f>
        <v>L34</v>
      </c>
      <c r="W4" s="95">
        <f t="shared" si="5"/>
        <v>29500939</v>
      </c>
      <c r="X4" s="108">
        <f t="shared" si="6"/>
        <v>12</v>
      </c>
      <c r="Y4" s="34"/>
      <c r="AC4" s="34"/>
      <c r="AF4" s="34"/>
      <c r="AG4" s="34"/>
      <c r="AH4" s="34"/>
    </row>
    <row r="5" spans="1:34" ht="30" customHeight="1" x14ac:dyDescent="0.25">
      <c r="A5" s="56" t="s">
        <v>41</v>
      </c>
      <c r="B5" s="57">
        <v>29501021</v>
      </c>
      <c r="C5" s="57">
        <v>19.399999999999999</v>
      </c>
      <c r="D5" s="57">
        <v>12</v>
      </c>
      <c r="E5" s="58">
        <v>44427</v>
      </c>
      <c r="F5" s="59" t="s">
        <v>39</v>
      </c>
      <c r="G5" s="60" t="s">
        <v>40</v>
      </c>
      <c r="H5" s="61" t="str">
        <f>IFERROR(VLOOKUP(Abfalldokumentation!$B5,Artikel!A:C,3,FALSE),Abfalldokumentation!$B5)</f>
        <v>VOS URW NATUR AMM CO RE</v>
      </c>
      <c r="I5" s="90" t="str">
        <f>VLOOKUP(V5,'Linien - BU'!A:B,2,FALSE)</f>
        <v>BU1</v>
      </c>
      <c r="J5" s="91">
        <f t="shared" si="0"/>
        <v>19.399999999999999</v>
      </c>
      <c r="K5" s="92">
        <f>Abfalldokumentation!$E5</f>
        <v>44427</v>
      </c>
      <c r="L5" s="91" t="str">
        <f>IFERROR(IF(AND(OR(Abfalldokumentation!$I5="BU3",Abfalldokumentation!$I5="Verkauf"),Abfalldokumentation!$N5="Schimmel",Abfalldokumentation!$O5="keinen Abnehmer/kein Schälpersonal"),"Div. Zipfel, ES ohne Verwendung",VLOOKUP(Abfalldokumentation!$M5,Produktgruppen!A:B,2,FALSE)),"-")</f>
        <v>Vorschmelz</v>
      </c>
      <c r="M5" s="93" t="str">
        <f>IFERROR(VLOOKUP(Abfalldokumentation!$W5,Artikel!A:C,3,FALSE),Abfalldokumentation!$W5)</f>
        <v>VOS URW NATUR AMM CO RE</v>
      </c>
      <c r="N5" s="94" t="str">
        <f>VLOOKUP(D5,'Liste Gründe'!A:D,2,FALSE)</f>
        <v>Schimmel</v>
      </c>
      <c r="O5" s="92" t="str">
        <f>IF(ISBLANK(F5),VLOOKUP(Abfalldokumentation!$X5,'Liste Gründe'!A:D,3,FALSE),F5)</f>
        <v>keine Verarbeitung</v>
      </c>
      <c r="P5" s="94" t="str">
        <f>IF(ISBLANK(Abfalldokumentation!$G5),"-",Abfalldokumentation!$G5)</f>
        <v>Aufgrund Konsistenz nicht genommen. Zu wenig VOS verarbeitet. Vom Warmen ins Kalte -&gt; Schimmel</v>
      </c>
      <c r="Q5" s="93">
        <f t="shared" si="1"/>
        <v>33</v>
      </c>
      <c r="R5" s="94" t="str">
        <f t="shared" si="2"/>
        <v>Produkte</v>
      </c>
      <c r="S5" s="94" t="str">
        <f t="shared" si="3"/>
        <v>BUs</v>
      </c>
      <c r="T5" s="94" t="str">
        <f t="shared" si="4"/>
        <v>Symptome</v>
      </c>
      <c r="U5" s="94">
        <f>IFERROR(VLOOKUP(Abfalldokumentation!$W5,Kennzahlen!S:U,3,FALSE)*Abfalldokumentation!$J5,"0")</f>
        <v>9.6999999999999993</v>
      </c>
      <c r="V5" s="93" t="str">
        <f>IF(ISBLANK(A5),VLOOKUP(Abfalldokumentation!$W5,'Linien - BU'!R:S,2,FALSE),A5)</f>
        <v>Schmelze</v>
      </c>
      <c r="W5" s="95">
        <f t="shared" si="5"/>
        <v>29501021</v>
      </c>
      <c r="X5" s="108">
        <f t="shared" si="6"/>
        <v>12</v>
      </c>
      <c r="Y5" s="34"/>
      <c r="AC5" s="34"/>
      <c r="AF5" s="34"/>
      <c r="AG5" s="34"/>
      <c r="AH5" s="34"/>
    </row>
    <row r="6" spans="1:34" ht="30" customHeight="1" x14ac:dyDescent="0.25">
      <c r="A6" s="50" t="s">
        <v>15077</v>
      </c>
      <c r="B6" s="51">
        <v>29501028</v>
      </c>
      <c r="C6" s="51">
        <v>18</v>
      </c>
      <c r="D6" s="51">
        <v>22</v>
      </c>
      <c r="E6" s="52">
        <v>44427</v>
      </c>
      <c r="F6" s="53" t="s">
        <v>45</v>
      </c>
      <c r="G6" s="54" t="s">
        <v>46</v>
      </c>
      <c r="H6" s="55" t="str">
        <f>IFERROR(VLOOKUP(Abfalldokumentation!$B6,Artikel!A:C,3,FALSE),Abfalldokumentation!$B6)</f>
        <v>ABS KELLERGEIST</v>
      </c>
      <c r="I6" s="96" t="str">
        <f>VLOOKUP(V6,'Linien - BU'!A:B,2,FALSE)</f>
        <v>BU4</v>
      </c>
      <c r="J6" s="97">
        <f t="shared" si="0"/>
        <v>18</v>
      </c>
      <c r="K6" s="98">
        <f>Abfalldokumentation!$E6</f>
        <v>44427</v>
      </c>
      <c r="L6" s="97" t="str">
        <f>IFERROR(IF(AND(OR(Abfalldokumentation!$I6="BU3",Abfalldokumentation!$I6="Verkauf"),Abfalldokumentation!$N6="Schimmel",Abfalldokumentation!$O6="keinen Abnehmer/kein Schälpersonal"),"Div. Zipfel, ES ohne Verwendung",VLOOKUP(Abfalldokumentation!$M6,Produktgruppen!A:B,2,FALSE)),"-")</f>
        <v>ABS</v>
      </c>
      <c r="M6" s="99" t="str">
        <f>IFERROR(VLOOKUP(Abfalldokumentation!$W6,Artikel!A:C,3,FALSE),Abfalldokumentation!$W6)</f>
        <v>ABS KELLERGEIST</v>
      </c>
      <c r="N6" s="100" t="str">
        <f>VLOOKUP(D6,'Liste Gründe'!A:D,2,FALSE)</f>
        <v>Rest</v>
      </c>
      <c r="O6" s="98" t="str">
        <f>IF(ISBLANK(F6),VLOOKUP(Abfalldokumentation!$X6,'Liste Gründe'!A:D,3,FALSE),F6)</f>
        <v>blaues Klebeband im Produkt</v>
      </c>
      <c r="P6" s="100" t="str">
        <f>IF(ISBLANK(Abfalldokumentation!$G6),"-",Abfalldokumentation!$G6)</f>
        <v>Trennung vom Klebeband aus Produkt zu aufwendig</v>
      </c>
      <c r="Q6" s="99">
        <f t="shared" si="1"/>
        <v>33</v>
      </c>
      <c r="R6" s="100" t="str">
        <f t="shared" si="2"/>
        <v>Produkte</v>
      </c>
      <c r="S6" s="100" t="str">
        <f t="shared" si="3"/>
        <v>BUs</v>
      </c>
      <c r="T6" s="100" t="str">
        <f t="shared" si="4"/>
        <v>Symptome</v>
      </c>
      <c r="U6" s="100">
        <f>IFERROR(VLOOKUP(Abfalldokumentation!$W6,Kennzahlen!S:U,3,FALSE)*Abfalldokumentation!$J6,"0")</f>
        <v>1.8000000000000002E-3</v>
      </c>
      <c r="V6" s="99" t="str">
        <f>IF(ISBLANK(A6),VLOOKUP(Abfalldokumentation!$W6,'Linien - BU'!R:S,2,FALSE),A6)</f>
        <v>L22</v>
      </c>
      <c r="W6" s="95">
        <f t="shared" si="5"/>
        <v>29501028</v>
      </c>
      <c r="X6" s="108">
        <f t="shared" si="6"/>
        <v>22</v>
      </c>
      <c r="Y6" s="34"/>
      <c r="AC6" s="34"/>
      <c r="AF6" s="34"/>
      <c r="AG6" s="34"/>
      <c r="AH6" s="34"/>
    </row>
    <row r="7" spans="1:34" ht="30" customHeight="1" x14ac:dyDescent="0.25">
      <c r="A7" s="56" t="s">
        <v>41</v>
      </c>
      <c r="B7" s="57">
        <v>29501052</v>
      </c>
      <c r="C7" s="57">
        <v>21.2</v>
      </c>
      <c r="D7" s="57">
        <v>12</v>
      </c>
      <c r="E7" s="58">
        <v>44427</v>
      </c>
      <c r="F7" s="59" t="s">
        <v>39</v>
      </c>
      <c r="G7" s="60" t="s">
        <v>40</v>
      </c>
      <c r="H7" s="61" t="str">
        <f>IFERROR(VLOOKUP(Abfalldokumentation!$B7,Artikel!A:C,3,FALSE),Abfalldokumentation!$B7)</f>
        <v>VOS URW-SPASTUP-3500034</v>
      </c>
      <c r="I7" s="90" t="str">
        <f>VLOOKUP(V7,'Linien - BU'!A:B,2,FALSE)</f>
        <v>BU1</v>
      </c>
      <c r="J7" s="91">
        <f t="shared" si="0"/>
        <v>21.2</v>
      </c>
      <c r="K7" s="92">
        <f>Abfalldokumentation!$E7</f>
        <v>44427</v>
      </c>
      <c r="L7" s="91" t="str">
        <f>IFERROR(IF(AND(OR(Abfalldokumentation!$I7="BU3",Abfalldokumentation!$I7="Verkauf"),Abfalldokumentation!$N7="Schimmel",Abfalldokumentation!$O7="keinen Abnehmer/kein Schälpersonal"),"Div. Zipfel, ES ohne Verwendung",VLOOKUP(Abfalldokumentation!$M7,Produktgruppen!A:B,2,FALSE)),"-")</f>
        <v>Vorschmelz</v>
      </c>
      <c r="M7" s="93" t="str">
        <f>IFERROR(VLOOKUP(Abfalldokumentation!$W7,Artikel!A:C,3,FALSE),Abfalldokumentation!$W7)</f>
        <v>VOS URW-SPASTUP-3500034</v>
      </c>
      <c r="N7" s="94" t="str">
        <f>VLOOKUP(D7,'Liste Gründe'!A:D,2,FALSE)</f>
        <v>Schimmel</v>
      </c>
      <c r="O7" s="92" t="str">
        <f>IF(ISBLANK(F7),VLOOKUP(Abfalldokumentation!$X7,'Liste Gründe'!A:D,3,FALSE),F7)</f>
        <v>keine Verarbeitung</v>
      </c>
      <c r="P7" s="94" t="str">
        <f>IF(ISBLANK(Abfalldokumentation!$G7),"-",Abfalldokumentation!$G7)</f>
        <v>Aufgrund Konsistenz nicht genommen. Zu wenig VOS verarbeitet. Vom Warmen ins Kalte -&gt; Schimmel</v>
      </c>
      <c r="Q7" s="93">
        <f t="shared" si="1"/>
        <v>33</v>
      </c>
      <c r="R7" s="94" t="str">
        <f t="shared" si="2"/>
        <v>Produkte</v>
      </c>
      <c r="S7" s="94" t="str">
        <f t="shared" si="3"/>
        <v>BUs</v>
      </c>
      <c r="T7" s="94" t="str">
        <f t="shared" si="4"/>
        <v>Symptome</v>
      </c>
      <c r="U7" s="94">
        <f>IFERROR(VLOOKUP(Abfalldokumentation!$W7,Kennzahlen!S:U,3,FALSE)*Abfalldokumentation!$J7,"0")</f>
        <v>10.6</v>
      </c>
      <c r="V7" s="93" t="str">
        <f>IF(ISBLANK(A7),VLOOKUP(Abfalldokumentation!$W7,'Linien - BU'!R:S,2,FALSE),A7)</f>
        <v>Schmelze</v>
      </c>
      <c r="W7" s="95">
        <f t="shared" si="5"/>
        <v>29501052</v>
      </c>
      <c r="X7" s="108">
        <f t="shared" si="6"/>
        <v>12</v>
      </c>
      <c r="Y7" s="34"/>
      <c r="AC7" s="34"/>
      <c r="AF7" s="34"/>
      <c r="AG7" s="34"/>
      <c r="AH7" s="34"/>
    </row>
    <row r="8" spans="1:34" ht="30" customHeight="1" x14ac:dyDescent="0.25">
      <c r="A8" s="50" t="s">
        <v>41</v>
      </c>
      <c r="B8" s="51">
        <v>29501057</v>
      </c>
      <c r="C8" s="51">
        <v>37.200000000000003</v>
      </c>
      <c r="D8" s="51">
        <v>12</v>
      </c>
      <c r="E8" s="52">
        <v>44427</v>
      </c>
      <c r="F8" s="53" t="s">
        <v>39</v>
      </c>
      <c r="G8" s="54" t="s">
        <v>40</v>
      </c>
      <c r="H8" s="55" t="str">
        <f>IFERROR(VLOOKUP(Abfalldokumentation!$B8,Artikel!A:C,3,FALSE),Abfalldokumentation!$B8)</f>
        <v>VOS URGW CHILI-NATRIUMA</v>
      </c>
      <c r="I8" s="96" t="str">
        <f>VLOOKUP(V8,'Linien - BU'!A:B,2,FALSE)</f>
        <v>BU1</v>
      </c>
      <c r="J8" s="97">
        <f t="shared" si="0"/>
        <v>37.200000000000003</v>
      </c>
      <c r="K8" s="98">
        <f>Abfalldokumentation!$E8</f>
        <v>44427</v>
      </c>
      <c r="L8" s="97" t="str">
        <f>IFERROR(IF(AND(OR(Abfalldokumentation!$I8="BU3",Abfalldokumentation!$I8="Verkauf"),Abfalldokumentation!$N8="Schimmel",Abfalldokumentation!$O8="keinen Abnehmer/kein Schälpersonal"),"Div. Zipfel, ES ohne Verwendung",VLOOKUP(Abfalldokumentation!$M8,Produktgruppen!A:B,2,FALSE)),"-")</f>
        <v>Vorschmelz</v>
      </c>
      <c r="M8" s="99" t="str">
        <f>IFERROR(VLOOKUP(Abfalldokumentation!$W8,Artikel!A:C,3,FALSE),Abfalldokumentation!$W8)</f>
        <v>VOS URGW CHILI-NATRIUMA</v>
      </c>
      <c r="N8" s="100" t="str">
        <f>VLOOKUP(D8,'Liste Gründe'!A:D,2,FALSE)</f>
        <v>Schimmel</v>
      </c>
      <c r="O8" s="98" t="str">
        <f>IF(ISBLANK(F8),VLOOKUP(Abfalldokumentation!$X8,'Liste Gründe'!A:D,3,FALSE),F8)</f>
        <v>keine Verarbeitung</v>
      </c>
      <c r="P8" s="100" t="str">
        <f>IF(ISBLANK(Abfalldokumentation!$G8),"-",Abfalldokumentation!$G8)</f>
        <v>Aufgrund Konsistenz nicht genommen. Zu wenig VOS verarbeitet. Vom Warmen ins Kalte -&gt; Schimmel</v>
      </c>
      <c r="Q8" s="99">
        <f t="shared" si="1"/>
        <v>33</v>
      </c>
      <c r="R8" s="100" t="str">
        <f t="shared" si="2"/>
        <v>Produkte</v>
      </c>
      <c r="S8" s="100" t="str">
        <f t="shared" si="3"/>
        <v>BUs</v>
      </c>
      <c r="T8" s="100" t="str">
        <f t="shared" si="4"/>
        <v>Symptome</v>
      </c>
      <c r="U8" s="100">
        <f>IFERROR(VLOOKUP(Abfalldokumentation!$W8,Kennzahlen!S:U,3,FALSE)*Abfalldokumentation!$J8,"0")</f>
        <v>18.600000000000001</v>
      </c>
      <c r="V8" s="99" t="str">
        <f>IF(ISBLANK(A8),VLOOKUP(Abfalldokumentation!$W8,'Linien - BU'!R:S,2,FALSE),A8)</f>
        <v>Schmelze</v>
      </c>
      <c r="W8" s="95">
        <f t="shared" si="5"/>
        <v>29501057</v>
      </c>
      <c r="X8" s="108">
        <f t="shared" si="6"/>
        <v>12</v>
      </c>
      <c r="Y8" s="34"/>
      <c r="AC8" s="34"/>
      <c r="AF8" s="34"/>
      <c r="AG8" s="34"/>
      <c r="AH8" s="34"/>
    </row>
    <row r="9" spans="1:34" ht="30" customHeight="1" x14ac:dyDescent="0.25">
      <c r="A9" s="56" t="s">
        <v>41</v>
      </c>
      <c r="B9" s="57">
        <v>29600027</v>
      </c>
      <c r="C9" s="57">
        <v>35.4</v>
      </c>
      <c r="D9" s="57">
        <v>12</v>
      </c>
      <c r="E9" s="58">
        <v>44427</v>
      </c>
      <c r="F9" s="59" t="s">
        <v>39</v>
      </c>
      <c r="G9" s="60" t="s">
        <v>40</v>
      </c>
      <c r="H9" s="61" t="str">
        <f>IFERROR(VLOOKUP(Abfalldokumentation!$B9,Artikel!A:C,3,FALSE),Abfalldokumentation!$B9)</f>
        <v>VS Chili geschält</v>
      </c>
      <c r="I9" s="90" t="str">
        <f>VLOOKUP(V9,'Linien - BU'!A:B,2,FALSE)</f>
        <v>BU1</v>
      </c>
      <c r="J9" s="91">
        <f t="shared" si="0"/>
        <v>35.4</v>
      </c>
      <c r="K9" s="92">
        <f>Abfalldokumentation!$E9</f>
        <v>44427</v>
      </c>
      <c r="L9" s="91" t="str">
        <f>IFERROR(IF(AND(OR(Abfalldokumentation!$I9="BU3",Abfalldokumentation!$I9="Verkauf"),Abfalldokumentation!$N9="Schimmel",Abfalldokumentation!$O9="keinen Abnehmer/kein Schälpersonal"),"Div. Zipfel, ES ohne Verwendung",VLOOKUP(Abfalldokumentation!$M9,Produktgruppen!A:B,2,FALSE)),"-")</f>
        <v>Vorschmelz</v>
      </c>
      <c r="M9" s="93" t="str">
        <f>IFERROR(VLOOKUP(Abfalldokumentation!$W9,Artikel!A:C,3,FALSE),Abfalldokumentation!$W9)</f>
        <v>VS Chili geschält</v>
      </c>
      <c r="N9" s="94" t="str">
        <f>VLOOKUP(D9,'Liste Gründe'!A:D,2,FALSE)</f>
        <v>Schimmel</v>
      </c>
      <c r="O9" s="92" t="str">
        <f>IF(ISBLANK(F9),VLOOKUP(Abfalldokumentation!$X9,'Liste Gründe'!A:D,3,FALSE),F9)</f>
        <v>keine Verarbeitung</v>
      </c>
      <c r="P9" s="94" t="str">
        <f>IF(ISBLANK(Abfalldokumentation!$G9),"-",Abfalldokumentation!$G9)</f>
        <v>Aufgrund Konsistenz nicht genommen. Zu wenig VOS verarbeitet. Vom Warmen ins Kalte -&gt; Schimmel</v>
      </c>
      <c r="Q9" s="93">
        <f t="shared" si="1"/>
        <v>33</v>
      </c>
      <c r="R9" s="94" t="str">
        <f t="shared" si="2"/>
        <v>Produkte</v>
      </c>
      <c r="S9" s="94" t="str">
        <f t="shared" si="3"/>
        <v>BUs</v>
      </c>
      <c r="T9" s="94" t="str">
        <f t="shared" si="4"/>
        <v>Symptome</v>
      </c>
      <c r="U9" s="94">
        <f>IFERROR(VLOOKUP(Abfalldokumentation!$W9,Kennzahlen!S:U,3,FALSE)*Abfalldokumentation!$J9,"0")</f>
        <v>32.996340000000004</v>
      </c>
      <c r="V9" s="93" t="str">
        <f>IF(ISBLANK(A9),VLOOKUP(Abfalldokumentation!$W9,'Linien - BU'!R:S,2,FALSE),A9)</f>
        <v>Schmelze</v>
      </c>
      <c r="W9" s="95">
        <f t="shared" si="5"/>
        <v>29600027</v>
      </c>
      <c r="X9" s="108">
        <f t="shared" si="6"/>
        <v>12</v>
      </c>
      <c r="Y9" s="34"/>
      <c r="AC9" s="34"/>
      <c r="AF9" s="34"/>
      <c r="AG9" s="34"/>
      <c r="AH9" s="34"/>
    </row>
    <row r="10" spans="1:34" ht="30" customHeight="1" x14ac:dyDescent="0.25">
      <c r="A10" s="50" t="s">
        <v>15096</v>
      </c>
      <c r="B10" s="51">
        <v>49500052</v>
      </c>
      <c r="C10" s="51">
        <v>305</v>
      </c>
      <c r="D10" s="51">
        <v>12</v>
      </c>
      <c r="E10" s="52">
        <v>44427</v>
      </c>
      <c r="F10" s="53" t="s">
        <v>15038</v>
      </c>
      <c r="G10" s="54" t="s">
        <v>66</v>
      </c>
      <c r="H10" s="55" t="str">
        <f>IFERROR(VLOOKUP(Abfalldokumentation!$B10,Artikel!A:C,3,FALSE),Abfalldokumentation!$B10)</f>
        <v>ABS HAV-DILL-VAKU</v>
      </c>
      <c r="I10" s="96" t="str">
        <f>VLOOKUP(V10,'Linien - BU'!A:B,2,FALSE)</f>
        <v>BU3</v>
      </c>
      <c r="J10" s="97">
        <f t="shared" si="0"/>
        <v>305</v>
      </c>
      <c r="K10" s="98">
        <f>Abfalldokumentation!$E10</f>
        <v>44427</v>
      </c>
      <c r="L10" s="97" t="str">
        <f>IFERROR(IF(AND(OR(Abfalldokumentation!$I10="BU3",Abfalldokumentation!$I10="Verkauf"),Abfalldokumentation!$N10="Schimmel",Abfalldokumentation!$O10="keinen Abnehmer/kein Schälpersonal"),"Div. Zipfel, ES ohne Verwendung",VLOOKUP(Abfalldokumentation!$M10,Produktgruppen!A:B,2,FALSE)),"-")</f>
        <v>ABS</v>
      </c>
      <c r="M10" s="99" t="str">
        <f>IFERROR(VLOOKUP(Abfalldokumentation!$W10,Artikel!A:C,3,FALSE),Abfalldokumentation!$W10)</f>
        <v>ABS HAV-DILL-VAKU</v>
      </c>
      <c r="N10" s="100" t="str">
        <f>VLOOKUP(D10,'Liste Gründe'!A:D,2,FALSE)</f>
        <v>Schimmel</v>
      </c>
      <c r="O10" s="98" t="str">
        <f>IF(ISBLANK(F10),VLOOKUP(Abfalldokumentation!$X10,'Liste Gründe'!A:D,3,FALSE),F10)</f>
        <v>spezifischer Einsatz</v>
      </c>
      <c r="P10" s="100" t="str">
        <f>IF(ISBLANK(Abfalldokumentation!$G10),"-",Abfalldokumentation!$G10)</f>
        <v>seltene Verwendung / Abschnitte nur für Creme noblesse</v>
      </c>
      <c r="Q10" s="99">
        <f t="shared" si="1"/>
        <v>33</v>
      </c>
      <c r="R10" s="100" t="str">
        <f t="shared" si="2"/>
        <v>Produkte</v>
      </c>
      <c r="S10" s="100" t="str">
        <f t="shared" si="3"/>
        <v>BUs</v>
      </c>
      <c r="T10" s="100" t="str">
        <f t="shared" si="4"/>
        <v>Symptome</v>
      </c>
      <c r="U10" s="100">
        <f>IFERROR(VLOOKUP(Abfalldokumentation!$W10,Kennzahlen!S:U,3,FALSE)*Abfalldokumentation!$J10,"0")</f>
        <v>309.27</v>
      </c>
      <c r="V10" s="99" t="str">
        <f>IF(ISBLANK(A10),VLOOKUP(Abfalldokumentation!$W10,'Linien - BU'!R:S,2,FALSE),A10)</f>
        <v>L1</v>
      </c>
      <c r="W10" s="95">
        <f t="shared" si="5"/>
        <v>49500052</v>
      </c>
      <c r="X10" s="108">
        <f t="shared" si="6"/>
        <v>12</v>
      </c>
      <c r="Y10" s="34"/>
      <c r="AC10" s="34"/>
      <c r="AF10" s="34"/>
      <c r="AG10" s="34"/>
      <c r="AH10" s="34"/>
    </row>
    <row r="11" spans="1:34" ht="30" customHeight="1" x14ac:dyDescent="0.25">
      <c r="A11" s="56" t="s">
        <v>15060</v>
      </c>
      <c r="B11" s="57">
        <v>49500194</v>
      </c>
      <c r="C11" s="57">
        <v>81.5</v>
      </c>
      <c r="D11" s="57">
        <v>12</v>
      </c>
      <c r="E11" s="58">
        <v>44427</v>
      </c>
      <c r="F11" s="59" t="s">
        <v>55</v>
      </c>
      <c r="G11" s="60" t="s">
        <v>79</v>
      </c>
      <c r="H11" s="61" t="str">
        <f>IFERROR(VLOOKUP(Abfalldokumentation!$B11,Artikel!A:C,3,FALSE),Abfalldokumentation!$B11)</f>
        <v>ABS CAMBOZOLA-VAKU</v>
      </c>
      <c r="I11" s="90" t="str">
        <f>VLOOKUP(V11,'Linien - BU'!A:B,2,FALSE)</f>
        <v>BU4</v>
      </c>
      <c r="J11" s="91">
        <f t="shared" si="0"/>
        <v>81.5</v>
      </c>
      <c r="K11" s="92">
        <f>Abfalldokumentation!$E11</f>
        <v>44427</v>
      </c>
      <c r="L11" s="91" t="str">
        <f>IFERROR(IF(AND(OR(Abfalldokumentation!$I11="BU3",Abfalldokumentation!$I11="Verkauf"),Abfalldokumentation!$N11="Schimmel",Abfalldokumentation!$O11="keinen Abnehmer/kein Schälpersonal"),"Div. Zipfel, ES ohne Verwendung",VLOOKUP(Abfalldokumentation!$M11,Produktgruppen!A:B,2,FALSE)),"-")</f>
        <v>ABS</v>
      </c>
      <c r="M11" s="93" t="str">
        <f>IFERROR(VLOOKUP(Abfalldokumentation!$W11,Artikel!A:C,3,FALSE),Abfalldokumentation!$W11)</f>
        <v>ABS CAMBOZOLA-VAKU</v>
      </c>
      <c r="N11" s="94" t="str">
        <f>VLOOKUP(D11,'Liste Gründe'!A:D,2,FALSE)</f>
        <v>Schimmel</v>
      </c>
      <c r="O11" s="92" t="str">
        <f>IF(ISBLANK(F11),VLOOKUP(Abfalldokumentation!$X11,'Liste Gründe'!A:D,3,FALSE),F11)</f>
        <v>keine Verwendung</v>
      </c>
      <c r="P11" s="94" t="str">
        <f>IF(ISBLANK(Abfalldokumentation!$G11),"-",Abfalldokumentation!$G11)</f>
        <v>&lt;300kg/Monat</v>
      </c>
      <c r="Q11" s="93">
        <f t="shared" si="1"/>
        <v>33</v>
      </c>
      <c r="R11" s="94" t="str">
        <f t="shared" si="2"/>
        <v>Produkte</v>
      </c>
      <c r="S11" s="94" t="str">
        <f t="shared" si="3"/>
        <v>BUs</v>
      </c>
      <c r="T11" s="94" t="str">
        <f t="shared" si="4"/>
        <v>Symptome</v>
      </c>
      <c r="U11" s="94">
        <f>IFERROR(VLOOKUP(Abfalldokumentation!$W11,Kennzahlen!S:U,3,FALSE)*Abfalldokumentation!$J11,"0")</f>
        <v>1.1491499999999999</v>
      </c>
      <c r="V11" s="93" t="str">
        <f>IF(ISBLANK(A11),VLOOKUP(Abfalldokumentation!$W11,'Linien - BU'!R:S,2,FALSE),A11)</f>
        <v>L20</v>
      </c>
      <c r="W11" s="95">
        <f t="shared" si="5"/>
        <v>49500194</v>
      </c>
      <c r="X11" s="108">
        <f t="shared" si="6"/>
        <v>12</v>
      </c>
      <c r="Y11" s="34"/>
      <c r="AC11" s="34"/>
      <c r="AF11" s="34"/>
      <c r="AG11" s="34"/>
      <c r="AH11" s="34"/>
    </row>
    <row r="12" spans="1:34" ht="30" customHeight="1" x14ac:dyDescent="0.25">
      <c r="A12" s="50" t="s">
        <v>15096</v>
      </c>
      <c r="B12" s="51">
        <v>49900001</v>
      </c>
      <c r="C12" s="51">
        <v>45</v>
      </c>
      <c r="D12" s="51">
        <v>12</v>
      </c>
      <c r="E12" s="52">
        <v>44427</v>
      </c>
      <c r="F12" s="53" t="s">
        <v>15037</v>
      </c>
      <c r="G12" s="54"/>
      <c r="H12" s="55" t="str">
        <f>IFERROR(VLOOKUP(Abfalldokumentation!$B12,Artikel!A:C,3,FALSE),Abfalldokumentation!$B12)</f>
        <v>VOS VEG-SCH-MILD-VAKU</v>
      </c>
      <c r="I12" s="96" t="str">
        <f>VLOOKUP(V12,'Linien - BU'!A:B,2,FALSE)</f>
        <v>BU3</v>
      </c>
      <c r="J12" s="97">
        <f t="shared" si="0"/>
        <v>45</v>
      </c>
      <c r="K12" s="98">
        <f>Abfalldokumentation!$E12</f>
        <v>44427</v>
      </c>
      <c r="L12" s="97" t="str">
        <f>IFERROR(IF(AND(OR(Abfalldokumentation!$I12="BU3",Abfalldokumentation!$I12="Verkauf"),Abfalldokumentation!$N12="Schimmel",Abfalldokumentation!$O12="keinen Abnehmer/kein Schälpersonal"),"Div. Zipfel, ES ohne Verwendung",VLOOKUP(Abfalldokumentation!$M12,Produktgruppen!A:B,2,FALSE)),"-")</f>
        <v>vegan</v>
      </c>
      <c r="M12" s="99" t="str">
        <f>IFERROR(VLOOKUP(Abfalldokumentation!$W12,Artikel!A:C,3,FALSE),Abfalldokumentation!$W12)</f>
        <v>VOS VEG-SCH-MILD-VAKU</v>
      </c>
      <c r="N12" s="100" t="str">
        <f>VLOOKUP(D12,'Liste Gründe'!A:D,2,FALSE)</f>
        <v>Schimmel</v>
      </c>
      <c r="O12" s="98" t="str">
        <f>IF(ISBLANK(F12),VLOOKUP(Abfalldokumentation!$X12,'Liste Gründe'!A:D,3,FALSE),F12)</f>
        <v>VOS &gt; Einsatz</v>
      </c>
      <c r="P12" s="100" t="str">
        <f>IF(ISBLANK(Abfalldokumentation!$G12),"-",Abfalldokumentation!$G12)</f>
        <v>-</v>
      </c>
      <c r="Q12" s="99">
        <f t="shared" si="1"/>
        <v>33</v>
      </c>
      <c r="R12" s="100" t="str">
        <f t="shared" si="2"/>
        <v>Produkte</v>
      </c>
      <c r="S12" s="100" t="str">
        <f t="shared" si="3"/>
        <v>BUs</v>
      </c>
      <c r="T12" s="100" t="str">
        <f t="shared" si="4"/>
        <v>Symptome</v>
      </c>
      <c r="U12" s="100">
        <f>IFERROR(VLOOKUP(Abfalldokumentation!$W12,Kennzahlen!S:U,3,FALSE)*Abfalldokumentation!$J12,"0")</f>
        <v>23.13</v>
      </c>
      <c r="V12" s="99" t="str">
        <f>IF(ISBLANK(A12),VLOOKUP(Abfalldokumentation!$W12,'Linien - BU'!R:S,2,FALSE),A12)</f>
        <v>L1</v>
      </c>
      <c r="W12" s="95">
        <f t="shared" si="5"/>
        <v>49900001</v>
      </c>
      <c r="X12" s="108">
        <f t="shared" si="6"/>
        <v>12</v>
      </c>
      <c r="Y12" s="34"/>
      <c r="AC12" s="34"/>
      <c r="AF12" s="34"/>
      <c r="AG12" s="34"/>
      <c r="AH12" s="34"/>
    </row>
    <row r="13" spans="1:34" ht="30" customHeight="1" x14ac:dyDescent="0.25">
      <c r="A13" s="56" t="s">
        <v>15096</v>
      </c>
      <c r="B13" s="57">
        <v>49900002</v>
      </c>
      <c r="C13" s="57">
        <v>150</v>
      </c>
      <c r="D13" s="57">
        <v>12</v>
      </c>
      <c r="E13" s="58">
        <v>44427</v>
      </c>
      <c r="F13" s="59" t="s">
        <v>15037</v>
      </c>
      <c r="G13" s="60"/>
      <c r="H13" s="61" t="str">
        <f>IFERROR(VLOOKUP(Abfalldokumentation!$B13,Artikel!A:C,3,FALSE),Abfalldokumentation!$B13)</f>
        <v>VOS VEG-SCH-WÜRZIG-VAKU</v>
      </c>
      <c r="I13" s="90" t="str">
        <f>VLOOKUP(V13,'Linien - BU'!A:B,2,FALSE)</f>
        <v>BU3</v>
      </c>
      <c r="J13" s="91">
        <f t="shared" si="0"/>
        <v>150</v>
      </c>
      <c r="K13" s="92">
        <f>Abfalldokumentation!$E13</f>
        <v>44427</v>
      </c>
      <c r="L13" s="91" t="str">
        <f>IFERROR(IF(AND(OR(Abfalldokumentation!$I13="BU3",Abfalldokumentation!$I13="Verkauf"),Abfalldokumentation!$N13="Schimmel",Abfalldokumentation!$O13="keinen Abnehmer/kein Schälpersonal"),"Div. Zipfel, ES ohne Verwendung",VLOOKUP(Abfalldokumentation!$M13,Produktgruppen!A:B,2,FALSE)),"-")</f>
        <v>vegan</v>
      </c>
      <c r="M13" s="93" t="str">
        <f>IFERROR(VLOOKUP(Abfalldokumentation!$W13,Artikel!A:C,3,FALSE),Abfalldokumentation!$W13)</f>
        <v>VOS VEG-SCH-WÜRZIG-VAKU</v>
      </c>
      <c r="N13" s="94" t="str">
        <f>VLOOKUP(D13,'Liste Gründe'!A:D,2,FALSE)</f>
        <v>Schimmel</v>
      </c>
      <c r="O13" s="92" t="str">
        <f>IF(ISBLANK(F13),VLOOKUP(Abfalldokumentation!$X13,'Liste Gründe'!A:D,3,FALSE),F13)</f>
        <v>VOS &gt; Einsatz</v>
      </c>
      <c r="P13" s="94" t="str">
        <f>IF(ISBLANK(Abfalldokumentation!$G13),"-",Abfalldokumentation!$G13)</f>
        <v>-</v>
      </c>
      <c r="Q13" s="93">
        <f t="shared" si="1"/>
        <v>33</v>
      </c>
      <c r="R13" s="94" t="str">
        <f t="shared" si="2"/>
        <v>Produkte</v>
      </c>
      <c r="S13" s="94" t="str">
        <f t="shared" si="3"/>
        <v>BUs</v>
      </c>
      <c r="T13" s="94" t="str">
        <f t="shared" si="4"/>
        <v>Symptome</v>
      </c>
      <c r="U13" s="94">
        <f>IFERROR(VLOOKUP(Abfalldokumentation!$W13,Kennzahlen!S:U,3,FALSE)*Abfalldokumentation!$J13,"0")</f>
        <v>77.100000000000009</v>
      </c>
      <c r="V13" s="93" t="str">
        <f>IF(ISBLANK(A13),VLOOKUP(Abfalldokumentation!$W13,'Linien - BU'!R:S,2,FALSE),A13)</f>
        <v>L1</v>
      </c>
      <c r="W13" s="95">
        <f t="shared" si="5"/>
        <v>49900002</v>
      </c>
      <c r="X13" s="108">
        <f t="shared" si="6"/>
        <v>12</v>
      </c>
      <c r="Y13" s="34"/>
      <c r="AC13" s="34"/>
      <c r="AF13" s="34"/>
      <c r="AG13" s="34"/>
      <c r="AH13" s="34"/>
    </row>
    <row r="14" spans="1:34" ht="30" customHeight="1" x14ac:dyDescent="0.25">
      <c r="A14" s="50" t="s">
        <v>15044</v>
      </c>
      <c r="B14" s="51" t="s">
        <v>15169</v>
      </c>
      <c r="C14" s="51">
        <v>15.2</v>
      </c>
      <c r="D14" s="51">
        <v>12</v>
      </c>
      <c r="E14" s="52">
        <v>44427</v>
      </c>
      <c r="F14" s="53" t="s">
        <v>15041</v>
      </c>
      <c r="G14" s="54" t="s">
        <v>87</v>
      </c>
      <c r="H14" s="55" t="str">
        <f>IFERROR(VLOOKUP(Abfalldokumentation!$B14,Artikel!A:C,3,FALSE),Abfalldokumentation!$B14)</f>
        <v>Div. Zipfel, Endstücke</v>
      </c>
      <c r="I14" s="96" t="str">
        <f>VLOOKUP(V14,'Linien - BU'!A:B,2,FALSE)</f>
        <v>Verkauf</v>
      </c>
      <c r="J14" s="97">
        <f t="shared" si="0"/>
        <v>15.2</v>
      </c>
      <c r="K14" s="98">
        <f>Abfalldokumentation!$E14</f>
        <v>44427</v>
      </c>
      <c r="L14" s="97" t="str">
        <f>IFERROR(IF(AND(OR(Abfalldokumentation!$I14="BU3",Abfalldokumentation!$I14="Verkauf"),Abfalldokumentation!$N14="Schimmel",Abfalldokumentation!$O14="keinen Abnehmer/kein Schälpersonal"),"Div. Zipfel, ES ohne Verwendung",VLOOKUP(Abfalldokumentation!$M14,Produktgruppen!A:B,2,FALSE)),"-")</f>
        <v>Div. Zipfel, ES ohne Verwendung</v>
      </c>
      <c r="M14" s="99" t="str">
        <f>IFERROR(VLOOKUP(Abfalldokumentation!$W14,Artikel!A:C,3,FALSE),Abfalldokumentation!$W14)</f>
        <v>Div. Zipfel, Endstücke</v>
      </c>
      <c r="N14" s="100" t="str">
        <f>VLOOKUP(D14,'Liste Gründe'!A:D,2,FALSE)</f>
        <v>Schimmel</v>
      </c>
      <c r="O14" s="98" t="str">
        <f>IF(ISBLANK(F14),VLOOKUP(Abfalldokumentation!$X14,'Liste Gründe'!A:D,3,FALSE),F14)</f>
        <v>keinen Abnehmer/kein Schälpersonal</v>
      </c>
      <c r="P14" s="100" t="str">
        <f>IF(ISBLANK(Abfalldokumentation!$G14),"-",Abfalldokumentation!$G14)</f>
        <v>keinen Abnehmer/Schälen</v>
      </c>
      <c r="Q14" s="99">
        <f t="shared" si="1"/>
        <v>33</v>
      </c>
      <c r="R14" s="100" t="str">
        <f t="shared" si="2"/>
        <v>Produkte</v>
      </c>
      <c r="S14" s="100" t="str">
        <f t="shared" si="3"/>
        <v>BUs</v>
      </c>
      <c r="T14" s="100" t="str">
        <f t="shared" si="4"/>
        <v>Symptome</v>
      </c>
      <c r="U14" s="100" t="str">
        <f>IFERROR(VLOOKUP(Abfalldokumentation!$W14,Kennzahlen!S:U,3,FALSE)*Abfalldokumentation!$J14,"0")</f>
        <v>0</v>
      </c>
      <c r="V14" s="99" t="str">
        <f>IF(ISBLANK(A14),VLOOKUP(Abfalldokumentation!$W14,'Linien - BU'!R:S,2,FALSE),A14)</f>
        <v>Verkauf</v>
      </c>
      <c r="W14" s="95" t="str">
        <f t="shared" si="5"/>
        <v>Div. Zipfel, Endstücke</v>
      </c>
      <c r="X14" s="108">
        <f t="shared" si="6"/>
        <v>12</v>
      </c>
      <c r="Y14" s="34"/>
      <c r="AC14" s="34"/>
      <c r="AF14" s="34"/>
      <c r="AG14" s="34"/>
      <c r="AH14" s="34"/>
    </row>
    <row r="15" spans="1:34" ht="30" customHeight="1" x14ac:dyDescent="0.25">
      <c r="A15" s="56" t="s">
        <v>7</v>
      </c>
      <c r="B15" s="57" t="s">
        <v>75</v>
      </c>
      <c r="C15" s="57">
        <v>90.6</v>
      </c>
      <c r="D15" s="57">
        <v>30</v>
      </c>
      <c r="E15" s="58">
        <v>44427</v>
      </c>
      <c r="F15" s="59"/>
      <c r="G15" s="60"/>
      <c r="H15" s="61" t="str">
        <f>IFERROR(VLOOKUP(Abfalldokumentation!$B15,Artikel!A:C,3,FALSE),Abfalldokumentation!$B15)</f>
        <v>Diverses</v>
      </c>
      <c r="I15" s="90" t="str">
        <f>VLOOKUP(V15,'Linien - BU'!A:B,2,FALSE)</f>
        <v>BU2</v>
      </c>
      <c r="J15" s="91">
        <f t="shared" si="0"/>
        <v>90.6</v>
      </c>
      <c r="K15" s="92">
        <f>Abfalldokumentation!$E15</f>
        <v>44427</v>
      </c>
      <c r="L15" s="91" t="str">
        <f>IFERROR(IF(AND(OR(Abfalldokumentation!$I15="BU3",Abfalldokumentation!$I15="Verkauf"),Abfalldokumentation!$N15="Schimmel",Abfalldokumentation!$O15="keinen Abnehmer/kein Schälpersonal"),"Div. Zipfel, ES ohne Verwendung",VLOOKUP(Abfalldokumentation!$M15,Produktgruppen!A:B,2,FALSE)),"-")</f>
        <v>Diverses</v>
      </c>
      <c r="M15" s="93" t="str">
        <f>IFERROR(VLOOKUP(Abfalldokumentation!$W15,Artikel!A:C,3,FALSE),Abfalldokumentation!$W15)</f>
        <v>Diverses</v>
      </c>
      <c r="N15" s="94" t="str">
        <f>VLOOKUP(D15,'Liste Gründe'!A:D,2,FALSE)</f>
        <v>Linienbezogen</v>
      </c>
      <c r="O15" s="92" t="str">
        <f>IF(ISBLANK(F15),VLOOKUP(Abfalldokumentation!$X15,'Liste Gründe'!A:D,3,FALSE),F15)</f>
        <v>Maschinenabfall</v>
      </c>
      <c r="P15" s="94" t="str">
        <f>IF(ISBLANK(Abfalldokumentation!$G15),"-",Abfalldokumentation!$G15)</f>
        <v>-</v>
      </c>
      <c r="Q15" s="93">
        <f t="shared" si="1"/>
        <v>33</v>
      </c>
      <c r="R15" s="94" t="str">
        <f t="shared" si="2"/>
        <v>Produkte</v>
      </c>
      <c r="S15" s="94" t="str">
        <f t="shared" si="3"/>
        <v>BUs</v>
      </c>
      <c r="T15" s="94" t="str">
        <f t="shared" si="4"/>
        <v>Symptome</v>
      </c>
      <c r="U15" s="94" t="str">
        <f>IFERROR(VLOOKUP(Abfalldokumentation!$W15,Kennzahlen!S:U,3,FALSE)*Abfalldokumentation!$J15,"0")</f>
        <v>0</v>
      </c>
      <c r="V15" s="93" t="str">
        <f>IF(ISBLANK(A15),VLOOKUP(Abfalldokumentation!$W15,'Linien - BU'!R:S,2,FALSE),A15)</f>
        <v>BU2</v>
      </c>
      <c r="W15" s="95" t="str">
        <f t="shared" si="5"/>
        <v>Diverses</v>
      </c>
      <c r="X15" s="108">
        <f t="shared" si="6"/>
        <v>30</v>
      </c>
      <c r="Y15" s="34"/>
      <c r="AC15" s="34"/>
      <c r="AF15" s="34"/>
      <c r="AG15" s="34"/>
      <c r="AH15" s="34"/>
    </row>
    <row r="16" spans="1:34" ht="30" customHeight="1" x14ac:dyDescent="0.25">
      <c r="A16" s="50" t="s">
        <v>63</v>
      </c>
      <c r="B16" s="51" t="s">
        <v>60</v>
      </c>
      <c r="C16" s="51">
        <v>55.6</v>
      </c>
      <c r="D16" s="51">
        <v>30</v>
      </c>
      <c r="E16" s="52">
        <v>44427</v>
      </c>
      <c r="F16" s="53"/>
      <c r="G16" s="54"/>
      <c r="H16" s="55" t="str">
        <f>IFERROR(VLOOKUP(Abfalldokumentation!$B16,Artikel!A:C,3,FALSE),Abfalldokumentation!$B16)</f>
        <v>Diverses aus Abfüllung</v>
      </c>
      <c r="I16" s="96" t="str">
        <f>VLOOKUP(V16,'Linien - BU'!A:B,2,FALSE)</f>
        <v>BU1</v>
      </c>
      <c r="J16" s="97">
        <f t="shared" si="0"/>
        <v>55.6</v>
      </c>
      <c r="K16" s="98">
        <f>Abfalldokumentation!$E16</f>
        <v>44427</v>
      </c>
      <c r="L16" s="97" t="str">
        <f>IFERROR(IF(AND(OR(Abfalldokumentation!$I16="BU3",Abfalldokumentation!$I16="Verkauf"),Abfalldokumentation!$N16="Schimmel",Abfalldokumentation!$O16="keinen Abnehmer/kein Schälpersonal"),"Div. Zipfel, ES ohne Verwendung",VLOOKUP(Abfalldokumentation!$M16,Produktgruppen!A:B,2,FALSE)),"-")</f>
        <v>Diverses</v>
      </c>
      <c r="M16" s="99" t="str">
        <f>IFERROR(VLOOKUP(Abfalldokumentation!$W16,Artikel!A:C,3,FALSE),Abfalldokumentation!$W16)</f>
        <v>Diverses aus Abfüllung</v>
      </c>
      <c r="N16" s="100" t="str">
        <f>VLOOKUP(D16,'Liste Gründe'!A:D,2,FALSE)</f>
        <v>Linienbezogen</v>
      </c>
      <c r="O16" s="98" t="str">
        <f>IF(ISBLANK(F16),VLOOKUP(Abfalldokumentation!$X16,'Liste Gründe'!A:D,3,FALSE),F16)</f>
        <v>Maschinenabfall</v>
      </c>
      <c r="P16" s="100" t="str">
        <f>IF(ISBLANK(Abfalldokumentation!$G16),"-",Abfalldokumentation!$G16)</f>
        <v>-</v>
      </c>
      <c r="Q16" s="99">
        <f t="shared" si="1"/>
        <v>33</v>
      </c>
      <c r="R16" s="100" t="str">
        <f t="shared" si="2"/>
        <v>Produkte</v>
      </c>
      <c r="S16" s="100" t="str">
        <f t="shared" si="3"/>
        <v>BUs</v>
      </c>
      <c r="T16" s="100" t="str">
        <f t="shared" si="4"/>
        <v>Symptome</v>
      </c>
      <c r="U16" s="100" t="str">
        <f>IFERROR(VLOOKUP(Abfalldokumentation!$W16,Kennzahlen!S:U,3,FALSE)*Abfalldokumentation!$J16,"0")</f>
        <v>0</v>
      </c>
      <c r="V16" s="99" t="str">
        <f>IF(ISBLANK(A16),VLOOKUP(Abfalldokumentation!$W16,'Linien - BU'!R:S,2,FALSE),A16)</f>
        <v>Abfüllung</v>
      </c>
      <c r="W16" s="95" t="str">
        <f t="shared" si="5"/>
        <v>Diverses aus Abfüllung</v>
      </c>
      <c r="X16" s="108">
        <f t="shared" si="6"/>
        <v>30</v>
      </c>
      <c r="Y16" s="34"/>
      <c r="AC16" s="34"/>
      <c r="AF16" s="34"/>
      <c r="AG16" s="34"/>
      <c r="AH16" s="34"/>
    </row>
    <row r="17" spans="1:34" ht="30" customHeight="1" x14ac:dyDescent="0.25">
      <c r="A17" s="56" t="s">
        <v>63</v>
      </c>
      <c r="B17" s="57" t="s">
        <v>60</v>
      </c>
      <c r="C17" s="57">
        <v>91.2</v>
      </c>
      <c r="D17" s="57">
        <v>30</v>
      </c>
      <c r="E17" s="58">
        <v>44427</v>
      </c>
      <c r="F17" s="59"/>
      <c r="G17" s="60"/>
      <c r="H17" s="61" t="str">
        <f>IFERROR(VLOOKUP(Abfalldokumentation!$B17,Artikel!A:C,3,FALSE),Abfalldokumentation!$B17)</f>
        <v>Diverses aus Abfüllung</v>
      </c>
      <c r="I17" s="90" t="str">
        <f>VLOOKUP(V17,'Linien - BU'!A:B,2,FALSE)</f>
        <v>BU1</v>
      </c>
      <c r="J17" s="91">
        <f t="shared" si="0"/>
        <v>91.2</v>
      </c>
      <c r="K17" s="92">
        <f>Abfalldokumentation!$E17</f>
        <v>44427</v>
      </c>
      <c r="L17" s="91" t="str">
        <f>IFERROR(IF(AND(OR(Abfalldokumentation!$I17="BU3",Abfalldokumentation!$I17="Verkauf"),Abfalldokumentation!$N17="Schimmel",Abfalldokumentation!$O17="keinen Abnehmer/kein Schälpersonal"),"Div. Zipfel, ES ohne Verwendung",VLOOKUP(Abfalldokumentation!$M17,Produktgruppen!A:B,2,FALSE)),"-")</f>
        <v>Diverses</v>
      </c>
      <c r="M17" s="93" t="str">
        <f>IFERROR(VLOOKUP(Abfalldokumentation!$W17,Artikel!A:C,3,FALSE),Abfalldokumentation!$W17)</f>
        <v>Diverses aus Abfüllung</v>
      </c>
      <c r="N17" s="94" t="str">
        <f>VLOOKUP(D17,'Liste Gründe'!A:D,2,FALSE)</f>
        <v>Linienbezogen</v>
      </c>
      <c r="O17" s="92" t="str">
        <f>IF(ISBLANK(F17),VLOOKUP(Abfalldokumentation!$X17,'Liste Gründe'!A:D,3,FALSE),F17)</f>
        <v>Maschinenabfall</v>
      </c>
      <c r="P17" s="94" t="str">
        <f>IF(ISBLANK(Abfalldokumentation!$G17),"-",Abfalldokumentation!$G17)</f>
        <v>-</v>
      </c>
      <c r="Q17" s="93">
        <f t="shared" si="1"/>
        <v>33</v>
      </c>
      <c r="R17" s="94" t="str">
        <f t="shared" si="2"/>
        <v>Produkte</v>
      </c>
      <c r="S17" s="94" t="str">
        <f t="shared" si="3"/>
        <v>BUs</v>
      </c>
      <c r="T17" s="94" t="str">
        <f t="shared" si="4"/>
        <v>Symptome</v>
      </c>
      <c r="U17" s="94" t="str">
        <f>IFERROR(VLOOKUP(Abfalldokumentation!$W17,Kennzahlen!S:U,3,FALSE)*Abfalldokumentation!$J17,"0")</f>
        <v>0</v>
      </c>
      <c r="V17" s="93" t="str">
        <f>IF(ISBLANK(A17),VLOOKUP(Abfalldokumentation!$W17,'Linien - BU'!R:S,2,FALSE),A17)</f>
        <v>Abfüllung</v>
      </c>
      <c r="W17" s="95" t="str">
        <f t="shared" si="5"/>
        <v>Diverses aus Abfüllung</v>
      </c>
      <c r="X17" s="108">
        <f t="shared" si="6"/>
        <v>30</v>
      </c>
      <c r="Y17" s="34"/>
      <c r="AC17" s="34"/>
      <c r="AF17" s="34"/>
      <c r="AG17" s="34"/>
      <c r="AH17" s="34"/>
    </row>
    <row r="18" spans="1:34" ht="30" customHeight="1" x14ac:dyDescent="0.25">
      <c r="A18" s="50" t="s">
        <v>63</v>
      </c>
      <c r="B18" s="51" t="s">
        <v>60</v>
      </c>
      <c r="C18" s="51">
        <v>8</v>
      </c>
      <c r="D18" s="51">
        <v>22</v>
      </c>
      <c r="E18" s="52">
        <v>44427</v>
      </c>
      <c r="F18" s="53" t="s">
        <v>61</v>
      </c>
      <c r="G18" s="54" t="s">
        <v>62</v>
      </c>
      <c r="H18" s="55" t="str">
        <f>IFERROR(VLOOKUP(Abfalldokumentation!$B18,Artikel!A:C,3,FALSE),Abfalldokumentation!$B18)</f>
        <v>Diverses aus Abfüllung</v>
      </c>
      <c r="I18" s="96" t="str">
        <f>VLOOKUP(V18,'Linien - BU'!A:B,2,FALSE)</f>
        <v>BU1</v>
      </c>
      <c r="J18" s="97">
        <f t="shared" si="0"/>
        <v>8</v>
      </c>
      <c r="K18" s="98">
        <f>Abfalldokumentation!$E18</f>
        <v>44427</v>
      </c>
      <c r="L18" s="97" t="str">
        <f>IFERROR(IF(AND(OR(Abfalldokumentation!$I18="BU3",Abfalldokumentation!$I18="Verkauf"),Abfalldokumentation!$N18="Schimmel",Abfalldokumentation!$O18="keinen Abnehmer/kein Schälpersonal"),"Div. Zipfel, ES ohne Verwendung",VLOOKUP(Abfalldokumentation!$M18,Produktgruppen!A:B,2,FALSE)),"-")</f>
        <v>Diverses</v>
      </c>
      <c r="M18" s="99" t="str">
        <f>IFERROR(VLOOKUP(Abfalldokumentation!$W18,Artikel!A:C,3,FALSE),Abfalldokumentation!$W18)</f>
        <v>Diverses aus Abfüllung</v>
      </c>
      <c r="N18" s="100" t="str">
        <f>VLOOKUP(D18,'Liste Gründe'!A:D,2,FALSE)</f>
        <v>Rest</v>
      </c>
      <c r="O18" s="98" t="str">
        <f>IF(ISBLANK(F18),VLOOKUP(Abfalldokumentation!$X18,'Liste Gründe'!A:D,3,FALSE),F18)</f>
        <v>Fremdkörper</v>
      </c>
      <c r="P18" s="100" t="str">
        <f>IF(ISBLANK(Abfalldokumentation!$G18),"-",Abfalldokumentation!$G18)</f>
        <v>Metall</v>
      </c>
      <c r="Q18" s="99">
        <f t="shared" si="1"/>
        <v>33</v>
      </c>
      <c r="R18" s="100" t="str">
        <f t="shared" si="2"/>
        <v>Produkte</v>
      </c>
      <c r="S18" s="100" t="str">
        <f t="shared" si="3"/>
        <v>BUs</v>
      </c>
      <c r="T18" s="100" t="str">
        <f t="shared" si="4"/>
        <v>Symptome</v>
      </c>
      <c r="U18" s="100" t="str">
        <f>IFERROR(VLOOKUP(Abfalldokumentation!$W18,Kennzahlen!S:U,3,FALSE)*Abfalldokumentation!$J18,"0")</f>
        <v>0</v>
      </c>
      <c r="V18" s="99" t="str">
        <f>IF(ISBLANK(A18),VLOOKUP(Abfalldokumentation!$W18,'Linien - BU'!R:S,2,FALSE),A18)</f>
        <v>Abfüllung</v>
      </c>
      <c r="W18" s="95" t="str">
        <f t="shared" si="5"/>
        <v>Diverses aus Abfüllung</v>
      </c>
      <c r="X18" s="108">
        <f t="shared" si="6"/>
        <v>22</v>
      </c>
      <c r="Y18" s="34"/>
      <c r="AC18" s="34"/>
      <c r="AF18" s="34"/>
      <c r="AG18" s="34"/>
      <c r="AH18" s="34"/>
    </row>
    <row r="19" spans="1:34" ht="30" customHeight="1" x14ac:dyDescent="0.25">
      <c r="A19" s="56" t="s">
        <v>140</v>
      </c>
      <c r="B19" s="57" t="s">
        <v>199</v>
      </c>
      <c r="C19" s="57">
        <v>15</v>
      </c>
      <c r="D19" s="57">
        <v>74</v>
      </c>
      <c r="E19" s="58">
        <v>44427</v>
      </c>
      <c r="F19" s="59" t="s">
        <v>68</v>
      </c>
      <c r="G19" s="60" t="s">
        <v>68</v>
      </c>
      <c r="H19" s="61" t="str">
        <f>IFERROR(VLOOKUP(Abfalldokumentation!$B19,Artikel!A:C,3,FALSE),Abfalldokumentation!$B19)</f>
        <v>Diverses QM</v>
      </c>
      <c r="I19" s="90" t="str">
        <f>VLOOKUP(V19,'Linien - BU'!A:B,2,FALSE)</f>
        <v>Rest</v>
      </c>
      <c r="J19" s="91">
        <f t="shared" si="0"/>
        <v>15</v>
      </c>
      <c r="K19" s="92">
        <f>Abfalldokumentation!$E19</f>
        <v>44427</v>
      </c>
      <c r="L19" s="91" t="str">
        <f>IFERROR(IF(AND(OR(Abfalldokumentation!$I19="BU3",Abfalldokumentation!$I19="Verkauf"),Abfalldokumentation!$N19="Schimmel",Abfalldokumentation!$O19="keinen Abnehmer/kein Schälpersonal"),"Div. Zipfel, ES ohne Verwendung",VLOOKUP(Abfalldokumentation!$M19,Produktgruppen!A:B,2,FALSE)),"-")</f>
        <v>Qualitätssicherung</v>
      </c>
      <c r="M19" s="93" t="str">
        <f>IFERROR(VLOOKUP(Abfalldokumentation!$W19,Artikel!A:C,3,FALSE),Abfalldokumentation!$W19)</f>
        <v>Diverses QM</v>
      </c>
      <c r="N19" s="94" t="str">
        <f>VLOOKUP(D19,'Liste Gründe'!A:D,2,FALSE)</f>
        <v>Qualitätssicherung</v>
      </c>
      <c r="O19" s="92" t="str">
        <f>IF(ISBLANK(F19),VLOOKUP(Abfalldokumentation!$X19,'Liste Gründe'!A:D,3,FALSE),F19)</f>
        <v>Sensorik</v>
      </c>
      <c r="P19" s="94" t="str">
        <f>IF(ISBLANK(Abfalldokumentation!$G19),"-",Abfalldokumentation!$G19)</f>
        <v>Sensorik</v>
      </c>
      <c r="Q19" s="93">
        <f t="shared" si="1"/>
        <v>33</v>
      </c>
      <c r="R19" s="94" t="str">
        <f t="shared" si="2"/>
        <v>Produkte</v>
      </c>
      <c r="S19" s="94" t="str">
        <f t="shared" si="3"/>
        <v>BUs</v>
      </c>
      <c r="T19" s="94" t="str">
        <f t="shared" si="4"/>
        <v>Symptome</v>
      </c>
      <c r="U19" s="94" t="str">
        <f>IFERROR(VLOOKUP(Abfalldokumentation!$W19,Kennzahlen!S:U,3,FALSE)*Abfalldokumentation!$J19,"0")</f>
        <v>0</v>
      </c>
      <c r="V19" s="93" t="str">
        <f>IF(ISBLANK(A19),VLOOKUP(Abfalldokumentation!$W19,'Linien - BU'!R:S,2,FALSE),A19)</f>
        <v>QM</v>
      </c>
      <c r="W19" s="95" t="str">
        <f t="shared" si="5"/>
        <v>Diverses QM</v>
      </c>
      <c r="X19" s="108">
        <f t="shared" si="6"/>
        <v>74</v>
      </c>
      <c r="Y19" s="34"/>
      <c r="AC19" s="34"/>
      <c r="AF19" s="34"/>
      <c r="AG19" s="34"/>
      <c r="AH19" s="34"/>
    </row>
    <row r="20" spans="1:34" ht="30" customHeight="1" x14ac:dyDescent="0.25">
      <c r="A20" s="50" t="s">
        <v>59</v>
      </c>
      <c r="B20" s="51" t="s">
        <v>57</v>
      </c>
      <c r="C20" s="51">
        <v>51</v>
      </c>
      <c r="D20" s="62">
        <v>73</v>
      </c>
      <c r="E20" s="52">
        <v>44427</v>
      </c>
      <c r="F20" s="53" t="s">
        <v>58</v>
      </c>
      <c r="G20" s="54" t="s">
        <v>58</v>
      </c>
      <c r="H20" s="55" t="str">
        <f>IFERROR(VLOOKUP(Abfalldokumentation!$B20,Artikel!A:C,3,FALSE),Abfalldokumentation!$B20)</f>
        <v>Laborproben</v>
      </c>
      <c r="I20" s="96" t="str">
        <f>VLOOKUP(V20,'Linien - BU'!A:B,2,FALSE)</f>
        <v>Rest</v>
      </c>
      <c r="J20" s="97">
        <f t="shared" si="0"/>
        <v>51</v>
      </c>
      <c r="K20" s="98">
        <f>Abfalldokumentation!$E20</f>
        <v>44427</v>
      </c>
      <c r="L20" s="97" t="str">
        <f>IFERROR(IF(AND(OR(Abfalldokumentation!$I20="BU3",Abfalldokumentation!$I20="Verkauf"),Abfalldokumentation!$N20="Schimmel",Abfalldokumentation!$O20="keinen Abnehmer/kein Schälpersonal"),"Div. Zipfel, ES ohne Verwendung",VLOOKUP(Abfalldokumentation!$M20,Produktgruppen!A:B,2,FALSE)),"-")</f>
        <v>Qualitätssicherung</v>
      </c>
      <c r="M20" s="99" t="str">
        <f>IFERROR(VLOOKUP(Abfalldokumentation!$W20,Artikel!A:C,3,FALSE),Abfalldokumentation!$W20)</f>
        <v>Laborproben</v>
      </c>
      <c r="N20" s="100" t="str">
        <f>VLOOKUP(D20,'Liste Gründe'!A:D,2,FALSE)</f>
        <v>Qualitätssicherung</v>
      </c>
      <c r="O20" s="98" t="str">
        <f>IF(ISBLANK(F20),VLOOKUP(Abfalldokumentation!$X20,'Liste Gründe'!A:D,3,FALSE),F20)</f>
        <v>Laborprobe</v>
      </c>
      <c r="P20" s="100" t="str">
        <f>IF(ISBLANK(Abfalldokumentation!$G20),"-",Abfalldokumentation!$G20)</f>
        <v>Laborprobe</v>
      </c>
      <c r="Q20" s="99">
        <f t="shared" si="1"/>
        <v>33</v>
      </c>
      <c r="R20" s="100" t="str">
        <f t="shared" si="2"/>
        <v>Produkte</v>
      </c>
      <c r="S20" s="100" t="str">
        <f t="shared" si="3"/>
        <v>BUs</v>
      </c>
      <c r="T20" s="100" t="str">
        <f t="shared" si="4"/>
        <v>Symptome</v>
      </c>
      <c r="U20" s="100" t="str">
        <f>IFERROR(VLOOKUP(Abfalldokumentation!$W20,Kennzahlen!S:U,3,FALSE)*Abfalldokumentation!$J20,"0")</f>
        <v>0</v>
      </c>
      <c r="V20" s="99" t="str">
        <f>IF(ISBLANK(A20),VLOOKUP(Abfalldokumentation!$W20,'Linien - BU'!R:S,2,FALSE),A20)</f>
        <v>Labor</v>
      </c>
      <c r="W20" s="95" t="str">
        <f t="shared" si="5"/>
        <v>Laborproben</v>
      </c>
      <c r="X20" s="108">
        <f t="shared" si="6"/>
        <v>73</v>
      </c>
      <c r="Y20" s="34"/>
      <c r="AC20" s="34"/>
      <c r="AF20" s="34"/>
      <c r="AG20" s="34"/>
      <c r="AH20" s="34"/>
    </row>
    <row r="21" spans="1:34" ht="30" customHeight="1" x14ac:dyDescent="0.25">
      <c r="A21" s="56" t="s">
        <v>74</v>
      </c>
      <c r="B21" s="57" t="s">
        <v>71</v>
      </c>
      <c r="C21" s="57">
        <v>54</v>
      </c>
      <c r="D21" s="57">
        <v>22</v>
      </c>
      <c r="E21" s="58">
        <v>44427</v>
      </c>
      <c r="F21" s="59" t="s">
        <v>72</v>
      </c>
      <c r="G21" s="60" t="s">
        <v>73</v>
      </c>
      <c r="H21" s="61" t="str">
        <f>IFERROR(VLOOKUP(Abfalldokumentation!$B21,Artikel!A:C,3,FALSE),Abfalldokumentation!$B21)</f>
        <v>Räucher Ammerland</v>
      </c>
      <c r="I21" s="90" t="str">
        <f>VLOOKUP(V21,'Linien - BU'!A:B,2,FALSE)</f>
        <v>BU1</v>
      </c>
      <c r="J21" s="91">
        <f t="shared" si="0"/>
        <v>54</v>
      </c>
      <c r="K21" s="92">
        <f>Abfalldokumentation!$E21</f>
        <v>44427</v>
      </c>
      <c r="L21" s="91" t="str">
        <f>IFERROR(IF(AND(OR(Abfalldokumentation!$I21="BU3",Abfalldokumentation!$I21="Verkauf"),Abfalldokumentation!$N21="Schimmel",Abfalldokumentation!$O21="keinen Abnehmer/kein Schälpersonal"),"Div. Zipfel, ES ohne Verwendung",VLOOKUP(Abfalldokumentation!$M21,Produktgruppen!A:B,2,FALSE)),"-")</f>
        <v>RW</v>
      </c>
      <c r="M21" s="93" t="str">
        <f>IFERROR(VLOOKUP(Abfalldokumentation!$W21,Artikel!A:C,3,FALSE),Abfalldokumentation!$W21)</f>
        <v>Räucher Ammerland</v>
      </c>
      <c r="N21" s="94" t="str">
        <f>VLOOKUP(D21,'Liste Gründe'!A:D,2,FALSE)</f>
        <v>Rest</v>
      </c>
      <c r="O21" s="92" t="str">
        <f>IF(ISBLANK(F21),VLOOKUP(Abfalldokumentation!$X21,'Liste Gründe'!A:D,3,FALSE),F21)</f>
        <v>geschälte Rinde</v>
      </c>
      <c r="P21" s="94" t="str">
        <f>IF(ISBLANK(Abfalldokumentation!$G21),"-",Abfalldokumentation!$G21)</f>
        <v>keine Verwendung möglich</v>
      </c>
      <c r="Q21" s="93">
        <f t="shared" si="1"/>
        <v>33</v>
      </c>
      <c r="R21" s="94" t="str">
        <f t="shared" si="2"/>
        <v>Produkte</v>
      </c>
      <c r="S21" s="94" t="str">
        <f t="shared" si="3"/>
        <v>BUs</v>
      </c>
      <c r="T21" s="94" t="str">
        <f t="shared" si="4"/>
        <v>Symptome</v>
      </c>
      <c r="U21" s="94" t="str">
        <f>IFERROR(VLOOKUP(Abfalldokumentation!$W21,Kennzahlen!S:U,3,FALSE)*Abfalldokumentation!$J21,"0")</f>
        <v>0</v>
      </c>
      <c r="V21" s="93" t="str">
        <f>IF(ISBLANK(A21),VLOOKUP(Abfalldokumentation!$W21,'Linien - BU'!R:S,2,FALSE),A21)</f>
        <v>RWV</v>
      </c>
      <c r="W21" s="95" t="str">
        <f t="shared" si="5"/>
        <v>Räucher Ammerland</v>
      </c>
      <c r="X21" s="108">
        <f t="shared" si="6"/>
        <v>22</v>
      </c>
      <c r="Y21" s="34"/>
      <c r="AC21" s="34"/>
      <c r="AF21" s="34"/>
      <c r="AG21" s="34"/>
      <c r="AH21" s="34"/>
    </row>
    <row r="22" spans="1:34" ht="30" customHeight="1" x14ac:dyDescent="0.25">
      <c r="A22" s="50" t="s">
        <v>37</v>
      </c>
      <c r="B22" s="51">
        <v>29501032</v>
      </c>
      <c r="C22" s="51">
        <v>28</v>
      </c>
      <c r="D22" s="51">
        <v>22</v>
      </c>
      <c r="E22" s="52">
        <v>44428</v>
      </c>
      <c r="F22" s="53" t="s">
        <v>61</v>
      </c>
      <c r="G22" s="51" t="s">
        <v>91</v>
      </c>
      <c r="H22" s="55" t="str">
        <f>IFERROR(VLOOKUP(Abfalldokumentation!$B22,Artikel!A:C,3,FALSE),Abfalldokumentation!$B22)</f>
        <v>ABS CHED-ROT MIT ß-CARO</v>
      </c>
      <c r="I22" s="96" t="str">
        <f>VLOOKUP(V22,'Linien - BU'!A:B,2,FALSE)</f>
        <v>BU3</v>
      </c>
      <c r="J22" s="97">
        <f t="shared" si="0"/>
        <v>28</v>
      </c>
      <c r="K22" s="98">
        <f>Abfalldokumentation!$E22</f>
        <v>44428</v>
      </c>
      <c r="L22" s="97" t="str">
        <f>IFERROR(IF(AND(OR(Abfalldokumentation!$I22="BU3",Abfalldokumentation!$I22="Verkauf"),Abfalldokumentation!$N22="Schimmel",Abfalldokumentation!$O22="keinen Abnehmer/kein Schälpersonal"),"Div. Zipfel, ES ohne Verwendung",VLOOKUP(Abfalldokumentation!$M22,Produktgruppen!A:B,2,FALSE)),"-")</f>
        <v>ABS</v>
      </c>
      <c r="M22" s="99" t="str">
        <f>IFERROR(VLOOKUP(Abfalldokumentation!$W22,Artikel!A:C,3,FALSE),Abfalldokumentation!$W22)</f>
        <v>ABS CHED-ROT MIT ß-CARO</v>
      </c>
      <c r="N22" s="100" t="str">
        <f>VLOOKUP(D22,'Liste Gründe'!A:D,2,FALSE)</f>
        <v>Rest</v>
      </c>
      <c r="O22" s="98" t="str">
        <f>IF(ISBLANK(F22),VLOOKUP(Abfalldokumentation!$X22,'Liste Gründe'!A:D,3,FALSE),F22)</f>
        <v>Fremdkörper</v>
      </c>
      <c r="P22" s="100" t="str">
        <f>IF(ISBLANK(Abfalldokumentation!$G22),"-",Abfalldokumentation!$G22)</f>
        <v>Schmutz</v>
      </c>
      <c r="Q22" s="99">
        <f t="shared" si="1"/>
        <v>33</v>
      </c>
      <c r="R22" s="100" t="str">
        <f t="shared" si="2"/>
        <v>Produkte</v>
      </c>
      <c r="S22" s="100" t="str">
        <f t="shared" si="3"/>
        <v>BUs</v>
      </c>
      <c r="T22" s="100" t="str">
        <f t="shared" si="4"/>
        <v>Symptome</v>
      </c>
      <c r="U22" s="100">
        <f>IFERROR(VLOOKUP(Abfalldokumentation!$W22,Kennzahlen!S:U,3,FALSE)*Abfalldokumentation!$J22,"0")</f>
        <v>28</v>
      </c>
      <c r="V22" s="99" t="str">
        <f>IF(ISBLANK(A22),VLOOKUP(Abfalldokumentation!$W22,'Linien - BU'!R:S,2,FALSE),A22)</f>
        <v>L33</v>
      </c>
      <c r="W22" s="95">
        <f t="shared" si="5"/>
        <v>29501032</v>
      </c>
      <c r="X22" s="108">
        <f t="shared" si="6"/>
        <v>22</v>
      </c>
      <c r="Y22" s="34"/>
      <c r="AC22" s="34"/>
      <c r="AF22" s="34"/>
      <c r="AG22" s="34"/>
      <c r="AH22" s="34"/>
    </row>
    <row r="23" spans="1:34" ht="30" customHeight="1" x14ac:dyDescent="0.25">
      <c r="A23" s="56" t="s">
        <v>41</v>
      </c>
      <c r="B23" s="57">
        <v>29600013</v>
      </c>
      <c r="C23" s="57">
        <v>184</v>
      </c>
      <c r="D23" s="57">
        <v>12</v>
      </c>
      <c r="E23" s="58">
        <v>44428</v>
      </c>
      <c r="F23" s="59" t="s">
        <v>39</v>
      </c>
      <c r="G23" s="60" t="s">
        <v>40</v>
      </c>
      <c r="H23" s="61" t="str">
        <f>IFERROR(VLOOKUP(Abfalldokumentation!$B23,Artikel!A:C,3,FALSE),Abfalldokumentation!$B23)</f>
        <v>VS GRS Chili mit Rinde</v>
      </c>
      <c r="I23" s="90" t="str">
        <f>VLOOKUP(V23,'Linien - BU'!A:B,2,FALSE)</f>
        <v>BU1</v>
      </c>
      <c r="J23" s="91">
        <f t="shared" si="0"/>
        <v>184</v>
      </c>
      <c r="K23" s="92">
        <f>Abfalldokumentation!$E23</f>
        <v>44428</v>
      </c>
      <c r="L23" s="91" t="str">
        <f>IFERROR(IF(AND(OR(Abfalldokumentation!$I23="BU3",Abfalldokumentation!$I23="Verkauf"),Abfalldokumentation!$N23="Schimmel",Abfalldokumentation!$O23="keinen Abnehmer/kein Schälpersonal"),"Div. Zipfel, ES ohne Verwendung",VLOOKUP(Abfalldokumentation!$M23,Produktgruppen!A:B,2,FALSE)),"-")</f>
        <v>Vorschmelz</v>
      </c>
      <c r="M23" s="93" t="str">
        <f>IFERROR(VLOOKUP(Abfalldokumentation!$W23,Artikel!A:C,3,FALSE),Abfalldokumentation!$W23)</f>
        <v>VS GRS Chili mit Rinde</v>
      </c>
      <c r="N23" s="94" t="str">
        <f>VLOOKUP(D23,'Liste Gründe'!A:D,2,FALSE)</f>
        <v>Schimmel</v>
      </c>
      <c r="O23" s="92" t="str">
        <f>IF(ISBLANK(F23),VLOOKUP(Abfalldokumentation!$X23,'Liste Gründe'!A:D,3,FALSE),F23)</f>
        <v>keine Verarbeitung</v>
      </c>
      <c r="P23" s="94" t="str">
        <f>IF(ISBLANK(Abfalldokumentation!$G23),"-",Abfalldokumentation!$G23)</f>
        <v>Aufgrund Konsistenz nicht genommen. Zu wenig VOS verarbeitet. Vom Warmen ins Kalte -&gt; Schimmel</v>
      </c>
      <c r="Q23" s="93">
        <f t="shared" si="1"/>
        <v>33</v>
      </c>
      <c r="R23" s="94" t="str">
        <f t="shared" si="2"/>
        <v>Produkte</v>
      </c>
      <c r="S23" s="94" t="str">
        <f t="shared" si="3"/>
        <v>BUs</v>
      </c>
      <c r="T23" s="94" t="str">
        <f t="shared" si="4"/>
        <v>Symptome</v>
      </c>
      <c r="U23" s="94">
        <f>IFERROR(VLOOKUP(Abfalldokumentation!$W23,Kennzahlen!S:U,3,FALSE)*Abfalldokumentation!$J23,"0")</f>
        <v>649.86959999999999</v>
      </c>
      <c r="V23" s="93" t="str">
        <f>IF(ISBLANK(A23),VLOOKUP(Abfalldokumentation!$W23,'Linien - BU'!R:S,2,FALSE),A23)</f>
        <v>Schmelze</v>
      </c>
      <c r="W23" s="95">
        <f t="shared" si="5"/>
        <v>29600013</v>
      </c>
      <c r="X23" s="108">
        <f t="shared" si="6"/>
        <v>12</v>
      </c>
      <c r="Y23" s="34"/>
      <c r="AC23" s="34"/>
      <c r="AF23" s="34"/>
      <c r="AG23" s="34"/>
      <c r="AH23" s="34"/>
    </row>
    <row r="24" spans="1:34" ht="30" customHeight="1" x14ac:dyDescent="0.25">
      <c r="A24" s="50" t="s">
        <v>86</v>
      </c>
      <c r="B24" s="51">
        <v>50000011</v>
      </c>
      <c r="C24" s="51">
        <v>1780</v>
      </c>
      <c r="D24" s="51">
        <v>22</v>
      </c>
      <c r="E24" s="52">
        <v>44428</v>
      </c>
      <c r="F24" s="53" t="s">
        <v>84</v>
      </c>
      <c r="G24" s="54" t="s">
        <v>85</v>
      </c>
      <c r="H24" s="55" t="str">
        <f>IFERROR(VLOOKUP(Abfalldokumentation!$B24,Artikel!A:C,3,FALSE),Abfalldokumentation!$B24)</f>
        <v>AM FK-Röllchen England</v>
      </c>
      <c r="I24" s="96" t="str">
        <f>VLOOKUP(V24,'Linien - BU'!A:B,2,FALSE)</f>
        <v>Rest</v>
      </c>
      <c r="J24" s="97">
        <f t="shared" si="0"/>
        <v>1780</v>
      </c>
      <c r="K24" s="98">
        <f>Abfalldokumentation!$E24</f>
        <v>44428</v>
      </c>
      <c r="L24" s="97" t="str">
        <f>IFERROR(IF(AND(OR(Abfalldokumentation!$I24="BU3",Abfalldokumentation!$I24="Verkauf"),Abfalldokumentation!$N24="Schimmel",Abfalldokumentation!$O24="keinen Abnehmer/kein Schälpersonal"),"Div. Zipfel, ES ohne Verwendung",VLOOKUP(Abfalldokumentation!$M24,Produktgruppen!A:B,2,FALSE)),"-")</f>
        <v>Weisenhorn Ware</v>
      </c>
      <c r="M24" s="99" t="str">
        <f>IFERROR(VLOOKUP(Abfalldokumentation!$W24,Artikel!A:C,3,FALSE),Abfalldokumentation!$W24)</f>
        <v>AM FK-Röllchen England</v>
      </c>
      <c r="N24" s="100" t="str">
        <f>VLOOKUP(D24,'Liste Gründe'!A:D,2,FALSE)</f>
        <v>Rest</v>
      </c>
      <c r="O24" s="98" t="str">
        <f>IF(ISBLANK(F24),VLOOKUP(Abfalldokumentation!$X24,'Liste Gründe'!A:D,3,FALSE),F24)</f>
        <v>Retoure</v>
      </c>
      <c r="P24" s="100" t="str">
        <f>IF(ISBLANK(Abfalldokumentation!$G24),"-",Abfalldokumentation!$G24)</f>
        <v>Freigabe QM über Produktion Weisenhorn(Ethylinoxid)</v>
      </c>
      <c r="Q24" s="99">
        <f t="shared" si="1"/>
        <v>33</v>
      </c>
      <c r="R24" s="100" t="str">
        <f t="shared" si="2"/>
        <v>Produkte</v>
      </c>
      <c r="S24" s="100" t="str">
        <f t="shared" si="3"/>
        <v>BUs</v>
      </c>
      <c r="T24" s="100" t="str">
        <f t="shared" si="4"/>
        <v>Symptome</v>
      </c>
      <c r="U24" s="100" t="str">
        <f>IFERROR(VLOOKUP(Abfalldokumentation!$W24,Kennzahlen!S:U,3,FALSE)*Abfalldokumentation!$J24,"0")</f>
        <v>0</v>
      </c>
      <c r="V24" s="99" t="str">
        <f>IF(ISBLANK(A24),VLOOKUP(Abfalldokumentation!$W24,'Linien - BU'!R:S,2,FALSE),A24)</f>
        <v>Weisenhorn</v>
      </c>
      <c r="W24" s="95">
        <f t="shared" si="5"/>
        <v>50000011</v>
      </c>
      <c r="X24" s="108">
        <f t="shared" si="6"/>
        <v>22</v>
      </c>
      <c r="Y24" s="34"/>
      <c r="AC24" s="34"/>
      <c r="AF24" s="34"/>
      <c r="AG24" s="34"/>
      <c r="AH24" s="34"/>
    </row>
    <row r="25" spans="1:34" ht="30" customHeight="1" x14ac:dyDescent="0.25">
      <c r="A25" s="56" t="s">
        <v>7</v>
      </c>
      <c r="B25" s="57" t="s">
        <v>64</v>
      </c>
      <c r="C25" s="57">
        <v>93.5</v>
      </c>
      <c r="D25" s="57">
        <v>12</v>
      </c>
      <c r="E25" s="58">
        <v>44428</v>
      </c>
      <c r="F25" s="59" t="s">
        <v>21</v>
      </c>
      <c r="G25" s="60" t="s">
        <v>21</v>
      </c>
      <c r="H25" s="61" t="str">
        <f>IFERROR(VLOOKUP(Abfalldokumentation!$B25,Artikel!A:C,3,FALSE),Abfalldokumentation!$B25)</f>
        <v>Blöcke</v>
      </c>
      <c r="I25" s="90" t="str">
        <f>VLOOKUP(V25,'Linien - BU'!A:B,2,FALSE)</f>
        <v>BU2</v>
      </c>
      <c r="J25" s="91">
        <f t="shared" si="0"/>
        <v>93.5</v>
      </c>
      <c r="K25" s="92">
        <f>Abfalldokumentation!$E25</f>
        <v>44428</v>
      </c>
      <c r="L25" s="91" t="str">
        <f>IFERROR(IF(AND(OR(Abfalldokumentation!$I25="BU3",Abfalldokumentation!$I25="Verkauf"),Abfalldokumentation!$N25="Schimmel",Abfalldokumentation!$O25="keinen Abnehmer/kein Schälpersonal"),"Div. Zipfel, ES ohne Verwendung",VLOOKUP(Abfalldokumentation!$M25,Produktgruppen!A:B,2,FALSE)),"-")</f>
        <v>Rohware</v>
      </c>
      <c r="M25" s="93" t="str">
        <f>IFERROR(VLOOKUP(Abfalldokumentation!$W25,Artikel!A:C,3,FALSE),Abfalldokumentation!$W25)</f>
        <v>Blöcke</v>
      </c>
      <c r="N25" s="94" t="str">
        <f>VLOOKUP(D25,'Liste Gründe'!A:D,2,FALSE)</f>
        <v>Schimmel</v>
      </c>
      <c r="O25" s="92" t="str">
        <f>IF(ISBLANK(F25),VLOOKUP(Abfalldokumentation!$X25,'Liste Gründe'!A:D,3,FALSE),F25)</f>
        <v>Luftzieher/Folienriss durch Transport</v>
      </c>
      <c r="P25" s="94" t="str">
        <f>IF(ISBLANK(Abfalldokumentation!$G25),"-",Abfalldokumentation!$G25)</f>
        <v>Luftzieher/Folienriss durch Transport</v>
      </c>
      <c r="Q25" s="93">
        <f t="shared" si="1"/>
        <v>33</v>
      </c>
      <c r="R25" s="94" t="str">
        <f t="shared" si="2"/>
        <v>Produkte</v>
      </c>
      <c r="S25" s="94" t="str">
        <f t="shared" si="3"/>
        <v>BUs</v>
      </c>
      <c r="T25" s="94" t="str">
        <f t="shared" si="4"/>
        <v>Symptome</v>
      </c>
      <c r="U25" s="94" t="str">
        <f>IFERROR(VLOOKUP(Abfalldokumentation!$W25,Kennzahlen!S:U,3,FALSE)*Abfalldokumentation!$J25,"0")</f>
        <v>0</v>
      </c>
      <c r="V25" s="93" t="str">
        <f>IF(ISBLANK(A25),VLOOKUP(Abfalldokumentation!$W25,'Linien - BU'!R:S,2,FALSE),A25)</f>
        <v>BU2</v>
      </c>
      <c r="W25" s="95" t="str">
        <f t="shared" si="5"/>
        <v>Blöcke</v>
      </c>
      <c r="X25" s="108">
        <f t="shared" si="6"/>
        <v>12</v>
      </c>
      <c r="Y25" s="34"/>
      <c r="AC25" s="34"/>
      <c r="AF25" s="34"/>
      <c r="AG25" s="34"/>
      <c r="AH25" s="34"/>
    </row>
    <row r="26" spans="1:34" ht="30" customHeight="1" x14ac:dyDescent="0.25">
      <c r="A26" s="50" t="s">
        <v>15044</v>
      </c>
      <c r="B26" s="51" t="s">
        <v>15169</v>
      </c>
      <c r="C26" s="51">
        <v>101</v>
      </c>
      <c r="D26" s="51">
        <v>12</v>
      </c>
      <c r="E26" s="52">
        <v>44428</v>
      </c>
      <c r="F26" s="53" t="s">
        <v>15041</v>
      </c>
      <c r="G26" s="54" t="s">
        <v>87</v>
      </c>
      <c r="H26" s="55" t="str">
        <f>IFERROR(VLOOKUP(Abfalldokumentation!$B26,Artikel!A:C,3,FALSE),Abfalldokumentation!$B26)</f>
        <v>Div. Zipfel, Endstücke</v>
      </c>
      <c r="I26" s="96" t="str">
        <f>VLOOKUP(V26,'Linien - BU'!A:B,2,FALSE)</f>
        <v>Verkauf</v>
      </c>
      <c r="J26" s="97">
        <f t="shared" si="0"/>
        <v>101</v>
      </c>
      <c r="K26" s="98">
        <f>Abfalldokumentation!$E26</f>
        <v>44428</v>
      </c>
      <c r="L26" s="97" t="str">
        <f>IFERROR(IF(AND(OR(Abfalldokumentation!$I26="BU3",Abfalldokumentation!$I26="Verkauf"),Abfalldokumentation!$N26="Schimmel",Abfalldokumentation!$O26="keinen Abnehmer/kein Schälpersonal"),"Div. Zipfel, ES ohne Verwendung",VLOOKUP(Abfalldokumentation!$M26,Produktgruppen!A:B,2,FALSE)),"-")</f>
        <v>Div. Zipfel, ES ohne Verwendung</v>
      </c>
      <c r="M26" s="99" t="str">
        <f>IFERROR(VLOOKUP(Abfalldokumentation!$W26,Artikel!A:C,3,FALSE),Abfalldokumentation!$W26)</f>
        <v>Div. Zipfel, Endstücke</v>
      </c>
      <c r="N26" s="100" t="str">
        <f>VLOOKUP(D26,'Liste Gründe'!A:D,2,FALSE)</f>
        <v>Schimmel</v>
      </c>
      <c r="O26" s="98" t="str">
        <f>IF(ISBLANK(F26),VLOOKUP(Abfalldokumentation!$X26,'Liste Gründe'!A:D,3,FALSE),F26)</f>
        <v>keinen Abnehmer/kein Schälpersonal</v>
      </c>
      <c r="P26" s="100" t="str">
        <f>IF(ISBLANK(Abfalldokumentation!$G26),"-",Abfalldokumentation!$G26)</f>
        <v>keinen Abnehmer/Schälen</v>
      </c>
      <c r="Q26" s="99">
        <f t="shared" si="1"/>
        <v>33</v>
      </c>
      <c r="R26" s="100" t="str">
        <f t="shared" si="2"/>
        <v>Produkte</v>
      </c>
      <c r="S26" s="100" t="str">
        <f t="shared" si="3"/>
        <v>BUs</v>
      </c>
      <c r="T26" s="100" t="str">
        <f t="shared" si="4"/>
        <v>Symptome</v>
      </c>
      <c r="U26" s="100" t="str">
        <f>IFERROR(VLOOKUP(Abfalldokumentation!$W26,Kennzahlen!S:U,3,FALSE)*Abfalldokumentation!$J26,"0")</f>
        <v>0</v>
      </c>
      <c r="V26" s="99" t="str">
        <f>IF(ISBLANK(A26),VLOOKUP(Abfalldokumentation!$W26,'Linien - BU'!R:S,2,FALSE),A26)</f>
        <v>Verkauf</v>
      </c>
      <c r="W26" s="95" t="str">
        <f t="shared" si="5"/>
        <v>Div. Zipfel, Endstücke</v>
      </c>
      <c r="X26" s="108">
        <f t="shared" si="6"/>
        <v>12</v>
      </c>
      <c r="Y26" s="34"/>
      <c r="AC26" s="34"/>
      <c r="AF26" s="34"/>
      <c r="AG26" s="34"/>
      <c r="AH26" s="34"/>
    </row>
    <row r="27" spans="1:34" ht="30" customHeight="1" x14ac:dyDescent="0.25">
      <c r="A27" s="56" t="s">
        <v>15044</v>
      </c>
      <c r="B27" s="57" t="s">
        <v>15169</v>
      </c>
      <c r="C27" s="57">
        <v>11.5</v>
      </c>
      <c r="D27" s="57">
        <v>12</v>
      </c>
      <c r="E27" s="58">
        <v>44428</v>
      </c>
      <c r="F27" s="59" t="s">
        <v>15041</v>
      </c>
      <c r="G27" s="60" t="s">
        <v>87</v>
      </c>
      <c r="H27" s="61" t="str">
        <f>IFERROR(VLOOKUP(Abfalldokumentation!$B27,Artikel!A:C,3,FALSE),Abfalldokumentation!$B27)</f>
        <v>Div. Zipfel, Endstücke</v>
      </c>
      <c r="I27" s="90" t="str">
        <f>VLOOKUP(V27,'Linien - BU'!A:B,2,FALSE)</f>
        <v>Verkauf</v>
      </c>
      <c r="J27" s="91">
        <f t="shared" si="0"/>
        <v>11.5</v>
      </c>
      <c r="K27" s="92">
        <f>Abfalldokumentation!$E27</f>
        <v>44428</v>
      </c>
      <c r="L27" s="91" t="str">
        <f>IFERROR(IF(AND(OR(Abfalldokumentation!$I27="BU3",Abfalldokumentation!$I27="Verkauf"),Abfalldokumentation!$N27="Schimmel",Abfalldokumentation!$O27="keinen Abnehmer/kein Schälpersonal"),"Div. Zipfel, ES ohne Verwendung",VLOOKUP(Abfalldokumentation!$M27,Produktgruppen!A:B,2,FALSE)),"-")</f>
        <v>Div. Zipfel, ES ohne Verwendung</v>
      </c>
      <c r="M27" s="93" t="str">
        <f>IFERROR(VLOOKUP(Abfalldokumentation!$W27,Artikel!A:C,3,FALSE),Abfalldokumentation!$W27)</f>
        <v>Div. Zipfel, Endstücke</v>
      </c>
      <c r="N27" s="94" t="str">
        <f>VLOOKUP(D27,'Liste Gründe'!A:D,2,FALSE)</f>
        <v>Schimmel</v>
      </c>
      <c r="O27" s="92" t="str">
        <f>IF(ISBLANK(F27),VLOOKUP(Abfalldokumentation!$X27,'Liste Gründe'!A:D,3,FALSE),F27)</f>
        <v>keinen Abnehmer/kein Schälpersonal</v>
      </c>
      <c r="P27" s="94" t="str">
        <f>IF(ISBLANK(Abfalldokumentation!$G27),"-",Abfalldokumentation!$G27)</f>
        <v>keinen Abnehmer/Schälen</v>
      </c>
      <c r="Q27" s="93">
        <f t="shared" si="1"/>
        <v>33</v>
      </c>
      <c r="R27" s="94" t="str">
        <f t="shared" si="2"/>
        <v>Produkte</v>
      </c>
      <c r="S27" s="94" t="str">
        <f t="shared" si="3"/>
        <v>BUs</v>
      </c>
      <c r="T27" s="94" t="str">
        <f t="shared" si="4"/>
        <v>Symptome</v>
      </c>
      <c r="U27" s="94" t="str">
        <f>IFERROR(VLOOKUP(Abfalldokumentation!$W27,Kennzahlen!S:U,3,FALSE)*Abfalldokumentation!$J27,"0")</f>
        <v>0</v>
      </c>
      <c r="V27" s="93" t="str">
        <f>IF(ISBLANK(A27),VLOOKUP(Abfalldokumentation!$W27,'Linien - BU'!R:S,2,FALSE),A27)</f>
        <v>Verkauf</v>
      </c>
      <c r="W27" s="95" t="str">
        <f t="shared" si="5"/>
        <v>Div. Zipfel, Endstücke</v>
      </c>
      <c r="X27" s="108">
        <f t="shared" si="6"/>
        <v>12</v>
      </c>
      <c r="Y27" s="34"/>
      <c r="AC27" s="34"/>
      <c r="AF27" s="34"/>
      <c r="AG27" s="34"/>
      <c r="AH27" s="34"/>
    </row>
    <row r="28" spans="1:34" ht="30" customHeight="1" x14ac:dyDescent="0.25">
      <c r="A28" s="50" t="s">
        <v>15044</v>
      </c>
      <c r="B28" s="51" t="s">
        <v>15169</v>
      </c>
      <c r="C28" s="51">
        <v>97</v>
      </c>
      <c r="D28" s="51">
        <v>12</v>
      </c>
      <c r="E28" s="52">
        <v>44428</v>
      </c>
      <c r="F28" s="53" t="s">
        <v>15041</v>
      </c>
      <c r="G28" s="54" t="s">
        <v>87</v>
      </c>
      <c r="H28" s="55" t="str">
        <f>IFERROR(VLOOKUP(Abfalldokumentation!$B28,Artikel!A:C,3,FALSE),Abfalldokumentation!$B28)</f>
        <v>Div. Zipfel, Endstücke</v>
      </c>
      <c r="I28" s="96" t="str">
        <f>VLOOKUP(V28,'Linien - BU'!A:B,2,FALSE)</f>
        <v>Verkauf</v>
      </c>
      <c r="J28" s="97">
        <f t="shared" si="0"/>
        <v>97</v>
      </c>
      <c r="K28" s="98">
        <f>Abfalldokumentation!$E28</f>
        <v>44428</v>
      </c>
      <c r="L28" s="97" t="str">
        <f>IFERROR(IF(AND(OR(Abfalldokumentation!$I28="BU3",Abfalldokumentation!$I28="Verkauf"),Abfalldokumentation!$N28="Schimmel",Abfalldokumentation!$O28="keinen Abnehmer/kein Schälpersonal"),"Div. Zipfel, ES ohne Verwendung",VLOOKUP(Abfalldokumentation!$M28,Produktgruppen!A:B,2,FALSE)),"-")</f>
        <v>Div. Zipfel, ES ohne Verwendung</v>
      </c>
      <c r="M28" s="99" t="str">
        <f>IFERROR(VLOOKUP(Abfalldokumentation!$W28,Artikel!A:C,3,FALSE),Abfalldokumentation!$W28)</f>
        <v>Div. Zipfel, Endstücke</v>
      </c>
      <c r="N28" s="100" t="str">
        <f>VLOOKUP(D28,'Liste Gründe'!A:D,2,FALSE)</f>
        <v>Schimmel</v>
      </c>
      <c r="O28" s="98" t="str">
        <f>IF(ISBLANK(F28),VLOOKUP(Abfalldokumentation!$X28,'Liste Gründe'!A:D,3,FALSE),F28)</f>
        <v>keinen Abnehmer/kein Schälpersonal</v>
      </c>
      <c r="P28" s="100" t="str">
        <f>IF(ISBLANK(Abfalldokumentation!$G28),"-",Abfalldokumentation!$G28)</f>
        <v>keinen Abnehmer/Schälen</v>
      </c>
      <c r="Q28" s="99">
        <f t="shared" si="1"/>
        <v>33</v>
      </c>
      <c r="R28" s="100" t="str">
        <f t="shared" si="2"/>
        <v>Produkte</v>
      </c>
      <c r="S28" s="100" t="str">
        <f t="shared" si="3"/>
        <v>BUs</v>
      </c>
      <c r="T28" s="100" t="str">
        <f t="shared" si="4"/>
        <v>Symptome</v>
      </c>
      <c r="U28" s="100" t="str">
        <f>IFERROR(VLOOKUP(Abfalldokumentation!$W28,Kennzahlen!S:U,3,FALSE)*Abfalldokumentation!$J28,"0")</f>
        <v>0</v>
      </c>
      <c r="V28" s="99" t="str">
        <f>IF(ISBLANK(A28),VLOOKUP(Abfalldokumentation!$W28,'Linien - BU'!R:S,2,FALSE),A28)</f>
        <v>Verkauf</v>
      </c>
      <c r="W28" s="95" t="str">
        <f t="shared" si="5"/>
        <v>Div. Zipfel, Endstücke</v>
      </c>
      <c r="X28" s="108">
        <f t="shared" si="6"/>
        <v>12</v>
      </c>
      <c r="Y28" s="34"/>
      <c r="AC28" s="34"/>
      <c r="AF28" s="34"/>
      <c r="AG28" s="34"/>
      <c r="AH28" s="34"/>
    </row>
    <row r="29" spans="1:34" ht="30" customHeight="1" x14ac:dyDescent="0.25">
      <c r="A29" s="56" t="s">
        <v>74</v>
      </c>
      <c r="B29" s="57" t="s">
        <v>15169</v>
      </c>
      <c r="C29" s="57">
        <v>5</v>
      </c>
      <c r="D29" s="57">
        <v>22</v>
      </c>
      <c r="E29" s="58">
        <v>44428</v>
      </c>
      <c r="F29" s="59" t="s">
        <v>72</v>
      </c>
      <c r="G29" s="60" t="s">
        <v>73</v>
      </c>
      <c r="H29" s="61" t="str">
        <f>IFERROR(VLOOKUP(Abfalldokumentation!$B29,Artikel!A:C,3,FALSE),Abfalldokumentation!$B29)</f>
        <v>Div. Zipfel, Endstücke</v>
      </c>
      <c r="I29" s="90" t="str">
        <f>VLOOKUP(V29,'Linien - BU'!A:B,2,FALSE)</f>
        <v>BU1</v>
      </c>
      <c r="J29" s="91">
        <f t="shared" si="0"/>
        <v>5</v>
      </c>
      <c r="K29" s="92">
        <f>Abfalldokumentation!$E29</f>
        <v>44428</v>
      </c>
      <c r="L29" s="91" t="str">
        <f>IFERROR(IF(AND(OR(Abfalldokumentation!$I29="BU3",Abfalldokumentation!$I29="Verkauf"),Abfalldokumentation!$N29="Schimmel",Abfalldokumentation!$O29="keinen Abnehmer/kein Schälpersonal"),"Div. Zipfel, ES ohne Verwendung",VLOOKUP(Abfalldokumentation!$M29,Produktgruppen!A:B,2,FALSE)),"-")</f>
        <v>-</v>
      </c>
      <c r="M29" s="93" t="str">
        <f>IFERROR(VLOOKUP(Abfalldokumentation!$W29,Artikel!A:C,3,FALSE),Abfalldokumentation!$W29)</f>
        <v>Div. Zipfel, Endstücke</v>
      </c>
      <c r="N29" s="94" t="str">
        <f>VLOOKUP(D29,'Liste Gründe'!A:D,2,FALSE)</f>
        <v>Rest</v>
      </c>
      <c r="O29" s="92" t="str">
        <f>IF(ISBLANK(F29),VLOOKUP(Abfalldokumentation!$X29,'Liste Gründe'!A:D,3,FALSE),F29)</f>
        <v>geschälte Rinde</v>
      </c>
      <c r="P29" s="94" t="str">
        <f>IF(ISBLANK(Abfalldokumentation!$G29),"-",Abfalldokumentation!$G29)</f>
        <v>keine Verwendung möglich</v>
      </c>
      <c r="Q29" s="93">
        <f t="shared" si="1"/>
        <v>33</v>
      </c>
      <c r="R29" s="94" t="str">
        <f t="shared" si="2"/>
        <v>Produkte</v>
      </c>
      <c r="S29" s="94" t="str">
        <f t="shared" si="3"/>
        <v>BUs</v>
      </c>
      <c r="T29" s="94" t="str">
        <f t="shared" si="4"/>
        <v>Symptome</v>
      </c>
      <c r="U29" s="94" t="str">
        <f>IFERROR(VLOOKUP(Abfalldokumentation!$W29,Kennzahlen!S:U,3,FALSE)*Abfalldokumentation!$J29,"0")</f>
        <v>0</v>
      </c>
      <c r="V29" s="93" t="str">
        <f>IF(ISBLANK(A29),VLOOKUP(Abfalldokumentation!$W29,'Linien - BU'!R:S,2,FALSE),A29)</f>
        <v>RWV</v>
      </c>
      <c r="W29" s="95" t="str">
        <f t="shared" si="5"/>
        <v>Div. Zipfel, Endstücke</v>
      </c>
      <c r="X29" s="108">
        <f t="shared" si="6"/>
        <v>22</v>
      </c>
      <c r="Y29" s="34"/>
      <c r="AC29" s="34"/>
      <c r="AF29" s="34"/>
      <c r="AG29" s="34"/>
      <c r="AH29" s="34"/>
    </row>
    <row r="30" spans="1:34" ht="30" customHeight="1" x14ac:dyDescent="0.25">
      <c r="A30" s="50" t="s">
        <v>74</v>
      </c>
      <c r="B30" s="51" t="s">
        <v>15169</v>
      </c>
      <c r="C30" s="51">
        <v>20</v>
      </c>
      <c r="D30" s="51">
        <v>22</v>
      </c>
      <c r="E30" s="52">
        <v>44428</v>
      </c>
      <c r="F30" s="53" t="s">
        <v>72</v>
      </c>
      <c r="G30" s="54" t="s">
        <v>73</v>
      </c>
      <c r="H30" s="55" t="str">
        <f>IFERROR(VLOOKUP(Abfalldokumentation!$B30,Artikel!A:C,3,FALSE),Abfalldokumentation!$B30)</f>
        <v>Div. Zipfel, Endstücke</v>
      </c>
      <c r="I30" s="96" t="str">
        <f>VLOOKUP(V30,'Linien - BU'!A:B,2,FALSE)</f>
        <v>BU1</v>
      </c>
      <c r="J30" s="97">
        <f t="shared" si="0"/>
        <v>20</v>
      </c>
      <c r="K30" s="98">
        <f>Abfalldokumentation!$E30</f>
        <v>44428</v>
      </c>
      <c r="L30" s="97" t="str">
        <f>IFERROR(IF(AND(OR(Abfalldokumentation!$I30="BU3",Abfalldokumentation!$I30="Verkauf"),Abfalldokumentation!$N30="Schimmel",Abfalldokumentation!$O30="keinen Abnehmer/kein Schälpersonal"),"Div. Zipfel, ES ohne Verwendung",VLOOKUP(Abfalldokumentation!$M30,Produktgruppen!A:B,2,FALSE)),"-")</f>
        <v>-</v>
      </c>
      <c r="M30" s="99" t="str">
        <f>IFERROR(VLOOKUP(Abfalldokumentation!$W30,Artikel!A:C,3,FALSE),Abfalldokumentation!$W30)</f>
        <v>Div. Zipfel, Endstücke</v>
      </c>
      <c r="N30" s="100" t="str">
        <f>VLOOKUP(D30,'Liste Gründe'!A:D,2,FALSE)</f>
        <v>Rest</v>
      </c>
      <c r="O30" s="98" t="str">
        <f>IF(ISBLANK(F30),VLOOKUP(Abfalldokumentation!$X30,'Liste Gründe'!A:D,3,FALSE),F30)</f>
        <v>geschälte Rinde</v>
      </c>
      <c r="P30" s="100" t="str">
        <f>IF(ISBLANK(Abfalldokumentation!$G30),"-",Abfalldokumentation!$G30)</f>
        <v>keine Verwendung möglich</v>
      </c>
      <c r="Q30" s="99">
        <f t="shared" si="1"/>
        <v>33</v>
      </c>
      <c r="R30" s="100" t="str">
        <f t="shared" si="2"/>
        <v>Produkte</v>
      </c>
      <c r="S30" s="100" t="str">
        <f t="shared" si="3"/>
        <v>BUs</v>
      </c>
      <c r="T30" s="100" t="str">
        <f t="shared" si="4"/>
        <v>Symptome</v>
      </c>
      <c r="U30" s="100" t="str">
        <f>IFERROR(VLOOKUP(Abfalldokumentation!$W30,Kennzahlen!S:U,3,FALSE)*Abfalldokumentation!$J30,"0")</f>
        <v>0</v>
      </c>
      <c r="V30" s="99" t="str">
        <f>IF(ISBLANK(A30),VLOOKUP(Abfalldokumentation!$W30,'Linien - BU'!R:S,2,FALSE),A30)</f>
        <v>RWV</v>
      </c>
      <c r="W30" s="95" t="str">
        <f t="shared" si="5"/>
        <v>Div. Zipfel, Endstücke</v>
      </c>
      <c r="X30" s="108">
        <f t="shared" si="6"/>
        <v>22</v>
      </c>
      <c r="Y30" s="34"/>
      <c r="AC30" s="34"/>
      <c r="AF30" s="34"/>
      <c r="AG30" s="34"/>
      <c r="AH30" s="34"/>
    </row>
    <row r="31" spans="1:34" ht="30" customHeight="1" x14ac:dyDescent="0.25">
      <c r="A31" s="56" t="s">
        <v>56</v>
      </c>
      <c r="B31" s="57" t="s">
        <v>15169</v>
      </c>
      <c r="C31" s="57">
        <v>25</v>
      </c>
      <c r="D31" s="57">
        <v>22</v>
      </c>
      <c r="E31" s="58">
        <v>44428</v>
      </c>
      <c r="F31" s="59" t="s">
        <v>61</v>
      </c>
      <c r="G31" s="57" t="s">
        <v>91</v>
      </c>
      <c r="H31" s="61" t="str">
        <f>IFERROR(VLOOKUP(Abfalldokumentation!$B31,Artikel!A:C,3,FALSE),Abfalldokumentation!$B31)</f>
        <v>Div. Zipfel, Endstücke</v>
      </c>
      <c r="I31" s="90" t="str">
        <f>VLOOKUP(V31,'Linien - BU'!A:B,2,FALSE)</f>
        <v>BU3</v>
      </c>
      <c r="J31" s="91">
        <f t="shared" si="0"/>
        <v>25</v>
      </c>
      <c r="K31" s="92">
        <f>Abfalldokumentation!$E31</f>
        <v>44428</v>
      </c>
      <c r="L31" s="91" t="str">
        <f>IFERROR(IF(AND(OR(Abfalldokumentation!$I31="BU3",Abfalldokumentation!$I31="Verkauf"),Abfalldokumentation!$N31="Schimmel",Abfalldokumentation!$O31="keinen Abnehmer/kein Schälpersonal"),"Div. Zipfel, ES ohne Verwendung",VLOOKUP(Abfalldokumentation!$M31,Produktgruppen!A:B,2,FALSE)),"-")</f>
        <v>-</v>
      </c>
      <c r="M31" s="93" t="str">
        <f>IFERROR(VLOOKUP(Abfalldokumentation!$W31,Artikel!A:C,3,FALSE),Abfalldokumentation!$W31)</f>
        <v>Div. Zipfel, Endstücke</v>
      </c>
      <c r="N31" s="94" t="str">
        <f>VLOOKUP(D31,'Liste Gründe'!A:D,2,FALSE)</f>
        <v>Rest</v>
      </c>
      <c r="O31" s="92" t="str">
        <f>IF(ISBLANK(F31),VLOOKUP(Abfalldokumentation!$X31,'Liste Gründe'!A:D,3,FALSE),F31)</f>
        <v>Fremdkörper</v>
      </c>
      <c r="P31" s="94" t="str">
        <f>IF(ISBLANK(Abfalldokumentation!$G31),"-",Abfalldokumentation!$G31)</f>
        <v>Schmutz</v>
      </c>
      <c r="Q31" s="93">
        <f t="shared" si="1"/>
        <v>33</v>
      </c>
      <c r="R31" s="94" t="str">
        <f t="shared" si="2"/>
        <v>Produkte</v>
      </c>
      <c r="S31" s="94" t="str">
        <f t="shared" si="3"/>
        <v>BUs</v>
      </c>
      <c r="T31" s="94" t="str">
        <f t="shared" si="4"/>
        <v>Symptome</v>
      </c>
      <c r="U31" s="94" t="str">
        <f>IFERROR(VLOOKUP(Abfalldokumentation!$W31,Kennzahlen!S:U,3,FALSE)*Abfalldokumentation!$J31,"0")</f>
        <v>0</v>
      </c>
      <c r="V31" s="93" t="str">
        <f>IF(ISBLANK(A31),VLOOKUP(Abfalldokumentation!$W31,'Linien - BU'!R:S,2,FALSE),A31)</f>
        <v>WVP</v>
      </c>
      <c r="W31" s="95" t="str">
        <f t="shared" si="5"/>
        <v>Div. Zipfel, Endstücke</v>
      </c>
      <c r="X31" s="108">
        <f t="shared" si="6"/>
        <v>22</v>
      </c>
      <c r="Y31" s="34"/>
      <c r="AC31" s="34"/>
      <c r="AF31" s="34"/>
      <c r="AG31" s="34"/>
      <c r="AH31" s="34"/>
    </row>
    <row r="32" spans="1:34" ht="30" customHeight="1" x14ac:dyDescent="0.25">
      <c r="A32" s="50" t="s">
        <v>88</v>
      </c>
      <c r="B32" s="51" t="s">
        <v>75</v>
      </c>
      <c r="C32" s="51">
        <v>75</v>
      </c>
      <c r="D32" s="51">
        <v>30</v>
      </c>
      <c r="E32" s="52">
        <v>44428</v>
      </c>
      <c r="F32" s="53"/>
      <c r="G32" s="54"/>
      <c r="H32" s="55" t="str">
        <f>IFERROR(VLOOKUP(Abfalldokumentation!$B32,Artikel!A:C,3,FALSE),Abfalldokumentation!$B32)</f>
        <v>Diverses</v>
      </c>
      <c r="I32" s="96" t="str">
        <f>VLOOKUP(V32,'Linien - BU'!A:B,2,FALSE)</f>
        <v>BU3</v>
      </c>
      <c r="J32" s="97">
        <f t="shared" si="0"/>
        <v>75</v>
      </c>
      <c r="K32" s="98">
        <f>Abfalldokumentation!$E32</f>
        <v>44428</v>
      </c>
      <c r="L32" s="97" t="str">
        <f>IFERROR(IF(AND(OR(Abfalldokumentation!$I32="BU3",Abfalldokumentation!$I32="Verkauf"),Abfalldokumentation!$N32="Schimmel",Abfalldokumentation!$O32="keinen Abnehmer/kein Schälpersonal"),"Div. Zipfel, ES ohne Verwendung",VLOOKUP(Abfalldokumentation!$M32,Produktgruppen!A:B,2,FALSE)),"-")</f>
        <v>Diverses</v>
      </c>
      <c r="M32" s="99" t="str">
        <f>IFERROR(VLOOKUP(Abfalldokumentation!$W32,Artikel!A:C,3,FALSE),Abfalldokumentation!$W32)</f>
        <v>Diverses</v>
      </c>
      <c r="N32" s="100" t="str">
        <f>VLOOKUP(D32,'Liste Gründe'!A:D,2,FALSE)</f>
        <v>Linienbezogen</v>
      </c>
      <c r="O32" s="98" t="str">
        <f>IF(ISBLANK(F32),VLOOKUP(Abfalldokumentation!$X32,'Liste Gründe'!A:D,3,FALSE),F32)</f>
        <v>Maschinenabfall</v>
      </c>
      <c r="P32" s="100" t="str">
        <f>IF(ISBLANK(Abfalldokumentation!$G32),"-",Abfalldokumentation!$G32)</f>
        <v>-</v>
      </c>
      <c r="Q32" s="99">
        <f t="shared" si="1"/>
        <v>33</v>
      </c>
      <c r="R32" s="100" t="str">
        <f t="shared" si="2"/>
        <v>Produkte</v>
      </c>
      <c r="S32" s="100" t="str">
        <f t="shared" si="3"/>
        <v>BUs</v>
      </c>
      <c r="T32" s="100" t="str">
        <f t="shared" si="4"/>
        <v>Symptome</v>
      </c>
      <c r="U32" s="100" t="str">
        <f>IFERROR(VLOOKUP(Abfalldokumentation!$W32,Kennzahlen!S:U,3,FALSE)*Abfalldokumentation!$J32,"0")</f>
        <v>0</v>
      </c>
      <c r="V32" s="99" t="str">
        <f>IF(ISBLANK(A32),VLOOKUP(Abfalldokumentation!$W32,'Linien - BU'!R:S,2,FALSE),A32)</f>
        <v>Bu3</v>
      </c>
      <c r="W32" s="95" t="str">
        <f t="shared" si="5"/>
        <v>Diverses</v>
      </c>
      <c r="X32" s="108">
        <f t="shared" si="6"/>
        <v>30</v>
      </c>
      <c r="Y32" s="34"/>
      <c r="AC32" s="34"/>
      <c r="AF32" s="34"/>
      <c r="AG32" s="34"/>
      <c r="AH32" s="34"/>
    </row>
    <row r="33" spans="1:34" ht="30" customHeight="1" x14ac:dyDescent="0.25">
      <c r="A33" s="56" t="s">
        <v>9</v>
      </c>
      <c r="B33" s="57" t="s">
        <v>75</v>
      </c>
      <c r="C33" s="57">
        <v>1</v>
      </c>
      <c r="D33" s="57">
        <v>30</v>
      </c>
      <c r="E33" s="58">
        <v>44428</v>
      </c>
      <c r="F33" s="59"/>
      <c r="G33" s="60"/>
      <c r="H33" s="61" t="str">
        <f>IFERROR(VLOOKUP(Abfalldokumentation!$B33,Artikel!A:C,3,FALSE),Abfalldokumentation!$B33)</f>
        <v>Diverses</v>
      </c>
      <c r="I33" s="90" t="str">
        <f>VLOOKUP(V33,'Linien - BU'!A:B,2,FALSE)</f>
        <v>BU4</v>
      </c>
      <c r="J33" s="91">
        <f t="shared" si="0"/>
        <v>1</v>
      </c>
      <c r="K33" s="92">
        <f>Abfalldokumentation!$E33</f>
        <v>44428</v>
      </c>
      <c r="L33" s="91" t="str">
        <f>IFERROR(IF(AND(OR(Abfalldokumentation!$I33="BU3",Abfalldokumentation!$I33="Verkauf"),Abfalldokumentation!$N33="Schimmel",Abfalldokumentation!$O33="keinen Abnehmer/kein Schälpersonal"),"Div. Zipfel, ES ohne Verwendung",VLOOKUP(Abfalldokumentation!$M33,Produktgruppen!A:B,2,FALSE)),"-")</f>
        <v>Diverses</v>
      </c>
      <c r="M33" s="93" t="str">
        <f>IFERROR(VLOOKUP(Abfalldokumentation!$W33,Artikel!A:C,3,FALSE),Abfalldokumentation!$W33)</f>
        <v>Diverses</v>
      </c>
      <c r="N33" s="94" t="str">
        <f>VLOOKUP(D33,'Liste Gründe'!A:D,2,FALSE)</f>
        <v>Linienbezogen</v>
      </c>
      <c r="O33" s="92" t="str">
        <f>IF(ISBLANK(F33),VLOOKUP(Abfalldokumentation!$X33,'Liste Gründe'!A:D,3,FALSE),F33)</f>
        <v>Maschinenabfall</v>
      </c>
      <c r="P33" s="94" t="str">
        <f>IF(ISBLANK(Abfalldokumentation!$G33),"-",Abfalldokumentation!$G33)</f>
        <v>-</v>
      </c>
      <c r="Q33" s="93">
        <f t="shared" si="1"/>
        <v>33</v>
      </c>
      <c r="R33" s="94" t="str">
        <f t="shared" si="2"/>
        <v>Produkte</v>
      </c>
      <c r="S33" s="94" t="str">
        <f t="shared" si="3"/>
        <v>BUs</v>
      </c>
      <c r="T33" s="94" t="str">
        <f t="shared" si="4"/>
        <v>Symptome</v>
      </c>
      <c r="U33" s="94" t="str">
        <f>IFERROR(VLOOKUP(Abfalldokumentation!$W33,Kennzahlen!S:U,3,FALSE)*Abfalldokumentation!$J33,"0")</f>
        <v>0</v>
      </c>
      <c r="V33" s="93" t="str">
        <f>IF(ISBLANK(A33),VLOOKUP(Abfalldokumentation!$W33,'Linien - BU'!R:S,2,FALSE),A33)</f>
        <v>BU4</v>
      </c>
      <c r="W33" s="95" t="str">
        <f t="shared" si="5"/>
        <v>Diverses</v>
      </c>
      <c r="X33" s="108">
        <f t="shared" si="6"/>
        <v>30</v>
      </c>
      <c r="Y33" s="34"/>
      <c r="AC33" s="34"/>
      <c r="AF33" s="34"/>
      <c r="AG33" s="34"/>
      <c r="AH33" s="34"/>
    </row>
    <row r="34" spans="1:34" ht="30" customHeight="1" x14ac:dyDescent="0.25">
      <c r="A34" s="50" t="s">
        <v>63</v>
      </c>
      <c r="B34" s="51" t="s">
        <v>60</v>
      </c>
      <c r="C34" s="51">
        <v>143.5</v>
      </c>
      <c r="D34" s="51">
        <v>30</v>
      </c>
      <c r="E34" s="52">
        <v>44428</v>
      </c>
      <c r="F34" s="53"/>
      <c r="G34" s="54"/>
      <c r="H34" s="55" t="str">
        <f>IFERROR(VLOOKUP(Abfalldokumentation!$B34,Artikel!A:C,3,FALSE),Abfalldokumentation!$B34)</f>
        <v>Diverses aus Abfüllung</v>
      </c>
      <c r="I34" s="96" t="str">
        <f>VLOOKUP(V34,'Linien - BU'!A:B,2,FALSE)</f>
        <v>BU1</v>
      </c>
      <c r="J34" s="97">
        <f t="shared" si="0"/>
        <v>143.5</v>
      </c>
      <c r="K34" s="98">
        <f>Abfalldokumentation!$E34</f>
        <v>44428</v>
      </c>
      <c r="L34" s="97" t="str">
        <f>IFERROR(IF(AND(OR(Abfalldokumentation!$I34="BU3",Abfalldokumentation!$I34="Verkauf"),Abfalldokumentation!$N34="Schimmel",Abfalldokumentation!$O34="keinen Abnehmer/kein Schälpersonal"),"Div. Zipfel, ES ohne Verwendung",VLOOKUP(Abfalldokumentation!$M34,Produktgruppen!A:B,2,FALSE)),"-")</f>
        <v>Diverses</v>
      </c>
      <c r="M34" s="99" t="str">
        <f>IFERROR(VLOOKUP(Abfalldokumentation!$W34,Artikel!A:C,3,FALSE),Abfalldokumentation!$W34)</f>
        <v>Diverses aus Abfüllung</v>
      </c>
      <c r="N34" s="100" t="str">
        <f>VLOOKUP(D34,'Liste Gründe'!A:D,2,FALSE)</f>
        <v>Linienbezogen</v>
      </c>
      <c r="O34" s="98" t="str">
        <f>IF(ISBLANK(F34),VLOOKUP(Abfalldokumentation!$X34,'Liste Gründe'!A:D,3,FALSE),F34)</f>
        <v>Maschinenabfall</v>
      </c>
      <c r="P34" s="100" t="str">
        <f>IF(ISBLANK(Abfalldokumentation!$G34),"-",Abfalldokumentation!$G34)</f>
        <v>-</v>
      </c>
      <c r="Q34" s="99">
        <f t="shared" si="1"/>
        <v>33</v>
      </c>
      <c r="R34" s="100" t="str">
        <f t="shared" si="2"/>
        <v>Produkte</v>
      </c>
      <c r="S34" s="100" t="str">
        <f t="shared" si="3"/>
        <v>BUs</v>
      </c>
      <c r="T34" s="100" t="str">
        <f t="shared" si="4"/>
        <v>Symptome</v>
      </c>
      <c r="U34" s="100" t="str">
        <f>IFERROR(VLOOKUP(Abfalldokumentation!$W34,Kennzahlen!S:U,3,FALSE)*Abfalldokumentation!$J34,"0")</f>
        <v>0</v>
      </c>
      <c r="V34" s="99" t="str">
        <f>IF(ISBLANK(A34),VLOOKUP(Abfalldokumentation!$W34,'Linien - BU'!R:S,2,FALSE),A34)</f>
        <v>Abfüllung</v>
      </c>
      <c r="W34" s="95" t="str">
        <f t="shared" si="5"/>
        <v>Diverses aus Abfüllung</v>
      </c>
      <c r="X34" s="108">
        <f t="shared" si="6"/>
        <v>30</v>
      </c>
      <c r="Y34" s="34"/>
      <c r="AC34" s="34"/>
      <c r="AF34" s="34"/>
      <c r="AG34" s="34"/>
      <c r="AH34" s="34"/>
    </row>
    <row r="35" spans="1:34" ht="30" customHeight="1" x14ac:dyDescent="0.25">
      <c r="A35" s="56" t="s">
        <v>63</v>
      </c>
      <c r="B35" s="57" t="s">
        <v>60</v>
      </c>
      <c r="C35" s="57">
        <v>242.5</v>
      </c>
      <c r="D35" s="57">
        <v>30</v>
      </c>
      <c r="E35" s="58">
        <v>44428</v>
      </c>
      <c r="F35" s="59"/>
      <c r="G35" s="60"/>
      <c r="H35" s="61" t="str">
        <f>IFERROR(VLOOKUP(Abfalldokumentation!$B35,Artikel!A:C,3,FALSE),Abfalldokumentation!$B35)</f>
        <v>Diverses aus Abfüllung</v>
      </c>
      <c r="I35" s="90" t="str">
        <f>VLOOKUP(V35,'Linien - BU'!A:B,2,FALSE)</f>
        <v>BU1</v>
      </c>
      <c r="J35" s="91">
        <f t="shared" si="0"/>
        <v>242.5</v>
      </c>
      <c r="K35" s="92">
        <f>Abfalldokumentation!$E35</f>
        <v>44428</v>
      </c>
      <c r="L35" s="91" t="str">
        <f>IFERROR(IF(AND(OR(Abfalldokumentation!$I35="BU3",Abfalldokumentation!$I35="Verkauf"),Abfalldokumentation!$N35="Schimmel",Abfalldokumentation!$O35="keinen Abnehmer/kein Schälpersonal"),"Div. Zipfel, ES ohne Verwendung",VLOOKUP(Abfalldokumentation!$M35,Produktgruppen!A:B,2,FALSE)),"-")</f>
        <v>Diverses</v>
      </c>
      <c r="M35" s="93" t="str">
        <f>IFERROR(VLOOKUP(Abfalldokumentation!$W35,Artikel!A:C,3,FALSE),Abfalldokumentation!$W35)</f>
        <v>Diverses aus Abfüllung</v>
      </c>
      <c r="N35" s="94" t="str">
        <f>VLOOKUP(D35,'Liste Gründe'!A:D,2,FALSE)</f>
        <v>Linienbezogen</v>
      </c>
      <c r="O35" s="92" t="str">
        <f>IF(ISBLANK(F35),VLOOKUP(Abfalldokumentation!$X35,'Liste Gründe'!A:D,3,FALSE),F35)</f>
        <v>Maschinenabfall</v>
      </c>
      <c r="P35" s="94" t="str">
        <f>IF(ISBLANK(Abfalldokumentation!$G35),"-",Abfalldokumentation!$G35)</f>
        <v>-</v>
      </c>
      <c r="Q35" s="93">
        <f t="shared" si="1"/>
        <v>33</v>
      </c>
      <c r="R35" s="94" t="str">
        <f t="shared" si="2"/>
        <v>Produkte</v>
      </c>
      <c r="S35" s="94" t="str">
        <f t="shared" si="3"/>
        <v>BUs</v>
      </c>
      <c r="T35" s="94" t="str">
        <f t="shared" si="4"/>
        <v>Symptome</v>
      </c>
      <c r="U35" s="94" t="str">
        <f>IFERROR(VLOOKUP(Abfalldokumentation!$W35,Kennzahlen!S:U,3,FALSE)*Abfalldokumentation!$J35,"0")</f>
        <v>0</v>
      </c>
      <c r="V35" s="93" t="str">
        <f>IF(ISBLANK(A35),VLOOKUP(Abfalldokumentation!$W35,'Linien - BU'!R:S,2,FALSE),A35)</f>
        <v>Abfüllung</v>
      </c>
      <c r="W35" s="95" t="str">
        <f t="shared" si="5"/>
        <v>Diverses aus Abfüllung</v>
      </c>
      <c r="X35" s="108">
        <f t="shared" si="6"/>
        <v>30</v>
      </c>
      <c r="Y35" s="34"/>
      <c r="AC35" s="34"/>
      <c r="AF35" s="34"/>
      <c r="AG35" s="34"/>
      <c r="AH35" s="34"/>
    </row>
    <row r="36" spans="1:34" ht="30" customHeight="1" x14ac:dyDescent="0.25">
      <c r="A36" s="50" t="s">
        <v>41</v>
      </c>
      <c r="B36" s="51" t="s">
        <v>81</v>
      </c>
      <c r="C36" s="51">
        <v>183</v>
      </c>
      <c r="D36" s="51">
        <v>12</v>
      </c>
      <c r="E36" s="52">
        <v>44428</v>
      </c>
      <c r="F36" s="53" t="s">
        <v>39</v>
      </c>
      <c r="G36" s="54" t="s">
        <v>40</v>
      </c>
      <c r="H36" s="55" t="str">
        <f>IFERROR(VLOOKUP(Abfalldokumentation!$B36,Artikel!A:C,3,FALSE),Abfalldokumentation!$B36)</f>
        <v>Diverses aus Schmelze</v>
      </c>
      <c r="I36" s="96" t="str">
        <f>VLOOKUP(V36,'Linien - BU'!A:B,2,FALSE)</f>
        <v>BU1</v>
      </c>
      <c r="J36" s="97">
        <f t="shared" si="0"/>
        <v>183</v>
      </c>
      <c r="K36" s="98">
        <f>Abfalldokumentation!$E36</f>
        <v>44428</v>
      </c>
      <c r="L36" s="97" t="str">
        <f>IFERROR(IF(AND(OR(Abfalldokumentation!$I36="BU3",Abfalldokumentation!$I36="Verkauf"),Abfalldokumentation!$N36="Schimmel",Abfalldokumentation!$O36="keinen Abnehmer/kein Schälpersonal"),"Div. Zipfel, ES ohne Verwendung",VLOOKUP(Abfalldokumentation!$M36,Produktgruppen!A:B,2,FALSE)),"-")</f>
        <v>Diverses</v>
      </c>
      <c r="M36" s="99" t="str">
        <f>IFERROR(VLOOKUP(Abfalldokumentation!$W36,Artikel!A:C,3,FALSE),Abfalldokumentation!$W36)</f>
        <v>Diverses aus Schmelze</v>
      </c>
      <c r="N36" s="100" t="str">
        <f>VLOOKUP(D36,'Liste Gründe'!A:D,2,FALSE)</f>
        <v>Schimmel</v>
      </c>
      <c r="O36" s="98" t="str">
        <f>IF(ISBLANK(F36),VLOOKUP(Abfalldokumentation!$X36,'Liste Gründe'!A:D,3,FALSE),F36)</f>
        <v>keine Verarbeitung</v>
      </c>
      <c r="P36" s="100" t="str">
        <f>IF(ISBLANK(Abfalldokumentation!$G36),"-",Abfalldokumentation!$G36)</f>
        <v>Aufgrund Konsistenz nicht genommen. Zu wenig VOS verarbeitet. Vom Warmen ins Kalte -&gt; Schimmel</v>
      </c>
      <c r="Q36" s="99">
        <f t="shared" si="1"/>
        <v>33</v>
      </c>
      <c r="R36" s="100" t="str">
        <f t="shared" si="2"/>
        <v>Produkte</v>
      </c>
      <c r="S36" s="100" t="str">
        <f t="shared" si="3"/>
        <v>BUs</v>
      </c>
      <c r="T36" s="100" t="str">
        <f t="shared" si="4"/>
        <v>Symptome</v>
      </c>
      <c r="U36" s="100" t="str">
        <f>IFERROR(VLOOKUP(Abfalldokumentation!$W36,Kennzahlen!S:U,3,FALSE)*Abfalldokumentation!$J36,"0")</f>
        <v>0</v>
      </c>
      <c r="V36" s="99" t="str">
        <f>IF(ISBLANK(A36),VLOOKUP(Abfalldokumentation!$W36,'Linien - BU'!R:S,2,FALSE),A36)</f>
        <v>Schmelze</v>
      </c>
      <c r="W36" s="95" t="str">
        <f t="shared" si="5"/>
        <v>Diverses aus Schmelze</v>
      </c>
      <c r="X36" s="108">
        <f t="shared" si="6"/>
        <v>12</v>
      </c>
      <c r="Y36" s="34"/>
      <c r="AC36" s="34"/>
      <c r="AF36" s="34"/>
      <c r="AG36" s="34"/>
      <c r="AH36" s="34"/>
    </row>
    <row r="37" spans="1:34" ht="30" customHeight="1" x14ac:dyDescent="0.25">
      <c r="A37" s="56" t="s">
        <v>140</v>
      </c>
      <c r="B37" s="57" t="s">
        <v>199</v>
      </c>
      <c r="C37" s="57">
        <v>10</v>
      </c>
      <c r="D37" s="57">
        <v>74</v>
      </c>
      <c r="E37" s="58">
        <v>44428</v>
      </c>
      <c r="F37" s="59" t="s">
        <v>68</v>
      </c>
      <c r="G37" s="60" t="s">
        <v>68</v>
      </c>
      <c r="H37" s="61" t="str">
        <f>IFERROR(VLOOKUP(Abfalldokumentation!$B37,Artikel!A:C,3,FALSE),Abfalldokumentation!$B37)</f>
        <v>Diverses QM</v>
      </c>
      <c r="I37" s="90" t="str">
        <f>VLOOKUP(V37,'Linien - BU'!A:B,2,FALSE)</f>
        <v>Rest</v>
      </c>
      <c r="J37" s="91">
        <f t="shared" si="0"/>
        <v>10</v>
      </c>
      <c r="K37" s="92">
        <f>Abfalldokumentation!$E37</f>
        <v>44428</v>
      </c>
      <c r="L37" s="91" t="str">
        <f>IFERROR(IF(AND(OR(Abfalldokumentation!$I37="BU3",Abfalldokumentation!$I37="Verkauf"),Abfalldokumentation!$N37="Schimmel",Abfalldokumentation!$O37="keinen Abnehmer/kein Schälpersonal"),"Div. Zipfel, ES ohne Verwendung",VLOOKUP(Abfalldokumentation!$M37,Produktgruppen!A:B,2,FALSE)),"-")</f>
        <v>Qualitätssicherung</v>
      </c>
      <c r="M37" s="93" t="str">
        <f>IFERROR(VLOOKUP(Abfalldokumentation!$W37,Artikel!A:C,3,FALSE),Abfalldokumentation!$W37)</f>
        <v>Diverses QM</v>
      </c>
      <c r="N37" s="94" t="str">
        <f>VLOOKUP(D37,'Liste Gründe'!A:D,2,FALSE)</f>
        <v>Qualitätssicherung</v>
      </c>
      <c r="O37" s="92" t="str">
        <f>IF(ISBLANK(F37),VLOOKUP(Abfalldokumentation!$X37,'Liste Gründe'!A:D,3,FALSE),F37)</f>
        <v>Sensorik</v>
      </c>
      <c r="P37" s="94" t="str">
        <f>IF(ISBLANK(Abfalldokumentation!$G37),"-",Abfalldokumentation!$G37)</f>
        <v>Sensorik</v>
      </c>
      <c r="Q37" s="93">
        <f t="shared" si="1"/>
        <v>33</v>
      </c>
      <c r="R37" s="94" t="str">
        <f t="shared" si="2"/>
        <v>Produkte</v>
      </c>
      <c r="S37" s="94" t="str">
        <f t="shared" si="3"/>
        <v>BUs</v>
      </c>
      <c r="T37" s="94" t="str">
        <f t="shared" si="4"/>
        <v>Symptome</v>
      </c>
      <c r="U37" s="94" t="str">
        <f>IFERROR(VLOOKUP(Abfalldokumentation!$W37,Kennzahlen!S:U,3,FALSE)*Abfalldokumentation!$J37,"0")</f>
        <v>0</v>
      </c>
      <c r="V37" s="93" t="str">
        <f>IF(ISBLANK(A37),VLOOKUP(Abfalldokumentation!$W37,'Linien - BU'!R:S,2,FALSE),A37)</f>
        <v>QM</v>
      </c>
      <c r="W37" s="95" t="str">
        <f t="shared" si="5"/>
        <v>Diverses QM</v>
      </c>
      <c r="X37" s="108">
        <f t="shared" si="6"/>
        <v>74</v>
      </c>
      <c r="Y37" s="34"/>
      <c r="AC37" s="34"/>
      <c r="AF37" s="34"/>
      <c r="AG37" s="34"/>
      <c r="AH37" s="34"/>
    </row>
    <row r="38" spans="1:34" ht="30" customHeight="1" x14ac:dyDescent="0.25">
      <c r="A38" s="50" t="s">
        <v>59</v>
      </c>
      <c r="B38" s="53" t="s">
        <v>90</v>
      </c>
      <c r="C38" s="51">
        <v>129.4</v>
      </c>
      <c r="D38" s="51">
        <v>70</v>
      </c>
      <c r="E38" s="52">
        <v>44428</v>
      </c>
      <c r="F38" s="53" t="s">
        <v>90</v>
      </c>
      <c r="G38" s="54" t="s">
        <v>90</v>
      </c>
      <c r="H38" s="55" t="str">
        <f>IFERROR(VLOOKUP(Abfalldokumentation!$B38,Artikel!A:C,3,FALSE),Abfalldokumentation!$B38)</f>
        <v>Rückstellproben</v>
      </c>
      <c r="I38" s="96" t="str">
        <f>VLOOKUP(V38,'Linien - BU'!A:B,2,FALSE)</f>
        <v>Rest</v>
      </c>
      <c r="J38" s="97">
        <f t="shared" si="0"/>
        <v>129.4</v>
      </c>
      <c r="K38" s="98">
        <f>Abfalldokumentation!$E38</f>
        <v>44428</v>
      </c>
      <c r="L38" s="97" t="str">
        <f>IFERROR(IF(AND(OR(Abfalldokumentation!$I38="BU3",Abfalldokumentation!$I38="Verkauf"),Abfalldokumentation!$N38="Schimmel",Abfalldokumentation!$O38="keinen Abnehmer/kein Schälpersonal"),"Div. Zipfel, ES ohne Verwendung",VLOOKUP(Abfalldokumentation!$M38,Produktgruppen!A:B,2,FALSE)),"-")</f>
        <v>Qualitätssicherung</v>
      </c>
      <c r="M38" s="99" t="str">
        <f>IFERROR(VLOOKUP(Abfalldokumentation!$W38,Artikel!A:C,3,FALSE),Abfalldokumentation!$W38)</f>
        <v>Rückstellproben</v>
      </c>
      <c r="N38" s="100" t="str">
        <f>VLOOKUP(D38,'Liste Gründe'!A:D,2,FALSE)</f>
        <v>Qualitätssicherung</v>
      </c>
      <c r="O38" s="98" t="str">
        <f>IF(ISBLANK(F38),VLOOKUP(Abfalldokumentation!$X38,'Liste Gründe'!A:D,3,FALSE),F38)</f>
        <v>Rückstellproben</v>
      </c>
      <c r="P38" s="100" t="str">
        <f>IF(ISBLANK(Abfalldokumentation!$G38),"-",Abfalldokumentation!$G38)</f>
        <v>Rückstellproben</v>
      </c>
      <c r="Q38" s="99">
        <f t="shared" si="1"/>
        <v>33</v>
      </c>
      <c r="R38" s="100" t="str">
        <f t="shared" si="2"/>
        <v>Produkte</v>
      </c>
      <c r="S38" s="100" t="str">
        <f t="shared" si="3"/>
        <v>BUs</v>
      </c>
      <c r="T38" s="100" t="str">
        <f t="shared" si="4"/>
        <v>Symptome</v>
      </c>
      <c r="U38" s="100" t="str">
        <f>IFERROR(VLOOKUP(Abfalldokumentation!$W38,Kennzahlen!S:U,3,FALSE)*Abfalldokumentation!$J38,"0")</f>
        <v>0</v>
      </c>
      <c r="V38" s="99" t="str">
        <f>IF(ISBLANK(A38),VLOOKUP(Abfalldokumentation!$W38,'Linien - BU'!R:S,2,FALSE),A38)</f>
        <v>Labor</v>
      </c>
      <c r="W38" s="95" t="str">
        <f t="shared" si="5"/>
        <v>Rückstellproben</v>
      </c>
      <c r="X38" s="108">
        <f t="shared" si="6"/>
        <v>70</v>
      </c>
      <c r="Y38" s="34"/>
      <c r="AC38" s="34"/>
      <c r="AF38" s="34"/>
      <c r="AG38" s="34"/>
      <c r="AH38" s="34"/>
    </row>
    <row r="39" spans="1:34" ht="30" customHeight="1" x14ac:dyDescent="0.25">
      <c r="A39" s="56" t="s">
        <v>59</v>
      </c>
      <c r="B39" s="59" t="s">
        <v>90</v>
      </c>
      <c r="C39" s="57">
        <v>150</v>
      </c>
      <c r="D39" s="57">
        <v>70</v>
      </c>
      <c r="E39" s="58">
        <v>44428</v>
      </c>
      <c r="F39" s="59" t="s">
        <v>90</v>
      </c>
      <c r="G39" s="60" t="s">
        <v>90</v>
      </c>
      <c r="H39" s="61" t="str">
        <f>IFERROR(VLOOKUP(Abfalldokumentation!$B39,Artikel!A:C,3,FALSE),Abfalldokumentation!$B39)</f>
        <v>Rückstellproben</v>
      </c>
      <c r="I39" s="90" t="str">
        <f>VLOOKUP(V39,'Linien - BU'!A:B,2,FALSE)</f>
        <v>Rest</v>
      </c>
      <c r="J39" s="91">
        <f t="shared" si="0"/>
        <v>150</v>
      </c>
      <c r="K39" s="92">
        <f>Abfalldokumentation!$E39</f>
        <v>44428</v>
      </c>
      <c r="L39" s="91" t="str">
        <f>IFERROR(IF(AND(OR(Abfalldokumentation!$I39="BU3",Abfalldokumentation!$I39="Verkauf"),Abfalldokumentation!$N39="Schimmel",Abfalldokumentation!$O39="keinen Abnehmer/kein Schälpersonal"),"Div. Zipfel, ES ohne Verwendung",VLOOKUP(Abfalldokumentation!$M39,Produktgruppen!A:B,2,FALSE)),"-")</f>
        <v>Qualitätssicherung</v>
      </c>
      <c r="M39" s="93" t="str">
        <f>IFERROR(VLOOKUP(Abfalldokumentation!$W39,Artikel!A:C,3,FALSE),Abfalldokumentation!$W39)</f>
        <v>Rückstellproben</v>
      </c>
      <c r="N39" s="94" t="str">
        <f>VLOOKUP(D39,'Liste Gründe'!A:D,2,FALSE)</f>
        <v>Qualitätssicherung</v>
      </c>
      <c r="O39" s="92" t="str">
        <f>IF(ISBLANK(F39),VLOOKUP(Abfalldokumentation!$X39,'Liste Gründe'!A:D,3,FALSE),F39)</f>
        <v>Rückstellproben</v>
      </c>
      <c r="P39" s="94" t="str">
        <f>IF(ISBLANK(Abfalldokumentation!$G39),"-",Abfalldokumentation!$G39)</f>
        <v>Rückstellproben</v>
      </c>
      <c r="Q39" s="93">
        <f t="shared" si="1"/>
        <v>33</v>
      </c>
      <c r="R39" s="94" t="str">
        <f t="shared" si="2"/>
        <v>Produkte</v>
      </c>
      <c r="S39" s="94" t="str">
        <f t="shared" si="3"/>
        <v>BUs</v>
      </c>
      <c r="T39" s="94" t="str">
        <f t="shared" si="4"/>
        <v>Symptome</v>
      </c>
      <c r="U39" s="94" t="str">
        <f>IFERROR(VLOOKUP(Abfalldokumentation!$W39,Kennzahlen!S:U,3,FALSE)*Abfalldokumentation!$J39,"0")</f>
        <v>0</v>
      </c>
      <c r="V39" s="93" t="str">
        <f>IF(ISBLANK(A39),VLOOKUP(Abfalldokumentation!$W39,'Linien - BU'!R:S,2,FALSE),A39)</f>
        <v>Labor</v>
      </c>
      <c r="W39" s="95" t="str">
        <f t="shared" si="5"/>
        <v>Rückstellproben</v>
      </c>
      <c r="X39" s="108">
        <f t="shared" si="6"/>
        <v>70</v>
      </c>
      <c r="Y39" s="34"/>
      <c r="AC39" s="34"/>
      <c r="AF39" s="34"/>
      <c r="AG39" s="34"/>
      <c r="AH39" s="34"/>
    </row>
    <row r="40" spans="1:34" ht="30" customHeight="1" x14ac:dyDescent="0.25">
      <c r="A40" s="50" t="s">
        <v>59</v>
      </c>
      <c r="B40" s="53" t="s">
        <v>90</v>
      </c>
      <c r="C40" s="51">
        <v>86.6</v>
      </c>
      <c r="D40" s="51">
        <v>70</v>
      </c>
      <c r="E40" s="52">
        <v>44428</v>
      </c>
      <c r="F40" s="53" t="s">
        <v>90</v>
      </c>
      <c r="G40" s="54" t="s">
        <v>90</v>
      </c>
      <c r="H40" s="55" t="str">
        <f>IFERROR(VLOOKUP(Abfalldokumentation!$B40,Artikel!A:C,3,FALSE),Abfalldokumentation!$B40)</f>
        <v>Rückstellproben</v>
      </c>
      <c r="I40" s="96" t="str">
        <f>VLOOKUP(V40,'Linien - BU'!A:B,2,FALSE)</f>
        <v>Rest</v>
      </c>
      <c r="J40" s="97">
        <f t="shared" si="0"/>
        <v>86.6</v>
      </c>
      <c r="K40" s="98">
        <f>Abfalldokumentation!$E40</f>
        <v>44428</v>
      </c>
      <c r="L40" s="97" t="str">
        <f>IFERROR(IF(AND(OR(Abfalldokumentation!$I40="BU3",Abfalldokumentation!$I40="Verkauf"),Abfalldokumentation!$N40="Schimmel",Abfalldokumentation!$O40="keinen Abnehmer/kein Schälpersonal"),"Div. Zipfel, ES ohne Verwendung",VLOOKUP(Abfalldokumentation!$M40,Produktgruppen!A:B,2,FALSE)),"-")</f>
        <v>Qualitätssicherung</v>
      </c>
      <c r="M40" s="99" t="str">
        <f>IFERROR(VLOOKUP(Abfalldokumentation!$W40,Artikel!A:C,3,FALSE),Abfalldokumentation!$W40)</f>
        <v>Rückstellproben</v>
      </c>
      <c r="N40" s="100" t="str">
        <f>VLOOKUP(D40,'Liste Gründe'!A:D,2,FALSE)</f>
        <v>Qualitätssicherung</v>
      </c>
      <c r="O40" s="98" t="str">
        <f>IF(ISBLANK(F40),VLOOKUP(Abfalldokumentation!$X40,'Liste Gründe'!A:D,3,FALSE),F40)</f>
        <v>Rückstellproben</v>
      </c>
      <c r="P40" s="100" t="str">
        <f>IF(ISBLANK(Abfalldokumentation!$G40),"-",Abfalldokumentation!$G40)</f>
        <v>Rückstellproben</v>
      </c>
      <c r="Q40" s="99">
        <f t="shared" si="1"/>
        <v>33</v>
      </c>
      <c r="R40" s="100" t="str">
        <f t="shared" si="2"/>
        <v>Produkte</v>
      </c>
      <c r="S40" s="100" t="str">
        <f t="shared" si="3"/>
        <v>BUs</v>
      </c>
      <c r="T40" s="100" t="str">
        <f t="shared" si="4"/>
        <v>Symptome</v>
      </c>
      <c r="U40" s="100" t="str">
        <f>IFERROR(VLOOKUP(Abfalldokumentation!$W40,Kennzahlen!S:U,3,FALSE)*Abfalldokumentation!$J40,"0")</f>
        <v>0</v>
      </c>
      <c r="V40" s="99" t="str">
        <f>IF(ISBLANK(A40),VLOOKUP(Abfalldokumentation!$W40,'Linien - BU'!R:S,2,FALSE),A40)</f>
        <v>Labor</v>
      </c>
      <c r="W40" s="95" t="str">
        <f t="shared" si="5"/>
        <v>Rückstellproben</v>
      </c>
      <c r="X40" s="108">
        <f t="shared" si="6"/>
        <v>70</v>
      </c>
      <c r="Y40" s="34"/>
      <c r="AC40" s="34"/>
      <c r="AF40" s="34"/>
      <c r="AG40" s="34"/>
      <c r="AH40" s="34"/>
    </row>
    <row r="41" spans="1:34" ht="30" customHeight="1" x14ac:dyDescent="0.25">
      <c r="A41" s="56" t="s">
        <v>59</v>
      </c>
      <c r="B41" s="59" t="s">
        <v>90</v>
      </c>
      <c r="C41" s="57">
        <v>4.5999999999999996</v>
      </c>
      <c r="D41" s="57">
        <v>70</v>
      </c>
      <c r="E41" s="58">
        <v>44429</v>
      </c>
      <c r="F41" s="59" t="s">
        <v>90</v>
      </c>
      <c r="G41" s="60" t="s">
        <v>90</v>
      </c>
      <c r="H41" s="61" t="str">
        <f>IFERROR(VLOOKUP(Abfalldokumentation!$B41,Artikel!A:C,3,FALSE),Abfalldokumentation!$B41)</f>
        <v>Rückstellproben</v>
      </c>
      <c r="I41" s="90" t="str">
        <f>VLOOKUP(V41,'Linien - BU'!A:B,2,FALSE)</f>
        <v>Rest</v>
      </c>
      <c r="J41" s="91">
        <f t="shared" si="0"/>
        <v>4.5999999999999996</v>
      </c>
      <c r="K41" s="92">
        <f>Abfalldokumentation!$E41</f>
        <v>44429</v>
      </c>
      <c r="L41" s="91" t="str">
        <f>IFERROR(IF(AND(OR(Abfalldokumentation!$I41="BU3",Abfalldokumentation!$I41="Verkauf"),Abfalldokumentation!$N41="Schimmel",Abfalldokumentation!$O41="keinen Abnehmer/kein Schälpersonal"),"Div. Zipfel, ES ohne Verwendung",VLOOKUP(Abfalldokumentation!$M41,Produktgruppen!A:B,2,FALSE)),"-")</f>
        <v>Qualitätssicherung</v>
      </c>
      <c r="M41" s="93" t="str">
        <f>IFERROR(VLOOKUP(Abfalldokumentation!$W41,Artikel!A:C,3,FALSE),Abfalldokumentation!$W41)</f>
        <v>Rückstellproben</v>
      </c>
      <c r="N41" s="94" t="str">
        <f>VLOOKUP(D41,'Liste Gründe'!A:D,2,FALSE)</f>
        <v>Qualitätssicherung</v>
      </c>
      <c r="O41" s="92" t="str">
        <f>IF(ISBLANK(F41),VLOOKUP(Abfalldokumentation!$X41,'Liste Gründe'!A:D,3,FALSE),F41)</f>
        <v>Rückstellproben</v>
      </c>
      <c r="P41" s="94" t="str">
        <f>IF(ISBLANK(Abfalldokumentation!$G41),"-",Abfalldokumentation!$G41)</f>
        <v>Rückstellproben</v>
      </c>
      <c r="Q41" s="93">
        <f t="shared" si="1"/>
        <v>33</v>
      </c>
      <c r="R41" s="94" t="str">
        <f t="shared" si="2"/>
        <v>Produkte</v>
      </c>
      <c r="S41" s="94" t="str">
        <f t="shared" si="3"/>
        <v>BUs</v>
      </c>
      <c r="T41" s="94" t="str">
        <f t="shared" si="4"/>
        <v>Symptome</v>
      </c>
      <c r="U41" s="94" t="str">
        <f>IFERROR(VLOOKUP(Abfalldokumentation!$W41,Kennzahlen!S:U,3,FALSE)*Abfalldokumentation!$J41,"0")</f>
        <v>0</v>
      </c>
      <c r="V41" s="93" t="str">
        <f>IF(ISBLANK(A41),VLOOKUP(Abfalldokumentation!$W41,'Linien - BU'!R:S,2,FALSE),A41)</f>
        <v>Labor</v>
      </c>
      <c r="W41" s="95" t="str">
        <f t="shared" si="5"/>
        <v>Rückstellproben</v>
      </c>
      <c r="X41" s="108">
        <f t="shared" si="6"/>
        <v>70</v>
      </c>
      <c r="Y41" s="34"/>
      <c r="AC41" s="34"/>
      <c r="AF41" s="34"/>
      <c r="AG41" s="34"/>
      <c r="AH41" s="34"/>
    </row>
    <row r="42" spans="1:34" ht="30" customHeight="1" x14ac:dyDescent="0.25">
      <c r="A42" s="50" t="s">
        <v>15044</v>
      </c>
      <c r="B42" s="51">
        <v>29500527</v>
      </c>
      <c r="C42" s="51">
        <v>207.5</v>
      </c>
      <c r="D42" s="51">
        <v>12</v>
      </c>
      <c r="E42" s="52">
        <v>44431</v>
      </c>
      <c r="F42" s="53" t="s">
        <v>15041</v>
      </c>
      <c r="G42" s="54" t="s">
        <v>87</v>
      </c>
      <c r="H42" s="55" t="str">
        <f>IFERROR(VLOOKUP(Abfalldokumentation!$B42,Artikel!A:C,3,FALSE),Abfalldokumentation!$B42)</f>
        <v>VOS Räucher Chili Vorsc</v>
      </c>
      <c r="I42" s="96" t="str">
        <f>VLOOKUP(V42,'Linien - BU'!A:B,2,FALSE)</f>
        <v>Verkauf</v>
      </c>
      <c r="J42" s="97">
        <f t="shared" si="0"/>
        <v>207.5</v>
      </c>
      <c r="K42" s="98">
        <f>Abfalldokumentation!$E42</f>
        <v>44431</v>
      </c>
      <c r="L42" s="97" t="str">
        <f>IFERROR(IF(AND(OR(Abfalldokumentation!$I42="BU3",Abfalldokumentation!$I42="Verkauf"),Abfalldokumentation!$N42="Schimmel",Abfalldokumentation!$O42="keinen Abnehmer/kein Schälpersonal"),"Div. Zipfel, ES ohne Verwendung",VLOOKUP(Abfalldokumentation!$M42,Produktgruppen!A:B,2,FALSE)),"-")</f>
        <v>Div. Zipfel, ES ohne Verwendung</v>
      </c>
      <c r="M42" s="99" t="str">
        <f>IFERROR(VLOOKUP(Abfalldokumentation!$W42,Artikel!A:C,3,FALSE),Abfalldokumentation!$W42)</f>
        <v>VOS Räucher Chili Vorsc</v>
      </c>
      <c r="N42" s="100" t="str">
        <f>VLOOKUP(D42,'Liste Gründe'!A:D,2,FALSE)</f>
        <v>Schimmel</v>
      </c>
      <c r="O42" s="98" t="str">
        <f>IF(ISBLANK(F42),VLOOKUP(Abfalldokumentation!$X42,'Liste Gründe'!A:D,3,FALSE),F42)</f>
        <v>keinen Abnehmer/kein Schälpersonal</v>
      </c>
      <c r="P42" s="100" t="str">
        <f>IF(ISBLANK(Abfalldokumentation!$G42),"-",Abfalldokumentation!$G42)</f>
        <v>keinen Abnehmer/Schälen</v>
      </c>
      <c r="Q42" s="99">
        <f t="shared" si="1"/>
        <v>34</v>
      </c>
      <c r="R42" s="100" t="str">
        <f t="shared" si="2"/>
        <v>Produkte</v>
      </c>
      <c r="S42" s="100" t="str">
        <f t="shared" si="3"/>
        <v>BUs</v>
      </c>
      <c r="T42" s="100" t="str">
        <f t="shared" si="4"/>
        <v>Symptome</v>
      </c>
      <c r="U42" s="100">
        <f>IFERROR(VLOOKUP(Abfalldokumentation!$W42,Kennzahlen!S:U,3,FALSE)*Abfalldokumentation!$J42,"0")</f>
        <v>103.75</v>
      </c>
      <c r="V42" s="99" t="str">
        <f>IF(ISBLANK(A42),VLOOKUP(Abfalldokumentation!$W42,'Linien - BU'!R:S,2,FALSE),A42)</f>
        <v>Verkauf</v>
      </c>
      <c r="W42" s="95">
        <f t="shared" si="5"/>
        <v>29500527</v>
      </c>
      <c r="X42" s="108">
        <f t="shared" si="6"/>
        <v>12</v>
      </c>
      <c r="Y42" s="34"/>
      <c r="AC42" s="34"/>
      <c r="AF42" s="34"/>
      <c r="AG42" s="34"/>
      <c r="AH42" s="34"/>
    </row>
    <row r="43" spans="1:34" ht="30" customHeight="1" x14ac:dyDescent="0.25">
      <c r="A43" s="56" t="s">
        <v>15044</v>
      </c>
      <c r="B43" s="57">
        <v>29500528</v>
      </c>
      <c r="C43" s="57">
        <v>177</v>
      </c>
      <c r="D43" s="57">
        <v>12</v>
      </c>
      <c r="E43" s="58">
        <v>44431</v>
      </c>
      <c r="F43" s="59" t="s">
        <v>15041</v>
      </c>
      <c r="G43" s="60" t="s">
        <v>87</v>
      </c>
      <c r="H43" s="61" t="str">
        <f>IFERROR(VLOOKUP(Abfalldokumentation!$B43,Artikel!A:C,3,FALSE),Abfalldokumentation!$B43)</f>
        <v>VOS Räucher Schinken Vo</v>
      </c>
      <c r="I43" s="90" t="str">
        <f>VLOOKUP(V43,'Linien - BU'!A:B,2,FALSE)</f>
        <v>Verkauf</v>
      </c>
      <c r="J43" s="91">
        <f t="shared" si="0"/>
        <v>177</v>
      </c>
      <c r="K43" s="92">
        <f>Abfalldokumentation!$E43</f>
        <v>44431</v>
      </c>
      <c r="L43" s="91" t="str">
        <f>IFERROR(IF(AND(OR(Abfalldokumentation!$I43="BU3",Abfalldokumentation!$I43="Verkauf"),Abfalldokumentation!$N43="Schimmel",Abfalldokumentation!$O43="keinen Abnehmer/kein Schälpersonal"),"Div. Zipfel, ES ohne Verwendung",VLOOKUP(Abfalldokumentation!$M43,Produktgruppen!A:B,2,FALSE)),"-")</f>
        <v>Div. Zipfel, ES ohne Verwendung</v>
      </c>
      <c r="M43" s="93" t="str">
        <f>IFERROR(VLOOKUP(Abfalldokumentation!$W43,Artikel!A:C,3,FALSE),Abfalldokumentation!$W43)</f>
        <v>VOS Räucher Schinken Vo</v>
      </c>
      <c r="N43" s="94" t="str">
        <f>VLOOKUP(D43,'Liste Gründe'!A:D,2,FALSE)</f>
        <v>Schimmel</v>
      </c>
      <c r="O43" s="92" t="str">
        <f>IF(ISBLANK(F43),VLOOKUP(Abfalldokumentation!$X43,'Liste Gründe'!A:D,3,FALSE),F43)</f>
        <v>keinen Abnehmer/kein Schälpersonal</v>
      </c>
      <c r="P43" s="94" t="str">
        <f>IF(ISBLANK(Abfalldokumentation!$G43),"-",Abfalldokumentation!$G43)</f>
        <v>keinen Abnehmer/Schälen</v>
      </c>
      <c r="Q43" s="93">
        <f t="shared" si="1"/>
        <v>34</v>
      </c>
      <c r="R43" s="94" t="str">
        <f t="shared" si="2"/>
        <v>Produkte</v>
      </c>
      <c r="S43" s="94" t="str">
        <f t="shared" si="3"/>
        <v>BUs</v>
      </c>
      <c r="T43" s="94" t="str">
        <f t="shared" si="4"/>
        <v>Symptome</v>
      </c>
      <c r="U43" s="94">
        <f>IFERROR(VLOOKUP(Abfalldokumentation!$W43,Kennzahlen!S:U,3,FALSE)*Abfalldokumentation!$J43,"0")</f>
        <v>88.5</v>
      </c>
      <c r="V43" s="93" t="str">
        <f>IF(ISBLANK(A43),VLOOKUP(Abfalldokumentation!$W43,'Linien - BU'!R:S,2,FALSE),A43)</f>
        <v>Verkauf</v>
      </c>
      <c r="W43" s="95">
        <f t="shared" si="5"/>
        <v>29500528</v>
      </c>
      <c r="X43" s="108">
        <f t="shared" si="6"/>
        <v>12</v>
      </c>
      <c r="Y43" s="34"/>
      <c r="AC43" s="34"/>
      <c r="AF43" s="34"/>
      <c r="AG43" s="34"/>
      <c r="AH43" s="34"/>
    </row>
    <row r="44" spans="1:34" ht="30" customHeight="1" x14ac:dyDescent="0.25">
      <c r="A44" s="50" t="s">
        <v>15096</v>
      </c>
      <c r="B44" s="51">
        <v>29500776</v>
      </c>
      <c r="C44" s="51">
        <v>50</v>
      </c>
      <c r="D44" s="51">
        <v>120</v>
      </c>
      <c r="E44" s="52">
        <v>44431</v>
      </c>
      <c r="F44" s="53" t="s">
        <v>36</v>
      </c>
      <c r="G44" s="51"/>
      <c r="H44" s="55" t="str">
        <f>IFERROR(VLOOKUP(Abfalldokumentation!$B44,Artikel!A:C,3,FALSE),Abfalldokumentation!$B44)</f>
        <v>ABS Cheddar rot</v>
      </c>
      <c r="I44" s="96" t="str">
        <f>VLOOKUP(V44,'Linien - BU'!A:B,2,FALSE)</f>
        <v>BU3</v>
      </c>
      <c r="J44" s="97">
        <f t="shared" si="0"/>
        <v>50</v>
      </c>
      <c r="K44" s="98">
        <f>Abfalldokumentation!$E44</f>
        <v>44431</v>
      </c>
      <c r="L44" s="97" t="str">
        <f>IFERROR(IF(AND(OR(Abfalldokumentation!$I44="BU3",Abfalldokumentation!$I44="Verkauf"),Abfalldokumentation!$N44="Schimmel",Abfalldokumentation!$O44="keinen Abnehmer/kein Schälpersonal"),"Div. Zipfel, ES ohne Verwendung",VLOOKUP(Abfalldokumentation!$M44,Produktgruppen!A:B,2,FALSE)),"-")</f>
        <v>ABS</v>
      </c>
      <c r="M44" s="99" t="str">
        <f>IFERROR(VLOOKUP(Abfalldokumentation!$W44,Artikel!A:C,3,FALSE),Abfalldokumentation!$W44)</f>
        <v>ABS Cheddar rot</v>
      </c>
      <c r="N44" s="100" t="str">
        <f>VLOOKUP(D44,'Liste Gründe'!A:D,2,FALSE)</f>
        <v>Schimmel</v>
      </c>
      <c r="O44" s="98" t="str">
        <f>IF(ISBLANK(F44),VLOOKUP(Abfalldokumentation!$X44,'Liste Gründe'!A:D,3,FALSE),F44)</f>
        <v>-</v>
      </c>
      <c r="P44" s="100" t="str">
        <f>IF(ISBLANK(Abfalldokumentation!$G44),"-",Abfalldokumentation!$G44)</f>
        <v>-</v>
      </c>
      <c r="Q44" s="99">
        <f t="shared" si="1"/>
        <v>34</v>
      </c>
      <c r="R44" s="100" t="str">
        <f t="shared" si="2"/>
        <v>Produkte</v>
      </c>
      <c r="S44" s="100" t="str">
        <f t="shared" si="3"/>
        <v>BUs</v>
      </c>
      <c r="T44" s="100" t="str">
        <f t="shared" si="4"/>
        <v>Symptome</v>
      </c>
      <c r="U44" s="100" t="str">
        <f>IFERROR(VLOOKUP(Abfalldokumentation!$W44,Kennzahlen!S:U,3,FALSE)*Abfalldokumentation!$J44,"0")</f>
        <v>0</v>
      </c>
      <c r="V44" s="99" t="str">
        <f>IF(ISBLANK(A44),VLOOKUP(Abfalldokumentation!$W44,'Linien - BU'!R:S,2,FALSE),A44)</f>
        <v>L1</v>
      </c>
      <c r="W44" s="95">
        <f t="shared" si="5"/>
        <v>29500776</v>
      </c>
      <c r="X44" s="108">
        <f t="shared" si="6"/>
        <v>120</v>
      </c>
      <c r="Y44" s="34"/>
      <c r="AC44" s="34"/>
      <c r="AF44" s="34"/>
      <c r="AG44" s="34"/>
      <c r="AH44" s="34"/>
    </row>
    <row r="45" spans="1:34" ht="30" customHeight="1" x14ac:dyDescent="0.25">
      <c r="A45" s="56" t="s">
        <v>41</v>
      </c>
      <c r="B45" s="57">
        <v>29500950</v>
      </c>
      <c r="C45" s="57">
        <v>56</v>
      </c>
      <c r="D45" s="57">
        <v>12</v>
      </c>
      <c r="E45" s="58">
        <v>44431</v>
      </c>
      <c r="F45" s="59" t="s">
        <v>39</v>
      </c>
      <c r="G45" s="60" t="s">
        <v>40</v>
      </c>
      <c r="H45" s="61" t="str">
        <f>IFERROR(VLOOKUP(Abfalldokumentation!$B45,Artikel!A:C,3,FALSE),Abfalldokumentation!$B45)</f>
        <v>VOS URW-VS-CHILI</v>
      </c>
      <c r="I45" s="90" t="str">
        <f>VLOOKUP(V45,'Linien - BU'!A:B,2,FALSE)</f>
        <v>BU1</v>
      </c>
      <c r="J45" s="91">
        <f t="shared" si="0"/>
        <v>56</v>
      </c>
      <c r="K45" s="92">
        <f>Abfalldokumentation!$E45</f>
        <v>44431</v>
      </c>
      <c r="L45" s="91" t="str">
        <f>IFERROR(IF(AND(OR(Abfalldokumentation!$I45="BU3",Abfalldokumentation!$I45="Verkauf"),Abfalldokumentation!$N45="Schimmel",Abfalldokumentation!$O45="keinen Abnehmer/kein Schälpersonal"),"Div. Zipfel, ES ohne Verwendung",VLOOKUP(Abfalldokumentation!$M45,Produktgruppen!A:B,2,FALSE)),"-")</f>
        <v>Vorschmelz</v>
      </c>
      <c r="M45" s="93" t="str">
        <f>IFERROR(VLOOKUP(Abfalldokumentation!$W45,Artikel!A:C,3,FALSE),Abfalldokumentation!$W45)</f>
        <v>VOS URW-VS-CHILI</v>
      </c>
      <c r="N45" s="94" t="str">
        <f>VLOOKUP(D45,'Liste Gründe'!A:D,2,FALSE)</f>
        <v>Schimmel</v>
      </c>
      <c r="O45" s="92" t="str">
        <f>IF(ISBLANK(F45),VLOOKUP(Abfalldokumentation!$X45,'Liste Gründe'!A:D,3,FALSE),F45)</f>
        <v>keine Verarbeitung</v>
      </c>
      <c r="P45" s="94" t="str">
        <f>IF(ISBLANK(Abfalldokumentation!$G45),"-",Abfalldokumentation!$G45)</f>
        <v>Aufgrund Konsistenz nicht genommen. Zu wenig VOS verarbeitet. Vom Warmen ins Kalte -&gt; Schimmel</v>
      </c>
      <c r="Q45" s="93">
        <f t="shared" si="1"/>
        <v>34</v>
      </c>
      <c r="R45" s="94" t="str">
        <f t="shared" si="2"/>
        <v>Produkte</v>
      </c>
      <c r="S45" s="94" t="str">
        <f t="shared" si="3"/>
        <v>BUs</v>
      </c>
      <c r="T45" s="94" t="str">
        <f t="shared" si="4"/>
        <v>Symptome</v>
      </c>
      <c r="U45" s="94">
        <f>IFERROR(VLOOKUP(Abfalldokumentation!$W45,Kennzahlen!S:U,3,FALSE)*Abfalldokumentation!$J45,"0")</f>
        <v>28</v>
      </c>
      <c r="V45" s="93" t="str">
        <f>IF(ISBLANK(A45),VLOOKUP(Abfalldokumentation!$W45,'Linien - BU'!R:S,2,FALSE),A45)</f>
        <v>Schmelze</v>
      </c>
      <c r="W45" s="95">
        <f t="shared" si="5"/>
        <v>29500950</v>
      </c>
      <c r="X45" s="108">
        <f t="shared" si="6"/>
        <v>12</v>
      </c>
      <c r="Y45" s="34"/>
      <c r="AC45" s="34"/>
      <c r="AF45" s="34"/>
      <c r="AG45" s="34"/>
      <c r="AH45" s="34"/>
    </row>
    <row r="46" spans="1:34" ht="30" customHeight="1" x14ac:dyDescent="0.25">
      <c r="A46" s="50" t="s">
        <v>37</v>
      </c>
      <c r="B46" s="51">
        <v>29501003</v>
      </c>
      <c r="C46" s="51">
        <v>241</v>
      </c>
      <c r="D46" s="51">
        <v>81</v>
      </c>
      <c r="E46" s="52">
        <v>44431</v>
      </c>
      <c r="F46" s="53" t="s">
        <v>111</v>
      </c>
      <c r="G46" s="54"/>
      <c r="H46" s="55" t="str">
        <f>IFERROR(VLOOKUP(Abfalldokumentation!$B46,Artikel!A:C,3,FALSE),Abfalldokumentation!$B46)</f>
        <v>ABS CHED-PF-KRÄUK gemis</v>
      </c>
      <c r="I46" s="96" t="str">
        <f>VLOOKUP(V46,'Linien - BU'!A:B,2,FALSE)</f>
        <v>BU3</v>
      </c>
      <c r="J46" s="97">
        <f t="shared" si="0"/>
        <v>241</v>
      </c>
      <c r="K46" s="98">
        <f>Abfalldokumentation!$E46</f>
        <v>44431</v>
      </c>
      <c r="L46" s="97" t="str">
        <f>IFERROR(IF(AND(OR(Abfalldokumentation!$I46="BU3",Abfalldokumentation!$I46="Verkauf"),Abfalldokumentation!$N46="Schimmel",Abfalldokumentation!$O46="keinen Abnehmer/kein Schälpersonal"),"Div. Zipfel, ES ohne Verwendung",VLOOKUP(Abfalldokumentation!$M46,Produktgruppen!A:B,2,FALSE)),"-")</f>
        <v>ABS</v>
      </c>
      <c r="M46" s="99" t="str">
        <f>IFERROR(VLOOKUP(Abfalldokumentation!$W46,Artikel!A:C,3,FALSE),Abfalldokumentation!$W46)</f>
        <v>ABS CHED-PF-KRÄUK gemis</v>
      </c>
      <c r="N46" s="100" t="str">
        <f>VLOOKUP(D46,'Liste Gründe'!A:D,2,FALSE)</f>
        <v>Linienbezogen</v>
      </c>
      <c r="O46" s="98" t="str">
        <f>IF(ISBLANK(F46),VLOOKUP(Abfalldokumentation!$X46,'Liste Gründe'!A:D,3,FALSE),F46)</f>
        <v>gemischtes Produkt</v>
      </c>
      <c r="P46" s="100" t="str">
        <f>IF(ISBLANK(Abfalldokumentation!$G46),"-",Abfalldokumentation!$G46)</f>
        <v>-</v>
      </c>
      <c r="Q46" s="99">
        <f t="shared" si="1"/>
        <v>34</v>
      </c>
      <c r="R46" s="100" t="str">
        <f t="shared" si="2"/>
        <v>Produkte</v>
      </c>
      <c r="S46" s="100" t="str">
        <f t="shared" si="3"/>
        <v>BUs</v>
      </c>
      <c r="T46" s="100" t="str">
        <f t="shared" si="4"/>
        <v>Symptome</v>
      </c>
      <c r="U46" s="100">
        <f>IFERROR(VLOOKUP(Abfalldokumentation!$W46,Kennzahlen!S:U,3,FALSE)*Abfalldokumentation!$J46,"0")</f>
        <v>241</v>
      </c>
      <c r="V46" s="99" t="str">
        <f>IF(ISBLANK(A46),VLOOKUP(Abfalldokumentation!$W46,'Linien - BU'!R:S,2,FALSE),A46)</f>
        <v>L33</v>
      </c>
      <c r="W46" s="95">
        <f t="shared" si="5"/>
        <v>29501003</v>
      </c>
      <c r="X46" s="108">
        <f t="shared" si="6"/>
        <v>81</v>
      </c>
      <c r="Y46" s="34"/>
      <c r="AC46" s="34"/>
      <c r="AF46" s="34"/>
      <c r="AG46" s="34"/>
      <c r="AH46" s="34"/>
    </row>
    <row r="47" spans="1:34" ht="30" customHeight="1" x14ac:dyDescent="0.25">
      <c r="A47" s="56" t="s">
        <v>37</v>
      </c>
      <c r="B47" s="57">
        <v>29501003</v>
      </c>
      <c r="C47" s="57">
        <v>17</v>
      </c>
      <c r="D47" s="57">
        <v>81</v>
      </c>
      <c r="E47" s="58">
        <v>44431</v>
      </c>
      <c r="F47" s="59" t="s">
        <v>111</v>
      </c>
      <c r="G47" s="57"/>
      <c r="H47" s="61" t="str">
        <f>IFERROR(VLOOKUP(Abfalldokumentation!$B47,Artikel!A:C,3,FALSE),Abfalldokumentation!$B47)</f>
        <v>ABS CHED-PF-KRÄUK gemis</v>
      </c>
      <c r="I47" s="90" t="str">
        <f>VLOOKUP(V47,'Linien - BU'!A:B,2,FALSE)</f>
        <v>BU3</v>
      </c>
      <c r="J47" s="91">
        <f t="shared" si="0"/>
        <v>17</v>
      </c>
      <c r="K47" s="92">
        <f>Abfalldokumentation!$E47</f>
        <v>44431</v>
      </c>
      <c r="L47" s="91" t="str">
        <f>IFERROR(IF(AND(OR(Abfalldokumentation!$I47="BU3",Abfalldokumentation!$I47="Verkauf"),Abfalldokumentation!$N47="Schimmel",Abfalldokumentation!$O47="keinen Abnehmer/kein Schälpersonal"),"Div. Zipfel, ES ohne Verwendung",VLOOKUP(Abfalldokumentation!$M47,Produktgruppen!A:B,2,FALSE)),"-")</f>
        <v>ABS</v>
      </c>
      <c r="M47" s="93" t="str">
        <f>IFERROR(VLOOKUP(Abfalldokumentation!$W47,Artikel!A:C,3,FALSE),Abfalldokumentation!$W47)</f>
        <v>ABS CHED-PF-KRÄUK gemis</v>
      </c>
      <c r="N47" s="94" t="str">
        <f>VLOOKUP(D47,'Liste Gründe'!A:D,2,FALSE)</f>
        <v>Linienbezogen</v>
      </c>
      <c r="O47" s="92" t="str">
        <f>IF(ISBLANK(F47),VLOOKUP(Abfalldokumentation!$X47,'Liste Gründe'!A:D,3,FALSE),F47)</f>
        <v>gemischtes Produkt</v>
      </c>
      <c r="P47" s="94" t="str">
        <f>IF(ISBLANK(Abfalldokumentation!$G47),"-",Abfalldokumentation!$G47)</f>
        <v>-</v>
      </c>
      <c r="Q47" s="93">
        <f t="shared" si="1"/>
        <v>34</v>
      </c>
      <c r="R47" s="94" t="str">
        <f t="shared" si="2"/>
        <v>Produkte</v>
      </c>
      <c r="S47" s="94" t="str">
        <f t="shared" si="3"/>
        <v>BUs</v>
      </c>
      <c r="T47" s="94" t="str">
        <f t="shared" si="4"/>
        <v>Symptome</v>
      </c>
      <c r="U47" s="94">
        <f>IFERROR(VLOOKUP(Abfalldokumentation!$W47,Kennzahlen!S:U,3,FALSE)*Abfalldokumentation!$J47,"0")</f>
        <v>17</v>
      </c>
      <c r="V47" s="93" t="str">
        <f>IF(ISBLANK(A47),VLOOKUP(Abfalldokumentation!$W47,'Linien - BU'!R:S,2,FALSE),A47)</f>
        <v>L33</v>
      </c>
      <c r="W47" s="95">
        <f t="shared" si="5"/>
        <v>29501003</v>
      </c>
      <c r="X47" s="108">
        <f t="shared" si="6"/>
        <v>81</v>
      </c>
      <c r="Y47" s="34"/>
      <c r="AC47" s="34"/>
      <c r="AF47" s="34"/>
      <c r="AG47" s="34"/>
      <c r="AH47" s="34"/>
    </row>
    <row r="48" spans="1:34" ht="30" customHeight="1" x14ac:dyDescent="0.25">
      <c r="A48" s="50" t="s">
        <v>15044</v>
      </c>
      <c r="B48" s="51">
        <v>29501022</v>
      </c>
      <c r="C48" s="51">
        <v>90</v>
      </c>
      <c r="D48" s="51">
        <v>12</v>
      </c>
      <c r="E48" s="52">
        <v>44431</v>
      </c>
      <c r="F48" s="53" t="s">
        <v>15041</v>
      </c>
      <c r="G48" s="54" t="s">
        <v>87</v>
      </c>
      <c r="H48" s="55" t="str">
        <f>IFERROR(VLOOKUP(Abfalldokumentation!$B48,Artikel!A:C,3,FALSE),Abfalldokumentation!$B48)</f>
        <v>VOS RW NATUR AMM CO REZ</v>
      </c>
      <c r="I48" s="96" t="str">
        <f>VLOOKUP(V48,'Linien - BU'!A:B,2,FALSE)</f>
        <v>Verkauf</v>
      </c>
      <c r="J48" s="97">
        <f t="shared" si="0"/>
        <v>90</v>
      </c>
      <c r="K48" s="98">
        <f>Abfalldokumentation!$E48</f>
        <v>44431</v>
      </c>
      <c r="L48" s="97" t="str">
        <f>IFERROR(IF(AND(OR(Abfalldokumentation!$I48="BU3",Abfalldokumentation!$I48="Verkauf"),Abfalldokumentation!$N48="Schimmel",Abfalldokumentation!$O48="keinen Abnehmer/kein Schälpersonal"),"Div. Zipfel, ES ohne Verwendung",VLOOKUP(Abfalldokumentation!$M48,Produktgruppen!A:B,2,FALSE)),"-")</f>
        <v>Div. Zipfel, ES ohne Verwendung</v>
      </c>
      <c r="M48" s="99" t="str">
        <f>IFERROR(VLOOKUP(Abfalldokumentation!$W48,Artikel!A:C,3,FALSE),Abfalldokumentation!$W48)</f>
        <v>VOS RW NATUR AMM CO REZ</v>
      </c>
      <c r="N48" s="100" t="str">
        <f>VLOOKUP(D48,'Liste Gründe'!A:D,2,FALSE)</f>
        <v>Schimmel</v>
      </c>
      <c r="O48" s="98" t="str">
        <f>IF(ISBLANK(F48),VLOOKUP(Abfalldokumentation!$X48,'Liste Gründe'!A:D,3,FALSE),F48)</f>
        <v>keinen Abnehmer/kein Schälpersonal</v>
      </c>
      <c r="P48" s="100" t="str">
        <f>IF(ISBLANK(Abfalldokumentation!$G48),"-",Abfalldokumentation!$G48)</f>
        <v>keinen Abnehmer/Schälen</v>
      </c>
      <c r="Q48" s="99">
        <f t="shared" si="1"/>
        <v>34</v>
      </c>
      <c r="R48" s="100" t="str">
        <f t="shared" si="2"/>
        <v>Produkte</v>
      </c>
      <c r="S48" s="100" t="str">
        <f t="shared" si="3"/>
        <v>BUs</v>
      </c>
      <c r="T48" s="100" t="str">
        <f t="shared" si="4"/>
        <v>Symptome</v>
      </c>
      <c r="U48" s="100">
        <f>IFERROR(VLOOKUP(Abfalldokumentation!$W48,Kennzahlen!S:U,3,FALSE)*Abfalldokumentation!$J48,"0")</f>
        <v>45</v>
      </c>
      <c r="V48" s="99" t="str">
        <f>IF(ISBLANK(A48),VLOOKUP(Abfalldokumentation!$W48,'Linien - BU'!R:S,2,FALSE),A48)</f>
        <v>Verkauf</v>
      </c>
      <c r="W48" s="95">
        <f t="shared" si="5"/>
        <v>29501022</v>
      </c>
      <c r="X48" s="108">
        <f t="shared" si="6"/>
        <v>12</v>
      </c>
      <c r="Y48" s="34"/>
      <c r="AC48" s="34"/>
      <c r="AF48" s="34"/>
      <c r="AG48" s="34"/>
      <c r="AH48" s="34"/>
    </row>
    <row r="49" spans="1:34" ht="30" customHeight="1" x14ac:dyDescent="0.25">
      <c r="A49" s="56" t="s">
        <v>15044</v>
      </c>
      <c r="B49" s="57">
        <v>29501022</v>
      </c>
      <c r="C49" s="57">
        <v>870</v>
      </c>
      <c r="D49" s="57">
        <v>12</v>
      </c>
      <c r="E49" s="58">
        <v>44431</v>
      </c>
      <c r="F49" s="59" t="s">
        <v>15041</v>
      </c>
      <c r="G49" s="60" t="s">
        <v>87</v>
      </c>
      <c r="H49" s="61" t="str">
        <f>IFERROR(VLOOKUP(Abfalldokumentation!$B49,Artikel!A:C,3,FALSE),Abfalldokumentation!$B49)</f>
        <v>VOS RW NATUR AMM CO REZ</v>
      </c>
      <c r="I49" s="90" t="str">
        <f>VLOOKUP(V49,'Linien - BU'!A:B,2,FALSE)</f>
        <v>Verkauf</v>
      </c>
      <c r="J49" s="91">
        <f t="shared" si="0"/>
        <v>870</v>
      </c>
      <c r="K49" s="92">
        <f>Abfalldokumentation!$E49</f>
        <v>44431</v>
      </c>
      <c r="L49" s="91" t="str">
        <f>IFERROR(IF(AND(OR(Abfalldokumentation!$I49="BU3",Abfalldokumentation!$I49="Verkauf"),Abfalldokumentation!$N49="Schimmel",Abfalldokumentation!$O49="keinen Abnehmer/kein Schälpersonal"),"Div. Zipfel, ES ohne Verwendung",VLOOKUP(Abfalldokumentation!$M49,Produktgruppen!A:B,2,FALSE)),"-")</f>
        <v>Div. Zipfel, ES ohne Verwendung</v>
      </c>
      <c r="M49" s="93" t="str">
        <f>IFERROR(VLOOKUP(Abfalldokumentation!$W49,Artikel!A:C,3,FALSE),Abfalldokumentation!$W49)</f>
        <v>VOS RW NATUR AMM CO REZ</v>
      </c>
      <c r="N49" s="94" t="str">
        <f>VLOOKUP(D49,'Liste Gründe'!A:D,2,FALSE)</f>
        <v>Schimmel</v>
      </c>
      <c r="O49" s="92" t="str">
        <f>IF(ISBLANK(F49),VLOOKUP(Abfalldokumentation!$X49,'Liste Gründe'!A:D,3,FALSE),F49)</f>
        <v>keinen Abnehmer/kein Schälpersonal</v>
      </c>
      <c r="P49" s="94" t="str">
        <f>IF(ISBLANK(Abfalldokumentation!$G49),"-",Abfalldokumentation!$G49)</f>
        <v>keinen Abnehmer/Schälen</v>
      </c>
      <c r="Q49" s="93">
        <f t="shared" si="1"/>
        <v>34</v>
      </c>
      <c r="R49" s="94" t="str">
        <f t="shared" si="2"/>
        <v>Produkte</v>
      </c>
      <c r="S49" s="94" t="str">
        <f t="shared" si="3"/>
        <v>BUs</v>
      </c>
      <c r="T49" s="94" t="str">
        <f t="shared" si="4"/>
        <v>Symptome</v>
      </c>
      <c r="U49" s="94">
        <f>IFERROR(VLOOKUP(Abfalldokumentation!$W49,Kennzahlen!S:U,3,FALSE)*Abfalldokumentation!$J49,"0")</f>
        <v>435</v>
      </c>
      <c r="V49" s="93" t="str">
        <f>IF(ISBLANK(A49),VLOOKUP(Abfalldokumentation!$W49,'Linien - BU'!R:S,2,FALSE),A49)</f>
        <v>Verkauf</v>
      </c>
      <c r="W49" s="95">
        <f t="shared" si="5"/>
        <v>29501022</v>
      </c>
      <c r="X49" s="108">
        <f t="shared" si="6"/>
        <v>12</v>
      </c>
      <c r="Y49" s="34"/>
      <c r="AC49" s="34"/>
      <c r="AF49" s="34"/>
      <c r="AG49" s="34"/>
      <c r="AH49" s="34"/>
    </row>
    <row r="50" spans="1:34" ht="30" customHeight="1" x14ac:dyDescent="0.25">
      <c r="A50" s="50" t="s">
        <v>37</v>
      </c>
      <c r="B50" s="51">
        <v>29501032</v>
      </c>
      <c r="C50" s="51">
        <v>60</v>
      </c>
      <c r="D50" s="51">
        <v>22</v>
      </c>
      <c r="E50" s="52">
        <v>44431</v>
      </c>
      <c r="F50" s="53" t="s">
        <v>61</v>
      </c>
      <c r="G50" s="51" t="s">
        <v>91</v>
      </c>
      <c r="H50" s="55" t="str">
        <f>IFERROR(VLOOKUP(Abfalldokumentation!$B50,Artikel!A:C,3,FALSE),Abfalldokumentation!$B50)</f>
        <v>ABS CHED-ROT MIT ß-CARO</v>
      </c>
      <c r="I50" s="96" t="str">
        <f>VLOOKUP(V50,'Linien - BU'!A:B,2,FALSE)</f>
        <v>BU3</v>
      </c>
      <c r="J50" s="97">
        <f t="shared" si="0"/>
        <v>60</v>
      </c>
      <c r="K50" s="98">
        <f>Abfalldokumentation!$E50</f>
        <v>44431</v>
      </c>
      <c r="L50" s="97" t="str">
        <f>IFERROR(IF(AND(OR(Abfalldokumentation!$I50="BU3",Abfalldokumentation!$I50="Verkauf"),Abfalldokumentation!$N50="Schimmel",Abfalldokumentation!$O50="keinen Abnehmer/kein Schälpersonal"),"Div. Zipfel, ES ohne Verwendung",VLOOKUP(Abfalldokumentation!$M50,Produktgruppen!A:B,2,FALSE)),"-")</f>
        <v>ABS</v>
      </c>
      <c r="M50" s="99" t="str">
        <f>IFERROR(VLOOKUP(Abfalldokumentation!$W50,Artikel!A:C,3,FALSE),Abfalldokumentation!$W50)</f>
        <v>ABS CHED-ROT MIT ß-CARO</v>
      </c>
      <c r="N50" s="100" t="str">
        <f>VLOOKUP(D50,'Liste Gründe'!A:D,2,FALSE)</f>
        <v>Rest</v>
      </c>
      <c r="O50" s="98" t="str">
        <f>IF(ISBLANK(F50),VLOOKUP(Abfalldokumentation!$X50,'Liste Gründe'!A:D,3,FALSE),F50)</f>
        <v>Fremdkörper</v>
      </c>
      <c r="P50" s="100" t="str">
        <f>IF(ISBLANK(Abfalldokumentation!$G50),"-",Abfalldokumentation!$G50)</f>
        <v>Schmutz</v>
      </c>
      <c r="Q50" s="99">
        <f t="shared" si="1"/>
        <v>34</v>
      </c>
      <c r="R50" s="100" t="str">
        <f t="shared" si="2"/>
        <v>Produkte</v>
      </c>
      <c r="S50" s="100" t="str">
        <f t="shared" si="3"/>
        <v>BUs</v>
      </c>
      <c r="T50" s="100" t="str">
        <f t="shared" si="4"/>
        <v>Symptome</v>
      </c>
      <c r="U50" s="100">
        <f>IFERROR(VLOOKUP(Abfalldokumentation!$W50,Kennzahlen!S:U,3,FALSE)*Abfalldokumentation!$J50,"0")</f>
        <v>60</v>
      </c>
      <c r="V50" s="99" t="str">
        <f>IF(ISBLANK(A50),VLOOKUP(Abfalldokumentation!$W50,'Linien - BU'!R:S,2,FALSE),A50)</f>
        <v>L33</v>
      </c>
      <c r="W50" s="95">
        <f t="shared" si="5"/>
        <v>29501032</v>
      </c>
      <c r="X50" s="108">
        <f t="shared" si="6"/>
        <v>22</v>
      </c>
      <c r="Y50" s="34"/>
      <c r="AC50" s="34"/>
      <c r="AF50" s="34"/>
      <c r="AG50" s="34"/>
      <c r="AH50" s="34"/>
    </row>
    <row r="51" spans="1:34" ht="30" customHeight="1" x14ac:dyDescent="0.25">
      <c r="A51" s="56" t="s">
        <v>15044</v>
      </c>
      <c r="B51" s="57">
        <v>29501053</v>
      </c>
      <c r="C51" s="57">
        <v>63</v>
      </c>
      <c r="D51" s="57">
        <v>12</v>
      </c>
      <c r="E51" s="58">
        <v>44431</v>
      </c>
      <c r="F51" s="59" t="s">
        <v>15041</v>
      </c>
      <c r="G51" s="60" t="s">
        <v>87</v>
      </c>
      <c r="H51" s="61" t="str">
        <f>IFERROR(VLOOKUP(Abfalldokumentation!$B51,Artikel!A:C,3,FALSE),Abfalldokumentation!$B51)</f>
        <v>VOS RW-ROT-CHEDD 8,1KG</v>
      </c>
      <c r="I51" s="90" t="str">
        <f>VLOOKUP(V51,'Linien - BU'!A:B,2,FALSE)</f>
        <v>Verkauf</v>
      </c>
      <c r="J51" s="91">
        <f t="shared" si="0"/>
        <v>63</v>
      </c>
      <c r="K51" s="92">
        <f>Abfalldokumentation!$E51</f>
        <v>44431</v>
      </c>
      <c r="L51" s="91" t="str">
        <f>IFERROR(IF(AND(OR(Abfalldokumentation!$I51="BU3",Abfalldokumentation!$I51="Verkauf"),Abfalldokumentation!$N51="Schimmel",Abfalldokumentation!$O51="keinen Abnehmer/kein Schälpersonal"),"Div. Zipfel, ES ohne Verwendung",VLOOKUP(Abfalldokumentation!$M51,Produktgruppen!A:B,2,FALSE)),"-")</f>
        <v>Div. Zipfel, ES ohne Verwendung</v>
      </c>
      <c r="M51" s="93" t="str">
        <f>IFERROR(VLOOKUP(Abfalldokumentation!$W51,Artikel!A:C,3,FALSE),Abfalldokumentation!$W51)</f>
        <v>VOS RW-ROT-CHEDD 8,1KG</v>
      </c>
      <c r="N51" s="94" t="str">
        <f>VLOOKUP(D51,'Liste Gründe'!A:D,2,FALSE)</f>
        <v>Schimmel</v>
      </c>
      <c r="O51" s="92" t="str">
        <f>IF(ISBLANK(F51),VLOOKUP(Abfalldokumentation!$X51,'Liste Gründe'!A:D,3,FALSE),F51)</f>
        <v>keinen Abnehmer/kein Schälpersonal</v>
      </c>
      <c r="P51" s="94" t="str">
        <f>IF(ISBLANK(Abfalldokumentation!$G51),"-",Abfalldokumentation!$G51)</f>
        <v>keinen Abnehmer/Schälen</v>
      </c>
      <c r="Q51" s="93">
        <f t="shared" si="1"/>
        <v>34</v>
      </c>
      <c r="R51" s="94" t="str">
        <f t="shared" si="2"/>
        <v>Produkte</v>
      </c>
      <c r="S51" s="94" t="str">
        <f t="shared" si="3"/>
        <v>BUs</v>
      </c>
      <c r="T51" s="94" t="str">
        <f t="shared" si="4"/>
        <v>Symptome</v>
      </c>
      <c r="U51" s="94">
        <f>IFERROR(VLOOKUP(Abfalldokumentation!$W51,Kennzahlen!S:U,3,FALSE)*Abfalldokumentation!$J51,"0")</f>
        <v>31.5</v>
      </c>
      <c r="V51" s="93" t="str">
        <f>IF(ISBLANK(A51),VLOOKUP(Abfalldokumentation!$W51,'Linien - BU'!R:S,2,FALSE),A51)</f>
        <v>Verkauf</v>
      </c>
      <c r="W51" s="95">
        <f t="shared" si="5"/>
        <v>29501053</v>
      </c>
      <c r="X51" s="108">
        <f t="shared" si="6"/>
        <v>12</v>
      </c>
      <c r="Y51" s="34"/>
      <c r="AC51" s="34"/>
      <c r="AF51" s="34"/>
      <c r="AG51" s="34"/>
      <c r="AH51" s="34"/>
    </row>
    <row r="52" spans="1:34" ht="30" customHeight="1" x14ac:dyDescent="0.25">
      <c r="A52" s="50" t="s">
        <v>349</v>
      </c>
      <c r="B52" s="51">
        <v>29501055</v>
      </c>
      <c r="C52" s="51">
        <v>63</v>
      </c>
      <c r="D52" s="51">
        <v>12</v>
      </c>
      <c r="E52" s="52">
        <v>44431</v>
      </c>
      <c r="F52" s="53" t="s">
        <v>15037</v>
      </c>
      <c r="G52" s="54" t="s">
        <v>36</v>
      </c>
      <c r="H52" s="55" t="str">
        <f>IFERROR(VLOOKUP(Abfalldokumentation!$B52,Artikel!A:C,3,FALSE),Abfalldokumentation!$B52)</f>
        <v>VOS RW BUN-PF</v>
      </c>
      <c r="I52" s="96" t="str">
        <f>VLOOKUP(V52,'Linien - BU'!A:B,2,FALSE)</f>
        <v>BU3</v>
      </c>
      <c r="J52" s="97">
        <f t="shared" si="0"/>
        <v>63</v>
      </c>
      <c r="K52" s="98">
        <f>Abfalldokumentation!$E52</f>
        <v>44431</v>
      </c>
      <c r="L52" s="97" t="str">
        <f>IFERROR(IF(AND(OR(Abfalldokumentation!$I52="BU3",Abfalldokumentation!$I52="Verkauf"),Abfalldokumentation!$N52="Schimmel",Abfalldokumentation!$O52="keinen Abnehmer/kein Schälpersonal"),"Div. Zipfel, ES ohne Verwendung",VLOOKUP(Abfalldokumentation!$M52,Produktgruppen!A:B,2,FALSE)),"-")</f>
        <v>Vorschmelz</v>
      </c>
      <c r="M52" s="99" t="str">
        <f>IFERROR(VLOOKUP(Abfalldokumentation!$W52,Artikel!A:C,3,FALSE),Abfalldokumentation!$W52)</f>
        <v>VOS RW BUN-PF</v>
      </c>
      <c r="N52" s="100" t="str">
        <f>VLOOKUP(D52,'Liste Gründe'!A:D,2,FALSE)</f>
        <v>Schimmel</v>
      </c>
      <c r="O52" s="98" t="str">
        <f>IF(ISBLANK(F52),VLOOKUP(Abfalldokumentation!$X52,'Liste Gründe'!A:D,3,FALSE),F52)</f>
        <v>VOS &gt; Einsatz</v>
      </c>
      <c r="P52" s="100" t="str">
        <f>IF(ISBLANK(Abfalldokumentation!$G52),"-",Abfalldokumentation!$G52)</f>
        <v>-</v>
      </c>
      <c r="Q52" s="99">
        <f t="shared" si="1"/>
        <v>34</v>
      </c>
      <c r="R52" s="100" t="str">
        <f t="shared" si="2"/>
        <v>Produkte</v>
      </c>
      <c r="S52" s="100" t="str">
        <f t="shared" si="3"/>
        <v>BUs</v>
      </c>
      <c r="T52" s="100" t="str">
        <f t="shared" si="4"/>
        <v>Symptome</v>
      </c>
      <c r="U52" s="100">
        <f>IFERROR(VLOOKUP(Abfalldokumentation!$W52,Kennzahlen!S:U,3,FALSE)*Abfalldokumentation!$J52,"0")</f>
        <v>31.5</v>
      </c>
      <c r="V52" s="99" t="str">
        <f>IF(ISBLANK(A52),VLOOKUP(Abfalldokumentation!$W52,'Linien - BU'!R:S,2,FALSE),A52)</f>
        <v>L16</v>
      </c>
      <c r="W52" s="95">
        <f t="shared" si="5"/>
        <v>29501055</v>
      </c>
      <c r="X52" s="108">
        <f t="shared" si="6"/>
        <v>12</v>
      </c>
      <c r="Y52" s="34"/>
      <c r="AC52" s="34"/>
      <c r="AF52" s="34"/>
      <c r="AG52" s="34"/>
      <c r="AH52" s="34"/>
    </row>
    <row r="53" spans="1:34" ht="30" customHeight="1" x14ac:dyDescent="0.25">
      <c r="A53" s="56" t="s">
        <v>15044</v>
      </c>
      <c r="B53" s="57">
        <v>29501063</v>
      </c>
      <c r="C53" s="57">
        <v>546</v>
      </c>
      <c r="D53" s="57">
        <v>12</v>
      </c>
      <c r="E53" s="58">
        <v>44431</v>
      </c>
      <c r="F53" s="59" t="s">
        <v>15041</v>
      </c>
      <c r="G53" s="60" t="s">
        <v>87</v>
      </c>
      <c r="H53" s="61" t="str">
        <f>IFERROR(VLOOKUP(Abfalldokumentation!$B53,Artikel!A:C,3,FALSE),Abfalldokumentation!$B53)</f>
        <v>VOS GRW-NATUR ZIPFEL 35</v>
      </c>
      <c r="I53" s="90" t="str">
        <f>VLOOKUP(V53,'Linien - BU'!A:B,2,FALSE)</f>
        <v>Verkauf</v>
      </c>
      <c r="J53" s="91">
        <f t="shared" si="0"/>
        <v>546</v>
      </c>
      <c r="K53" s="92">
        <f>Abfalldokumentation!$E53</f>
        <v>44431</v>
      </c>
      <c r="L53" s="91" t="str">
        <f>IFERROR(IF(AND(OR(Abfalldokumentation!$I53="BU3",Abfalldokumentation!$I53="Verkauf"),Abfalldokumentation!$N53="Schimmel",Abfalldokumentation!$O53="keinen Abnehmer/kein Schälpersonal"),"Div. Zipfel, ES ohne Verwendung",VLOOKUP(Abfalldokumentation!$M53,Produktgruppen!A:B,2,FALSE)),"-")</f>
        <v>Div. Zipfel, ES ohne Verwendung</v>
      </c>
      <c r="M53" s="93" t="str">
        <f>IFERROR(VLOOKUP(Abfalldokumentation!$W53,Artikel!A:C,3,FALSE),Abfalldokumentation!$W53)</f>
        <v>VOS GRW-NATUR ZIPFEL 35</v>
      </c>
      <c r="N53" s="94" t="str">
        <f>VLOOKUP(D53,'Liste Gründe'!A:D,2,FALSE)</f>
        <v>Schimmel</v>
      </c>
      <c r="O53" s="92" t="str">
        <f>IF(ISBLANK(F53),VLOOKUP(Abfalldokumentation!$X53,'Liste Gründe'!A:D,3,FALSE),F53)</f>
        <v>keinen Abnehmer/kein Schälpersonal</v>
      </c>
      <c r="P53" s="94" t="str">
        <f>IF(ISBLANK(Abfalldokumentation!$G53),"-",Abfalldokumentation!$G53)</f>
        <v>keinen Abnehmer/Schälen</v>
      </c>
      <c r="Q53" s="93">
        <f t="shared" si="1"/>
        <v>34</v>
      </c>
      <c r="R53" s="94" t="str">
        <f t="shared" si="2"/>
        <v>Produkte</v>
      </c>
      <c r="S53" s="94" t="str">
        <f t="shared" si="3"/>
        <v>BUs</v>
      </c>
      <c r="T53" s="94" t="str">
        <f t="shared" si="4"/>
        <v>Symptome</v>
      </c>
      <c r="U53" s="94">
        <f>IFERROR(VLOOKUP(Abfalldokumentation!$W53,Kennzahlen!S:U,3,FALSE)*Abfalldokumentation!$J53,"0")</f>
        <v>273</v>
      </c>
      <c r="V53" s="93" t="str">
        <f>IF(ISBLANK(A53),VLOOKUP(Abfalldokumentation!$W53,'Linien - BU'!R:S,2,FALSE),A53)</f>
        <v>Verkauf</v>
      </c>
      <c r="W53" s="95">
        <f t="shared" si="5"/>
        <v>29501063</v>
      </c>
      <c r="X53" s="108">
        <f t="shared" si="6"/>
        <v>12</v>
      </c>
      <c r="Y53" s="34"/>
      <c r="AC53" s="34"/>
      <c r="AF53" s="34"/>
      <c r="AG53" s="34"/>
      <c r="AH53" s="34"/>
    </row>
    <row r="54" spans="1:34" ht="30" customHeight="1" x14ac:dyDescent="0.25">
      <c r="A54" s="50" t="s">
        <v>15044</v>
      </c>
      <c r="B54" s="51">
        <v>29501064</v>
      </c>
      <c r="C54" s="51">
        <v>252</v>
      </c>
      <c r="D54" s="51">
        <v>12</v>
      </c>
      <c r="E54" s="52">
        <v>44431</v>
      </c>
      <c r="F54" s="53" t="s">
        <v>15041</v>
      </c>
      <c r="G54" s="54" t="s">
        <v>87</v>
      </c>
      <c r="H54" s="55" t="str">
        <f>IFERROR(VLOOKUP(Abfalldokumentation!$B54,Artikel!A:C,3,FALSE),Abfalldokumentation!$B54)</f>
        <v>VOS GRW-SCHI ZIPFEL 350</v>
      </c>
      <c r="I54" s="96" t="str">
        <f>VLOOKUP(V54,'Linien - BU'!A:B,2,FALSE)</f>
        <v>Verkauf</v>
      </c>
      <c r="J54" s="97">
        <f t="shared" si="0"/>
        <v>252</v>
      </c>
      <c r="K54" s="98">
        <f>Abfalldokumentation!$E54</f>
        <v>44431</v>
      </c>
      <c r="L54" s="97" t="str">
        <f>IFERROR(IF(AND(OR(Abfalldokumentation!$I54="BU3",Abfalldokumentation!$I54="Verkauf"),Abfalldokumentation!$N54="Schimmel",Abfalldokumentation!$O54="keinen Abnehmer/kein Schälpersonal"),"Div. Zipfel, ES ohne Verwendung",VLOOKUP(Abfalldokumentation!$M54,Produktgruppen!A:B,2,FALSE)),"-")</f>
        <v>Div. Zipfel, ES ohne Verwendung</v>
      </c>
      <c r="M54" s="99" t="str">
        <f>IFERROR(VLOOKUP(Abfalldokumentation!$W54,Artikel!A:C,3,FALSE),Abfalldokumentation!$W54)</f>
        <v>VOS GRW-SCHI ZIPFEL 350</v>
      </c>
      <c r="N54" s="100" t="str">
        <f>VLOOKUP(D54,'Liste Gründe'!A:D,2,FALSE)</f>
        <v>Schimmel</v>
      </c>
      <c r="O54" s="98" t="str">
        <f>IF(ISBLANK(F54),VLOOKUP(Abfalldokumentation!$X54,'Liste Gründe'!A:D,3,FALSE),F54)</f>
        <v>keinen Abnehmer/kein Schälpersonal</v>
      </c>
      <c r="P54" s="100" t="str">
        <f>IF(ISBLANK(Abfalldokumentation!$G54),"-",Abfalldokumentation!$G54)</f>
        <v>keinen Abnehmer/Schälen</v>
      </c>
      <c r="Q54" s="99">
        <f t="shared" si="1"/>
        <v>34</v>
      </c>
      <c r="R54" s="100" t="str">
        <f t="shared" si="2"/>
        <v>Produkte</v>
      </c>
      <c r="S54" s="100" t="str">
        <f t="shared" si="3"/>
        <v>BUs</v>
      </c>
      <c r="T54" s="100" t="str">
        <f t="shared" si="4"/>
        <v>Symptome</v>
      </c>
      <c r="U54" s="100">
        <f>IFERROR(VLOOKUP(Abfalldokumentation!$W54,Kennzahlen!S:U,3,FALSE)*Abfalldokumentation!$J54,"0")</f>
        <v>126</v>
      </c>
      <c r="V54" s="99" t="str">
        <f>IF(ISBLANK(A54),VLOOKUP(Abfalldokumentation!$W54,'Linien - BU'!R:S,2,FALSE),A54)</f>
        <v>Verkauf</v>
      </c>
      <c r="W54" s="95">
        <f t="shared" si="5"/>
        <v>29501064</v>
      </c>
      <c r="X54" s="108">
        <f t="shared" si="6"/>
        <v>12</v>
      </c>
      <c r="Y54" s="34"/>
      <c r="AC54" s="34"/>
      <c r="AF54" s="34"/>
      <c r="AG54" s="34"/>
      <c r="AH54" s="34"/>
    </row>
    <row r="55" spans="1:34" ht="30" customHeight="1" x14ac:dyDescent="0.25">
      <c r="A55" s="56" t="s">
        <v>15044</v>
      </c>
      <c r="B55" s="57">
        <v>29501070</v>
      </c>
      <c r="C55" s="57">
        <v>252</v>
      </c>
      <c r="D55" s="57">
        <v>12</v>
      </c>
      <c r="E55" s="58">
        <v>44431</v>
      </c>
      <c r="F55" s="59" t="s">
        <v>15041</v>
      </c>
      <c r="G55" s="60" t="s">
        <v>87</v>
      </c>
      <c r="H55" s="61" t="str">
        <f>IFERROR(VLOOKUP(Abfalldokumentation!$B55,Artikel!A:C,3,FALSE),Abfalldokumentation!$B55)</f>
        <v>VOS GRW-SCHI-NAT ENDSTÜ</v>
      </c>
      <c r="I55" s="90" t="str">
        <f>VLOOKUP(V55,'Linien - BU'!A:B,2,FALSE)</f>
        <v>Verkauf</v>
      </c>
      <c r="J55" s="91">
        <f t="shared" si="0"/>
        <v>252</v>
      </c>
      <c r="K55" s="92">
        <f>Abfalldokumentation!$E55</f>
        <v>44431</v>
      </c>
      <c r="L55" s="91" t="str">
        <f>IFERROR(IF(AND(OR(Abfalldokumentation!$I55="BU3",Abfalldokumentation!$I55="Verkauf"),Abfalldokumentation!$N55="Schimmel",Abfalldokumentation!$O55="keinen Abnehmer/kein Schälpersonal"),"Div. Zipfel, ES ohne Verwendung",VLOOKUP(Abfalldokumentation!$M55,Produktgruppen!A:B,2,FALSE)),"-")</f>
        <v>Div. Zipfel, ES ohne Verwendung</v>
      </c>
      <c r="M55" s="93" t="str">
        <f>IFERROR(VLOOKUP(Abfalldokumentation!$W55,Artikel!A:C,3,FALSE),Abfalldokumentation!$W55)</f>
        <v>VOS GRW-SCHI-NAT ENDSTÜ</v>
      </c>
      <c r="N55" s="94" t="str">
        <f>VLOOKUP(D55,'Liste Gründe'!A:D,2,FALSE)</f>
        <v>Schimmel</v>
      </c>
      <c r="O55" s="92" t="str">
        <f>IF(ISBLANK(F55),VLOOKUP(Abfalldokumentation!$X55,'Liste Gründe'!A:D,3,FALSE),F55)</f>
        <v>keinen Abnehmer/kein Schälpersonal</v>
      </c>
      <c r="P55" s="94" t="str">
        <f>IF(ISBLANK(Abfalldokumentation!$G55),"-",Abfalldokumentation!$G55)</f>
        <v>keinen Abnehmer/Schälen</v>
      </c>
      <c r="Q55" s="93">
        <f t="shared" si="1"/>
        <v>34</v>
      </c>
      <c r="R55" s="94" t="str">
        <f t="shared" si="2"/>
        <v>Produkte</v>
      </c>
      <c r="S55" s="94" t="str">
        <f t="shared" si="3"/>
        <v>BUs</v>
      </c>
      <c r="T55" s="94" t="str">
        <f t="shared" si="4"/>
        <v>Symptome</v>
      </c>
      <c r="U55" s="94">
        <f>IFERROR(VLOOKUP(Abfalldokumentation!$W55,Kennzahlen!S:U,3,FALSE)*Abfalldokumentation!$J55,"0")</f>
        <v>126</v>
      </c>
      <c r="V55" s="93" t="str">
        <f>IF(ISBLANK(A55),VLOOKUP(Abfalldokumentation!$W55,'Linien - BU'!R:S,2,FALSE),A55)</f>
        <v>Verkauf</v>
      </c>
      <c r="W55" s="95">
        <f t="shared" si="5"/>
        <v>29501070</v>
      </c>
      <c r="X55" s="108">
        <f t="shared" si="6"/>
        <v>12</v>
      </c>
      <c r="Y55" s="34"/>
      <c r="AC55" s="34"/>
      <c r="AF55" s="34"/>
      <c r="AG55" s="34"/>
      <c r="AH55" s="34"/>
    </row>
    <row r="56" spans="1:34" ht="30" customHeight="1" x14ac:dyDescent="0.25">
      <c r="A56" s="50" t="s">
        <v>15044</v>
      </c>
      <c r="B56" s="51">
        <v>29501086</v>
      </c>
      <c r="C56" s="51">
        <v>177</v>
      </c>
      <c r="D56" s="51">
        <v>12</v>
      </c>
      <c r="E56" s="52">
        <v>44431</v>
      </c>
      <c r="F56" s="53" t="s">
        <v>15041</v>
      </c>
      <c r="G56" s="54" t="s">
        <v>87</v>
      </c>
      <c r="H56" s="55" t="str">
        <f>IFERROR(VLOOKUP(Abfalldokumentation!$B56,Artikel!A:C,3,FALSE),Abfalldokumentation!$B56)</f>
        <v>VOS VS-SCHI ZIPFEL</v>
      </c>
      <c r="I56" s="96" t="str">
        <f>VLOOKUP(V56,'Linien - BU'!A:B,2,FALSE)</f>
        <v>Verkauf</v>
      </c>
      <c r="J56" s="97">
        <f t="shared" si="0"/>
        <v>177</v>
      </c>
      <c r="K56" s="98">
        <f>Abfalldokumentation!$E56</f>
        <v>44431</v>
      </c>
      <c r="L56" s="97" t="str">
        <f>IFERROR(IF(AND(OR(Abfalldokumentation!$I56="BU3",Abfalldokumentation!$I56="Verkauf"),Abfalldokumentation!$N56="Schimmel",Abfalldokumentation!$O56="keinen Abnehmer/kein Schälpersonal"),"Div. Zipfel, ES ohne Verwendung",VLOOKUP(Abfalldokumentation!$M56,Produktgruppen!A:B,2,FALSE)),"-")</f>
        <v>Div. Zipfel, ES ohne Verwendung</v>
      </c>
      <c r="M56" s="99" t="str">
        <f>IFERROR(VLOOKUP(Abfalldokumentation!$W56,Artikel!A:C,3,FALSE),Abfalldokumentation!$W56)</f>
        <v>VOS VS-SCHI ZIPFEL</v>
      </c>
      <c r="N56" s="100" t="str">
        <f>VLOOKUP(D56,'Liste Gründe'!A:D,2,FALSE)</f>
        <v>Schimmel</v>
      </c>
      <c r="O56" s="98" t="str">
        <f>IF(ISBLANK(F56),VLOOKUP(Abfalldokumentation!$X56,'Liste Gründe'!A:D,3,FALSE),F56)</f>
        <v>keinen Abnehmer/kein Schälpersonal</v>
      </c>
      <c r="P56" s="100" t="str">
        <f>IF(ISBLANK(Abfalldokumentation!$G56),"-",Abfalldokumentation!$G56)</f>
        <v>keinen Abnehmer/Schälen</v>
      </c>
      <c r="Q56" s="99">
        <f t="shared" si="1"/>
        <v>34</v>
      </c>
      <c r="R56" s="100" t="str">
        <f t="shared" si="2"/>
        <v>Produkte</v>
      </c>
      <c r="S56" s="100" t="str">
        <f t="shared" si="3"/>
        <v>BUs</v>
      </c>
      <c r="T56" s="100" t="str">
        <f t="shared" si="4"/>
        <v>Symptome</v>
      </c>
      <c r="U56" s="100">
        <f>IFERROR(VLOOKUP(Abfalldokumentation!$W56,Kennzahlen!S:U,3,FALSE)*Abfalldokumentation!$J56,"0")</f>
        <v>88.5</v>
      </c>
      <c r="V56" s="99" t="str">
        <f>IF(ISBLANK(A56),VLOOKUP(Abfalldokumentation!$W56,'Linien - BU'!R:S,2,FALSE),A56)</f>
        <v>Verkauf</v>
      </c>
      <c r="W56" s="95">
        <f t="shared" si="5"/>
        <v>29501086</v>
      </c>
      <c r="X56" s="108">
        <f t="shared" si="6"/>
        <v>12</v>
      </c>
      <c r="Y56" s="34"/>
      <c r="AC56" s="34"/>
      <c r="AF56" s="34"/>
      <c r="AG56" s="34"/>
      <c r="AH56" s="34"/>
    </row>
    <row r="57" spans="1:34" ht="30" customHeight="1" x14ac:dyDescent="0.25">
      <c r="A57" s="56" t="s">
        <v>15044</v>
      </c>
      <c r="B57" s="57">
        <v>29501087</v>
      </c>
      <c r="C57" s="57">
        <v>207.5</v>
      </c>
      <c r="D57" s="57">
        <v>12</v>
      </c>
      <c r="E57" s="58">
        <v>44431</v>
      </c>
      <c r="F57" s="59" t="s">
        <v>15041</v>
      </c>
      <c r="G57" s="60" t="s">
        <v>87</v>
      </c>
      <c r="H57" s="61" t="str">
        <f>IFERROR(VLOOKUP(Abfalldokumentation!$B57,Artikel!A:C,3,FALSE),Abfalldokumentation!$B57)</f>
        <v>VOS VS-CHILI ZIPFEL</v>
      </c>
      <c r="I57" s="90" t="str">
        <f>VLOOKUP(V57,'Linien - BU'!A:B,2,FALSE)</f>
        <v>Verkauf</v>
      </c>
      <c r="J57" s="91">
        <f t="shared" si="0"/>
        <v>207.5</v>
      </c>
      <c r="K57" s="92">
        <f>Abfalldokumentation!$E57</f>
        <v>44431</v>
      </c>
      <c r="L57" s="91" t="str">
        <f>IFERROR(IF(AND(OR(Abfalldokumentation!$I57="BU3",Abfalldokumentation!$I57="Verkauf"),Abfalldokumentation!$N57="Schimmel",Abfalldokumentation!$O57="keinen Abnehmer/kein Schälpersonal"),"Div. Zipfel, ES ohne Verwendung",VLOOKUP(Abfalldokumentation!$M57,Produktgruppen!A:B,2,FALSE)),"-")</f>
        <v>Div. Zipfel, ES ohne Verwendung</v>
      </c>
      <c r="M57" s="93" t="str">
        <f>IFERROR(VLOOKUP(Abfalldokumentation!$W57,Artikel!A:C,3,FALSE),Abfalldokumentation!$W57)</f>
        <v>VOS VS-CHILI ZIPFEL</v>
      </c>
      <c r="N57" s="94" t="str">
        <f>VLOOKUP(D57,'Liste Gründe'!A:D,2,FALSE)</f>
        <v>Schimmel</v>
      </c>
      <c r="O57" s="92" t="str">
        <f>IF(ISBLANK(F57),VLOOKUP(Abfalldokumentation!$X57,'Liste Gründe'!A:D,3,FALSE),F57)</f>
        <v>keinen Abnehmer/kein Schälpersonal</v>
      </c>
      <c r="P57" s="94" t="str">
        <f>IF(ISBLANK(Abfalldokumentation!$G57),"-",Abfalldokumentation!$G57)</f>
        <v>keinen Abnehmer/Schälen</v>
      </c>
      <c r="Q57" s="93">
        <f t="shared" si="1"/>
        <v>34</v>
      </c>
      <c r="R57" s="94" t="str">
        <f t="shared" si="2"/>
        <v>Produkte</v>
      </c>
      <c r="S57" s="94" t="str">
        <f t="shared" si="3"/>
        <v>BUs</v>
      </c>
      <c r="T57" s="94" t="str">
        <f t="shared" si="4"/>
        <v>Symptome</v>
      </c>
      <c r="U57" s="94">
        <f>IFERROR(VLOOKUP(Abfalldokumentation!$W57,Kennzahlen!S:U,3,FALSE)*Abfalldokumentation!$J57,"0")</f>
        <v>103.75</v>
      </c>
      <c r="V57" s="93" t="str">
        <f>IF(ISBLANK(A57),VLOOKUP(Abfalldokumentation!$W57,'Linien - BU'!R:S,2,FALSE),A57)</f>
        <v>Verkauf</v>
      </c>
      <c r="W57" s="95">
        <f t="shared" si="5"/>
        <v>29501087</v>
      </c>
      <c r="X57" s="108">
        <f t="shared" si="6"/>
        <v>12</v>
      </c>
      <c r="Y57" s="34"/>
      <c r="AC57" s="34"/>
      <c r="AF57" s="34"/>
      <c r="AG57" s="34"/>
      <c r="AH57" s="34"/>
    </row>
    <row r="58" spans="1:34" ht="30" customHeight="1" x14ac:dyDescent="0.25">
      <c r="A58" s="50" t="s">
        <v>15096</v>
      </c>
      <c r="B58" s="51">
        <v>29900002</v>
      </c>
      <c r="C58" s="51">
        <v>72.5</v>
      </c>
      <c r="D58" s="51">
        <v>12</v>
      </c>
      <c r="E58" s="52">
        <v>44431</v>
      </c>
      <c r="F58" s="53" t="s">
        <v>15037</v>
      </c>
      <c r="G58" s="54"/>
      <c r="H58" s="55" t="str">
        <f>IFERROR(VLOOKUP(Abfalldokumentation!$B58,Artikel!A:C,3,FALSE),Abfalldokumentation!$B58)</f>
        <v>VOS VEG-SCH MILD</v>
      </c>
      <c r="I58" s="96" t="str">
        <f>VLOOKUP(V58,'Linien - BU'!A:B,2,FALSE)</f>
        <v>BU3</v>
      </c>
      <c r="J58" s="97">
        <f t="shared" si="0"/>
        <v>72.5</v>
      </c>
      <c r="K58" s="98">
        <f>Abfalldokumentation!$E58</f>
        <v>44431</v>
      </c>
      <c r="L58" s="97" t="str">
        <f>IFERROR(IF(AND(OR(Abfalldokumentation!$I58="BU3",Abfalldokumentation!$I58="Verkauf"),Abfalldokumentation!$N58="Schimmel",Abfalldokumentation!$O58="keinen Abnehmer/kein Schälpersonal"),"Div. Zipfel, ES ohne Verwendung",VLOOKUP(Abfalldokumentation!$M58,Produktgruppen!A:B,2,FALSE)),"-")</f>
        <v>vegan</v>
      </c>
      <c r="M58" s="99" t="str">
        <f>IFERROR(VLOOKUP(Abfalldokumentation!$W58,Artikel!A:C,3,FALSE),Abfalldokumentation!$W58)</f>
        <v>VOS VEG-SCH MILD</v>
      </c>
      <c r="N58" s="100" t="str">
        <f>VLOOKUP(D58,'Liste Gründe'!A:D,2,FALSE)</f>
        <v>Schimmel</v>
      </c>
      <c r="O58" s="98" t="str">
        <f>IF(ISBLANK(F58),VLOOKUP(Abfalldokumentation!$X58,'Liste Gründe'!A:D,3,FALSE),F58)</f>
        <v>VOS &gt; Einsatz</v>
      </c>
      <c r="P58" s="100" t="str">
        <f>IF(ISBLANK(Abfalldokumentation!$G58),"-",Abfalldokumentation!$G58)</f>
        <v>-</v>
      </c>
      <c r="Q58" s="99">
        <f t="shared" si="1"/>
        <v>34</v>
      </c>
      <c r="R58" s="100" t="str">
        <f t="shared" si="2"/>
        <v>Produkte</v>
      </c>
      <c r="S58" s="100" t="str">
        <f t="shared" si="3"/>
        <v>BUs</v>
      </c>
      <c r="T58" s="100" t="str">
        <f t="shared" si="4"/>
        <v>Symptome</v>
      </c>
      <c r="U58" s="100">
        <f>IFERROR(VLOOKUP(Abfalldokumentation!$W58,Kennzahlen!S:U,3,FALSE)*Abfalldokumentation!$J58,"0")</f>
        <v>36.25</v>
      </c>
      <c r="V58" s="99" t="str">
        <f>IF(ISBLANK(A58),VLOOKUP(Abfalldokumentation!$W58,'Linien - BU'!R:S,2,FALSE),A58)</f>
        <v>L1</v>
      </c>
      <c r="W58" s="95">
        <f t="shared" si="5"/>
        <v>29900002</v>
      </c>
      <c r="X58" s="108">
        <f t="shared" si="6"/>
        <v>12</v>
      </c>
      <c r="Y58" s="34"/>
      <c r="AC58" s="34"/>
      <c r="AF58" s="34"/>
      <c r="AG58" s="34"/>
      <c r="AH58" s="34"/>
    </row>
    <row r="59" spans="1:34" ht="30" customHeight="1" x14ac:dyDescent="0.25">
      <c r="A59" s="56" t="s">
        <v>41</v>
      </c>
      <c r="B59" s="57">
        <v>31000108</v>
      </c>
      <c r="C59" s="57">
        <v>306</v>
      </c>
      <c r="D59" s="57">
        <v>12</v>
      </c>
      <c r="E59" s="58">
        <v>44431</v>
      </c>
      <c r="F59" s="59" t="s">
        <v>39</v>
      </c>
      <c r="G59" s="60" t="s">
        <v>95</v>
      </c>
      <c r="H59" s="61" t="str">
        <f>IFERROR(VLOOKUP(Abfalldokumentation!$B59,Artikel!A:C,3,FALSE),Abfalldokumentation!$B59)</f>
        <v>Gouda RW mit Staubkäse</v>
      </c>
      <c r="I59" s="90" t="str">
        <f>VLOOKUP(V59,'Linien - BU'!A:B,2,FALSE)</f>
        <v>BU1</v>
      </c>
      <c r="J59" s="91">
        <f t="shared" si="0"/>
        <v>306</v>
      </c>
      <c r="K59" s="92">
        <f>Abfalldokumentation!$E59</f>
        <v>44431</v>
      </c>
      <c r="L59" s="91" t="str">
        <f>IFERROR(IF(AND(OR(Abfalldokumentation!$I59="BU3",Abfalldokumentation!$I59="Verkauf"),Abfalldokumentation!$N59="Schimmel",Abfalldokumentation!$O59="keinen Abnehmer/kein Schälpersonal"),"Div. Zipfel, ES ohne Verwendung",VLOOKUP(Abfalldokumentation!$M59,Produktgruppen!A:B,2,FALSE)),"-")</f>
        <v>RW</v>
      </c>
      <c r="M59" s="93" t="str">
        <f>IFERROR(VLOOKUP(Abfalldokumentation!$W59,Artikel!A:C,3,FALSE),Abfalldokumentation!$W59)</f>
        <v>Gouda RW mit Staubkäse</v>
      </c>
      <c r="N59" s="94" t="str">
        <f>VLOOKUP(D59,'Liste Gründe'!A:D,2,FALSE)</f>
        <v>Schimmel</v>
      </c>
      <c r="O59" s="92" t="str">
        <f>IF(ISBLANK(F59),VLOOKUP(Abfalldokumentation!$X59,'Liste Gründe'!A:D,3,FALSE),F59)</f>
        <v>keine Verarbeitung</v>
      </c>
      <c r="P59" s="94" t="str">
        <f>IF(ISBLANK(Abfalldokumentation!$G59),"-",Abfalldokumentation!$G59)</f>
        <v>MHD abgelaufen</v>
      </c>
      <c r="Q59" s="93">
        <f t="shared" si="1"/>
        <v>34</v>
      </c>
      <c r="R59" s="94" t="str">
        <f t="shared" si="2"/>
        <v>Produkte</v>
      </c>
      <c r="S59" s="94" t="str">
        <f t="shared" si="3"/>
        <v>BUs</v>
      </c>
      <c r="T59" s="94" t="str">
        <f t="shared" si="4"/>
        <v>Symptome</v>
      </c>
      <c r="U59" s="94" t="str">
        <f>IFERROR(VLOOKUP(Abfalldokumentation!$W59,Kennzahlen!S:U,3,FALSE)*Abfalldokumentation!$J59,"0")</f>
        <v>0</v>
      </c>
      <c r="V59" s="93" t="str">
        <f>IF(ISBLANK(A59),VLOOKUP(Abfalldokumentation!$W59,'Linien - BU'!R:S,2,FALSE),A59)</f>
        <v>Schmelze</v>
      </c>
      <c r="W59" s="95">
        <f t="shared" si="5"/>
        <v>31000108</v>
      </c>
      <c r="X59" s="108">
        <f t="shared" si="6"/>
        <v>12</v>
      </c>
      <c r="Y59" s="34"/>
      <c r="AC59" s="34"/>
      <c r="AF59" s="34"/>
      <c r="AG59" s="34"/>
      <c r="AH59" s="34"/>
    </row>
    <row r="60" spans="1:34" ht="30" customHeight="1" x14ac:dyDescent="0.25">
      <c r="A60" s="50" t="s">
        <v>15044</v>
      </c>
      <c r="B60" s="51" t="s">
        <v>15169</v>
      </c>
      <c r="C60" s="51">
        <v>45</v>
      </c>
      <c r="D60" s="51">
        <v>12</v>
      </c>
      <c r="E60" s="52">
        <v>44431</v>
      </c>
      <c r="F60" s="53" t="s">
        <v>15041</v>
      </c>
      <c r="G60" s="54" t="s">
        <v>87</v>
      </c>
      <c r="H60" s="55" t="str">
        <f>IFERROR(VLOOKUP(Abfalldokumentation!$B60,Artikel!A:C,3,FALSE),Abfalldokumentation!$B60)</f>
        <v>Div. Zipfel, Endstücke</v>
      </c>
      <c r="I60" s="96" t="str">
        <f>VLOOKUP(V60,'Linien - BU'!A:B,2,FALSE)</f>
        <v>Verkauf</v>
      </c>
      <c r="J60" s="97">
        <f t="shared" si="0"/>
        <v>45</v>
      </c>
      <c r="K60" s="98">
        <f>Abfalldokumentation!$E60</f>
        <v>44431</v>
      </c>
      <c r="L60" s="97" t="str">
        <f>IFERROR(IF(AND(OR(Abfalldokumentation!$I60="BU3",Abfalldokumentation!$I60="Verkauf"),Abfalldokumentation!$N60="Schimmel",Abfalldokumentation!$O60="keinen Abnehmer/kein Schälpersonal"),"Div. Zipfel, ES ohne Verwendung",VLOOKUP(Abfalldokumentation!$M60,Produktgruppen!A:B,2,FALSE)),"-")</f>
        <v>Div. Zipfel, ES ohne Verwendung</v>
      </c>
      <c r="M60" s="99" t="str">
        <f>IFERROR(VLOOKUP(Abfalldokumentation!$W60,Artikel!A:C,3,FALSE),Abfalldokumentation!$W60)</f>
        <v>Div. Zipfel, Endstücke</v>
      </c>
      <c r="N60" s="100" t="str">
        <f>VLOOKUP(D60,'Liste Gründe'!A:D,2,FALSE)</f>
        <v>Schimmel</v>
      </c>
      <c r="O60" s="98" t="str">
        <f>IF(ISBLANK(F60),VLOOKUP(Abfalldokumentation!$X60,'Liste Gründe'!A:D,3,FALSE),F60)</f>
        <v>keinen Abnehmer/kein Schälpersonal</v>
      </c>
      <c r="P60" s="100" t="str">
        <f>IF(ISBLANK(Abfalldokumentation!$G60),"-",Abfalldokumentation!$G60)</f>
        <v>keinen Abnehmer/Schälen</v>
      </c>
      <c r="Q60" s="99">
        <f t="shared" si="1"/>
        <v>34</v>
      </c>
      <c r="R60" s="100" t="str">
        <f t="shared" si="2"/>
        <v>Produkte</v>
      </c>
      <c r="S60" s="100" t="str">
        <f t="shared" si="3"/>
        <v>BUs</v>
      </c>
      <c r="T60" s="100" t="str">
        <f t="shared" si="4"/>
        <v>Symptome</v>
      </c>
      <c r="U60" s="100" t="str">
        <f>IFERROR(VLOOKUP(Abfalldokumentation!$W60,Kennzahlen!S:U,3,FALSE)*Abfalldokumentation!$J60,"0")</f>
        <v>0</v>
      </c>
      <c r="V60" s="99" t="str">
        <f>IF(ISBLANK(A60),VLOOKUP(Abfalldokumentation!$W60,'Linien - BU'!R:S,2,FALSE),A60)</f>
        <v>Verkauf</v>
      </c>
      <c r="W60" s="95" t="str">
        <f t="shared" si="5"/>
        <v>Div. Zipfel, Endstücke</v>
      </c>
      <c r="X60" s="108">
        <f t="shared" si="6"/>
        <v>12</v>
      </c>
      <c r="Y60" s="34"/>
      <c r="AC60" s="34"/>
      <c r="AF60" s="34"/>
      <c r="AG60" s="34"/>
      <c r="AH60" s="34"/>
    </row>
    <row r="61" spans="1:34" ht="30" customHeight="1" x14ac:dyDescent="0.25">
      <c r="A61" s="56" t="s">
        <v>9</v>
      </c>
      <c r="B61" s="57" t="s">
        <v>75</v>
      </c>
      <c r="C61" s="57">
        <v>2</v>
      </c>
      <c r="D61" s="57">
        <v>30</v>
      </c>
      <c r="E61" s="58">
        <v>44431</v>
      </c>
      <c r="F61" s="59"/>
      <c r="G61" s="60"/>
      <c r="H61" s="61" t="str">
        <f>IFERROR(VLOOKUP(Abfalldokumentation!$B61,Artikel!A:C,3,FALSE),Abfalldokumentation!$B61)</f>
        <v>Diverses</v>
      </c>
      <c r="I61" s="90" t="str">
        <f>VLOOKUP(V61,'Linien - BU'!A:B,2,FALSE)</f>
        <v>BU4</v>
      </c>
      <c r="J61" s="91">
        <f t="shared" si="0"/>
        <v>2</v>
      </c>
      <c r="K61" s="92">
        <f>Abfalldokumentation!$E61</f>
        <v>44431</v>
      </c>
      <c r="L61" s="91" t="str">
        <f>IFERROR(IF(AND(OR(Abfalldokumentation!$I61="BU3",Abfalldokumentation!$I61="Verkauf"),Abfalldokumentation!$N61="Schimmel",Abfalldokumentation!$O61="keinen Abnehmer/kein Schälpersonal"),"Div. Zipfel, ES ohne Verwendung",VLOOKUP(Abfalldokumentation!$M61,Produktgruppen!A:B,2,FALSE)),"-")</f>
        <v>Diverses</v>
      </c>
      <c r="M61" s="93" t="str">
        <f>IFERROR(VLOOKUP(Abfalldokumentation!$W61,Artikel!A:C,3,FALSE),Abfalldokumentation!$W61)</f>
        <v>Diverses</v>
      </c>
      <c r="N61" s="94" t="str">
        <f>VLOOKUP(D61,'Liste Gründe'!A:D,2,FALSE)</f>
        <v>Linienbezogen</v>
      </c>
      <c r="O61" s="92" t="str">
        <f>IF(ISBLANK(F61),VLOOKUP(Abfalldokumentation!$X61,'Liste Gründe'!A:D,3,FALSE),F61)</f>
        <v>Maschinenabfall</v>
      </c>
      <c r="P61" s="94" t="str">
        <f>IF(ISBLANK(Abfalldokumentation!$G61),"-",Abfalldokumentation!$G61)</f>
        <v>-</v>
      </c>
      <c r="Q61" s="93">
        <f t="shared" si="1"/>
        <v>34</v>
      </c>
      <c r="R61" s="94" t="str">
        <f t="shared" si="2"/>
        <v>Produkte</v>
      </c>
      <c r="S61" s="94" t="str">
        <f t="shared" si="3"/>
        <v>BUs</v>
      </c>
      <c r="T61" s="94" t="str">
        <f t="shared" si="4"/>
        <v>Symptome</v>
      </c>
      <c r="U61" s="94" t="str">
        <f>IFERROR(VLOOKUP(Abfalldokumentation!$W61,Kennzahlen!S:U,3,FALSE)*Abfalldokumentation!$J61,"0")</f>
        <v>0</v>
      </c>
      <c r="V61" s="93" t="str">
        <f>IF(ISBLANK(A61),VLOOKUP(Abfalldokumentation!$W61,'Linien - BU'!R:S,2,FALSE),A61)</f>
        <v>BU4</v>
      </c>
      <c r="W61" s="95" t="str">
        <f t="shared" si="5"/>
        <v>Diverses</v>
      </c>
      <c r="X61" s="108">
        <f t="shared" si="6"/>
        <v>30</v>
      </c>
      <c r="Y61" s="34"/>
      <c r="AC61" s="34"/>
      <c r="AF61" s="34"/>
      <c r="AG61" s="34"/>
      <c r="AH61" s="34"/>
    </row>
    <row r="62" spans="1:34" ht="30" customHeight="1" x14ac:dyDescent="0.25">
      <c r="A62" s="50" t="s">
        <v>63</v>
      </c>
      <c r="B62" s="51" t="s">
        <v>60</v>
      </c>
      <c r="C62" s="51">
        <v>280</v>
      </c>
      <c r="D62" s="51">
        <v>30</v>
      </c>
      <c r="E62" s="52">
        <v>44431</v>
      </c>
      <c r="F62" s="53"/>
      <c r="G62" s="54"/>
      <c r="H62" s="55" t="str">
        <f>IFERROR(VLOOKUP(Abfalldokumentation!$B62,Artikel!A:C,3,FALSE),Abfalldokumentation!$B62)</f>
        <v>Diverses aus Abfüllung</v>
      </c>
      <c r="I62" s="96" t="str">
        <f>VLOOKUP(V62,'Linien - BU'!A:B,2,FALSE)</f>
        <v>BU1</v>
      </c>
      <c r="J62" s="97">
        <f t="shared" si="0"/>
        <v>280</v>
      </c>
      <c r="K62" s="98">
        <f>Abfalldokumentation!$E62</f>
        <v>44431</v>
      </c>
      <c r="L62" s="97" t="str">
        <f>IFERROR(IF(AND(OR(Abfalldokumentation!$I62="BU3",Abfalldokumentation!$I62="Verkauf"),Abfalldokumentation!$N62="Schimmel",Abfalldokumentation!$O62="keinen Abnehmer/kein Schälpersonal"),"Div. Zipfel, ES ohne Verwendung",VLOOKUP(Abfalldokumentation!$M62,Produktgruppen!A:B,2,FALSE)),"-")</f>
        <v>Diverses</v>
      </c>
      <c r="M62" s="99" t="str">
        <f>IFERROR(VLOOKUP(Abfalldokumentation!$W62,Artikel!A:C,3,FALSE),Abfalldokumentation!$W62)</f>
        <v>Diverses aus Abfüllung</v>
      </c>
      <c r="N62" s="100" t="str">
        <f>VLOOKUP(D62,'Liste Gründe'!A:D,2,FALSE)</f>
        <v>Linienbezogen</v>
      </c>
      <c r="O62" s="98" t="str">
        <f>IF(ISBLANK(F62),VLOOKUP(Abfalldokumentation!$X62,'Liste Gründe'!A:D,3,FALSE),F62)</f>
        <v>Maschinenabfall</v>
      </c>
      <c r="P62" s="100" t="str">
        <f>IF(ISBLANK(Abfalldokumentation!$G62),"-",Abfalldokumentation!$G62)</f>
        <v>-</v>
      </c>
      <c r="Q62" s="99">
        <f t="shared" si="1"/>
        <v>34</v>
      </c>
      <c r="R62" s="100" t="str">
        <f t="shared" si="2"/>
        <v>Produkte</v>
      </c>
      <c r="S62" s="100" t="str">
        <f t="shared" si="3"/>
        <v>BUs</v>
      </c>
      <c r="T62" s="100" t="str">
        <f t="shared" si="4"/>
        <v>Symptome</v>
      </c>
      <c r="U62" s="100" t="str">
        <f>IFERROR(VLOOKUP(Abfalldokumentation!$W62,Kennzahlen!S:U,3,FALSE)*Abfalldokumentation!$J62,"0")</f>
        <v>0</v>
      </c>
      <c r="V62" s="99" t="str">
        <f>IF(ISBLANK(A62),VLOOKUP(Abfalldokumentation!$W62,'Linien - BU'!R:S,2,FALSE),A62)</f>
        <v>Abfüllung</v>
      </c>
      <c r="W62" s="95" t="str">
        <f t="shared" si="5"/>
        <v>Diverses aus Abfüllung</v>
      </c>
      <c r="X62" s="108">
        <f t="shared" si="6"/>
        <v>30</v>
      </c>
      <c r="Y62" s="34"/>
      <c r="AC62" s="34"/>
      <c r="AF62" s="34"/>
      <c r="AG62" s="34"/>
      <c r="AH62" s="34"/>
    </row>
    <row r="63" spans="1:34" ht="30" customHeight="1" x14ac:dyDescent="0.25">
      <c r="A63" s="56" t="s">
        <v>63</v>
      </c>
      <c r="B63" s="57" t="s">
        <v>60</v>
      </c>
      <c r="C63" s="57">
        <v>279.5</v>
      </c>
      <c r="D63" s="57">
        <v>30</v>
      </c>
      <c r="E63" s="58">
        <v>44431</v>
      </c>
      <c r="F63" s="59"/>
      <c r="G63" s="60"/>
      <c r="H63" s="61" t="str">
        <f>IFERROR(VLOOKUP(Abfalldokumentation!$B63,Artikel!A:C,3,FALSE),Abfalldokumentation!$B63)</f>
        <v>Diverses aus Abfüllung</v>
      </c>
      <c r="I63" s="90" t="str">
        <f>VLOOKUP(V63,'Linien - BU'!A:B,2,FALSE)</f>
        <v>BU1</v>
      </c>
      <c r="J63" s="91">
        <f t="shared" si="0"/>
        <v>279.5</v>
      </c>
      <c r="K63" s="92">
        <f>Abfalldokumentation!$E63</f>
        <v>44431</v>
      </c>
      <c r="L63" s="91" t="str">
        <f>IFERROR(IF(AND(OR(Abfalldokumentation!$I63="BU3",Abfalldokumentation!$I63="Verkauf"),Abfalldokumentation!$N63="Schimmel",Abfalldokumentation!$O63="keinen Abnehmer/kein Schälpersonal"),"Div. Zipfel, ES ohne Verwendung",VLOOKUP(Abfalldokumentation!$M63,Produktgruppen!A:B,2,FALSE)),"-")</f>
        <v>Diverses</v>
      </c>
      <c r="M63" s="93" t="str">
        <f>IFERROR(VLOOKUP(Abfalldokumentation!$W63,Artikel!A:C,3,FALSE),Abfalldokumentation!$W63)</f>
        <v>Diverses aus Abfüllung</v>
      </c>
      <c r="N63" s="94" t="str">
        <f>VLOOKUP(D63,'Liste Gründe'!A:D,2,FALSE)</f>
        <v>Linienbezogen</v>
      </c>
      <c r="O63" s="92" t="str">
        <f>IF(ISBLANK(F63),VLOOKUP(Abfalldokumentation!$X63,'Liste Gründe'!A:D,3,FALSE),F63)</f>
        <v>Maschinenabfall</v>
      </c>
      <c r="P63" s="94" t="str">
        <f>IF(ISBLANK(Abfalldokumentation!$G63),"-",Abfalldokumentation!$G63)</f>
        <v>-</v>
      </c>
      <c r="Q63" s="93">
        <f t="shared" si="1"/>
        <v>34</v>
      </c>
      <c r="R63" s="94" t="str">
        <f t="shared" si="2"/>
        <v>Produkte</v>
      </c>
      <c r="S63" s="94" t="str">
        <f t="shared" si="3"/>
        <v>BUs</v>
      </c>
      <c r="T63" s="94" t="str">
        <f t="shared" si="4"/>
        <v>Symptome</v>
      </c>
      <c r="U63" s="94" t="str">
        <f>IFERROR(VLOOKUP(Abfalldokumentation!$W63,Kennzahlen!S:U,3,FALSE)*Abfalldokumentation!$J63,"0")</f>
        <v>0</v>
      </c>
      <c r="V63" s="93" t="str">
        <f>IF(ISBLANK(A63),VLOOKUP(Abfalldokumentation!$W63,'Linien - BU'!R:S,2,FALSE),A63)</f>
        <v>Abfüllung</v>
      </c>
      <c r="W63" s="95" t="str">
        <f t="shared" si="5"/>
        <v>Diverses aus Abfüllung</v>
      </c>
      <c r="X63" s="108">
        <f t="shared" si="6"/>
        <v>30</v>
      </c>
      <c r="Y63" s="34"/>
      <c r="AC63" s="34"/>
      <c r="AF63" s="34"/>
      <c r="AG63" s="34"/>
      <c r="AH63" s="34"/>
    </row>
    <row r="64" spans="1:34" ht="30" customHeight="1" x14ac:dyDescent="0.25">
      <c r="A64" s="50" t="s">
        <v>41</v>
      </c>
      <c r="B64" s="51" t="s">
        <v>81</v>
      </c>
      <c r="C64" s="51">
        <v>229</v>
      </c>
      <c r="D64" s="51">
        <v>10</v>
      </c>
      <c r="E64" s="52">
        <v>44431</v>
      </c>
      <c r="F64" s="53"/>
      <c r="G64" s="54"/>
      <c r="H64" s="55" t="str">
        <f>IFERROR(VLOOKUP(Abfalldokumentation!$B64,Artikel!A:C,3,FALSE),Abfalldokumentation!$B64)</f>
        <v>Diverses aus Schmelze</v>
      </c>
      <c r="I64" s="96" t="str">
        <f>VLOOKUP(V64,'Linien - BU'!A:B,2,FALSE)</f>
        <v>BU1</v>
      </c>
      <c r="J64" s="97">
        <f t="shared" si="0"/>
        <v>229</v>
      </c>
      <c r="K64" s="98">
        <f>Abfalldokumentation!$E64</f>
        <v>44431</v>
      </c>
      <c r="L64" s="97" t="str">
        <f>IFERROR(IF(AND(OR(Abfalldokumentation!$I64="BU3",Abfalldokumentation!$I64="Verkauf"),Abfalldokumentation!$N64="Schimmel",Abfalldokumentation!$O64="keinen Abnehmer/kein Schälpersonal"),"Div. Zipfel, ES ohne Verwendung",VLOOKUP(Abfalldokumentation!$M64,Produktgruppen!A:B,2,FALSE)),"-")</f>
        <v>Diverses</v>
      </c>
      <c r="M64" s="99" t="str">
        <f>IFERROR(VLOOKUP(Abfalldokumentation!$W64,Artikel!A:C,3,FALSE),Abfalldokumentation!$W64)</f>
        <v>Diverses aus Schmelze</v>
      </c>
      <c r="N64" s="100" t="str">
        <f>VLOOKUP(D64,'Liste Gründe'!A:D,2,FALSE)</f>
        <v>Linienbezogen</v>
      </c>
      <c r="O64" s="98" t="str">
        <f>IF(ISBLANK(F64),VLOOKUP(Abfalldokumentation!$X64,'Liste Gründe'!A:D,3,FALSE),F64)</f>
        <v>Reinigung</v>
      </c>
      <c r="P64" s="100" t="str">
        <f>IF(ISBLANK(Abfalldokumentation!$G64),"-",Abfalldokumentation!$G64)</f>
        <v>-</v>
      </c>
      <c r="Q64" s="99">
        <f t="shared" si="1"/>
        <v>34</v>
      </c>
      <c r="R64" s="100" t="str">
        <f t="shared" si="2"/>
        <v>Produkte</v>
      </c>
      <c r="S64" s="100" t="str">
        <f t="shared" si="3"/>
        <v>BUs</v>
      </c>
      <c r="T64" s="100" t="str">
        <f t="shared" si="4"/>
        <v>Symptome</v>
      </c>
      <c r="U64" s="100" t="str">
        <f>IFERROR(VLOOKUP(Abfalldokumentation!$W64,Kennzahlen!S:U,3,FALSE)*Abfalldokumentation!$J64,"0")</f>
        <v>0</v>
      </c>
      <c r="V64" s="99" t="str">
        <f>IF(ISBLANK(A64),VLOOKUP(Abfalldokumentation!$W64,'Linien - BU'!R:S,2,FALSE),A64)</f>
        <v>Schmelze</v>
      </c>
      <c r="W64" s="95" t="str">
        <f t="shared" si="5"/>
        <v>Diverses aus Schmelze</v>
      </c>
      <c r="X64" s="108">
        <f t="shared" si="6"/>
        <v>10</v>
      </c>
      <c r="Y64" s="34"/>
      <c r="AC64" s="34"/>
      <c r="AF64" s="34"/>
      <c r="AG64" s="34"/>
      <c r="AH64" s="34"/>
    </row>
    <row r="65" spans="1:34" ht="30" customHeight="1" x14ac:dyDescent="0.25">
      <c r="A65" s="56" t="s">
        <v>140</v>
      </c>
      <c r="B65" s="57" t="s">
        <v>199</v>
      </c>
      <c r="C65" s="57">
        <v>18</v>
      </c>
      <c r="D65" s="57">
        <v>74</v>
      </c>
      <c r="E65" s="58">
        <v>44431</v>
      </c>
      <c r="F65" s="59" t="s">
        <v>68</v>
      </c>
      <c r="G65" s="60" t="s">
        <v>68</v>
      </c>
      <c r="H65" s="61" t="str">
        <f>IFERROR(VLOOKUP(Abfalldokumentation!$B65,Artikel!A:C,3,FALSE),Abfalldokumentation!$B65)</f>
        <v>Diverses QM</v>
      </c>
      <c r="I65" s="90" t="str">
        <f>VLOOKUP(V65,'Linien - BU'!A:B,2,FALSE)</f>
        <v>Rest</v>
      </c>
      <c r="J65" s="91">
        <f t="shared" si="0"/>
        <v>18</v>
      </c>
      <c r="K65" s="92">
        <f>Abfalldokumentation!$E65</f>
        <v>44431</v>
      </c>
      <c r="L65" s="91" t="str">
        <f>IFERROR(IF(AND(OR(Abfalldokumentation!$I65="BU3",Abfalldokumentation!$I65="Verkauf"),Abfalldokumentation!$N65="Schimmel",Abfalldokumentation!$O65="keinen Abnehmer/kein Schälpersonal"),"Div. Zipfel, ES ohne Verwendung",VLOOKUP(Abfalldokumentation!$M65,Produktgruppen!A:B,2,FALSE)),"-")</f>
        <v>Qualitätssicherung</v>
      </c>
      <c r="M65" s="93" t="str">
        <f>IFERROR(VLOOKUP(Abfalldokumentation!$W65,Artikel!A:C,3,FALSE),Abfalldokumentation!$W65)</f>
        <v>Diverses QM</v>
      </c>
      <c r="N65" s="94" t="str">
        <f>VLOOKUP(D65,'Liste Gründe'!A:D,2,FALSE)</f>
        <v>Qualitätssicherung</v>
      </c>
      <c r="O65" s="92" t="str">
        <f>IF(ISBLANK(F65),VLOOKUP(Abfalldokumentation!$X65,'Liste Gründe'!A:D,3,FALSE),F65)</f>
        <v>Sensorik</v>
      </c>
      <c r="P65" s="94" t="str">
        <f>IF(ISBLANK(Abfalldokumentation!$G65),"-",Abfalldokumentation!$G65)</f>
        <v>Sensorik</v>
      </c>
      <c r="Q65" s="93">
        <f t="shared" si="1"/>
        <v>34</v>
      </c>
      <c r="R65" s="94" t="str">
        <f t="shared" si="2"/>
        <v>Produkte</v>
      </c>
      <c r="S65" s="94" t="str">
        <f t="shared" si="3"/>
        <v>BUs</v>
      </c>
      <c r="T65" s="94" t="str">
        <f t="shared" si="4"/>
        <v>Symptome</v>
      </c>
      <c r="U65" s="94" t="str">
        <f>IFERROR(VLOOKUP(Abfalldokumentation!$W65,Kennzahlen!S:U,3,FALSE)*Abfalldokumentation!$J65,"0")</f>
        <v>0</v>
      </c>
      <c r="V65" s="93" t="str">
        <f>IF(ISBLANK(A65),VLOOKUP(Abfalldokumentation!$W65,'Linien - BU'!R:S,2,FALSE),A65)</f>
        <v>QM</v>
      </c>
      <c r="W65" s="95" t="str">
        <f t="shared" si="5"/>
        <v>Diverses QM</v>
      </c>
      <c r="X65" s="108">
        <f t="shared" si="6"/>
        <v>74</v>
      </c>
      <c r="Y65" s="34"/>
      <c r="AC65" s="34"/>
      <c r="AF65" s="34"/>
      <c r="AG65" s="34"/>
      <c r="AH65" s="34"/>
    </row>
    <row r="66" spans="1:34" ht="30" customHeight="1" x14ac:dyDescent="0.25">
      <c r="A66" s="50" t="s">
        <v>59</v>
      </c>
      <c r="B66" s="51" t="s">
        <v>57</v>
      </c>
      <c r="C66" s="51">
        <v>175</v>
      </c>
      <c r="D66" s="62">
        <v>73</v>
      </c>
      <c r="E66" s="52">
        <v>44431</v>
      </c>
      <c r="F66" s="53" t="s">
        <v>58</v>
      </c>
      <c r="G66" s="54" t="s">
        <v>58</v>
      </c>
      <c r="H66" s="55" t="str">
        <f>IFERROR(VLOOKUP(Abfalldokumentation!$B66,Artikel!A:C,3,FALSE),Abfalldokumentation!$B66)</f>
        <v>Laborproben</v>
      </c>
      <c r="I66" s="96" t="str">
        <f>VLOOKUP(V66,'Linien - BU'!A:B,2,FALSE)</f>
        <v>Rest</v>
      </c>
      <c r="J66" s="97">
        <f t="shared" ref="J66:J129" si="7">C66</f>
        <v>175</v>
      </c>
      <c r="K66" s="98">
        <f>Abfalldokumentation!$E66</f>
        <v>44431</v>
      </c>
      <c r="L66" s="97" t="str">
        <f>IFERROR(IF(AND(OR(Abfalldokumentation!$I66="BU3",Abfalldokumentation!$I66="Verkauf"),Abfalldokumentation!$N66="Schimmel",Abfalldokumentation!$O66="keinen Abnehmer/kein Schälpersonal"),"Div. Zipfel, ES ohne Verwendung",VLOOKUP(Abfalldokumentation!$M66,Produktgruppen!A:B,2,FALSE)),"-")</f>
        <v>Qualitätssicherung</v>
      </c>
      <c r="M66" s="99" t="str">
        <f>IFERROR(VLOOKUP(Abfalldokumentation!$W66,Artikel!A:C,3,FALSE),Abfalldokumentation!$W66)</f>
        <v>Laborproben</v>
      </c>
      <c r="N66" s="100" t="str">
        <f>VLOOKUP(D66,'Liste Gründe'!A:D,2,FALSE)</f>
        <v>Qualitätssicherung</v>
      </c>
      <c r="O66" s="98" t="str">
        <f>IF(ISBLANK(F66),VLOOKUP(Abfalldokumentation!$X66,'Liste Gründe'!A:D,3,FALSE),F66)</f>
        <v>Laborprobe</v>
      </c>
      <c r="P66" s="100" t="str">
        <f>IF(ISBLANK(Abfalldokumentation!$G66),"-",Abfalldokumentation!$G66)</f>
        <v>Laborprobe</v>
      </c>
      <c r="Q66" s="99">
        <f t="shared" ref="Q66:Q129" si="8">_xlfn.ISOWEEKNUM(K66)</f>
        <v>34</v>
      </c>
      <c r="R66" s="100" t="str">
        <f t="shared" ref="R66:R129" si="9">"Produkte"</f>
        <v>Produkte</v>
      </c>
      <c r="S66" s="100" t="str">
        <f t="shared" ref="S66:S129" si="10">"BUs"</f>
        <v>BUs</v>
      </c>
      <c r="T66" s="100" t="str">
        <f t="shared" ref="T66:T129" si="11">"Symptome"</f>
        <v>Symptome</v>
      </c>
      <c r="U66" s="100" t="str">
        <f>IFERROR(VLOOKUP(Abfalldokumentation!$W66,Kennzahlen!S:U,3,FALSE)*Abfalldokumentation!$J66,"0")</f>
        <v>0</v>
      </c>
      <c r="V66" s="99" t="str">
        <f>IF(ISBLANK(A66),VLOOKUP(Abfalldokumentation!$W66,'Linien - BU'!R:S,2,FALSE),A66)</f>
        <v>Labor</v>
      </c>
      <c r="W66" s="95" t="str">
        <f t="shared" ref="W66:W129" si="12">B66</f>
        <v>Laborproben</v>
      </c>
      <c r="X66" s="108">
        <f t="shared" ref="X66:X129" si="13">D66</f>
        <v>73</v>
      </c>
      <c r="Y66" s="34"/>
      <c r="AC66" s="34"/>
      <c r="AF66" s="34"/>
      <c r="AG66" s="34"/>
      <c r="AH66" s="34"/>
    </row>
    <row r="67" spans="1:34" ht="30" customHeight="1" x14ac:dyDescent="0.25">
      <c r="A67" s="56" t="s">
        <v>74</v>
      </c>
      <c r="B67" s="57" t="s">
        <v>113</v>
      </c>
      <c r="C67" s="57">
        <v>44.7</v>
      </c>
      <c r="D67" s="57">
        <v>22</v>
      </c>
      <c r="E67" s="58">
        <v>44431</v>
      </c>
      <c r="F67" s="59" t="s">
        <v>72</v>
      </c>
      <c r="G67" s="60" t="s">
        <v>73</v>
      </c>
      <c r="H67" s="61" t="str">
        <f>IFERROR(VLOOKUP(Abfalldokumentation!$B67,Artikel!A:C,3,FALSE),Abfalldokumentation!$B67)</f>
        <v>Rinde</v>
      </c>
      <c r="I67" s="90" t="str">
        <f>VLOOKUP(V67,'Linien - BU'!A:B,2,FALSE)</f>
        <v>BU1</v>
      </c>
      <c r="J67" s="91">
        <f t="shared" si="7"/>
        <v>44.7</v>
      </c>
      <c r="K67" s="92">
        <f>Abfalldokumentation!$E67</f>
        <v>44431</v>
      </c>
      <c r="L67" s="91" t="str">
        <f>IFERROR(IF(AND(OR(Abfalldokumentation!$I67="BU3",Abfalldokumentation!$I67="Verkauf"),Abfalldokumentation!$N67="Schimmel",Abfalldokumentation!$O67="keinen Abnehmer/kein Schälpersonal"),"Div. Zipfel, ES ohne Verwendung",VLOOKUP(Abfalldokumentation!$M67,Produktgruppen!A:B,2,FALSE)),"-")</f>
        <v>Rest</v>
      </c>
      <c r="M67" s="93" t="str">
        <f>IFERROR(VLOOKUP(Abfalldokumentation!$W67,Artikel!A:C,3,FALSE),Abfalldokumentation!$W67)</f>
        <v>Rinde</v>
      </c>
      <c r="N67" s="94" t="str">
        <f>VLOOKUP(D67,'Liste Gründe'!A:D,2,FALSE)</f>
        <v>Rest</v>
      </c>
      <c r="O67" s="92" t="str">
        <f>IF(ISBLANK(F67),VLOOKUP(Abfalldokumentation!$X67,'Liste Gründe'!A:D,3,FALSE),F67)</f>
        <v>geschälte Rinde</v>
      </c>
      <c r="P67" s="94" t="str">
        <f>IF(ISBLANK(Abfalldokumentation!$G67),"-",Abfalldokumentation!$G67)</f>
        <v>keine Verwendung möglich</v>
      </c>
      <c r="Q67" s="93">
        <f t="shared" si="8"/>
        <v>34</v>
      </c>
      <c r="R67" s="94" t="str">
        <f t="shared" si="9"/>
        <v>Produkte</v>
      </c>
      <c r="S67" s="94" t="str">
        <f t="shared" si="10"/>
        <v>BUs</v>
      </c>
      <c r="T67" s="94" t="str">
        <f t="shared" si="11"/>
        <v>Symptome</v>
      </c>
      <c r="U67" s="94" t="str">
        <f>IFERROR(VLOOKUP(Abfalldokumentation!$W67,Kennzahlen!S:U,3,FALSE)*Abfalldokumentation!$J67,"0")</f>
        <v>0</v>
      </c>
      <c r="V67" s="93" t="str">
        <f>IF(ISBLANK(A67),VLOOKUP(Abfalldokumentation!$W67,'Linien - BU'!R:S,2,FALSE),A67)</f>
        <v>RWV</v>
      </c>
      <c r="W67" s="95" t="str">
        <f t="shared" si="12"/>
        <v>Rinde</v>
      </c>
      <c r="X67" s="108">
        <f t="shared" si="13"/>
        <v>22</v>
      </c>
      <c r="Y67" s="34"/>
      <c r="AC67" s="34"/>
      <c r="AF67" s="34"/>
      <c r="AG67" s="34"/>
      <c r="AH67" s="34"/>
    </row>
    <row r="68" spans="1:34" ht="30" customHeight="1" x14ac:dyDescent="0.25">
      <c r="A68" s="50" t="s">
        <v>59</v>
      </c>
      <c r="B68" s="53" t="s">
        <v>90</v>
      </c>
      <c r="C68" s="51">
        <v>10</v>
      </c>
      <c r="D68" s="51">
        <v>70</v>
      </c>
      <c r="E68" s="52">
        <v>44431</v>
      </c>
      <c r="F68" s="53" t="s">
        <v>90</v>
      </c>
      <c r="G68" s="54" t="s">
        <v>90</v>
      </c>
      <c r="H68" s="55" t="str">
        <f>IFERROR(VLOOKUP(Abfalldokumentation!$B68,Artikel!A:C,3,FALSE),Abfalldokumentation!$B68)</f>
        <v>Rückstellproben</v>
      </c>
      <c r="I68" s="96" t="str">
        <f>VLOOKUP(V68,'Linien - BU'!A:B,2,FALSE)</f>
        <v>Rest</v>
      </c>
      <c r="J68" s="97">
        <f t="shared" si="7"/>
        <v>10</v>
      </c>
      <c r="K68" s="98">
        <f>Abfalldokumentation!$E68</f>
        <v>44431</v>
      </c>
      <c r="L68" s="97" t="str">
        <f>IFERROR(IF(AND(OR(Abfalldokumentation!$I68="BU3",Abfalldokumentation!$I68="Verkauf"),Abfalldokumentation!$N68="Schimmel",Abfalldokumentation!$O68="keinen Abnehmer/kein Schälpersonal"),"Div. Zipfel, ES ohne Verwendung",VLOOKUP(Abfalldokumentation!$M68,Produktgruppen!A:B,2,FALSE)),"-")</f>
        <v>Qualitätssicherung</v>
      </c>
      <c r="M68" s="99" t="str">
        <f>IFERROR(VLOOKUP(Abfalldokumentation!$W68,Artikel!A:C,3,FALSE),Abfalldokumentation!$W68)</f>
        <v>Rückstellproben</v>
      </c>
      <c r="N68" s="100" t="str">
        <f>VLOOKUP(D68,'Liste Gründe'!A:D,2,FALSE)</f>
        <v>Qualitätssicherung</v>
      </c>
      <c r="O68" s="98" t="str">
        <f>IF(ISBLANK(F68),VLOOKUP(Abfalldokumentation!$X68,'Liste Gründe'!A:D,3,FALSE),F68)</f>
        <v>Rückstellproben</v>
      </c>
      <c r="P68" s="100" t="str">
        <f>IF(ISBLANK(Abfalldokumentation!$G68),"-",Abfalldokumentation!$G68)</f>
        <v>Rückstellproben</v>
      </c>
      <c r="Q68" s="99">
        <f t="shared" si="8"/>
        <v>34</v>
      </c>
      <c r="R68" s="100" t="str">
        <f t="shared" si="9"/>
        <v>Produkte</v>
      </c>
      <c r="S68" s="100" t="str">
        <f t="shared" si="10"/>
        <v>BUs</v>
      </c>
      <c r="T68" s="100" t="str">
        <f t="shared" si="11"/>
        <v>Symptome</v>
      </c>
      <c r="U68" s="100" t="str">
        <f>IFERROR(VLOOKUP(Abfalldokumentation!$W68,Kennzahlen!S:U,3,FALSE)*Abfalldokumentation!$J68,"0")</f>
        <v>0</v>
      </c>
      <c r="V68" s="99" t="str">
        <f>IF(ISBLANK(A68),VLOOKUP(Abfalldokumentation!$W68,'Linien - BU'!R:S,2,FALSE),A68)</f>
        <v>Labor</v>
      </c>
      <c r="W68" s="95" t="str">
        <f t="shared" si="12"/>
        <v>Rückstellproben</v>
      </c>
      <c r="X68" s="108">
        <f t="shared" si="13"/>
        <v>70</v>
      </c>
      <c r="Y68" s="34"/>
      <c r="AC68" s="34"/>
      <c r="AF68" s="34"/>
      <c r="AG68" s="34"/>
      <c r="AH68" s="34"/>
    </row>
    <row r="69" spans="1:34" ht="30" customHeight="1" x14ac:dyDescent="0.25">
      <c r="A69" s="56" t="s">
        <v>56</v>
      </c>
      <c r="B69" s="57" t="s">
        <v>108</v>
      </c>
      <c r="C69" s="57">
        <v>306</v>
      </c>
      <c r="D69" s="57">
        <v>12</v>
      </c>
      <c r="E69" s="58">
        <v>44431</v>
      </c>
      <c r="F69" s="59" t="s">
        <v>10</v>
      </c>
      <c r="G69" s="60" t="s">
        <v>109</v>
      </c>
      <c r="H69" s="61" t="str">
        <f>IFERROR(VLOOKUP(Abfalldokumentation!$B69,Artikel!A:C,3,FALSE),Abfalldokumentation!$B69)</f>
        <v>VOR RW staubk</v>
      </c>
      <c r="I69" s="90" t="str">
        <f>VLOOKUP(V69,'Linien - BU'!A:B,2,FALSE)</f>
        <v>BU3</v>
      </c>
      <c r="J69" s="91">
        <f t="shared" si="7"/>
        <v>306</v>
      </c>
      <c r="K69" s="92">
        <f>Abfalldokumentation!$E69</f>
        <v>44431</v>
      </c>
      <c r="L69" s="91" t="str">
        <f>IFERROR(IF(AND(OR(Abfalldokumentation!$I69="BU3",Abfalldokumentation!$I69="Verkauf"),Abfalldokumentation!$N69="Schimmel",Abfalldokumentation!$O69="keinen Abnehmer/kein Schälpersonal"),"Div. Zipfel, ES ohne Verwendung",VLOOKUP(Abfalldokumentation!$M69,Produktgruppen!A:B,2,FALSE)),"-")</f>
        <v>Vorschmelz</v>
      </c>
      <c r="M69" s="93" t="str">
        <f>IFERROR(VLOOKUP(Abfalldokumentation!$W69,Artikel!A:C,3,FALSE),Abfalldokumentation!$W69)</f>
        <v>VOR RW staubk</v>
      </c>
      <c r="N69" s="94" t="str">
        <f>VLOOKUP(D69,'Liste Gründe'!A:D,2,FALSE)</f>
        <v>Schimmel</v>
      </c>
      <c r="O69" s="92" t="str">
        <f>IF(ISBLANK(F69),VLOOKUP(Abfalldokumentation!$X69,'Liste Gründe'!A:D,3,FALSE),F69)</f>
        <v>Rest</v>
      </c>
      <c r="P69" s="94" t="str">
        <f>IF(ISBLANK(Abfalldokumentation!$G69),"-",Abfalldokumentation!$G69)</f>
        <v>nur bestimmter Einsatz möglich</v>
      </c>
      <c r="Q69" s="93">
        <f t="shared" si="8"/>
        <v>34</v>
      </c>
      <c r="R69" s="94" t="str">
        <f t="shared" si="9"/>
        <v>Produkte</v>
      </c>
      <c r="S69" s="94" t="str">
        <f t="shared" si="10"/>
        <v>BUs</v>
      </c>
      <c r="T69" s="94" t="str">
        <f t="shared" si="11"/>
        <v>Symptome</v>
      </c>
      <c r="U69" s="94" t="str">
        <f>IFERROR(VLOOKUP(Abfalldokumentation!$W69,Kennzahlen!S:U,3,FALSE)*Abfalldokumentation!$J69,"0")</f>
        <v>0</v>
      </c>
      <c r="V69" s="93" t="str">
        <f>IF(ISBLANK(A69),VLOOKUP(Abfalldokumentation!$W69,'Linien - BU'!R:S,2,FALSE),A69)</f>
        <v>WVP</v>
      </c>
      <c r="W69" s="95" t="str">
        <f t="shared" si="12"/>
        <v>VOR RW staubk</v>
      </c>
      <c r="X69" s="108">
        <f t="shared" si="13"/>
        <v>12</v>
      </c>
      <c r="Y69" s="34"/>
      <c r="AC69" s="34"/>
      <c r="AF69" s="34"/>
      <c r="AG69" s="34"/>
      <c r="AH69" s="34"/>
    </row>
    <row r="70" spans="1:34" ht="30" customHeight="1" x14ac:dyDescent="0.25">
      <c r="A70" s="50" t="s">
        <v>56</v>
      </c>
      <c r="B70" s="51">
        <v>29501022</v>
      </c>
      <c r="C70" s="51">
        <v>547</v>
      </c>
      <c r="D70" s="51">
        <v>22</v>
      </c>
      <c r="E70" s="52">
        <v>44432</v>
      </c>
      <c r="F70" s="53" t="s">
        <v>84</v>
      </c>
      <c r="G70" s="54" t="s">
        <v>118</v>
      </c>
      <c r="H70" s="55" t="str">
        <f>IFERROR(VLOOKUP(Abfalldokumentation!$B70,Artikel!A:C,3,FALSE),Abfalldokumentation!$B70)</f>
        <v>VOS RW NATUR AMM CO REZ</v>
      </c>
      <c r="I70" s="96" t="str">
        <f>VLOOKUP(V70,'Linien - BU'!A:B,2,FALSE)</f>
        <v>BU3</v>
      </c>
      <c r="J70" s="97">
        <f t="shared" si="7"/>
        <v>547</v>
      </c>
      <c r="K70" s="98">
        <f>Abfalldokumentation!$E70</f>
        <v>44432</v>
      </c>
      <c r="L70" s="97" t="str">
        <f>IFERROR(IF(AND(OR(Abfalldokumentation!$I70="BU3",Abfalldokumentation!$I70="Verkauf"),Abfalldokumentation!$N70="Schimmel",Abfalldokumentation!$O70="keinen Abnehmer/kein Schälpersonal"),"Div. Zipfel, ES ohne Verwendung",VLOOKUP(Abfalldokumentation!$M70,Produktgruppen!A:B,2,FALSE)),"-")</f>
        <v>Vorschmelz</v>
      </c>
      <c r="M70" s="99" t="str">
        <f>IFERROR(VLOOKUP(Abfalldokumentation!$W70,Artikel!A:C,3,FALSE),Abfalldokumentation!$W70)</f>
        <v>VOS RW NATUR AMM CO REZ</v>
      </c>
      <c r="N70" s="100" t="str">
        <f>VLOOKUP(D70,'Liste Gründe'!A:D,2,FALSE)</f>
        <v>Rest</v>
      </c>
      <c r="O70" s="98" t="str">
        <f>IF(ISBLANK(F70),VLOOKUP(Abfalldokumentation!$X70,'Liste Gründe'!A:D,3,FALSE),F70)</f>
        <v>Retoure</v>
      </c>
      <c r="P70" s="100" t="str">
        <f>IF(ISBLANK(Abfalldokumentation!$G70),"-",Abfalldokumentation!$G70)</f>
        <v>Rückrufaktion</v>
      </c>
      <c r="Q70" s="99">
        <f t="shared" si="8"/>
        <v>34</v>
      </c>
      <c r="R70" s="100" t="str">
        <f t="shared" si="9"/>
        <v>Produkte</v>
      </c>
      <c r="S70" s="100" t="str">
        <f t="shared" si="10"/>
        <v>BUs</v>
      </c>
      <c r="T70" s="100" t="str">
        <f t="shared" si="11"/>
        <v>Symptome</v>
      </c>
      <c r="U70" s="100">
        <f>IFERROR(VLOOKUP(Abfalldokumentation!$W70,Kennzahlen!S:U,3,FALSE)*Abfalldokumentation!$J70,"0")</f>
        <v>273.5</v>
      </c>
      <c r="V70" s="99" t="str">
        <f>IF(ISBLANK(A70),VLOOKUP(Abfalldokumentation!$W70,'Linien - BU'!R:S,2,FALSE),A70)</f>
        <v>WVP</v>
      </c>
      <c r="W70" s="95">
        <f t="shared" si="12"/>
        <v>29501022</v>
      </c>
      <c r="X70" s="108">
        <f t="shared" si="13"/>
        <v>22</v>
      </c>
      <c r="Y70" s="34"/>
      <c r="AC70" s="34"/>
      <c r="AF70" s="34"/>
      <c r="AG70" s="34"/>
      <c r="AH70" s="34"/>
    </row>
    <row r="71" spans="1:34" ht="30" customHeight="1" x14ac:dyDescent="0.25">
      <c r="A71" s="56" t="s">
        <v>41</v>
      </c>
      <c r="B71" s="57">
        <v>29501052</v>
      </c>
      <c r="C71" s="57">
        <v>143</v>
      </c>
      <c r="D71" s="57">
        <v>12</v>
      </c>
      <c r="E71" s="58">
        <v>44432</v>
      </c>
      <c r="F71" s="59" t="s">
        <v>39</v>
      </c>
      <c r="G71" s="60" t="s">
        <v>40</v>
      </c>
      <c r="H71" s="61" t="str">
        <f>IFERROR(VLOOKUP(Abfalldokumentation!$B71,Artikel!A:C,3,FALSE),Abfalldokumentation!$B71)</f>
        <v>VOS URW-SPASTUP-3500034</v>
      </c>
      <c r="I71" s="90" t="str">
        <f>VLOOKUP(V71,'Linien - BU'!A:B,2,FALSE)</f>
        <v>BU1</v>
      </c>
      <c r="J71" s="91">
        <f t="shared" si="7"/>
        <v>143</v>
      </c>
      <c r="K71" s="92">
        <f>Abfalldokumentation!$E71</f>
        <v>44432</v>
      </c>
      <c r="L71" s="91" t="str">
        <f>IFERROR(IF(AND(OR(Abfalldokumentation!$I71="BU3",Abfalldokumentation!$I71="Verkauf"),Abfalldokumentation!$N71="Schimmel",Abfalldokumentation!$O71="keinen Abnehmer/kein Schälpersonal"),"Div. Zipfel, ES ohne Verwendung",VLOOKUP(Abfalldokumentation!$M71,Produktgruppen!A:B,2,FALSE)),"-")</f>
        <v>Vorschmelz</v>
      </c>
      <c r="M71" s="93" t="str">
        <f>IFERROR(VLOOKUP(Abfalldokumentation!$W71,Artikel!A:C,3,FALSE),Abfalldokumentation!$W71)</f>
        <v>VOS URW-SPASTUP-3500034</v>
      </c>
      <c r="N71" s="94" t="str">
        <f>VLOOKUP(D71,'Liste Gründe'!A:D,2,FALSE)</f>
        <v>Schimmel</v>
      </c>
      <c r="O71" s="92" t="str">
        <f>IF(ISBLANK(F71),VLOOKUP(Abfalldokumentation!$X71,'Liste Gründe'!A:D,3,FALSE),F71)</f>
        <v>keine Verarbeitung</v>
      </c>
      <c r="P71" s="94" t="str">
        <f>IF(ISBLANK(Abfalldokumentation!$G71),"-",Abfalldokumentation!$G71)</f>
        <v>Aufgrund Konsistenz nicht genommen. Zu wenig VOS verarbeitet. Vom Warmen ins Kalte -&gt; Schimmel</v>
      </c>
      <c r="Q71" s="93">
        <f t="shared" si="8"/>
        <v>34</v>
      </c>
      <c r="R71" s="94" t="str">
        <f t="shared" si="9"/>
        <v>Produkte</v>
      </c>
      <c r="S71" s="94" t="str">
        <f t="shared" si="10"/>
        <v>BUs</v>
      </c>
      <c r="T71" s="94" t="str">
        <f t="shared" si="11"/>
        <v>Symptome</v>
      </c>
      <c r="U71" s="94">
        <f>IFERROR(VLOOKUP(Abfalldokumentation!$W71,Kennzahlen!S:U,3,FALSE)*Abfalldokumentation!$J71,"0")</f>
        <v>71.5</v>
      </c>
      <c r="V71" s="93" t="str">
        <f>IF(ISBLANK(A71),VLOOKUP(Abfalldokumentation!$W71,'Linien - BU'!R:S,2,FALSE),A71)</f>
        <v>Schmelze</v>
      </c>
      <c r="W71" s="95">
        <f t="shared" si="12"/>
        <v>29501052</v>
      </c>
      <c r="X71" s="108">
        <f t="shared" si="13"/>
        <v>12</v>
      </c>
      <c r="Y71" s="34"/>
      <c r="AC71" s="34"/>
      <c r="AF71" s="34"/>
      <c r="AG71" s="34"/>
      <c r="AH71" s="34"/>
    </row>
    <row r="72" spans="1:34" ht="30" customHeight="1" x14ac:dyDescent="0.25">
      <c r="A72" s="50" t="s">
        <v>15096</v>
      </c>
      <c r="B72" s="51">
        <v>49900002</v>
      </c>
      <c r="C72" s="51">
        <v>290</v>
      </c>
      <c r="D72" s="51">
        <v>12</v>
      </c>
      <c r="E72" s="52">
        <v>44432</v>
      </c>
      <c r="F72" s="53" t="s">
        <v>15037</v>
      </c>
      <c r="G72" s="54"/>
      <c r="H72" s="55" t="str">
        <f>IFERROR(VLOOKUP(Abfalldokumentation!$B72,Artikel!A:C,3,FALSE),Abfalldokumentation!$B72)</f>
        <v>VOS VEG-SCH-WÜRZIG-VAKU</v>
      </c>
      <c r="I72" s="96" t="str">
        <f>VLOOKUP(V72,'Linien - BU'!A:B,2,FALSE)</f>
        <v>BU3</v>
      </c>
      <c r="J72" s="97">
        <f t="shared" si="7"/>
        <v>290</v>
      </c>
      <c r="K72" s="98">
        <f>Abfalldokumentation!$E72</f>
        <v>44432</v>
      </c>
      <c r="L72" s="97" t="str">
        <f>IFERROR(IF(AND(OR(Abfalldokumentation!$I72="BU3",Abfalldokumentation!$I72="Verkauf"),Abfalldokumentation!$N72="Schimmel",Abfalldokumentation!$O72="keinen Abnehmer/kein Schälpersonal"),"Div. Zipfel, ES ohne Verwendung",VLOOKUP(Abfalldokumentation!$M72,Produktgruppen!A:B,2,FALSE)),"-")</f>
        <v>vegan</v>
      </c>
      <c r="M72" s="99" t="str">
        <f>IFERROR(VLOOKUP(Abfalldokumentation!$W72,Artikel!A:C,3,FALSE),Abfalldokumentation!$W72)</f>
        <v>VOS VEG-SCH-WÜRZIG-VAKU</v>
      </c>
      <c r="N72" s="100" t="str">
        <f>VLOOKUP(D72,'Liste Gründe'!A:D,2,FALSE)</f>
        <v>Schimmel</v>
      </c>
      <c r="O72" s="98" t="str">
        <f>IF(ISBLANK(F72),VLOOKUP(Abfalldokumentation!$X72,'Liste Gründe'!A:D,3,FALSE),F72)</f>
        <v>VOS &gt; Einsatz</v>
      </c>
      <c r="P72" s="100" t="str">
        <f>IF(ISBLANK(Abfalldokumentation!$G72),"-",Abfalldokumentation!$G72)</f>
        <v>-</v>
      </c>
      <c r="Q72" s="99">
        <f t="shared" si="8"/>
        <v>34</v>
      </c>
      <c r="R72" s="100" t="str">
        <f t="shared" si="9"/>
        <v>Produkte</v>
      </c>
      <c r="S72" s="100" t="str">
        <f t="shared" si="10"/>
        <v>BUs</v>
      </c>
      <c r="T72" s="100" t="str">
        <f t="shared" si="11"/>
        <v>Symptome</v>
      </c>
      <c r="U72" s="100">
        <f>IFERROR(VLOOKUP(Abfalldokumentation!$W72,Kennzahlen!S:U,3,FALSE)*Abfalldokumentation!$J72,"0")</f>
        <v>149.06</v>
      </c>
      <c r="V72" s="99" t="str">
        <f>IF(ISBLANK(A72),VLOOKUP(Abfalldokumentation!$W72,'Linien - BU'!R:S,2,FALSE),A72)</f>
        <v>L1</v>
      </c>
      <c r="W72" s="95">
        <f t="shared" si="12"/>
        <v>49900002</v>
      </c>
      <c r="X72" s="108">
        <f t="shared" si="13"/>
        <v>12</v>
      </c>
      <c r="Y72" s="34"/>
      <c r="AC72" s="34"/>
      <c r="AF72" s="34"/>
      <c r="AG72" s="34"/>
      <c r="AH72" s="34"/>
    </row>
    <row r="73" spans="1:34" ht="30" customHeight="1" x14ac:dyDescent="0.25">
      <c r="A73" s="56" t="s">
        <v>7</v>
      </c>
      <c r="B73" s="57" t="s">
        <v>64</v>
      </c>
      <c r="C73" s="57">
        <v>188</v>
      </c>
      <c r="D73" s="57">
        <v>12</v>
      </c>
      <c r="E73" s="58">
        <v>44432</v>
      </c>
      <c r="F73" s="59" t="s">
        <v>21</v>
      </c>
      <c r="G73" s="60" t="s">
        <v>21</v>
      </c>
      <c r="H73" s="61" t="str">
        <f>IFERROR(VLOOKUP(Abfalldokumentation!$B73,Artikel!A:C,3,FALSE),Abfalldokumentation!$B73)</f>
        <v>Blöcke</v>
      </c>
      <c r="I73" s="90" t="str">
        <f>VLOOKUP(V73,'Linien - BU'!A:B,2,FALSE)</f>
        <v>BU2</v>
      </c>
      <c r="J73" s="91">
        <f t="shared" si="7"/>
        <v>188</v>
      </c>
      <c r="K73" s="92">
        <f>Abfalldokumentation!$E73</f>
        <v>44432</v>
      </c>
      <c r="L73" s="91" t="str">
        <f>IFERROR(IF(AND(OR(Abfalldokumentation!$I73="BU3",Abfalldokumentation!$I73="Verkauf"),Abfalldokumentation!$N73="Schimmel",Abfalldokumentation!$O73="keinen Abnehmer/kein Schälpersonal"),"Div. Zipfel, ES ohne Verwendung",VLOOKUP(Abfalldokumentation!$M73,Produktgruppen!A:B,2,FALSE)),"-")</f>
        <v>Rohware</v>
      </c>
      <c r="M73" s="93" t="str">
        <f>IFERROR(VLOOKUP(Abfalldokumentation!$W73,Artikel!A:C,3,FALSE),Abfalldokumentation!$W73)</f>
        <v>Blöcke</v>
      </c>
      <c r="N73" s="94" t="str">
        <f>VLOOKUP(D73,'Liste Gründe'!A:D,2,FALSE)</f>
        <v>Schimmel</v>
      </c>
      <c r="O73" s="92" t="str">
        <f>IF(ISBLANK(F73),VLOOKUP(Abfalldokumentation!$X73,'Liste Gründe'!A:D,3,FALSE),F73)</f>
        <v>Luftzieher/Folienriss durch Transport</v>
      </c>
      <c r="P73" s="94" t="str">
        <f>IF(ISBLANK(Abfalldokumentation!$G73),"-",Abfalldokumentation!$G73)</f>
        <v>Luftzieher/Folienriss durch Transport</v>
      </c>
      <c r="Q73" s="93">
        <f t="shared" si="8"/>
        <v>34</v>
      </c>
      <c r="R73" s="94" t="str">
        <f t="shared" si="9"/>
        <v>Produkte</v>
      </c>
      <c r="S73" s="94" t="str">
        <f t="shared" si="10"/>
        <v>BUs</v>
      </c>
      <c r="T73" s="94" t="str">
        <f t="shared" si="11"/>
        <v>Symptome</v>
      </c>
      <c r="U73" s="94" t="str">
        <f>IFERROR(VLOOKUP(Abfalldokumentation!$W73,Kennzahlen!S:U,3,FALSE)*Abfalldokumentation!$J73,"0")</f>
        <v>0</v>
      </c>
      <c r="V73" s="93" t="str">
        <f>IF(ISBLANK(A73),VLOOKUP(Abfalldokumentation!$W73,'Linien - BU'!R:S,2,FALSE),A73)</f>
        <v>BU2</v>
      </c>
      <c r="W73" s="95" t="str">
        <f t="shared" si="12"/>
        <v>Blöcke</v>
      </c>
      <c r="X73" s="108">
        <f t="shared" si="13"/>
        <v>12</v>
      </c>
      <c r="Y73" s="34"/>
      <c r="AC73" s="34"/>
      <c r="AF73" s="34"/>
      <c r="AG73" s="34"/>
      <c r="AH73" s="34"/>
    </row>
    <row r="74" spans="1:34" ht="30" customHeight="1" x14ac:dyDescent="0.25">
      <c r="A74" s="50" t="s">
        <v>63</v>
      </c>
      <c r="B74" s="51" t="s">
        <v>60</v>
      </c>
      <c r="C74" s="51">
        <v>203</v>
      </c>
      <c r="D74" s="51">
        <v>10</v>
      </c>
      <c r="E74" s="52">
        <v>44432</v>
      </c>
      <c r="F74" s="53"/>
      <c r="G74" s="54"/>
      <c r="H74" s="55" t="str">
        <f>IFERROR(VLOOKUP(Abfalldokumentation!$B74,Artikel!A:C,3,FALSE),Abfalldokumentation!$B74)</f>
        <v>Diverses aus Abfüllung</v>
      </c>
      <c r="I74" s="96" t="str">
        <f>VLOOKUP(V74,'Linien - BU'!A:B,2,FALSE)</f>
        <v>BU1</v>
      </c>
      <c r="J74" s="97">
        <f t="shared" si="7"/>
        <v>203</v>
      </c>
      <c r="K74" s="98">
        <f>Abfalldokumentation!$E74</f>
        <v>44432</v>
      </c>
      <c r="L74" s="97" t="str">
        <f>IFERROR(IF(AND(OR(Abfalldokumentation!$I74="BU3",Abfalldokumentation!$I74="Verkauf"),Abfalldokumentation!$N74="Schimmel",Abfalldokumentation!$O74="keinen Abnehmer/kein Schälpersonal"),"Div. Zipfel, ES ohne Verwendung",VLOOKUP(Abfalldokumentation!$M74,Produktgruppen!A:B,2,FALSE)),"-")</f>
        <v>Diverses</v>
      </c>
      <c r="M74" s="99" t="str">
        <f>IFERROR(VLOOKUP(Abfalldokumentation!$W74,Artikel!A:C,3,FALSE),Abfalldokumentation!$W74)</f>
        <v>Diverses aus Abfüllung</v>
      </c>
      <c r="N74" s="100" t="str">
        <f>VLOOKUP(D74,'Liste Gründe'!A:D,2,FALSE)</f>
        <v>Linienbezogen</v>
      </c>
      <c r="O74" s="98" t="str">
        <f>IF(ISBLANK(F74),VLOOKUP(Abfalldokumentation!$X74,'Liste Gründe'!A:D,3,FALSE),F74)</f>
        <v>Reinigung</v>
      </c>
      <c r="P74" s="100" t="str">
        <f>IF(ISBLANK(Abfalldokumentation!$G74),"-",Abfalldokumentation!$G74)</f>
        <v>-</v>
      </c>
      <c r="Q74" s="99">
        <f t="shared" si="8"/>
        <v>34</v>
      </c>
      <c r="R74" s="100" t="str">
        <f t="shared" si="9"/>
        <v>Produkte</v>
      </c>
      <c r="S74" s="100" t="str">
        <f t="shared" si="10"/>
        <v>BUs</v>
      </c>
      <c r="T74" s="100" t="str">
        <f t="shared" si="11"/>
        <v>Symptome</v>
      </c>
      <c r="U74" s="100" t="str">
        <f>IFERROR(VLOOKUP(Abfalldokumentation!$W74,Kennzahlen!S:U,3,FALSE)*Abfalldokumentation!$J74,"0")</f>
        <v>0</v>
      </c>
      <c r="V74" s="99" t="str">
        <f>IF(ISBLANK(A74),VLOOKUP(Abfalldokumentation!$W74,'Linien - BU'!R:S,2,FALSE),A74)</f>
        <v>Abfüllung</v>
      </c>
      <c r="W74" s="95" t="str">
        <f t="shared" si="12"/>
        <v>Diverses aus Abfüllung</v>
      </c>
      <c r="X74" s="108">
        <f t="shared" si="13"/>
        <v>10</v>
      </c>
      <c r="Y74" s="34"/>
      <c r="AC74" s="34"/>
      <c r="AF74" s="34"/>
      <c r="AG74" s="34"/>
      <c r="AH74" s="34"/>
    </row>
    <row r="75" spans="1:34" ht="30" customHeight="1" x14ac:dyDescent="0.25">
      <c r="A75" s="56" t="s">
        <v>59</v>
      </c>
      <c r="B75" s="57" t="s">
        <v>57</v>
      </c>
      <c r="C75" s="57">
        <v>75</v>
      </c>
      <c r="D75" s="57">
        <v>71</v>
      </c>
      <c r="E75" s="58">
        <v>44432</v>
      </c>
      <c r="F75" s="59" t="s">
        <v>116</v>
      </c>
      <c r="G75" s="60" t="s">
        <v>116</v>
      </c>
      <c r="H75" s="61" t="str">
        <f>IFERROR(VLOOKUP(Abfalldokumentation!$B75,Artikel!A:C,3,FALSE),Abfalldokumentation!$B75)</f>
        <v>Laborproben</v>
      </c>
      <c r="I75" s="90" t="str">
        <f>VLOOKUP(V75,'Linien - BU'!A:B,2,FALSE)</f>
        <v>Rest</v>
      </c>
      <c r="J75" s="91">
        <f t="shared" si="7"/>
        <v>75</v>
      </c>
      <c r="K75" s="92">
        <f>Abfalldokumentation!$E75</f>
        <v>44432</v>
      </c>
      <c r="L75" s="91" t="str">
        <f>IFERROR(IF(AND(OR(Abfalldokumentation!$I75="BU3",Abfalldokumentation!$I75="Verkauf"),Abfalldokumentation!$N75="Schimmel",Abfalldokumentation!$O75="keinen Abnehmer/kein Schälpersonal"),"Div. Zipfel, ES ohne Verwendung",VLOOKUP(Abfalldokumentation!$M75,Produktgruppen!A:B,2,FALSE)),"-")</f>
        <v>Qualitätssicherung</v>
      </c>
      <c r="M75" s="93" t="str">
        <f>IFERROR(VLOOKUP(Abfalldokumentation!$W75,Artikel!A:C,3,FALSE),Abfalldokumentation!$W75)</f>
        <v>Laborproben</v>
      </c>
      <c r="N75" s="94" t="str">
        <f>VLOOKUP(D75,'Liste Gründe'!A:D,2,FALSE)</f>
        <v>Qualitätssicherung</v>
      </c>
      <c r="O75" s="92" t="str">
        <f>IF(ISBLANK(F75),VLOOKUP(Abfalldokumentation!$X75,'Liste Gründe'!A:D,3,FALSE),F75)</f>
        <v>Einwaage Labor</v>
      </c>
      <c r="P75" s="94" t="str">
        <f>IF(ISBLANK(Abfalldokumentation!$G75),"-",Abfalldokumentation!$G75)</f>
        <v>Einwaage Labor</v>
      </c>
      <c r="Q75" s="93">
        <f t="shared" si="8"/>
        <v>34</v>
      </c>
      <c r="R75" s="94" t="str">
        <f t="shared" si="9"/>
        <v>Produkte</v>
      </c>
      <c r="S75" s="94" t="str">
        <f t="shared" si="10"/>
        <v>BUs</v>
      </c>
      <c r="T75" s="94" t="str">
        <f t="shared" si="11"/>
        <v>Symptome</v>
      </c>
      <c r="U75" s="94" t="str">
        <f>IFERROR(VLOOKUP(Abfalldokumentation!$W75,Kennzahlen!S:U,3,FALSE)*Abfalldokumentation!$J75,"0")</f>
        <v>0</v>
      </c>
      <c r="V75" s="93" t="str">
        <f>IF(ISBLANK(A75),VLOOKUP(Abfalldokumentation!$W75,'Linien - BU'!R:S,2,FALSE),A75)</f>
        <v>Labor</v>
      </c>
      <c r="W75" s="95" t="str">
        <f t="shared" si="12"/>
        <v>Laborproben</v>
      </c>
      <c r="X75" s="108">
        <f t="shared" si="13"/>
        <v>71</v>
      </c>
      <c r="Y75" s="34"/>
      <c r="AC75" s="34"/>
      <c r="AF75" s="34"/>
      <c r="AG75" s="34"/>
      <c r="AH75" s="34"/>
    </row>
    <row r="76" spans="1:34" ht="30" customHeight="1" x14ac:dyDescent="0.25">
      <c r="A76" s="50" t="s">
        <v>59</v>
      </c>
      <c r="B76" s="53" t="s">
        <v>90</v>
      </c>
      <c r="C76" s="51">
        <v>54</v>
      </c>
      <c r="D76" s="51">
        <v>70</v>
      </c>
      <c r="E76" s="52">
        <v>44432</v>
      </c>
      <c r="F76" s="53" t="s">
        <v>90</v>
      </c>
      <c r="G76" s="54" t="s">
        <v>90</v>
      </c>
      <c r="H76" s="55" t="str">
        <f>IFERROR(VLOOKUP(Abfalldokumentation!$B76,Artikel!A:C,3,FALSE),Abfalldokumentation!$B76)</f>
        <v>Rückstellproben</v>
      </c>
      <c r="I76" s="96" t="str">
        <f>VLOOKUP(V76,'Linien - BU'!A:B,2,FALSE)</f>
        <v>Rest</v>
      </c>
      <c r="J76" s="97">
        <f t="shared" si="7"/>
        <v>54</v>
      </c>
      <c r="K76" s="98">
        <f>Abfalldokumentation!$E76</f>
        <v>44432</v>
      </c>
      <c r="L76" s="97" t="str">
        <f>IFERROR(IF(AND(OR(Abfalldokumentation!$I76="BU3",Abfalldokumentation!$I76="Verkauf"),Abfalldokumentation!$N76="Schimmel",Abfalldokumentation!$O76="keinen Abnehmer/kein Schälpersonal"),"Div. Zipfel, ES ohne Verwendung",VLOOKUP(Abfalldokumentation!$M76,Produktgruppen!A:B,2,FALSE)),"-")</f>
        <v>Qualitätssicherung</v>
      </c>
      <c r="M76" s="99" t="str">
        <f>IFERROR(VLOOKUP(Abfalldokumentation!$W76,Artikel!A:C,3,FALSE),Abfalldokumentation!$W76)</f>
        <v>Rückstellproben</v>
      </c>
      <c r="N76" s="100" t="str">
        <f>VLOOKUP(D76,'Liste Gründe'!A:D,2,FALSE)</f>
        <v>Qualitätssicherung</v>
      </c>
      <c r="O76" s="98" t="str">
        <f>IF(ISBLANK(F76),VLOOKUP(Abfalldokumentation!$X76,'Liste Gründe'!A:D,3,FALSE),F76)</f>
        <v>Rückstellproben</v>
      </c>
      <c r="P76" s="100" t="str">
        <f>IF(ISBLANK(Abfalldokumentation!$G76),"-",Abfalldokumentation!$G76)</f>
        <v>Rückstellproben</v>
      </c>
      <c r="Q76" s="99">
        <f t="shared" si="8"/>
        <v>34</v>
      </c>
      <c r="R76" s="100" t="str">
        <f t="shared" si="9"/>
        <v>Produkte</v>
      </c>
      <c r="S76" s="100" t="str">
        <f t="shared" si="10"/>
        <v>BUs</v>
      </c>
      <c r="T76" s="100" t="str">
        <f t="shared" si="11"/>
        <v>Symptome</v>
      </c>
      <c r="U76" s="100" t="str">
        <f>IFERROR(VLOOKUP(Abfalldokumentation!$W76,Kennzahlen!S:U,3,FALSE)*Abfalldokumentation!$J76,"0")</f>
        <v>0</v>
      </c>
      <c r="V76" s="99" t="str">
        <f>IF(ISBLANK(A76),VLOOKUP(Abfalldokumentation!$W76,'Linien - BU'!R:S,2,FALSE),A76)</f>
        <v>Labor</v>
      </c>
      <c r="W76" s="95" t="str">
        <f t="shared" si="12"/>
        <v>Rückstellproben</v>
      </c>
      <c r="X76" s="108">
        <f t="shared" si="13"/>
        <v>70</v>
      </c>
      <c r="Y76" s="34"/>
      <c r="AC76" s="34"/>
      <c r="AF76" s="34"/>
      <c r="AG76" s="34"/>
      <c r="AH76" s="34"/>
    </row>
    <row r="77" spans="1:34" ht="30" customHeight="1" x14ac:dyDescent="0.25">
      <c r="A77" s="56" t="s">
        <v>74</v>
      </c>
      <c r="B77" s="57">
        <v>29500498</v>
      </c>
      <c r="C77" s="57">
        <v>46</v>
      </c>
      <c r="D77" s="57">
        <v>22</v>
      </c>
      <c r="E77" s="58">
        <v>44433</v>
      </c>
      <c r="F77" s="59" t="s">
        <v>72</v>
      </c>
      <c r="G77" s="60" t="s">
        <v>73</v>
      </c>
      <c r="H77" s="61" t="str">
        <f>IFERROR(VLOOKUP(Abfalldokumentation!$B77,Artikel!A:C,3,FALSE),Abfalldokumentation!$B77)</f>
        <v>VOS Räucher Natur Natri</v>
      </c>
      <c r="I77" s="90" t="str">
        <f>VLOOKUP(V77,'Linien - BU'!A:B,2,FALSE)</f>
        <v>BU1</v>
      </c>
      <c r="J77" s="91">
        <f t="shared" si="7"/>
        <v>46</v>
      </c>
      <c r="K77" s="92">
        <f>Abfalldokumentation!$E77</f>
        <v>44433</v>
      </c>
      <c r="L77" s="91" t="str">
        <f>IFERROR(IF(AND(OR(Abfalldokumentation!$I77="BU3",Abfalldokumentation!$I77="Verkauf"),Abfalldokumentation!$N77="Schimmel",Abfalldokumentation!$O77="keinen Abnehmer/kein Schälpersonal"),"Div. Zipfel, ES ohne Verwendung",VLOOKUP(Abfalldokumentation!$M77,Produktgruppen!A:B,2,FALSE)),"-")</f>
        <v>Vorschmelz</v>
      </c>
      <c r="M77" s="93" t="str">
        <f>IFERROR(VLOOKUP(Abfalldokumentation!$W77,Artikel!A:C,3,FALSE),Abfalldokumentation!$W77)</f>
        <v>VOS Räucher Natur Natri</v>
      </c>
      <c r="N77" s="94" t="str">
        <f>VLOOKUP(D77,'Liste Gründe'!A:D,2,FALSE)</f>
        <v>Rest</v>
      </c>
      <c r="O77" s="92" t="str">
        <f>IF(ISBLANK(F77),VLOOKUP(Abfalldokumentation!$X77,'Liste Gründe'!A:D,3,FALSE),F77)</f>
        <v>geschälte Rinde</v>
      </c>
      <c r="P77" s="94" t="str">
        <f>IF(ISBLANK(Abfalldokumentation!$G77),"-",Abfalldokumentation!$G77)</f>
        <v>keine Verwendung möglich</v>
      </c>
      <c r="Q77" s="93">
        <f t="shared" si="8"/>
        <v>34</v>
      </c>
      <c r="R77" s="94" t="str">
        <f t="shared" si="9"/>
        <v>Produkte</v>
      </c>
      <c r="S77" s="94" t="str">
        <f t="shared" si="10"/>
        <v>BUs</v>
      </c>
      <c r="T77" s="94" t="str">
        <f t="shared" si="11"/>
        <v>Symptome</v>
      </c>
      <c r="U77" s="94">
        <f>IFERROR(VLOOKUP(Abfalldokumentation!$W77,Kennzahlen!S:U,3,FALSE)*Abfalldokumentation!$J77,"0")</f>
        <v>23</v>
      </c>
      <c r="V77" s="93" t="str">
        <f>IF(ISBLANK(A77),VLOOKUP(Abfalldokumentation!$W77,'Linien - BU'!R:S,2,FALSE),A77)</f>
        <v>RWV</v>
      </c>
      <c r="W77" s="95">
        <f t="shared" si="12"/>
        <v>29500498</v>
      </c>
      <c r="X77" s="108">
        <f t="shared" si="13"/>
        <v>22</v>
      </c>
      <c r="Y77" s="34"/>
      <c r="AC77" s="34"/>
      <c r="AF77" s="34"/>
      <c r="AG77" s="34"/>
      <c r="AH77" s="34"/>
    </row>
    <row r="78" spans="1:34" ht="30" customHeight="1" x14ac:dyDescent="0.25">
      <c r="A78" s="50" t="s">
        <v>56</v>
      </c>
      <c r="B78" s="51">
        <v>29500498</v>
      </c>
      <c r="C78" s="51">
        <v>1.2</v>
      </c>
      <c r="D78" s="51">
        <v>30</v>
      </c>
      <c r="E78" s="52">
        <v>44433</v>
      </c>
      <c r="F78" s="53" t="s">
        <v>25</v>
      </c>
      <c r="G78" s="54" t="s">
        <v>76</v>
      </c>
      <c r="H78" s="55" t="str">
        <f>IFERROR(VLOOKUP(Abfalldokumentation!$B78,Artikel!A:C,3,FALSE),Abfalldokumentation!$B78)</f>
        <v>VOS Räucher Natur Natri</v>
      </c>
      <c r="I78" s="96" t="str">
        <f>VLOOKUP(V78,'Linien - BU'!A:B,2,FALSE)</f>
        <v>BU3</v>
      </c>
      <c r="J78" s="97">
        <f t="shared" si="7"/>
        <v>1.2</v>
      </c>
      <c r="K78" s="98">
        <f>Abfalldokumentation!$E78</f>
        <v>44433</v>
      </c>
      <c r="L78" s="97" t="str">
        <f>IFERROR(IF(AND(OR(Abfalldokumentation!$I78="BU3",Abfalldokumentation!$I78="Verkauf"),Abfalldokumentation!$N78="Schimmel",Abfalldokumentation!$O78="keinen Abnehmer/kein Schälpersonal"),"Div. Zipfel, ES ohne Verwendung",VLOOKUP(Abfalldokumentation!$M78,Produktgruppen!A:B,2,FALSE)),"-")</f>
        <v>Vorschmelz</v>
      </c>
      <c r="M78" s="99" t="str">
        <f>IFERROR(VLOOKUP(Abfalldokumentation!$W78,Artikel!A:C,3,FALSE),Abfalldokumentation!$W78)</f>
        <v>VOS Räucher Natur Natri</v>
      </c>
      <c r="N78" s="100" t="str">
        <f>VLOOKUP(D78,'Liste Gründe'!A:D,2,FALSE)</f>
        <v>Linienbezogen</v>
      </c>
      <c r="O78" s="98" t="str">
        <f>IF(ISBLANK(F78),VLOOKUP(Abfalldokumentation!$X78,'Liste Gründe'!A:D,3,FALSE),F78)</f>
        <v>Maschinenabfall</v>
      </c>
      <c r="P78" s="100" t="str">
        <f>IF(ISBLANK(Abfalldokumentation!$G78),"-",Abfalldokumentation!$G78)</f>
        <v>nicht eindeutig</v>
      </c>
      <c r="Q78" s="99">
        <f t="shared" si="8"/>
        <v>34</v>
      </c>
      <c r="R78" s="100" t="str">
        <f t="shared" si="9"/>
        <v>Produkte</v>
      </c>
      <c r="S78" s="100" t="str">
        <f t="shared" si="10"/>
        <v>BUs</v>
      </c>
      <c r="T78" s="100" t="str">
        <f t="shared" si="11"/>
        <v>Symptome</v>
      </c>
      <c r="U78" s="100">
        <f>IFERROR(VLOOKUP(Abfalldokumentation!$W78,Kennzahlen!S:U,3,FALSE)*Abfalldokumentation!$J78,"0")</f>
        <v>0.6</v>
      </c>
      <c r="V78" s="99" t="str">
        <f>IF(ISBLANK(A78),VLOOKUP(Abfalldokumentation!$W78,'Linien - BU'!R:S,2,FALSE),A78)</f>
        <v>WVP</v>
      </c>
      <c r="W78" s="95">
        <f t="shared" si="12"/>
        <v>29500498</v>
      </c>
      <c r="X78" s="108">
        <f t="shared" si="13"/>
        <v>30</v>
      </c>
      <c r="Y78" s="34"/>
      <c r="AC78" s="34"/>
      <c r="AF78" s="34"/>
      <c r="AG78" s="34"/>
      <c r="AH78" s="34"/>
    </row>
    <row r="79" spans="1:34" ht="30" customHeight="1" x14ac:dyDescent="0.25">
      <c r="A79" s="56" t="s">
        <v>349</v>
      </c>
      <c r="B79" s="57">
        <v>29500861</v>
      </c>
      <c r="C79" s="57">
        <v>30</v>
      </c>
      <c r="D79" s="57">
        <v>12</v>
      </c>
      <c r="E79" s="58">
        <v>44433</v>
      </c>
      <c r="F79" s="59" t="s">
        <v>10</v>
      </c>
      <c r="G79" s="60" t="s">
        <v>123</v>
      </c>
      <c r="H79" s="61" t="str">
        <f>IFERROR(VLOOKUP(Abfalldokumentation!$B79,Artikel!A:C,3,FALSE),Abfalldokumentation!$B79)</f>
        <v>VOS RW-NUSS OGT</v>
      </c>
      <c r="I79" s="90" t="str">
        <f>VLOOKUP(V79,'Linien - BU'!A:B,2,FALSE)</f>
        <v>BU3</v>
      </c>
      <c r="J79" s="91">
        <f t="shared" si="7"/>
        <v>30</v>
      </c>
      <c r="K79" s="92">
        <f>Abfalldokumentation!$E79</f>
        <v>44433</v>
      </c>
      <c r="L79" s="91" t="str">
        <f>IFERROR(IF(AND(OR(Abfalldokumentation!$I79="BU3",Abfalldokumentation!$I79="Verkauf"),Abfalldokumentation!$N79="Schimmel",Abfalldokumentation!$O79="keinen Abnehmer/kein Schälpersonal"),"Div. Zipfel, ES ohne Verwendung",VLOOKUP(Abfalldokumentation!$M79,Produktgruppen!A:B,2,FALSE)),"-")</f>
        <v>Vorschmelz</v>
      </c>
      <c r="M79" s="93" t="str">
        <f>IFERROR(VLOOKUP(Abfalldokumentation!$W79,Artikel!A:C,3,FALSE),Abfalldokumentation!$W79)</f>
        <v>VOS RW-NUSS OGT</v>
      </c>
      <c r="N79" s="94" t="str">
        <f>VLOOKUP(D79,'Liste Gründe'!A:D,2,FALSE)</f>
        <v>Schimmel</v>
      </c>
      <c r="O79" s="92" t="str">
        <f>IF(ISBLANK(F79),VLOOKUP(Abfalldokumentation!$X79,'Liste Gründe'!A:D,3,FALSE),F79)</f>
        <v>Rest</v>
      </c>
      <c r="P79" s="94" t="str">
        <f>IF(ISBLANK(Abfalldokumentation!$G79),"-",Abfalldokumentation!$G79)</f>
        <v>sporalische Produktion, kein Vakuunieren , da Allergene --&gt; Zeitliche Probleme. A zu wenig Leute. B zu sporalische Produktion C. Allergen sorgt für zu lange Zeiten. D Schmelze nimmt VOS eventuell nicht (Wärme produkt)</v>
      </c>
      <c r="Q79" s="93">
        <f t="shared" si="8"/>
        <v>34</v>
      </c>
      <c r="R79" s="94" t="str">
        <f t="shared" si="9"/>
        <v>Produkte</v>
      </c>
      <c r="S79" s="94" t="str">
        <f t="shared" si="10"/>
        <v>BUs</v>
      </c>
      <c r="T79" s="94" t="str">
        <f t="shared" si="11"/>
        <v>Symptome</v>
      </c>
      <c r="U79" s="94">
        <f>IFERROR(VLOOKUP(Abfalldokumentation!$W79,Kennzahlen!S:U,3,FALSE)*Abfalldokumentation!$J79,"0")</f>
        <v>15</v>
      </c>
      <c r="V79" s="93" t="str">
        <f>IF(ISBLANK(A79),VLOOKUP(Abfalldokumentation!$W79,'Linien - BU'!R:S,2,FALSE),A79)</f>
        <v>L16</v>
      </c>
      <c r="W79" s="95">
        <f t="shared" si="12"/>
        <v>29500861</v>
      </c>
      <c r="X79" s="108">
        <f t="shared" si="13"/>
        <v>12</v>
      </c>
      <c r="Y79" s="34"/>
      <c r="AC79" s="34"/>
      <c r="AF79" s="34"/>
      <c r="AG79" s="34"/>
      <c r="AH79" s="34"/>
    </row>
    <row r="80" spans="1:34" ht="30" customHeight="1" x14ac:dyDescent="0.25">
      <c r="A80" s="50" t="s">
        <v>74</v>
      </c>
      <c r="B80" s="51">
        <v>29500917</v>
      </c>
      <c r="C80" s="51">
        <v>44</v>
      </c>
      <c r="D80" s="51">
        <v>22</v>
      </c>
      <c r="E80" s="52">
        <v>44433</v>
      </c>
      <c r="F80" s="53" t="s">
        <v>72</v>
      </c>
      <c r="G80" s="54" t="s">
        <v>73</v>
      </c>
      <c r="H80" s="55" t="str">
        <f>IFERROR(VLOOKUP(Abfalldokumentation!$B80,Artikel!A:C,3,FALSE),Abfalldokumentation!$B80)</f>
        <v>VOS-ABS ENTSORGUNG</v>
      </c>
      <c r="I80" s="96" t="str">
        <f>VLOOKUP(V80,'Linien - BU'!A:B,2,FALSE)</f>
        <v>BU1</v>
      </c>
      <c r="J80" s="97">
        <f t="shared" si="7"/>
        <v>44</v>
      </c>
      <c r="K80" s="98">
        <f>Abfalldokumentation!$E80</f>
        <v>44433</v>
      </c>
      <c r="L80" s="97" t="str">
        <f>IFERROR(IF(AND(OR(Abfalldokumentation!$I80="BU3",Abfalldokumentation!$I80="Verkauf"),Abfalldokumentation!$N80="Schimmel",Abfalldokumentation!$O80="keinen Abnehmer/kein Schälpersonal"),"Div. Zipfel, ES ohne Verwendung",VLOOKUP(Abfalldokumentation!$M80,Produktgruppen!A:B,2,FALSE)),"-")</f>
        <v>Vorschmelz</v>
      </c>
      <c r="M80" s="99" t="str">
        <f>IFERROR(VLOOKUP(Abfalldokumentation!$W80,Artikel!A:C,3,FALSE),Abfalldokumentation!$W80)</f>
        <v>VOS-ABS ENTSORGUNG</v>
      </c>
      <c r="N80" s="100" t="str">
        <f>VLOOKUP(D80,'Liste Gründe'!A:D,2,FALSE)</f>
        <v>Rest</v>
      </c>
      <c r="O80" s="98" t="str">
        <f>IF(ISBLANK(F80),VLOOKUP(Abfalldokumentation!$X80,'Liste Gründe'!A:D,3,FALSE),F80)</f>
        <v>geschälte Rinde</v>
      </c>
      <c r="P80" s="100" t="str">
        <f>IF(ISBLANK(Abfalldokumentation!$G80),"-",Abfalldokumentation!$G80)</f>
        <v>keine Verwendung möglich</v>
      </c>
      <c r="Q80" s="99">
        <f t="shared" si="8"/>
        <v>34</v>
      </c>
      <c r="R80" s="100" t="str">
        <f t="shared" si="9"/>
        <v>Produkte</v>
      </c>
      <c r="S80" s="100" t="str">
        <f t="shared" si="10"/>
        <v>BUs</v>
      </c>
      <c r="T80" s="100" t="str">
        <f t="shared" si="11"/>
        <v>Symptome</v>
      </c>
      <c r="U80" s="100">
        <f>IFERROR(VLOOKUP(Abfalldokumentation!$W80,Kennzahlen!S:U,3,FALSE)*Abfalldokumentation!$J80,"0")</f>
        <v>0.44</v>
      </c>
      <c r="V80" s="99" t="str">
        <f>IF(ISBLANK(A80),VLOOKUP(Abfalldokumentation!$W80,'Linien - BU'!R:S,2,FALSE),A80)</f>
        <v>RWV</v>
      </c>
      <c r="W80" s="95">
        <f t="shared" si="12"/>
        <v>29500917</v>
      </c>
      <c r="X80" s="108">
        <f t="shared" si="13"/>
        <v>22</v>
      </c>
      <c r="Y80" s="34"/>
      <c r="AC80" s="34"/>
      <c r="AF80" s="34"/>
      <c r="AG80" s="34"/>
      <c r="AH80" s="34"/>
    </row>
    <row r="81" spans="1:34" ht="30" customHeight="1" x14ac:dyDescent="0.25">
      <c r="A81" s="56" t="s">
        <v>63</v>
      </c>
      <c r="B81" s="57">
        <v>31000084</v>
      </c>
      <c r="C81" s="57">
        <v>131.6</v>
      </c>
      <c r="D81" s="57">
        <v>34</v>
      </c>
      <c r="E81" s="58">
        <v>44433</v>
      </c>
      <c r="F81" s="59" t="s">
        <v>186</v>
      </c>
      <c r="G81" s="60" t="s">
        <v>187</v>
      </c>
      <c r="H81" s="61" t="str">
        <f>IFERROR(VLOOKUP(Abfalldokumentation!$B81,Artikel!A:C,3,FALSE),Abfalldokumentation!$B81)</f>
        <v>Würste 6700g Räucher na</v>
      </c>
      <c r="I81" s="90" t="str">
        <f>VLOOKUP(V81,'Linien - BU'!A:B,2,FALSE)</f>
        <v>BU1</v>
      </c>
      <c r="J81" s="91">
        <f t="shared" si="7"/>
        <v>131.6</v>
      </c>
      <c r="K81" s="92">
        <f>Abfalldokumentation!$E81</f>
        <v>44433</v>
      </c>
      <c r="L81" s="91" t="str">
        <f>IFERROR(IF(AND(OR(Abfalldokumentation!$I81="BU3",Abfalldokumentation!$I81="Verkauf"),Abfalldokumentation!$N81="Schimmel",Abfalldokumentation!$O81="keinen Abnehmer/kein Schälpersonal"),"Div. Zipfel, ES ohne Verwendung",VLOOKUP(Abfalldokumentation!$M81,Produktgruppen!A:B,2,FALSE)),"-")</f>
        <v>ganze Würste</v>
      </c>
      <c r="M81" s="93" t="str">
        <f>IFERROR(VLOOKUP(Abfalldokumentation!$W81,Artikel!A:C,3,FALSE),Abfalldokumentation!$W81)</f>
        <v>Würste 6700g Räucher na</v>
      </c>
      <c r="N81" s="94" t="str">
        <f>VLOOKUP(D81,'Liste Gründe'!A:D,2,FALSE)</f>
        <v>Linienbezogen</v>
      </c>
      <c r="O81" s="92" t="str">
        <f>IF(ISBLANK(F81),VLOOKUP(Abfalldokumentation!$X81,'Liste Gründe'!A:D,3,FALSE),F81)</f>
        <v>Bodenabfall Abfüllung</v>
      </c>
      <c r="P81" s="94" t="str">
        <f>IF(ISBLANK(Abfalldokumentation!$G81),"-",Abfalldokumentation!$G81)</f>
        <v>Darm geplatzt</v>
      </c>
      <c r="Q81" s="93">
        <f t="shared" si="8"/>
        <v>34</v>
      </c>
      <c r="R81" s="94" t="str">
        <f t="shared" si="9"/>
        <v>Produkte</v>
      </c>
      <c r="S81" s="94" t="str">
        <f t="shared" si="10"/>
        <v>BUs</v>
      </c>
      <c r="T81" s="94" t="str">
        <f t="shared" si="11"/>
        <v>Symptome</v>
      </c>
      <c r="U81" s="94" t="str">
        <f>IFERROR(VLOOKUP(Abfalldokumentation!$W81,Kennzahlen!S:U,3,FALSE)*Abfalldokumentation!$J81,"0")</f>
        <v>0</v>
      </c>
      <c r="V81" s="93" t="str">
        <f>IF(ISBLANK(A81),VLOOKUP(Abfalldokumentation!$W81,'Linien - BU'!R:S,2,FALSE),A81)</f>
        <v>Abfüllung</v>
      </c>
      <c r="W81" s="95">
        <f t="shared" si="12"/>
        <v>31000084</v>
      </c>
      <c r="X81" s="108">
        <f t="shared" si="13"/>
        <v>34</v>
      </c>
      <c r="Y81" s="34"/>
      <c r="AC81" s="34"/>
      <c r="AF81" s="34"/>
      <c r="AG81" s="34"/>
      <c r="AH81" s="34"/>
    </row>
    <row r="82" spans="1:34" ht="30" customHeight="1" x14ac:dyDescent="0.25">
      <c r="A82" s="50" t="s">
        <v>15096</v>
      </c>
      <c r="B82" s="51">
        <v>49900002</v>
      </c>
      <c r="C82" s="51">
        <v>450</v>
      </c>
      <c r="D82" s="51">
        <v>22</v>
      </c>
      <c r="E82" s="52">
        <v>44433</v>
      </c>
      <c r="F82" s="53" t="s">
        <v>61</v>
      </c>
      <c r="G82" s="54" t="s">
        <v>91</v>
      </c>
      <c r="H82" s="55" t="str">
        <f>IFERROR(VLOOKUP(Abfalldokumentation!$B82,Artikel!A:C,3,FALSE),Abfalldokumentation!$B82)</f>
        <v>VOS VEG-SCH-WÜRZIG-VAKU</v>
      </c>
      <c r="I82" s="96" t="str">
        <f>VLOOKUP(V82,'Linien - BU'!A:B,2,FALSE)</f>
        <v>BU3</v>
      </c>
      <c r="J82" s="97">
        <f t="shared" si="7"/>
        <v>450</v>
      </c>
      <c r="K82" s="98">
        <f>Abfalldokumentation!$E82</f>
        <v>44433</v>
      </c>
      <c r="L82" s="97" t="str">
        <f>IFERROR(IF(AND(OR(Abfalldokumentation!$I82="BU3",Abfalldokumentation!$I82="Verkauf"),Abfalldokumentation!$N82="Schimmel",Abfalldokumentation!$O82="keinen Abnehmer/kein Schälpersonal"),"Div. Zipfel, ES ohne Verwendung",VLOOKUP(Abfalldokumentation!$M82,Produktgruppen!A:B,2,FALSE)),"-")</f>
        <v>vegan</v>
      </c>
      <c r="M82" s="99" t="str">
        <f>IFERROR(VLOOKUP(Abfalldokumentation!$W82,Artikel!A:C,3,FALSE),Abfalldokumentation!$W82)</f>
        <v>VOS VEG-SCH-WÜRZIG-VAKU</v>
      </c>
      <c r="N82" s="100" t="str">
        <f>VLOOKUP(D82,'Liste Gründe'!A:D,2,FALSE)</f>
        <v>Rest</v>
      </c>
      <c r="O82" s="98" t="str">
        <f>IF(ISBLANK(F82),VLOOKUP(Abfalldokumentation!$X82,'Liste Gründe'!A:D,3,FALSE),F82)</f>
        <v>Fremdkörper</v>
      </c>
      <c r="P82" s="100" t="str">
        <f>IF(ISBLANK(Abfalldokumentation!$G82),"-",Abfalldokumentation!$G82)</f>
        <v>Schmutz</v>
      </c>
      <c r="Q82" s="99">
        <f t="shared" si="8"/>
        <v>34</v>
      </c>
      <c r="R82" s="100" t="str">
        <f t="shared" si="9"/>
        <v>Produkte</v>
      </c>
      <c r="S82" s="100" t="str">
        <f t="shared" si="10"/>
        <v>BUs</v>
      </c>
      <c r="T82" s="100" t="str">
        <f t="shared" si="11"/>
        <v>Symptome</v>
      </c>
      <c r="U82" s="100">
        <f>IFERROR(VLOOKUP(Abfalldokumentation!$W82,Kennzahlen!S:U,3,FALSE)*Abfalldokumentation!$J82,"0")</f>
        <v>231.3</v>
      </c>
      <c r="V82" s="99" t="str">
        <f>IF(ISBLANK(A82),VLOOKUP(Abfalldokumentation!$W82,'Linien - BU'!R:S,2,FALSE),A82)</f>
        <v>L1</v>
      </c>
      <c r="W82" s="95">
        <f t="shared" si="12"/>
        <v>49900002</v>
      </c>
      <c r="X82" s="108">
        <f t="shared" si="13"/>
        <v>22</v>
      </c>
      <c r="Y82" s="34"/>
      <c r="AC82" s="34"/>
      <c r="AF82" s="34"/>
      <c r="AG82" s="34"/>
      <c r="AH82" s="34"/>
    </row>
    <row r="83" spans="1:34" ht="30" customHeight="1" x14ac:dyDescent="0.25">
      <c r="A83" s="56" t="s">
        <v>15096</v>
      </c>
      <c r="B83" s="57">
        <v>49900002</v>
      </c>
      <c r="C83" s="57">
        <v>11</v>
      </c>
      <c r="D83" s="57">
        <v>22</v>
      </c>
      <c r="E83" s="58">
        <v>44433</v>
      </c>
      <c r="F83" s="59" t="s">
        <v>61</v>
      </c>
      <c r="G83" s="57" t="s">
        <v>91</v>
      </c>
      <c r="H83" s="61" t="str">
        <f>IFERROR(VLOOKUP(Abfalldokumentation!$B83,Artikel!A:C,3,FALSE),Abfalldokumentation!$B83)</f>
        <v>VOS VEG-SCH-WÜRZIG-VAKU</v>
      </c>
      <c r="I83" s="90" t="str">
        <f>VLOOKUP(V83,'Linien - BU'!A:B,2,FALSE)</f>
        <v>BU3</v>
      </c>
      <c r="J83" s="91">
        <f t="shared" si="7"/>
        <v>11</v>
      </c>
      <c r="K83" s="92">
        <f>Abfalldokumentation!$E83</f>
        <v>44433</v>
      </c>
      <c r="L83" s="91" t="str">
        <f>IFERROR(IF(AND(OR(Abfalldokumentation!$I83="BU3",Abfalldokumentation!$I83="Verkauf"),Abfalldokumentation!$N83="Schimmel",Abfalldokumentation!$O83="keinen Abnehmer/kein Schälpersonal"),"Div. Zipfel, ES ohne Verwendung",VLOOKUP(Abfalldokumentation!$M83,Produktgruppen!A:B,2,FALSE)),"-")</f>
        <v>vegan</v>
      </c>
      <c r="M83" s="93" t="str">
        <f>IFERROR(VLOOKUP(Abfalldokumentation!$W83,Artikel!A:C,3,FALSE),Abfalldokumentation!$W83)</f>
        <v>VOS VEG-SCH-WÜRZIG-VAKU</v>
      </c>
      <c r="N83" s="94" t="str">
        <f>VLOOKUP(D83,'Liste Gründe'!A:D,2,FALSE)</f>
        <v>Rest</v>
      </c>
      <c r="O83" s="92" t="str">
        <f>IF(ISBLANK(F83),VLOOKUP(Abfalldokumentation!$X83,'Liste Gründe'!A:D,3,FALSE),F83)</f>
        <v>Fremdkörper</v>
      </c>
      <c r="P83" s="94" t="str">
        <f>IF(ISBLANK(Abfalldokumentation!$G83),"-",Abfalldokumentation!$G83)</f>
        <v>Schmutz</v>
      </c>
      <c r="Q83" s="93">
        <f t="shared" si="8"/>
        <v>34</v>
      </c>
      <c r="R83" s="94" t="str">
        <f t="shared" si="9"/>
        <v>Produkte</v>
      </c>
      <c r="S83" s="94" t="str">
        <f t="shared" si="10"/>
        <v>BUs</v>
      </c>
      <c r="T83" s="94" t="str">
        <f t="shared" si="11"/>
        <v>Symptome</v>
      </c>
      <c r="U83" s="94">
        <f>IFERROR(VLOOKUP(Abfalldokumentation!$W83,Kennzahlen!S:U,3,FALSE)*Abfalldokumentation!$J83,"0")</f>
        <v>5.6539999999999999</v>
      </c>
      <c r="V83" s="93" t="str">
        <f>IF(ISBLANK(A83),VLOOKUP(Abfalldokumentation!$W83,'Linien - BU'!R:S,2,FALSE),A83)</f>
        <v>L1</v>
      </c>
      <c r="W83" s="95">
        <f t="shared" si="12"/>
        <v>49900002</v>
      </c>
      <c r="X83" s="108">
        <f t="shared" si="13"/>
        <v>22</v>
      </c>
      <c r="Y83" s="34"/>
      <c r="AC83" s="34"/>
      <c r="AF83" s="34"/>
      <c r="AG83" s="34"/>
      <c r="AH83" s="34"/>
    </row>
    <row r="84" spans="1:34" ht="30" customHeight="1" x14ac:dyDescent="0.25">
      <c r="A84" s="50" t="s">
        <v>15044</v>
      </c>
      <c r="B84" s="51" t="s">
        <v>15169</v>
      </c>
      <c r="C84" s="51">
        <v>220</v>
      </c>
      <c r="D84" s="51">
        <v>12</v>
      </c>
      <c r="E84" s="52">
        <v>44433</v>
      </c>
      <c r="F84" s="53" t="s">
        <v>15041</v>
      </c>
      <c r="G84" s="54" t="s">
        <v>87</v>
      </c>
      <c r="H84" s="55" t="str">
        <f>IFERROR(VLOOKUP(Abfalldokumentation!$B84,Artikel!A:C,3,FALSE),Abfalldokumentation!$B84)</f>
        <v>Div. Zipfel, Endstücke</v>
      </c>
      <c r="I84" s="96" t="str">
        <f>VLOOKUP(V84,'Linien - BU'!A:B,2,FALSE)</f>
        <v>Verkauf</v>
      </c>
      <c r="J84" s="97">
        <f t="shared" si="7"/>
        <v>220</v>
      </c>
      <c r="K84" s="98">
        <f>Abfalldokumentation!$E84</f>
        <v>44433</v>
      </c>
      <c r="L84" s="97" t="str">
        <f>IFERROR(IF(AND(OR(Abfalldokumentation!$I84="BU3",Abfalldokumentation!$I84="Verkauf"),Abfalldokumentation!$N84="Schimmel",Abfalldokumentation!$O84="keinen Abnehmer/kein Schälpersonal"),"Div. Zipfel, ES ohne Verwendung",VLOOKUP(Abfalldokumentation!$M84,Produktgruppen!A:B,2,FALSE)),"-")</f>
        <v>Div. Zipfel, ES ohne Verwendung</v>
      </c>
      <c r="M84" s="99" t="str">
        <f>IFERROR(VLOOKUP(Abfalldokumentation!$W84,Artikel!A:C,3,FALSE),Abfalldokumentation!$W84)</f>
        <v>Div. Zipfel, Endstücke</v>
      </c>
      <c r="N84" s="100" t="str">
        <f>VLOOKUP(D84,'Liste Gründe'!A:D,2,FALSE)</f>
        <v>Schimmel</v>
      </c>
      <c r="O84" s="98" t="str">
        <f>IF(ISBLANK(F84),VLOOKUP(Abfalldokumentation!$X84,'Liste Gründe'!A:D,3,FALSE),F84)</f>
        <v>keinen Abnehmer/kein Schälpersonal</v>
      </c>
      <c r="P84" s="100" t="str">
        <f>IF(ISBLANK(Abfalldokumentation!$G84),"-",Abfalldokumentation!$G84)</f>
        <v>keinen Abnehmer/Schälen</v>
      </c>
      <c r="Q84" s="99">
        <f t="shared" si="8"/>
        <v>34</v>
      </c>
      <c r="R84" s="100" t="str">
        <f t="shared" si="9"/>
        <v>Produkte</v>
      </c>
      <c r="S84" s="100" t="str">
        <f t="shared" si="10"/>
        <v>BUs</v>
      </c>
      <c r="T84" s="100" t="str">
        <f t="shared" si="11"/>
        <v>Symptome</v>
      </c>
      <c r="U84" s="100" t="str">
        <f>IFERROR(VLOOKUP(Abfalldokumentation!$W84,Kennzahlen!S:U,3,FALSE)*Abfalldokumentation!$J84,"0")</f>
        <v>0</v>
      </c>
      <c r="V84" s="99" t="str">
        <f>IF(ISBLANK(A84),VLOOKUP(Abfalldokumentation!$W84,'Linien - BU'!R:S,2,FALSE),A84)</f>
        <v>Verkauf</v>
      </c>
      <c r="W84" s="95" t="str">
        <f t="shared" si="12"/>
        <v>Div. Zipfel, Endstücke</v>
      </c>
      <c r="X84" s="108">
        <f t="shared" si="13"/>
        <v>12</v>
      </c>
      <c r="Y84" s="34"/>
      <c r="AC84" s="34"/>
      <c r="AF84" s="34"/>
      <c r="AG84" s="34"/>
      <c r="AH84" s="34"/>
    </row>
    <row r="85" spans="1:34" ht="30" customHeight="1" x14ac:dyDescent="0.25">
      <c r="A85" s="56" t="s">
        <v>15044</v>
      </c>
      <c r="B85" s="57" t="s">
        <v>15169</v>
      </c>
      <c r="C85" s="57">
        <v>30</v>
      </c>
      <c r="D85" s="57">
        <v>12</v>
      </c>
      <c r="E85" s="58">
        <v>44433</v>
      </c>
      <c r="F85" s="59" t="s">
        <v>15041</v>
      </c>
      <c r="G85" s="60" t="s">
        <v>87</v>
      </c>
      <c r="H85" s="61" t="str">
        <f>IFERROR(VLOOKUP(Abfalldokumentation!$B85,Artikel!A:C,3,FALSE),Abfalldokumentation!$B85)</f>
        <v>Div. Zipfel, Endstücke</v>
      </c>
      <c r="I85" s="90" t="str">
        <f>VLOOKUP(V85,'Linien - BU'!A:B,2,FALSE)</f>
        <v>Verkauf</v>
      </c>
      <c r="J85" s="91">
        <f t="shared" si="7"/>
        <v>30</v>
      </c>
      <c r="K85" s="92">
        <f>Abfalldokumentation!$E85</f>
        <v>44433</v>
      </c>
      <c r="L85" s="91" t="str">
        <f>IFERROR(IF(AND(OR(Abfalldokumentation!$I85="BU3",Abfalldokumentation!$I85="Verkauf"),Abfalldokumentation!$N85="Schimmel",Abfalldokumentation!$O85="keinen Abnehmer/kein Schälpersonal"),"Div. Zipfel, ES ohne Verwendung",VLOOKUP(Abfalldokumentation!$M85,Produktgruppen!A:B,2,FALSE)),"-")</f>
        <v>Div. Zipfel, ES ohne Verwendung</v>
      </c>
      <c r="M85" s="93" t="str">
        <f>IFERROR(VLOOKUP(Abfalldokumentation!$W85,Artikel!A:C,3,FALSE),Abfalldokumentation!$W85)</f>
        <v>Div. Zipfel, Endstücke</v>
      </c>
      <c r="N85" s="94" t="str">
        <f>VLOOKUP(D85,'Liste Gründe'!A:D,2,FALSE)</f>
        <v>Schimmel</v>
      </c>
      <c r="O85" s="92" t="str">
        <f>IF(ISBLANK(F85),VLOOKUP(Abfalldokumentation!$X85,'Liste Gründe'!A:D,3,FALSE),F85)</f>
        <v>keinen Abnehmer/kein Schälpersonal</v>
      </c>
      <c r="P85" s="94" t="str">
        <f>IF(ISBLANK(Abfalldokumentation!$G85),"-",Abfalldokumentation!$G85)</f>
        <v>keinen Abnehmer/Schälen</v>
      </c>
      <c r="Q85" s="93">
        <f t="shared" si="8"/>
        <v>34</v>
      </c>
      <c r="R85" s="94" t="str">
        <f t="shared" si="9"/>
        <v>Produkte</v>
      </c>
      <c r="S85" s="94" t="str">
        <f t="shared" si="10"/>
        <v>BUs</v>
      </c>
      <c r="T85" s="94" t="str">
        <f t="shared" si="11"/>
        <v>Symptome</v>
      </c>
      <c r="U85" s="94" t="str">
        <f>IFERROR(VLOOKUP(Abfalldokumentation!$W85,Kennzahlen!S:U,3,FALSE)*Abfalldokumentation!$J85,"0")</f>
        <v>0</v>
      </c>
      <c r="V85" s="93" t="str">
        <f>IF(ISBLANK(A85),VLOOKUP(Abfalldokumentation!$W85,'Linien - BU'!R:S,2,FALSE),A85)</f>
        <v>Verkauf</v>
      </c>
      <c r="W85" s="95" t="str">
        <f t="shared" si="12"/>
        <v>Div. Zipfel, Endstücke</v>
      </c>
      <c r="X85" s="108">
        <f t="shared" si="13"/>
        <v>12</v>
      </c>
      <c r="Y85" s="34"/>
      <c r="AC85" s="34"/>
      <c r="AF85" s="34"/>
      <c r="AG85" s="34"/>
      <c r="AH85" s="34"/>
    </row>
    <row r="86" spans="1:34" ht="30" customHeight="1" x14ac:dyDescent="0.25">
      <c r="A86" s="50" t="s">
        <v>15044</v>
      </c>
      <c r="B86" s="51" t="s">
        <v>15169</v>
      </c>
      <c r="C86" s="51">
        <v>85.2</v>
      </c>
      <c r="D86" s="51">
        <v>12</v>
      </c>
      <c r="E86" s="52">
        <v>44433</v>
      </c>
      <c r="F86" s="53" t="s">
        <v>15041</v>
      </c>
      <c r="G86" s="54" t="s">
        <v>87</v>
      </c>
      <c r="H86" s="55" t="str">
        <f>IFERROR(VLOOKUP(Abfalldokumentation!$B86,Artikel!A:C,3,FALSE),Abfalldokumentation!$B86)</f>
        <v>Div. Zipfel, Endstücke</v>
      </c>
      <c r="I86" s="96" t="str">
        <f>VLOOKUP(V86,'Linien - BU'!A:B,2,FALSE)</f>
        <v>Verkauf</v>
      </c>
      <c r="J86" s="97">
        <f t="shared" si="7"/>
        <v>85.2</v>
      </c>
      <c r="K86" s="98">
        <f>Abfalldokumentation!$E86</f>
        <v>44433</v>
      </c>
      <c r="L86" s="97" t="str">
        <f>IFERROR(IF(AND(OR(Abfalldokumentation!$I86="BU3",Abfalldokumentation!$I86="Verkauf"),Abfalldokumentation!$N86="Schimmel",Abfalldokumentation!$O86="keinen Abnehmer/kein Schälpersonal"),"Div. Zipfel, ES ohne Verwendung",VLOOKUP(Abfalldokumentation!$M86,Produktgruppen!A:B,2,FALSE)),"-")</f>
        <v>Div. Zipfel, ES ohne Verwendung</v>
      </c>
      <c r="M86" s="99" t="str">
        <f>IFERROR(VLOOKUP(Abfalldokumentation!$W86,Artikel!A:C,3,FALSE),Abfalldokumentation!$W86)</f>
        <v>Div. Zipfel, Endstücke</v>
      </c>
      <c r="N86" s="100" t="str">
        <f>VLOOKUP(D86,'Liste Gründe'!A:D,2,FALSE)</f>
        <v>Schimmel</v>
      </c>
      <c r="O86" s="98" t="str">
        <f>IF(ISBLANK(F86),VLOOKUP(Abfalldokumentation!$X86,'Liste Gründe'!A:D,3,FALSE),F86)</f>
        <v>keinen Abnehmer/kein Schälpersonal</v>
      </c>
      <c r="P86" s="100" t="str">
        <f>IF(ISBLANK(Abfalldokumentation!$G86),"-",Abfalldokumentation!$G86)</f>
        <v>keinen Abnehmer/Schälen</v>
      </c>
      <c r="Q86" s="99">
        <f t="shared" si="8"/>
        <v>34</v>
      </c>
      <c r="R86" s="100" t="str">
        <f t="shared" si="9"/>
        <v>Produkte</v>
      </c>
      <c r="S86" s="100" t="str">
        <f t="shared" si="10"/>
        <v>BUs</v>
      </c>
      <c r="T86" s="100" t="str">
        <f t="shared" si="11"/>
        <v>Symptome</v>
      </c>
      <c r="U86" s="100" t="str">
        <f>IFERROR(VLOOKUP(Abfalldokumentation!$W86,Kennzahlen!S:U,3,FALSE)*Abfalldokumentation!$J86,"0")</f>
        <v>0</v>
      </c>
      <c r="V86" s="99" t="str">
        <f>IF(ISBLANK(A86),VLOOKUP(Abfalldokumentation!$W86,'Linien - BU'!R:S,2,FALSE),A86)</f>
        <v>Verkauf</v>
      </c>
      <c r="W86" s="95" t="str">
        <f t="shared" si="12"/>
        <v>Div. Zipfel, Endstücke</v>
      </c>
      <c r="X86" s="108">
        <f t="shared" si="13"/>
        <v>12</v>
      </c>
      <c r="Y86" s="34"/>
      <c r="AC86" s="34"/>
      <c r="AF86" s="34"/>
      <c r="AG86" s="34"/>
      <c r="AH86" s="34"/>
    </row>
    <row r="87" spans="1:34" ht="30" customHeight="1" x14ac:dyDescent="0.25">
      <c r="A87" s="56" t="s">
        <v>15044</v>
      </c>
      <c r="B87" s="57" t="s">
        <v>15169</v>
      </c>
      <c r="C87" s="57">
        <v>140</v>
      </c>
      <c r="D87" s="57">
        <v>12</v>
      </c>
      <c r="E87" s="58">
        <v>44433</v>
      </c>
      <c r="F87" s="59" t="s">
        <v>15041</v>
      </c>
      <c r="G87" s="60" t="s">
        <v>87</v>
      </c>
      <c r="H87" s="61" t="str">
        <f>IFERROR(VLOOKUP(Abfalldokumentation!$B87,Artikel!A:C,3,FALSE),Abfalldokumentation!$B87)</f>
        <v>Div. Zipfel, Endstücke</v>
      </c>
      <c r="I87" s="90" t="str">
        <f>VLOOKUP(V87,'Linien - BU'!A:B,2,FALSE)</f>
        <v>Verkauf</v>
      </c>
      <c r="J87" s="91">
        <f t="shared" si="7"/>
        <v>140</v>
      </c>
      <c r="K87" s="92">
        <f>Abfalldokumentation!$E87</f>
        <v>44433</v>
      </c>
      <c r="L87" s="91" t="str">
        <f>IFERROR(IF(AND(OR(Abfalldokumentation!$I87="BU3",Abfalldokumentation!$I87="Verkauf"),Abfalldokumentation!$N87="Schimmel",Abfalldokumentation!$O87="keinen Abnehmer/kein Schälpersonal"),"Div. Zipfel, ES ohne Verwendung",VLOOKUP(Abfalldokumentation!$M87,Produktgruppen!A:B,2,FALSE)),"-")</f>
        <v>Div. Zipfel, ES ohne Verwendung</v>
      </c>
      <c r="M87" s="93" t="str">
        <f>IFERROR(VLOOKUP(Abfalldokumentation!$W87,Artikel!A:C,3,FALSE),Abfalldokumentation!$W87)</f>
        <v>Div. Zipfel, Endstücke</v>
      </c>
      <c r="N87" s="94" t="str">
        <f>VLOOKUP(D87,'Liste Gründe'!A:D,2,FALSE)</f>
        <v>Schimmel</v>
      </c>
      <c r="O87" s="92" t="str">
        <f>IF(ISBLANK(F87),VLOOKUP(Abfalldokumentation!$X87,'Liste Gründe'!A:D,3,FALSE),F87)</f>
        <v>keinen Abnehmer/kein Schälpersonal</v>
      </c>
      <c r="P87" s="94" t="str">
        <f>IF(ISBLANK(Abfalldokumentation!$G87),"-",Abfalldokumentation!$G87)</f>
        <v>keinen Abnehmer/Schälen</v>
      </c>
      <c r="Q87" s="93">
        <f t="shared" si="8"/>
        <v>34</v>
      </c>
      <c r="R87" s="94" t="str">
        <f t="shared" si="9"/>
        <v>Produkte</v>
      </c>
      <c r="S87" s="94" t="str">
        <f t="shared" si="10"/>
        <v>BUs</v>
      </c>
      <c r="T87" s="94" t="str">
        <f t="shared" si="11"/>
        <v>Symptome</v>
      </c>
      <c r="U87" s="94" t="str">
        <f>IFERROR(VLOOKUP(Abfalldokumentation!$W87,Kennzahlen!S:U,3,FALSE)*Abfalldokumentation!$J87,"0")</f>
        <v>0</v>
      </c>
      <c r="V87" s="93" t="str">
        <f>IF(ISBLANK(A87),VLOOKUP(Abfalldokumentation!$W87,'Linien - BU'!R:S,2,FALSE),A87)</f>
        <v>Verkauf</v>
      </c>
      <c r="W87" s="95" t="str">
        <f t="shared" si="12"/>
        <v>Div. Zipfel, Endstücke</v>
      </c>
      <c r="X87" s="108">
        <f t="shared" si="13"/>
        <v>12</v>
      </c>
      <c r="Y87" s="34"/>
      <c r="AC87" s="34"/>
      <c r="AF87" s="34"/>
      <c r="AG87" s="34"/>
      <c r="AH87" s="34"/>
    </row>
    <row r="88" spans="1:34" ht="30" customHeight="1" x14ac:dyDescent="0.25">
      <c r="A88" s="50" t="s">
        <v>15044</v>
      </c>
      <c r="B88" s="51" t="s">
        <v>15169</v>
      </c>
      <c r="C88" s="51">
        <v>250</v>
      </c>
      <c r="D88" s="51">
        <v>12</v>
      </c>
      <c r="E88" s="52">
        <v>44433</v>
      </c>
      <c r="F88" s="53" t="s">
        <v>15041</v>
      </c>
      <c r="G88" s="54" t="s">
        <v>87</v>
      </c>
      <c r="H88" s="55" t="str">
        <f>IFERROR(VLOOKUP(Abfalldokumentation!$B88,Artikel!A:C,3,FALSE),Abfalldokumentation!$B88)</f>
        <v>Div. Zipfel, Endstücke</v>
      </c>
      <c r="I88" s="96" t="str">
        <f>VLOOKUP(V88,'Linien - BU'!A:B,2,FALSE)</f>
        <v>Verkauf</v>
      </c>
      <c r="J88" s="97">
        <f t="shared" si="7"/>
        <v>250</v>
      </c>
      <c r="K88" s="98">
        <f>Abfalldokumentation!$E88</f>
        <v>44433</v>
      </c>
      <c r="L88" s="97" t="str">
        <f>IFERROR(IF(AND(OR(Abfalldokumentation!$I88="BU3",Abfalldokumentation!$I88="Verkauf"),Abfalldokumentation!$N88="Schimmel",Abfalldokumentation!$O88="keinen Abnehmer/kein Schälpersonal"),"Div. Zipfel, ES ohne Verwendung",VLOOKUP(Abfalldokumentation!$M88,Produktgruppen!A:B,2,FALSE)),"-")</f>
        <v>Div. Zipfel, ES ohne Verwendung</v>
      </c>
      <c r="M88" s="99" t="str">
        <f>IFERROR(VLOOKUP(Abfalldokumentation!$W88,Artikel!A:C,3,FALSE),Abfalldokumentation!$W88)</f>
        <v>Div. Zipfel, Endstücke</v>
      </c>
      <c r="N88" s="100" t="str">
        <f>VLOOKUP(D88,'Liste Gründe'!A:D,2,FALSE)</f>
        <v>Schimmel</v>
      </c>
      <c r="O88" s="98" t="str">
        <f>IF(ISBLANK(F88),VLOOKUP(Abfalldokumentation!$X88,'Liste Gründe'!A:D,3,FALSE),F88)</f>
        <v>keinen Abnehmer/kein Schälpersonal</v>
      </c>
      <c r="P88" s="100" t="str">
        <f>IF(ISBLANK(Abfalldokumentation!$G88),"-",Abfalldokumentation!$G88)</f>
        <v>keinen Abnehmer/Schälen</v>
      </c>
      <c r="Q88" s="99">
        <f t="shared" si="8"/>
        <v>34</v>
      </c>
      <c r="R88" s="100" t="str">
        <f t="shared" si="9"/>
        <v>Produkte</v>
      </c>
      <c r="S88" s="100" t="str">
        <f t="shared" si="10"/>
        <v>BUs</v>
      </c>
      <c r="T88" s="100" t="str">
        <f t="shared" si="11"/>
        <v>Symptome</v>
      </c>
      <c r="U88" s="100" t="str">
        <f>IFERROR(VLOOKUP(Abfalldokumentation!$W88,Kennzahlen!S:U,3,FALSE)*Abfalldokumentation!$J88,"0")</f>
        <v>0</v>
      </c>
      <c r="V88" s="99" t="str">
        <f>IF(ISBLANK(A88),VLOOKUP(Abfalldokumentation!$W88,'Linien - BU'!R:S,2,FALSE),A88)</f>
        <v>Verkauf</v>
      </c>
      <c r="W88" s="95" t="str">
        <f t="shared" si="12"/>
        <v>Div. Zipfel, Endstücke</v>
      </c>
      <c r="X88" s="108">
        <f t="shared" si="13"/>
        <v>12</v>
      </c>
      <c r="Y88" s="34"/>
      <c r="AC88" s="34"/>
      <c r="AF88" s="34"/>
      <c r="AG88" s="34"/>
      <c r="AH88" s="34"/>
    </row>
    <row r="89" spans="1:34" ht="30" customHeight="1" x14ac:dyDescent="0.25">
      <c r="A89" s="56" t="s">
        <v>127</v>
      </c>
      <c r="B89" s="57" t="s">
        <v>75</v>
      </c>
      <c r="C89" s="57">
        <v>30</v>
      </c>
      <c r="D89" s="57">
        <v>30</v>
      </c>
      <c r="E89" s="58">
        <v>44433</v>
      </c>
      <c r="F89" s="59"/>
      <c r="G89" s="60" t="s">
        <v>36</v>
      </c>
      <c r="H89" s="61" t="str">
        <f>IFERROR(VLOOKUP(Abfalldokumentation!$B89,Artikel!A:C,3,FALSE),Abfalldokumentation!$B89)</f>
        <v>Diverses</v>
      </c>
      <c r="I89" s="90" t="str">
        <f>VLOOKUP(V89,'Linien - BU'!A:B,2,FALSE)</f>
        <v>BU1</v>
      </c>
      <c r="J89" s="91">
        <f t="shared" si="7"/>
        <v>30</v>
      </c>
      <c r="K89" s="92">
        <f>Abfalldokumentation!$E89</f>
        <v>44433</v>
      </c>
      <c r="L89" s="91" t="str">
        <f>IFERROR(IF(AND(OR(Abfalldokumentation!$I89="BU3",Abfalldokumentation!$I89="Verkauf"),Abfalldokumentation!$N89="Schimmel",Abfalldokumentation!$O89="keinen Abnehmer/kein Schälpersonal"),"Div. Zipfel, ES ohne Verwendung",VLOOKUP(Abfalldokumentation!$M89,Produktgruppen!A:B,2,FALSE)),"-")</f>
        <v>Diverses</v>
      </c>
      <c r="M89" s="93" t="str">
        <f>IFERROR(VLOOKUP(Abfalldokumentation!$W89,Artikel!A:C,3,FALSE),Abfalldokumentation!$W89)</f>
        <v>Diverses</v>
      </c>
      <c r="N89" s="94" t="str">
        <f>VLOOKUP(D89,'Liste Gründe'!A:D,2,FALSE)</f>
        <v>Linienbezogen</v>
      </c>
      <c r="O89" s="92" t="str">
        <f>IF(ISBLANK(F89),VLOOKUP(Abfalldokumentation!$X89,'Liste Gründe'!A:D,3,FALSE),F89)</f>
        <v>Maschinenabfall</v>
      </c>
      <c r="P89" s="94" t="str">
        <f>IF(ISBLANK(Abfalldokumentation!$G89),"-",Abfalldokumentation!$G89)</f>
        <v>-</v>
      </c>
      <c r="Q89" s="93">
        <f t="shared" si="8"/>
        <v>34</v>
      </c>
      <c r="R89" s="94" t="str">
        <f t="shared" si="9"/>
        <v>Produkte</v>
      </c>
      <c r="S89" s="94" t="str">
        <f t="shared" si="10"/>
        <v>BUs</v>
      </c>
      <c r="T89" s="94" t="str">
        <f t="shared" si="11"/>
        <v>Symptome</v>
      </c>
      <c r="U89" s="94" t="str">
        <f>IFERROR(VLOOKUP(Abfalldokumentation!$W89,Kennzahlen!S:U,3,FALSE)*Abfalldokumentation!$J89,"0")</f>
        <v>0</v>
      </c>
      <c r="V89" s="93" t="str">
        <f>IF(ISBLANK(A89),VLOOKUP(Abfalldokumentation!$W89,'Linien - BU'!R:S,2,FALSE),A89)</f>
        <v>Strudelline</v>
      </c>
      <c r="W89" s="95" t="str">
        <f t="shared" si="12"/>
        <v>Diverses</v>
      </c>
      <c r="X89" s="108">
        <f t="shared" si="13"/>
        <v>30</v>
      </c>
      <c r="Y89" s="34"/>
      <c r="AC89" s="34"/>
      <c r="AF89" s="34"/>
      <c r="AG89" s="34"/>
      <c r="AH89" s="34"/>
    </row>
    <row r="90" spans="1:34" ht="30" customHeight="1" x14ac:dyDescent="0.25">
      <c r="A90" s="50" t="s">
        <v>63</v>
      </c>
      <c r="B90" s="51" t="s">
        <v>60</v>
      </c>
      <c r="C90" s="51">
        <v>320</v>
      </c>
      <c r="D90" s="51">
        <v>30</v>
      </c>
      <c r="E90" s="52">
        <v>44433</v>
      </c>
      <c r="F90" s="53"/>
      <c r="G90" s="54"/>
      <c r="H90" s="55" t="str">
        <f>IFERROR(VLOOKUP(Abfalldokumentation!$B90,Artikel!A:C,3,FALSE),Abfalldokumentation!$B90)</f>
        <v>Diverses aus Abfüllung</v>
      </c>
      <c r="I90" s="96" t="str">
        <f>VLOOKUP(V90,'Linien - BU'!A:B,2,FALSE)</f>
        <v>BU1</v>
      </c>
      <c r="J90" s="97">
        <f t="shared" si="7"/>
        <v>320</v>
      </c>
      <c r="K90" s="98">
        <f>Abfalldokumentation!$E90</f>
        <v>44433</v>
      </c>
      <c r="L90" s="97" t="str">
        <f>IFERROR(IF(AND(OR(Abfalldokumentation!$I90="BU3",Abfalldokumentation!$I90="Verkauf"),Abfalldokumentation!$N90="Schimmel",Abfalldokumentation!$O90="keinen Abnehmer/kein Schälpersonal"),"Div. Zipfel, ES ohne Verwendung",VLOOKUP(Abfalldokumentation!$M90,Produktgruppen!A:B,2,FALSE)),"-")</f>
        <v>Diverses</v>
      </c>
      <c r="M90" s="99" t="str">
        <f>IFERROR(VLOOKUP(Abfalldokumentation!$W90,Artikel!A:C,3,FALSE),Abfalldokumentation!$W90)</f>
        <v>Diverses aus Abfüllung</v>
      </c>
      <c r="N90" s="100" t="str">
        <f>VLOOKUP(D90,'Liste Gründe'!A:D,2,FALSE)</f>
        <v>Linienbezogen</v>
      </c>
      <c r="O90" s="98" t="str">
        <f>IF(ISBLANK(F90),VLOOKUP(Abfalldokumentation!$X90,'Liste Gründe'!A:D,3,FALSE),F90)</f>
        <v>Maschinenabfall</v>
      </c>
      <c r="P90" s="100" t="str">
        <f>IF(ISBLANK(Abfalldokumentation!$G90),"-",Abfalldokumentation!$G90)</f>
        <v>-</v>
      </c>
      <c r="Q90" s="99">
        <f t="shared" si="8"/>
        <v>34</v>
      </c>
      <c r="R90" s="100" t="str">
        <f t="shared" si="9"/>
        <v>Produkte</v>
      </c>
      <c r="S90" s="100" t="str">
        <f t="shared" si="10"/>
        <v>BUs</v>
      </c>
      <c r="T90" s="100" t="str">
        <f t="shared" si="11"/>
        <v>Symptome</v>
      </c>
      <c r="U90" s="100" t="str">
        <f>IFERROR(VLOOKUP(Abfalldokumentation!$W90,Kennzahlen!S:U,3,FALSE)*Abfalldokumentation!$J90,"0")</f>
        <v>0</v>
      </c>
      <c r="V90" s="99" t="str">
        <f>IF(ISBLANK(A90),VLOOKUP(Abfalldokumentation!$W90,'Linien - BU'!R:S,2,FALSE),A90)</f>
        <v>Abfüllung</v>
      </c>
      <c r="W90" s="95" t="str">
        <f t="shared" si="12"/>
        <v>Diverses aus Abfüllung</v>
      </c>
      <c r="X90" s="108">
        <f t="shared" si="13"/>
        <v>30</v>
      </c>
      <c r="Y90" s="34"/>
      <c r="AC90" s="34"/>
      <c r="AF90" s="34"/>
      <c r="AG90" s="34"/>
      <c r="AH90" s="34"/>
    </row>
    <row r="91" spans="1:34" ht="30" customHeight="1" x14ac:dyDescent="0.25">
      <c r="A91" s="56" t="s">
        <v>63</v>
      </c>
      <c r="B91" s="57" t="s">
        <v>60</v>
      </c>
      <c r="C91" s="57">
        <v>146.4</v>
      </c>
      <c r="D91" s="57">
        <v>10</v>
      </c>
      <c r="E91" s="58">
        <v>44433</v>
      </c>
      <c r="F91" s="59"/>
      <c r="G91" s="60"/>
      <c r="H91" s="61" t="str">
        <f>IFERROR(VLOOKUP(Abfalldokumentation!$B91,Artikel!A:C,3,FALSE),Abfalldokumentation!$B91)</f>
        <v>Diverses aus Abfüllung</v>
      </c>
      <c r="I91" s="90" t="str">
        <f>VLOOKUP(V91,'Linien - BU'!A:B,2,FALSE)</f>
        <v>BU1</v>
      </c>
      <c r="J91" s="91">
        <f t="shared" si="7"/>
        <v>146.4</v>
      </c>
      <c r="K91" s="92">
        <f>Abfalldokumentation!$E91</f>
        <v>44433</v>
      </c>
      <c r="L91" s="91" t="str">
        <f>IFERROR(IF(AND(OR(Abfalldokumentation!$I91="BU3",Abfalldokumentation!$I91="Verkauf"),Abfalldokumentation!$N91="Schimmel",Abfalldokumentation!$O91="keinen Abnehmer/kein Schälpersonal"),"Div. Zipfel, ES ohne Verwendung",VLOOKUP(Abfalldokumentation!$M91,Produktgruppen!A:B,2,FALSE)),"-")</f>
        <v>Diverses</v>
      </c>
      <c r="M91" s="93" t="str">
        <f>IFERROR(VLOOKUP(Abfalldokumentation!$W91,Artikel!A:C,3,FALSE),Abfalldokumentation!$W91)</f>
        <v>Diverses aus Abfüllung</v>
      </c>
      <c r="N91" s="94" t="str">
        <f>VLOOKUP(D91,'Liste Gründe'!A:D,2,FALSE)</f>
        <v>Linienbezogen</v>
      </c>
      <c r="O91" s="92" t="str">
        <f>IF(ISBLANK(F91),VLOOKUP(Abfalldokumentation!$X91,'Liste Gründe'!A:D,3,FALSE),F91)</f>
        <v>Reinigung</v>
      </c>
      <c r="P91" s="94" t="str">
        <f>IF(ISBLANK(Abfalldokumentation!$G91),"-",Abfalldokumentation!$G91)</f>
        <v>-</v>
      </c>
      <c r="Q91" s="93">
        <f t="shared" si="8"/>
        <v>34</v>
      </c>
      <c r="R91" s="94" t="str">
        <f t="shared" si="9"/>
        <v>Produkte</v>
      </c>
      <c r="S91" s="94" t="str">
        <f t="shared" si="10"/>
        <v>BUs</v>
      </c>
      <c r="T91" s="94" t="str">
        <f t="shared" si="11"/>
        <v>Symptome</v>
      </c>
      <c r="U91" s="94" t="str">
        <f>IFERROR(VLOOKUP(Abfalldokumentation!$W91,Kennzahlen!S:U,3,FALSE)*Abfalldokumentation!$J91,"0")</f>
        <v>0</v>
      </c>
      <c r="V91" s="93" t="str">
        <f>IF(ISBLANK(A91),VLOOKUP(Abfalldokumentation!$W91,'Linien - BU'!R:S,2,FALSE),A91)</f>
        <v>Abfüllung</v>
      </c>
      <c r="W91" s="95" t="str">
        <f t="shared" si="12"/>
        <v>Diverses aus Abfüllung</v>
      </c>
      <c r="X91" s="108">
        <f t="shared" si="13"/>
        <v>10</v>
      </c>
      <c r="Y91" s="34"/>
      <c r="AC91" s="34"/>
      <c r="AF91" s="34"/>
      <c r="AG91" s="34"/>
      <c r="AH91" s="34"/>
    </row>
    <row r="92" spans="1:34" ht="30" customHeight="1" x14ac:dyDescent="0.25">
      <c r="A92" s="50" t="s">
        <v>41</v>
      </c>
      <c r="B92" s="51" t="s">
        <v>81</v>
      </c>
      <c r="C92" s="51">
        <v>10</v>
      </c>
      <c r="D92" s="51">
        <v>10</v>
      </c>
      <c r="E92" s="52">
        <v>44433</v>
      </c>
      <c r="F92" s="53"/>
      <c r="G92" s="54"/>
      <c r="H92" s="55" t="str">
        <f>IFERROR(VLOOKUP(Abfalldokumentation!$B92,Artikel!A:C,3,FALSE),Abfalldokumentation!$B92)</f>
        <v>Diverses aus Schmelze</v>
      </c>
      <c r="I92" s="96" t="str">
        <f>VLOOKUP(V92,'Linien - BU'!A:B,2,FALSE)</f>
        <v>BU1</v>
      </c>
      <c r="J92" s="97">
        <f t="shared" si="7"/>
        <v>10</v>
      </c>
      <c r="K92" s="98">
        <f>Abfalldokumentation!$E92</f>
        <v>44433</v>
      </c>
      <c r="L92" s="97" t="str">
        <f>IFERROR(IF(AND(OR(Abfalldokumentation!$I92="BU3",Abfalldokumentation!$I92="Verkauf"),Abfalldokumentation!$N92="Schimmel",Abfalldokumentation!$O92="keinen Abnehmer/kein Schälpersonal"),"Div. Zipfel, ES ohne Verwendung",VLOOKUP(Abfalldokumentation!$M92,Produktgruppen!A:B,2,FALSE)),"-")</f>
        <v>Diverses</v>
      </c>
      <c r="M92" s="99" t="str">
        <f>IFERROR(VLOOKUP(Abfalldokumentation!$W92,Artikel!A:C,3,FALSE),Abfalldokumentation!$W92)</f>
        <v>Diverses aus Schmelze</v>
      </c>
      <c r="N92" s="100" t="str">
        <f>VLOOKUP(D92,'Liste Gründe'!A:D,2,FALSE)</f>
        <v>Linienbezogen</v>
      </c>
      <c r="O92" s="98" t="str">
        <f>IF(ISBLANK(F92),VLOOKUP(Abfalldokumentation!$X92,'Liste Gründe'!A:D,3,FALSE),F92)</f>
        <v>Reinigung</v>
      </c>
      <c r="P92" s="100" t="str">
        <f>IF(ISBLANK(Abfalldokumentation!$G92),"-",Abfalldokumentation!$G92)</f>
        <v>-</v>
      </c>
      <c r="Q92" s="99">
        <f t="shared" si="8"/>
        <v>34</v>
      </c>
      <c r="R92" s="100" t="str">
        <f t="shared" si="9"/>
        <v>Produkte</v>
      </c>
      <c r="S92" s="100" t="str">
        <f t="shared" si="10"/>
        <v>BUs</v>
      </c>
      <c r="T92" s="100" t="str">
        <f t="shared" si="11"/>
        <v>Symptome</v>
      </c>
      <c r="U92" s="100" t="str">
        <f>IFERROR(VLOOKUP(Abfalldokumentation!$W92,Kennzahlen!S:U,3,FALSE)*Abfalldokumentation!$J92,"0")</f>
        <v>0</v>
      </c>
      <c r="V92" s="99" t="str">
        <f>IF(ISBLANK(A92),VLOOKUP(Abfalldokumentation!$W92,'Linien - BU'!R:S,2,FALSE),A92)</f>
        <v>Schmelze</v>
      </c>
      <c r="W92" s="95" t="str">
        <f t="shared" si="12"/>
        <v>Diverses aus Schmelze</v>
      </c>
      <c r="X92" s="108">
        <f t="shared" si="13"/>
        <v>10</v>
      </c>
      <c r="Y92" s="34"/>
      <c r="AC92" s="34"/>
      <c r="AF92" s="34"/>
      <c r="AG92" s="34"/>
      <c r="AH92" s="34"/>
    </row>
    <row r="93" spans="1:34" ht="30" customHeight="1" x14ac:dyDescent="0.25">
      <c r="A93" s="56" t="s">
        <v>140</v>
      </c>
      <c r="B93" s="57" t="s">
        <v>199</v>
      </c>
      <c r="C93" s="57">
        <v>10</v>
      </c>
      <c r="D93" s="57">
        <v>74</v>
      </c>
      <c r="E93" s="58">
        <v>44433</v>
      </c>
      <c r="F93" s="59" t="s">
        <v>68</v>
      </c>
      <c r="G93" s="60" t="s">
        <v>68</v>
      </c>
      <c r="H93" s="61" t="str">
        <f>IFERROR(VLOOKUP(Abfalldokumentation!$B93,Artikel!A:C,3,FALSE),Abfalldokumentation!$B93)</f>
        <v>Diverses QM</v>
      </c>
      <c r="I93" s="90" t="str">
        <f>VLOOKUP(V93,'Linien - BU'!A:B,2,FALSE)</f>
        <v>Rest</v>
      </c>
      <c r="J93" s="91">
        <f t="shared" si="7"/>
        <v>10</v>
      </c>
      <c r="K93" s="92">
        <f>Abfalldokumentation!$E93</f>
        <v>44433</v>
      </c>
      <c r="L93" s="91" t="str">
        <f>IFERROR(IF(AND(OR(Abfalldokumentation!$I93="BU3",Abfalldokumentation!$I93="Verkauf"),Abfalldokumentation!$N93="Schimmel",Abfalldokumentation!$O93="keinen Abnehmer/kein Schälpersonal"),"Div. Zipfel, ES ohne Verwendung",VLOOKUP(Abfalldokumentation!$M93,Produktgruppen!A:B,2,FALSE)),"-")</f>
        <v>Qualitätssicherung</v>
      </c>
      <c r="M93" s="93" t="str">
        <f>IFERROR(VLOOKUP(Abfalldokumentation!$W93,Artikel!A:C,3,FALSE),Abfalldokumentation!$W93)</f>
        <v>Diverses QM</v>
      </c>
      <c r="N93" s="94" t="str">
        <f>VLOOKUP(D93,'Liste Gründe'!A:D,2,FALSE)</f>
        <v>Qualitätssicherung</v>
      </c>
      <c r="O93" s="92" t="str">
        <f>IF(ISBLANK(F93),VLOOKUP(Abfalldokumentation!$X93,'Liste Gründe'!A:D,3,FALSE),F93)</f>
        <v>Sensorik</v>
      </c>
      <c r="P93" s="94" t="str">
        <f>IF(ISBLANK(Abfalldokumentation!$G93),"-",Abfalldokumentation!$G93)</f>
        <v>Sensorik</v>
      </c>
      <c r="Q93" s="93">
        <f t="shared" si="8"/>
        <v>34</v>
      </c>
      <c r="R93" s="94" t="str">
        <f t="shared" si="9"/>
        <v>Produkte</v>
      </c>
      <c r="S93" s="94" t="str">
        <f t="shared" si="10"/>
        <v>BUs</v>
      </c>
      <c r="T93" s="94" t="str">
        <f t="shared" si="11"/>
        <v>Symptome</v>
      </c>
      <c r="U93" s="94" t="str">
        <f>IFERROR(VLOOKUP(Abfalldokumentation!$W93,Kennzahlen!S:U,3,FALSE)*Abfalldokumentation!$J93,"0")</f>
        <v>0</v>
      </c>
      <c r="V93" s="93" t="str">
        <f>IF(ISBLANK(A93),VLOOKUP(Abfalldokumentation!$W93,'Linien - BU'!R:S,2,FALSE),A93)</f>
        <v>QM</v>
      </c>
      <c r="W93" s="95" t="str">
        <f t="shared" si="12"/>
        <v>Diverses QM</v>
      </c>
      <c r="X93" s="108">
        <f t="shared" si="13"/>
        <v>74</v>
      </c>
      <c r="Y93" s="34"/>
      <c r="AC93" s="34"/>
      <c r="AF93" s="34"/>
      <c r="AG93" s="34"/>
      <c r="AH93" s="34"/>
    </row>
    <row r="94" spans="1:34" ht="30" customHeight="1" x14ac:dyDescent="0.25">
      <c r="A94" s="50" t="s">
        <v>140</v>
      </c>
      <c r="B94" s="51" t="s">
        <v>199</v>
      </c>
      <c r="C94" s="51">
        <v>15</v>
      </c>
      <c r="D94" s="51">
        <v>74</v>
      </c>
      <c r="E94" s="52">
        <v>44433</v>
      </c>
      <c r="F94" s="53" t="s">
        <v>68</v>
      </c>
      <c r="G94" s="54" t="s">
        <v>68</v>
      </c>
      <c r="H94" s="55" t="str">
        <f>IFERROR(VLOOKUP(Abfalldokumentation!$B94,Artikel!A:C,3,FALSE),Abfalldokumentation!$B94)</f>
        <v>Diverses QM</v>
      </c>
      <c r="I94" s="96" t="str">
        <f>VLOOKUP(V94,'Linien - BU'!A:B,2,FALSE)</f>
        <v>Rest</v>
      </c>
      <c r="J94" s="97">
        <f t="shared" si="7"/>
        <v>15</v>
      </c>
      <c r="K94" s="98">
        <f>Abfalldokumentation!$E94</f>
        <v>44433</v>
      </c>
      <c r="L94" s="97" t="str">
        <f>IFERROR(IF(AND(OR(Abfalldokumentation!$I94="BU3",Abfalldokumentation!$I94="Verkauf"),Abfalldokumentation!$N94="Schimmel",Abfalldokumentation!$O94="keinen Abnehmer/kein Schälpersonal"),"Div. Zipfel, ES ohne Verwendung",VLOOKUP(Abfalldokumentation!$M94,Produktgruppen!A:B,2,FALSE)),"-")</f>
        <v>Qualitätssicherung</v>
      </c>
      <c r="M94" s="99" t="str">
        <f>IFERROR(VLOOKUP(Abfalldokumentation!$W94,Artikel!A:C,3,FALSE),Abfalldokumentation!$W94)</f>
        <v>Diverses QM</v>
      </c>
      <c r="N94" s="100" t="str">
        <f>VLOOKUP(D94,'Liste Gründe'!A:D,2,FALSE)</f>
        <v>Qualitätssicherung</v>
      </c>
      <c r="O94" s="98" t="str">
        <f>IF(ISBLANK(F94),VLOOKUP(Abfalldokumentation!$X94,'Liste Gründe'!A:D,3,FALSE),F94)</f>
        <v>Sensorik</v>
      </c>
      <c r="P94" s="100" t="str">
        <f>IF(ISBLANK(Abfalldokumentation!$G94),"-",Abfalldokumentation!$G94)</f>
        <v>Sensorik</v>
      </c>
      <c r="Q94" s="99">
        <f t="shared" si="8"/>
        <v>34</v>
      </c>
      <c r="R94" s="100" t="str">
        <f t="shared" si="9"/>
        <v>Produkte</v>
      </c>
      <c r="S94" s="100" t="str">
        <f t="shared" si="10"/>
        <v>BUs</v>
      </c>
      <c r="T94" s="100" t="str">
        <f t="shared" si="11"/>
        <v>Symptome</v>
      </c>
      <c r="U94" s="100" t="str">
        <f>IFERROR(VLOOKUP(Abfalldokumentation!$W94,Kennzahlen!S:U,3,FALSE)*Abfalldokumentation!$J94,"0")</f>
        <v>0</v>
      </c>
      <c r="V94" s="99" t="str">
        <f>IF(ISBLANK(A94),VLOOKUP(Abfalldokumentation!$W94,'Linien - BU'!R:S,2,FALSE),A94)</f>
        <v>QM</v>
      </c>
      <c r="W94" s="95" t="str">
        <f t="shared" si="12"/>
        <v>Diverses QM</v>
      </c>
      <c r="X94" s="108">
        <f t="shared" si="13"/>
        <v>74</v>
      </c>
      <c r="Y94" s="34"/>
      <c r="AC94" s="34"/>
      <c r="AF94" s="34"/>
      <c r="AG94" s="34"/>
      <c r="AH94" s="34"/>
    </row>
    <row r="95" spans="1:34" ht="30" customHeight="1" x14ac:dyDescent="0.25">
      <c r="A95" s="56" t="s">
        <v>59</v>
      </c>
      <c r="B95" s="57" t="s">
        <v>57</v>
      </c>
      <c r="C95" s="57">
        <v>75</v>
      </c>
      <c r="D95" s="63">
        <v>73</v>
      </c>
      <c r="E95" s="58">
        <v>44433</v>
      </c>
      <c r="F95" s="59" t="s">
        <v>58</v>
      </c>
      <c r="G95" s="60" t="s">
        <v>58</v>
      </c>
      <c r="H95" s="61" t="str">
        <f>IFERROR(VLOOKUP(Abfalldokumentation!$B95,Artikel!A:C,3,FALSE),Abfalldokumentation!$B95)</f>
        <v>Laborproben</v>
      </c>
      <c r="I95" s="90" t="str">
        <f>VLOOKUP(V95,'Linien - BU'!A:B,2,FALSE)</f>
        <v>Rest</v>
      </c>
      <c r="J95" s="91">
        <f t="shared" si="7"/>
        <v>75</v>
      </c>
      <c r="K95" s="92">
        <f>Abfalldokumentation!$E95</f>
        <v>44433</v>
      </c>
      <c r="L95" s="91" t="str">
        <f>IFERROR(IF(AND(OR(Abfalldokumentation!$I95="BU3",Abfalldokumentation!$I95="Verkauf"),Abfalldokumentation!$N95="Schimmel",Abfalldokumentation!$O95="keinen Abnehmer/kein Schälpersonal"),"Div. Zipfel, ES ohne Verwendung",VLOOKUP(Abfalldokumentation!$M95,Produktgruppen!A:B,2,FALSE)),"-")</f>
        <v>Qualitätssicherung</v>
      </c>
      <c r="M95" s="93" t="str">
        <f>IFERROR(VLOOKUP(Abfalldokumentation!$W95,Artikel!A:C,3,FALSE),Abfalldokumentation!$W95)</f>
        <v>Laborproben</v>
      </c>
      <c r="N95" s="94" t="str">
        <f>VLOOKUP(D95,'Liste Gründe'!A:D,2,FALSE)</f>
        <v>Qualitätssicherung</v>
      </c>
      <c r="O95" s="92" t="str">
        <f>IF(ISBLANK(F95),VLOOKUP(Abfalldokumentation!$X95,'Liste Gründe'!A:D,3,FALSE),F95)</f>
        <v>Laborprobe</v>
      </c>
      <c r="P95" s="94" t="str">
        <f>IF(ISBLANK(Abfalldokumentation!$G95),"-",Abfalldokumentation!$G95)</f>
        <v>Laborprobe</v>
      </c>
      <c r="Q95" s="93">
        <f t="shared" si="8"/>
        <v>34</v>
      </c>
      <c r="R95" s="94" t="str">
        <f t="shared" si="9"/>
        <v>Produkte</v>
      </c>
      <c r="S95" s="94" t="str">
        <f t="shared" si="10"/>
        <v>BUs</v>
      </c>
      <c r="T95" s="94" t="str">
        <f t="shared" si="11"/>
        <v>Symptome</v>
      </c>
      <c r="U95" s="94" t="str">
        <f>IFERROR(VLOOKUP(Abfalldokumentation!$W95,Kennzahlen!S:U,3,FALSE)*Abfalldokumentation!$J95,"0")</f>
        <v>0</v>
      </c>
      <c r="V95" s="93" t="str">
        <f>IF(ISBLANK(A95),VLOOKUP(Abfalldokumentation!$W95,'Linien - BU'!R:S,2,FALSE),A95)</f>
        <v>Labor</v>
      </c>
      <c r="W95" s="95" t="str">
        <f t="shared" si="12"/>
        <v>Laborproben</v>
      </c>
      <c r="X95" s="108">
        <f t="shared" si="13"/>
        <v>73</v>
      </c>
      <c r="Y95" s="34"/>
      <c r="AC95" s="34"/>
      <c r="AF95" s="34"/>
      <c r="AG95" s="34"/>
      <c r="AH95" s="34"/>
    </row>
    <row r="96" spans="1:34" ht="30" customHeight="1" x14ac:dyDescent="0.25">
      <c r="A96" s="50" t="s">
        <v>59</v>
      </c>
      <c r="B96" s="53" t="s">
        <v>90</v>
      </c>
      <c r="C96" s="51">
        <v>40.4</v>
      </c>
      <c r="D96" s="51">
        <v>70</v>
      </c>
      <c r="E96" s="52">
        <v>44433</v>
      </c>
      <c r="F96" s="53" t="s">
        <v>90</v>
      </c>
      <c r="G96" s="54" t="s">
        <v>90</v>
      </c>
      <c r="H96" s="55" t="str">
        <f>IFERROR(VLOOKUP(Abfalldokumentation!$B96,Artikel!A:C,3,FALSE),Abfalldokumentation!$B96)</f>
        <v>Rückstellproben</v>
      </c>
      <c r="I96" s="96" t="str">
        <f>VLOOKUP(V96,'Linien - BU'!A:B,2,FALSE)</f>
        <v>Rest</v>
      </c>
      <c r="J96" s="97">
        <f t="shared" si="7"/>
        <v>40.4</v>
      </c>
      <c r="K96" s="98">
        <f>Abfalldokumentation!$E96</f>
        <v>44433</v>
      </c>
      <c r="L96" s="97" t="str">
        <f>IFERROR(IF(AND(OR(Abfalldokumentation!$I96="BU3",Abfalldokumentation!$I96="Verkauf"),Abfalldokumentation!$N96="Schimmel",Abfalldokumentation!$O96="keinen Abnehmer/kein Schälpersonal"),"Div. Zipfel, ES ohne Verwendung",VLOOKUP(Abfalldokumentation!$M96,Produktgruppen!A:B,2,FALSE)),"-")</f>
        <v>Qualitätssicherung</v>
      </c>
      <c r="M96" s="99" t="str">
        <f>IFERROR(VLOOKUP(Abfalldokumentation!$W96,Artikel!A:C,3,FALSE),Abfalldokumentation!$W96)</f>
        <v>Rückstellproben</v>
      </c>
      <c r="N96" s="100" t="str">
        <f>VLOOKUP(D96,'Liste Gründe'!A:D,2,FALSE)</f>
        <v>Qualitätssicherung</v>
      </c>
      <c r="O96" s="98" t="str">
        <f>IF(ISBLANK(F96),VLOOKUP(Abfalldokumentation!$X96,'Liste Gründe'!A:D,3,FALSE),F96)</f>
        <v>Rückstellproben</v>
      </c>
      <c r="P96" s="100" t="str">
        <f>IF(ISBLANK(Abfalldokumentation!$G96),"-",Abfalldokumentation!$G96)</f>
        <v>Rückstellproben</v>
      </c>
      <c r="Q96" s="99">
        <f t="shared" si="8"/>
        <v>34</v>
      </c>
      <c r="R96" s="100" t="str">
        <f t="shared" si="9"/>
        <v>Produkte</v>
      </c>
      <c r="S96" s="100" t="str">
        <f t="shared" si="10"/>
        <v>BUs</v>
      </c>
      <c r="T96" s="100" t="str">
        <f t="shared" si="11"/>
        <v>Symptome</v>
      </c>
      <c r="U96" s="100" t="str">
        <f>IFERROR(VLOOKUP(Abfalldokumentation!$W96,Kennzahlen!S:U,3,FALSE)*Abfalldokumentation!$J96,"0")</f>
        <v>0</v>
      </c>
      <c r="V96" s="99" t="str">
        <f>IF(ISBLANK(A96),VLOOKUP(Abfalldokumentation!$W96,'Linien - BU'!R:S,2,FALSE),A96)</f>
        <v>Labor</v>
      </c>
      <c r="W96" s="95" t="str">
        <f t="shared" si="12"/>
        <v>Rückstellproben</v>
      </c>
      <c r="X96" s="108">
        <f t="shared" si="13"/>
        <v>70</v>
      </c>
      <c r="Y96" s="34"/>
      <c r="AC96" s="34"/>
      <c r="AF96" s="34"/>
      <c r="AG96" s="34"/>
      <c r="AH96" s="34"/>
    </row>
    <row r="97" spans="1:34" ht="30" customHeight="1" x14ac:dyDescent="0.25">
      <c r="A97" s="56" t="s">
        <v>56</v>
      </c>
      <c r="B97" s="57" t="s">
        <v>189</v>
      </c>
      <c r="C97" s="57">
        <v>18</v>
      </c>
      <c r="D97" s="57">
        <v>30</v>
      </c>
      <c r="E97" s="58">
        <v>44433</v>
      </c>
      <c r="F97" s="59"/>
      <c r="G97" s="60"/>
      <c r="H97" s="61" t="str">
        <f>IFERROR(VLOOKUP(Abfalldokumentation!$B97,Artikel!A:C,3,FALSE),Abfalldokumentation!$B97)</f>
        <v>RW</v>
      </c>
      <c r="I97" s="90" t="str">
        <f>VLOOKUP(V97,'Linien - BU'!A:B,2,FALSE)</f>
        <v>BU3</v>
      </c>
      <c r="J97" s="91">
        <f t="shared" si="7"/>
        <v>18</v>
      </c>
      <c r="K97" s="92">
        <f>Abfalldokumentation!$E97</f>
        <v>44433</v>
      </c>
      <c r="L97" s="91" t="str">
        <f>IFERROR(IF(AND(OR(Abfalldokumentation!$I97="BU3",Abfalldokumentation!$I97="Verkauf"),Abfalldokumentation!$N97="Schimmel",Abfalldokumentation!$O97="keinen Abnehmer/kein Schälpersonal"),"Div. Zipfel, ES ohne Verwendung",VLOOKUP(Abfalldokumentation!$M97,Produktgruppen!A:B,2,FALSE)),"-")</f>
        <v>RW</v>
      </c>
      <c r="M97" s="93" t="str">
        <f>IFERROR(VLOOKUP(Abfalldokumentation!$W97,Artikel!A:C,3,FALSE),Abfalldokumentation!$W97)</f>
        <v>RW</v>
      </c>
      <c r="N97" s="94" t="str">
        <f>VLOOKUP(D97,'Liste Gründe'!A:D,2,FALSE)</f>
        <v>Linienbezogen</v>
      </c>
      <c r="O97" s="92" t="str">
        <f>IF(ISBLANK(F97),VLOOKUP(Abfalldokumentation!$X97,'Liste Gründe'!A:D,3,FALSE),F97)</f>
        <v>Maschinenabfall</v>
      </c>
      <c r="P97" s="94" t="str">
        <f>IF(ISBLANK(Abfalldokumentation!$G97),"-",Abfalldokumentation!$G97)</f>
        <v>-</v>
      </c>
      <c r="Q97" s="93">
        <f t="shared" si="8"/>
        <v>34</v>
      </c>
      <c r="R97" s="94" t="str">
        <f t="shared" si="9"/>
        <v>Produkte</v>
      </c>
      <c r="S97" s="94" t="str">
        <f t="shared" si="10"/>
        <v>BUs</v>
      </c>
      <c r="T97" s="94" t="str">
        <f t="shared" si="11"/>
        <v>Symptome</v>
      </c>
      <c r="U97" s="94" t="str">
        <f>IFERROR(VLOOKUP(Abfalldokumentation!$W97,Kennzahlen!S:U,3,FALSE)*Abfalldokumentation!$J97,"0")</f>
        <v>0</v>
      </c>
      <c r="V97" s="93" t="str">
        <f>IF(ISBLANK(A97),VLOOKUP(Abfalldokumentation!$W97,'Linien - BU'!R:S,2,FALSE),A97)</f>
        <v>WVP</v>
      </c>
      <c r="W97" s="95" t="str">
        <f t="shared" si="12"/>
        <v>RW</v>
      </c>
      <c r="X97" s="108">
        <f t="shared" si="13"/>
        <v>30</v>
      </c>
      <c r="Y97" s="34"/>
      <c r="AC97" s="34"/>
      <c r="AF97" s="34"/>
      <c r="AG97" s="34"/>
      <c r="AH97" s="34"/>
    </row>
    <row r="98" spans="1:34" ht="30" customHeight="1" x14ac:dyDescent="0.25">
      <c r="A98" s="50" t="s">
        <v>348</v>
      </c>
      <c r="B98" s="51" t="s">
        <v>119</v>
      </c>
      <c r="C98" s="51">
        <v>248</v>
      </c>
      <c r="D98" s="51">
        <v>30</v>
      </c>
      <c r="E98" s="52">
        <v>44433</v>
      </c>
      <c r="F98" s="53"/>
      <c r="G98" s="54"/>
      <c r="H98" s="55" t="str">
        <f>IFERROR(VLOOKUP(Abfalldokumentation!$B98,Artikel!A:C,3,FALSE),Abfalldokumentation!$B98)</f>
        <v>RW Natur</v>
      </c>
      <c r="I98" s="96" t="str">
        <f>VLOOKUP(V98,'Linien - BU'!A:B,2,FALSE)</f>
        <v>BU3</v>
      </c>
      <c r="J98" s="97">
        <f t="shared" si="7"/>
        <v>248</v>
      </c>
      <c r="K98" s="98">
        <f>Abfalldokumentation!$E98</f>
        <v>44433</v>
      </c>
      <c r="L98" s="97" t="str">
        <f>IFERROR(IF(AND(OR(Abfalldokumentation!$I98="BU3",Abfalldokumentation!$I98="Verkauf"),Abfalldokumentation!$N98="Schimmel",Abfalldokumentation!$O98="keinen Abnehmer/kein Schälpersonal"),"Div. Zipfel, ES ohne Verwendung",VLOOKUP(Abfalldokumentation!$M98,Produktgruppen!A:B,2,FALSE)),"-")</f>
        <v>RW</v>
      </c>
      <c r="M98" s="99" t="str">
        <f>IFERROR(VLOOKUP(Abfalldokumentation!$W98,Artikel!A:C,3,FALSE),Abfalldokumentation!$W98)</f>
        <v>RW Natur</v>
      </c>
      <c r="N98" s="100" t="str">
        <f>VLOOKUP(D98,'Liste Gründe'!A:D,2,FALSE)</f>
        <v>Linienbezogen</v>
      </c>
      <c r="O98" s="98" t="str">
        <f>IF(ISBLANK(F98),VLOOKUP(Abfalldokumentation!$X98,'Liste Gründe'!A:D,3,FALSE),F98)</f>
        <v>Maschinenabfall</v>
      </c>
      <c r="P98" s="100" t="str">
        <f>IF(ISBLANK(Abfalldokumentation!$G98),"-",Abfalldokumentation!$G98)</f>
        <v>-</v>
      </c>
      <c r="Q98" s="99">
        <f t="shared" si="8"/>
        <v>34</v>
      </c>
      <c r="R98" s="100" t="str">
        <f t="shared" si="9"/>
        <v>Produkte</v>
      </c>
      <c r="S98" s="100" t="str">
        <f t="shared" si="10"/>
        <v>BUs</v>
      </c>
      <c r="T98" s="100" t="str">
        <f t="shared" si="11"/>
        <v>Symptome</v>
      </c>
      <c r="U98" s="100" t="str">
        <f>IFERROR(VLOOKUP(Abfalldokumentation!$W98,Kennzahlen!S:U,3,FALSE)*Abfalldokumentation!$J98,"0")</f>
        <v>0</v>
      </c>
      <c r="V98" s="99" t="str">
        <f>IF(ISBLANK(A98),VLOOKUP(Abfalldokumentation!$W98,'Linien - BU'!R:S,2,FALSE),A98)</f>
        <v>L9</v>
      </c>
      <c r="W98" s="95" t="str">
        <f t="shared" si="12"/>
        <v>RW Natur</v>
      </c>
      <c r="X98" s="108">
        <f t="shared" si="13"/>
        <v>30</v>
      </c>
      <c r="Y98" s="34"/>
      <c r="AC98" s="34"/>
      <c r="AF98" s="34"/>
      <c r="AG98" s="34"/>
      <c r="AH98" s="34"/>
    </row>
    <row r="99" spans="1:34" ht="30" customHeight="1" x14ac:dyDescent="0.25">
      <c r="A99" s="56" t="s">
        <v>348</v>
      </c>
      <c r="B99" s="57" t="s">
        <v>119</v>
      </c>
      <c r="C99" s="57">
        <v>270</v>
      </c>
      <c r="D99" s="57">
        <v>12</v>
      </c>
      <c r="E99" s="58">
        <v>44433</v>
      </c>
      <c r="F99" s="59" t="s">
        <v>15037</v>
      </c>
      <c r="G99" s="60" t="s">
        <v>15037</v>
      </c>
      <c r="H99" s="61" t="str">
        <f>IFERROR(VLOOKUP(Abfalldokumentation!$B99,Artikel!A:C,3,FALSE),Abfalldokumentation!$B99)</f>
        <v>RW Natur</v>
      </c>
      <c r="I99" s="90" t="str">
        <f>VLOOKUP(V99,'Linien - BU'!A:B,2,FALSE)</f>
        <v>BU3</v>
      </c>
      <c r="J99" s="91">
        <f t="shared" si="7"/>
        <v>270</v>
      </c>
      <c r="K99" s="92">
        <f>Abfalldokumentation!$E99</f>
        <v>44433</v>
      </c>
      <c r="L99" s="91" t="str">
        <f>IFERROR(IF(AND(OR(Abfalldokumentation!$I99="BU3",Abfalldokumentation!$I99="Verkauf"),Abfalldokumentation!$N99="Schimmel",Abfalldokumentation!$O99="keinen Abnehmer/kein Schälpersonal"),"Div. Zipfel, ES ohne Verwendung",VLOOKUP(Abfalldokumentation!$M99,Produktgruppen!A:B,2,FALSE)),"-")</f>
        <v>RW</v>
      </c>
      <c r="M99" s="93" t="str">
        <f>IFERROR(VLOOKUP(Abfalldokumentation!$W99,Artikel!A:C,3,FALSE),Abfalldokumentation!$W99)</f>
        <v>RW Natur</v>
      </c>
      <c r="N99" s="94" t="str">
        <f>VLOOKUP(D99,'Liste Gründe'!A:D,2,FALSE)</f>
        <v>Schimmel</v>
      </c>
      <c r="O99" s="92" t="str">
        <f>IF(ISBLANK(F99),VLOOKUP(Abfalldokumentation!$X99,'Liste Gründe'!A:D,3,FALSE),F99)</f>
        <v>VOS &gt; Einsatz</v>
      </c>
      <c r="P99" s="94" t="str">
        <f>IF(ISBLANK(Abfalldokumentation!$G99),"-",Abfalldokumentation!$G99)</f>
        <v>VOS &gt; Einsatz</v>
      </c>
      <c r="Q99" s="93">
        <f t="shared" si="8"/>
        <v>34</v>
      </c>
      <c r="R99" s="94" t="str">
        <f t="shared" si="9"/>
        <v>Produkte</v>
      </c>
      <c r="S99" s="94" t="str">
        <f t="shared" si="10"/>
        <v>BUs</v>
      </c>
      <c r="T99" s="94" t="str">
        <f t="shared" si="11"/>
        <v>Symptome</v>
      </c>
      <c r="U99" s="94" t="str">
        <f>IFERROR(VLOOKUP(Abfalldokumentation!$W99,Kennzahlen!S:U,3,FALSE)*Abfalldokumentation!$J99,"0")</f>
        <v>0</v>
      </c>
      <c r="V99" s="93" t="str">
        <f>IF(ISBLANK(A99),VLOOKUP(Abfalldokumentation!$W99,'Linien - BU'!R:S,2,FALSE),A99)</f>
        <v>L9</v>
      </c>
      <c r="W99" s="95" t="str">
        <f t="shared" si="12"/>
        <v>RW Natur</v>
      </c>
      <c r="X99" s="108">
        <f t="shared" si="13"/>
        <v>12</v>
      </c>
      <c r="Y99" s="34"/>
      <c r="AC99" s="34"/>
      <c r="AF99" s="34"/>
      <c r="AG99" s="34"/>
      <c r="AH99" s="34"/>
    </row>
    <row r="100" spans="1:34" ht="30" customHeight="1" x14ac:dyDescent="0.25">
      <c r="A100" s="50" t="s">
        <v>15044</v>
      </c>
      <c r="B100" s="51" t="s">
        <v>120</v>
      </c>
      <c r="C100" s="51">
        <v>12</v>
      </c>
      <c r="D100" s="51">
        <v>12</v>
      </c>
      <c r="E100" s="52">
        <v>44433</v>
      </c>
      <c r="F100" s="53" t="s">
        <v>15041</v>
      </c>
      <c r="G100" s="54" t="s">
        <v>87</v>
      </c>
      <c r="H100" s="55" t="str">
        <f>IFERROR(VLOOKUP(Abfalldokumentation!$B100,Artikel!A:C,3,FALSE),Abfalldokumentation!$B100)</f>
        <v>RW Schinken Endstücke</v>
      </c>
      <c r="I100" s="96" t="str">
        <f>VLOOKUP(V100,'Linien - BU'!A:B,2,FALSE)</f>
        <v>Verkauf</v>
      </c>
      <c r="J100" s="97">
        <f t="shared" si="7"/>
        <v>12</v>
      </c>
      <c r="K100" s="98">
        <f>Abfalldokumentation!$E100</f>
        <v>44433</v>
      </c>
      <c r="L100" s="97" t="str">
        <f>IFERROR(IF(AND(OR(Abfalldokumentation!$I100="BU3",Abfalldokumentation!$I100="Verkauf"),Abfalldokumentation!$N100="Schimmel",Abfalldokumentation!$O100="keinen Abnehmer/kein Schälpersonal"),"Div. Zipfel, ES ohne Verwendung",VLOOKUP(Abfalldokumentation!$M100,Produktgruppen!A:B,2,FALSE)),"-")</f>
        <v>Div. Zipfel, ES ohne Verwendung</v>
      </c>
      <c r="M100" s="99" t="str">
        <f>IFERROR(VLOOKUP(Abfalldokumentation!$W100,Artikel!A:C,3,FALSE),Abfalldokumentation!$W100)</f>
        <v>RW Schinken Endstücke</v>
      </c>
      <c r="N100" s="100" t="str">
        <f>VLOOKUP(D100,'Liste Gründe'!A:D,2,FALSE)</f>
        <v>Schimmel</v>
      </c>
      <c r="O100" s="98" t="str">
        <f>IF(ISBLANK(F100),VLOOKUP(Abfalldokumentation!$X100,'Liste Gründe'!A:D,3,FALSE),F100)</f>
        <v>keinen Abnehmer/kein Schälpersonal</v>
      </c>
      <c r="P100" s="100" t="str">
        <f>IF(ISBLANK(Abfalldokumentation!$G100),"-",Abfalldokumentation!$G100)</f>
        <v>keinen Abnehmer/Schälen</v>
      </c>
      <c r="Q100" s="99">
        <f t="shared" si="8"/>
        <v>34</v>
      </c>
      <c r="R100" s="100" t="str">
        <f t="shared" si="9"/>
        <v>Produkte</v>
      </c>
      <c r="S100" s="100" t="str">
        <f t="shared" si="10"/>
        <v>BUs</v>
      </c>
      <c r="T100" s="100" t="str">
        <f t="shared" si="11"/>
        <v>Symptome</v>
      </c>
      <c r="U100" s="100" t="str">
        <f>IFERROR(VLOOKUP(Abfalldokumentation!$W100,Kennzahlen!S:U,3,FALSE)*Abfalldokumentation!$J100,"0")</f>
        <v>0</v>
      </c>
      <c r="V100" s="99" t="str">
        <f>IF(ISBLANK(A100),VLOOKUP(Abfalldokumentation!$W100,'Linien - BU'!R:S,2,FALSE),A100)</f>
        <v>Verkauf</v>
      </c>
      <c r="W100" s="95" t="str">
        <f t="shared" si="12"/>
        <v>RW Schinken Endstücke</v>
      </c>
      <c r="X100" s="108">
        <f t="shared" si="13"/>
        <v>12</v>
      </c>
      <c r="Y100" s="34"/>
      <c r="AC100" s="34"/>
      <c r="AF100" s="34"/>
      <c r="AG100" s="34"/>
      <c r="AH100" s="34"/>
    </row>
    <row r="101" spans="1:34" ht="30" customHeight="1" x14ac:dyDescent="0.25">
      <c r="A101" s="56" t="s">
        <v>88</v>
      </c>
      <c r="B101" s="57">
        <v>32000070</v>
      </c>
      <c r="C101" s="57">
        <v>142</v>
      </c>
      <c r="D101" s="57">
        <v>12</v>
      </c>
      <c r="E101" s="58">
        <v>44434</v>
      </c>
      <c r="F101" s="59" t="s">
        <v>15037</v>
      </c>
      <c r="G101" s="60" t="s">
        <v>36</v>
      </c>
      <c r="H101" s="61" t="str">
        <f>IFERROR(VLOOKUP(Abfalldokumentation!$B101,Artikel!A:C,3,FALSE),Abfalldokumentation!$B101)</f>
        <v>RW NUSS 10,0KG AN</v>
      </c>
      <c r="I101" s="90" t="str">
        <f>VLOOKUP(V101,'Linien - BU'!A:B,2,FALSE)</f>
        <v>BU3</v>
      </c>
      <c r="J101" s="91">
        <f t="shared" si="7"/>
        <v>142</v>
      </c>
      <c r="K101" s="92">
        <f>Abfalldokumentation!$E101</f>
        <v>44434</v>
      </c>
      <c r="L101" s="91" t="str">
        <f>IFERROR(IF(AND(OR(Abfalldokumentation!$I101="BU3",Abfalldokumentation!$I101="Verkauf"),Abfalldokumentation!$N101="Schimmel",Abfalldokumentation!$O101="keinen Abnehmer/kein Schälpersonal"),"Div. Zipfel, ES ohne Verwendung",VLOOKUP(Abfalldokumentation!$M101,Produktgruppen!A:B,2,FALSE)),"-")</f>
        <v>-</v>
      </c>
      <c r="M101" s="93" t="str">
        <f>IFERROR(VLOOKUP(Abfalldokumentation!$W101,Artikel!A:C,3,FALSE),Abfalldokumentation!$W101)</f>
        <v>RW NUSS 10,0KG AN</v>
      </c>
      <c r="N101" s="94" t="str">
        <f>VLOOKUP(D101,'Liste Gründe'!A:D,2,FALSE)</f>
        <v>Schimmel</v>
      </c>
      <c r="O101" s="92" t="str">
        <f>IF(ISBLANK(F101),VLOOKUP(Abfalldokumentation!$X101,'Liste Gründe'!A:D,3,FALSE),F101)</f>
        <v>VOS &gt; Einsatz</v>
      </c>
      <c r="P101" s="94" t="str">
        <f>IF(ISBLANK(Abfalldokumentation!$G101),"-",Abfalldokumentation!$G101)</f>
        <v>-</v>
      </c>
      <c r="Q101" s="93">
        <f t="shared" si="8"/>
        <v>34</v>
      </c>
      <c r="R101" s="94" t="str">
        <f t="shared" si="9"/>
        <v>Produkte</v>
      </c>
      <c r="S101" s="94" t="str">
        <f t="shared" si="10"/>
        <v>BUs</v>
      </c>
      <c r="T101" s="94" t="str">
        <f t="shared" si="11"/>
        <v>Symptome</v>
      </c>
      <c r="U101" s="94" t="str">
        <f>IFERROR(VLOOKUP(Abfalldokumentation!$W101,Kennzahlen!S:U,3,FALSE)*Abfalldokumentation!$J101,"0")</f>
        <v>0</v>
      </c>
      <c r="V101" s="93" t="str">
        <f>IF(ISBLANK(A101),VLOOKUP(Abfalldokumentation!$W101,'Linien - BU'!R:S,2,FALSE),A101)</f>
        <v>Bu3</v>
      </c>
      <c r="W101" s="95">
        <f t="shared" si="12"/>
        <v>32000070</v>
      </c>
      <c r="X101" s="108">
        <f t="shared" si="13"/>
        <v>12</v>
      </c>
      <c r="Y101" s="34"/>
      <c r="AC101" s="34"/>
      <c r="AF101" s="34"/>
      <c r="AG101" s="34"/>
      <c r="AH101" s="34"/>
    </row>
    <row r="102" spans="1:34" ht="30" customHeight="1" x14ac:dyDescent="0.25">
      <c r="A102" s="50" t="s">
        <v>15044</v>
      </c>
      <c r="B102" s="51" t="s">
        <v>15169</v>
      </c>
      <c r="C102" s="51">
        <v>1260</v>
      </c>
      <c r="D102" s="51">
        <v>12</v>
      </c>
      <c r="E102" s="52">
        <v>44434</v>
      </c>
      <c r="F102" s="53" t="s">
        <v>15041</v>
      </c>
      <c r="G102" s="54" t="s">
        <v>87</v>
      </c>
      <c r="H102" s="55" t="str">
        <f>IFERROR(VLOOKUP(Abfalldokumentation!$B102,Artikel!A:C,3,FALSE),Abfalldokumentation!$B102)</f>
        <v>Div. Zipfel, Endstücke</v>
      </c>
      <c r="I102" s="96" t="str">
        <f>VLOOKUP(V102,'Linien - BU'!A:B,2,FALSE)</f>
        <v>Verkauf</v>
      </c>
      <c r="J102" s="97">
        <f t="shared" si="7"/>
        <v>1260</v>
      </c>
      <c r="K102" s="98">
        <f>Abfalldokumentation!$E102</f>
        <v>44434</v>
      </c>
      <c r="L102" s="97" t="str">
        <f>IFERROR(IF(AND(OR(Abfalldokumentation!$I102="BU3",Abfalldokumentation!$I102="Verkauf"),Abfalldokumentation!$N102="Schimmel",Abfalldokumentation!$O102="keinen Abnehmer/kein Schälpersonal"),"Div. Zipfel, ES ohne Verwendung",VLOOKUP(Abfalldokumentation!$M102,Produktgruppen!A:B,2,FALSE)),"-")</f>
        <v>Div. Zipfel, ES ohne Verwendung</v>
      </c>
      <c r="M102" s="99" t="str">
        <f>IFERROR(VLOOKUP(Abfalldokumentation!$W102,Artikel!A:C,3,FALSE),Abfalldokumentation!$W102)</f>
        <v>Div. Zipfel, Endstücke</v>
      </c>
      <c r="N102" s="100" t="str">
        <f>VLOOKUP(D102,'Liste Gründe'!A:D,2,FALSE)</f>
        <v>Schimmel</v>
      </c>
      <c r="O102" s="98" t="str">
        <f>IF(ISBLANK(F102),VLOOKUP(Abfalldokumentation!$X102,'Liste Gründe'!A:D,3,FALSE),F102)</f>
        <v>keinen Abnehmer/kein Schälpersonal</v>
      </c>
      <c r="P102" s="100" t="str">
        <f>IF(ISBLANK(Abfalldokumentation!$G102),"-",Abfalldokumentation!$G102)</f>
        <v>keinen Abnehmer/Schälen</v>
      </c>
      <c r="Q102" s="99">
        <f t="shared" si="8"/>
        <v>34</v>
      </c>
      <c r="R102" s="100" t="str">
        <f t="shared" si="9"/>
        <v>Produkte</v>
      </c>
      <c r="S102" s="100" t="str">
        <f t="shared" si="10"/>
        <v>BUs</v>
      </c>
      <c r="T102" s="100" t="str">
        <f t="shared" si="11"/>
        <v>Symptome</v>
      </c>
      <c r="U102" s="100" t="str">
        <f>IFERROR(VLOOKUP(Abfalldokumentation!$W102,Kennzahlen!S:U,3,FALSE)*Abfalldokumentation!$J102,"0")</f>
        <v>0</v>
      </c>
      <c r="V102" s="99" t="str">
        <f>IF(ISBLANK(A102),VLOOKUP(Abfalldokumentation!$W102,'Linien - BU'!R:S,2,FALSE),A102)</f>
        <v>Verkauf</v>
      </c>
      <c r="W102" s="95" t="str">
        <f t="shared" si="12"/>
        <v>Div. Zipfel, Endstücke</v>
      </c>
      <c r="X102" s="108">
        <f t="shared" si="13"/>
        <v>12</v>
      </c>
      <c r="Y102" s="34"/>
      <c r="AC102" s="34"/>
      <c r="AF102" s="34"/>
      <c r="AG102" s="34"/>
      <c r="AH102" s="34"/>
    </row>
    <row r="103" spans="1:34" ht="30" customHeight="1" x14ac:dyDescent="0.25">
      <c r="A103" s="56" t="s">
        <v>88</v>
      </c>
      <c r="B103" s="57" t="s">
        <v>15270</v>
      </c>
      <c r="C103" s="57">
        <v>900</v>
      </c>
      <c r="D103" s="57">
        <v>10</v>
      </c>
      <c r="E103" s="58">
        <v>44434</v>
      </c>
      <c r="F103" s="59"/>
      <c r="G103" s="60"/>
      <c r="H103" s="61" t="str">
        <f>IFERROR(VLOOKUP(Abfalldokumentation!$B103,Artikel!A:C,3,FALSE),Abfalldokumentation!$B103)</f>
        <v xml:space="preserve">Diverses </v>
      </c>
      <c r="I103" s="90" t="str">
        <f>VLOOKUP(V103,'Linien - BU'!A:B,2,FALSE)</f>
        <v>BU3</v>
      </c>
      <c r="J103" s="91">
        <f t="shared" si="7"/>
        <v>900</v>
      </c>
      <c r="K103" s="92">
        <f>Abfalldokumentation!$E103</f>
        <v>44434</v>
      </c>
      <c r="L103" s="91" t="str">
        <f>IFERROR(IF(AND(OR(Abfalldokumentation!$I103="BU3",Abfalldokumentation!$I103="Verkauf"),Abfalldokumentation!$N103="Schimmel",Abfalldokumentation!$O103="keinen Abnehmer/kein Schälpersonal"),"Div. Zipfel, ES ohne Verwendung",VLOOKUP(Abfalldokumentation!$M103,Produktgruppen!A:B,2,FALSE)),"-")</f>
        <v>-</v>
      </c>
      <c r="M103" s="93" t="str">
        <f>IFERROR(VLOOKUP(Abfalldokumentation!$W103,Artikel!A:C,3,FALSE),Abfalldokumentation!$W103)</f>
        <v xml:space="preserve">Diverses </v>
      </c>
      <c r="N103" s="94" t="str">
        <f>VLOOKUP(D103,'Liste Gründe'!A:D,2,FALSE)</f>
        <v>Linienbezogen</v>
      </c>
      <c r="O103" s="92" t="str">
        <f>IF(ISBLANK(F103),VLOOKUP(Abfalldokumentation!$X103,'Liste Gründe'!A:D,3,FALSE),F103)</f>
        <v>Reinigung</v>
      </c>
      <c r="P103" s="94" t="str">
        <f>IF(ISBLANK(Abfalldokumentation!$G103),"-",Abfalldokumentation!$G103)</f>
        <v>-</v>
      </c>
      <c r="Q103" s="93">
        <f t="shared" si="8"/>
        <v>34</v>
      </c>
      <c r="R103" s="94" t="str">
        <f t="shared" si="9"/>
        <v>Produkte</v>
      </c>
      <c r="S103" s="94" t="str">
        <f t="shared" si="10"/>
        <v>BUs</v>
      </c>
      <c r="T103" s="94" t="str">
        <f t="shared" si="11"/>
        <v>Symptome</v>
      </c>
      <c r="U103" s="94" t="str">
        <f>IFERROR(VLOOKUP(Abfalldokumentation!$W103,Kennzahlen!S:U,3,FALSE)*Abfalldokumentation!$J103,"0")</f>
        <v>0</v>
      </c>
      <c r="V103" s="93" t="str">
        <f>IF(ISBLANK(A103),VLOOKUP(Abfalldokumentation!$W103,'Linien - BU'!R:S,2,FALSE),A103)</f>
        <v>Bu3</v>
      </c>
      <c r="W103" s="95" t="str">
        <f t="shared" si="12"/>
        <v xml:space="preserve">Diverses </v>
      </c>
      <c r="X103" s="108">
        <f t="shared" si="13"/>
        <v>10</v>
      </c>
      <c r="Y103" s="34"/>
      <c r="AC103" s="34"/>
      <c r="AF103" s="34"/>
      <c r="AG103" s="34"/>
      <c r="AH103" s="34"/>
    </row>
    <row r="104" spans="1:34" ht="30" customHeight="1" x14ac:dyDescent="0.25">
      <c r="A104" s="50" t="s">
        <v>63</v>
      </c>
      <c r="B104" s="51" t="s">
        <v>60</v>
      </c>
      <c r="C104" s="51">
        <v>150</v>
      </c>
      <c r="D104" s="51">
        <v>10</v>
      </c>
      <c r="E104" s="52">
        <v>44434</v>
      </c>
      <c r="F104" s="53"/>
      <c r="G104" s="54"/>
      <c r="H104" s="55" t="str">
        <f>IFERROR(VLOOKUP(Abfalldokumentation!$B104,Artikel!A:C,3,FALSE),Abfalldokumentation!$B104)</f>
        <v>Diverses aus Abfüllung</v>
      </c>
      <c r="I104" s="96" t="str">
        <f>VLOOKUP(V104,'Linien - BU'!A:B,2,FALSE)</f>
        <v>BU1</v>
      </c>
      <c r="J104" s="97">
        <f t="shared" si="7"/>
        <v>150</v>
      </c>
      <c r="K104" s="98">
        <f>Abfalldokumentation!$E104</f>
        <v>44434</v>
      </c>
      <c r="L104" s="97" t="str">
        <f>IFERROR(IF(AND(OR(Abfalldokumentation!$I104="BU3",Abfalldokumentation!$I104="Verkauf"),Abfalldokumentation!$N104="Schimmel",Abfalldokumentation!$O104="keinen Abnehmer/kein Schälpersonal"),"Div. Zipfel, ES ohne Verwendung",VLOOKUP(Abfalldokumentation!$M104,Produktgruppen!A:B,2,FALSE)),"-")</f>
        <v>Diverses</v>
      </c>
      <c r="M104" s="99" t="str">
        <f>IFERROR(VLOOKUP(Abfalldokumentation!$W104,Artikel!A:C,3,FALSE),Abfalldokumentation!$W104)</f>
        <v>Diverses aus Abfüllung</v>
      </c>
      <c r="N104" s="100" t="str">
        <f>VLOOKUP(D104,'Liste Gründe'!A:D,2,FALSE)</f>
        <v>Linienbezogen</v>
      </c>
      <c r="O104" s="98" t="str">
        <f>IF(ISBLANK(F104),VLOOKUP(Abfalldokumentation!$X104,'Liste Gründe'!A:D,3,FALSE),F104)</f>
        <v>Reinigung</v>
      </c>
      <c r="P104" s="100" t="str">
        <f>IF(ISBLANK(Abfalldokumentation!$G104),"-",Abfalldokumentation!$G104)</f>
        <v>-</v>
      </c>
      <c r="Q104" s="99">
        <f t="shared" si="8"/>
        <v>34</v>
      </c>
      <c r="R104" s="100" t="str">
        <f t="shared" si="9"/>
        <v>Produkte</v>
      </c>
      <c r="S104" s="100" t="str">
        <f t="shared" si="10"/>
        <v>BUs</v>
      </c>
      <c r="T104" s="100" t="str">
        <f t="shared" si="11"/>
        <v>Symptome</v>
      </c>
      <c r="U104" s="100" t="str">
        <f>IFERROR(VLOOKUP(Abfalldokumentation!$W104,Kennzahlen!S:U,3,FALSE)*Abfalldokumentation!$J104,"0")</f>
        <v>0</v>
      </c>
      <c r="V104" s="99" t="str">
        <f>IF(ISBLANK(A104),VLOOKUP(Abfalldokumentation!$W104,'Linien - BU'!R:S,2,FALSE),A104)</f>
        <v>Abfüllung</v>
      </c>
      <c r="W104" s="95" t="str">
        <f t="shared" si="12"/>
        <v>Diverses aus Abfüllung</v>
      </c>
      <c r="X104" s="108">
        <f t="shared" si="13"/>
        <v>10</v>
      </c>
      <c r="Y104" s="34"/>
      <c r="AC104" s="34"/>
      <c r="AF104" s="34"/>
      <c r="AG104" s="34"/>
      <c r="AH104" s="34"/>
    </row>
    <row r="105" spans="1:34" ht="30" customHeight="1" x14ac:dyDescent="0.25">
      <c r="A105" s="56" t="s">
        <v>63</v>
      </c>
      <c r="B105" s="57" t="s">
        <v>60</v>
      </c>
      <c r="C105" s="57">
        <v>390</v>
      </c>
      <c r="D105" s="57">
        <v>10</v>
      </c>
      <c r="E105" s="58">
        <v>44434</v>
      </c>
      <c r="F105" s="59"/>
      <c r="G105" s="60"/>
      <c r="H105" s="61" t="str">
        <f>IFERROR(VLOOKUP(Abfalldokumentation!$B105,Artikel!A:C,3,FALSE),Abfalldokumentation!$B105)</f>
        <v>Diverses aus Abfüllung</v>
      </c>
      <c r="I105" s="90" t="str">
        <f>VLOOKUP(V105,'Linien - BU'!A:B,2,FALSE)</f>
        <v>BU1</v>
      </c>
      <c r="J105" s="91">
        <f t="shared" si="7"/>
        <v>390</v>
      </c>
      <c r="K105" s="92">
        <f>Abfalldokumentation!$E105</f>
        <v>44434</v>
      </c>
      <c r="L105" s="91" t="str">
        <f>IFERROR(IF(AND(OR(Abfalldokumentation!$I105="BU3",Abfalldokumentation!$I105="Verkauf"),Abfalldokumentation!$N105="Schimmel",Abfalldokumentation!$O105="keinen Abnehmer/kein Schälpersonal"),"Div. Zipfel, ES ohne Verwendung",VLOOKUP(Abfalldokumentation!$M105,Produktgruppen!A:B,2,FALSE)),"-")</f>
        <v>Diverses</v>
      </c>
      <c r="M105" s="93" t="str">
        <f>IFERROR(VLOOKUP(Abfalldokumentation!$W105,Artikel!A:C,3,FALSE),Abfalldokumentation!$W105)</f>
        <v>Diverses aus Abfüllung</v>
      </c>
      <c r="N105" s="94" t="str">
        <f>VLOOKUP(D105,'Liste Gründe'!A:D,2,FALSE)</f>
        <v>Linienbezogen</v>
      </c>
      <c r="O105" s="92" t="str">
        <f>IF(ISBLANK(F105),VLOOKUP(Abfalldokumentation!$X105,'Liste Gründe'!A:D,3,FALSE),F105)</f>
        <v>Reinigung</v>
      </c>
      <c r="P105" s="94" t="str">
        <f>IF(ISBLANK(Abfalldokumentation!$G105),"-",Abfalldokumentation!$G105)</f>
        <v>-</v>
      </c>
      <c r="Q105" s="93">
        <f t="shared" si="8"/>
        <v>34</v>
      </c>
      <c r="R105" s="94" t="str">
        <f t="shared" si="9"/>
        <v>Produkte</v>
      </c>
      <c r="S105" s="94" t="str">
        <f t="shared" si="10"/>
        <v>BUs</v>
      </c>
      <c r="T105" s="94" t="str">
        <f t="shared" si="11"/>
        <v>Symptome</v>
      </c>
      <c r="U105" s="94" t="str">
        <f>IFERROR(VLOOKUP(Abfalldokumentation!$W105,Kennzahlen!S:U,3,FALSE)*Abfalldokumentation!$J105,"0")</f>
        <v>0</v>
      </c>
      <c r="V105" s="93" t="str">
        <f>IF(ISBLANK(A105),VLOOKUP(Abfalldokumentation!$W105,'Linien - BU'!R:S,2,FALSE),A105)</f>
        <v>Abfüllung</v>
      </c>
      <c r="W105" s="95" t="str">
        <f t="shared" si="12"/>
        <v>Diverses aus Abfüllung</v>
      </c>
      <c r="X105" s="108">
        <f t="shared" si="13"/>
        <v>10</v>
      </c>
      <c r="Y105" s="34"/>
      <c r="AC105" s="34"/>
      <c r="AF105" s="34"/>
      <c r="AG105" s="34"/>
      <c r="AH105" s="34"/>
    </row>
    <row r="106" spans="1:34" ht="30" customHeight="1" x14ac:dyDescent="0.25">
      <c r="A106" s="50" t="s">
        <v>140</v>
      </c>
      <c r="B106" s="51" t="s">
        <v>199</v>
      </c>
      <c r="C106" s="51">
        <v>10</v>
      </c>
      <c r="D106" s="51">
        <v>74</v>
      </c>
      <c r="E106" s="52">
        <v>44434</v>
      </c>
      <c r="F106" s="53" t="s">
        <v>68</v>
      </c>
      <c r="G106" s="54" t="s">
        <v>68</v>
      </c>
      <c r="H106" s="55" t="str">
        <f>IFERROR(VLOOKUP(Abfalldokumentation!$B106,Artikel!A:C,3,FALSE),Abfalldokumentation!$B106)</f>
        <v>Diverses QM</v>
      </c>
      <c r="I106" s="96" t="str">
        <f>VLOOKUP(V106,'Linien - BU'!A:B,2,FALSE)</f>
        <v>Rest</v>
      </c>
      <c r="J106" s="97">
        <f t="shared" si="7"/>
        <v>10</v>
      </c>
      <c r="K106" s="98">
        <f>Abfalldokumentation!$E106</f>
        <v>44434</v>
      </c>
      <c r="L106" s="97" t="str">
        <f>IFERROR(IF(AND(OR(Abfalldokumentation!$I106="BU3",Abfalldokumentation!$I106="Verkauf"),Abfalldokumentation!$N106="Schimmel",Abfalldokumentation!$O106="keinen Abnehmer/kein Schälpersonal"),"Div. Zipfel, ES ohne Verwendung",VLOOKUP(Abfalldokumentation!$M106,Produktgruppen!A:B,2,FALSE)),"-")</f>
        <v>Qualitätssicherung</v>
      </c>
      <c r="M106" s="99" t="str">
        <f>IFERROR(VLOOKUP(Abfalldokumentation!$W106,Artikel!A:C,3,FALSE),Abfalldokumentation!$W106)</f>
        <v>Diverses QM</v>
      </c>
      <c r="N106" s="100" t="str">
        <f>VLOOKUP(D106,'Liste Gründe'!A:D,2,FALSE)</f>
        <v>Qualitätssicherung</v>
      </c>
      <c r="O106" s="98" t="str">
        <f>IF(ISBLANK(F106),VLOOKUP(Abfalldokumentation!$X106,'Liste Gründe'!A:D,3,FALSE),F106)</f>
        <v>Sensorik</v>
      </c>
      <c r="P106" s="100" t="str">
        <f>IF(ISBLANK(Abfalldokumentation!$G106),"-",Abfalldokumentation!$G106)</f>
        <v>Sensorik</v>
      </c>
      <c r="Q106" s="99">
        <f t="shared" si="8"/>
        <v>34</v>
      </c>
      <c r="R106" s="100" t="str">
        <f t="shared" si="9"/>
        <v>Produkte</v>
      </c>
      <c r="S106" s="100" t="str">
        <f t="shared" si="10"/>
        <v>BUs</v>
      </c>
      <c r="T106" s="100" t="str">
        <f t="shared" si="11"/>
        <v>Symptome</v>
      </c>
      <c r="U106" s="100" t="str">
        <f>IFERROR(VLOOKUP(Abfalldokumentation!$W106,Kennzahlen!S:U,3,FALSE)*Abfalldokumentation!$J106,"0")</f>
        <v>0</v>
      </c>
      <c r="V106" s="99" t="str">
        <f>IF(ISBLANK(A106),VLOOKUP(Abfalldokumentation!$W106,'Linien - BU'!R:S,2,FALSE),A106)</f>
        <v>QM</v>
      </c>
      <c r="W106" s="95" t="str">
        <f t="shared" si="12"/>
        <v>Diverses QM</v>
      </c>
      <c r="X106" s="108">
        <f t="shared" si="13"/>
        <v>74</v>
      </c>
      <c r="Y106" s="34"/>
      <c r="AC106" s="34"/>
      <c r="AF106" s="34"/>
      <c r="AG106" s="34"/>
      <c r="AH106" s="34"/>
    </row>
    <row r="107" spans="1:34" ht="30" customHeight="1" x14ac:dyDescent="0.25">
      <c r="A107" s="56" t="s">
        <v>59</v>
      </c>
      <c r="B107" s="57" t="s">
        <v>57</v>
      </c>
      <c r="C107" s="57">
        <v>51</v>
      </c>
      <c r="D107" s="63">
        <v>73</v>
      </c>
      <c r="E107" s="58">
        <v>44434</v>
      </c>
      <c r="F107" s="59" t="s">
        <v>58</v>
      </c>
      <c r="G107" s="60" t="s">
        <v>58</v>
      </c>
      <c r="H107" s="61" t="str">
        <f>IFERROR(VLOOKUP(Abfalldokumentation!$B107,Artikel!A:C,3,FALSE),Abfalldokumentation!$B107)</f>
        <v>Laborproben</v>
      </c>
      <c r="I107" s="90" t="str">
        <f>VLOOKUP(V107,'Linien - BU'!A:B,2,FALSE)</f>
        <v>Rest</v>
      </c>
      <c r="J107" s="91">
        <f t="shared" si="7"/>
        <v>51</v>
      </c>
      <c r="K107" s="92">
        <f>Abfalldokumentation!$E107</f>
        <v>44434</v>
      </c>
      <c r="L107" s="91" t="str">
        <f>IFERROR(IF(AND(OR(Abfalldokumentation!$I107="BU3",Abfalldokumentation!$I107="Verkauf"),Abfalldokumentation!$N107="Schimmel",Abfalldokumentation!$O107="keinen Abnehmer/kein Schälpersonal"),"Div. Zipfel, ES ohne Verwendung",VLOOKUP(Abfalldokumentation!$M107,Produktgruppen!A:B,2,FALSE)),"-")</f>
        <v>Qualitätssicherung</v>
      </c>
      <c r="M107" s="93" t="str">
        <f>IFERROR(VLOOKUP(Abfalldokumentation!$W107,Artikel!A:C,3,FALSE),Abfalldokumentation!$W107)</f>
        <v>Laborproben</v>
      </c>
      <c r="N107" s="94" t="str">
        <f>VLOOKUP(D107,'Liste Gründe'!A:D,2,FALSE)</f>
        <v>Qualitätssicherung</v>
      </c>
      <c r="O107" s="92" t="str">
        <f>IF(ISBLANK(F107),VLOOKUP(Abfalldokumentation!$X107,'Liste Gründe'!A:D,3,FALSE),F107)</f>
        <v>Laborprobe</v>
      </c>
      <c r="P107" s="94" t="str">
        <f>IF(ISBLANK(Abfalldokumentation!$G107),"-",Abfalldokumentation!$G107)</f>
        <v>Laborprobe</v>
      </c>
      <c r="Q107" s="93">
        <f t="shared" si="8"/>
        <v>34</v>
      </c>
      <c r="R107" s="94" t="str">
        <f t="shared" si="9"/>
        <v>Produkte</v>
      </c>
      <c r="S107" s="94" t="str">
        <f t="shared" si="10"/>
        <v>BUs</v>
      </c>
      <c r="T107" s="94" t="str">
        <f t="shared" si="11"/>
        <v>Symptome</v>
      </c>
      <c r="U107" s="94" t="str">
        <f>IFERROR(VLOOKUP(Abfalldokumentation!$W107,Kennzahlen!S:U,3,FALSE)*Abfalldokumentation!$J107,"0")</f>
        <v>0</v>
      </c>
      <c r="V107" s="93" t="str">
        <f>IF(ISBLANK(A107),VLOOKUP(Abfalldokumentation!$W107,'Linien - BU'!R:S,2,FALSE),A107)</f>
        <v>Labor</v>
      </c>
      <c r="W107" s="95" t="str">
        <f t="shared" si="12"/>
        <v>Laborproben</v>
      </c>
      <c r="X107" s="108">
        <f t="shared" si="13"/>
        <v>73</v>
      </c>
      <c r="Y107" s="34"/>
      <c r="AC107" s="34"/>
      <c r="AF107" s="34"/>
      <c r="AG107" s="34"/>
      <c r="AH107" s="34"/>
    </row>
    <row r="108" spans="1:34" ht="30" customHeight="1" x14ac:dyDescent="0.25">
      <c r="A108" s="50" t="s">
        <v>63</v>
      </c>
      <c r="B108" s="51" t="s">
        <v>129</v>
      </c>
      <c r="C108" s="51">
        <v>1401</v>
      </c>
      <c r="D108" s="51">
        <v>120</v>
      </c>
      <c r="E108" s="52">
        <v>44434</v>
      </c>
      <c r="F108" s="53" t="s">
        <v>130</v>
      </c>
      <c r="G108" s="54" t="s">
        <v>130</v>
      </c>
      <c r="H108" s="55" t="str">
        <f>IFERROR(VLOOKUP(Abfalldokumentation!$B108,Artikel!A:C,3,FALSE),Abfalldokumentation!$B108)</f>
        <v>Räucher Blauschimmel</v>
      </c>
      <c r="I108" s="96" t="str">
        <f>VLOOKUP(V108,'Linien - BU'!A:B,2,FALSE)</f>
        <v>BU1</v>
      </c>
      <c r="J108" s="97">
        <f t="shared" si="7"/>
        <v>1401</v>
      </c>
      <c r="K108" s="98">
        <f>Abfalldokumentation!$E108</f>
        <v>44434</v>
      </c>
      <c r="L108" s="97" t="str">
        <f>IFERROR(IF(AND(OR(Abfalldokumentation!$I108="BU3",Abfalldokumentation!$I108="Verkauf"),Abfalldokumentation!$N108="Schimmel",Abfalldokumentation!$O108="keinen Abnehmer/kein Schälpersonal"),"Div. Zipfel, ES ohne Verwendung",VLOOKUP(Abfalldokumentation!$M108,Produktgruppen!A:B,2,FALSE)),"-")</f>
        <v>RW</v>
      </c>
      <c r="M108" s="99" t="str">
        <f>IFERROR(VLOOKUP(Abfalldokumentation!$W108,Artikel!A:C,3,FALSE),Abfalldokumentation!$W108)</f>
        <v>Räucher Blauschimmel</v>
      </c>
      <c r="N108" s="100" t="str">
        <f>VLOOKUP(D108,'Liste Gründe'!A:D,2,FALSE)</f>
        <v>Schimmel</v>
      </c>
      <c r="O108" s="98" t="str">
        <f>IF(ISBLANK(F108),VLOOKUP(Abfalldokumentation!$X108,'Liste Gründe'!A:D,3,FALSE),F108)</f>
        <v>ausgefettet</v>
      </c>
      <c r="P108" s="100" t="str">
        <f>IF(ISBLANK(Abfalldokumentation!$G108),"-",Abfalldokumentation!$G108)</f>
        <v>ausgefettet</v>
      </c>
      <c r="Q108" s="99">
        <f t="shared" si="8"/>
        <v>34</v>
      </c>
      <c r="R108" s="100" t="str">
        <f t="shared" si="9"/>
        <v>Produkte</v>
      </c>
      <c r="S108" s="100" t="str">
        <f t="shared" si="10"/>
        <v>BUs</v>
      </c>
      <c r="T108" s="100" t="str">
        <f t="shared" si="11"/>
        <v>Symptome</v>
      </c>
      <c r="U108" s="100" t="str">
        <f>IFERROR(VLOOKUP(Abfalldokumentation!$W108,Kennzahlen!S:U,3,FALSE)*Abfalldokumentation!$J108,"0")</f>
        <v>0</v>
      </c>
      <c r="V108" s="99" t="str">
        <f>IF(ISBLANK(A108),VLOOKUP(Abfalldokumentation!$W108,'Linien - BU'!R:S,2,FALSE),A108)</f>
        <v>Abfüllung</v>
      </c>
      <c r="W108" s="95" t="str">
        <f t="shared" si="12"/>
        <v>Räucher Blauschimmel</v>
      </c>
      <c r="X108" s="108">
        <f t="shared" si="13"/>
        <v>120</v>
      </c>
      <c r="Y108" s="34"/>
      <c r="AC108" s="34"/>
      <c r="AF108" s="34"/>
      <c r="AG108" s="34"/>
      <c r="AH108" s="34"/>
    </row>
    <row r="109" spans="1:34" ht="30" customHeight="1" x14ac:dyDescent="0.25">
      <c r="A109" s="56" t="s">
        <v>59</v>
      </c>
      <c r="B109" s="59" t="s">
        <v>90</v>
      </c>
      <c r="C109" s="57">
        <v>28.8</v>
      </c>
      <c r="D109" s="57">
        <v>70</v>
      </c>
      <c r="E109" s="58">
        <v>44434</v>
      </c>
      <c r="F109" s="59" t="s">
        <v>90</v>
      </c>
      <c r="G109" s="60" t="s">
        <v>90</v>
      </c>
      <c r="H109" s="61" t="str">
        <f>IFERROR(VLOOKUP(Abfalldokumentation!$B109,Artikel!A:C,3,FALSE),Abfalldokumentation!$B109)</f>
        <v>Rückstellproben</v>
      </c>
      <c r="I109" s="90" t="str">
        <f>VLOOKUP(V109,'Linien - BU'!A:B,2,FALSE)</f>
        <v>Rest</v>
      </c>
      <c r="J109" s="91">
        <f t="shared" si="7"/>
        <v>28.8</v>
      </c>
      <c r="K109" s="92">
        <f>Abfalldokumentation!$E109</f>
        <v>44434</v>
      </c>
      <c r="L109" s="91" t="str">
        <f>IFERROR(IF(AND(OR(Abfalldokumentation!$I109="BU3",Abfalldokumentation!$I109="Verkauf"),Abfalldokumentation!$N109="Schimmel",Abfalldokumentation!$O109="keinen Abnehmer/kein Schälpersonal"),"Div. Zipfel, ES ohne Verwendung",VLOOKUP(Abfalldokumentation!$M109,Produktgruppen!A:B,2,FALSE)),"-")</f>
        <v>Qualitätssicherung</v>
      </c>
      <c r="M109" s="93" t="str">
        <f>IFERROR(VLOOKUP(Abfalldokumentation!$W109,Artikel!A:C,3,FALSE),Abfalldokumentation!$W109)</f>
        <v>Rückstellproben</v>
      </c>
      <c r="N109" s="94" t="str">
        <f>VLOOKUP(D109,'Liste Gründe'!A:D,2,FALSE)</f>
        <v>Qualitätssicherung</v>
      </c>
      <c r="O109" s="92" t="str">
        <f>IF(ISBLANK(F109),VLOOKUP(Abfalldokumentation!$X109,'Liste Gründe'!A:D,3,FALSE),F109)</f>
        <v>Rückstellproben</v>
      </c>
      <c r="P109" s="94" t="str">
        <f>IF(ISBLANK(Abfalldokumentation!$G109),"-",Abfalldokumentation!$G109)</f>
        <v>Rückstellproben</v>
      </c>
      <c r="Q109" s="93">
        <f t="shared" si="8"/>
        <v>34</v>
      </c>
      <c r="R109" s="94" t="str">
        <f t="shared" si="9"/>
        <v>Produkte</v>
      </c>
      <c r="S109" s="94" t="str">
        <f t="shared" si="10"/>
        <v>BUs</v>
      </c>
      <c r="T109" s="94" t="str">
        <f t="shared" si="11"/>
        <v>Symptome</v>
      </c>
      <c r="U109" s="94" t="str">
        <f>IFERROR(VLOOKUP(Abfalldokumentation!$W109,Kennzahlen!S:U,3,FALSE)*Abfalldokumentation!$J109,"0")</f>
        <v>0</v>
      </c>
      <c r="V109" s="93" t="str">
        <f>IF(ISBLANK(A109),VLOOKUP(Abfalldokumentation!$W109,'Linien - BU'!R:S,2,FALSE),A109)</f>
        <v>Labor</v>
      </c>
      <c r="W109" s="95" t="str">
        <f t="shared" si="12"/>
        <v>Rückstellproben</v>
      </c>
      <c r="X109" s="108">
        <f t="shared" si="13"/>
        <v>70</v>
      </c>
      <c r="Y109" s="34"/>
      <c r="AC109" s="34"/>
      <c r="AF109" s="34"/>
      <c r="AG109" s="34"/>
      <c r="AH109" s="34"/>
    </row>
    <row r="110" spans="1:34" ht="30" customHeight="1" x14ac:dyDescent="0.25">
      <c r="A110" s="50" t="s">
        <v>348</v>
      </c>
      <c r="B110" s="51" t="s">
        <v>119</v>
      </c>
      <c r="C110" s="51">
        <v>42</v>
      </c>
      <c r="D110" s="51">
        <v>12</v>
      </c>
      <c r="E110" s="52">
        <v>44434</v>
      </c>
      <c r="F110" s="53" t="s">
        <v>15037</v>
      </c>
      <c r="G110" s="54" t="s">
        <v>15037</v>
      </c>
      <c r="H110" s="55" t="str">
        <f>IFERROR(VLOOKUP(Abfalldokumentation!$B110,Artikel!A:C,3,FALSE),Abfalldokumentation!$B110)</f>
        <v>RW Natur</v>
      </c>
      <c r="I110" s="96" t="str">
        <f>VLOOKUP(V110,'Linien - BU'!A:B,2,FALSE)</f>
        <v>BU3</v>
      </c>
      <c r="J110" s="97">
        <f t="shared" si="7"/>
        <v>42</v>
      </c>
      <c r="K110" s="98">
        <f>Abfalldokumentation!$E110</f>
        <v>44434</v>
      </c>
      <c r="L110" s="97" t="str">
        <f>IFERROR(IF(AND(OR(Abfalldokumentation!$I110="BU3",Abfalldokumentation!$I110="Verkauf"),Abfalldokumentation!$N110="Schimmel",Abfalldokumentation!$O110="keinen Abnehmer/kein Schälpersonal"),"Div. Zipfel, ES ohne Verwendung",VLOOKUP(Abfalldokumentation!$M110,Produktgruppen!A:B,2,FALSE)),"-")</f>
        <v>RW</v>
      </c>
      <c r="M110" s="99" t="str">
        <f>IFERROR(VLOOKUP(Abfalldokumentation!$W110,Artikel!A:C,3,FALSE),Abfalldokumentation!$W110)</f>
        <v>RW Natur</v>
      </c>
      <c r="N110" s="100" t="str">
        <f>VLOOKUP(D110,'Liste Gründe'!A:D,2,FALSE)</f>
        <v>Schimmel</v>
      </c>
      <c r="O110" s="98" t="str">
        <f>IF(ISBLANK(F110),VLOOKUP(Abfalldokumentation!$X110,'Liste Gründe'!A:D,3,FALSE),F110)</f>
        <v>VOS &gt; Einsatz</v>
      </c>
      <c r="P110" s="100" t="str">
        <f>IF(ISBLANK(Abfalldokumentation!$G110),"-",Abfalldokumentation!$G110)</f>
        <v>VOS &gt; Einsatz</v>
      </c>
      <c r="Q110" s="99">
        <f t="shared" si="8"/>
        <v>34</v>
      </c>
      <c r="R110" s="100" t="str">
        <f t="shared" si="9"/>
        <v>Produkte</v>
      </c>
      <c r="S110" s="100" t="str">
        <f t="shared" si="10"/>
        <v>BUs</v>
      </c>
      <c r="T110" s="100" t="str">
        <f t="shared" si="11"/>
        <v>Symptome</v>
      </c>
      <c r="U110" s="100" t="str">
        <f>IFERROR(VLOOKUP(Abfalldokumentation!$W110,Kennzahlen!S:U,3,FALSE)*Abfalldokumentation!$J110,"0")</f>
        <v>0</v>
      </c>
      <c r="V110" s="99" t="str">
        <f>IF(ISBLANK(A110),VLOOKUP(Abfalldokumentation!$W110,'Linien - BU'!R:S,2,FALSE),A110)</f>
        <v>L9</v>
      </c>
      <c r="W110" s="95" t="str">
        <f t="shared" si="12"/>
        <v>RW Natur</v>
      </c>
      <c r="X110" s="108">
        <f t="shared" si="13"/>
        <v>12</v>
      </c>
      <c r="Y110" s="34"/>
      <c r="AC110" s="34"/>
      <c r="AF110" s="34"/>
      <c r="AG110" s="34"/>
      <c r="AH110" s="34"/>
    </row>
    <row r="111" spans="1:34" ht="30" customHeight="1" x14ac:dyDescent="0.25">
      <c r="A111" s="56" t="s">
        <v>15077</v>
      </c>
      <c r="B111" s="57">
        <v>29500482</v>
      </c>
      <c r="C111" s="57">
        <v>180</v>
      </c>
      <c r="D111" s="57">
        <v>120</v>
      </c>
      <c r="E111" s="58">
        <v>44435</v>
      </c>
      <c r="F111" s="59" t="s">
        <v>135</v>
      </c>
      <c r="G111" s="60" t="s">
        <v>135</v>
      </c>
      <c r="H111" s="61" t="str">
        <f>IFERROR(VLOOKUP(Abfalldokumentation!$B111,Artikel!A:C,3,FALSE),Abfalldokumentation!$B111)</f>
        <v>VOS Schwarzer Pfeffer R</v>
      </c>
      <c r="I111" s="90" t="str">
        <f>VLOOKUP(V111,'Linien - BU'!A:B,2,FALSE)</f>
        <v>BU4</v>
      </c>
      <c r="J111" s="91">
        <f t="shared" si="7"/>
        <v>180</v>
      </c>
      <c r="K111" s="92">
        <f>Abfalldokumentation!$E111</f>
        <v>44435</v>
      </c>
      <c r="L111" s="91" t="str">
        <f>IFERROR(IF(AND(OR(Abfalldokumentation!$I111="BU3",Abfalldokumentation!$I111="Verkauf"),Abfalldokumentation!$N111="Schimmel",Abfalldokumentation!$O111="keinen Abnehmer/kein Schälpersonal"),"Div. Zipfel, ES ohne Verwendung",VLOOKUP(Abfalldokumentation!$M111,Produktgruppen!A:B,2,FALSE)),"-")</f>
        <v>Vorschmelz</v>
      </c>
      <c r="M111" s="93" t="str">
        <f>IFERROR(VLOOKUP(Abfalldokumentation!$W111,Artikel!A:C,3,FALSE),Abfalldokumentation!$W111)</f>
        <v>VOS Schwarzer Pfeffer R</v>
      </c>
      <c r="N111" s="94" t="str">
        <f>VLOOKUP(D111,'Liste Gründe'!A:D,2,FALSE)</f>
        <v>Schimmel</v>
      </c>
      <c r="O111" s="92" t="str">
        <f>IF(ISBLANK(F111),VLOOKUP(Abfalldokumentation!$X111,'Liste Gründe'!A:D,3,FALSE),F111)</f>
        <v>Verformung</v>
      </c>
      <c r="P111" s="94" t="str">
        <f>IF(ISBLANK(Abfalldokumentation!$G111),"-",Abfalldokumentation!$G111)</f>
        <v>Verformung</v>
      </c>
      <c r="Q111" s="93">
        <f t="shared" si="8"/>
        <v>34</v>
      </c>
      <c r="R111" s="94" t="str">
        <f t="shared" si="9"/>
        <v>Produkte</v>
      </c>
      <c r="S111" s="94" t="str">
        <f t="shared" si="10"/>
        <v>BUs</v>
      </c>
      <c r="T111" s="94" t="str">
        <f t="shared" si="11"/>
        <v>Symptome</v>
      </c>
      <c r="U111" s="94">
        <f>IFERROR(VLOOKUP(Abfalldokumentation!$W111,Kennzahlen!S:U,3,FALSE)*Abfalldokumentation!$J111,"0")</f>
        <v>90</v>
      </c>
      <c r="V111" s="93" t="str">
        <f>IF(ISBLANK(A111),VLOOKUP(Abfalldokumentation!$W111,'Linien - BU'!R:S,2,FALSE),A111)</f>
        <v>L22</v>
      </c>
      <c r="W111" s="95">
        <f t="shared" si="12"/>
        <v>29500482</v>
      </c>
      <c r="X111" s="108">
        <f t="shared" si="13"/>
        <v>120</v>
      </c>
      <c r="Y111" s="34"/>
      <c r="AC111" s="34"/>
      <c r="AF111" s="34"/>
      <c r="AG111" s="34"/>
      <c r="AH111" s="34"/>
    </row>
    <row r="112" spans="1:34" ht="30" customHeight="1" x14ac:dyDescent="0.25">
      <c r="A112" s="50" t="s">
        <v>15096</v>
      </c>
      <c r="B112" s="51">
        <v>29500776</v>
      </c>
      <c r="C112" s="51">
        <v>30</v>
      </c>
      <c r="D112" s="51">
        <v>30</v>
      </c>
      <c r="E112" s="52">
        <v>44435</v>
      </c>
      <c r="F112" s="53" t="s">
        <v>25</v>
      </c>
      <c r="G112" s="54" t="s">
        <v>76</v>
      </c>
      <c r="H112" s="55" t="str">
        <f>IFERROR(VLOOKUP(Abfalldokumentation!$B112,Artikel!A:C,3,FALSE),Abfalldokumentation!$B112)</f>
        <v>ABS Cheddar rot</v>
      </c>
      <c r="I112" s="96" t="str">
        <f>VLOOKUP(V112,'Linien - BU'!A:B,2,FALSE)</f>
        <v>BU3</v>
      </c>
      <c r="J112" s="97">
        <f t="shared" si="7"/>
        <v>30</v>
      </c>
      <c r="K112" s="98">
        <f>Abfalldokumentation!$E112</f>
        <v>44435</v>
      </c>
      <c r="L112" s="97" t="str">
        <f>IFERROR(IF(AND(OR(Abfalldokumentation!$I112="BU3",Abfalldokumentation!$I112="Verkauf"),Abfalldokumentation!$N112="Schimmel",Abfalldokumentation!$O112="keinen Abnehmer/kein Schälpersonal"),"Div. Zipfel, ES ohne Verwendung",VLOOKUP(Abfalldokumentation!$M112,Produktgruppen!A:B,2,FALSE)),"-")</f>
        <v>ABS</v>
      </c>
      <c r="M112" s="99" t="str">
        <f>IFERROR(VLOOKUP(Abfalldokumentation!$W112,Artikel!A:C,3,FALSE),Abfalldokumentation!$W112)</f>
        <v>ABS Cheddar rot</v>
      </c>
      <c r="N112" s="100" t="str">
        <f>VLOOKUP(D112,'Liste Gründe'!A:D,2,FALSE)</f>
        <v>Linienbezogen</v>
      </c>
      <c r="O112" s="98" t="str">
        <f>IF(ISBLANK(F112),VLOOKUP(Abfalldokumentation!$X112,'Liste Gründe'!A:D,3,FALSE),F112)</f>
        <v>Maschinenabfall</v>
      </c>
      <c r="P112" s="100" t="str">
        <f>IF(ISBLANK(Abfalldokumentation!$G112),"-",Abfalldokumentation!$G112)</f>
        <v>nicht eindeutig</v>
      </c>
      <c r="Q112" s="99">
        <f t="shared" si="8"/>
        <v>34</v>
      </c>
      <c r="R112" s="100" t="str">
        <f t="shared" si="9"/>
        <v>Produkte</v>
      </c>
      <c r="S112" s="100" t="str">
        <f t="shared" si="10"/>
        <v>BUs</v>
      </c>
      <c r="T112" s="100" t="str">
        <f t="shared" si="11"/>
        <v>Symptome</v>
      </c>
      <c r="U112" s="100" t="str">
        <f>IFERROR(VLOOKUP(Abfalldokumentation!$W112,Kennzahlen!S:U,3,FALSE)*Abfalldokumentation!$J112,"0")</f>
        <v>0</v>
      </c>
      <c r="V112" s="99" t="str">
        <f>IF(ISBLANK(A112),VLOOKUP(Abfalldokumentation!$W112,'Linien - BU'!R:S,2,FALSE),A112)</f>
        <v>L1</v>
      </c>
      <c r="W112" s="95">
        <f t="shared" si="12"/>
        <v>29500776</v>
      </c>
      <c r="X112" s="108">
        <f t="shared" si="13"/>
        <v>30</v>
      </c>
      <c r="Y112" s="34"/>
      <c r="AC112" s="34"/>
      <c r="AF112" s="34"/>
      <c r="AG112" s="34"/>
      <c r="AH112" s="34"/>
    </row>
    <row r="113" spans="1:34" ht="30" customHeight="1" x14ac:dyDescent="0.25">
      <c r="A113" s="56" t="s">
        <v>376</v>
      </c>
      <c r="B113" s="57">
        <v>29500821</v>
      </c>
      <c r="C113" s="57">
        <v>10</v>
      </c>
      <c r="D113" s="57">
        <v>12</v>
      </c>
      <c r="E113" s="58">
        <v>44435</v>
      </c>
      <c r="F113" s="59" t="s">
        <v>10</v>
      </c>
      <c r="G113" s="60" t="s">
        <v>138</v>
      </c>
      <c r="H113" s="61" t="str">
        <f>IFERROR(VLOOKUP(Abfalldokumentation!$B113,Artikel!A:C,3,FALSE),Abfalldokumentation!$B113)</f>
        <v>ABS Gouda Mittelalt 45%</v>
      </c>
      <c r="I113" s="90" t="str">
        <f>VLOOKUP(V113,'Linien - BU'!A:B,2,FALSE)</f>
        <v>BU3</v>
      </c>
      <c r="J113" s="91">
        <f t="shared" si="7"/>
        <v>10</v>
      </c>
      <c r="K113" s="92">
        <f>Abfalldokumentation!$E113</f>
        <v>44435</v>
      </c>
      <c r="L113" s="91" t="str">
        <f>IFERROR(IF(AND(OR(Abfalldokumentation!$I113="BU3",Abfalldokumentation!$I113="Verkauf"),Abfalldokumentation!$N113="Schimmel",Abfalldokumentation!$O113="keinen Abnehmer/kein Schälpersonal"),"Div. Zipfel, ES ohne Verwendung",VLOOKUP(Abfalldokumentation!$M113,Produktgruppen!A:B,2,FALSE)),"-")</f>
        <v>ABS</v>
      </c>
      <c r="M113" s="93" t="str">
        <f>IFERROR(VLOOKUP(Abfalldokumentation!$W113,Artikel!A:C,3,FALSE),Abfalldokumentation!$W113)</f>
        <v>ABS Gouda Mittelalt 45%</v>
      </c>
      <c r="N113" s="94" t="str">
        <f>VLOOKUP(D113,'Liste Gründe'!A:D,2,FALSE)</f>
        <v>Schimmel</v>
      </c>
      <c r="O113" s="92" t="str">
        <f>IF(ISBLANK(F113),VLOOKUP(Abfalldokumentation!$X113,'Liste Gründe'!A:D,3,FALSE),F113)</f>
        <v>Rest</v>
      </c>
      <c r="P113" s="94" t="str">
        <f>IF(ISBLANK(Abfalldokumentation!$G113),"-",Abfalldokumentation!$G113)</f>
        <v>wird eigentlich gesammelt und verarbeitet</v>
      </c>
      <c r="Q113" s="93">
        <f t="shared" si="8"/>
        <v>34</v>
      </c>
      <c r="R113" s="94" t="str">
        <f t="shared" si="9"/>
        <v>Produkte</v>
      </c>
      <c r="S113" s="94" t="str">
        <f t="shared" si="10"/>
        <v>BUs</v>
      </c>
      <c r="T113" s="94" t="str">
        <f t="shared" si="11"/>
        <v>Symptome</v>
      </c>
      <c r="U113" s="94">
        <f>IFERROR(VLOOKUP(Abfalldokumentation!$W113,Kennzahlen!S:U,3,FALSE)*Abfalldokumentation!$J113,"0")</f>
        <v>20</v>
      </c>
      <c r="V113" s="93" t="str">
        <f>IF(ISBLANK(A113),VLOOKUP(Abfalldokumentation!$W113,'Linien - BU'!R:S,2,FALSE),A113)</f>
        <v>L18</v>
      </c>
      <c r="W113" s="95">
        <f t="shared" si="12"/>
        <v>29500821</v>
      </c>
      <c r="X113" s="108">
        <f t="shared" si="13"/>
        <v>12</v>
      </c>
      <c r="Y113" s="34"/>
      <c r="AC113" s="34"/>
      <c r="AF113" s="34"/>
      <c r="AG113" s="34"/>
      <c r="AH113" s="34"/>
    </row>
    <row r="114" spans="1:34" ht="30" customHeight="1" x14ac:dyDescent="0.25">
      <c r="A114" s="50" t="s">
        <v>74</v>
      </c>
      <c r="B114" s="51">
        <v>29500879</v>
      </c>
      <c r="C114" s="51">
        <v>12</v>
      </c>
      <c r="D114" s="51">
        <v>12</v>
      </c>
      <c r="E114" s="52">
        <v>44435</v>
      </c>
      <c r="F114" s="53" t="s">
        <v>22</v>
      </c>
      <c r="G114" s="54" t="s">
        <v>22</v>
      </c>
      <c r="H114" s="55" t="str">
        <f>IFERROR(VLOOKUP(Abfalldokumentation!$B114,Artikel!A:C,3,FALSE),Abfalldokumentation!$B114)</f>
        <v>VOS SKZ AMMERLAND</v>
      </c>
      <c r="I114" s="96" t="str">
        <f>VLOOKUP(V114,'Linien - BU'!A:B,2,FALSE)</f>
        <v>BU1</v>
      </c>
      <c r="J114" s="97">
        <f t="shared" si="7"/>
        <v>12</v>
      </c>
      <c r="K114" s="98">
        <f>Abfalldokumentation!$E114</f>
        <v>44435</v>
      </c>
      <c r="L114" s="97" t="str">
        <f>IFERROR(IF(AND(OR(Abfalldokumentation!$I114="BU3",Abfalldokumentation!$I114="Verkauf"),Abfalldokumentation!$N114="Schimmel",Abfalldokumentation!$O114="keinen Abnehmer/kein Schälpersonal"),"Div. Zipfel, ES ohne Verwendung",VLOOKUP(Abfalldokumentation!$M114,Produktgruppen!A:B,2,FALSE)),"-")</f>
        <v>Vorschmelz</v>
      </c>
      <c r="M114" s="99" t="str">
        <f>IFERROR(VLOOKUP(Abfalldokumentation!$W114,Artikel!A:C,3,FALSE),Abfalldokumentation!$W114)</f>
        <v>VOS SKZ AMMERLAND</v>
      </c>
      <c r="N114" s="100" t="str">
        <f>VLOOKUP(D114,'Liste Gründe'!A:D,2,FALSE)</f>
        <v>Schimmel</v>
      </c>
      <c r="O114" s="98" t="str">
        <f>IF(ISBLANK(F114),VLOOKUP(Abfalldokumentation!$X114,'Liste Gründe'!A:D,3,FALSE),F114)</f>
        <v>Ware konnte nicht vakuumiert werden, nicht genügend LA</v>
      </c>
      <c r="P114" s="100" t="str">
        <f>IF(ISBLANK(Abfalldokumentation!$G114),"-",Abfalldokumentation!$G114)</f>
        <v>Ware konnte nicht vakuumiert werden, nicht genügend LA</v>
      </c>
      <c r="Q114" s="99">
        <f t="shared" si="8"/>
        <v>34</v>
      </c>
      <c r="R114" s="100" t="str">
        <f t="shared" si="9"/>
        <v>Produkte</v>
      </c>
      <c r="S114" s="100" t="str">
        <f t="shared" si="10"/>
        <v>BUs</v>
      </c>
      <c r="T114" s="100" t="str">
        <f t="shared" si="11"/>
        <v>Symptome</v>
      </c>
      <c r="U114" s="100">
        <f>IFERROR(VLOOKUP(Abfalldokumentation!$W114,Kennzahlen!S:U,3,FALSE)*Abfalldokumentation!$J114,"0")</f>
        <v>6</v>
      </c>
      <c r="V114" s="99" t="str">
        <f>IF(ISBLANK(A114),VLOOKUP(Abfalldokumentation!$W114,'Linien - BU'!R:S,2,FALSE),A114)</f>
        <v>RWV</v>
      </c>
      <c r="W114" s="95">
        <f t="shared" si="12"/>
        <v>29500879</v>
      </c>
      <c r="X114" s="108">
        <f t="shared" si="13"/>
        <v>12</v>
      </c>
      <c r="Y114" s="34"/>
      <c r="AC114" s="34"/>
      <c r="AF114" s="34"/>
      <c r="AG114" s="34"/>
      <c r="AH114" s="34"/>
    </row>
    <row r="115" spans="1:34" ht="30" customHeight="1" x14ac:dyDescent="0.25">
      <c r="A115" s="56" t="s">
        <v>37</v>
      </c>
      <c r="B115" s="57">
        <v>29501003</v>
      </c>
      <c r="C115" s="57">
        <v>143</v>
      </c>
      <c r="D115" s="57">
        <v>81</v>
      </c>
      <c r="E115" s="58">
        <v>44435</v>
      </c>
      <c r="F115" s="59" t="s">
        <v>111</v>
      </c>
      <c r="G115" s="60"/>
      <c r="H115" s="61" t="str">
        <f>IFERROR(VLOOKUP(Abfalldokumentation!$B115,Artikel!A:C,3,FALSE),Abfalldokumentation!$B115)</f>
        <v>ABS CHED-PF-KRÄUK gemis</v>
      </c>
      <c r="I115" s="90" t="str">
        <f>VLOOKUP(V115,'Linien - BU'!A:B,2,FALSE)</f>
        <v>BU3</v>
      </c>
      <c r="J115" s="91">
        <f t="shared" si="7"/>
        <v>143</v>
      </c>
      <c r="K115" s="92">
        <f>Abfalldokumentation!$E115</f>
        <v>44435</v>
      </c>
      <c r="L115" s="91" t="str">
        <f>IFERROR(IF(AND(OR(Abfalldokumentation!$I115="BU3",Abfalldokumentation!$I115="Verkauf"),Abfalldokumentation!$N115="Schimmel",Abfalldokumentation!$O115="keinen Abnehmer/kein Schälpersonal"),"Div. Zipfel, ES ohne Verwendung",VLOOKUP(Abfalldokumentation!$M115,Produktgruppen!A:B,2,FALSE)),"-")</f>
        <v>ABS</v>
      </c>
      <c r="M115" s="93" t="str">
        <f>IFERROR(VLOOKUP(Abfalldokumentation!$W115,Artikel!A:C,3,FALSE),Abfalldokumentation!$W115)</f>
        <v>ABS CHED-PF-KRÄUK gemis</v>
      </c>
      <c r="N115" s="94" t="str">
        <f>VLOOKUP(D115,'Liste Gründe'!A:D,2,FALSE)</f>
        <v>Linienbezogen</v>
      </c>
      <c r="O115" s="92" t="str">
        <f>IF(ISBLANK(F115),VLOOKUP(Abfalldokumentation!$X115,'Liste Gründe'!A:D,3,FALSE),F115)</f>
        <v>gemischtes Produkt</v>
      </c>
      <c r="P115" s="94" t="str">
        <f>IF(ISBLANK(Abfalldokumentation!$G115),"-",Abfalldokumentation!$G115)</f>
        <v>-</v>
      </c>
      <c r="Q115" s="93">
        <f t="shared" si="8"/>
        <v>34</v>
      </c>
      <c r="R115" s="94" t="str">
        <f t="shared" si="9"/>
        <v>Produkte</v>
      </c>
      <c r="S115" s="94" t="str">
        <f t="shared" si="10"/>
        <v>BUs</v>
      </c>
      <c r="T115" s="94" t="str">
        <f t="shared" si="11"/>
        <v>Symptome</v>
      </c>
      <c r="U115" s="94">
        <f>IFERROR(VLOOKUP(Abfalldokumentation!$W115,Kennzahlen!S:U,3,FALSE)*Abfalldokumentation!$J115,"0")</f>
        <v>143</v>
      </c>
      <c r="V115" s="93" t="str">
        <f>IF(ISBLANK(A115),VLOOKUP(Abfalldokumentation!$W115,'Linien - BU'!R:S,2,FALSE),A115)</f>
        <v>L33</v>
      </c>
      <c r="W115" s="95">
        <f t="shared" si="12"/>
        <v>29501003</v>
      </c>
      <c r="X115" s="108">
        <f t="shared" si="13"/>
        <v>81</v>
      </c>
      <c r="Y115" s="34"/>
      <c r="AC115" s="34"/>
      <c r="AF115" s="34"/>
      <c r="AG115" s="34"/>
      <c r="AH115" s="34"/>
    </row>
    <row r="116" spans="1:34" ht="30" customHeight="1" x14ac:dyDescent="0.25">
      <c r="A116" s="50" t="s">
        <v>41</v>
      </c>
      <c r="B116" s="51">
        <v>29600025</v>
      </c>
      <c r="C116" s="51">
        <v>79</v>
      </c>
      <c r="D116" s="51">
        <v>12</v>
      </c>
      <c r="E116" s="52">
        <v>44435</v>
      </c>
      <c r="F116" s="53" t="s">
        <v>39</v>
      </c>
      <c r="G116" s="54" t="s">
        <v>40</v>
      </c>
      <c r="H116" s="55" t="str">
        <f>IFERROR(VLOOKUP(Abfalldokumentation!$B116,Artikel!A:C,3,FALSE),Abfalldokumentation!$B116)</f>
        <v>VS Schinken geschält</v>
      </c>
      <c r="I116" s="96" t="str">
        <f>VLOOKUP(V116,'Linien - BU'!A:B,2,FALSE)</f>
        <v>BU1</v>
      </c>
      <c r="J116" s="97">
        <f t="shared" si="7"/>
        <v>79</v>
      </c>
      <c r="K116" s="98">
        <f>Abfalldokumentation!$E116</f>
        <v>44435</v>
      </c>
      <c r="L116" s="97" t="str">
        <f>IFERROR(IF(AND(OR(Abfalldokumentation!$I116="BU3",Abfalldokumentation!$I116="Verkauf"),Abfalldokumentation!$N116="Schimmel",Abfalldokumentation!$O116="keinen Abnehmer/kein Schälpersonal"),"Div. Zipfel, ES ohne Verwendung",VLOOKUP(Abfalldokumentation!$M116,Produktgruppen!A:B,2,FALSE)),"-")</f>
        <v>Vorschmelz</v>
      </c>
      <c r="M116" s="99" t="str">
        <f>IFERROR(VLOOKUP(Abfalldokumentation!$W116,Artikel!A:C,3,FALSE),Abfalldokumentation!$W116)</f>
        <v>VS Schinken geschält</v>
      </c>
      <c r="N116" s="100" t="str">
        <f>VLOOKUP(D116,'Liste Gründe'!A:D,2,FALSE)</f>
        <v>Schimmel</v>
      </c>
      <c r="O116" s="98" t="str">
        <f>IF(ISBLANK(F116),VLOOKUP(Abfalldokumentation!$X116,'Liste Gründe'!A:D,3,FALSE),F116)</f>
        <v>keine Verarbeitung</v>
      </c>
      <c r="P116" s="100" t="str">
        <f>IF(ISBLANK(Abfalldokumentation!$G116),"-",Abfalldokumentation!$G116)</f>
        <v>Aufgrund Konsistenz nicht genommen. Zu wenig VOS verarbeitet. Vom Warmen ins Kalte -&gt; Schimmel</v>
      </c>
      <c r="Q116" s="99">
        <f t="shared" si="8"/>
        <v>34</v>
      </c>
      <c r="R116" s="100" t="str">
        <f t="shared" si="9"/>
        <v>Produkte</v>
      </c>
      <c r="S116" s="100" t="str">
        <f t="shared" si="10"/>
        <v>BUs</v>
      </c>
      <c r="T116" s="100" t="str">
        <f t="shared" si="11"/>
        <v>Symptome</v>
      </c>
      <c r="U116" s="100">
        <f>IFERROR(VLOOKUP(Abfalldokumentation!$W116,Kennzahlen!S:U,3,FALSE)*Abfalldokumentation!$J116,"0")</f>
        <v>74.244199999999992</v>
      </c>
      <c r="V116" s="99" t="str">
        <f>IF(ISBLANK(A116),VLOOKUP(Abfalldokumentation!$W116,'Linien - BU'!R:S,2,FALSE),A116)</f>
        <v>Schmelze</v>
      </c>
      <c r="W116" s="95">
        <f t="shared" si="12"/>
        <v>29600025</v>
      </c>
      <c r="X116" s="108">
        <f t="shared" si="13"/>
        <v>12</v>
      </c>
      <c r="Y116" s="34"/>
      <c r="AC116" s="34"/>
      <c r="AF116" s="34"/>
      <c r="AG116" s="34"/>
      <c r="AH116" s="34"/>
    </row>
    <row r="117" spans="1:34" ht="30" customHeight="1" x14ac:dyDescent="0.25">
      <c r="A117" s="56" t="s">
        <v>15044</v>
      </c>
      <c r="B117" s="57" t="s">
        <v>15169</v>
      </c>
      <c r="C117" s="57">
        <v>28.5</v>
      </c>
      <c r="D117" s="57">
        <v>12</v>
      </c>
      <c r="E117" s="58">
        <v>44435</v>
      </c>
      <c r="F117" s="59" t="s">
        <v>15041</v>
      </c>
      <c r="G117" s="60" t="s">
        <v>87</v>
      </c>
      <c r="H117" s="61" t="str">
        <f>IFERROR(VLOOKUP(Abfalldokumentation!$B117,Artikel!A:C,3,FALSE),Abfalldokumentation!$B117)</f>
        <v>Div. Zipfel, Endstücke</v>
      </c>
      <c r="I117" s="90" t="str">
        <f>VLOOKUP(V117,'Linien - BU'!A:B,2,FALSE)</f>
        <v>Verkauf</v>
      </c>
      <c r="J117" s="91">
        <f t="shared" si="7"/>
        <v>28.5</v>
      </c>
      <c r="K117" s="92">
        <f>Abfalldokumentation!$E117</f>
        <v>44435</v>
      </c>
      <c r="L117" s="91" t="str">
        <f>IFERROR(IF(AND(OR(Abfalldokumentation!$I117="BU3",Abfalldokumentation!$I117="Verkauf"),Abfalldokumentation!$N117="Schimmel",Abfalldokumentation!$O117="keinen Abnehmer/kein Schälpersonal"),"Div. Zipfel, ES ohne Verwendung",VLOOKUP(Abfalldokumentation!$M117,Produktgruppen!A:B,2,FALSE)),"-")</f>
        <v>Div. Zipfel, ES ohne Verwendung</v>
      </c>
      <c r="M117" s="93" t="str">
        <f>IFERROR(VLOOKUP(Abfalldokumentation!$W117,Artikel!A:C,3,FALSE),Abfalldokumentation!$W117)</f>
        <v>Div. Zipfel, Endstücke</v>
      </c>
      <c r="N117" s="94" t="str">
        <f>VLOOKUP(D117,'Liste Gründe'!A:D,2,FALSE)</f>
        <v>Schimmel</v>
      </c>
      <c r="O117" s="92" t="str">
        <f>IF(ISBLANK(F117),VLOOKUP(Abfalldokumentation!$X117,'Liste Gründe'!A:D,3,FALSE),F117)</f>
        <v>keinen Abnehmer/kein Schälpersonal</v>
      </c>
      <c r="P117" s="94" t="str">
        <f>IF(ISBLANK(Abfalldokumentation!$G117),"-",Abfalldokumentation!$G117)</f>
        <v>keinen Abnehmer/Schälen</v>
      </c>
      <c r="Q117" s="93">
        <f t="shared" si="8"/>
        <v>34</v>
      </c>
      <c r="R117" s="94" t="str">
        <f t="shared" si="9"/>
        <v>Produkte</v>
      </c>
      <c r="S117" s="94" t="str">
        <f t="shared" si="10"/>
        <v>BUs</v>
      </c>
      <c r="T117" s="94" t="str">
        <f t="shared" si="11"/>
        <v>Symptome</v>
      </c>
      <c r="U117" s="94" t="str">
        <f>IFERROR(VLOOKUP(Abfalldokumentation!$W117,Kennzahlen!S:U,3,FALSE)*Abfalldokumentation!$J117,"0")</f>
        <v>0</v>
      </c>
      <c r="V117" s="93" t="str">
        <f>IF(ISBLANK(A117),VLOOKUP(Abfalldokumentation!$W117,'Linien - BU'!R:S,2,FALSE),A117)</f>
        <v>Verkauf</v>
      </c>
      <c r="W117" s="95" t="str">
        <f t="shared" si="12"/>
        <v>Div. Zipfel, Endstücke</v>
      </c>
      <c r="X117" s="108">
        <f t="shared" si="13"/>
        <v>12</v>
      </c>
      <c r="Y117" s="34"/>
      <c r="AC117" s="34"/>
      <c r="AF117" s="34"/>
      <c r="AG117" s="34"/>
      <c r="AH117" s="34"/>
    </row>
    <row r="118" spans="1:34" ht="30" customHeight="1" x14ac:dyDescent="0.25">
      <c r="A118" s="50" t="s">
        <v>15044</v>
      </c>
      <c r="B118" s="51" t="s">
        <v>15169</v>
      </c>
      <c r="C118" s="51">
        <v>155</v>
      </c>
      <c r="D118" s="51">
        <v>12</v>
      </c>
      <c r="E118" s="52">
        <v>44435</v>
      </c>
      <c r="F118" s="53" t="s">
        <v>15041</v>
      </c>
      <c r="G118" s="54" t="s">
        <v>87</v>
      </c>
      <c r="H118" s="55" t="str">
        <f>IFERROR(VLOOKUP(Abfalldokumentation!$B118,Artikel!A:C,3,FALSE),Abfalldokumentation!$B118)</f>
        <v>Div. Zipfel, Endstücke</v>
      </c>
      <c r="I118" s="96" t="str">
        <f>VLOOKUP(V118,'Linien - BU'!A:B,2,FALSE)</f>
        <v>Verkauf</v>
      </c>
      <c r="J118" s="97">
        <f t="shared" si="7"/>
        <v>155</v>
      </c>
      <c r="K118" s="98">
        <f>Abfalldokumentation!$E118</f>
        <v>44435</v>
      </c>
      <c r="L118" s="97" t="str">
        <f>IFERROR(IF(AND(OR(Abfalldokumentation!$I118="BU3",Abfalldokumentation!$I118="Verkauf"),Abfalldokumentation!$N118="Schimmel",Abfalldokumentation!$O118="keinen Abnehmer/kein Schälpersonal"),"Div. Zipfel, ES ohne Verwendung",VLOOKUP(Abfalldokumentation!$M118,Produktgruppen!A:B,2,FALSE)),"-")</f>
        <v>Div. Zipfel, ES ohne Verwendung</v>
      </c>
      <c r="M118" s="99" t="str">
        <f>IFERROR(VLOOKUP(Abfalldokumentation!$W118,Artikel!A:C,3,FALSE),Abfalldokumentation!$W118)</f>
        <v>Div. Zipfel, Endstücke</v>
      </c>
      <c r="N118" s="100" t="str">
        <f>VLOOKUP(D118,'Liste Gründe'!A:D,2,FALSE)</f>
        <v>Schimmel</v>
      </c>
      <c r="O118" s="98" t="str">
        <f>IF(ISBLANK(F118),VLOOKUP(Abfalldokumentation!$X118,'Liste Gründe'!A:D,3,FALSE),F118)</f>
        <v>keinen Abnehmer/kein Schälpersonal</v>
      </c>
      <c r="P118" s="100" t="str">
        <f>IF(ISBLANK(Abfalldokumentation!$G118),"-",Abfalldokumentation!$G118)</f>
        <v>keinen Abnehmer/Schälen</v>
      </c>
      <c r="Q118" s="99">
        <f t="shared" si="8"/>
        <v>34</v>
      </c>
      <c r="R118" s="100" t="str">
        <f t="shared" si="9"/>
        <v>Produkte</v>
      </c>
      <c r="S118" s="100" t="str">
        <f t="shared" si="10"/>
        <v>BUs</v>
      </c>
      <c r="T118" s="100" t="str">
        <f t="shared" si="11"/>
        <v>Symptome</v>
      </c>
      <c r="U118" s="100" t="str">
        <f>IFERROR(VLOOKUP(Abfalldokumentation!$W118,Kennzahlen!S:U,3,FALSE)*Abfalldokumentation!$J118,"0")</f>
        <v>0</v>
      </c>
      <c r="V118" s="99" t="str">
        <f>IF(ISBLANK(A118),VLOOKUP(Abfalldokumentation!$W118,'Linien - BU'!R:S,2,FALSE),A118)</f>
        <v>Verkauf</v>
      </c>
      <c r="W118" s="95" t="str">
        <f t="shared" si="12"/>
        <v>Div. Zipfel, Endstücke</v>
      </c>
      <c r="X118" s="108">
        <f t="shared" si="13"/>
        <v>12</v>
      </c>
      <c r="Y118" s="34"/>
      <c r="AC118" s="34"/>
      <c r="AF118" s="34"/>
      <c r="AG118" s="34"/>
      <c r="AH118" s="34"/>
    </row>
    <row r="119" spans="1:34" ht="30" customHeight="1" x14ac:dyDescent="0.25">
      <c r="A119" s="56" t="s">
        <v>74</v>
      </c>
      <c r="B119" s="57" t="s">
        <v>75</v>
      </c>
      <c r="C119" s="57">
        <v>30</v>
      </c>
      <c r="D119" s="57">
        <v>12</v>
      </c>
      <c r="E119" s="58">
        <v>44435</v>
      </c>
      <c r="F119" s="59" t="s">
        <v>39</v>
      </c>
      <c r="G119" s="60" t="s">
        <v>95</v>
      </c>
      <c r="H119" s="61" t="str">
        <f>IFERROR(VLOOKUP(Abfalldokumentation!$B119,Artikel!A:C,3,FALSE),Abfalldokumentation!$B119)</f>
        <v>Diverses</v>
      </c>
      <c r="I119" s="90" t="str">
        <f>VLOOKUP(V119,'Linien - BU'!A:B,2,FALSE)</f>
        <v>BU1</v>
      </c>
      <c r="J119" s="91">
        <f t="shared" si="7"/>
        <v>30</v>
      </c>
      <c r="K119" s="92">
        <f>Abfalldokumentation!$E119</f>
        <v>44435</v>
      </c>
      <c r="L119" s="91" t="str">
        <f>IFERROR(IF(AND(OR(Abfalldokumentation!$I119="BU3",Abfalldokumentation!$I119="Verkauf"),Abfalldokumentation!$N119="Schimmel",Abfalldokumentation!$O119="keinen Abnehmer/kein Schälpersonal"),"Div. Zipfel, ES ohne Verwendung",VLOOKUP(Abfalldokumentation!$M119,Produktgruppen!A:B,2,FALSE)),"-")</f>
        <v>Diverses</v>
      </c>
      <c r="M119" s="93" t="str">
        <f>IFERROR(VLOOKUP(Abfalldokumentation!$W119,Artikel!A:C,3,FALSE),Abfalldokumentation!$W119)</f>
        <v>Diverses</v>
      </c>
      <c r="N119" s="94" t="str">
        <f>VLOOKUP(D119,'Liste Gründe'!A:D,2,FALSE)</f>
        <v>Schimmel</v>
      </c>
      <c r="O119" s="92" t="str">
        <f>IF(ISBLANK(F119),VLOOKUP(Abfalldokumentation!$X119,'Liste Gründe'!A:D,3,FALSE),F119)</f>
        <v>keine Verarbeitung</v>
      </c>
      <c r="P119" s="94" t="str">
        <f>IF(ISBLANK(Abfalldokumentation!$G119),"-",Abfalldokumentation!$G119)</f>
        <v>MHD abgelaufen</v>
      </c>
      <c r="Q119" s="93">
        <f t="shared" si="8"/>
        <v>34</v>
      </c>
      <c r="R119" s="94" t="str">
        <f t="shared" si="9"/>
        <v>Produkte</v>
      </c>
      <c r="S119" s="94" t="str">
        <f t="shared" si="10"/>
        <v>BUs</v>
      </c>
      <c r="T119" s="94" t="str">
        <f t="shared" si="11"/>
        <v>Symptome</v>
      </c>
      <c r="U119" s="94" t="str">
        <f>IFERROR(VLOOKUP(Abfalldokumentation!$W119,Kennzahlen!S:U,3,FALSE)*Abfalldokumentation!$J119,"0")</f>
        <v>0</v>
      </c>
      <c r="V119" s="93" t="str">
        <f>IF(ISBLANK(A119),VLOOKUP(Abfalldokumentation!$W119,'Linien - BU'!R:S,2,FALSE),A119)</f>
        <v>RWV</v>
      </c>
      <c r="W119" s="95" t="str">
        <f t="shared" si="12"/>
        <v>Diverses</v>
      </c>
      <c r="X119" s="108">
        <f t="shared" si="13"/>
        <v>12</v>
      </c>
      <c r="Y119" s="34"/>
      <c r="AC119" s="34"/>
      <c r="AF119" s="34"/>
      <c r="AG119" s="34"/>
      <c r="AH119" s="34"/>
    </row>
    <row r="120" spans="1:34" ht="30" customHeight="1" x14ac:dyDescent="0.25">
      <c r="A120" s="50" t="s">
        <v>7</v>
      </c>
      <c r="B120" s="51" t="s">
        <v>75</v>
      </c>
      <c r="C120" s="51">
        <v>200</v>
      </c>
      <c r="D120" s="51">
        <v>30</v>
      </c>
      <c r="E120" s="52">
        <v>44435</v>
      </c>
      <c r="F120" s="53"/>
      <c r="G120" s="54"/>
      <c r="H120" s="55" t="str">
        <f>IFERROR(VLOOKUP(Abfalldokumentation!$B120,Artikel!A:C,3,FALSE),Abfalldokumentation!$B120)</f>
        <v>Diverses</v>
      </c>
      <c r="I120" s="96" t="str">
        <f>VLOOKUP(V120,'Linien - BU'!A:B,2,FALSE)</f>
        <v>BU2</v>
      </c>
      <c r="J120" s="97">
        <f t="shared" si="7"/>
        <v>200</v>
      </c>
      <c r="K120" s="98">
        <f>Abfalldokumentation!$E120</f>
        <v>44435</v>
      </c>
      <c r="L120" s="97" t="str">
        <f>IFERROR(IF(AND(OR(Abfalldokumentation!$I120="BU3",Abfalldokumentation!$I120="Verkauf"),Abfalldokumentation!$N120="Schimmel",Abfalldokumentation!$O120="keinen Abnehmer/kein Schälpersonal"),"Div. Zipfel, ES ohne Verwendung",VLOOKUP(Abfalldokumentation!$M120,Produktgruppen!A:B,2,FALSE)),"-")</f>
        <v>Diverses</v>
      </c>
      <c r="M120" s="99" t="str">
        <f>IFERROR(VLOOKUP(Abfalldokumentation!$W120,Artikel!A:C,3,FALSE),Abfalldokumentation!$W120)</f>
        <v>Diverses</v>
      </c>
      <c r="N120" s="100" t="str">
        <f>VLOOKUP(D120,'Liste Gründe'!A:D,2,FALSE)</f>
        <v>Linienbezogen</v>
      </c>
      <c r="O120" s="98" t="str">
        <f>IF(ISBLANK(F120),VLOOKUP(Abfalldokumentation!$X120,'Liste Gründe'!A:D,3,FALSE),F120)</f>
        <v>Maschinenabfall</v>
      </c>
      <c r="P120" s="100" t="str">
        <f>IF(ISBLANK(Abfalldokumentation!$G120),"-",Abfalldokumentation!$G120)</f>
        <v>-</v>
      </c>
      <c r="Q120" s="99">
        <f t="shared" si="8"/>
        <v>34</v>
      </c>
      <c r="R120" s="100" t="str">
        <f t="shared" si="9"/>
        <v>Produkte</v>
      </c>
      <c r="S120" s="100" t="str">
        <f t="shared" si="10"/>
        <v>BUs</v>
      </c>
      <c r="T120" s="100" t="str">
        <f t="shared" si="11"/>
        <v>Symptome</v>
      </c>
      <c r="U120" s="100" t="str">
        <f>IFERROR(VLOOKUP(Abfalldokumentation!$W120,Kennzahlen!S:U,3,FALSE)*Abfalldokumentation!$J120,"0")</f>
        <v>0</v>
      </c>
      <c r="V120" s="99" t="str">
        <f>IF(ISBLANK(A120),VLOOKUP(Abfalldokumentation!$W120,'Linien - BU'!R:S,2,FALSE),A120)</f>
        <v>BU2</v>
      </c>
      <c r="W120" s="95" t="str">
        <f t="shared" si="12"/>
        <v>Diverses</v>
      </c>
      <c r="X120" s="108">
        <f t="shared" si="13"/>
        <v>30</v>
      </c>
      <c r="Y120" s="34"/>
      <c r="AC120" s="34"/>
      <c r="AF120" s="34"/>
      <c r="AG120" s="34"/>
      <c r="AH120" s="34"/>
    </row>
    <row r="121" spans="1:34" ht="30" customHeight="1" x14ac:dyDescent="0.25">
      <c r="A121" s="56" t="s">
        <v>59</v>
      </c>
      <c r="B121" s="57" t="s">
        <v>57</v>
      </c>
      <c r="C121" s="57">
        <v>10.4</v>
      </c>
      <c r="D121" s="63">
        <v>73</v>
      </c>
      <c r="E121" s="58">
        <v>44435</v>
      </c>
      <c r="F121" s="59" t="s">
        <v>58</v>
      </c>
      <c r="G121" s="60" t="s">
        <v>58</v>
      </c>
      <c r="H121" s="61" t="str">
        <f>IFERROR(VLOOKUP(Abfalldokumentation!$B121,Artikel!A:C,3,FALSE),Abfalldokumentation!$B121)</f>
        <v>Laborproben</v>
      </c>
      <c r="I121" s="90" t="str">
        <f>VLOOKUP(V121,'Linien - BU'!A:B,2,FALSE)</f>
        <v>Rest</v>
      </c>
      <c r="J121" s="91">
        <f t="shared" si="7"/>
        <v>10.4</v>
      </c>
      <c r="K121" s="92">
        <f>Abfalldokumentation!$E121</f>
        <v>44435</v>
      </c>
      <c r="L121" s="91" t="str">
        <f>IFERROR(IF(AND(OR(Abfalldokumentation!$I121="BU3",Abfalldokumentation!$I121="Verkauf"),Abfalldokumentation!$N121="Schimmel",Abfalldokumentation!$O121="keinen Abnehmer/kein Schälpersonal"),"Div. Zipfel, ES ohne Verwendung",VLOOKUP(Abfalldokumentation!$M121,Produktgruppen!A:B,2,FALSE)),"-")</f>
        <v>Qualitätssicherung</v>
      </c>
      <c r="M121" s="93" t="str">
        <f>IFERROR(VLOOKUP(Abfalldokumentation!$W121,Artikel!A:C,3,FALSE),Abfalldokumentation!$W121)</f>
        <v>Laborproben</v>
      </c>
      <c r="N121" s="94" t="str">
        <f>VLOOKUP(D121,'Liste Gründe'!A:D,2,FALSE)</f>
        <v>Qualitätssicherung</v>
      </c>
      <c r="O121" s="92" t="str">
        <f>IF(ISBLANK(F121),VLOOKUP(Abfalldokumentation!$X121,'Liste Gründe'!A:D,3,FALSE),F121)</f>
        <v>Laborprobe</v>
      </c>
      <c r="P121" s="94" t="str">
        <f>IF(ISBLANK(Abfalldokumentation!$G121),"-",Abfalldokumentation!$G121)</f>
        <v>Laborprobe</v>
      </c>
      <c r="Q121" s="93">
        <f t="shared" si="8"/>
        <v>34</v>
      </c>
      <c r="R121" s="94" t="str">
        <f t="shared" si="9"/>
        <v>Produkte</v>
      </c>
      <c r="S121" s="94" t="str">
        <f t="shared" si="10"/>
        <v>BUs</v>
      </c>
      <c r="T121" s="94" t="str">
        <f t="shared" si="11"/>
        <v>Symptome</v>
      </c>
      <c r="U121" s="94" t="str">
        <f>IFERROR(VLOOKUP(Abfalldokumentation!$W121,Kennzahlen!S:U,3,FALSE)*Abfalldokumentation!$J121,"0")</f>
        <v>0</v>
      </c>
      <c r="V121" s="93" t="str">
        <f>IF(ISBLANK(A121),VLOOKUP(Abfalldokumentation!$W121,'Linien - BU'!R:S,2,FALSE),A121)</f>
        <v>Labor</v>
      </c>
      <c r="W121" s="95" t="str">
        <f t="shared" si="12"/>
        <v>Laborproben</v>
      </c>
      <c r="X121" s="108">
        <f t="shared" si="13"/>
        <v>73</v>
      </c>
      <c r="Y121" s="34"/>
      <c r="AC121" s="34"/>
      <c r="AF121" s="34"/>
      <c r="AG121" s="34"/>
      <c r="AH121" s="34"/>
    </row>
    <row r="122" spans="1:34" ht="30" customHeight="1" x14ac:dyDescent="0.25">
      <c r="A122" s="50" t="s">
        <v>59</v>
      </c>
      <c r="B122" s="51" t="s">
        <v>57</v>
      </c>
      <c r="C122" s="51">
        <v>70</v>
      </c>
      <c r="D122" s="62">
        <v>73</v>
      </c>
      <c r="E122" s="52">
        <v>44435</v>
      </c>
      <c r="F122" s="53" t="s">
        <v>58</v>
      </c>
      <c r="G122" s="54" t="s">
        <v>58</v>
      </c>
      <c r="H122" s="55" t="str">
        <f>IFERROR(VLOOKUP(Abfalldokumentation!$B122,Artikel!A:C,3,FALSE),Abfalldokumentation!$B122)</f>
        <v>Laborproben</v>
      </c>
      <c r="I122" s="96" t="str">
        <f>VLOOKUP(V122,'Linien - BU'!A:B,2,FALSE)</f>
        <v>Rest</v>
      </c>
      <c r="J122" s="97">
        <f t="shared" si="7"/>
        <v>70</v>
      </c>
      <c r="K122" s="98">
        <f>Abfalldokumentation!$E122</f>
        <v>44435</v>
      </c>
      <c r="L122" s="97" t="str">
        <f>IFERROR(IF(AND(OR(Abfalldokumentation!$I122="BU3",Abfalldokumentation!$I122="Verkauf"),Abfalldokumentation!$N122="Schimmel",Abfalldokumentation!$O122="keinen Abnehmer/kein Schälpersonal"),"Div. Zipfel, ES ohne Verwendung",VLOOKUP(Abfalldokumentation!$M122,Produktgruppen!A:B,2,FALSE)),"-")</f>
        <v>Qualitätssicherung</v>
      </c>
      <c r="M122" s="99" t="str">
        <f>IFERROR(VLOOKUP(Abfalldokumentation!$W122,Artikel!A:C,3,FALSE),Abfalldokumentation!$W122)</f>
        <v>Laborproben</v>
      </c>
      <c r="N122" s="100" t="str">
        <f>VLOOKUP(D122,'Liste Gründe'!A:D,2,FALSE)</f>
        <v>Qualitätssicherung</v>
      </c>
      <c r="O122" s="98" t="str">
        <f>IF(ISBLANK(F122),VLOOKUP(Abfalldokumentation!$X122,'Liste Gründe'!A:D,3,FALSE),F122)</f>
        <v>Laborprobe</v>
      </c>
      <c r="P122" s="100" t="str">
        <f>IF(ISBLANK(Abfalldokumentation!$G122),"-",Abfalldokumentation!$G122)</f>
        <v>Laborprobe</v>
      </c>
      <c r="Q122" s="99">
        <f t="shared" si="8"/>
        <v>34</v>
      </c>
      <c r="R122" s="100" t="str">
        <f t="shared" si="9"/>
        <v>Produkte</v>
      </c>
      <c r="S122" s="100" t="str">
        <f t="shared" si="10"/>
        <v>BUs</v>
      </c>
      <c r="T122" s="100" t="str">
        <f t="shared" si="11"/>
        <v>Symptome</v>
      </c>
      <c r="U122" s="100" t="str">
        <f>IFERROR(VLOOKUP(Abfalldokumentation!$W122,Kennzahlen!S:U,3,FALSE)*Abfalldokumentation!$J122,"0")</f>
        <v>0</v>
      </c>
      <c r="V122" s="99" t="str">
        <f>IF(ISBLANK(A122),VLOOKUP(Abfalldokumentation!$W122,'Linien - BU'!R:S,2,FALSE),A122)</f>
        <v>Labor</v>
      </c>
      <c r="W122" s="95" t="str">
        <f t="shared" si="12"/>
        <v>Laborproben</v>
      </c>
      <c r="X122" s="108">
        <f t="shared" si="13"/>
        <v>73</v>
      </c>
      <c r="Y122" s="34"/>
      <c r="AC122" s="34"/>
      <c r="AF122" s="34"/>
      <c r="AG122" s="34"/>
      <c r="AH122" s="34"/>
    </row>
    <row r="123" spans="1:34" ht="30" customHeight="1" x14ac:dyDescent="0.25">
      <c r="A123" s="56" t="s">
        <v>37</v>
      </c>
      <c r="B123" s="57">
        <v>29501003</v>
      </c>
      <c r="C123" s="57">
        <v>86</v>
      </c>
      <c r="D123" s="57">
        <v>81</v>
      </c>
      <c r="E123" s="58">
        <v>44438</v>
      </c>
      <c r="F123" s="59" t="s">
        <v>111</v>
      </c>
      <c r="G123" s="60"/>
      <c r="H123" s="61" t="str">
        <f>IFERROR(VLOOKUP(Abfalldokumentation!$B123,Artikel!A:C,3,FALSE),Abfalldokumentation!$B123)</f>
        <v>ABS CHED-PF-KRÄUK gemis</v>
      </c>
      <c r="I123" s="90" t="str">
        <f>VLOOKUP(V123,'Linien - BU'!A:B,2,FALSE)</f>
        <v>BU3</v>
      </c>
      <c r="J123" s="91">
        <f t="shared" si="7"/>
        <v>86</v>
      </c>
      <c r="K123" s="92">
        <f>Abfalldokumentation!$E123</f>
        <v>44438</v>
      </c>
      <c r="L123" s="91" t="str">
        <f>IFERROR(IF(AND(OR(Abfalldokumentation!$I123="BU3",Abfalldokumentation!$I123="Verkauf"),Abfalldokumentation!$N123="Schimmel",Abfalldokumentation!$O123="keinen Abnehmer/kein Schälpersonal"),"Div. Zipfel, ES ohne Verwendung",VLOOKUP(Abfalldokumentation!$M123,Produktgruppen!A:B,2,FALSE)),"-")</f>
        <v>ABS</v>
      </c>
      <c r="M123" s="93" t="str">
        <f>IFERROR(VLOOKUP(Abfalldokumentation!$W123,Artikel!A:C,3,FALSE),Abfalldokumentation!$W123)</f>
        <v>ABS CHED-PF-KRÄUK gemis</v>
      </c>
      <c r="N123" s="94" t="str">
        <f>VLOOKUP(D123,'Liste Gründe'!A:D,2,FALSE)</f>
        <v>Linienbezogen</v>
      </c>
      <c r="O123" s="92" t="str">
        <f>IF(ISBLANK(F123),VLOOKUP(Abfalldokumentation!$X123,'Liste Gründe'!A:D,3,FALSE),F123)</f>
        <v>gemischtes Produkt</v>
      </c>
      <c r="P123" s="94" t="str">
        <f>IF(ISBLANK(Abfalldokumentation!$G123),"-",Abfalldokumentation!$G123)</f>
        <v>-</v>
      </c>
      <c r="Q123" s="93">
        <f t="shared" si="8"/>
        <v>35</v>
      </c>
      <c r="R123" s="94" t="str">
        <f t="shared" si="9"/>
        <v>Produkte</v>
      </c>
      <c r="S123" s="94" t="str">
        <f t="shared" si="10"/>
        <v>BUs</v>
      </c>
      <c r="T123" s="94" t="str">
        <f t="shared" si="11"/>
        <v>Symptome</v>
      </c>
      <c r="U123" s="94">
        <f>IFERROR(VLOOKUP(Abfalldokumentation!$W123,Kennzahlen!S:U,3,FALSE)*Abfalldokumentation!$J123,"0")</f>
        <v>86</v>
      </c>
      <c r="V123" s="93" t="str">
        <f>IF(ISBLANK(A123),VLOOKUP(Abfalldokumentation!$W123,'Linien - BU'!R:S,2,FALSE),A123)</f>
        <v>L33</v>
      </c>
      <c r="W123" s="95">
        <f t="shared" si="12"/>
        <v>29501003</v>
      </c>
      <c r="X123" s="108">
        <f t="shared" si="13"/>
        <v>81</v>
      </c>
      <c r="Y123" s="34"/>
      <c r="AC123" s="34"/>
      <c r="AF123" s="34"/>
      <c r="AG123" s="34"/>
      <c r="AH123" s="34"/>
    </row>
    <row r="124" spans="1:34" ht="30" customHeight="1" x14ac:dyDescent="0.25">
      <c r="A124" s="50" t="s">
        <v>15077</v>
      </c>
      <c r="B124" s="51">
        <v>29501020</v>
      </c>
      <c r="C124" s="51">
        <v>35.5</v>
      </c>
      <c r="D124" s="51">
        <v>22</v>
      </c>
      <c r="E124" s="52">
        <v>44438</v>
      </c>
      <c r="F124" s="53" t="s">
        <v>45</v>
      </c>
      <c r="G124" s="54" t="s">
        <v>46</v>
      </c>
      <c r="H124" s="55" t="str">
        <f>IFERROR(VLOOKUP(Abfalldokumentation!$B124,Artikel!A:C,3,FALSE),Abfalldokumentation!$B124)</f>
        <v>VOS WAL-THEKE</v>
      </c>
      <c r="I124" s="96" t="str">
        <f>VLOOKUP(V124,'Linien - BU'!A:B,2,FALSE)</f>
        <v>BU4</v>
      </c>
      <c r="J124" s="97">
        <f t="shared" si="7"/>
        <v>35.5</v>
      </c>
      <c r="K124" s="98">
        <f>Abfalldokumentation!$E124</f>
        <v>44438</v>
      </c>
      <c r="L124" s="97" t="str">
        <f>IFERROR(IF(AND(OR(Abfalldokumentation!$I124="BU3",Abfalldokumentation!$I124="Verkauf"),Abfalldokumentation!$N124="Schimmel",Abfalldokumentation!$O124="keinen Abnehmer/kein Schälpersonal"),"Div. Zipfel, ES ohne Verwendung",VLOOKUP(Abfalldokumentation!$M124,Produktgruppen!A:B,2,FALSE)),"-")</f>
        <v>Vorschmelz</v>
      </c>
      <c r="M124" s="99" t="str">
        <f>IFERROR(VLOOKUP(Abfalldokumentation!$W124,Artikel!A:C,3,FALSE),Abfalldokumentation!$W124)</f>
        <v>VOS WAL-THEKE</v>
      </c>
      <c r="N124" s="100" t="str">
        <f>VLOOKUP(D124,'Liste Gründe'!A:D,2,FALSE)</f>
        <v>Rest</v>
      </c>
      <c r="O124" s="98" t="str">
        <f>IF(ISBLANK(F124),VLOOKUP(Abfalldokumentation!$X124,'Liste Gründe'!A:D,3,FALSE),F124)</f>
        <v>blaues Klebeband im Produkt</v>
      </c>
      <c r="P124" s="100" t="str">
        <f>IF(ISBLANK(Abfalldokumentation!$G124),"-",Abfalldokumentation!$G124)</f>
        <v>Trennung vom Klebeband aus Produkt zu aufwendig</v>
      </c>
      <c r="Q124" s="99">
        <f t="shared" si="8"/>
        <v>35</v>
      </c>
      <c r="R124" s="100" t="str">
        <f t="shared" si="9"/>
        <v>Produkte</v>
      </c>
      <c r="S124" s="100" t="str">
        <f t="shared" si="10"/>
        <v>BUs</v>
      </c>
      <c r="T124" s="100" t="str">
        <f t="shared" si="11"/>
        <v>Symptome</v>
      </c>
      <c r="U124" s="100">
        <f>IFERROR(VLOOKUP(Abfalldokumentation!$W124,Kennzahlen!S:U,3,FALSE)*Abfalldokumentation!$J124,"0")</f>
        <v>17.75</v>
      </c>
      <c r="V124" s="99" t="str">
        <f>IF(ISBLANK(A124),VLOOKUP(Abfalldokumentation!$W124,'Linien - BU'!R:S,2,FALSE),A124)</f>
        <v>L22</v>
      </c>
      <c r="W124" s="95">
        <f t="shared" si="12"/>
        <v>29501020</v>
      </c>
      <c r="X124" s="108">
        <f t="shared" si="13"/>
        <v>22</v>
      </c>
      <c r="Y124" s="34"/>
      <c r="AC124" s="34"/>
      <c r="AF124" s="34"/>
      <c r="AG124" s="34"/>
      <c r="AH124" s="34"/>
    </row>
    <row r="125" spans="1:34" ht="30" customHeight="1" x14ac:dyDescent="0.25">
      <c r="A125" s="56" t="s">
        <v>15044</v>
      </c>
      <c r="B125" s="57" t="s">
        <v>15169</v>
      </c>
      <c r="C125" s="57">
        <v>80</v>
      </c>
      <c r="D125" s="57">
        <v>12</v>
      </c>
      <c r="E125" s="58">
        <v>44438</v>
      </c>
      <c r="F125" s="59" t="s">
        <v>15041</v>
      </c>
      <c r="G125" s="60" t="s">
        <v>87</v>
      </c>
      <c r="H125" s="61" t="str">
        <f>IFERROR(VLOOKUP(Abfalldokumentation!$B125,Artikel!A:C,3,FALSE),Abfalldokumentation!$B125)</f>
        <v>Div. Zipfel, Endstücke</v>
      </c>
      <c r="I125" s="90" t="str">
        <f>VLOOKUP(V125,'Linien - BU'!A:B,2,FALSE)</f>
        <v>Verkauf</v>
      </c>
      <c r="J125" s="91">
        <f t="shared" si="7"/>
        <v>80</v>
      </c>
      <c r="K125" s="92">
        <f>Abfalldokumentation!$E125</f>
        <v>44438</v>
      </c>
      <c r="L125" s="91" t="str">
        <f>IFERROR(IF(AND(OR(Abfalldokumentation!$I125="BU3",Abfalldokumentation!$I125="Verkauf"),Abfalldokumentation!$N125="Schimmel",Abfalldokumentation!$O125="keinen Abnehmer/kein Schälpersonal"),"Div. Zipfel, ES ohne Verwendung",VLOOKUP(Abfalldokumentation!$M125,Produktgruppen!A:B,2,FALSE)),"-")</f>
        <v>Div. Zipfel, ES ohne Verwendung</v>
      </c>
      <c r="M125" s="93" t="str">
        <f>IFERROR(VLOOKUP(Abfalldokumentation!$W125,Artikel!A:C,3,FALSE),Abfalldokumentation!$W125)</f>
        <v>Div. Zipfel, Endstücke</v>
      </c>
      <c r="N125" s="94" t="str">
        <f>VLOOKUP(D125,'Liste Gründe'!A:D,2,FALSE)</f>
        <v>Schimmel</v>
      </c>
      <c r="O125" s="92" t="str">
        <f>IF(ISBLANK(F125),VLOOKUP(Abfalldokumentation!$X125,'Liste Gründe'!A:D,3,FALSE),F125)</f>
        <v>keinen Abnehmer/kein Schälpersonal</v>
      </c>
      <c r="P125" s="94" t="str">
        <f>IF(ISBLANK(Abfalldokumentation!$G125),"-",Abfalldokumentation!$G125)</f>
        <v>keinen Abnehmer/Schälen</v>
      </c>
      <c r="Q125" s="93">
        <f t="shared" si="8"/>
        <v>35</v>
      </c>
      <c r="R125" s="94" t="str">
        <f t="shared" si="9"/>
        <v>Produkte</v>
      </c>
      <c r="S125" s="94" t="str">
        <f t="shared" si="10"/>
        <v>BUs</v>
      </c>
      <c r="T125" s="94" t="str">
        <f t="shared" si="11"/>
        <v>Symptome</v>
      </c>
      <c r="U125" s="94" t="str">
        <f>IFERROR(VLOOKUP(Abfalldokumentation!$W125,Kennzahlen!S:U,3,FALSE)*Abfalldokumentation!$J125,"0")</f>
        <v>0</v>
      </c>
      <c r="V125" s="93" t="str">
        <f>IF(ISBLANK(A125),VLOOKUP(Abfalldokumentation!$W125,'Linien - BU'!R:S,2,FALSE),A125)</f>
        <v>Verkauf</v>
      </c>
      <c r="W125" s="95" t="str">
        <f t="shared" si="12"/>
        <v>Div. Zipfel, Endstücke</v>
      </c>
      <c r="X125" s="108">
        <f t="shared" si="13"/>
        <v>12</v>
      </c>
      <c r="Y125" s="34"/>
      <c r="AC125" s="34"/>
      <c r="AF125" s="34"/>
      <c r="AG125" s="34"/>
      <c r="AH125" s="34"/>
    </row>
    <row r="126" spans="1:34" ht="30" customHeight="1" x14ac:dyDescent="0.25">
      <c r="A126" s="50" t="s">
        <v>77</v>
      </c>
      <c r="B126" s="51" t="s">
        <v>75</v>
      </c>
      <c r="C126" s="51">
        <v>101</v>
      </c>
      <c r="D126" s="51">
        <v>30</v>
      </c>
      <c r="E126" s="52">
        <v>44438</v>
      </c>
      <c r="F126" s="53"/>
      <c r="G126" s="54"/>
      <c r="H126" s="55" t="str">
        <f>IFERROR(VLOOKUP(Abfalldokumentation!$B126,Artikel!A:C,3,FALSE),Abfalldokumentation!$B126)</f>
        <v>Diverses</v>
      </c>
      <c r="I126" s="96" t="str">
        <f>VLOOKUP(V126,'Linien - BU'!A:B,2,FALSE)</f>
        <v>BU2</v>
      </c>
      <c r="J126" s="97">
        <f t="shared" si="7"/>
        <v>101</v>
      </c>
      <c r="K126" s="98">
        <f>Abfalldokumentation!$E126</f>
        <v>44438</v>
      </c>
      <c r="L126" s="97" t="str">
        <f>IFERROR(IF(AND(OR(Abfalldokumentation!$I126="BU3",Abfalldokumentation!$I126="Verkauf"),Abfalldokumentation!$N126="Schimmel",Abfalldokumentation!$O126="keinen Abnehmer/kein Schälpersonal"),"Div. Zipfel, ES ohne Verwendung",VLOOKUP(Abfalldokumentation!$M126,Produktgruppen!A:B,2,FALSE)),"-")</f>
        <v>Diverses</v>
      </c>
      <c r="M126" s="99" t="str">
        <f>IFERROR(VLOOKUP(Abfalldokumentation!$W126,Artikel!A:C,3,FALSE),Abfalldokumentation!$W126)</f>
        <v>Diverses</v>
      </c>
      <c r="N126" s="100" t="str">
        <f>VLOOKUP(D126,'Liste Gründe'!A:D,2,FALSE)</f>
        <v>Linienbezogen</v>
      </c>
      <c r="O126" s="98" t="str">
        <f>IF(ISBLANK(F126),VLOOKUP(Abfalldokumentation!$X126,'Liste Gründe'!A:D,3,FALSE),F126)</f>
        <v>Maschinenabfall</v>
      </c>
      <c r="P126" s="100" t="str">
        <f>IF(ISBLANK(Abfalldokumentation!$G126),"-",Abfalldokumentation!$G126)</f>
        <v>-</v>
      </c>
      <c r="Q126" s="99">
        <f t="shared" si="8"/>
        <v>35</v>
      </c>
      <c r="R126" s="100" t="str">
        <f t="shared" si="9"/>
        <v>Produkte</v>
      </c>
      <c r="S126" s="100" t="str">
        <f t="shared" si="10"/>
        <v>BUs</v>
      </c>
      <c r="T126" s="100" t="str">
        <f t="shared" si="11"/>
        <v>Symptome</v>
      </c>
      <c r="U126" s="100" t="str">
        <f>IFERROR(VLOOKUP(Abfalldokumentation!$W126,Kennzahlen!S:U,3,FALSE)*Abfalldokumentation!$J126,"0")</f>
        <v>0</v>
      </c>
      <c r="V126" s="99" t="str">
        <f>IF(ISBLANK(A126),VLOOKUP(Abfalldokumentation!$W126,'Linien - BU'!R:S,2,FALSE),A126)</f>
        <v>Bu2</v>
      </c>
      <c r="W126" s="95" t="str">
        <f t="shared" si="12"/>
        <v>Diverses</v>
      </c>
      <c r="X126" s="108">
        <f t="shared" si="13"/>
        <v>30</v>
      </c>
      <c r="Y126" s="34"/>
      <c r="AC126" s="34"/>
      <c r="AF126" s="34"/>
      <c r="AG126" s="34"/>
      <c r="AH126" s="34"/>
    </row>
    <row r="127" spans="1:34" ht="30" customHeight="1" x14ac:dyDescent="0.25">
      <c r="A127" s="56" t="s">
        <v>63</v>
      </c>
      <c r="B127" s="57" t="s">
        <v>60</v>
      </c>
      <c r="C127" s="57">
        <v>526.6</v>
      </c>
      <c r="D127" s="57">
        <v>30</v>
      </c>
      <c r="E127" s="58">
        <v>44438</v>
      </c>
      <c r="F127" s="59"/>
      <c r="G127" s="60"/>
      <c r="H127" s="61" t="str">
        <f>IFERROR(VLOOKUP(Abfalldokumentation!$B127,Artikel!A:C,3,FALSE),Abfalldokumentation!$B127)</f>
        <v>Diverses aus Abfüllung</v>
      </c>
      <c r="I127" s="90" t="str">
        <f>VLOOKUP(V127,'Linien - BU'!A:B,2,FALSE)</f>
        <v>BU1</v>
      </c>
      <c r="J127" s="91">
        <f t="shared" si="7"/>
        <v>526.6</v>
      </c>
      <c r="K127" s="92">
        <f>Abfalldokumentation!$E127</f>
        <v>44438</v>
      </c>
      <c r="L127" s="91" t="str">
        <f>IFERROR(IF(AND(OR(Abfalldokumentation!$I127="BU3",Abfalldokumentation!$I127="Verkauf"),Abfalldokumentation!$N127="Schimmel",Abfalldokumentation!$O127="keinen Abnehmer/kein Schälpersonal"),"Div. Zipfel, ES ohne Verwendung",VLOOKUP(Abfalldokumentation!$M127,Produktgruppen!A:B,2,FALSE)),"-")</f>
        <v>Diverses</v>
      </c>
      <c r="M127" s="93" t="str">
        <f>IFERROR(VLOOKUP(Abfalldokumentation!$W127,Artikel!A:C,3,FALSE),Abfalldokumentation!$W127)</f>
        <v>Diverses aus Abfüllung</v>
      </c>
      <c r="N127" s="94" t="str">
        <f>VLOOKUP(D127,'Liste Gründe'!A:D,2,FALSE)</f>
        <v>Linienbezogen</v>
      </c>
      <c r="O127" s="92" t="str">
        <f>IF(ISBLANK(F127),VLOOKUP(Abfalldokumentation!$X127,'Liste Gründe'!A:D,3,FALSE),F127)</f>
        <v>Maschinenabfall</v>
      </c>
      <c r="P127" s="94" t="str">
        <f>IF(ISBLANK(Abfalldokumentation!$G127),"-",Abfalldokumentation!$G127)</f>
        <v>-</v>
      </c>
      <c r="Q127" s="93">
        <f t="shared" si="8"/>
        <v>35</v>
      </c>
      <c r="R127" s="94" t="str">
        <f t="shared" si="9"/>
        <v>Produkte</v>
      </c>
      <c r="S127" s="94" t="str">
        <f t="shared" si="10"/>
        <v>BUs</v>
      </c>
      <c r="T127" s="94" t="str">
        <f t="shared" si="11"/>
        <v>Symptome</v>
      </c>
      <c r="U127" s="94" t="str">
        <f>IFERROR(VLOOKUP(Abfalldokumentation!$W127,Kennzahlen!S:U,3,FALSE)*Abfalldokumentation!$J127,"0")</f>
        <v>0</v>
      </c>
      <c r="V127" s="93" t="str">
        <f>IF(ISBLANK(A127),VLOOKUP(Abfalldokumentation!$W127,'Linien - BU'!R:S,2,FALSE),A127)</f>
        <v>Abfüllung</v>
      </c>
      <c r="W127" s="95" t="str">
        <f t="shared" si="12"/>
        <v>Diverses aus Abfüllung</v>
      </c>
      <c r="X127" s="108">
        <f t="shared" si="13"/>
        <v>30</v>
      </c>
      <c r="Y127" s="34"/>
      <c r="AC127" s="34"/>
      <c r="AF127" s="34"/>
      <c r="AG127" s="34"/>
      <c r="AH127" s="34"/>
    </row>
    <row r="128" spans="1:34" ht="30" customHeight="1" x14ac:dyDescent="0.25">
      <c r="A128" s="50" t="s">
        <v>140</v>
      </c>
      <c r="B128" s="51" t="s">
        <v>199</v>
      </c>
      <c r="C128" s="51">
        <v>8</v>
      </c>
      <c r="D128" s="51">
        <v>74</v>
      </c>
      <c r="E128" s="52">
        <v>44438</v>
      </c>
      <c r="F128" s="53" t="s">
        <v>68</v>
      </c>
      <c r="G128" s="54" t="s">
        <v>68</v>
      </c>
      <c r="H128" s="55" t="str">
        <f>IFERROR(VLOOKUP(Abfalldokumentation!$B128,Artikel!A:C,3,FALSE),Abfalldokumentation!$B128)</f>
        <v>Diverses QM</v>
      </c>
      <c r="I128" s="96" t="str">
        <f>VLOOKUP(V128,'Linien - BU'!A:B,2,FALSE)</f>
        <v>Rest</v>
      </c>
      <c r="J128" s="97">
        <f t="shared" si="7"/>
        <v>8</v>
      </c>
      <c r="K128" s="98">
        <f>Abfalldokumentation!$E128</f>
        <v>44438</v>
      </c>
      <c r="L128" s="97" t="str">
        <f>IFERROR(IF(AND(OR(Abfalldokumentation!$I128="BU3",Abfalldokumentation!$I128="Verkauf"),Abfalldokumentation!$N128="Schimmel",Abfalldokumentation!$O128="keinen Abnehmer/kein Schälpersonal"),"Div. Zipfel, ES ohne Verwendung",VLOOKUP(Abfalldokumentation!$M128,Produktgruppen!A:B,2,FALSE)),"-")</f>
        <v>Qualitätssicherung</v>
      </c>
      <c r="M128" s="99" t="str">
        <f>IFERROR(VLOOKUP(Abfalldokumentation!$W128,Artikel!A:C,3,FALSE),Abfalldokumentation!$W128)</f>
        <v>Diverses QM</v>
      </c>
      <c r="N128" s="100" t="str">
        <f>VLOOKUP(D128,'Liste Gründe'!A:D,2,FALSE)</f>
        <v>Qualitätssicherung</v>
      </c>
      <c r="O128" s="98" t="str">
        <f>IF(ISBLANK(F128),VLOOKUP(Abfalldokumentation!$X128,'Liste Gründe'!A:D,3,FALSE),F128)</f>
        <v>Sensorik</v>
      </c>
      <c r="P128" s="100" t="str">
        <f>IF(ISBLANK(Abfalldokumentation!$G128),"-",Abfalldokumentation!$G128)</f>
        <v>Sensorik</v>
      </c>
      <c r="Q128" s="99">
        <f t="shared" si="8"/>
        <v>35</v>
      </c>
      <c r="R128" s="100" t="str">
        <f t="shared" si="9"/>
        <v>Produkte</v>
      </c>
      <c r="S128" s="100" t="str">
        <f t="shared" si="10"/>
        <v>BUs</v>
      </c>
      <c r="T128" s="100" t="str">
        <f t="shared" si="11"/>
        <v>Symptome</v>
      </c>
      <c r="U128" s="100" t="str">
        <f>IFERROR(VLOOKUP(Abfalldokumentation!$W128,Kennzahlen!S:U,3,FALSE)*Abfalldokumentation!$J128,"0")</f>
        <v>0</v>
      </c>
      <c r="V128" s="99" t="str">
        <f>IF(ISBLANK(A128),VLOOKUP(Abfalldokumentation!$W128,'Linien - BU'!R:S,2,FALSE),A128)</f>
        <v>QM</v>
      </c>
      <c r="W128" s="95" t="str">
        <f t="shared" si="12"/>
        <v>Diverses QM</v>
      </c>
      <c r="X128" s="108">
        <f t="shared" si="13"/>
        <v>74</v>
      </c>
      <c r="Y128" s="34"/>
      <c r="AC128" s="34"/>
      <c r="AF128" s="34"/>
      <c r="AG128" s="34"/>
      <c r="AH128" s="34"/>
    </row>
    <row r="129" spans="1:34" ht="30" customHeight="1" x14ac:dyDescent="0.25">
      <c r="A129" s="56" t="s">
        <v>59</v>
      </c>
      <c r="B129" s="57" t="s">
        <v>57</v>
      </c>
      <c r="C129" s="57">
        <v>8.9</v>
      </c>
      <c r="D129" s="63">
        <v>73</v>
      </c>
      <c r="E129" s="58">
        <v>44438</v>
      </c>
      <c r="F129" s="59" t="s">
        <v>58</v>
      </c>
      <c r="G129" s="60" t="s">
        <v>58</v>
      </c>
      <c r="H129" s="61" t="str">
        <f>IFERROR(VLOOKUP(Abfalldokumentation!$B129,Artikel!A:C,3,FALSE),Abfalldokumentation!$B129)</f>
        <v>Laborproben</v>
      </c>
      <c r="I129" s="90" t="str">
        <f>VLOOKUP(V129,'Linien - BU'!A:B,2,FALSE)</f>
        <v>Rest</v>
      </c>
      <c r="J129" s="91">
        <f t="shared" si="7"/>
        <v>8.9</v>
      </c>
      <c r="K129" s="92">
        <f>Abfalldokumentation!$E129</f>
        <v>44438</v>
      </c>
      <c r="L129" s="91" t="str">
        <f>IFERROR(IF(AND(OR(Abfalldokumentation!$I129="BU3",Abfalldokumentation!$I129="Verkauf"),Abfalldokumentation!$N129="Schimmel",Abfalldokumentation!$O129="keinen Abnehmer/kein Schälpersonal"),"Div. Zipfel, ES ohne Verwendung",VLOOKUP(Abfalldokumentation!$M129,Produktgruppen!A:B,2,FALSE)),"-")</f>
        <v>Qualitätssicherung</v>
      </c>
      <c r="M129" s="93" t="str">
        <f>IFERROR(VLOOKUP(Abfalldokumentation!$W129,Artikel!A:C,3,FALSE),Abfalldokumentation!$W129)</f>
        <v>Laborproben</v>
      </c>
      <c r="N129" s="94" t="str">
        <f>VLOOKUP(D129,'Liste Gründe'!A:D,2,FALSE)</f>
        <v>Qualitätssicherung</v>
      </c>
      <c r="O129" s="92" t="str">
        <f>IF(ISBLANK(F129),VLOOKUP(Abfalldokumentation!$X129,'Liste Gründe'!A:D,3,FALSE),F129)</f>
        <v>Laborprobe</v>
      </c>
      <c r="P129" s="94" t="str">
        <f>IF(ISBLANK(Abfalldokumentation!$G129),"-",Abfalldokumentation!$G129)</f>
        <v>Laborprobe</v>
      </c>
      <c r="Q129" s="93">
        <f t="shared" si="8"/>
        <v>35</v>
      </c>
      <c r="R129" s="94" t="str">
        <f t="shared" si="9"/>
        <v>Produkte</v>
      </c>
      <c r="S129" s="94" t="str">
        <f t="shared" si="10"/>
        <v>BUs</v>
      </c>
      <c r="T129" s="94" t="str">
        <f t="shared" si="11"/>
        <v>Symptome</v>
      </c>
      <c r="U129" s="94" t="str">
        <f>IFERROR(VLOOKUP(Abfalldokumentation!$W129,Kennzahlen!S:U,3,FALSE)*Abfalldokumentation!$J129,"0")</f>
        <v>0</v>
      </c>
      <c r="V129" s="93" t="str">
        <f>IF(ISBLANK(A129),VLOOKUP(Abfalldokumentation!$W129,'Linien - BU'!R:S,2,FALSE),A129)</f>
        <v>Labor</v>
      </c>
      <c r="W129" s="95" t="str">
        <f t="shared" si="12"/>
        <v>Laborproben</v>
      </c>
      <c r="X129" s="108">
        <f t="shared" si="13"/>
        <v>73</v>
      </c>
      <c r="Y129" s="34"/>
      <c r="AC129" s="34"/>
      <c r="AF129" s="34"/>
      <c r="AG129" s="34"/>
      <c r="AH129" s="34"/>
    </row>
    <row r="130" spans="1:34" ht="30" customHeight="1" x14ac:dyDescent="0.25">
      <c r="A130" s="50" t="s">
        <v>59</v>
      </c>
      <c r="B130" s="51" t="s">
        <v>57</v>
      </c>
      <c r="C130" s="51">
        <v>8.9</v>
      </c>
      <c r="D130" s="62">
        <v>73</v>
      </c>
      <c r="E130" s="52">
        <v>44438</v>
      </c>
      <c r="F130" s="53" t="s">
        <v>58</v>
      </c>
      <c r="G130" s="54" t="s">
        <v>58</v>
      </c>
      <c r="H130" s="55" t="str">
        <f>IFERROR(VLOOKUP(Abfalldokumentation!$B130,Artikel!A:C,3,FALSE),Abfalldokumentation!$B130)</f>
        <v>Laborproben</v>
      </c>
      <c r="I130" s="96" t="str">
        <f>VLOOKUP(V130,'Linien - BU'!A:B,2,FALSE)</f>
        <v>Rest</v>
      </c>
      <c r="J130" s="97">
        <f t="shared" ref="J130:J193" si="14">C130</f>
        <v>8.9</v>
      </c>
      <c r="K130" s="98">
        <f>Abfalldokumentation!$E130</f>
        <v>44438</v>
      </c>
      <c r="L130" s="97" t="str">
        <f>IFERROR(IF(AND(OR(Abfalldokumentation!$I130="BU3",Abfalldokumentation!$I130="Verkauf"),Abfalldokumentation!$N130="Schimmel",Abfalldokumentation!$O130="keinen Abnehmer/kein Schälpersonal"),"Div. Zipfel, ES ohne Verwendung",VLOOKUP(Abfalldokumentation!$M130,Produktgruppen!A:B,2,FALSE)),"-")</f>
        <v>Qualitätssicherung</v>
      </c>
      <c r="M130" s="99" t="str">
        <f>IFERROR(VLOOKUP(Abfalldokumentation!$W130,Artikel!A:C,3,FALSE),Abfalldokumentation!$W130)</f>
        <v>Laborproben</v>
      </c>
      <c r="N130" s="100" t="str">
        <f>VLOOKUP(D130,'Liste Gründe'!A:D,2,FALSE)</f>
        <v>Qualitätssicherung</v>
      </c>
      <c r="O130" s="98" t="str">
        <f>IF(ISBLANK(F130),VLOOKUP(Abfalldokumentation!$X130,'Liste Gründe'!A:D,3,FALSE),F130)</f>
        <v>Laborprobe</v>
      </c>
      <c r="P130" s="100" t="str">
        <f>IF(ISBLANK(Abfalldokumentation!$G130),"-",Abfalldokumentation!$G130)</f>
        <v>Laborprobe</v>
      </c>
      <c r="Q130" s="99">
        <f t="shared" ref="Q130:Q193" si="15">_xlfn.ISOWEEKNUM(K130)</f>
        <v>35</v>
      </c>
      <c r="R130" s="100" t="str">
        <f t="shared" ref="R130:R193" si="16">"Produkte"</f>
        <v>Produkte</v>
      </c>
      <c r="S130" s="100" t="str">
        <f t="shared" ref="S130:S193" si="17">"BUs"</f>
        <v>BUs</v>
      </c>
      <c r="T130" s="100" t="str">
        <f t="shared" ref="T130:T193" si="18">"Symptome"</f>
        <v>Symptome</v>
      </c>
      <c r="U130" s="100" t="str">
        <f>IFERROR(VLOOKUP(Abfalldokumentation!$W130,Kennzahlen!S:U,3,FALSE)*Abfalldokumentation!$J130,"0")</f>
        <v>0</v>
      </c>
      <c r="V130" s="99" t="str">
        <f>IF(ISBLANK(A130),VLOOKUP(Abfalldokumentation!$W130,'Linien - BU'!R:S,2,FALSE),A130)</f>
        <v>Labor</v>
      </c>
      <c r="W130" s="95" t="str">
        <f t="shared" ref="W130:W193" si="19">B130</f>
        <v>Laborproben</v>
      </c>
      <c r="X130" s="108">
        <f t="shared" ref="X130:X193" si="20">D130</f>
        <v>73</v>
      </c>
      <c r="Y130" s="34"/>
      <c r="AC130" s="34"/>
      <c r="AF130" s="34"/>
      <c r="AG130" s="34"/>
      <c r="AH130" s="34"/>
    </row>
    <row r="131" spans="1:34" ht="30" customHeight="1" x14ac:dyDescent="0.25">
      <c r="A131" s="56" t="s">
        <v>59</v>
      </c>
      <c r="B131" s="57" t="s">
        <v>57</v>
      </c>
      <c r="C131" s="57">
        <v>106</v>
      </c>
      <c r="D131" s="63">
        <v>73</v>
      </c>
      <c r="E131" s="58">
        <v>44438</v>
      </c>
      <c r="F131" s="59" t="s">
        <v>58</v>
      </c>
      <c r="G131" s="60" t="s">
        <v>58</v>
      </c>
      <c r="H131" s="61" t="str">
        <f>IFERROR(VLOOKUP(Abfalldokumentation!$B131,Artikel!A:C,3,FALSE),Abfalldokumentation!$B131)</f>
        <v>Laborproben</v>
      </c>
      <c r="I131" s="90" t="str">
        <f>VLOOKUP(V131,'Linien - BU'!A:B,2,FALSE)</f>
        <v>Rest</v>
      </c>
      <c r="J131" s="91">
        <f t="shared" si="14"/>
        <v>106</v>
      </c>
      <c r="K131" s="92">
        <f>Abfalldokumentation!$E131</f>
        <v>44438</v>
      </c>
      <c r="L131" s="91" t="str">
        <f>IFERROR(IF(AND(OR(Abfalldokumentation!$I131="BU3",Abfalldokumentation!$I131="Verkauf"),Abfalldokumentation!$N131="Schimmel",Abfalldokumentation!$O131="keinen Abnehmer/kein Schälpersonal"),"Div. Zipfel, ES ohne Verwendung",VLOOKUP(Abfalldokumentation!$M131,Produktgruppen!A:B,2,FALSE)),"-")</f>
        <v>Qualitätssicherung</v>
      </c>
      <c r="M131" s="93" t="str">
        <f>IFERROR(VLOOKUP(Abfalldokumentation!$W131,Artikel!A:C,3,FALSE),Abfalldokumentation!$W131)</f>
        <v>Laborproben</v>
      </c>
      <c r="N131" s="94" t="str">
        <f>VLOOKUP(D131,'Liste Gründe'!A:D,2,FALSE)</f>
        <v>Qualitätssicherung</v>
      </c>
      <c r="O131" s="92" t="str">
        <f>IF(ISBLANK(F131),VLOOKUP(Abfalldokumentation!$X131,'Liste Gründe'!A:D,3,FALSE),F131)</f>
        <v>Laborprobe</v>
      </c>
      <c r="P131" s="94" t="str">
        <f>IF(ISBLANK(Abfalldokumentation!$G131),"-",Abfalldokumentation!$G131)</f>
        <v>Laborprobe</v>
      </c>
      <c r="Q131" s="93">
        <f t="shared" si="15"/>
        <v>35</v>
      </c>
      <c r="R131" s="94" t="str">
        <f t="shared" si="16"/>
        <v>Produkte</v>
      </c>
      <c r="S131" s="94" t="str">
        <f t="shared" si="17"/>
        <v>BUs</v>
      </c>
      <c r="T131" s="94" t="str">
        <f t="shared" si="18"/>
        <v>Symptome</v>
      </c>
      <c r="U131" s="94" t="str">
        <f>IFERROR(VLOOKUP(Abfalldokumentation!$W131,Kennzahlen!S:U,3,FALSE)*Abfalldokumentation!$J131,"0")</f>
        <v>0</v>
      </c>
      <c r="V131" s="93" t="str">
        <f>IF(ISBLANK(A131),VLOOKUP(Abfalldokumentation!$W131,'Linien - BU'!R:S,2,FALSE),A131)</f>
        <v>Labor</v>
      </c>
      <c r="W131" s="95" t="str">
        <f t="shared" si="19"/>
        <v>Laborproben</v>
      </c>
      <c r="X131" s="108">
        <f t="shared" si="20"/>
        <v>73</v>
      </c>
      <c r="Y131" s="34"/>
      <c r="AC131" s="34"/>
      <c r="AF131" s="34"/>
      <c r="AG131" s="34"/>
      <c r="AH131" s="34"/>
    </row>
    <row r="132" spans="1:34" ht="30" customHeight="1" x14ac:dyDescent="0.25">
      <c r="A132" s="50" t="s">
        <v>59</v>
      </c>
      <c r="B132" s="51" t="s">
        <v>57</v>
      </c>
      <c r="C132" s="51">
        <v>10</v>
      </c>
      <c r="D132" s="62">
        <v>73</v>
      </c>
      <c r="E132" s="52">
        <v>44438</v>
      </c>
      <c r="F132" s="53" t="s">
        <v>58</v>
      </c>
      <c r="G132" s="54" t="s">
        <v>58</v>
      </c>
      <c r="H132" s="55" t="str">
        <f>IFERROR(VLOOKUP(Abfalldokumentation!$B132,Artikel!A:C,3,FALSE),Abfalldokumentation!$B132)</f>
        <v>Laborproben</v>
      </c>
      <c r="I132" s="96" t="str">
        <f>VLOOKUP(V132,'Linien - BU'!A:B,2,FALSE)</f>
        <v>Rest</v>
      </c>
      <c r="J132" s="97">
        <f t="shared" si="14"/>
        <v>10</v>
      </c>
      <c r="K132" s="98">
        <f>Abfalldokumentation!$E132</f>
        <v>44438</v>
      </c>
      <c r="L132" s="97" t="str">
        <f>IFERROR(IF(AND(OR(Abfalldokumentation!$I132="BU3",Abfalldokumentation!$I132="Verkauf"),Abfalldokumentation!$N132="Schimmel",Abfalldokumentation!$O132="keinen Abnehmer/kein Schälpersonal"),"Div. Zipfel, ES ohne Verwendung",VLOOKUP(Abfalldokumentation!$M132,Produktgruppen!A:B,2,FALSE)),"-")</f>
        <v>Qualitätssicherung</v>
      </c>
      <c r="M132" s="99" t="str">
        <f>IFERROR(VLOOKUP(Abfalldokumentation!$W132,Artikel!A:C,3,FALSE),Abfalldokumentation!$W132)</f>
        <v>Laborproben</v>
      </c>
      <c r="N132" s="100" t="str">
        <f>VLOOKUP(D132,'Liste Gründe'!A:D,2,FALSE)</f>
        <v>Qualitätssicherung</v>
      </c>
      <c r="O132" s="98" t="str">
        <f>IF(ISBLANK(F132),VLOOKUP(Abfalldokumentation!$X132,'Liste Gründe'!A:D,3,FALSE),F132)</f>
        <v>Laborprobe</v>
      </c>
      <c r="P132" s="100" t="str">
        <f>IF(ISBLANK(Abfalldokumentation!$G132),"-",Abfalldokumentation!$G132)</f>
        <v>Laborprobe</v>
      </c>
      <c r="Q132" s="99">
        <f t="shared" si="15"/>
        <v>35</v>
      </c>
      <c r="R132" s="100" t="str">
        <f t="shared" si="16"/>
        <v>Produkte</v>
      </c>
      <c r="S132" s="100" t="str">
        <f t="shared" si="17"/>
        <v>BUs</v>
      </c>
      <c r="T132" s="100" t="str">
        <f t="shared" si="18"/>
        <v>Symptome</v>
      </c>
      <c r="U132" s="100" t="str">
        <f>IFERROR(VLOOKUP(Abfalldokumentation!$W132,Kennzahlen!S:U,3,FALSE)*Abfalldokumentation!$J132,"0")</f>
        <v>0</v>
      </c>
      <c r="V132" s="99" t="str">
        <f>IF(ISBLANK(A132),VLOOKUP(Abfalldokumentation!$W132,'Linien - BU'!R:S,2,FALSE),A132)</f>
        <v>Labor</v>
      </c>
      <c r="W132" s="95" t="str">
        <f t="shared" si="19"/>
        <v>Laborproben</v>
      </c>
      <c r="X132" s="108">
        <f t="shared" si="20"/>
        <v>73</v>
      </c>
      <c r="Y132" s="34"/>
      <c r="AC132" s="34"/>
      <c r="AF132" s="34"/>
      <c r="AG132" s="34"/>
      <c r="AH132" s="34"/>
    </row>
    <row r="133" spans="1:34" ht="30" customHeight="1" x14ac:dyDescent="0.25">
      <c r="A133" s="56" t="s">
        <v>59</v>
      </c>
      <c r="B133" s="57" t="s">
        <v>57</v>
      </c>
      <c r="C133" s="57">
        <v>65</v>
      </c>
      <c r="D133" s="63">
        <v>73</v>
      </c>
      <c r="E133" s="58">
        <v>44438</v>
      </c>
      <c r="F133" s="59" t="s">
        <v>58</v>
      </c>
      <c r="G133" s="60" t="s">
        <v>58</v>
      </c>
      <c r="H133" s="61" t="str">
        <f>IFERROR(VLOOKUP(Abfalldokumentation!$B133,Artikel!A:C,3,FALSE),Abfalldokumentation!$B133)</f>
        <v>Laborproben</v>
      </c>
      <c r="I133" s="90" t="str">
        <f>VLOOKUP(V133,'Linien - BU'!A:B,2,FALSE)</f>
        <v>Rest</v>
      </c>
      <c r="J133" s="91">
        <f t="shared" si="14"/>
        <v>65</v>
      </c>
      <c r="K133" s="92">
        <f>Abfalldokumentation!$E133</f>
        <v>44438</v>
      </c>
      <c r="L133" s="91" t="str">
        <f>IFERROR(IF(AND(OR(Abfalldokumentation!$I133="BU3",Abfalldokumentation!$I133="Verkauf"),Abfalldokumentation!$N133="Schimmel",Abfalldokumentation!$O133="keinen Abnehmer/kein Schälpersonal"),"Div. Zipfel, ES ohne Verwendung",VLOOKUP(Abfalldokumentation!$M133,Produktgruppen!A:B,2,FALSE)),"-")</f>
        <v>Qualitätssicherung</v>
      </c>
      <c r="M133" s="93" t="str">
        <f>IFERROR(VLOOKUP(Abfalldokumentation!$W133,Artikel!A:C,3,FALSE),Abfalldokumentation!$W133)</f>
        <v>Laborproben</v>
      </c>
      <c r="N133" s="94" t="str">
        <f>VLOOKUP(D133,'Liste Gründe'!A:D,2,FALSE)</f>
        <v>Qualitätssicherung</v>
      </c>
      <c r="O133" s="92" t="str">
        <f>IF(ISBLANK(F133),VLOOKUP(Abfalldokumentation!$X133,'Liste Gründe'!A:D,3,FALSE),F133)</f>
        <v>Laborprobe</v>
      </c>
      <c r="P133" s="94" t="str">
        <f>IF(ISBLANK(Abfalldokumentation!$G133),"-",Abfalldokumentation!$G133)</f>
        <v>Laborprobe</v>
      </c>
      <c r="Q133" s="93">
        <f t="shared" si="15"/>
        <v>35</v>
      </c>
      <c r="R133" s="94" t="str">
        <f t="shared" si="16"/>
        <v>Produkte</v>
      </c>
      <c r="S133" s="94" t="str">
        <f t="shared" si="17"/>
        <v>BUs</v>
      </c>
      <c r="T133" s="94" t="str">
        <f t="shared" si="18"/>
        <v>Symptome</v>
      </c>
      <c r="U133" s="94" t="str">
        <f>IFERROR(VLOOKUP(Abfalldokumentation!$W133,Kennzahlen!S:U,3,FALSE)*Abfalldokumentation!$J133,"0")</f>
        <v>0</v>
      </c>
      <c r="V133" s="93" t="str">
        <f>IF(ISBLANK(A133),VLOOKUP(Abfalldokumentation!$W133,'Linien - BU'!R:S,2,FALSE),A133)</f>
        <v>Labor</v>
      </c>
      <c r="W133" s="95" t="str">
        <f t="shared" si="19"/>
        <v>Laborproben</v>
      </c>
      <c r="X133" s="108">
        <f t="shared" si="20"/>
        <v>73</v>
      </c>
      <c r="Y133" s="34"/>
      <c r="AC133" s="34"/>
      <c r="AF133" s="34"/>
      <c r="AG133" s="34"/>
      <c r="AH133" s="34"/>
    </row>
    <row r="134" spans="1:34" ht="30" customHeight="1" x14ac:dyDescent="0.25">
      <c r="A134" s="50" t="s">
        <v>140</v>
      </c>
      <c r="B134" s="53" t="s">
        <v>90</v>
      </c>
      <c r="C134" s="51">
        <v>10</v>
      </c>
      <c r="D134" s="51">
        <v>70</v>
      </c>
      <c r="E134" s="52">
        <v>44438</v>
      </c>
      <c r="F134" s="53" t="s">
        <v>58</v>
      </c>
      <c r="G134" s="54" t="s">
        <v>58</v>
      </c>
      <c r="H134" s="55" t="str">
        <f>IFERROR(VLOOKUP(Abfalldokumentation!$B134,Artikel!A:C,3,FALSE),Abfalldokumentation!$B134)</f>
        <v>Rückstellproben</v>
      </c>
      <c r="I134" s="96" t="str">
        <f>VLOOKUP(V134,'Linien - BU'!A:B,2,FALSE)</f>
        <v>Rest</v>
      </c>
      <c r="J134" s="97">
        <f t="shared" si="14"/>
        <v>10</v>
      </c>
      <c r="K134" s="98">
        <f>Abfalldokumentation!$E134</f>
        <v>44438</v>
      </c>
      <c r="L134" s="97" t="str">
        <f>IFERROR(IF(AND(OR(Abfalldokumentation!$I134="BU3",Abfalldokumentation!$I134="Verkauf"),Abfalldokumentation!$N134="Schimmel",Abfalldokumentation!$O134="keinen Abnehmer/kein Schälpersonal"),"Div. Zipfel, ES ohne Verwendung",VLOOKUP(Abfalldokumentation!$M134,Produktgruppen!A:B,2,FALSE)),"-")</f>
        <v>Qualitätssicherung</v>
      </c>
      <c r="M134" s="99" t="str">
        <f>IFERROR(VLOOKUP(Abfalldokumentation!$W134,Artikel!A:C,3,FALSE),Abfalldokumentation!$W134)</f>
        <v>Rückstellproben</v>
      </c>
      <c r="N134" s="100" t="str">
        <f>VLOOKUP(D134,'Liste Gründe'!A:D,2,FALSE)</f>
        <v>Qualitätssicherung</v>
      </c>
      <c r="O134" s="98" t="str">
        <f>IF(ISBLANK(F134),VLOOKUP(Abfalldokumentation!$X134,'Liste Gründe'!A:D,3,FALSE),F134)</f>
        <v>Laborprobe</v>
      </c>
      <c r="P134" s="100" t="str">
        <f>IF(ISBLANK(Abfalldokumentation!$G134),"-",Abfalldokumentation!$G134)</f>
        <v>Laborprobe</v>
      </c>
      <c r="Q134" s="99">
        <f t="shared" si="15"/>
        <v>35</v>
      </c>
      <c r="R134" s="100" t="str">
        <f t="shared" si="16"/>
        <v>Produkte</v>
      </c>
      <c r="S134" s="100" t="str">
        <f t="shared" si="17"/>
        <v>BUs</v>
      </c>
      <c r="T134" s="100" t="str">
        <f t="shared" si="18"/>
        <v>Symptome</v>
      </c>
      <c r="U134" s="100" t="str">
        <f>IFERROR(VLOOKUP(Abfalldokumentation!$W134,Kennzahlen!S:U,3,FALSE)*Abfalldokumentation!$J134,"0")</f>
        <v>0</v>
      </c>
      <c r="V134" s="99" t="str">
        <f>IF(ISBLANK(A134),VLOOKUP(Abfalldokumentation!$W134,'Linien - BU'!R:S,2,FALSE),A134)</f>
        <v>QM</v>
      </c>
      <c r="W134" s="95" t="str">
        <f t="shared" si="19"/>
        <v>Rückstellproben</v>
      </c>
      <c r="X134" s="108">
        <f t="shared" si="20"/>
        <v>70</v>
      </c>
      <c r="Y134" s="34"/>
      <c r="AC134" s="34"/>
      <c r="AF134" s="34"/>
      <c r="AG134" s="34"/>
      <c r="AH134" s="34"/>
    </row>
    <row r="135" spans="1:34" ht="30" customHeight="1" x14ac:dyDescent="0.25">
      <c r="A135" s="56" t="s">
        <v>15077</v>
      </c>
      <c r="B135" s="57">
        <v>29500482</v>
      </c>
      <c r="C135" s="57">
        <v>51</v>
      </c>
      <c r="D135" s="57">
        <v>61</v>
      </c>
      <c r="E135" s="58">
        <v>44439</v>
      </c>
      <c r="F135" s="59" t="s">
        <v>15</v>
      </c>
      <c r="G135" s="60" t="s">
        <v>15</v>
      </c>
      <c r="H135" s="61" t="str">
        <f>IFERROR(VLOOKUP(Abfalldokumentation!$B135,Artikel!A:C,3,FALSE),Abfalldokumentation!$B135)</f>
        <v>VOS Schwarzer Pfeffer R</v>
      </c>
      <c r="I135" s="90" t="str">
        <f>VLOOKUP(V135,'Linien - BU'!A:B,2,FALSE)</f>
        <v>BU4</v>
      </c>
      <c r="J135" s="91">
        <f t="shared" si="14"/>
        <v>51</v>
      </c>
      <c r="K135" s="92">
        <f>Abfalldokumentation!$E135</f>
        <v>44439</v>
      </c>
      <c r="L135" s="91" t="str">
        <f>IFERROR(IF(AND(OR(Abfalldokumentation!$I135="BU3",Abfalldokumentation!$I135="Verkauf"),Abfalldokumentation!$N135="Schimmel",Abfalldokumentation!$O135="keinen Abnehmer/kein Schälpersonal"),"Div. Zipfel, ES ohne Verwendung",VLOOKUP(Abfalldokumentation!$M135,Produktgruppen!A:B,2,FALSE)),"-")</f>
        <v>Vorschmelz</v>
      </c>
      <c r="M135" s="93" t="str">
        <f>IFERROR(VLOOKUP(Abfalldokumentation!$W135,Artikel!A:C,3,FALSE),Abfalldokumentation!$W135)</f>
        <v>VOS Schwarzer Pfeffer R</v>
      </c>
      <c r="N135" s="94" t="str">
        <f>VLOOKUP(D135,'Liste Gründe'!A:D,2,FALSE)</f>
        <v>keinen Verwendungszweck</v>
      </c>
      <c r="O135" s="92" t="str">
        <f>IF(ISBLANK(F135),VLOOKUP(Abfalldokumentation!$X135,'Liste Gründe'!A:D,3,FALSE),F135)</f>
        <v>keinen Verwendungszweck</v>
      </c>
      <c r="P135" s="94" t="str">
        <f>IF(ISBLANK(Abfalldokumentation!$G135),"-",Abfalldokumentation!$G135)</f>
        <v>keinen Verwendungszweck</v>
      </c>
      <c r="Q135" s="93">
        <f t="shared" si="15"/>
        <v>35</v>
      </c>
      <c r="R135" s="94" t="str">
        <f t="shared" si="16"/>
        <v>Produkte</v>
      </c>
      <c r="S135" s="94" t="str">
        <f t="shared" si="17"/>
        <v>BUs</v>
      </c>
      <c r="T135" s="94" t="str">
        <f t="shared" si="18"/>
        <v>Symptome</v>
      </c>
      <c r="U135" s="94">
        <f>IFERROR(VLOOKUP(Abfalldokumentation!$W135,Kennzahlen!S:U,3,FALSE)*Abfalldokumentation!$J135,"0")</f>
        <v>25.5</v>
      </c>
      <c r="V135" s="93" t="str">
        <f>IF(ISBLANK(A135),VLOOKUP(Abfalldokumentation!$W135,'Linien - BU'!R:S,2,FALSE),A135)</f>
        <v>L22</v>
      </c>
      <c r="W135" s="95">
        <f t="shared" si="19"/>
        <v>29500482</v>
      </c>
      <c r="X135" s="108">
        <f t="shared" si="20"/>
        <v>61</v>
      </c>
      <c r="Y135" s="34"/>
      <c r="AC135" s="34"/>
      <c r="AF135" s="34"/>
      <c r="AG135" s="34"/>
      <c r="AH135" s="34"/>
    </row>
    <row r="136" spans="1:34" ht="30" customHeight="1" x14ac:dyDescent="0.25">
      <c r="A136" s="50" t="s">
        <v>41</v>
      </c>
      <c r="B136" s="51">
        <v>29500860</v>
      </c>
      <c r="C136" s="51">
        <v>123.5</v>
      </c>
      <c r="D136" s="51">
        <v>12</v>
      </c>
      <c r="E136" s="52">
        <v>44439</v>
      </c>
      <c r="F136" s="53" t="s">
        <v>39</v>
      </c>
      <c r="G136" s="54" t="s">
        <v>40</v>
      </c>
      <c r="H136" s="55" t="str">
        <f>IFERROR(VLOOKUP(Abfalldokumentation!$B136,Artikel!A:C,3,FALSE),Abfalldokumentation!$B136)</f>
        <v>VOS RW-CHILI OGT</v>
      </c>
      <c r="I136" s="96" t="str">
        <f>VLOOKUP(V136,'Linien - BU'!A:B,2,FALSE)</f>
        <v>BU1</v>
      </c>
      <c r="J136" s="97">
        <f t="shared" si="14"/>
        <v>123.5</v>
      </c>
      <c r="K136" s="98">
        <f>Abfalldokumentation!$E136</f>
        <v>44439</v>
      </c>
      <c r="L136" s="97" t="str">
        <f>IFERROR(IF(AND(OR(Abfalldokumentation!$I136="BU3",Abfalldokumentation!$I136="Verkauf"),Abfalldokumentation!$N136="Schimmel",Abfalldokumentation!$O136="keinen Abnehmer/kein Schälpersonal"),"Div. Zipfel, ES ohne Verwendung",VLOOKUP(Abfalldokumentation!$M136,Produktgruppen!A:B,2,FALSE)),"-")</f>
        <v>Vorschmelz</v>
      </c>
      <c r="M136" s="99" t="str">
        <f>IFERROR(VLOOKUP(Abfalldokumentation!$W136,Artikel!A:C,3,FALSE),Abfalldokumentation!$W136)</f>
        <v>VOS RW-CHILI OGT</v>
      </c>
      <c r="N136" s="100" t="str">
        <f>VLOOKUP(D136,'Liste Gründe'!A:D,2,FALSE)</f>
        <v>Schimmel</v>
      </c>
      <c r="O136" s="98" t="str">
        <f>IF(ISBLANK(F136),VLOOKUP(Abfalldokumentation!$X136,'Liste Gründe'!A:D,3,FALSE),F136)</f>
        <v>keine Verarbeitung</v>
      </c>
      <c r="P136" s="100" t="str">
        <f>IF(ISBLANK(Abfalldokumentation!$G136),"-",Abfalldokumentation!$G136)</f>
        <v>Aufgrund Konsistenz nicht genommen. Zu wenig VOS verarbeitet. Vom Warmen ins Kalte -&gt; Schimmel</v>
      </c>
      <c r="Q136" s="99">
        <f t="shared" si="15"/>
        <v>35</v>
      </c>
      <c r="R136" s="100" t="str">
        <f t="shared" si="16"/>
        <v>Produkte</v>
      </c>
      <c r="S136" s="100" t="str">
        <f t="shared" si="17"/>
        <v>BUs</v>
      </c>
      <c r="T136" s="100" t="str">
        <f t="shared" si="18"/>
        <v>Symptome</v>
      </c>
      <c r="U136" s="100">
        <f>IFERROR(VLOOKUP(Abfalldokumentation!$W136,Kennzahlen!S:U,3,FALSE)*Abfalldokumentation!$J136,"0")</f>
        <v>61.75</v>
      </c>
      <c r="V136" s="99" t="str">
        <f>IF(ISBLANK(A136),VLOOKUP(Abfalldokumentation!$W136,'Linien - BU'!R:S,2,FALSE),A136)</f>
        <v>Schmelze</v>
      </c>
      <c r="W136" s="95">
        <f t="shared" si="19"/>
        <v>29500860</v>
      </c>
      <c r="X136" s="108">
        <f t="shared" si="20"/>
        <v>12</v>
      </c>
      <c r="Y136" s="34"/>
      <c r="AC136" s="34"/>
      <c r="AF136" s="34"/>
      <c r="AG136" s="34"/>
      <c r="AH136" s="34"/>
    </row>
    <row r="137" spans="1:34" ht="30" customHeight="1" x14ac:dyDescent="0.25">
      <c r="A137" s="56" t="s">
        <v>15087</v>
      </c>
      <c r="B137" s="57">
        <v>29500878</v>
      </c>
      <c r="C137" s="57">
        <v>147</v>
      </c>
      <c r="D137" s="57">
        <v>61</v>
      </c>
      <c r="E137" s="58">
        <v>44439</v>
      </c>
      <c r="F137" s="59" t="s">
        <v>15</v>
      </c>
      <c r="G137" s="60" t="s">
        <v>79</v>
      </c>
      <c r="H137" s="61" t="str">
        <f>IFERROR(VLOOKUP(Abfalldokumentation!$B137,Artikel!A:C,3,FALSE),Abfalldokumentation!$B137)</f>
        <v>ABS HEUBLUM</v>
      </c>
      <c r="I137" s="90" t="str">
        <f>VLOOKUP(V137,'Linien - BU'!A:B,2,FALSE)</f>
        <v>BU4</v>
      </c>
      <c r="J137" s="91">
        <f t="shared" si="14"/>
        <v>147</v>
      </c>
      <c r="K137" s="92">
        <f>Abfalldokumentation!$E137</f>
        <v>44439</v>
      </c>
      <c r="L137" s="91" t="str">
        <f>IFERROR(IF(AND(OR(Abfalldokumentation!$I137="BU3",Abfalldokumentation!$I137="Verkauf"),Abfalldokumentation!$N137="Schimmel",Abfalldokumentation!$O137="keinen Abnehmer/kein Schälpersonal"),"Div. Zipfel, ES ohne Verwendung",VLOOKUP(Abfalldokumentation!$M137,Produktgruppen!A:B,2,FALSE)),"-")</f>
        <v>ABS</v>
      </c>
      <c r="M137" s="93" t="str">
        <f>IFERROR(VLOOKUP(Abfalldokumentation!$W137,Artikel!A:C,3,FALSE),Abfalldokumentation!$W137)</f>
        <v>ABS HEUBLUM</v>
      </c>
      <c r="N137" s="94" t="str">
        <f>VLOOKUP(D137,'Liste Gründe'!A:D,2,FALSE)</f>
        <v>keinen Verwendungszweck</v>
      </c>
      <c r="O137" s="92" t="str">
        <f>IF(ISBLANK(F137),VLOOKUP(Abfalldokumentation!$X137,'Liste Gründe'!A:D,3,FALSE),F137)</f>
        <v>keinen Verwendungszweck</v>
      </c>
      <c r="P137" s="94" t="str">
        <f>IF(ISBLANK(Abfalldokumentation!$G137),"-",Abfalldokumentation!$G137)</f>
        <v>&lt;300kg/Monat</v>
      </c>
      <c r="Q137" s="93">
        <f t="shared" si="15"/>
        <v>35</v>
      </c>
      <c r="R137" s="94" t="str">
        <f t="shared" si="16"/>
        <v>Produkte</v>
      </c>
      <c r="S137" s="94" t="str">
        <f t="shared" si="17"/>
        <v>BUs</v>
      </c>
      <c r="T137" s="94" t="str">
        <f t="shared" si="18"/>
        <v>Symptome</v>
      </c>
      <c r="U137" s="94" t="str">
        <f>IFERROR(VLOOKUP(Abfalldokumentation!$W137,Kennzahlen!S:U,3,FALSE)*Abfalldokumentation!$J137,"0")</f>
        <v>0</v>
      </c>
      <c r="V137" s="93" t="str">
        <f>IF(ISBLANK(A137),VLOOKUP(Abfalldokumentation!$W137,'Linien - BU'!R:S,2,FALSE),A137)</f>
        <v>L21</v>
      </c>
      <c r="W137" s="95">
        <f t="shared" si="19"/>
        <v>29500878</v>
      </c>
      <c r="X137" s="108">
        <f t="shared" si="20"/>
        <v>61</v>
      </c>
      <c r="Y137" s="34"/>
      <c r="AC137" s="34"/>
      <c r="AF137" s="34"/>
      <c r="AG137" s="34"/>
      <c r="AH137" s="34"/>
    </row>
    <row r="138" spans="1:34" ht="30" customHeight="1" x14ac:dyDescent="0.25">
      <c r="A138" s="50" t="s">
        <v>15087</v>
      </c>
      <c r="B138" s="51">
        <v>29500886</v>
      </c>
      <c r="C138" s="51">
        <v>160</v>
      </c>
      <c r="D138" s="51">
        <v>61</v>
      </c>
      <c r="E138" s="52">
        <v>44439</v>
      </c>
      <c r="F138" s="53" t="s">
        <v>15</v>
      </c>
      <c r="G138" s="54" t="s">
        <v>79</v>
      </c>
      <c r="H138" s="55" t="str">
        <f>IFERROR(VLOOKUP(Abfalldokumentation!$B138,Artikel!A:C,3,FALSE),Abfalldokumentation!$B138)</f>
        <v>ABS MEDI-KRÄUK</v>
      </c>
      <c r="I138" s="96" t="str">
        <f>VLOOKUP(V138,'Linien - BU'!A:B,2,FALSE)</f>
        <v>BU4</v>
      </c>
      <c r="J138" s="97">
        <f t="shared" si="14"/>
        <v>160</v>
      </c>
      <c r="K138" s="98">
        <f>Abfalldokumentation!$E138</f>
        <v>44439</v>
      </c>
      <c r="L138" s="97" t="str">
        <f>IFERROR(IF(AND(OR(Abfalldokumentation!$I138="BU3",Abfalldokumentation!$I138="Verkauf"),Abfalldokumentation!$N138="Schimmel",Abfalldokumentation!$O138="keinen Abnehmer/kein Schälpersonal"),"Div. Zipfel, ES ohne Verwendung",VLOOKUP(Abfalldokumentation!$M138,Produktgruppen!A:B,2,FALSE)),"-")</f>
        <v>ABS</v>
      </c>
      <c r="M138" s="99" t="str">
        <f>IFERROR(VLOOKUP(Abfalldokumentation!$W138,Artikel!A:C,3,FALSE),Abfalldokumentation!$W138)</f>
        <v>ABS MEDI-KRÄUK</v>
      </c>
      <c r="N138" s="100" t="str">
        <f>VLOOKUP(D138,'Liste Gründe'!A:D,2,FALSE)</f>
        <v>keinen Verwendungszweck</v>
      </c>
      <c r="O138" s="98" t="str">
        <f>IF(ISBLANK(F138),VLOOKUP(Abfalldokumentation!$X138,'Liste Gründe'!A:D,3,FALSE),F138)</f>
        <v>keinen Verwendungszweck</v>
      </c>
      <c r="P138" s="100" t="str">
        <f>IF(ISBLANK(Abfalldokumentation!$G138),"-",Abfalldokumentation!$G138)</f>
        <v>&lt;300kg/Monat</v>
      </c>
      <c r="Q138" s="99">
        <f t="shared" si="15"/>
        <v>35</v>
      </c>
      <c r="R138" s="100" t="str">
        <f t="shared" si="16"/>
        <v>Produkte</v>
      </c>
      <c r="S138" s="100" t="str">
        <f t="shared" si="17"/>
        <v>BUs</v>
      </c>
      <c r="T138" s="100" t="str">
        <f t="shared" si="18"/>
        <v>Symptome</v>
      </c>
      <c r="U138" s="100">
        <f>IFERROR(VLOOKUP(Abfalldokumentation!$W138,Kennzahlen!S:U,3,FALSE)*Abfalldokumentation!$J138,"0")</f>
        <v>240</v>
      </c>
      <c r="V138" s="99" t="str">
        <f>IF(ISBLANK(A138),VLOOKUP(Abfalldokumentation!$W138,'Linien - BU'!R:S,2,FALSE),A138)</f>
        <v>L21</v>
      </c>
      <c r="W138" s="95">
        <f t="shared" si="19"/>
        <v>29500886</v>
      </c>
      <c r="X138" s="108">
        <f t="shared" si="20"/>
        <v>61</v>
      </c>
      <c r="Y138" s="34"/>
      <c r="AC138" s="34"/>
      <c r="AF138" s="34"/>
      <c r="AG138" s="34"/>
      <c r="AH138" s="34"/>
    </row>
    <row r="139" spans="1:34" ht="30" customHeight="1" x14ac:dyDescent="0.25">
      <c r="A139" s="56" t="s">
        <v>15064</v>
      </c>
      <c r="B139" s="57">
        <v>29500891</v>
      </c>
      <c r="C139" s="57">
        <v>22</v>
      </c>
      <c r="D139" s="57">
        <v>61</v>
      </c>
      <c r="E139" s="58">
        <v>44439</v>
      </c>
      <c r="F139" s="59" t="s">
        <v>15</v>
      </c>
      <c r="G139" s="60" t="s">
        <v>79</v>
      </c>
      <c r="H139" s="61" t="str">
        <f>IFERROR(VLOOKUP(Abfalldokumentation!$B139,Artikel!A:C,3,FALSE),Abfalldokumentation!$B139)</f>
        <v>ABS PECO</v>
      </c>
      <c r="I139" s="90" t="str">
        <f>VLOOKUP(V139,'Linien - BU'!A:B,2,FALSE)</f>
        <v>BU4</v>
      </c>
      <c r="J139" s="91">
        <f t="shared" si="14"/>
        <v>22</v>
      </c>
      <c r="K139" s="92">
        <f>Abfalldokumentation!$E139</f>
        <v>44439</v>
      </c>
      <c r="L139" s="91" t="str">
        <f>IFERROR(IF(AND(OR(Abfalldokumentation!$I139="BU3",Abfalldokumentation!$I139="Verkauf"),Abfalldokumentation!$N139="Schimmel",Abfalldokumentation!$O139="keinen Abnehmer/kein Schälpersonal"),"Div. Zipfel, ES ohne Verwendung",VLOOKUP(Abfalldokumentation!$M139,Produktgruppen!A:B,2,FALSE)),"-")</f>
        <v>ABS</v>
      </c>
      <c r="M139" s="93" t="str">
        <f>IFERROR(VLOOKUP(Abfalldokumentation!$W139,Artikel!A:C,3,FALSE),Abfalldokumentation!$W139)</f>
        <v>ABS PECO</v>
      </c>
      <c r="N139" s="94" t="str">
        <f>VLOOKUP(D139,'Liste Gründe'!A:D,2,FALSE)</f>
        <v>keinen Verwendungszweck</v>
      </c>
      <c r="O139" s="92" t="str">
        <f>IF(ISBLANK(F139),VLOOKUP(Abfalldokumentation!$X139,'Liste Gründe'!A:D,3,FALSE),F139)</f>
        <v>keinen Verwendungszweck</v>
      </c>
      <c r="P139" s="94" t="str">
        <f>IF(ISBLANK(Abfalldokumentation!$G139),"-",Abfalldokumentation!$G139)</f>
        <v>&lt;300kg/Monat</v>
      </c>
      <c r="Q139" s="93">
        <f t="shared" si="15"/>
        <v>35</v>
      </c>
      <c r="R139" s="94" t="str">
        <f t="shared" si="16"/>
        <v>Produkte</v>
      </c>
      <c r="S139" s="94" t="str">
        <f t="shared" si="17"/>
        <v>BUs</v>
      </c>
      <c r="T139" s="94" t="str">
        <f t="shared" si="18"/>
        <v>Symptome</v>
      </c>
      <c r="U139" s="94">
        <f>IFERROR(VLOOKUP(Abfalldokumentation!$W139,Kennzahlen!S:U,3,FALSE)*Abfalldokumentation!$J139,"0")</f>
        <v>32.352941176470594</v>
      </c>
      <c r="V139" s="93" t="str">
        <f>IF(ISBLANK(A139),VLOOKUP(Abfalldokumentation!$W139,'Linien - BU'!R:S,2,FALSE),A139)</f>
        <v>L23</v>
      </c>
      <c r="W139" s="95">
        <f t="shared" si="19"/>
        <v>29500891</v>
      </c>
      <c r="X139" s="108">
        <f t="shared" si="20"/>
        <v>61</v>
      </c>
      <c r="Y139" s="34"/>
      <c r="AC139" s="34"/>
      <c r="AF139" s="34"/>
      <c r="AG139" s="34"/>
      <c r="AH139" s="34"/>
    </row>
    <row r="140" spans="1:34" ht="30" customHeight="1" x14ac:dyDescent="0.25">
      <c r="A140" s="50" t="s">
        <v>15060</v>
      </c>
      <c r="B140" s="51">
        <v>29500895</v>
      </c>
      <c r="C140" s="51">
        <v>6</v>
      </c>
      <c r="D140" s="51">
        <v>61</v>
      </c>
      <c r="E140" s="52">
        <v>44439</v>
      </c>
      <c r="F140" s="53" t="s">
        <v>15</v>
      </c>
      <c r="G140" s="54" t="s">
        <v>145</v>
      </c>
      <c r="H140" s="55" t="str">
        <f>IFERROR(VLOOKUP(Abfalldokumentation!$B140,Artikel!A:C,3,FALSE),Abfalldokumentation!$B140)</f>
        <v>ABS BRIE</v>
      </c>
      <c r="I140" s="96" t="str">
        <f>VLOOKUP(V140,'Linien - BU'!A:B,2,FALSE)</f>
        <v>BU4</v>
      </c>
      <c r="J140" s="97">
        <f t="shared" si="14"/>
        <v>6</v>
      </c>
      <c r="K140" s="98">
        <f>Abfalldokumentation!$E140</f>
        <v>44439</v>
      </c>
      <c r="L140" s="97" t="str">
        <f>IFERROR(IF(AND(OR(Abfalldokumentation!$I140="BU3",Abfalldokumentation!$I140="Verkauf"),Abfalldokumentation!$N140="Schimmel",Abfalldokumentation!$O140="keinen Abnehmer/kein Schälpersonal"),"Div. Zipfel, ES ohne Verwendung",VLOOKUP(Abfalldokumentation!$M140,Produktgruppen!A:B,2,FALSE)),"-")</f>
        <v>ABS</v>
      </c>
      <c r="M140" s="99" t="str">
        <f>IFERROR(VLOOKUP(Abfalldokumentation!$W140,Artikel!A:C,3,FALSE),Abfalldokumentation!$W140)</f>
        <v>ABS BRIE</v>
      </c>
      <c r="N140" s="100" t="str">
        <f>VLOOKUP(D140,'Liste Gründe'!A:D,2,FALSE)</f>
        <v>keinen Verwendungszweck</v>
      </c>
      <c r="O140" s="98" t="str">
        <f>IF(ISBLANK(F140),VLOOKUP(Abfalldokumentation!$X140,'Liste Gründe'!A:D,3,FALSE),F140)</f>
        <v>keinen Verwendungszweck</v>
      </c>
      <c r="P140" s="100" t="str">
        <f>IF(ISBLANK(Abfalldokumentation!$G140),"-",Abfalldokumentation!$G140)</f>
        <v>&lt;20kg/Monat</v>
      </c>
      <c r="Q140" s="99">
        <f t="shared" si="15"/>
        <v>35</v>
      </c>
      <c r="R140" s="100" t="str">
        <f t="shared" si="16"/>
        <v>Produkte</v>
      </c>
      <c r="S140" s="100" t="str">
        <f t="shared" si="17"/>
        <v>BUs</v>
      </c>
      <c r="T140" s="100" t="str">
        <f t="shared" si="18"/>
        <v>Symptome</v>
      </c>
      <c r="U140" s="100">
        <f>IFERROR(VLOOKUP(Abfalldokumentation!$W140,Kennzahlen!S:U,3,FALSE)*Abfalldokumentation!$J140,"0")</f>
        <v>0.06</v>
      </c>
      <c r="V140" s="99" t="str">
        <f>IF(ISBLANK(A140),VLOOKUP(Abfalldokumentation!$W140,'Linien - BU'!R:S,2,FALSE),A140)</f>
        <v>L20</v>
      </c>
      <c r="W140" s="95">
        <f t="shared" si="19"/>
        <v>29500895</v>
      </c>
      <c r="X140" s="108">
        <f t="shared" si="20"/>
        <v>61</v>
      </c>
      <c r="Y140" s="34"/>
      <c r="AC140" s="34"/>
      <c r="AF140" s="34"/>
      <c r="AG140" s="34"/>
      <c r="AH140" s="34"/>
    </row>
    <row r="141" spans="1:34" ht="30" customHeight="1" x14ac:dyDescent="0.25">
      <c r="A141" s="56" t="s">
        <v>15064</v>
      </c>
      <c r="B141" s="57">
        <v>29500900</v>
      </c>
      <c r="C141" s="57">
        <v>44</v>
      </c>
      <c r="D141" s="57">
        <v>61</v>
      </c>
      <c r="E141" s="58">
        <v>44439</v>
      </c>
      <c r="F141" s="59" t="s">
        <v>15</v>
      </c>
      <c r="G141" s="60" t="s">
        <v>79</v>
      </c>
      <c r="H141" s="61" t="str">
        <f>IFERROR(VLOOKUP(Abfalldokumentation!$B141,Artikel!A:C,3,FALSE),Abfalldokumentation!$B141)</f>
        <v>ABS ROVIN</v>
      </c>
      <c r="I141" s="90" t="str">
        <f>VLOOKUP(V141,'Linien - BU'!A:B,2,FALSE)</f>
        <v>BU4</v>
      </c>
      <c r="J141" s="91">
        <f t="shared" si="14"/>
        <v>44</v>
      </c>
      <c r="K141" s="92">
        <f>Abfalldokumentation!$E141</f>
        <v>44439</v>
      </c>
      <c r="L141" s="91" t="str">
        <f>IFERROR(IF(AND(OR(Abfalldokumentation!$I141="BU3",Abfalldokumentation!$I141="Verkauf"),Abfalldokumentation!$N141="Schimmel",Abfalldokumentation!$O141="keinen Abnehmer/kein Schälpersonal"),"Div. Zipfel, ES ohne Verwendung",VLOOKUP(Abfalldokumentation!$M141,Produktgruppen!A:B,2,FALSE)),"-")</f>
        <v>ABS</v>
      </c>
      <c r="M141" s="93" t="str">
        <f>IFERROR(VLOOKUP(Abfalldokumentation!$W141,Artikel!A:C,3,FALSE),Abfalldokumentation!$W141)</f>
        <v>ABS ROVIN</v>
      </c>
      <c r="N141" s="94" t="str">
        <f>VLOOKUP(D141,'Liste Gründe'!A:D,2,FALSE)</f>
        <v>keinen Verwendungszweck</v>
      </c>
      <c r="O141" s="92" t="str">
        <f>IF(ISBLANK(F141),VLOOKUP(Abfalldokumentation!$X141,'Liste Gründe'!A:D,3,FALSE),F141)</f>
        <v>keinen Verwendungszweck</v>
      </c>
      <c r="P141" s="94" t="str">
        <f>IF(ISBLANK(Abfalldokumentation!$G141),"-",Abfalldokumentation!$G141)</f>
        <v>&lt;300kg/Monat</v>
      </c>
      <c r="Q141" s="93">
        <f t="shared" si="15"/>
        <v>35</v>
      </c>
      <c r="R141" s="94" t="str">
        <f t="shared" si="16"/>
        <v>Produkte</v>
      </c>
      <c r="S141" s="94" t="str">
        <f t="shared" si="17"/>
        <v>BUs</v>
      </c>
      <c r="T141" s="94" t="str">
        <f t="shared" si="18"/>
        <v>Symptome</v>
      </c>
      <c r="U141" s="94">
        <f>IFERROR(VLOOKUP(Abfalldokumentation!$W141,Kennzahlen!S:U,3,FALSE)*Abfalldokumentation!$J141,"0")</f>
        <v>0.44</v>
      </c>
      <c r="V141" s="93" t="str">
        <f>IF(ISBLANK(A141),VLOOKUP(Abfalldokumentation!$W141,'Linien - BU'!R:S,2,FALSE),A141)</f>
        <v>L23</v>
      </c>
      <c r="W141" s="95">
        <f t="shared" si="19"/>
        <v>29500900</v>
      </c>
      <c r="X141" s="108">
        <f t="shared" si="20"/>
        <v>61</v>
      </c>
      <c r="Y141" s="34"/>
      <c r="AC141" s="34"/>
      <c r="AF141" s="34"/>
      <c r="AG141" s="34"/>
      <c r="AH141" s="34"/>
    </row>
    <row r="142" spans="1:34" ht="30" customHeight="1" x14ac:dyDescent="0.25">
      <c r="A142" s="50" t="s">
        <v>15064</v>
      </c>
      <c r="B142" s="51">
        <v>29500904</v>
      </c>
      <c r="C142" s="51">
        <v>15</v>
      </c>
      <c r="D142" s="51">
        <v>61</v>
      </c>
      <c r="E142" s="52">
        <v>44439</v>
      </c>
      <c r="F142" s="53" t="s">
        <v>15</v>
      </c>
      <c r="G142" s="54" t="s">
        <v>151</v>
      </c>
      <c r="H142" s="55" t="str">
        <f>IFERROR(VLOOKUP(Abfalldokumentation!$B142,Artikel!A:C,3,FALSE),Abfalldokumentation!$B142)</f>
        <v>ABS TI-AD</v>
      </c>
      <c r="I142" s="96" t="str">
        <f>VLOOKUP(V142,'Linien - BU'!A:B,2,FALSE)</f>
        <v>BU4</v>
      </c>
      <c r="J142" s="97">
        <f t="shared" si="14"/>
        <v>15</v>
      </c>
      <c r="K142" s="98">
        <f>Abfalldokumentation!$E142</f>
        <v>44439</v>
      </c>
      <c r="L142" s="97" t="str">
        <f>IFERROR(IF(AND(OR(Abfalldokumentation!$I142="BU3",Abfalldokumentation!$I142="Verkauf"),Abfalldokumentation!$N142="Schimmel",Abfalldokumentation!$O142="keinen Abnehmer/kein Schälpersonal"),"Div. Zipfel, ES ohne Verwendung",VLOOKUP(Abfalldokumentation!$M142,Produktgruppen!A:B,2,FALSE)),"-")</f>
        <v>ABS</v>
      </c>
      <c r="M142" s="99" t="str">
        <f>IFERROR(VLOOKUP(Abfalldokumentation!$W142,Artikel!A:C,3,FALSE),Abfalldokumentation!$W142)</f>
        <v>ABS TI-AD</v>
      </c>
      <c r="N142" s="100" t="str">
        <f>VLOOKUP(D142,'Liste Gründe'!A:D,2,FALSE)</f>
        <v>keinen Verwendungszweck</v>
      </c>
      <c r="O142" s="98" t="str">
        <f>IF(ISBLANK(F142),VLOOKUP(Abfalldokumentation!$X142,'Liste Gründe'!A:D,3,FALSE),F142)</f>
        <v>keinen Verwendungszweck</v>
      </c>
      <c r="P142" s="100" t="str">
        <f>IF(ISBLANK(Abfalldokumentation!$G142),"-",Abfalldokumentation!$G142)</f>
        <v>&lt;50kg/Monat</v>
      </c>
      <c r="Q142" s="99">
        <f t="shared" si="15"/>
        <v>35</v>
      </c>
      <c r="R142" s="100" t="str">
        <f t="shared" si="16"/>
        <v>Produkte</v>
      </c>
      <c r="S142" s="100" t="str">
        <f t="shared" si="17"/>
        <v>BUs</v>
      </c>
      <c r="T142" s="100" t="str">
        <f t="shared" si="18"/>
        <v>Symptome</v>
      </c>
      <c r="U142" s="100">
        <f>IFERROR(VLOOKUP(Abfalldokumentation!$W142,Kennzahlen!S:U,3,FALSE)*Abfalldokumentation!$J142,"0")</f>
        <v>0.15</v>
      </c>
      <c r="V142" s="99" t="str">
        <f>IF(ISBLANK(A142),VLOOKUP(Abfalldokumentation!$W142,'Linien - BU'!R:S,2,FALSE),A142)</f>
        <v>L23</v>
      </c>
      <c r="W142" s="95">
        <f t="shared" si="19"/>
        <v>29500904</v>
      </c>
      <c r="X142" s="108">
        <f t="shared" si="20"/>
        <v>61</v>
      </c>
      <c r="Y142" s="34"/>
      <c r="AC142" s="34"/>
      <c r="AF142" s="34"/>
      <c r="AG142" s="34"/>
      <c r="AH142" s="34"/>
    </row>
    <row r="143" spans="1:34" ht="30" customHeight="1" x14ac:dyDescent="0.25">
      <c r="A143" s="56" t="s">
        <v>15087</v>
      </c>
      <c r="B143" s="57">
        <v>29500906</v>
      </c>
      <c r="C143" s="57">
        <v>45</v>
      </c>
      <c r="D143" s="57">
        <v>61</v>
      </c>
      <c r="E143" s="58">
        <v>44439</v>
      </c>
      <c r="F143" s="59" t="s">
        <v>15</v>
      </c>
      <c r="G143" s="60" t="s">
        <v>79</v>
      </c>
      <c r="H143" s="61" t="str">
        <f>IFERROR(VLOOKUP(Abfalldokumentation!$B143,Artikel!A:C,3,FALSE),Abfalldokumentation!$B143)</f>
        <v>ABS SCH-PAUL</v>
      </c>
      <c r="I143" s="90" t="str">
        <f>VLOOKUP(V143,'Linien - BU'!A:B,2,FALSE)</f>
        <v>BU4</v>
      </c>
      <c r="J143" s="91">
        <f t="shared" si="14"/>
        <v>45</v>
      </c>
      <c r="K143" s="92">
        <f>Abfalldokumentation!$E143</f>
        <v>44439</v>
      </c>
      <c r="L143" s="91" t="str">
        <f>IFERROR(IF(AND(OR(Abfalldokumentation!$I143="BU3",Abfalldokumentation!$I143="Verkauf"),Abfalldokumentation!$N143="Schimmel",Abfalldokumentation!$O143="keinen Abnehmer/kein Schälpersonal"),"Div. Zipfel, ES ohne Verwendung",VLOOKUP(Abfalldokumentation!$M143,Produktgruppen!A:B,2,FALSE)),"-")</f>
        <v>ABS</v>
      </c>
      <c r="M143" s="93" t="str">
        <f>IFERROR(VLOOKUP(Abfalldokumentation!$W143,Artikel!A:C,3,FALSE),Abfalldokumentation!$W143)</f>
        <v>ABS SCH-PAUL</v>
      </c>
      <c r="N143" s="94" t="str">
        <f>VLOOKUP(D143,'Liste Gründe'!A:D,2,FALSE)</f>
        <v>keinen Verwendungszweck</v>
      </c>
      <c r="O143" s="92" t="str">
        <f>IF(ISBLANK(F143),VLOOKUP(Abfalldokumentation!$X143,'Liste Gründe'!A:D,3,FALSE),F143)</f>
        <v>keinen Verwendungszweck</v>
      </c>
      <c r="P143" s="94" t="str">
        <f>IF(ISBLANK(Abfalldokumentation!$G143),"-",Abfalldokumentation!$G143)</f>
        <v>&lt;300kg/Monat</v>
      </c>
      <c r="Q143" s="93">
        <f t="shared" si="15"/>
        <v>35</v>
      </c>
      <c r="R143" s="94" t="str">
        <f t="shared" si="16"/>
        <v>Produkte</v>
      </c>
      <c r="S143" s="94" t="str">
        <f t="shared" si="17"/>
        <v>BUs</v>
      </c>
      <c r="T143" s="94" t="str">
        <f t="shared" si="18"/>
        <v>Symptome</v>
      </c>
      <c r="U143" s="94">
        <f>IFERROR(VLOOKUP(Abfalldokumentation!$W143,Kennzahlen!S:U,3,FALSE)*Abfalldokumentation!$J143,"0")</f>
        <v>0.45</v>
      </c>
      <c r="V143" s="93" t="str">
        <f>IF(ISBLANK(A143),VLOOKUP(Abfalldokumentation!$W143,'Linien - BU'!R:S,2,FALSE),A143)</f>
        <v>L21</v>
      </c>
      <c r="W143" s="95">
        <f t="shared" si="19"/>
        <v>29500906</v>
      </c>
      <c r="X143" s="108">
        <f t="shared" si="20"/>
        <v>61</v>
      </c>
      <c r="Y143" s="34"/>
      <c r="AC143" s="34"/>
      <c r="AF143" s="34"/>
      <c r="AG143" s="34"/>
      <c r="AH143" s="34"/>
    </row>
    <row r="144" spans="1:34" ht="30" customHeight="1" x14ac:dyDescent="0.25">
      <c r="A144" s="50" t="s">
        <v>15064</v>
      </c>
      <c r="B144" s="51">
        <v>29500909</v>
      </c>
      <c r="C144" s="51">
        <v>3</v>
      </c>
      <c r="D144" s="51">
        <v>61</v>
      </c>
      <c r="E144" s="52">
        <v>44439</v>
      </c>
      <c r="F144" s="53" t="s">
        <v>15</v>
      </c>
      <c r="G144" s="54" t="s">
        <v>145</v>
      </c>
      <c r="H144" s="55" t="str">
        <f>IFERROR(VLOOKUP(Abfalldokumentation!$B144,Artikel!A:C,3,FALSE),Abfalldokumentation!$B144)</f>
        <v>ABS APPEN</v>
      </c>
      <c r="I144" s="96" t="str">
        <f>VLOOKUP(V144,'Linien - BU'!A:B,2,FALSE)</f>
        <v>BU4</v>
      </c>
      <c r="J144" s="97">
        <f t="shared" si="14"/>
        <v>3</v>
      </c>
      <c r="K144" s="98">
        <f>Abfalldokumentation!$E144</f>
        <v>44439</v>
      </c>
      <c r="L144" s="97" t="str">
        <f>IFERROR(IF(AND(OR(Abfalldokumentation!$I144="BU3",Abfalldokumentation!$I144="Verkauf"),Abfalldokumentation!$N144="Schimmel",Abfalldokumentation!$O144="keinen Abnehmer/kein Schälpersonal"),"Div. Zipfel, ES ohne Verwendung",VLOOKUP(Abfalldokumentation!$M144,Produktgruppen!A:B,2,FALSE)),"-")</f>
        <v>ABS</v>
      </c>
      <c r="M144" s="99" t="str">
        <f>IFERROR(VLOOKUP(Abfalldokumentation!$W144,Artikel!A:C,3,FALSE),Abfalldokumentation!$W144)</f>
        <v>ABS APPEN</v>
      </c>
      <c r="N144" s="100" t="str">
        <f>VLOOKUP(D144,'Liste Gründe'!A:D,2,FALSE)</f>
        <v>keinen Verwendungszweck</v>
      </c>
      <c r="O144" s="98" t="str">
        <f>IF(ISBLANK(F144),VLOOKUP(Abfalldokumentation!$X144,'Liste Gründe'!A:D,3,FALSE),F144)</f>
        <v>keinen Verwendungszweck</v>
      </c>
      <c r="P144" s="100" t="str">
        <f>IF(ISBLANK(Abfalldokumentation!$G144),"-",Abfalldokumentation!$G144)</f>
        <v>&lt;20kg/Monat</v>
      </c>
      <c r="Q144" s="99">
        <f t="shared" si="15"/>
        <v>35</v>
      </c>
      <c r="R144" s="100" t="str">
        <f t="shared" si="16"/>
        <v>Produkte</v>
      </c>
      <c r="S144" s="100" t="str">
        <f t="shared" si="17"/>
        <v>BUs</v>
      </c>
      <c r="T144" s="100" t="str">
        <f t="shared" si="18"/>
        <v>Symptome</v>
      </c>
      <c r="U144" s="100">
        <f>IFERROR(VLOOKUP(Abfalldokumentation!$W144,Kennzahlen!S:U,3,FALSE)*Abfalldokumentation!$J144,"0")</f>
        <v>0.03</v>
      </c>
      <c r="V144" s="99" t="str">
        <f>IF(ISBLANK(A144),VLOOKUP(Abfalldokumentation!$W144,'Linien - BU'!R:S,2,FALSE),A144)</f>
        <v>L23</v>
      </c>
      <c r="W144" s="95">
        <f t="shared" si="19"/>
        <v>29500909</v>
      </c>
      <c r="X144" s="108">
        <f t="shared" si="20"/>
        <v>61</v>
      </c>
      <c r="Y144" s="34"/>
      <c r="AC144" s="34"/>
      <c r="AF144" s="34"/>
      <c r="AG144" s="34"/>
      <c r="AH144" s="34"/>
    </row>
    <row r="145" spans="1:34" ht="30" customHeight="1" x14ac:dyDescent="0.25">
      <c r="A145" s="56" t="s">
        <v>15087</v>
      </c>
      <c r="B145" s="57">
        <v>29500925</v>
      </c>
      <c r="C145" s="57">
        <v>45</v>
      </c>
      <c r="D145" s="57">
        <v>61</v>
      </c>
      <c r="E145" s="58">
        <v>44439</v>
      </c>
      <c r="F145" s="59" t="s">
        <v>15</v>
      </c>
      <c r="G145" s="60" t="s">
        <v>151</v>
      </c>
      <c r="H145" s="61" t="str">
        <f>IFERROR(VLOOKUP(Abfalldokumentation!$B145,Artikel!A:C,3,FALSE),Abfalldokumentation!$B145)</f>
        <v>ABS GOU HALAL</v>
      </c>
      <c r="I145" s="90" t="str">
        <f>VLOOKUP(V145,'Linien - BU'!A:B,2,FALSE)</f>
        <v>BU4</v>
      </c>
      <c r="J145" s="91">
        <f t="shared" si="14"/>
        <v>45</v>
      </c>
      <c r="K145" s="92">
        <f>Abfalldokumentation!$E145</f>
        <v>44439</v>
      </c>
      <c r="L145" s="91" t="str">
        <f>IFERROR(IF(AND(OR(Abfalldokumentation!$I145="BU3",Abfalldokumentation!$I145="Verkauf"),Abfalldokumentation!$N145="Schimmel",Abfalldokumentation!$O145="keinen Abnehmer/kein Schälpersonal"),"Div. Zipfel, ES ohne Verwendung",VLOOKUP(Abfalldokumentation!$M145,Produktgruppen!A:B,2,FALSE)),"-")</f>
        <v>ABS</v>
      </c>
      <c r="M145" s="93" t="str">
        <f>IFERROR(VLOOKUP(Abfalldokumentation!$W145,Artikel!A:C,3,FALSE),Abfalldokumentation!$W145)</f>
        <v>ABS GOU HALAL</v>
      </c>
      <c r="N145" s="94" t="str">
        <f>VLOOKUP(D145,'Liste Gründe'!A:D,2,FALSE)</f>
        <v>keinen Verwendungszweck</v>
      </c>
      <c r="O145" s="92" t="str">
        <f>IF(ISBLANK(F145),VLOOKUP(Abfalldokumentation!$X145,'Liste Gründe'!A:D,3,FALSE),F145)</f>
        <v>keinen Verwendungszweck</v>
      </c>
      <c r="P145" s="94" t="str">
        <f>IF(ISBLANK(Abfalldokumentation!$G145),"-",Abfalldokumentation!$G145)</f>
        <v>&lt;50kg/Monat</v>
      </c>
      <c r="Q145" s="93">
        <f t="shared" si="15"/>
        <v>35</v>
      </c>
      <c r="R145" s="94" t="str">
        <f t="shared" si="16"/>
        <v>Produkte</v>
      </c>
      <c r="S145" s="94" t="str">
        <f t="shared" si="17"/>
        <v>BUs</v>
      </c>
      <c r="T145" s="94" t="str">
        <f t="shared" si="18"/>
        <v>Symptome</v>
      </c>
      <c r="U145" s="94" t="str">
        <f>IFERROR(VLOOKUP(Abfalldokumentation!$W145,Kennzahlen!S:U,3,FALSE)*Abfalldokumentation!$J145,"0")</f>
        <v>0</v>
      </c>
      <c r="V145" s="93" t="str">
        <f>IF(ISBLANK(A145),VLOOKUP(Abfalldokumentation!$W145,'Linien - BU'!R:S,2,FALSE),A145)</f>
        <v>L21</v>
      </c>
      <c r="W145" s="95">
        <f t="shared" si="19"/>
        <v>29500925</v>
      </c>
      <c r="X145" s="108">
        <f t="shared" si="20"/>
        <v>61</v>
      </c>
      <c r="Y145" s="34"/>
      <c r="AC145" s="34"/>
      <c r="AF145" s="34"/>
      <c r="AG145" s="34"/>
      <c r="AH145" s="34"/>
    </row>
    <row r="146" spans="1:34" ht="30" customHeight="1" x14ac:dyDescent="0.25">
      <c r="A146" s="50" t="s">
        <v>9</v>
      </c>
      <c r="B146" s="51">
        <v>29500966</v>
      </c>
      <c r="C146" s="51">
        <v>24</v>
      </c>
      <c r="D146" s="51">
        <v>61</v>
      </c>
      <c r="E146" s="52">
        <v>44439</v>
      </c>
      <c r="F146" s="53" t="s">
        <v>15</v>
      </c>
      <c r="G146" s="54" t="s">
        <v>151</v>
      </c>
      <c r="H146" s="55" t="str">
        <f>IFERROR(VLOOKUP(Abfalldokumentation!$B146,Artikel!A:C,3,FALSE),Abfalldokumentation!$B146)</f>
        <v>ABS BIOLAND-RINGELB</v>
      </c>
      <c r="I146" s="96" t="str">
        <f>VLOOKUP(V146,'Linien - BU'!A:B,2,FALSE)</f>
        <v>BU4</v>
      </c>
      <c r="J146" s="97">
        <f t="shared" si="14"/>
        <v>24</v>
      </c>
      <c r="K146" s="98">
        <f>Abfalldokumentation!$E146</f>
        <v>44439</v>
      </c>
      <c r="L146" s="97" t="str">
        <f>IFERROR(IF(AND(OR(Abfalldokumentation!$I146="BU3",Abfalldokumentation!$I146="Verkauf"),Abfalldokumentation!$N146="Schimmel",Abfalldokumentation!$O146="keinen Abnehmer/kein Schälpersonal"),"Div. Zipfel, ES ohne Verwendung",VLOOKUP(Abfalldokumentation!$M146,Produktgruppen!A:B,2,FALSE)),"-")</f>
        <v>ABS</v>
      </c>
      <c r="M146" s="99" t="str">
        <f>IFERROR(VLOOKUP(Abfalldokumentation!$W146,Artikel!A:C,3,FALSE),Abfalldokumentation!$W146)</f>
        <v>ABS BIOLAND-RINGELB</v>
      </c>
      <c r="N146" s="100" t="str">
        <f>VLOOKUP(D146,'Liste Gründe'!A:D,2,FALSE)</f>
        <v>keinen Verwendungszweck</v>
      </c>
      <c r="O146" s="98" t="str">
        <f>IF(ISBLANK(F146),VLOOKUP(Abfalldokumentation!$X146,'Liste Gründe'!A:D,3,FALSE),F146)</f>
        <v>keinen Verwendungszweck</v>
      </c>
      <c r="P146" s="100" t="str">
        <f>IF(ISBLANK(Abfalldokumentation!$G146),"-",Abfalldokumentation!$G146)</f>
        <v>&lt;50kg/Monat</v>
      </c>
      <c r="Q146" s="99">
        <f t="shared" si="15"/>
        <v>35</v>
      </c>
      <c r="R146" s="100" t="str">
        <f t="shared" si="16"/>
        <v>Produkte</v>
      </c>
      <c r="S146" s="100" t="str">
        <f t="shared" si="17"/>
        <v>BUs</v>
      </c>
      <c r="T146" s="100" t="str">
        <f t="shared" si="18"/>
        <v>Symptome</v>
      </c>
      <c r="U146" s="100" t="str">
        <f>IFERROR(VLOOKUP(Abfalldokumentation!$W146,Kennzahlen!S:U,3,FALSE)*Abfalldokumentation!$J146,"0")</f>
        <v>0</v>
      </c>
      <c r="V146" s="99" t="str">
        <f>IF(ISBLANK(A146),VLOOKUP(Abfalldokumentation!$W146,'Linien - BU'!R:S,2,FALSE),A146)</f>
        <v>BU4</v>
      </c>
      <c r="W146" s="95">
        <f t="shared" si="19"/>
        <v>29500966</v>
      </c>
      <c r="X146" s="108">
        <f t="shared" si="20"/>
        <v>61</v>
      </c>
      <c r="Y146" s="34"/>
      <c r="AC146" s="34"/>
      <c r="AF146" s="34"/>
      <c r="AG146" s="34"/>
      <c r="AH146" s="34"/>
    </row>
    <row r="147" spans="1:34" ht="30" customHeight="1" x14ac:dyDescent="0.25">
      <c r="A147" s="56" t="s">
        <v>15087</v>
      </c>
      <c r="B147" s="57">
        <v>29501009</v>
      </c>
      <c r="C147" s="57">
        <v>41</v>
      </c>
      <c r="D147" s="57">
        <v>61</v>
      </c>
      <c r="E147" s="58">
        <v>44439</v>
      </c>
      <c r="F147" s="59" t="s">
        <v>15</v>
      </c>
      <c r="G147" s="60" t="s">
        <v>79</v>
      </c>
      <c r="H147" s="61" t="str">
        <f>IFERROR(VLOOKUP(Abfalldokumentation!$B147,Artikel!A:C,3,FALSE),Abfalldokumentation!$B147)</f>
        <v>ABS Whisky-Nuts</v>
      </c>
      <c r="I147" s="90" t="str">
        <f>VLOOKUP(V147,'Linien - BU'!A:B,2,FALSE)</f>
        <v>BU4</v>
      </c>
      <c r="J147" s="91">
        <f t="shared" si="14"/>
        <v>41</v>
      </c>
      <c r="K147" s="92">
        <f>Abfalldokumentation!$E147</f>
        <v>44439</v>
      </c>
      <c r="L147" s="91" t="str">
        <f>IFERROR(IF(AND(OR(Abfalldokumentation!$I147="BU3",Abfalldokumentation!$I147="Verkauf"),Abfalldokumentation!$N147="Schimmel",Abfalldokumentation!$O147="keinen Abnehmer/kein Schälpersonal"),"Div. Zipfel, ES ohne Verwendung",VLOOKUP(Abfalldokumentation!$M147,Produktgruppen!A:B,2,FALSE)),"-")</f>
        <v>ABS</v>
      </c>
      <c r="M147" s="93" t="str">
        <f>IFERROR(VLOOKUP(Abfalldokumentation!$W147,Artikel!A:C,3,FALSE),Abfalldokumentation!$W147)</f>
        <v>ABS Whisky-Nuts</v>
      </c>
      <c r="N147" s="94" t="str">
        <f>VLOOKUP(D147,'Liste Gründe'!A:D,2,FALSE)</f>
        <v>keinen Verwendungszweck</v>
      </c>
      <c r="O147" s="92" t="str">
        <f>IF(ISBLANK(F147),VLOOKUP(Abfalldokumentation!$X147,'Liste Gründe'!A:D,3,FALSE),F147)</f>
        <v>keinen Verwendungszweck</v>
      </c>
      <c r="P147" s="94" t="str">
        <f>IF(ISBLANK(Abfalldokumentation!$G147),"-",Abfalldokumentation!$G147)</f>
        <v>&lt;300kg/Monat</v>
      </c>
      <c r="Q147" s="93">
        <f t="shared" si="15"/>
        <v>35</v>
      </c>
      <c r="R147" s="94" t="str">
        <f t="shared" si="16"/>
        <v>Produkte</v>
      </c>
      <c r="S147" s="94" t="str">
        <f t="shared" si="17"/>
        <v>BUs</v>
      </c>
      <c r="T147" s="94" t="str">
        <f t="shared" si="18"/>
        <v>Symptome</v>
      </c>
      <c r="U147" s="94">
        <f>IFERROR(VLOOKUP(Abfalldokumentation!$W147,Kennzahlen!S:U,3,FALSE)*Abfalldokumentation!$J147,"0")</f>
        <v>61.5</v>
      </c>
      <c r="V147" s="93" t="str">
        <f>IF(ISBLANK(A147),VLOOKUP(Abfalldokumentation!$W147,'Linien - BU'!R:S,2,FALSE),A147)</f>
        <v>L21</v>
      </c>
      <c r="W147" s="95">
        <f t="shared" si="19"/>
        <v>29501009</v>
      </c>
      <c r="X147" s="108">
        <f t="shared" si="20"/>
        <v>61</v>
      </c>
      <c r="Y147" s="34"/>
      <c r="AC147" s="34"/>
      <c r="AF147" s="34"/>
      <c r="AG147" s="34"/>
      <c r="AH147" s="34"/>
    </row>
    <row r="148" spans="1:34" ht="30" customHeight="1" x14ac:dyDescent="0.25">
      <c r="A148" s="50" t="s">
        <v>15064</v>
      </c>
      <c r="B148" s="51">
        <v>29501013</v>
      </c>
      <c r="C148" s="51">
        <v>7</v>
      </c>
      <c r="D148" s="51">
        <v>61</v>
      </c>
      <c r="E148" s="52">
        <v>44439</v>
      </c>
      <c r="F148" s="53" t="s">
        <v>15</v>
      </c>
      <c r="G148" s="54" t="s">
        <v>145</v>
      </c>
      <c r="H148" s="55" t="str">
        <f>IFERROR(VLOOKUP(Abfalldokumentation!$B148,Artikel!A:C,3,FALSE),Abfalldokumentation!$B148)</f>
        <v>ABS AT-ROTWEIN</v>
      </c>
      <c r="I148" s="96" t="str">
        <f>VLOOKUP(V148,'Linien - BU'!A:B,2,FALSE)</f>
        <v>BU4</v>
      </c>
      <c r="J148" s="97">
        <f t="shared" si="14"/>
        <v>7</v>
      </c>
      <c r="K148" s="98">
        <f>Abfalldokumentation!$E148</f>
        <v>44439</v>
      </c>
      <c r="L148" s="97" t="str">
        <f>IFERROR(IF(AND(OR(Abfalldokumentation!$I148="BU3",Abfalldokumentation!$I148="Verkauf"),Abfalldokumentation!$N148="Schimmel",Abfalldokumentation!$O148="keinen Abnehmer/kein Schälpersonal"),"Div. Zipfel, ES ohne Verwendung",VLOOKUP(Abfalldokumentation!$M148,Produktgruppen!A:B,2,FALSE)),"-")</f>
        <v>ABS</v>
      </c>
      <c r="M148" s="99" t="str">
        <f>IFERROR(VLOOKUP(Abfalldokumentation!$W148,Artikel!A:C,3,FALSE),Abfalldokumentation!$W148)</f>
        <v>ABS AT-ROTWEIN</v>
      </c>
      <c r="N148" s="100" t="str">
        <f>VLOOKUP(D148,'Liste Gründe'!A:D,2,FALSE)</f>
        <v>keinen Verwendungszweck</v>
      </c>
      <c r="O148" s="98" t="str">
        <f>IF(ISBLANK(F148),VLOOKUP(Abfalldokumentation!$X148,'Liste Gründe'!A:D,3,FALSE),F148)</f>
        <v>keinen Verwendungszweck</v>
      </c>
      <c r="P148" s="100" t="str">
        <f>IF(ISBLANK(Abfalldokumentation!$G148),"-",Abfalldokumentation!$G148)</f>
        <v>&lt;20kg/Monat</v>
      </c>
      <c r="Q148" s="99">
        <f t="shared" si="15"/>
        <v>35</v>
      </c>
      <c r="R148" s="100" t="str">
        <f t="shared" si="16"/>
        <v>Produkte</v>
      </c>
      <c r="S148" s="100" t="str">
        <f t="shared" si="17"/>
        <v>BUs</v>
      </c>
      <c r="T148" s="100" t="str">
        <f t="shared" si="18"/>
        <v>Symptome</v>
      </c>
      <c r="U148" s="100">
        <f>IFERROR(VLOOKUP(Abfalldokumentation!$W148,Kennzahlen!S:U,3,FALSE)*Abfalldokumentation!$J148,"0")</f>
        <v>6.9999999999999999E-4</v>
      </c>
      <c r="V148" s="99" t="str">
        <f>IF(ISBLANK(A148),VLOOKUP(Abfalldokumentation!$W148,'Linien - BU'!R:S,2,FALSE),A148)</f>
        <v>L23</v>
      </c>
      <c r="W148" s="95">
        <f t="shared" si="19"/>
        <v>29501013</v>
      </c>
      <c r="X148" s="108">
        <f t="shared" si="20"/>
        <v>61</v>
      </c>
      <c r="Y148" s="34"/>
      <c r="AC148" s="34"/>
      <c r="AF148" s="34"/>
      <c r="AG148" s="34"/>
      <c r="AH148" s="34"/>
    </row>
    <row r="149" spans="1:34" ht="30" customHeight="1" x14ac:dyDescent="0.25">
      <c r="A149" s="56" t="s">
        <v>15077</v>
      </c>
      <c r="B149" s="57">
        <v>29501020</v>
      </c>
      <c r="C149" s="57">
        <v>175</v>
      </c>
      <c r="D149" s="57">
        <v>61</v>
      </c>
      <c r="E149" s="58">
        <v>44439</v>
      </c>
      <c r="F149" s="59" t="s">
        <v>15</v>
      </c>
      <c r="G149" s="60" t="s">
        <v>15</v>
      </c>
      <c r="H149" s="61" t="str">
        <f>IFERROR(VLOOKUP(Abfalldokumentation!$B149,Artikel!A:C,3,FALSE),Abfalldokumentation!$B149)</f>
        <v>VOS WAL-THEKE</v>
      </c>
      <c r="I149" s="90" t="str">
        <f>VLOOKUP(V149,'Linien - BU'!A:B,2,FALSE)</f>
        <v>BU4</v>
      </c>
      <c r="J149" s="91">
        <f t="shared" si="14"/>
        <v>175</v>
      </c>
      <c r="K149" s="92">
        <f>Abfalldokumentation!$E149</f>
        <v>44439</v>
      </c>
      <c r="L149" s="91" t="str">
        <f>IFERROR(IF(AND(OR(Abfalldokumentation!$I149="BU3",Abfalldokumentation!$I149="Verkauf"),Abfalldokumentation!$N149="Schimmel",Abfalldokumentation!$O149="keinen Abnehmer/kein Schälpersonal"),"Div. Zipfel, ES ohne Verwendung",VLOOKUP(Abfalldokumentation!$M149,Produktgruppen!A:B,2,FALSE)),"-")</f>
        <v>Vorschmelz</v>
      </c>
      <c r="M149" s="93" t="str">
        <f>IFERROR(VLOOKUP(Abfalldokumentation!$W149,Artikel!A:C,3,FALSE),Abfalldokumentation!$W149)</f>
        <v>VOS WAL-THEKE</v>
      </c>
      <c r="N149" s="94" t="str">
        <f>VLOOKUP(D149,'Liste Gründe'!A:D,2,FALSE)</f>
        <v>keinen Verwendungszweck</v>
      </c>
      <c r="O149" s="92" t="str">
        <f>IF(ISBLANK(F149),VLOOKUP(Abfalldokumentation!$X149,'Liste Gründe'!A:D,3,FALSE),F149)</f>
        <v>keinen Verwendungszweck</v>
      </c>
      <c r="P149" s="94" t="str">
        <f>IF(ISBLANK(Abfalldokumentation!$G149),"-",Abfalldokumentation!$G149)</f>
        <v>keinen Verwendungszweck</v>
      </c>
      <c r="Q149" s="93">
        <f t="shared" si="15"/>
        <v>35</v>
      </c>
      <c r="R149" s="94" t="str">
        <f t="shared" si="16"/>
        <v>Produkte</v>
      </c>
      <c r="S149" s="94" t="str">
        <f t="shared" si="17"/>
        <v>BUs</v>
      </c>
      <c r="T149" s="94" t="str">
        <f t="shared" si="18"/>
        <v>Symptome</v>
      </c>
      <c r="U149" s="94">
        <f>IFERROR(VLOOKUP(Abfalldokumentation!$W149,Kennzahlen!S:U,3,FALSE)*Abfalldokumentation!$J149,"0")</f>
        <v>87.5</v>
      </c>
      <c r="V149" s="93" t="str">
        <f>IF(ISBLANK(A149),VLOOKUP(Abfalldokumentation!$W149,'Linien - BU'!R:S,2,FALSE),A149)</f>
        <v>L22</v>
      </c>
      <c r="W149" s="95">
        <f t="shared" si="19"/>
        <v>29501020</v>
      </c>
      <c r="X149" s="108">
        <f t="shared" si="20"/>
        <v>61</v>
      </c>
      <c r="Y149" s="34"/>
      <c r="AC149" s="34"/>
      <c r="AF149" s="34"/>
      <c r="AG149" s="34"/>
      <c r="AH149" s="34"/>
    </row>
    <row r="150" spans="1:34" ht="30" customHeight="1" x14ac:dyDescent="0.25">
      <c r="A150" s="50" t="s">
        <v>15044</v>
      </c>
      <c r="B150" s="51">
        <v>29501022</v>
      </c>
      <c r="C150" s="51">
        <v>1029</v>
      </c>
      <c r="D150" s="51">
        <v>12</v>
      </c>
      <c r="E150" s="52">
        <v>44439</v>
      </c>
      <c r="F150" s="53" t="s">
        <v>15041</v>
      </c>
      <c r="G150" s="54" t="s">
        <v>87</v>
      </c>
      <c r="H150" s="55" t="str">
        <f>IFERROR(VLOOKUP(Abfalldokumentation!$B150,Artikel!A:C,3,FALSE),Abfalldokumentation!$B150)</f>
        <v>VOS RW NATUR AMM CO REZ</v>
      </c>
      <c r="I150" s="96" t="str">
        <f>VLOOKUP(V150,'Linien - BU'!A:B,2,FALSE)</f>
        <v>Verkauf</v>
      </c>
      <c r="J150" s="97">
        <f t="shared" si="14"/>
        <v>1029</v>
      </c>
      <c r="K150" s="98">
        <f>Abfalldokumentation!$E150</f>
        <v>44439</v>
      </c>
      <c r="L150" s="97" t="str">
        <f>IFERROR(IF(AND(OR(Abfalldokumentation!$I150="BU3",Abfalldokumentation!$I150="Verkauf"),Abfalldokumentation!$N150="Schimmel",Abfalldokumentation!$O150="keinen Abnehmer/kein Schälpersonal"),"Div. Zipfel, ES ohne Verwendung",VLOOKUP(Abfalldokumentation!$M150,Produktgruppen!A:B,2,FALSE)),"-")</f>
        <v>Div. Zipfel, ES ohne Verwendung</v>
      </c>
      <c r="M150" s="99" t="str">
        <f>IFERROR(VLOOKUP(Abfalldokumentation!$W150,Artikel!A:C,3,FALSE),Abfalldokumentation!$W150)</f>
        <v>VOS RW NATUR AMM CO REZ</v>
      </c>
      <c r="N150" s="100" t="str">
        <f>VLOOKUP(D150,'Liste Gründe'!A:D,2,FALSE)</f>
        <v>Schimmel</v>
      </c>
      <c r="O150" s="98" t="str">
        <f>IF(ISBLANK(F150),VLOOKUP(Abfalldokumentation!$X150,'Liste Gründe'!A:D,3,FALSE),F150)</f>
        <v>keinen Abnehmer/kein Schälpersonal</v>
      </c>
      <c r="P150" s="100" t="str">
        <f>IF(ISBLANK(Abfalldokumentation!$G150),"-",Abfalldokumentation!$G150)</f>
        <v>keinen Abnehmer/Schälen</v>
      </c>
      <c r="Q150" s="99">
        <f t="shared" si="15"/>
        <v>35</v>
      </c>
      <c r="R150" s="100" t="str">
        <f t="shared" si="16"/>
        <v>Produkte</v>
      </c>
      <c r="S150" s="100" t="str">
        <f t="shared" si="17"/>
        <v>BUs</v>
      </c>
      <c r="T150" s="100" t="str">
        <f t="shared" si="18"/>
        <v>Symptome</v>
      </c>
      <c r="U150" s="100">
        <f>IFERROR(VLOOKUP(Abfalldokumentation!$W150,Kennzahlen!S:U,3,FALSE)*Abfalldokumentation!$J150,"0")</f>
        <v>514.5</v>
      </c>
      <c r="V150" s="99" t="str">
        <f>IF(ISBLANK(A150),VLOOKUP(Abfalldokumentation!$W150,'Linien - BU'!R:S,2,FALSE),A150)</f>
        <v>Verkauf</v>
      </c>
      <c r="W150" s="95">
        <f t="shared" si="19"/>
        <v>29501022</v>
      </c>
      <c r="X150" s="108">
        <f t="shared" si="20"/>
        <v>12</v>
      </c>
      <c r="Y150" s="34"/>
      <c r="AC150" s="34"/>
      <c r="AF150" s="34"/>
      <c r="AG150" s="34"/>
      <c r="AH150" s="34"/>
    </row>
    <row r="151" spans="1:34" ht="30" customHeight="1" x14ac:dyDescent="0.25">
      <c r="A151" s="56" t="s">
        <v>15077</v>
      </c>
      <c r="B151" s="57">
        <v>29501028</v>
      </c>
      <c r="C151" s="57">
        <v>31</v>
      </c>
      <c r="D151" s="57">
        <v>61</v>
      </c>
      <c r="E151" s="58">
        <v>44439</v>
      </c>
      <c r="F151" s="59" t="s">
        <v>15</v>
      </c>
      <c r="G151" s="60" t="s">
        <v>79</v>
      </c>
      <c r="H151" s="61" t="str">
        <f>IFERROR(VLOOKUP(Abfalldokumentation!$B151,Artikel!A:C,3,FALSE),Abfalldokumentation!$B151)</f>
        <v>ABS KELLERGEIST</v>
      </c>
      <c r="I151" s="90" t="str">
        <f>VLOOKUP(V151,'Linien - BU'!A:B,2,FALSE)</f>
        <v>BU4</v>
      </c>
      <c r="J151" s="91">
        <f t="shared" si="14"/>
        <v>31</v>
      </c>
      <c r="K151" s="92">
        <f>Abfalldokumentation!$E151</f>
        <v>44439</v>
      </c>
      <c r="L151" s="91" t="str">
        <f>IFERROR(IF(AND(OR(Abfalldokumentation!$I151="BU3",Abfalldokumentation!$I151="Verkauf"),Abfalldokumentation!$N151="Schimmel",Abfalldokumentation!$O151="keinen Abnehmer/kein Schälpersonal"),"Div. Zipfel, ES ohne Verwendung",VLOOKUP(Abfalldokumentation!$M151,Produktgruppen!A:B,2,FALSE)),"-")</f>
        <v>ABS</v>
      </c>
      <c r="M151" s="93" t="str">
        <f>IFERROR(VLOOKUP(Abfalldokumentation!$W151,Artikel!A:C,3,FALSE),Abfalldokumentation!$W151)</f>
        <v>ABS KELLERGEIST</v>
      </c>
      <c r="N151" s="94" t="str">
        <f>VLOOKUP(D151,'Liste Gründe'!A:D,2,FALSE)</f>
        <v>keinen Verwendungszweck</v>
      </c>
      <c r="O151" s="92" t="str">
        <f>IF(ISBLANK(F151),VLOOKUP(Abfalldokumentation!$X151,'Liste Gründe'!A:D,3,FALSE),F151)</f>
        <v>keinen Verwendungszweck</v>
      </c>
      <c r="P151" s="94" t="str">
        <f>IF(ISBLANK(Abfalldokumentation!$G151),"-",Abfalldokumentation!$G151)</f>
        <v>&lt;300kg/Monat</v>
      </c>
      <c r="Q151" s="93">
        <f t="shared" si="15"/>
        <v>35</v>
      </c>
      <c r="R151" s="94" t="str">
        <f t="shared" si="16"/>
        <v>Produkte</v>
      </c>
      <c r="S151" s="94" t="str">
        <f t="shared" si="17"/>
        <v>BUs</v>
      </c>
      <c r="T151" s="94" t="str">
        <f t="shared" si="18"/>
        <v>Symptome</v>
      </c>
      <c r="U151" s="94">
        <f>IFERROR(VLOOKUP(Abfalldokumentation!$W151,Kennzahlen!S:U,3,FALSE)*Abfalldokumentation!$J151,"0")</f>
        <v>3.1000000000000003E-3</v>
      </c>
      <c r="V151" s="93" t="str">
        <f>IF(ISBLANK(A151),VLOOKUP(Abfalldokumentation!$W151,'Linien - BU'!R:S,2,FALSE),A151)</f>
        <v>L22</v>
      </c>
      <c r="W151" s="95">
        <f t="shared" si="19"/>
        <v>29501028</v>
      </c>
      <c r="X151" s="108">
        <f t="shared" si="20"/>
        <v>61</v>
      </c>
      <c r="Y151" s="34"/>
      <c r="AC151" s="34"/>
      <c r="AF151" s="34"/>
      <c r="AG151" s="34"/>
      <c r="AH151" s="34"/>
    </row>
    <row r="152" spans="1:34" ht="30" customHeight="1" x14ac:dyDescent="0.25">
      <c r="A152" s="50" t="s">
        <v>15087</v>
      </c>
      <c r="B152" s="51">
        <v>29501029</v>
      </c>
      <c r="C152" s="51">
        <v>64</v>
      </c>
      <c r="D152" s="51">
        <v>61</v>
      </c>
      <c r="E152" s="52">
        <v>44439</v>
      </c>
      <c r="F152" s="53" t="s">
        <v>15</v>
      </c>
      <c r="G152" s="54" t="s">
        <v>79</v>
      </c>
      <c r="H152" s="55" t="str">
        <f>IFERROR(VLOOKUP(Abfalldokumentation!$B152,Artikel!A:C,3,FALSE),Abfalldokumentation!$B152)</f>
        <v>ABS BRUSCHETTA</v>
      </c>
      <c r="I152" s="96" t="str">
        <f>VLOOKUP(V152,'Linien - BU'!A:B,2,FALSE)</f>
        <v>BU4</v>
      </c>
      <c r="J152" s="97">
        <f t="shared" si="14"/>
        <v>64</v>
      </c>
      <c r="K152" s="98">
        <f>Abfalldokumentation!$E152</f>
        <v>44439</v>
      </c>
      <c r="L152" s="97" t="str">
        <f>IFERROR(IF(AND(OR(Abfalldokumentation!$I152="BU3",Abfalldokumentation!$I152="Verkauf"),Abfalldokumentation!$N152="Schimmel",Abfalldokumentation!$O152="keinen Abnehmer/kein Schälpersonal"),"Div. Zipfel, ES ohne Verwendung",VLOOKUP(Abfalldokumentation!$M152,Produktgruppen!A:B,2,FALSE)),"-")</f>
        <v>ABS</v>
      </c>
      <c r="M152" s="99" t="str">
        <f>IFERROR(VLOOKUP(Abfalldokumentation!$W152,Artikel!A:C,3,FALSE),Abfalldokumentation!$W152)</f>
        <v>ABS BRUSCHETTA</v>
      </c>
      <c r="N152" s="100" t="str">
        <f>VLOOKUP(D152,'Liste Gründe'!A:D,2,FALSE)</f>
        <v>keinen Verwendungszweck</v>
      </c>
      <c r="O152" s="98" t="str">
        <f>IF(ISBLANK(F152),VLOOKUP(Abfalldokumentation!$X152,'Liste Gründe'!A:D,3,FALSE),F152)</f>
        <v>keinen Verwendungszweck</v>
      </c>
      <c r="P152" s="100" t="str">
        <f>IF(ISBLANK(Abfalldokumentation!$G152),"-",Abfalldokumentation!$G152)</f>
        <v>&lt;300kg/Monat</v>
      </c>
      <c r="Q152" s="99">
        <f t="shared" si="15"/>
        <v>35</v>
      </c>
      <c r="R152" s="100" t="str">
        <f t="shared" si="16"/>
        <v>Produkte</v>
      </c>
      <c r="S152" s="100" t="str">
        <f t="shared" si="17"/>
        <v>BUs</v>
      </c>
      <c r="T152" s="100" t="str">
        <f t="shared" si="18"/>
        <v>Symptome</v>
      </c>
      <c r="U152" s="100">
        <f>IFERROR(VLOOKUP(Abfalldokumentation!$W152,Kennzahlen!S:U,3,FALSE)*Abfalldokumentation!$J152,"0")</f>
        <v>96</v>
      </c>
      <c r="V152" s="99" t="str">
        <f>IF(ISBLANK(A152),VLOOKUP(Abfalldokumentation!$W152,'Linien - BU'!R:S,2,FALSE),A152)</f>
        <v>L21</v>
      </c>
      <c r="W152" s="95">
        <f t="shared" si="19"/>
        <v>29501029</v>
      </c>
      <c r="X152" s="108">
        <f t="shared" si="20"/>
        <v>61</v>
      </c>
      <c r="Y152" s="34"/>
      <c r="AC152" s="34"/>
      <c r="AF152" s="34"/>
      <c r="AG152" s="34"/>
      <c r="AH152" s="34"/>
    </row>
    <row r="153" spans="1:34" ht="30" customHeight="1" x14ac:dyDescent="0.25">
      <c r="A153" s="56" t="s">
        <v>15087</v>
      </c>
      <c r="B153" s="57">
        <v>29501030</v>
      </c>
      <c r="C153" s="57">
        <v>53</v>
      </c>
      <c r="D153" s="57">
        <v>61</v>
      </c>
      <c r="E153" s="58">
        <v>44439</v>
      </c>
      <c r="F153" s="59" t="s">
        <v>15</v>
      </c>
      <c r="G153" s="60" t="s">
        <v>155</v>
      </c>
      <c r="H153" s="61" t="str">
        <f>IFERROR(VLOOKUP(Abfalldokumentation!$B153,Artikel!A:C,3,FALSE),Abfalldokumentation!$B153)</f>
        <v>ABS ORANG-PESTO</v>
      </c>
      <c r="I153" s="90" t="str">
        <f>VLOOKUP(V153,'Linien - BU'!A:B,2,FALSE)</f>
        <v>BU4</v>
      </c>
      <c r="J153" s="91">
        <f t="shared" si="14"/>
        <v>53</v>
      </c>
      <c r="K153" s="92">
        <f>Abfalldokumentation!$E153</f>
        <v>44439</v>
      </c>
      <c r="L153" s="91" t="str">
        <f>IFERROR(IF(AND(OR(Abfalldokumentation!$I153="BU3",Abfalldokumentation!$I153="Verkauf"),Abfalldokumentation!$N153="Schimmel",Abfalldokumentation!$O153="keinen Abnehmer/kein Schälpersonal"),"Div. Zipfel, ES ohne Verwendung",VLOOKUP(Abfalldokumentation!$M153,Produktgruppen!A:B,2,FALSE)),"-")</f>
        <v>ABS</v>
      </c>
      <c r="M153" s="93" t="str">
        <f>IFERROR(VLOOKUP(Abfalldokumentation!$W153,Artikel!A:C,3,FALSE),Abfalldokumentation!$W153)</f>
        <v>ABS ORANG-PESTO</v>
      </c>
      <c r="N153" s="94" t="str">
        <f>VLOOKUP(D153,'Liste Gründe'!A:D,2,FALSE)</f>
        <v>keinen Verwendungszweck</v>
      </c>
      <c r="O153" s="92" t="str">
        <f>IF(ISBLANK(F153),VLOOKUP(Abfalldokumentation!$X153,'Liste Gründe'!A:D,3,FALSE),F153)</f>
        <v>keinen Verwendungszweck</v>
      </c>
      <c r="P153" s="94" t="str">
        <f>IF(ISBLANK(Abfalldokumentation!$G153),"-",Abfalldokumentation!$G153)</f>
        <v>&lt;100kg/Monat</v>
      </c>
      <c r="Q153" s="93">
        <f t="shared" si="15"/>
        <v>35</v>
      </c>
      <c r="R153" s="94" t="str">
        <f t="shared" si="16"/>
        <v>Produkte</v>
      </c>
      <c r="S153" s="94" t="str">
        <f t="shared" si="17"/>
        <v>BUs</v>
      </c>
      <c r="T153" s="94" t="str">
        <f t="shared" si="18"/>
        <v>Symptome</v>
      </c>
      <c r="U153" s="94">
        <f>IFERROR(VLOOKUP(Abfalldokumentation!$W153,Kennzahlen!S:U,3,FALSE)*Abfalldokumentation!$J153,"0")</f>
        <v>79.5</v>
      </c>
      <c r="V153" s="93" t="str">
        <f>IF(ISBLANK(A153),VLOOKUP(Abfalldokumentation!$W153,'Linien - BU'!R:S,2,FALSE),A153)</f>
        <v>L21</v>
      </c>
      <c r="W153" s="95">
        <f t="shared" si="19"/>
        <v>29501030</v>
      </c>
      <c r="X153" s="108">
        <f t="shared" si="20"/>
        <v>61</v>
      </c>
      <c r="Y153" s="34"/>
      <c r="AC153" s="34"/>
      <c r="AF153" s="34"/>
      <c r="AG153" s="34"/>
      <c r="AH153" s="34"/>
    </row>
    <row r="154" spans="1:34" ht="30" customHeight="1" x14ac:dyDescent="0.25">
      <c r="A154" s="50" t="s">
        <v>15077</v>
      </c>
      <c r="B154" s="51">
        <v>29501039</v>
      </c>
      <c r="C154" s="51">
        <v>312</v>
      </c>
      <c r="D154" s="51">
        <v>61</v>
      </c>
      <c r="E154" s="52">
        <v>44439</v>
      </c>
      <c r="F154" s="53" t="s">
        <v>15</v>
      </c>
      <c r="G154" s="54" t="s">
        <v>160</v>
      </c>
      <c r="H154" s="55" t="str">
        <f>IFERROR(VLOOKUP(Abfalldokumentation!$B154,Artikel!A:C,3,FALSE),Abfalldokumentation!$B154)</f>
        <v>ABS OLD-AMSTERDAM</v>
      </c>
      <c r="I154" s="96" t="str">
        <f>VLOOKUP(V154,'Linien - BU'!A:B,2,FALSE)</f>
        <v>BU4</v>
      </c>
      <c r="J154" s="97">
        <f t="shared" si="14"/>
        <v>312</v>
      </c>
      <c r="K154" s="98">
        <f>Abfalldokumentation!$E154</f>
        <v>44439</v>
      </c>
      <c r="L154" s="97" t="str">
        <f>IFERROR(IF(AND(OR(Abfalldokumentation!$I154="BU3",Abfalldokumentation!$I154="Verkauf"),Abfalldokumentation!$N154="Schimmel",Abfalldokumentation!$O154="keinen Abnehmer/kein Schälpersonal"),"Div. Zipfel, ES ohne Verwendung",VLOOKUP(Abfalldokumentation!$M154,Produktgruppen!A:B,2,FALSE)),"-")</f>
        <v>ABS</v>
      </c>
      <c r="M154" s="99" t="str">
        <f>IFERROR(VLOOKUP(Abfalldokumentation!$W154,Artikel!A:C,3,FALSE),Abfalldokumentation!$W154)</f>
        <v>ABS OLD-AMSTERDAM</v>
      </c>
      <c r="N154" s="100" t="str">
        <f>VLOOKUP(D154,'Liste Gründe'!A:D,2,FALSE)</f>
        <v>keinen Verwendungszweck</v>
      </c>
      <c r="O154" s="98" t="str">
        <f>IF(ISBLANK(F154),VLOOKUP(Abfalldokumentation!$X154,'Liste Gründe'!A:D,3,FALSE),F154)</f>
        <v>keinen Verwendungszweck</v>
      </c>
      <c r="P154" s="100" t="str">
        <f>IF(ISBLANK(Abfalldokumentation!$G154),"-",Abfalldokumentation!$G154)</f>
        <v>&lt;1000kg/Monat</v>
      </c>
      <c r="Q154" s="99">
        <f t="shared" si="15"/>
        <v>35</v>
      </c>
      <c r="R154" s="100" t="str">
        <f t="shared" si="16"/>
        <v>Produkte</v>
      </c>
      <c r="S154" s="100" t="str">
        <f t="shared" si="17"/>
        <v>BUs</v>
      </c>
      <c r="T154" s="100" t="str">
        <f t="shared" si="18"/>
        <v>Symptome</v>
      </c>
      <c r="U154" s="100">
        <f>IFERROR(VLOOKUP(Abfalldokumentation!$W154,Kennzahlen!S:U,3,FALSE)*Abfalldokumentation!$J154,"0")</f>
        <v>3.1200000000000002E-2</v>
      </c>
      <c r="V154" s="99" t="str">
        <f>IF(ISBLANK(A154),VLOOKUP(Abfalldokumentation!$W154,'Linien - BU'!R:S,2,FALSE),A154)</f>
        <v>L22</v>
      </c>
      <c r="W154" s="95">
        <f t="shared" si="19"/>
        <v>29501039</v>
      </c>
      <c r="X154" s="108">
        <f t="shared" si="20"/>
        <v>61</v>
      </c>
      <c r="Y154" s="34"/>
      <c r="AC154" s="34"/>
      <c r="AF154" s="34"/>
      <c r="AG154" s="34"/>
      <c r="AH154" s="34"/>
    </row>
    <row r="155" spans="1:34" ht="30" customHeight="1" x14ac:dyDescent="0.25">
      <c r="A155" s="56" t="s">
        <v>15087</v>
      </c>
      <c r="B155" s="57">
        <v>29501041</v>
      </c>
      <c r="C155" s="57">
        <v>194</v>
      </c>
      <c r="D155" s="57">
        <v>61</v>
      </c>
      <c r="E155" s="58">
        <v>44439</v>
      </c>
      <c r="F155" s="59" t="s">
        <v>15</v>
      </c>
      <c r="G155" s="60" t="s">
        <v>155</v>
      </c>
      <c r="H155" s="61" t="str">
        <f>IFERROR(VLOOKUP(Abfalldokumentation!$B155,Artikel!A:C,3,FALSE),Abfalldokumentation!$B155)</f>
        <v>ABS CHILI-ROUVEEN</v>
      </c>
      <c r="I155" s="90" t="str">
        <f>VLOOKUP(V155,'Linien - BU'!A:B,2,FALSE)</f>
        <v>BU4</v>
      </c>
      <c r="J155" s="91">
        <f t="shared" si="14"/>
        <v>194</v>
      </c>
      <c r="K155" s="92">
        <f>Abfalldokumentation!$E155</f>
        <v>44439</v>
      </c>
      <c r="L155" s="91" t="str">
        <f>IFERROR(IF(AND(OR(Abfalldokumentation!$I155="BU3",Abfalldokumentation!$I155="Verkauf"),Abfalldokumentation!$N155="Schimmel",Abfalldokumentation!$O155="keinen Abnehmer/kein Schälpersonal"),"Div. Zipfel, ES ohne Verwendung",VLOOKUP(Abfalldokumentation!$M155,Produktgruppen!A:B,2,FALSE)),"-")</f>
        <v>ABS</v>
      </c>
      <c r="M155" s="93" t="str">
        <f>IFERROR(VLOOKUP(Abfalldokumentation!$W155,Artikel!A:C,3,FALSE),Abfalldokumentation!$W155)</f>
        <v>ABS CHILI-ROUVEEN</v>
      </c>
      <c r="N155" s="94" t="str">
        <f>VLOOKUP(D155,'Liste Gründe'!A:D,2,FALSE)</f>
        <v>keinen Verwendungszweck</v>
      </c>
      <c r="O155" s="92" t="str">
        <f>IF(ISBLANK(F155),VLOOKUP(Abfalldokumentation!$X155,'Liste Gründe'!A:D,3,FALSE),F155)</f>
        <v>keinen Verwendungszweck</v>
      </c>
      <c r="P155" s="94" t="str">
        <f>IF(ISBLANK(Abfalldokumentation!$G155),"-",Abfalldokumentation!$G155)</f>
        <v>&lt;100kg/Monat</v>
      </c>
      <c r="Q155" s="93">
        <f t="shared" si="15"/>
        <v>35</v>
      </c>
      <c r="R155" s="94" t="str">
        <f t="shared" si="16"/>
        <v>Produkte</v>
      </c>
      <c r="S155" s="94" t="str">
        <f t="shared" si="17"/>
        <v>BUs</v>
      </c>
      <c r="T155" s="94" t="str">
        <f t="shared" si="18"/>
        <v>Symptome</v>
      </c>
      <c r="U155" s="94">
        <f>IFERROR(VLOOKUP(Abfalldokumentation!$W155,Kennzahlen!S:U,3,FALSE)*Abfalldokumentation!$J155,"0")</f>
        <v>291</v>
      </c>
      <c r="V155" s="93" t="str">
        <f>IF(ISBLANK(A155),VLOOKUP(Abfalldokumentation!$W155,'Linien - BU'!R:S,2,FALSE),A155)</f>
        <v>L21</v>
      </c>
      <c r="W155" s="95">
        <f t="shared" si="19"/>
        <v>29501041</v>
      </c>
      <c r="X155" s="108">
        <f t="shared" si="20"/>
        <v>61</v>
      </c>
      <c r="Y155" s="34"/>
      <c r="AC155" s="34"/>
      <c r="AF155" s="34"/>
      <c r="AG155" s="34"/>
      <c r="AH155" s="34"/>
    </row>
    <row r="156" spans="1:34" ht="30" customHeight="1" x14ac:dyDescent="0.25">
      <c r="A156" s="50" t="s">
        <v>63</v>
      </c>
      <c r="B156" s="51">
        <v>31000076</v>
      </c>
      <c r="C156" s="51">
        <v>26.6</v>
      </c>
      <c r="D156" s="51">
        <v>31</v>
      </c>
      <c r="E156" s="52">
        <v>44439</v>
      </c>
      <c r="F156" s="53" t="s">
        <v>186</v>
      </c>
      <c r="G156" s="54" t="s">
        <v>204</v>
      </c>
      <c r="H156" s="55" t="str">
        <f>IFERROR(VLOOKUP(Abfalldokumentation!$B156,Artikel!A:C,3,FALSE),Abfalldokumentation!$B156)</f>
        <v>Würste 9100g USA- Räuch</v>
      </c>
      <c r="I156" s="96" t="str">
        <f>VLOOKUP(V156,'Linien - BU'!A:B,2,FALSE)</f>
        <v>BU1</v>
      </c>
      <c r="J156" s="97">
        <f t="shared" si="14"/>
        <v>26.6</v>
      </c>
      <c r="K156" s="98">
        <f>Abfalldokumentation!$E156</f>
        <v>44439</v>
      </c>
      <c r="L156" s="97" t="str">
        <f>IFERROR(IF(AND(OR(Abfalldokumentation!$I156="BU3",Abfalldokumentation!$I156="Verkauf"),Abfalldokumentation!$N156="Schimmel",Abfalldokumentation!$O156="keinen Abnehmer/kein Schälpersonal"),"Div. Zipfel, ES ohne Verwendung",VLOOKUP(Abfalldokumentation!$M156,Produktgruppen!A:B,2,FALSE)),"-")</f>
        <v>ganze Würste</v>
      </c>
      <c r="M156" s="99" t="str">
        <f>IFERROR(VLOOKUP(Abfalldokumentation!$W156,Artikel!A:C,3,FALSE),Abfalldokumentation!$W156)</f>
        <v>Würste 9100g USA- Räuch</v>
      </c>
      <c r="N156" s="100" t="str">
        <f>VLOOKUP(D156,'Liste Gründe'!A:D,2,FALSE)</f>
        <v>Linienbezogen</v>
      </c>
      <c r="O156" s="98" t="str">
        <f>IF(ISBLANK(F156),VLOOKUP(Abfalldokumentation!$X156,'Liste Gründe'!A:D,3,FALSE),F156)</f>
        <v>Bodenabfall Abfüllung</v>
      </c>
      <c r="P156" s="100" t="str">
        <f>IF(ISBLANK(Abfalldokumentation!$G156),"-",Abfalldokumentation!$G156)</f>
        <v>Clip gerissen</v>
      </c>
      <c r="Q156" s="99">
        <f t="shared" si="15"/>
        <v>35</v>
      </c>
      <c r="R156" s="100" t="str">
        <f t="shared" si="16"/>
        <v>Produkte</v>
      </c>
      <c r="S156" s="100" t="str">
        <f t="shared" si="17"/>
        <v>BUs</v>
      </c>
      <c r="T156" s="100" t="str">
        <f t="shared" si="18"/>
        <v>Symptome</v>
      </c>
      <c r="U156" s="100" t="str">
        <f>IFERROR(VLOOKUP(Abfalldokumentation!$W156,Kennzahlen!S:U,3,FALSE)*Abfalldokumentation!$J156,"0")</f>
        <v>0</v>
      </c>
      <c r="V156" s="99" t="str">
        <f>IF(ISBLANK(A156),VLOOKUP(Abfalldokumentation!$W156,'Linien - BU'!R:S,2,FALSE),A156)</f>
        <v>Abfüllung</v>
      </c>
      <c r="W156" s="95">
        <f t="shared" si="19"/>
        <v>31000076</v>
      </c>
      <c r="X156" s="108">
        <f t="shared" si="20"/>
        <v>31</v>
      </c>
      <c r="Y156" s="34"/>
      <c r="AC156" s="34"/>
      <c r="AF156" s="34"/>
      <c r="AG156" s="34"/>
      <c r="AH156" s="34"/>
    </row>
    <row r="157" spans="1:34" ht="30" customHeight="1" x14ac:dyDescent="0.25">
      <c r="A157" s="56" t="s">
        <v>348</v>
      </c>
      <c r="B157" s="57">
        <v>49500205</v>
      </c>
      <c r="C157" s="57">
        <v>125</v>
      </c>
      <c r="D157" s="57">
        <v>12</v>
      </c>
      <c r="E157" s="58">
        <v>44439</v>
      </c>
      <c r="F157" s="59" t="s">
        <v>10</v>
      </c>
      <c r="G157" s="60" t="s">
        <v>143</v>
      </c>
      <c r="H157" s="61" t="str">
        <f>IFERROR(VLOOKUP(Abfalldokumentation!$B157,Artikel!A:C,3,FALSE),Abfalldokumentation!$B157)</f>
        <v>VOS GRW-CHILI-NAT-VAKU</v>
      </c>
      <c r="I157" s="90" t="str">
        <f>VLOOKUP(V157,'Linien - BU'!A:B,2,FALSE)</f>
        <v>BU3</v>
      </c>
      <c r="J157" s="91">
        <f t="shared" si="14"/>
        <v>125</v>
      </c>
      <c r="K157" s="92">
        <f>Abfalldokumentation!$E157</f>
        <v>44439</v>
      </c>
      <c r="L157" s="91" t="str">
        <f>IFERROR(IF(AND(OR(Abfalldokumentation!$I157="BU3",Abfalldokumentation!$I157="Verkauf"),Abfalldokumentation!$N157="Schimmel",Abfalldokumentation!$O157="keinen Abnehmer/kein Schälpersonal"),"Div. Zipfel, ES ohne Verwendung",VLOOKUP(Abfalldokumentation!$M157,Produktgruppen!A:B,2,FALSE)),"-")</f>
        <v>Vorschmelz</v>
      </c>
      <c r="M157" s="93" t="str">
        <f>IFERROR(VLOOKUP(Abfalldokumentation!$W157,Artikel!A:C,3,FALSE),Abfalldokumentation!$W157)</f>
        <v>VOS GRW-CHILI-NAT-VAKU</v>
      </c>
      <c r="N157" s="94" t="str">
        <f>VLOOKUP(D157,'Liste Gründe'!A:D,2,FALSE)</f>
        <v>Schimmel</v>
      </c>
      <c r="O157" s="92" t="str">
        <f>IF(ISBLANK(F157),VLOOKUP(Abfalldokumentation!$X157,'Liste Gründe'!A:D,3,FALSE),F157)</f>
        <v>Rest</v>
      </c>
      <c r="P157" s="94" t="str">
        <f>IF(ISBLANK(Abfalldokumentation!$G157),"-",Abfalldokumentation!$G157)</f>
        <v>Da keine Aufträge für  weitere Verwendung</v>
      </c>
      <c r="Q157" s="93">
        <f t="shared" si="15"/>
        <v>35</v>
      </c>
      <c r="R157" s="94" t="str">
        <f t="shared" si="16"/>
        <v>Produkte</v>
      </c>
      <c r="S157" s="94" t="str">
        <f t="shared" si="17"/>
        <v>BUs</v>
      </c>
      <c r="T157" s="94" t="str">
        <f t="shared" si="18"/>
        <v>Symptome</v>
      </c>
      <c r="U157" s="94">
        <f>IFERROR(VLOOKUP(Abfalldokumentation!$W157,Kennzahlen!S:U,3,FALSE)*Abfalldokumentation!$J157,"0")</f>
        <v>64.25</v>
      </c>
      <c r="V157" s="93" t="str">
        <f>IF(ISBLANK(A157),VLOOKUP(Abfalldokumentation!$W157,'Linien - BU'!R:S,2,FALSE),A157)</f>
        <v>L9</v>
      </c>
      <c r="W157" s="95">
        <f t="shared" si="19"/>
        <v>49500205</v>
      </c>
      <c r="X157" s="108">
        <f t="shared" si="20"/>
        <v>12</v>
      </c>
      <c r="Y157" s="34"/>
      <c r="AC157" s="34"/>
      <c r="AF157" s="34"/>
      <c r="AG157" s="34"/>
      <c r="AH157" s="34"/>
    </row>
    <row r="158" spans="1:34" ht="30" customHeight="1" x14ac:dyDescent="0.25">
      <c r="A158" s="50" t="s">
        <v>349</v>
      </c>
      <c r="B158" s="51" t="s">
        <v>15169</v>
      </c>
      <c r="C158" s="51">
        <v>28</v>
      </c>
      <c r="D158" s="51">
        <v>30</v>
      </c>
      <c r="E158" s="52">
        <v>44439</v>
      </c>
      <c r="F158" s="53"/>
      <c r="G158" s="54"/>
      <c r="H158" s="55" t="str">
        <f>IFERROR(VLOOKUP(Abfalldokumentation!$B158,Artikel!A:C,3,FALSE),Abfalldokumentation!$B158)</f>
        <v>Div. Zipfel, Endstücke</v>
      </c>
      <c r="I158" s="96" t="str">
        <f>VLOOKUP(V158,'Linien - BU'!A:B,2,FALSE)</f>
        <v>BU3</v>
      </c>
      <c r="J158" s="97">
        <f t="shared" si="14"/>
        <v>28</v>
      </c>
      <c r="K158" s="98">
        <f>Abfalldokumentation!$E158</f>
        <v>44439</v>
      </c>
      <c r="L158" s="97" t="str">
        <f>IFERROR(IF(AND(OR(Abfalldokumentation!$I158="BU3",Abfalldokumentation!$I158="Verkauf"),Abfalldokumentation!$N158="Schimmel",Abfalldokumentation!$O158="keinen Abnehmer/kein Schälpersonal"),"Div. Zipfel, ES ohne Verwendung",VLOOKUP(Abfalldokumentation!$M158,Produktgruppen!A:B,2,FALSE)),"-")</f>
        <v>-</v>
      </c>
      <c r="M158" s="99" t="str">
        <f>IFERROR(VLOOKUP(Abfalldokumentation!$W158,Artikel!A:C,3,FALSE),Abfalldokumentation!$W158)</f>
        <v>Div. Zipfel, Endstücke</v>
      </c>
      <c r="N158" s="100" t="str">
        <f>VLOOKUP(D158,'Liste Gründe'!A:D,2,FALSE)</f>
        <v>Linienbezogen</v>
      </c>
      <c r="O158" s="98" t="str">
        <f>IF(ISBLANK(F158),VLOOKUP(Abfalldokumentation!$X158,'Liste Gründe'!A:D,3,FALSE),F158)</f>
        <v>Maschinenabfall</v>
      </c>
      <c r="P158" s="100" t="str">
        <f>IF(ISBLANK(Abfalldokumentation!$G158),"-",Abfalldokumentation!$G158)</f>
        <v>-</v>
      </c>
      <c r="Q158" s="99">
        <f t="shared" si="15"/>
        <v>35</v>
      </c>
      <c r="R158" s="100" t="str">
        <f t="shared" si="16"/>
        <v>Produkte</v>
      </c>
      <c r="S158" s="100" t="str">
        <f t="shared" si="17"/>
        <v>BUs</v>
      </c>
      <c r="T158" s="100" t="str">
        <f t="shared" si="18"/>
        <v>Symptome</v>
      </c>
      <c r="U158" s="100" t="str">
        <f>IFERROR(VLOOKUP(Abfalldokumentation!$W158,Kennzahlen!S:U,3,FALSE)*Abfalldokumentation!$J158,"0")</f>
        <v>0</v>
      </c>
      <c r="V158" s="99" t="str">
        <f>IF(ISBLANK(A158),VLOOKUP(Abfalldokumentation!$W158,'Linien - BU'!R:S,2,FALSE),A158)</f>
        <v>L16</v>
      </c>
      <c r="W158" s="95" t="str">
        <f t="shared" si="19"/>
        <v>Div. Zipfel, Endstücke</v>
      </c>
      <c r="X158" s="108">
        <f t="shared" si="20"/>
        <v>30</v>
      </c>
      <c r="Y158" s="34"/>
      <c r="AC158" s="34"/>
      <c r="AF158" s="34"/>
      <c r="AG158" s="34"/>
      <c r="AH158" s="34"/>
    </row>
    <row r="159" spans="1:34" ht="30" customHeight="1" x14ac:dyDescent="0.25">
      <c r="A159" s="56" t="s">
        <v>15044</v>
      </c>
      <c r="B159" s="57" t="s">
        <v>15169</v>
      </c>
      <c r="C159" s="57">
        <v>47.5</v>
      </c>
      <c r="D159" s="57">
        <v>12</v>
      </c>
      <c r="E159" s="58">
        <v>44439</v>
      </c>
      <c r="F159" s="59" t="s">
        <v>15041</v>
      </c>
      <c r="G159" s="60" t="s">
        <v>87</v>
      </c>
      <c r="H159" s="61" t="str">
        <f>IFERROR(VLOOKUP(Abfalldokumentation!$B159,Artikel!A:C,3,FALSE),Abfalldokumentation!$B159)</f>
        <v>Div. Zipfel, Endstücke</v>
      </c>
      <c r="I159" s="90" t="str">
        <f>VLOOKUP(V159,'Linien - BU'!A:B,2,FALSE)</f>
        <v>Verkauf</v>
      </c>
      <c r="J159" s="91">
        <f t="shared" si="14"/>
        <v>47.5</v>
      </c>
      <c r="K159" s="92">
        <f>Abfalldokumentation!$E159</f>
        <v>44439</v>
      </c>
      <c r="L159" s="91" t="str">
        <f>IFERROR(IF(AND(OR(Abfalldokumentation!$I159="BU3",Abfalldokumentation!$I159="Verkauf"),Abfalldokumentation!$N159="Schimmel",Abfalldokumentation!$O159="keinen Abnehmer/kein Schälpersonal"),"Div. Zipfel, ES ohne Verwendung",VLOOKUP(Abfalldokumentation!$M159,Produktgruppen!A:B,2,FALSE)),"-")</f>
        <v>Div. Zipfel, ES ohne Verwendung</v>
      </c>
      <c r="M159" s="93" t="str">
        <f>IFERROR(VLOOKUP(Abfalldokumentation!$W159,Artikel!A:C,3,FALSE),Abfalldokumentation!$W159)</f>
        <v>Div. Zipfel, Endstücke</v>
      </c>
      <c r="N159" s="94" t="str">
        <f>VLOOKUP(D159,'Liste Gründe'!A:D,2,FALSE)</f>
        <v>Schimmel</v>
      </c>
      <c r="O159" s="92" t="str">
        <f>IF(ISBLANK(F159),VLOOKUP(Abfalldokumentation!$X159,'Liste Gründe'!A:D,3,FALSE),F159)</f>
        <v>keinen Abnehmer/kein Schälpersonal</v>
      </c>
      <c r="P159" s="94" t="str">
        <f>IF(ISBLANK(Abfalldokumentation!$G159),"-",Abfalldokumentation!$G159)</f>
        <v>keinen Abnehmer/Schälen</v>
      </c>
      <c r="Q159" s="93">
        <f t="shared" si="15"/>
        <v>35</v>
      </c>
      <c r="R159" s="94" t="str">
        <f t="shared" si="16"/>
        <v>Produkte</v>
      </c>
      <c r="S159" s="94" t="str">
        <f t="shared" si="17"/>
        <v>BUs</v>
      </c>
      <c r="T159" s="94" t="str">
        <f t="shared" si="18"/>
        <v>Symptome</v>
      </c>
      <c r="U159" s="94" t="str">
        <f>IFERROR(VLOOKUP(Abfalldokumentation!$W159,Kennzahlen!S:U,3,FALSE)*Abfalldokumentation!$J159,"0")</f>
        <v>0</v>
      </c>
      <c r="V159" s="93" t="str">
        <f>IF(ISBLANK(A159),VLOOKUP(Abfalldokumentation!$W159,'Linien - BU'!R:S,2,FALSE),A159)</f>
        <v>Verkauf</v>
      </c>
      <c r="W159" s="95" t="str">
        <f t="shared" si="19"/>
        <v>Div. Zipfel, Endstücke</v>
      </c>
      <c r="X159" s="108">
        <f t="shared" si="20"/>
        <v>12</v>
      </c>
      <c r="Y159" s="34"/>
      <c r="AC159" s="34"/>
      <c r="AF159" s="34"/>
      <c r="AG159" s="34"/>
      <c r="AH159" s="34"/>
    </row>
    <row r="160" spans="1:34" ht="30" customHeight="1" x14ac:dyDescent="0.25">
      <c r="A160" s="50" t="s">
        <v>15044</v>
      </c>
      <c r="B160" s="51" t="s">
        <v>15169</v>
      </c>
      <c r="C160" s="51">
        <v>1048</v>
      </c>
      <c r="D160" s="51">
        <v>12</v>
      </c>
      <c r="E160" s="52">
        <v>44439</v>
      </c>
      <c r="F160" s="53" t="s">
        <v>15041</v>
      </c>
      <c r="G160" s="54" t="s">
        <v>87</v>
      </c>
      <c r="H160" s="55" t="str">
        <f>IFERROR(VLOOKUP(Abfalldokumentation!$B160,Artikel!A:C,3,FALSE),Abfalldokumentation!$B160)</f>
        <v>Div. Zipfel, Endstücke</v>
      </c>
      <c r="I160" s="96" t="str">
        <f>VLOOKUP(V160,'Linien - BU'!A:B,2,FALSE)</f>
        <v>Verkauf</v>
      </c>
      <c r="J160" s="97">
        <f t="shared" si="14"/>
        <v>1048</v>
      </c>
      <c r="K160" s="98">
        <f>Abfalldokumentation!$E160</f>
        <v>44439</v>
      </c>
      <c r="L160" s="97" t="str">
        <f>IFERROR(IF(AND(OR(Abfalldokumentation!$I160="BU3",Abfalldokumentation!$I160="Verkauf"),Abfalldokumentation!$N160="Schimmel",Abfalldokumentation!$O160="keinen Abnehmer/kein Schälpersonal"),"Div. Zipfel, ES ohne Verwendung",VLOOKUP(Abfalldokumentation!$M160,Produktgruppen!A:B,2,FALSE)),"-")</f>
        <v>Div. Zipfel, ES ohne Verwendung</v>
      </c>
      <c r="M160" s="99" t="str">
        <f>IFERROR(VLOOKUP(Abfalldokumentation!$W160,Artikel!A:C,3,FALSE),Abfalldokumentation!$W160)</f>
        <v>Div. Zipfel, Endstücke</v>
      </c>
      <c r="N160" s="100" t="str">
        <f>VLOOKUP(D160,'Liste Gründe'!A:D,2,FALSE)</f>
        <v>Schimmel</v>
      </c>
      <c r="O160" s="98" t="str">
        <f>IF(ISBLANK(F160),VLOOKUP(Abfalldokumentation!$X160,'Liste Gründe'!A:D,3,FALSE),F160)</f>
        <v>keinen Abnehmer/kein Schälpersonal</v>
      </c>
      <c r="P160" s="100" t="str">
        <f>IF(ISBLANK(Abfalldokumentation!$G160),"-",Abfalldokumentation!$G160)</f>
        <v>keinen Abnehmer/Schälen</v>
      </c>
      <c r="Q160" s="99">
        <f t="shared" si="15"/>
        <v>35</v>
      </c>
      <c r="R160" s="100" t="str">
        <f t="shared" si="16"/>
        <v>Produkte</v>
      </c>
      <c r="S160" s="100" t="str">
        <f t="shared" si="17"/>
        <v>BUs</v>
      </c>
      <c r="T160" s="100" t="str">
        <f t="shared" si="18"/>
        <v>Symptome</v>
      </c>
      <c r="U160" s="100" t="str">
        <f>IFERROR(VLOOKUP(Abfalldokumentation!$W160,Kennzahlen!S:U,3,FALSE)*Abfalldokumentation!$J160,"0")</f>
        <v>0</v>
      </c>
      <c r="V160" s="99" t="str">
        <f>IF(ISBLANK(A160),VLOOKUP(Abfalldokumentation!$W160,'Linien - BU'!R:S,2,FALSE),A160)</f>
        <v>Verkauf</v>
      </c>
      <c r="W160" s="95" t="str">
        <f t="shared" si="19"/>
        <v>Div. Zipfel, Endstücke</v>
      </c>
      <c r="X160" s="108">
        <f t="shared" si="20"/>
        <v>12</v>
      </c>
      <c r="Y160" s="34"/>
      <c r="AC160" s="34"/>
      <c r="AF160" s="34"/>
      <c r="AG160" s="34"/>
      <c r="AH160" s="34"/>
    </row>
    <row r="161" spans="1:34" ht="30" customHeight="1" x14ac:dyDescent="0.25">
      <c r="A161" s="56" t="s">
        <v>88</v>
      </c>
      <c r="B161" s="57" t="s">
        <v>75</v>
      </c>
      <c r="C161" s="57">
        <v>33</v>
      </c>
      <c r="D161" s="57">
        <v>30</v>
      </c>
      <c r="E161" s="58">
        <v>44439</v>
      </c>
      <c r="F161" s="59"/>
      <c r="G161" s="60"/>
      <c r="H161" s="61" t="str">
        <f>IFERROR(VLOOKUP(Abfalldokumentation!$B161,Artikel!A:C,3,FALSE),Abfalldokumentation!$B161)</f>
        <v>Diverses</v>
      </c>
      <c r="I161" s="90" t="str">
        <f>VLOOKUP(V161,'Linien - BU'!A:B,2,FALSE)</f>
        <v>BU3</v>
      </c>
      <c r="J161" s="91">
        <f t="shared" si="14"/>
        <v>33</v>
      </c>
      <c r="K161" s="92">
        <f>Abfalldokumentation!$E161</f>
        <v>44439</v>
      </c>
      <c r="L161" s="91" t="str">
        <f>IFERROR(IF(AND(OR(Abfalldokumentation!$I161="BU3",Abfalldokumentation!$I161="Verkauf"),Abfalldokumentation!$N161="Schimmel",Abfalldokumentation!$O161="keinen Abnehmer/kein Schälpersonal"),"Div. Zipfel, ES ohne Verwendung",VLOOKUP(Abfalldokumentation!$M161,Produktgruppen!A:B,2,FALSE)),"-")</f>
        <v>Diverses</v>
      </c>
      <c r="M161" s="93" t="str">
        <f>IFERROR(VLOOKUP(Abfalldokumentation!$W161,Artikel!A:C,3,FALSE),Abfalldokumentation!$W161)</f>
        <v>Diverses</v>
      </c>
      <c r="N161" s="94" t="str">
        <f>VLOOKUP(D161,'Liste Gründe'!A:D,2,FALSE)</f>
        <v>Linienbezogen</v>
      </c>
      <c r="O161" s="92" t="str">
        <f>IF(ISBLANK(F161),VLOOKUP(Abfalldokumentation!$X161,'Liste Gründe'!A:D,3,FALSE),F161)</f>
        <v>Maschinenabfall</v>
      </c>
      <c r="P161" s="94" t="str">
        <f>IF(ISBLANK(Abfalldokumentation!$G161),"-",Abfalldokumentation!$G161)</f>
        <v>-</v>
      </c>
      <c r="Q161" s="93">
        <f t="shared" si="15"/>
        <v>35</v>
      </c>
      <c r="R161" s="94" t="str">
        <f t="shared" si="16"/>
        <v>Produkte</v>
      </c>
      <c r="S161" s="94" t="str">
        <f t="shared" si="17"/>
        <v>BUs</v>
      </c>
      <c r="T161" s="94" t="str">
        <f t="shared" si="18"/>
        <v>Symptome</v>
      </c>
      <c r="U161" s="94" t="str">
        <f>IFERROR(VLOOKUP(Abfalldokumentation!$W161,Kennzahlen!S:U,3,FALSE)*Abfalldokumentation!$J161,"0")</f>
        <v>0</v>
      </c>
      <c r="V161" s="93" t="str">
        <f>IF(ISBLANK(A161),VLOOKUP(Abfalldokumentation!$W161,'Linien - BU'!R:S,2,FALSE),A161)</f>
        <v>Bu3</v>
      </c>
      <c r="W161" s="95" t="str">
        <f t="shared" si="19"/>
        <v>Diverses</v>
      </c>
      <c r="X161" s="108">
        <f t="shared" si="20"/>
        <v>30</v>
      </c>
      <c r="Y161" s="34"/>
      <c r="AC161" s="34"/>
      <c r="AF161" s="34"/>
      <c r="AG161" s="34"/>
      <c r="AH161" s="34"/>
    </row>
    <row r="162" spans="1:34" ht="30" customHeight="1" x14ac:dyDescent="0.25">
      <c r="A162" s="50" t="s">
        <v>7</v>
      </c>
      <c r="B162" s="51" t="s">
        <v>75</v>
      </c>
      <c r="C162" s="51">
        <v>53</v>
      </c>
      <c r="D162" s="51">
        <v>30</v>
      </c>
      <c r="E162" s="52">
        <v>44439</v>
      </c>
      <c r="F162" s="53"/>
      <c r="G162" s="54"/>
      <c r="H162" s="55" t="str">
        <f>IFERROR(VLOOKUP(Abfalldokumentation!$B162,Artikel!A:C,3,FALSE),Abfalldokumentation!$B162)</f>
        <v>Diverses</v>
      </c>
      <c r="I162" s="96" t="str">
        <f>VLOOKUP(V162,'Linien - BU'!A:B,2,FALSE)</f>
        <v>BU2</v>
      </c>
      <c r="J162" s="97">
        <f t="shared" si="14"/>
        <v>53</v>
      </c>
      <c r="K162" s="98">
        <f>Abfalldokumentation!$E162</f>
        <v>44439</v>
      </c>
      <c r="L162" s="97" t="str">
        <f>IFERROR(IF(AND(OR(Abfalldokumentation!$I162="BU3",Abfalldokumentation!$I162="Verkauf"),Abfalldokumentation!$N162="Schimmel",Abfalldokumentation!$O162="keinen Abnehmer/kein Schälpersonal"),"Div. Zipfel, ES ohne Verwendung",VLOOKUP(Abfalldokumentation!$M162,Produktgruppen!A:B,2,FALSE)),"-")</f>
        <v>Diverses</v>
      </c>
      <c r="M162" s="99" t="str">
        <f>IFERROR(VLOOKUP(Abfalldokumentation!$W162,Artikel!A:C,3,FALSE),Abfalldokumentation!$W162)</f>
        <v>Diverses</v>
      </c>
      <c r="N162" s="100" t="str">
        <f>VLOOKUP(D162,'Liste Gründe'!A:D,2,FALSE)</f>
        <v>Linienbezogen</v>
      </c>
      <c r="O162" s="98" t="str">
        <f>IF(ISBLANK(F162),VLOOKUP(Abfalldokumentation!$X162,'Liste Gründe'!A:D,3,FALSE),F162)</f>
        <v>Maschinenabfall</v>
      </c>
      <c r="P162" s="100" t="str">
        <f>IF(ISBLANK(Abfalldokumentation!$G162),"-",Abfalldokumentation!$G162)</f>
        <v>-</v>
      </c>
      <c r="Q162" s="99">
        <f t="shared" si="15"/>
        <v>35</v>
      </c>
      <c r="R162" s="100" t="str">
        <f t="shared" si="16"/>
        <v>Produkte</v>
      </c>
      <c r="S162" s="100" t="str">
        <f t="shared" si="17"/>
        <v>BUs</v>
      </c>
      <c r="T162" s="100" t="str">
        <f t="shared" si="18"/>
        <v>Symptome</v>
      </c>
      <c r="U162" s="100" t="str">
        <f>IFERROR(VLOOKUP(Abfalldokumentation!$W162,Kennzahlen!S:U,3,FALSE)*Abfalldokumentation!$J162,"0")</f>
        <v>0</v>
      </c>
      <c r="V162" s="99" t="str">
        <f>IF(ISBLANK(A162),VLOOKUP(Abfalldokumentation!$W162,'Linien - BU'!R:S,2,FALSE),A162)</f>
        <v>BU2</v>
      </c>
      <c r="W162" s="95" t="str">
        <f t="shared" si="19"/>
        <v>Diverses</v>
      </c>
      <c r="X162" s="108">
        <f t="shared" si="20"/>
        <v>30</v>
      </c>
      <c r="Y162" s="34"/>
      <c r="AC162" s="34"/>
      <c r="AF162" s="34"/>
      <c r="AG162" s="34"/>
      <c r="AH162" s="34"/>
    </row>
    <row r="163" spans="1:34" ht="30" customHeight="1" x14ac:dyDescent="0.25">
      <c r="A163" s="56" t="s">
        <v>63</v>
      </c>
      <c r="B163" s="57" t="s">
        <v>60</v>
      </c>
      <c r="C163" s="57">
        <v>23.2</v>
      </c>
      <c r="D163" s="57">
        <v>10</v>
      </c>
      <c r="E163" s="58">
        <v>44439</v>
      </c>
      <c r="F163" s="59"/>
      <c r="G163" s="60"/>
      <c r="H163" s="61" t="str">
        <f>IFERROR(VLOOKUP(Abfalldokumentation!$B163,Artikel!A:C,3,FALSE),Abfalldokumentation!$B163)</f>
        <v>Diverses aus Abfüllung</v>
      </c>
      <c r="I163" s="90" t="str">
        <f>VLOOKUP(V163,'Linien - BU'!A:B,2,FALSE)</f>
        <v>BU1</v>
      </c>
      <c r="J163" s="91">
        <f t="shared" si="14"/>
        <v>23.2</v>
      </c>
      <c r="K163" s="92">
        <f>Abfalldokumentation!$E163</f>
        <v>44439</v>
      </c>
      <c r="L163" s="91" t="str">
        <f>IFERROR(IF(AND(OR(Abfalldokumentation!$I163="BU3",Abfalldokumentation!$I163="Verkauf"),Abfalldokumentation!$N163="Schimmel",Abfalldokumentation!$O163="keinen Abnehmer/kein Schälpersonal"),"Div. Zipfel, ES ohne Verwendung",VLOOKUP(Abfalldokumentation!$M163,Produktgruppen!A:B,2,FALSE)),"-")</f>
        <v>Diverses</v>
      </c>
      <c r="M163" s="93" t="str">
        <f>IFERROR(VLOOKUP(Abfalldokumentation!$W163,Artikel!A:C,3,FALSE),Abfalldokumentation!$W163)</f>
        <v>Diverses aus Abfüllung</v>
      </c>
      <c r="N163" s="94" t="str">
        <f>VLOOKUP(D163,'Liste Gründe'!A:D,2,FALSE)</f>
        <v>Linienbezogen</v>
      </c>
      <c r="O163" s="92" t="str">
        <f>IF(ISBLANK(F163),VLOOKUP(Abfalldokumentation!$X163,'Liste Gründe'!A:D,3,FALSE),F163)</f>
        <v>Reinigung</v>
      </c>
      <c r="P163" s="94" t="str">
        <f>IF(ISBLANK(Abfalldokumentation!$G163),"-",Abfalldokumentation!$G163)</f>
        <v>-</v>
      </c>
      <c r="Q163" s="93">
        <f t="shared" si="15"/>
        <v>35</v>
      </c>
      <c r="R163" s="94" t="str">
        <f t="shared" si="16"/>
        <v>Produkte</v>
      </c>
      <c r="S163" s="94" t="str">
        <f t="shared" si="17"/>
        <v>BUs</v>
      </c>
      <c r="T163" s="94" t="str">
        <f t="shared" si="18"/>
        <v>Symptome</v>
      </c>
      <c r="U163" s="94" t="str">
        <f>IFERROR(VLOOKUP(Abfalldokumentation!$W163,Kennzahlen!S:U,3,FALSE)*Abfalldokumentation!$J163,"0")</f>
        <v>0</v>
      </c>
      <c r="V163" s="93" t="str">
        <f>IF(ISBLANK(A163),VLOOKUP(Abfalldokumentation!$W163,'Linien - BU'!R:S,2,FALSE),A163)</f>
        <v>Abfüllung</v>
      </c>
      <c r="W163" s="95" t="str">
        <f t="shared" si="19"/>
        <v>Diverses aus Abfüllung</v>
      </c>
      <c r="X163" s="108">
        <f t="shared" si="20"/>
        <v>10</v>
      </c>
      <c r="Y163" s="34"/>
      <c r="AC163" s="34"/>
      <c r="AF163" s="34"/>
      <c r="AG163" s="34"/>
      <c r="AH163" s="34"/>
    </row>
    <row r="164" spans="1:34" ht="30" customHeight="1" x14ac:dyDescent="0.25">
      <c r="A164" s="50" t="s">
        <v>63</v>
      </c>
      <c r="B164" s="51" t="s">
        <v>60</v>
      </c>
      <c r="C164" s="51">
        <v>115</v>
      </c>
      <c r="D164" s="51">
        <v>10</v>
      </c>
      <c r="E164" s="52">
        <v>44439</v>
      </c>
      <c r="F164" s="53"/>
      <c r="G164" s="54"/>
      <c r="H164" s="55" t="str">
        <f>IFERROR(VLOOKUP(Abfalldokumentation!$B164,Artikel!A:C,3,FALSE),Abfalldokumentation!$B164)</f>
        <v>Diverses aus Abfüllung</v>
      </c>
      <c r="I164" s="96" t="str">
        <f>VLOOKUP(V164,'Linien - BU'!A:B,2,FALSE)</f>
        <v>BU1</v>
      </c>
      <c r="J164" s="97">
        <f t="shared" si="14"/>
        <v>115</v>
      </c>
      <c r="K164" s="98">
        <f>Abfalldokumentation!$E164</f>
        <v>44439</v>
      </c>
      <c r="L164" s="97" t="str">
        <f>IFERROR(IF(AND(OR(Abfalldokumentation!$I164="BU3",Abfalldokumentation!$I164="Verkauf"),Abfalldokumentation!$N164="Schimmel",Abfalldokumentation!$O164="keinen Abnehmer/kein Schälpersonal"),"Div. Zipfel, ES ohne Verwendung",VLOOKUP(Abfalldokumentation!$M164,Produktgruppen!A:B,2,FALSE)),"-")</f>
        <v>Diverses</v>
      </c>
      <c r="M164" s="99" t="str">
        <f>IFERROR(VLOOKUP(Abfalldokumentation!$W164,Artikel!A:C,3,FALSE),Abfalldokumentation!$W164)</f>
        <v>Diverses aus Abfüllung</v>
      </c>
      <c r="N164" s="100" t="str">
        <f>VLOOKUP(D164,'Liste Gründe'!A:D,2,FALSE)</f>
        <v>Linienbezogen</v>
      </c>
      <c r="O164" s="98" t="str">
        <f>IF(ISBLANK(F164),VLOOKUP(Abfalldokumentation!$X164,'Liste Gründe'!A:D,3,FALSE),F164)</f>
        <v>Reinigung</v>
      </c>
      <c r="P164" s="100" t="str">
        <f>IF(ISBLANK(Abfalldokumentation!$G164),"-",Abfalldokumentation!$G164)</f>
        <v>-</v>
      </c>
      <c r="Q164" s="99">
        <f t="shared" si="15"/>
        <v>35</v>
      </c>
      <c r="R164" s="100" t="str">
        <f t="shared" si="16"/>
        <v>Produkte</v>
      </c>
      <c r="S164" s="100" t="str">
        <f t="shared" si="17"/>
        <v>BUs</v>
      </c>
      <c r="T164" s="100" t="str">
        <f t="shared" si="18"/>
        <v>Symptome</v>
      </c>
      <c r="U164" s="100" t="str">
        <f>IFERROR(VLOOKUP(Abfalldokumentation!$W164,Kennzahlen!S:U,3,FALSE)*Abfalldokumentation!$J164,"0")</f>
        <v>0</v>
      </c>
      <c r="V164" s="99" t="str">
        <f>IF(ISBLANK(A164),VLOOKUP(Abfalldokumentation!$W164,'Linien - BU'!R:S,2,FALSE),A164)</f>
        <v>Abfüllung</v>
      </c>
      <c r="W164" s="95" t="str">
        <f t="shared" si="19"/>
        <v>Diverses aus Abfüllung</v>
      </c>
      <c r="X164" s="108">
        <f t="shared" si="20"/>
        <v>10</v>
      </c>
      <c r="Y164" s="34"/>
      <c r="AC164" s="34"/>
      <c r="AF164" s="34"/>
      <c r="AG164" s="34"/>
      <c r="AH164" s="34"/>
    </row>
    <row r="165" spans="1:34" ht="30" customHeight="1" x14ac:dyDescent="0.25">
      <c r="A165" s="56" t="s">
        <v>59</v>
      </c>
      <c r="B165" s="57" t="s">
        <v>57</v>
      </c>
      <c r="C165" s="57">
        <v>10</v>
      </c>
      <c r="D165" s="57">
        <v>74</v>
      </c>
      <c r="E165" s="58">
        <v>44439</v>
      </c>
      <c r="F165" s="59" t="s">
        <v>68</v>
      </c>
      <c r="G165" s="60" t="s">
        <v>68</v>
      </c>
      <c r="H165" s="61" t="str">
        <f>IFERROR(VLOOKUP(Abfalldokumentation!$B165,Artikel!A:C,3,FALSE),Abfalldokumentation!$B165)</f>
        <v>Laborproben</v>
      </c>
      <c r="I165" s="90" t="str">
        <f>VLOOKUP(V165,'Linien - BU'!A:B,2,FALSE)</f>
        <v>Rest</v>
      </c>
      <c r="J165" s="91">
        <f t="shared" si="14"/>
        <v>10</v>
      </c>
      <c r="K165" s="92">
        <f>Abfalldokumentation!$E165</f>
        <v>44439</v>
      </c>
      <c r="L165" s="91" t="str">
        <f>IFERROR(IF(AND(OR(Abfalldokumentation!$I165="BU3",Abfalldokumentation!$I165="Verkauf"),Abfalldokumentation!$N165="Schimmel",Abfalldokumentation!$O165="keinen Abnehmer/kein Schälpersonal"),"Div. Zipfel, ES ohne Verwendung",VLOOKUP(Abfalldokumentation!$M165,Produktgruppen!A:B,2,FALSE)),"-")</f>
        <v>Qualitätssicherung</v>
      </c>
      <c r="M165" s="93" t="str">
        <f>IFERROR(VLOOKUP(Abfalldokumentation!$W165,Artikel!A:C,3,FALSE),Abfalldokumentation!$W165)</f>
        <v>Laborproben</v>
      </c>
      <c r="N165" s="94" t="str">
        <f>VLOOKUP(D165,'Liste Gründe'!A:D,2,FALSE)</f>
        <v>Qualitätssicherung</v>
      </c>
      <c r="O165" s="92" t="str">
        <f>IF(ISBLANK(F165),VLOOKUP(Abfalldokumentation!$X165,'Liste Gründe'!A:D,3,FALSE),F165)</f>
        <v>Sensorik</v>
      </c>
      <c r="P165" s="94" t="str">
        <f>IF(ISBLANK(Abfalldokumentation!$G165),"-",Abfalldokumentation!$G165)</f>
        <v>Sensorik</v>
      </c>
      <c r="Q165" s="93">
        <f t="shared" si="15"/>
        <v>35</v>
      </c>
      <c r="R165" s="94" t="str">
        <f t="shared" si="16"/>
        <v>Produkte</v>
      </c>
      <c r="S165" s="94" t="str">
        <f t="shared" si="17"/>
        <v>BUs</v>
      </c>
      <c r="T165" s="94" t="str">
        <f t="shared" si="18"/>
        <v>Symptome</v>
      </c>
      <c r="U165" s="94" t="str">
        <f>IFERROR(VLOOKUP(Abfalldokumentation!$W165,Kennzahlen!S:U,3,FALSE)*Abfalldokumentation!$J165,"0")</f>
        <v>0</v>
      </c>
      <c r="V165" s="93" t="str">
        <f>IF(ISBLANK(A165),VLOOKUP(Abfalldokumentation!$W165,'Linien - BU'!R:S,2,FALSE),A165)</f>
        <v>Labor</v>
      </c>
      <c r="W165" s="95" t="str">
        <f t="shared" si="19"/>
        <v>Laborproben</v>
      </c>
      <c r="X165" s="108">
        <f t="shared" si="20"/>
        <v>74</v>
      </c>
      <c r="Y165" s="34"/>
      <c r="AC165" s="34"/>
      <c r="AF165" s="34"/>
      <c r="AG165" s="34"/>
      <c r="AH165" s="34"/>
    </row>
    <row r="166" spans="1:34" ht="30" customHeight="1" x14ac:dyDescent="0.25">
      <c r="A166" s="50" t="s">
        <v>59</v>
      </c>
      <c r="B166" s="51" t="s">
        <v>57</v>
      </c>
      <c r="C166" s="51">
        <v>3.2</v>
      </c>
      <c r="D166" s="62">
        <v>73</v>
      </c>
      <c r="E166" s="52">
        <v>44439</v>
      </c>
      <c r="F166" s="53" t="s">
        <v>58</v>
      </c>
      <c r="G166" s="54" t="s">
        <v>58</v>
      </c>
      <c r="H166" s="55" t="str">
        <f>IFERROR(VLOOKUP(Abfalldokumentation!$B166,Artikel!A:C,3,FALSE),Abfalldokumentation!$B166)</f>
        <v>Laborproben</v>
      </c>
      <c r="I166" s="96" t="str">
        <f>VLOOKUP(V166,'Linien - BU'!A:B,2,FALSE)</f>
        <v>Rest</v>
      </c>
      <c r="J166" s="97">
        <f t="shared" si="14"/>
        <v>3.2</v>
      </c>
      <c r="K166" s="98">
        <f>Abfalldokumentation!$E166</f>
        <v>44439</v>
      </c>
      <c r="L166" s="97" t="str">
        <f>IFERROR(IF(AND(OR(Abfalldokumentation!$I166="BU3",Abfalldokumentation!$I166="Verkauf"),Abfalldokumentation!$N166="Schimmel",Abfalldokumentation!$O166="keinen Abnehmer/kein Schälpersonal"),"Div. Zipfel, ES ohne Verwendung",VLOOKUP(Abfalldokumentation!$M166,Produktgruppen!A:B,2,FALSE)),"-")</f>
        <v>Qualitätssicherung</v>
      </c>
      <c r="M166" s="99" t="str">
        <f>IFERROR(VLOOKUP(Abfalldokumentation!$W166,Artikel!A:C,3,FALSE),Abfalldokumentation!$W166)</f>
        <v>Laborproben</v>
      </c>
      <c r="N166" s="100" t="str">
        <f>VLOOKUP(D166,'Liste Gründe'!A:D,2,FALSE)</f>
        <v>Qualitätssicherung</v>
      </c>
      <c r="O166" s="98" t="str">
        <f>IF(ISBLANK(F166),VLOOKUP(Abfalldokumentation!$X166,'Liste Gründe'!A:D,3,FALSE),F166)</f>
        <v>Laborprobe</v>
      </c>
      <c r="P166" s="100" t="str">
        <f>IF(ISBLANK(Abfalldokumentation!$G166),"-",Abfalldokumentation!$G166)</f>
        <v>Laborprobe</v>
      </c>
      <c r="Q166" s="99">
        <f t="shared" si="15"/>
        <v>35</v>
      </c>
      <c r="R166" s="100" t="str">
        <f t="shared" si="16"/>
        <v>Produkte</v>
      </c>
      <c r="S166" s="100" t="str">
        <f t="shared" si="17"/>
        <v>BUs</v>
      </c>
      <c r="T166" s="100" t="str">
        <f t="shared" si="18"/>
        <v>Symptome</v>
      </c>
      <c r="U166" s="100" t="str">
        <f>IFERROR(VLOOKUP(Abfalldokumentation!$W166,Kennzahlen!S:U,3,FALSE)*Abfalldokumentation!$J166,"0")</f>
        <v>0</v>
      </c>
      <c r="V166" s="99" t="str">
        <f>IF(ISBLANK(A166),VLOOKUP(Abfalldokumentation!$W166,'Linien - BU'!R:S,2,FALSE),A166)</f>
        <v>Labor</v>
      </c>
      <c r="W166" s="95" t="str">
        <f t="shared" si="19"/>
        <v>Laborproben</v>
      </c>
      <c r="X166" s="108">
        <f t="shared" si="20"/>
        <v>73</v>
      </c>
      <c r="Y166" s="34"/>
      <c r="AC166" s="34"/>
      <c r="AF166" s="34"/>
      <c r="AG166" s="34"/>
      <c r="AH166" s="34"/>
    </row>
    <row r="167" spans="1:34" ht="30" customHeight="1" x14ac:dyDescent="0.25">
      <c r="A167" s="56" t="s">
        <v>59</v>
      </c>
      <c r="B167" s="57" t="s">
        <v>57</v>
      </c>
      <c r="C167" s="57">
        <v>3.2</v>
      </c>
      <c r="D167" s="63">
        <v>73</v>
      </c>
      <c r="E167" s="58">
        <v>44439</v>
      </c>
      <c r="F167" s="59" t="s">
        <v>58</v>
      </c>
      <c r="G167" s="60" t="s">
        <v>58</v>
      </c>
      <c r="H167" s="61" t="str">
        <f>IFERROR(VLOOKUP(Abfalldokumentation!$B167,Artikel!A:C,3,FALSE),Abfalldokumentation!$B167)</f>
        <v>Laborproben</v>
      </c>
      <c r="I167" s="90" t="str">
        <f>VLOOKUP(V167,'Linien - BU'!A:B,2,FALSE)</f>
        <v>Rest</v>
      </c>
      <c r="J167" s="91">
        <f t="shared" si="14"/>
        <v>3.2</v>
      </c>
      <c r="K167" s="92">
        <f>Abfalldokumentation!$E167</f>
        <v>44439</v>
      </c>
      <c r="L167" s="91" t="str">
        <f>IFERROR(IF(AND(OR(Abfalldokumentation!$I167="BU3",Abfalldokumentation!$I167="Verkauf"),Abfalldokumentation!$N167="Schimmel",Abfalldokumentation!$O167="keinen Abnehmer/kein Schälpersonal"),"Div. Zipfel, ES ohne Verwendung",VLOOKUP(Abfalldokumentation!$M167,Produktgruppen!A:B,2,FALSE)),"-")</f>
        <v>Qualitätssicherung</v>
      </c>
      <c r="M167" s="93" t="str">
        <f>IFERROR(VLOOKUP(Abfalldokumentation!$W167,Artikel!A:C,3,FALSE),Abfalldokumentation!$W167)</f>
        <v>Laborproben</v>
      </c>
      <c r="N167" s="94" t="str">
        <f>VLOOKUP(D167,'Liste Gründe'!A:D,2,FALSE)</f>
        <v>Qualitätssicherung</v>
      </c>
      <c r="O167" s="92" t="str">
        <f>IF(ISBLANK(F167),VLOOKUP(Abfalldokumentation!$X167,'Liste Gründe'!A:D,3,FALSE),F167)</f>
        <v>Laborprobe</v>
      </c>
      <c r="P167" s="94" t="str">
        <f>IF(ISBLANK(Abfalldokumentation!$G167),"-",Abfalldokumentation!$G167)</f>
        <v>Laborprobe</v>
      </c>
      <c r="Q167" s="93">
        <f t="shared" si="15"/>
        <v>35</v>
      </c>
      <c r="R167" s="94" t="str">
        <f t="shared" si="16"/>
        <v>Produkte</v>
      </c>
      <c r="S167" s="94" t="str">
        <f t="shared" si="17"/>
        <v>BUs</v>
      </c>
      <c r="T167" s="94" t="str">
        <f t="shared" si="18"/>
        <v>Symptome</v>
      </c>
      <c r="U167" s="94" t="str">
        <f>IFERROR(VLOOKUP(Abfalldokumentation!$W167,Kennzahlen!S:U,3,FALSE)*Abfalldokumentation!$J167,"0")</f>
        <v>0</v>
      </c>
      <c r="V167" s="93" t="str">
        <f>IF(ISBLANK(A167),VLOOKUP(Abfalldokumentation!$W167,'Linien - BU'!R:S,2,FALSE),A167)</f>
        <v>Labor</v>
      </c>
      <c r="W167" s="95" t="str">
        <f t="shared" si="19"/>
        <v>Laborproben</v>
      </c>
      <c r="X167" s="108">
        <f t="shared" si="20"/>
        <v>73</v>
      </c>
      <c r="Y167" s="34"/>
      <c r="AC167" s="34"/>
      <c r="AF167" s="34"/>
      <c r="AG167" s="34"/>
      <c r="AH167" s="34"/>
    </row>
    <row r="168" spans="1:34" ht="30" customHeight="1" x14ac:dyDescent="0.25">
      <c r="A168" s="50" t="s">
        <v>59</v>
      </c>
      <c r="B168" s="51" t="s">
        <v>149</v>
      </c>
      <c r="C168" s="51">
        <v>130</v>
      </c>
      <c r="D168" s="51">
        <v>72</v>
      </c>
      <c r="E168" s="52">
        <v>44439</v>
      </c>
      <c r="F168" s="53" t="s">
        <v>149</v>
      </c>
      <c r="G168" s="54" t="s">
        <v>149</v>
      </c>
      <c r="H168" s="55" t="str">
        <f>IFERROR(VLOOKUP(Abfalldokumentation!$B168,Artikel!A:C,3,FALSE),Abfalldokumentation!$B168)</f>
        <v>Muster</v>
      </c>
      <c r="I168" s="96" t="str">
        <f>VLOOKUP(V168,'Linien - BU'!A:B,2,FALSE)</f>
        <v>Rest</v>
      </c>
      <c r="J168" s="97">
        <f t="shared" si="14"/>
        <v>130</v>
      </c>
      <c r="K168" s="98">
        <f>Abfalldokumentation!$E168</f>
        <v>44439</v>
      </c>
      <c r="L168" s="97" t="str">
        <f>IFERROR(IF(AND(OR(Abfalldokumentation!$I168="BU3",Abfalldokumentation!$I168="Verkauf"),Abfalldokumentation!$N168="Schimmel",Abfalldokumentation!$O168="keinen Abnehmer/kein Schälpersonal"),"Div. Zipfel, ES ohne Verwendung",VLOOKUP(Abfalldokumentation!$M168,Produktgruppen!A:B,2,FALSE)),"-")</f>
        <v>Rest</v>
      </c>
      <c r="M168" s="99" t="str">
        <f>IFERROR(VLOOKUP(Abfalldokumentation!$W168,Artikel!A:C,3,FALSE),Abfalldokumentation!$W168)</f>
        <v>Muster</v>
      </c>
      <c r="N168" s="100" t="str">
        <f>VLOOKUP(D168,'Liste Gründe'!A:D,2,FALSE)</f>
        <v>Qualitätssicherung</v>
      </c>
      <c r="O168" s="98" t="str">
        <f>IF(ISBLANK(F168),VLOOKUP(Abfalldokumentation!$X168,'Liste Gründe'!A:D,3,FALSE),F168)</f>
        <v>Muster</v>
      </c>
      <c r="P168" s="100" t="str">
        <f>IF(ISBLANK(Abfalldokumentation!$G168),"-",Abfalldokumentation!$G168)</f>
        <v>Muster</v>
      </c>
      <c r="Q168" s="99">
        <f t="shared" si="15"/>
        <v>35</v>
      </c>
      <c r="R168" s="100" t="str">
        <f t="shared" si="16"/>
        <v>Produkte</v>
      </c>
      <c r="S168" s="100" t="str">
        <f t="shared" si="17"/>
        <v>BUs</v>
      </c>
      <c r="T168" s="100" t="str">
        <f t="shared" si="18"/>
        <v>Symptome</v>
      </c>
      <c r="U168" s="100" t="str">
        <f>IFERROR(VLOOKUP(Abfalldokumentation!$W168,Kennzahlen!S:U,3,FALSE)*Abfalldokumentation!$J168,"0")</f>
        <v>0</v>
      </c>
      <c r="V168" s="99" t="str">
        <f>IF(ISBLANK(A168),VLOOKUP(Abfalldokumentation!$W168,'Linien - BU'!R:S,2,FALSE),A168)</f>
        <v>Labor</v>
      </c>
      <c r="W168" s="95" t="str">
        <f t="shared" si="19"/>
        <v>Muster</v>
      </c>
      <c r="X168" s="108">
        <f t="shared" si="20"/>
        <v>72</v>
      </c>
      <c r="Y168" s="34"/>
      <c r="AC168" s="34"/>
      <c r="AF168" s="34"/>
      <c r="AG168" s="34"/>
      <c r="AH168" s="34"/>
    </row>
    <row r="169" spans="1:34" ht="30" customHeight="1" x14ac:dyDescent="0.25">
      <c r="A169" s="56" t="s">
        <v>59</v>
      </c>
      <c r="B169" s="57" t="s">
        <v>149</v>
      </c>
      <c r="C169" s="57">
        <v>75</v>
      </c>
      <c r="D169" s="57">
        <v>72</v>
      </c>
      <c r="E169" s="58">
        <v>44439</v>
      </c>
      <c r="F169" s="59" t="s">
        <v>149</v>
      </c>
      <c r="G169" s="60" t="s">
        <v>149</v>
      </c>
      <c r="H169" s="61" t="str">
        <f>IFERROR(VLOOKUP(Abfalldokumentation!$B169,Artikel!A:C,3,FALSE),Abfalldokumentation!$B169)</f>
        <v>Muster</v>
      </c>
      <c r="I169" s="90" t="str">
        <f>VLOOKUP(V169,'Linien - BU'!A:B,2,FALSE)</f>
        <v>Rest</v>
      </c>
      <c r="J169" s="91">
        <f t="shared" si="14"/>
        <v>75</v>
      </c>
      <c r="K169" s="92">
        <f>Abfalldokumentation!$E169</f>
        <v>44439</v>
      </c>
      <c r="L169" s="91" t="str">
        <f>IFERROR(IF(AND(OR(Abfalldokumentation!$I169="BU3",Abfalldokumentation!$I169="Verkauf"),Abfalldokumentation!$N169="Schimmel",Abfalldokumentation!$O169="keinen Abnehmer/kein Schälpersonal"),"Div. Zipfel, ES ohne Verwendung",VLOOKUP(Abfalldokumentation!$M169,Produktgruppen!A:B,2,FALSE)),"-")</f>
        <v>Rest</v>
      </c>
      <c r="M169" s="93" t="str">
        <f>IFERROR(VLOOKUP(Abfalldokumentation!$W169,Artikel!A:C,3,FALSE),Abfalldokumentation!$W169)</f>
        <v>Muster</v>
      </c>
      <c r="N169" s="94" t="str">
        <f>VLOOKUP(D169,'Liste Gründe'!A:D,2,FALSE)</f>
        <v>Qualitätssicherung</v>
      </c>
      <c r="O169" s="92" t="str">
        <f>IF(ISBLANK(F169),VLOOKUP(Abfalldokumentation!$X169,'Liste Gründe'!A:D,3,FALSE),F169)</f>
        <v>Muster</v>
      </c>
      <c r="P169" s="94" t="str">
        <f>IF(ISBLANK(Abfalldokumentation!$G169),"-",Abfalldokumentation!$G169)</f>
        <v>Muster</v>
      </c>
      <c r="Q169" s="93">
        <f t="shared" si="15"/>
        <v>35</v>
      </c>
      <c r="R169" s="94" t="str">
        <f t="shared" si="16"/>
        <v>Produkte</v>
      </c>
      <c r="S169" s="94" t="str">
        <f t="shared" si="17"/>
        <v>BUs</v>
      </c>
      <c r="T169" s="94" t="str">
        <f t="shared" si="18"/>
        <v>Symptome</v>
      </c>
      <c r="U169" s="94" t="str">
        <f>IFERROR(VLOOKUP(Abfalldokumentation!$W169,Kennzahlen!S:U,3,FALSE)*Abfalldokumentation!$J169,"0")</f>
        <v>0</v>
      </c>
      <c r="V169" s="93" t="str">
        <f>IF(ISBLANK(A169),VLOOKUP(Abfalldokumentation!$W169,'Linien - BU'!R:S,2,FALSE),A169)</f>
        <v>Labor</v>
      </c>
      <c r="W169" s="95" t="str">
        <f t="shared" si="19"/>
        <v>Muster</v>
      </c>
      <c r="X169" s="108">
        <f t="shared" si="20"/>
        <v>72</v>
      </c>
      <c r="Y169" s="34"/>
      <c r="AC169" s="34"/>
      <c r="AF169" s="34"/>
      <c r="AG169" s="34"/>
      <c r="AH169" s="34"/>
    </row>
    <row r="170" spans="1:34" ht="30" customHeight="1" x14ac:dyDescent="0.25">
      <c r="A170" s="50" t="s">
        <v>59</v>
      </c>
      <c r="B170" s="53" t="s">
        <v>90</v>
      </c>
      <c r="C170" s="51">
        <v>60</v>
      </c>
      <c r="D170" s="51">
        <v>70</v>
      </c>
      <c r="E170" s="52">
        <v>44439</v>
      </c>
      <c r="F170" s="53" t="s">
        <v>90</v>
      </c>
      <c r="G170" s="54" t="s">
        <v>90</v>
      </c>
      <c r="H170" s="55" t="str">
        <f>IFERROR(VLOOKUP(Abfalldokumentation!$B170,Artikel!A:C,3,FALSE),Abfalldokumentation!$B170)</f>
        <v>Rückstellproben</v>
      </c>
      <c r="I170" s="96" t="str">
        <f>VLOOKUP(V170,'Linien - BU'!A:B,2,FALSE)</f>
        <v>Rest</v>
      </c>
      <c r="J170" s="97">
        <f t="shared" si="14"/>
        <v>60</v>
      </c>
      <c r="K170" s="98">
        <f>Abfalldokumentation!$E170</f>
        <v>44439</v>
      </c>
      <c r="L170" s="97" t="str">
        <f>IFERROR(IF(AND(OR(Abfalldokumentation!$I170="BU3",Abfalldokumentation!$I170="Verkauf"),Abfalldokumentation!$N170="Schimmel",Abfalldokumentation!$O170="keinen Abnehmer/kein Schälpersonal"),"Div. Zipfel, ES ohne Verwendung",VLOOKUP(Abfalldokumentation!$M170,Produktgruppen!A:B,2,FALSE)),"-")</f>
        <v>Qualitätssicherung</v>
      </c>
      <c r="M170" s="99" t="str">
        <f>IFERROR(VLOOKUP(Abfalldokumentation!$W170,Artikel!A:C,3,FALSE),Abfalldokumentation!$W170)</f>
        <v>Rückstellproben</v>
      </c>
      <c r="N170" s="100" t="str">
        <f>VLOOKUP(D170,'Liste Gründe'!A:D,2,FALSE)</f>
        <v>Qualitätssicherung</v>
      </c>
      <c r="O170" s="98" t="str">
        <f>IF(ISBLANK(F170),VLOOKUP(Abfalldokumentation!$X170,'Liste Gründe'!A:D,3,FALSE),F170)</f>
        <v>Rückstellproben</v>
      </c>
      <c r="P170" s="100" t="str">
        <f>IF(ISBLANK(Abfalldokumentation!$G170),"-",Abfalldokumentation!$G170)</f>
        <v>Rückstellproben</v>
      </c>
      <c r="Q170" s="99">
        <f t="shared" si="15"/>
        <v>35</v>
      </c>
      <c r="R170" s="100" t="str">
        <f t="shared" si="16"/>
        <v>Produkte</v>
      </c>
      <c r="S170" s="100" t="str">
        <f t="shared" si="17"/>
        <v>BUs</v>
      </c>
      <c r="T170" s="100" t="str">
        <f t="shared" si="18"/>
        <v>Symptome</v>
      </c>
      <c r="U170" s="100" t="str">
        <f>IFERROR(VLOOKUP(Abfalldokumentation!$W170,Kennzahlen!S:U,3,FALSE)*Abfalldokumentation!$J170,"0")</f>
        <v>0</v>
      </c>
      <c r="V170" s="99" t="str">
        <f>IF(ISBLANK(A170),VLOOKUP(Abfalldokumentation!$W170,'Linien - BU'!R:S,2,FALSE),A170)</f>
        <v>Labor</v>
      </c>
      <c r="W170" s="95" t="str">
        <f t="shared" si="19"/>
        <v>Rückstellproben</v>
      </c>
      <c r="X170" s="108">
        <f t="shared" si="20"/>
        <v>70</v>
      </c>
      <c r="Y170" s="34"/>
      <c r="AC170" s="34"/>
      <c r="AF170" s="34"/>
      <c r="AG170" s="34"/>
      <c r="AH170" s="34"/>
    </row>
    <row r="171" spans="1:34" ht="30" customHeight="1" x14ac:dyDescent="0.25">
      <c r="A171" s="56" t="s">
        <v>56</v>
      </c>
      <c r="B171" s="57" t="s">
        <v>176</v>
      </c>
      <c r="C171" s="57">
        <v>30</v>
      </c>
      <c r="D171" s="57">
        <v>30</v>
      </c>
      <c r="E171" s="58">
        <v>44439</v>
      </c>
      <c r="F171" s="59"/>
      <c r="G171" s="60"/>
      <c r="H171" s="61" t="str">
        <f>IFERROR(VLOOKUP(Abfalldokumentation!$B171,Artikel!A:C,3,FALSE),Abfalldokumentation!$B171)</f>
        <v>RW Natrium</v>
      </c>
      <c r="I171" s="90" t="str">
        <f>VLOOKUP(V171,'Linien - BU'!A:B,2,FALSE)</f>
        <v>BU3</v>
      </c>
      <c r="J171" s="91">
        <f t="shared" si="14"/>
        <v>30</v>
      </c>
      <c r="K171" s="92">
        <f>Abfalldokumentation!$E171</f>
        <v>44439</v>
      </c>
      <c r="L171" s="91" t="str">
        <f>IFERROR(IF(AND(OR(Abfalldokumentation!$I171="BU3",Abfalldokumentation!$I171="Verkauf"),Abfalldokumentation!$N171="Schimmel",Abfalldokumentation!$O171="keinen Abnehmer/kein Schälpersonal"),"Div. Zipfel, ES ohne Verwendung",VLOOKUP(Abfalldokumentation!$M171,Produktgruppen!A:B,2,FALSE)),"-")</f>
        <v>RW</v>
      </c>
      <c r="M171" s="93" t="str">
        <f>IFERROR(VLOOKUP(Abfalldokumentation!$W171,Artikel!A:C,3,FALSE),Abfalldokumentation!$W171)</f>
        <v>RW Natrium</v>
      </c>
      <c r="N171" s="94" t="str">
        <f>VLOOKUP(D171,'Liste Gründe'!A:D,2,FALSE)</f>
        <v>Linienbezogen</v>
      </c>
      <c r="O171" s="92" t="str">
        <f>IF(ISBLANK(F171),VLOOKUP(Abfalldokumentation!$X171,'Liste Gründe'!A:D,3,FALSE),F171)</f>
        <v>Maschinenabfall</v>
      </c>
      <c r="P171" s="94" t="str">
        <f>IF(ISBLANK(Abfalldokumentation!$G171),"-",Abfalldokumentation!$G171)</f>
        <v>-</v>
      </c>
      <c r="Q171" s="93">
        <f t="shared" si="15"/>
        <v>35</v>
      </c>
      <c r="R171" s="94" t="str">
        <f t="shared" si="16"/>
        <v>Produkte</v>
      </c>
      <c r="S171" s="94" t="str">
        <f t="shared" si="17"/>
        <v>BUs</v>
      </c>
      <c r="T171" s="94" t="str">
        <f t="shared" si="18"/>
        <v>Symptome</v>
      </c>
      <c r="U171" s="94" t="str">
        <f>IFERROR(VLOOKUP(Abfalldokumentation!$W171,Kennzahlen!S:U,3,FALSE)*Abfalldokumentation!$J171,"0")</f>
        <v>0</v>
      </c>
      <c r="V171" s="93" t="str">
        <f>IF(ISBLANK(A171),VLOOKUP(Abfalldokumentation!$W171,'Linien - BU'!R:S,2,FALSE),A171)</f>
        <v>WVP</v>
      </c>
      <c r="W171" s="95" t="str">
        <f t="shared" si="19"/>
        <v>RW Natrium</v>
      </c>
      <c r="X171" s="108">
        <f t="shared" si="20"/>
        <v>30</v>
      </c>
      <c r="Y171" s="34"/>
      <c r="AC171" s="34"/>
      <c r="AF171" s="34"/>
      <c r="AG171" s="34"/>
      <c r="AH171" s="34"/>
    </row>
    <row r="172" spans="1:34" ht="30" customHeight="1" x14ac:dyDescent="0.25">
      <c r="A172" s="50" t="s">
        <v>74</v>
      </c>
      <c r="B172" s="51" t="s">
        <v>148</v>
      </c>
      <c r="C172" s="51">
        <v>19</v>
      </c>
      <c r="D172" s="51">
        <v>22</v>
      </c>
      <c r="E172" s="52">
        <v>44439</v>
      </c>
      <c r="F172" s="53" t="s">
        <v>72</v>
      </c>
      <c r="G172" s="54" t="s">
        <v>73</v>
      </c>
      <c r="H172" s="55" t="str">
        <f>IFERROR(VLOOKUP(Abfalldokumentation!$B172,Artikel!A:C,3,FALSE),Abfalldokumentation!$B172)</f>
        <v>RW Natriumarm Rinde</v>
      </c>
      <c r="I172" s="96" t="str">
        <f>VLOOKUP(V172,'Linien - BU'!A:B,2,FALSE)</f>
        <v>BU1</v>
      </c>
      <c r="J172" s="97">
        <f t="shared" si="14"/>
        <v>19</v>
      </c>
      <c r="K172" s="98">
        <f>Abfalldokumentation!$E172</f>
        <v>44439</v>
      </c>
      <c r="L172" s="97" t="str">
        <f>IFERROR(IF(AND(OR(Abfalldokumentation!$I172="BU3",Abfalldokumentation!$I172="Verkauf"),Abfalldokumentation!$N172="Schimmel",Abfalldokumentation!$O172="keinen Abnehmer/kein Schälpersonal"),"Div. Zipfel, ES ohne Verwendung",VLOOKUP(Abfalldokumentation!$M172,Produktgruppen!A:B,2,FALSE)),"-")</f>
        <v>Rest</v>
      </c>
      <c r="M172" s="99" t="str">
        <f>IFERROR(VLOOKUP(Abfalldokumentation!$W172,Artikel!A:C,3,FALSE),Abfalldokumentation!$W172)</f>
        <v>RW Natriumarm Rinde</v>
      </c>
      <c r="N172" s="100" t="str">
        <f>VLOOKUP(D172,'Liste Gründe'!A:D,2,FALSE)</f>
        <v>Rest</v>
      </c>
      <c r="O172" s="98" t="str">
        <f>IF(ISBLANK(F172),VLOOKUP(Abfalldokumentation!$X172,'Liste Gründe'!A:D,3,FALSE),F172)</f>
        <v>geschälte Rinde</v>
      </c>
      <c r="P172" s="100" t="str">
        <f>IF(ISBLANK(Abfalldokumentation!$G172),"-",Abfalldokumentation!$G172)</f>
        <v>keine Verwendung möglich</v>
      </c>
      <c r="Q172" s="99">
        <f t="shared" si="15"/>
        <v>35</v>
      </c>
      <c r="R172" s="100" t="str">
        <f t="shared" si="16"/>
        <v>Produkte</v>
      </c>
      <c r="S172" s="100" t="str">
        <f t="shared" si="17"/>
        <v>BUs</v>
      </c>
      <c r="T172" s="100" t="str">
        <f t="shared" si="18"/>
        <v>Symptome</v>
      </c>
      <c r="U172" s="100" t="str">
        <f>IFERROR(VLOOKUP(Abfalldokumentation!$W172,Kennzahlen!S:U,3,FALSE)*Abfalldokumentation!$J172,"0")</f>
        <v>0</v>
      </c>
      <c r="V172" s="99" t="str">
        <f>IF(ISBLANK(A172),VLOOKUP(Abfalldokumentation!$W172,'Linien - BU'!R:S,2,FALSE),A172)</f>
        <v>RWV</v>
      </c>
      <c r="W172" s="95" t="str">
        <f t="shared" si="19"/>
        <v>RW Natriumarm Rinde</v>
      </c>
      <c r="X172" s="108">
        <f t="shared" si="20"/>
        <v>22</v>
      </c>
      <c r="Y172" s="34"/>
      <c r="AC172" s="34"/>
      <c r="AF172" s="34"/>
      <c r="AG172" s="34"/>
      <c r="AH172" s="34"/>
    </row>
    <row r="173" spans="1:34" ht="30" customHeight="1" x14ac:dyDescent="0.25">
      <c r="A173" s="56" t="s">
        <v>74</v>
      </c>
      <c r="B173" s="57">
        <v>23000512</v>
      </c>
      <c r="C173" s="57">
        <v>20.2</v>
      </c>
      <c r="D173" s="57">
        <v>12</v>
      </c>
      <c r="E173" s="58">
        <v>44440</v>
      </c>
      <c r="F173" s="59" t="s">
        <v>173</v>
      </c>
      <c r="G173" s="60" t="s">
        <v>173</v>
      </c>
      <c r="H173" s="61" t="str">
        <f>IFERROR(VLOOKUP(Abfalldokumentation!$B173,Artikel!A:C,3,FALSE),Abfalldokumentation!$B173)</f>
        <v>Cheddar white 50% Fett</v>
      </c>
      <c r="I173" s="90" t="str">
        <f>VLOOKUP(V173,'Linien - BU'!A:B,2,FALSE)</f>
        <v>BU1</v>
      </c>
      <c r="J173" s="91">
        <f t="shared" si="14"/>
        <v>20.2</v>
      </c>
      <c r="K173" s="92">
        <f>Abfalldokumentation!$E173</f>
        <v>44440</v>
      </c>
      <c r="L173" s="91" t="str">
        <f>IFERROR(IF(AND(OR(Abfalldokumentation!$I173="BU3",Abfalldokumentation!$I173="Verkauf"),Abfalldokumentation!$N173="Schimmel",Abfalldokumentation!$O173="keinen Abnehmer/kein Schälpersonal"),"Div. Zipfel, ES ohne Verwendung",VLOOKUP(Abfalldokumentation!$M173,Produktgruppen!A:B,2,FALSE)),"-")</f>
        <v>Rohware</v>
      </c>
      <c r="M173" s="93" t="str">
        <f>IFERROR(VLOOKUP(Abfalldokumentation!$W173,Artikel!A:C,3,FALSE),Abfalldokumentation!$W173)</f>
        <v>Cheddar white 50% Fett</v>
      </c>
      <c r="N173" s="94" t="str">
        <f>VLOOKUP(D173,'Liste Gründe'!A:D,2,FALSE)</f>
        <v>Schimmel</v>
      </c>
      <c r="O173" s="92" t="str">
        <f>IF(ISBLANK(F173),VLOOKUP(Abfalldokumentation!$X173,'Liste Gründe'!A:D,3,FALSE),F173)</f>
        <v>Luftzieher</v>
      </c>
      <c r="P173" s="94" t="str">
        <f>IF(ISBLANK(Abfalldokumentation!$G173),"-",Abfalldokumentation!$G173)</f>
        <v>Luftzieher</v>
      </c>
      <c r="Q173" s="93">
        <f t="shared" si="15"/>
        <v>35</v>
      </c>
      <c r="R173" s="94" t="str">
        <f t="shared" si="16"/>
        <v>Produkte</v>
      </c>
      <c r="S173" s="94" t="str">
        <f t="shared" si="17"/>
        <v>BUs</v>
      </c>
      <c r="T173" s="94" t="str">
        <f t="shared" si="18"/>
        <v>Symptome</v>
      </c>
      <c r="U173" s="94" t="str">
        <f>IFERROR(VLOOKUP(Abfalldokumentation!$W173,Kennzahlen!S:U,3,FALSE)*Abfalldokumentation!$J173,"0")</f>
        <v>0</v>
      </c>
      <c r="V173" s="93" t="str">
        <f>IF(ISBLANK(A173),VLOOKUP(Abfalldokumentation!$W173,'Linien - BU'!R:S,2,FALSE),A173)</f>
        <v>RWV</v>
      </c>
      <c r="W173" s="95">
        <f t="shared" si="19"/>
        <v>23000512</v>
      </c>
      <c r="X173" s="108">
        <f t="shared" si="20"/>
        <v>12</v>
      </c>
      <c r="Y173" s="34"/>
      <c r="AC173" s="34"/>
      <c r="AF173" s="34"/>
      <c r="AG173" s="34"/>
      <c r="AH173" s="34"/>
    </row>
    <row r="174" spans="1:34" ht="30" customHeight="1" x14ac:dyDescent="0.25">
      <c r="A174" s="50" t="s">
        <v>15044</v>
      </c>
      <c r="B174" s="51">
        <v>29500489</v>
      </c>
      <c r="C174" s="51">
        <v>222</v>
      </c>
      <c r="D174" s="51">
        <v>12</v>
      </c>
      <c r="E174" s="52">
        <v>44440</v>
      </c>
      <c r="F174" s="53" t="s">
        <v>15041</v>
      </c>
      <c r="G174" s="54" t="s">
        <v>87</v>
      </c>
      <c r="H174" s="55" t="str">
        <f>IFERROR(VLOOKUP(Abfalldokumentation!$B174,Artikel!A:C,3,FALSE),Abfalldokumentation!$B174)</f>
        <v>VOS Räucher Natur</v>
      </c>
      <c r="I174" s="96" t="str">
        <f>VLOOKUP(V174,'Linien - BU'!A:B,2,FALSE)</f>
        <v>Verkauf</v>
      </c>
      <c r="J174" s="97">
        <f t="shared" si="14"/>
        <v>222</v>
      </c>
      <c r="K174" s="98">
        <f>Abfalldokumentation!$E174</f>
        <v>44440</v>
      </c>
      <c r="L174" s="97" t="str">
        <f>IFERROR(IF(AND(OR(Abfalldokumentation!$I174="BU3",Abfalldokumentation!$I174="Verkauf"),Abfalldokumentation!$N174="Schimmel",Abfalldokumentation!$O174="keinen Abnehmer/kein Schälpersonal"),"Div. Zipfel, ES ohne Verwendung",VLOOKUP(Abfalldokumentation!$M174,Produktgruppen!A:B,2,FALSE)),"-")</f>
        <v>Div. Zipfel, ES ohne Verwendung</v>
      </c>
      <c r="M174" s="99" t="str">
        <f>IFERROR(VLOOKUP(Abfalldokumentation!$W174,Artikel!A:C,3,FALSE),Abfalldokumentation!$W174)</f>
        <v>VOS Räucher Natur</v>
      </c>
      <c r="N174" s="100" t="str">
        <f>VLOOKUP(D174,'Liste Gründe'!A:D,2,FALSE)</f>
        <v>Schimmel</v>
      </c>
      <c r="O174" s="98" t="str">
        <f>IF(ISBLANK(F174),VLOOKUP(Abfalldokumentation!$X174,'Liste Gründe'!A:D,3,FALSE),F174)</f>
        <v>keinen Abnehmer/kein Schälpersonal</v>
      </c>
      <c r="P174" s="100" t="str">
        <f>IF(ISBLANK(Abfalldokumentation!$G174),"-",Abfalldokumentation!$G174)</f>
        <v>keinen Abnehmer/Schälen</v>
      </c>
      <c r="Q174" s="99">
        <f t="shared" si="15"/>
        <v>35</v>
      </c>
      <c r="R174" s="100" t="str">
        <f t="shared" si="16"/>
        <v>Produkte</v>
      </c>
      <c r="S174" s="100" t="str">
        <f t="shared" si="17"/>
        <v>BUs</v>
      </c>
      <c r="T174" s="100" t="str">
        <f t="shared" si="18"/>
        <v>Symptome</v>
      </c>
      <c r="U174" s="100">
        <f>IFERROR(VLOOKUP(Abfalldokumentation!$W174,Kennzahlen!S:U,3,FALSE)*Abfalldokumentation!$J174,"0")</f>
        <v>111</v>
      </c>
      <c r="V174" s="99" t="str">
        <f>IF(ISBLANK(A174),VLOOKUP(Abfalldokumentation!$W174,'Linien - BU'!R:S,2,FALSE),A174)</f>
        <v>Verkauf</v>
      </c>
      <c r="W174" s="95">
        <f t="shared" si="19"/>
        <v>29500489</v>
      </c>
      <c r="X174" s="108">
        <f t="shared" si="20"/>
        <v>12</v>
      </c>
      <c r="Y174" s="34"/>
      <c r="AC174" s="34"/>
      <c r="AF174" s="34"/>
      <c r="AG174" s="34"/>
      <c r="AH174" s="34"/>
    </row>
    <row r="175" spans="1:34" ht="30" customHeight="1" x14ac:dyDescent="0.25">
      <c r="A175" s="56" t="s">
        <v>15044</v>
      </c>
      <c r="B175" s="57">
        <v>29500963</v>
      </c>
      <c r="C175" s="57">
        <v>70.400000000000006</v>
      </c>
      <c r="D175" s="57">
        <v>12</v>
      </c>
      <c r="E175" s="58">
        <v>44440</v>
      </c>
      <c r="F175" s="59" t="s">
        <v>15041</v>
      </c>
      <c r="G175" s="60" t="s">
        <v>87</v>
      </c>
      <c r="H175" s="61" t="str">
        <f>IFERROR(VLOOKUP(Abfalldokumentation!$B175,Artikel!A:C,3,FALSE),Abfalldokumentation!$B175)</f>
        <v>VOS SKZ AMM Geräuchert</v>
      </c>
      <c r="I175" s="90" t="str">
        <f>VLOOKUP(V175,'Linien - BU'!A:B,2,FALSE)</f>
        <v>Verkauf</v>
      </c>
      <c r="J175" s="91">
        <f t="shared" si="14"/>
        <v>70.400000000000006</v>
      </c>
      <c r="K175" s="92">
        <f>Abfalldokumentation!$E175</f>
        <v>44440</v>
      </c>
      <c r="L175" s="91" t="str">
        <f>IFERROR(IF(AND(OR(Abfalldokumentation!$I175="BU3",Abfalldokumentation!$I175="Verkauf"),Abfalldokumentation!$N175="Schimmel",Abfalldokumentation!$O175="keinen Abnehmer/kein Schälpersonal"),"Div. Zipfel, ES ohne Verwendung",VLOOKUP(Abfalldokumentation!$M175,Produktgruppen!A:B,2,FALSE)),"-")</f>
        <v>Div. Zipfel, ES ohne Verwendung</v>
      </c>
      <c r="M175" s="93" t="str">
        <f>IFERROR(VLOOKUP(Abfalldokumentation!$W175,Artikel!A:C,3,FALSE),Abfalldokumentation!$W175)</f>
        <v>VOS SKZ AMM Geräuchert</v>
      </c>
      <c r="N175" s="94" t="str">
        <f>VLOOKUP(D175,'Liste Gründe'!A:D,2,FALSE)</f>
        <v>Schimmel</v>
      </c>
      <c r="O175" s="92" t="str">
        <f>IF(ISBLANK(F175),VLOOKUP(Abfalldokumentation!$X175,'Liste Gründe'!A:D,3,FALSE),F175)</f>
        <v>keinen Abnehmer/kein Schälpersonal</v>
      </c>
      <c r="P175" s="94" t="str">
        <f>IF(ISBLANK(Abfalldokumentation!$G175),"-",Abfalldokumentation!$G175)</f>
        <v>keinen Abnehmer/Schälen</v>
      </c>
      <c r="Q175" s="93">
        <f t="shared" si="15"/>
        <v>35</v>
      </c>
      <c r="R175" s="94" t="str">
        <f t="shared" si="16"/>
        <v>Produkte</v>
      </c>
      <c r="S175" s="94" t="str">
        <f t="shared" si="17"/>
        <v>BUs</v>
      </c>
      <c r="T175" s="94" t="str">
        <f t="shared" si="18"/>
        <v>Symptome</v>
      </c>
      <c r="U175" s="94" t="str">
        <f>IFERROR(VLOOKUP(Abfalldokumentation!$W175,Kennzahlen!S:U,3,FALSE)*Abfalldokumentation!$J175,"0")</f>
        <v>0</v>
      </c>
      <c r="V175" s="93" t="str">
        <f>IF(ISBLANK(A175),VLOOKUP(Abfalldokumentation!$W175,'Linien - BU'!R:S,2,FALSE),A175)</f>
        <v>Verkauf</v>
      </c>
      <c r="W175" s="95">
        <f t="shared" si="19"/>
        <v>29500963</v>
      </c>
      <c r="X175" s="108">
        <f t="shared" si="20"/>
        <v>12</v>
      </c>
      <c r="Y175" s="34"/>
      <c r="AC175" s="34"/>
      <c r="AF175" s="34"/>
      <c r="AG175" s="34"/>
      <c r="AH175" s="34"/>
    </row>
    <row r="176" spans="1:34" ht="30" customHeight="1" x14ac:dyDescent="0.25">
      <c r="A176" s="50" t="s">
        <v>15044</v>
      </c>
      <c r="B176" s="51">
        <v>29501079</v>
      </c>
      <c r="C176" s="51">
        <v>48</v>
      </c>
      <c r="D176" s="51">
        <v>12</v>
      </c>
      <c r="E176" s="52">
        <v>44440</v>
      </c>
      <c r="F176" s="53" t="s">
        <v>15041</v>
      </c>
      <c r="G176" s="54" t="s">
        <v>87</v>
      </c>
      <c r="H176" s="55" t="str">
        <f>IFERROR(VLOOKUP(Abfalldokumentation!$B176,Artikel!A:C,3,FALSE),Abfalldokumentation!$B176)</f>
        <v>VOS GRW-CHILI-NAT ENDST</v>
      </c>
      <c r="I176" s="96" t="str">
        <f>VLOOKUP(V176,'Linien - BU'!A:B,2,FALSE)</f>
        <v>Verkauf</v>
      </c>
      <c r="J176" s="97">
        <f t="shared" si="14"/>
        <v>48</v>
      </c>
      <c r="K176" s="98">
        <f>Abfalldokumentation!$E176</f>
        <v>44440</v>
      </c>
      <c r="L176" s="97" t="str">
        <f>IFERROR(IF(AND(OR(Abfalldokumentation!$I176="BU3",Abfalldokumentation!$I176="Verkauf"),Abfalldokumentation!$N176="Schimmel",Abfalldokumentation!$O176="keinen Abnehmer/kein Schälpersonal"),"Div. Zipfel, ES ohne Verwendung",VLOOKUP(Abfalldokumentation!$M176,Produktgruppen!A:B,2,FALSE)),"-")</f>
        <v>Div. Zipfel, ES ohne Verwendung</v>
      </c>
      <c r="M176" s="99" t="str">
        <f>IFERROR(VLOOKUP(Abfalldokumentation!$W176,Artikel!A:C,3,FALSE),Abfalldokumentation!$W176)</f>
        <v>VOS GRW-CHILI-NAT ENDST</v>
      </c>
      <c r="N176" s="100" t="str">
        <f>VLOOKUP(D176,'Liste Gründe'!A:D,2,FALSE)</f>
        <v>Schimmel</v>
      </c>
      <c r="O176" s="98" t="str">
        <f>IF(ISBLANK(F176),VLOOKUP(Abfalldokumentation!$X176,'Liste Gründe'!A:D,3,FALSE),F176)</f>
        <v>keinen Abnehmer/kein Schälpersonal</v>
      </c>
      <c r="P176" s="100" t="str">
        <f>IF(ISBLANK(Abfalldokumentation!$G176),"-",Abfalldokumentation!$G176)</f>
        <v>keinen Abnehmer/Schälen</v>
      </c>
      <c r="Q176" s="99">
        <f t="shared" si="15"/>
        <v>35</v>
      </c>
      <c r="R176" s="100" t="str">
        <f t="shared" si="16"/>
        <v>Produkte</v>
      </c>
      <c r="S176" s="100" t="str">
        <f t="shared" si="17"/>
        <v>BUs</v>
      </c>
      <c r="T176" s="100" t="str">
        <f t="shared" si="18"/>
        <v>Symptome</v>
      </c>
      <c r="U176" s="100">
        <f>IFERROR(VLOOKUP(Abfalldokumentation!$W176,Kennzahlen!S:U,3,FALSE)*Abfalldokumentation!$J176,"0")</f>
        <v>24</v>
      </c>
      <c r="V176" s="99" t="str">
        <f>IF(ISBLANK(A176),VLOOKUP(Abfalldokumentation!$W176,'Linien - BU'!R:S,2,FALSE),A176)</f>
        <v>Verkauf</v>
      </c>
      <c r="W176" s="95">
        <f t="shared" si="19"/>
        <v>29501079</v>
      </c>
      <c r="X176" s="108">
        <f t="shared" si="20"/>
        <v>12</v>
      </c>
      <c r="Y176" s="34"/>
      <c r="AC176" s="34"/>
      <c r="AF176" s="34"/>
      <c r="AG176" s="34"/>
      <c r="AH176" s="34"/>
    </row>
    <row r="177" spans="1:34" ht="30" customHeight="1" x14ac:dyDescent="0.25">
      <c r="A177" s="56" t="s">
        <v>74</v>
      </c>
      <c r="B177" s="57">
        <v>49500056</v>
      </c>
      <c r="C177" s="57">
        <v>47</v>
      </c>
      <c r="D177" s="57">
        <v>12</v>
      </c>
      <c r="E177" s="58">
        <v>44440</v>
      </c>
      <c r="F177" s="59" t="s">
        <v>15038</v>
      </c>
      <c r="G177" s="60" t="s">
        <v>175</v>
      </c>
      <c r="H177" s="61" t="str">
        <f>IFERROR(VLOOKUP(Abfalldokumentation!$B177,Artikel!A:C,3,FALSE),Abfalldokumentation!$B177)</f>
        <v>ABS GOU-MI-VAKU</v>
      </c>
      <c r="I177" s="90" t="str">
        <f>VLOOKUP(V177,'Linien - BU'!A:B,2,FALSE)</f>
        <v>BU1</v>
      </c>
      <c r="J177" s="91">
        <f t="shared" si="14"/>
        <v>47</v>
      </c>
      <c r="K177" s="92">
        <f>Abfalldokumentation!$E177</f>
        <v>44440</v>
      </c>
      <c r="L177" s="91" t="str">
        <f>IFERROR(IF(AND(OR(Abfalldokumentation!$I177="BU3",Abfalldokumentation!$I177="Verkauf"),Abfalldokumentation!$N177="Schimmel",Abfalldokumentation!$O177="keinen Abnehmer/kein Schälpersonal"),"Div. Zipfel, ES ohne Verwendung",VLOOKUP(Abfalldokumentation!$M177,Produktgruppen!A:B,2,FALSE)),"-")</f>
        <v>ABS</v>
      </c>
      <c r="M177" s="93" t="str">
        <f>IFERROR(VLOOKUP(Abfalldokumentation!$W177,Artikel!A:C,3,FALSE),Abfalldokumentation!$W177)</f>
        <v>ABS GOU-MI-VAKU</v>
      </c>
      <c r="N177" s="94" t="str">
        <f>VLOOKUP(D177,'Liste Gründe'!A:D,2,FALSE)</f>
        <v>Schimmel</v>
      </c>
      <c r="O177" s="92" t="str">
        <f>IF(ISBLANK(F177),VLOOKUP(Abfalldokumentation!$X177,'Liste Gründe'!A:D,3,FALSE),F177)</f>
        <v>spezifischer Einsatz</v>
      </c>
      <c r="P177" s="94" t="str">
        <f>IF(ISBLANK(Abfalldokumentation!$G177),"-",Abfalldokumentation!$G177)</f>
        <v>nur bei bestimmten Produkten</v>
      </c>
      <c r="Q177" s="93">
        <f t="shared" si="15"/>
        <v>35</v>
      </c>
      <c r="R177" s="94" t="str">
        <f t="shared" si="16"/>
        <v>Produkte</v>
      </c>
      <c r="S177" s="94" t="str">
        <f t="shared" si="17"/>
        <v>BUs</v>
      </c>
      <c r="T177" s="94" t="str">
        <f t="shared" si="18"/>
        <v>Symptome</v>
      </c>
      <c r="U177" s="94">
        <f>IFERROR(VLOOKUP(Abfalldokumentation!$W177,Kennzahlen!S:U,3,FALSE)*Abfalldokumentation!$J177,"0")</f>
        <v>104.05799999999999</v>
      </c>
      <c r="V177" s="93" t="str">
        <f>IF(ISBLANK(A177),VLOOKUP(Abfalldokumentation!$W177,'Linien - BU'!R:S,2,FALSE),A177)</f>
        <v>RWV</v>
      </c>
      <c r="W177" s="95">
        <f t="shared" si="19"/>
        <v>49500056</v>
      </c>
      <c r="X177" s="108">
        <f t="shared" si="20"/>
        <v>12</v>
      </c>
      <c r="Y177" s="34"/>
      <c r="AC177" s="34"/>
      <c r="AF177" s="34"/>
      <c r="AG177" s="34"/>
      <c r="AH177" s="34"/>
    </row>
    <row r="178" spans="1:34" ht="30" customHeight="1" x14ac:dyDescent="0.25">
      <c r="A178" s="50" t="s">
        <v>74</v>
      </c>
      <c r="B178" s="51">
        <v>49500056</v>
      </c>
      <c r="C178" s="51">
        <v>106</v>
      </c>
      <c r="D178" s="51">
        <v>12</v>
      </c>
      <c r="E178" s="52">
        <v>44440</v>
      </c>
      <c r="F178" s="53" t="s">
        <v>15038</v>
      </c>
      <c r="G178" s="54" t="s">
        <v>175</v>
      </c>
      <c r="H178" s="55" t="str">
        <f>IFERROR(VLOOKUP(Abfalldokumentation!$B178,Artikel!A:C,3,FALSE),Abfalldokumentation!$B178)</f>
        <v>ABS GOU-MI-VAKU</v>
      </c>
      <c r="I178" s="96" t="str">
        <f>VLOOKUP(V178,'Linien - BU'!A:B,2,FALSE)</f>
        <v>BU1</v>
      </c>
      <c r="J178" s="97">
        <f t="shared" si="14"/>
        <v>106</v>
      </c>
      <c r="K178" s="98">
        <f>Abfalldokumentation!$E178</f>
        <v>44440</v>
      </c>
      <c r="L178" s="97" t="str">
        <f>IFERROR(IF(AND(OR(Abfalldokumentation!$I178="BU3",Abfalldokumentation!$I178="Verkauf"),Abfalldokumentation!$N178="Schimmel",Abfalldokumentation!$O178="keinen Abnehmer/kein Schälpersonal"),"Div. Zipfel, ES ohne Verwendung",VLOOKUP(Abfalldokumentation!$M178,Produktgruppen!A:B,2,FALSE)),"-")</f>
        <v>ABS</v>
      </c>
      <c r="M178" s="99" t="str">
        <f>IFERROR(VLOOKUP(Abfalldokumentation!$W178,Artikel!A:C,3,FALSE),Abfalldokumentation!$W178)</f>
        <v>ABS GOU-MI-VAKU</v>
      </c>
      <c r="N178" s="100" t="str">
        <f>VLOOKUP(D178,'Liste Gründe'!A:D,2,FALSE)</f>
        <v>Schimmel</v>
      </c>
      <c r="O178" s="98" t="str">
        <f>IF(ISBLANK(F178),VLOOKUP(Abfalldokumentation!$X178,'Liste Gründe'!A:D,3,FALSE),F178)</f>
        <v>spezifischer Einsatz</v>
      </c>
      <c r="P178" s="100" t="str">
        <f>IF(ISBLANK(Abfalldokumentation!$G178),"-",Abfalldokumentation!$G178)</f>
        <v>nur bei bestimmten Produkten</v>
      </c>
      <c r="Q178" s="99">
        <f t="shared" si="15"/>
        <v>35</v>
      </c>
      <c r="R178" s="100" t="str">
        <f t="shared" si="16"/>
        <v>Produkte</v>
      </c>
      <c r="S178" s="100" t="str">
        <f t="shared" si="17"/>
        <v>BUs</v>
      </c>
      <c r="T178" s="100" t="str">
        <f t="shared" si="18"/>
        <v>Symptome</v>
      </c>
      <c r="U178" s="100">
        <f>IFERROR(VLOOKUP(Abfalldokumentation!$W178,Kennzahlen!S:U,3,FALSE)*Abfalldokumentation!$J178,"0")</f>
        <v>234.684</v>
      </c>
      <c r="V178" s="99" t="str">
        <f>IF(ISBLANK(A178),VLOOKUP(Abfalldokumentation!$W178,'Linien - BU'!R:S,2,FALSE),A178)</f>
        <v>RWV</v>
      </c>
      <c r="W178" s="95">
        <f t="shared" si="19"/>
        <v>49500056</v>
      </c>
      <c r="X178" s="108">
        <f t="shared" si="20"/>
        <v>12</v>
      </c>
      <c r="Y178" s="34"/>
      <c r="AC178" s="34"/>
      <c r="AF178" s="34"/>
      <c r="AG178" s="34"/>
      <c r="AH178" s="34"/>
    </row>
    <row r="179" spans="1:34" ht="30" customHeight="1" x14ac:dyDescent="0.25">
      <c r="A179" s="56" t="s">
        <v>15096</v>
      </c>
      <c r="B179" s="57">
        <v>49500174</v>
      </c>
      <c r="C179" s="57">
        <v>101</v>
      </c>
      <c r="D179" s="57">
        <v>12</v>
      </c>
      <c r="E179" s="58">
        <v>44440</v>
      </c>
      <c r="F179" s="59" t="s">
        <v>10</v>
      </c>
      <c r="G179" s="60" t="s">
        <v>168</v>
      </c>
      <c r="H179" s="61" t="str">
        <f>IFERROR(VLOOKUP(Abfalldokumentation!$B179,Artikel!A:C,3,FALSE),Abfalldokumentation!$B179)</f>
        <v>ABS PECO-TRE-VAKU</v>
      </c>
      <c r="I179" s="90" t="str">
        <f>VLOOKUP(V179,'Linien - BU'!A:B,2,FALSE)</f>
        <v>BU3</v>
      </c>
      <c r="J179" s="91">
        <f t="shared" si="14"/>
        <v>101</v>
      </c>
      <c r="K179" s="92">
        <f>Abfalldokumentation!$E179</f>
        <v>44440</v>
      </c>
      <c r="L179" s="91" t="str">
        <f>IFERROR(IF(AND(OR(Abfalldokumentation!$I179="BU3",Abfalldokumentation!$I179="Verkauf"),Abfalldokumentation!$N179="Schimmel",Abfalldokumentation!$O179="keinen Abnehmer/kein Schälpersonal"),"Div. Zipfel, ES ohne Verwendung",VLOOKUP(Abfalldokumentation!$M179,Produktgruppen!A:B,2,FALSE)),"-")</f>
        <v>ABS</v>
      </c>
      <c r="M179" s="93" t="str">
        <f>IFERROR(VLOOKUP(Abfalldokumentation!$W179,Artikel!A:C,3,FALSE),Abfalldokumentation!$W179)</f>
        <v>ABS PECO-TRE-VAKU</v>
      </c>
      <c r="N179" s="94" t="str">
        <f>VLOOKUP(D179,'Liste Gründe'!A:D,2,FALSE)</f>
        <v>Schimmel</v>
      </c>
      <c r="O179" s="92" t="str">
        <f>IF(ISBLANK(F179),VLOOKUP(Abfalldokumentation!$X179,'Liste Gründe'!A:D,3,FALSE),F179)</f>
        <v>Rest</v>
      </c>
      <c r="P179" s="94" t="str">
        <f>IF(ISBLANK(Abfalldokumentation!$G179),"-",Abfalldokumentation!$G179)</f>
        <v>Abschnitte eingelagert, um Verwendung zu finden. Aber keine Verwendungsentscheidung gefunden</v>
      </c>
      <c r="Q179" s="93">
        <f t="shared" si="15"/>
        <v>35</v>
      </c>
      <c r="R179" s="94" t="str">
        <f t="shared" si="16"/>
        <v>Produkte</v>
      </c>
      <c r="S179" s="94" t="str">
        <f t="shared" si="17"/>
        <v>BUs</v>
      </c>
      <c r="T179" s="94" t="str">
        <f t="shared" si="18"/>
        <v>Symptome</v>
      </c>
      <c r="U179" s="94">
        <f>IFERROR(VLOOKUP(Abfalldokumentation!$W179,Kennzahlen!S:U,3,FALSE)*Abfalldokumentation!$J179,"0")</f>
        <v>223.614</v>
      </c>
      <c r="V179" s="93" t="str">
        <f>IF(ISBLANK(A179),VLOOKUP(Abfalldokumentation!$W179,'Linien - BU'!R:S,2,FALSE),A179)</f>
        <v>L1</v>
      </c>
      <c r="W179" s="95">
        <f t="shared" si="19"/>
        <v>49500174</v>
      </c>
      <c r="X179" s="108">
        <f t="shared" si="20"/>
        <v>12</v>
      </c>
      <c r="Y179" s="34"/>
      <c r="AC179" s="34"/>
      <c r="AF179" s="34"/>
      <c r="AG179" s="34"/>
      <c r="AH179" s="34"/>
    </row>
    <row r="180" spans="1:34" ht="30" customHeight="1" x14ac:dyDescent="0.25">
      <c r="A180" s="50" t="s">
        <v>7</v>
      </c>
      <c r="B180" s="51" t="s">
        <v>64</v>
      </c>
      <c r="C180" s="51">
        <v>30.4</v>
      </c>
      <c r="D180" s="51">
        <v>12</v>
      </c>
      <c r="E180" s="52">
        <v>44440</v>
      </c>
      <c r="F180" s="53" t="s">
        <v>21</v>
      </c>
      <c r="G180" s="54" t="s">
        <v>21</v>
      </c>
      <c r="H180" s="55" t="str">
        <f>IFERROR(VLOOKUP(Abfalldokumentation!$B180,Artikel!A:C,3,FALSE),Abfalldokumentation!$B180)</f>
        <v>Blöcke</v>
      </c>
      <c r="I180" s="96" t="str">
        <f>VLOOKUP(V180,'Linien - BU'!A:B,2,FALSE)</f>
        <v>BU2</v>
      </c>
      <c r="J180" s="97">
        <f t="shared" si="14"/>
        <v>30.4</v>
      </c>
      <c r="K180" s="98">
        <f>Abfalldokumentation!$E180</f>
        <v>44440</v>
      </c>
      <c r="L180" s="97" t="str">
        <f>IFERROR(IF(AND(OR(Abfalldokumentation!$I180="BU3",Abfalldokumentation!$I180="Verkauf"),Abfalldokumentation!$N180="Schimmel",Abfalldokumentation!$O180="keinen Abnehmer/kein Schälpersonal"),"Div. Zipfel, ES ohne Verwendung",VLOOKUP(Abfalldokumentation!$M180,Produktgruppen!A:B,2,FALSE)),"-")</f>
        <v>Rohware</v>
      </c>
      <c r="M180" s="99" t="str">
        <f>IFERROR(VLOOKUP(Abfalldokumentation!$W180,Artikel!A:C,3,FALSE),Abfalldokumentation!$W180)</f>
        <v>Blöcke</v>
      </c>
      <c r="N180" s="100" t="str">
        <f>VLOOKUP(D180,'Liste Gründe'!A:D,2,FALSE)</f>
        <v>Schimmel</v>
      </c>
      <c r="O180" s="98" t="str">
        <f>IF(ISBLANK(F180),VLOOKUP(Abfalldokumentation!$X180,'Liste Gründe'!A:D,3,FALSE),F180)</f>
        <v>Luftzieher/Folienriss durch Transport</v>
      </c>
      <c r="P180" s="100" t="str">
        <f>IF(ISBLANK(Abfalldokumentation!$G180),"-",Abfalldokumentation!$G180)</f>
        <v>Luftzieher/Folienriss durch Transport</v>
      </c>
      <c r="Q180" s="99">
        <f t="shared" si="15"/>
        <v>35</v>
      </c>
      <c r="R180" s="100" t="str">
        <f t="shared" si="16"/>
        <v>Produkte</v>
      </c>
      <c r="S180" s="100" t="str">
        <f t="shared" si="17"/>
        <v>BUs</v>
      </c>
      <c r="T180" s="100" t="str">
        <f t="shared" si="18"/>
        <v>Symptome</v>
      </c>
      <c r="U180" s="100" t="str">
        <f>IFERROR(VLOOKUP(Abfalldokumentation!$W180,Kennzahlen!S:U,3,FALSE)*Abfalldokumentation!$J180,"0")</f>
        <v>0</v>
      </c>
      <c r="V180" s="99" t="str">
        <f>IF(ISBLANK(A180),VLOOKUP(Abfalldokumentation!$W180,'Linien - BU'!R:S,2,FALSE),A180)</f>
        <v>BU2</v>
      </c>
      <c r="W180" s="95" t="str">
        <f t="shared" si="19"/>
        <v>Blöcke</v>
      </c>
      <c r="X180" s="108">
        <f t="shared" si="20"/>
        <v>12</v>
      </c>
      <c r="Y180" s="34"/>
      <c r="AC180" s="34"/>
      <c r="AF180" s="34"/>
      <c r="AG180" s="34"/>
      <c r="AH180" s="34"/>
    </row>
    <row r="181" spans="1:34" ht="30" customHeight="1" x14ac:dyDescent="0.25">
      <c r="A181" s="56" t="s">
        <v>15044</v>
      </c>
      <c r="B181" s="57" t="s">
        <v>15169</v>
      </c>
      <c r="C181" s="57">
        <v>1770</v>
      </c>
      <c r="D181" s="57">
        <v>12</v>
      </c>
      <c r="E181" s="58">
        <v>44440</v>
      </c>
      <c r="F181" s="59" t="s">
        <v>15041</v>
      </c>
      <c r="G181" s="60" t="s">
        <v>87</v>
      </c>
      <c r="H181" s="61" t="str">
        <f>IFERROR(VLOOKUP(Abfalldokumentation!$B181,Artikel!A:C,3,FALSE),Abfalldokumentation!$B181)</f>
        <v>Div. Zipfel, Endstücke</v>
      </c>
      <c r="I181" s="90" t="str">
        <f>VLOOKUP(V181,'Linien - BU'!A:B,2,FALSE)</f>
        <v>Verkauf</v>
      </c>
      <c r="J181" s="91">
        <f t="shared" si="14"/>
        <v>1770</v>
      </c>
      <c r="K181" s="92">
        <f>Abfalldokumentation!$E181</f>
        <v>44440</v>
      </c>
      <c r="L181" s="91" t="str">
        <f>IFERROR(IF(AND(OR(Abfalldokumentation!$I181="BU3",Abfalldokumentation!$I181="Verkauf"),Abfalldokumentation!$N181="Schimmel",Abfalldokumentation!$O181="keinen Abnehmer/kein Schälpersonal"),"Div. Zipfel, ES ohne Verwendung",VLOOKUP(Abfalldokumentation!$M181,Produktgruppen!A:B,2,FALSE)),"-")</f>
        <v>Div. Zipfel, ES ohne Verwendung</v>
      </c>
      <c r="M181" s="93" t="str">
        <f>IFERROR(VLOOKUP(Abfalldokumentation!$W181,Artikel!A:C,3,FALSE),Abfalldokumentation!$W181)</f>
        <v>Div. Zipfel, Endstücke</v>
      </c>
      <c r="N181" s="94" t="str">
        <f>VLOOKUP(D181,'Liste Gründe'!A:D,2,FALSE)</f>
        <v>Schimmel</v>
      </c>
      <c r="O181" s="92" t="str">
        <f>IF(ISBLANK(F181),VLOOKUP(Abfalldokumentation!$X181,'Liste Gründe'!A:D,3,FALSE),F181)</f>
        <v>keinen Abnehmer/kein Schälpersonal</v>
      </c>
      <c r="P181" s="94" t="str">
        <f>IF(ISBLANK(Abfalldokumentation!$G181),"-",Abfalldokumentation!$G181)</f>
        <v>keinen Abnehmer/Schälen</v>
      </c>
      <c r="Q181" s="93">
        <f t="shared" si="15"/>
        <v>35</v>
      </c>
      <c r="R181" s="94" t="str">
        <f t="shared" si="16"/>
        <v>Produkte</v>
      </c>
      <c r="S181" s="94" t="str">
        <f t="shared" si="17"/>
        <v>BUs</v>
      </c>
      <c r="T181" s="94" t="str">
        <f t="shared" si="18"/>
        <v>Symptome</v>
      </c>
      <c r="U181" s="94" t="str">
        <f>IFERROR(VLOOKUP(Abfalldokumentation!$W181,Kennzahlen!S:U,3,FALSE)*Abfalldokumentation!$J181,"0")</f>
        <v>0</v>
      </c>
      <c r="V181" s="93" t="str">
        <f>IF(ISBLANK(A181),VLOOKUP(Abfalldokumentation!$W181,'Linien - BU'!R:S,2,FALSE),A181)</f>
        <v>Verkauf</v>
      </c>
      <c r="W181" s="95" t="str">
        <f t="shared" si="19"/>
        <v>Div. Zipfel, Endstücke</v>
      </c>
      <c r="X181" s="108">
        <f t="shared" si="20"/>
        <v>12</v>
      </c>
      <c r="Y181" s="34"/>
      <c r="AC181" s="34"/>
      <c r="AF181" s="34"/>
      <c r="AG181" s="34"/>
      <c r="AH181" s="34"/>
    </row>
    <row r="182" spans="1:34" ht="30" customHeight="1" x14ac:dyDescent="0.25">
      <c r="A182" s="50" t="s">
        <v>9</v>
      </c>
      <c r="B182" s="51" t="s">
        <v>75</v>
      </c>
      <c r="C182" s="51">
        <v>34.4</v>
      </c>
      <c r="D182" s="51">
        <v>30</v>
      </c>
      <c r="E182" s="52">
        <v>44440</v>
      </c>
      <c r="F182" s="53"/>
      <c r="G182" s="54"/>
      <c r="H182" s="55" t="str">
        <f>IFERROR(VLOOKUP(Abfalldokumentation!$B182,Artikel!A:C,3,FALSE),Abfalldokumentation!$B182)</f>
        <v>Diverses</v>
      </c>
      <c r="I182" s="96" t="str">
        <f>VLOOKUP(V182,'Linien - BU'!A:B,2,FALSE)</f>
        <v>BU4</v>
      </c>
      <c r="J182" s="97">
        <f t="shared" si="14"/>
        <v>34.4</v>
      </c>
      <c r="K182" s="98">
        <f>Abfalldokumentation!$E182</f>
        <v>44440</v>
      </c>
      <c r="L182" s="97" t="str">
        <f>IFERROR(IF(AND(OR(Abfalldokumentation!$I182="BU3",Abfalldokumentation!$I182="Verkauf"),Abfalldokumentation!$N182="Schimmel",Abfalldokumentation!$O182="keinen Abnehmer/kein Schälpersonal"),"Div. Zipfel, ES ohne Verwendung",VLOOKUP(Abfalldokumentation!$M182,Produktgruppen!A:B,2,FALSE)),"-")</f>
        <v>Diverses</v>
      </c>
      <c r="M182" s="99" t="str">
        <f>IFERROR(VLOOKUP(Abfalldokumentation!$W182,Artikel!A:C,3,FALSE),Abfalldokumentation!$W182)</f>
        <v>Diverses</v>
      </c>
      <c r="N182" s="100" t="str">
        <f>VLOOKUP(D182,'Liste Gründe'!A:D,2,FALSE)</f>
        <v>Linienbezogen</v>
      </c>
      <c r="O182" s="98" t="str">
        <f>IF(ISBLANK(F182),VLOOKUP(Abfalldokumentation!$X182,'Liste Gründe'!A:D,3,FALSE),F182)</f>
        <v>Maschinenabfall</v>
      </c>
      <c r="P182" s="100" t="str">
        <f>IF(ISBLANK(Abfalldokumentation!$G182),"-",Abfalldokumentation!$G182)</f>
        <v>-</v>
      </c>
      <c r="Q182" s="99">
        <f t="shared" si="15"/>
        <v>35</v>
      </c>
      <c r="R182" s="100" t="str">
        <f t="shared" si="16"/>
        <v>Produkte</v>
      </c>
      <c r="S182" s="100" t="str">
        <f t="shared" si="17"/>
        <v>BUs</v>
      </c>
      <c r="T182" s="100" t="str">
        <f t="shared" si="18"/>
        <v>Symptome</v>
      </c>
      <c r="U182" s="100" t="str">
        <f>IFERROR(VLOOKUP(Abfalldokumentation!$W182,Kennzahlen!S:U,3,FALSE)*Abfalldokumentation!$J182,"0")</f>
        <v>0</v>
      </c>
      <c r="V182" s="99" t="str">
        <f>IF(ISBLANK(A182),VLOOKUP(Abfalldokumentation!$W182,'Linien - BU'!R:S,2,FALSE),A182)</f>
        <v>BU4</v>
      </c>
      <c r="W182" s="95" t="str">
        <f t="shared" si="19"/>
        <v>Diverses</v>
      </c>
      <c r="X182" s="108">
        <f t="shared" si="20"/>
        <v>30</v>
      </c>
      <c r="Y182" s="34"/>
      <c r="AC182" s="34"/>
      <c r="AF182" s="34"/>
      <c r="AG182" s="34"/>
      <c r="AH182" s="34"/>
    </row>
    <row r="183" spans="1:34" ht="30" customHeight="1" x14ac:dyDescent="0.25">
      <c r="A183" s="56" t="s">
        <v>127</v>
      </c>
      <c r="B183" s="57" t="s">
        <v>75</v>
      </c>
      <c r="C183" s="57">
        <v>30.4</v>
      </c>
      <c r="D183" s="57">
        <v>30</v>
      </c>
      <c r="E183" s="58">
        <v>44440</v>
      </c>
      <c r="F183" s="59"/>
      <c r="G183" s="60" t="s">
        <v>36</v>
      </c>
      <c r="H183" s="61" t="str">
        <f>IFERROR(VLOOKUP(Abfalldokumentation!$B183,Artikel!A:C,3,FALSE),Abfalldokumentation!$B183)</f>
        <v>Diverses</v>
      </c>
      <c r="I183" s="90" t="str">
        <f>VLOOKUP(V183,'Linien - BU'!A:B,2,FALSE)</f>
        <v>BU1</v>
      </c>
      <c r="J183" s="91">
        <f t="shared" si="14"/>
        <v>30.4</v>
      </c>
      <c r="K183" s="92">
        <f>Abfalldokumentation!$E183</f>
        <v>44440</v>
      </c>
      <c r="L183" s="91" t="str">
        <f>IFERROR(IF(AND(OR(Abfalldokumentation!$I183="BU3",Abfalldokumentation!$I183="Verkauf"),Abfalldokumentation!$N183="Schimmel",Abfalldokumentation!$O183="keinen Abnehmer/kein Schälpersonal"),"Div. Zipfel, ES ohne Verwendung",VLOOKUP(Abfalldokumentation!$M183,Produktgruppen!A:B,2,FALSE)),"-")</f>
        <v>Diverses</v>
      </c>
      <c r="M183" s="93" t="str">
        <f>IFERROR(VLOOKUP(Abfalldokumentation!$W183,Artikel!A:C,3,FALSE),Abfalldokumentation!$W183)</f>
        <v>Diverses</v>
      </c>
      <c r="N183" s="94" t="str">
        <f>VLOOKUP(D183,'Liste Gründe'!A:D,2,FALSE)</f>
        <v>Linienbezogen</v>
      </c>
      <c r="O183" s="92" t="str">
        <f>IF(ISBLANK(F183),VLOOKUP(Abfalldokumentation!$X183,'Liste Gründe'!A:D,3,FALSE),F183)</f>
        <v>Maschinenabfall</v>
      </c>
      <c r="P183" s="94" t="str">
        <f>IF(ISBLANK(Abfalldokumentation!$G183),"-",Abfalldokumentation!$G183)</f>
        <v>-</v>
      </c>
      <c r="Q183" s="93">
        <f t="shared" si="15"/>
        <v>35</v>
      </c>
      <c r="R183" s="94" t="str">
        <f t="shared" si="16"/>
        <v>Produkte</v>
      </c>
      <c r="S183" s="94" t="str">
        <f t="shared" si="17"/>
        <v>BUs</v>
      </c>
      <c r="T183" s="94" t="str">
        <f t="shared" si="18"/>
        <v>Symptome</v>
      </c>
      <c r="U183" s="94" t="str">
        <f>IFERROR(VLOOKUP(Abfalldokumentation!$W183,Kennzahlen!S:U,3,FALSE)*Abfalldokumentation!$J183,"0")</f>
        <v>0</v>
      </c>
      <c r="V183" s="93" t="str">
        <f>IF(ISBLANK(A183),VLOOKUP(Abfalldokumentation!$W183,'Linien - BU'!R:S,2,FALSE),A183)</f>
        <v>Strudelline</v>
      </c>
      <c r="W183" s="95" t="str">
        <f t="shared" si="19"/>
        <v>Diverses</v>
      </c>
      <c r="X183" s="108">
        <f t="shared" si="20"/>
        <v>30</v>
      </c>
      <c r="Y183" s="34"/>
      <c r="AC183" s="34"/>
      <c r="AF183" s="34"/>
      <c r="AG183" s="34"/>
      <c r="AH183" s="34"/>
    </row>
    <row r="184" spans="1:34" ht="30" customHeight="1" x14ac:dyDescent="0.25">
      <c r="A184" s="50" t="s">
        <v>7</v>
      </c>
      <c r="B184" s="51" t="s">
        <v>75</v>
      </c>
      <c r="C184" s="51">
        <v>35.000000000000007</v>
      </c>
      <c r="D184" s="51">
        <v>30</v>
      </c>
      <c r="E184" s="52">
        <v>44440</v>
      </c>
      <c r="F184" s="53"/>
      <c r="G184" s="54"/>
      <c r="H184" s="55" t="str">
        <f>IFERROR(VLOOKUP(Abfalldokumentation!$B184,Artikel!A:C,3,FALSE),Abfalldokumentation!$B184)</f>
        <v>Diverses</v>
      </c>
      <c r="I184" s="96" t="str">
        <f>VLOOKUP(V184,'Linien - BU'!A:B,2,FALSE)</f>
        <v>BU2</v>
      </c>
      <c r="J184" s="97">
        <f t="shared" si="14"/>
        <v>35.000000000000007</v>
      </c>
      <c r="K184" s="98">
        <f>Abfalldokumentation!$E184</f>
        <v>44440</v>
      </c>
      <c r="L184" s="97" t="str">
        <f>IFERROR(IF(AND(OR(Abfalldokumentation!$I184="BU3",Abfalldokumentation!$I184="Verkauf"),Abfalldokumentation!$N184="Schimmel",Abfalldokumentation!$O184="keinen Abnehmer/kein Schälpersonal"),"Div. Zipfel, ES ohne Verwendung",VLOOKUP(Abfalldokumentation!$M184,Produktgruppen!A:B,2,FALSE)),"-")</f>
        <v>Diverses</v>
      </c>
      <c r="M184" s="99" t="str">
        <f>IFERROR(VLOOKUP(Abfalldokumentation!$W184,Artikel!A:C,3,FALSE),Abfalldokumentation!$W184)</f>
        <v>Diverses</v>
      </c>
      <c r="N184" s="100" t="str">
        <f>VLOOKUP(D184,'Liste Gründe'!A:D,2,FALSE)</f>
        <v>Linienbezogen</v>
      </c>
      <c r="O184" s="98" t="str">
        <f>IF(ISBLANK(F184),VLOOKUP(Abfalldokumentation!$X184,'Liste Gründe'!A:D,3,FALSE),F184)</f>
        <v>Maschinenabfall</v>
      </c>
      <c r="P184" s="100" t="str">
        <f>IF(ISBLANK(Abfalldokumentation!$G184),"-",Abfalldokumentation!$G184)</f>
        <v>-</v>
      </c>
      <c r="Q184" s="99">
        <f t="shared" si="15"/>
        <v>35</v>
      </c>
      <c r="R184" s="100" t="str">
        <f t="shared" si="16"/>
        <v>Produkte</v>
      </c>
      <c r="S184" s="100" t="str">
        <f t="shared" si="17"/>
        <v>BUs</v>
      </c>
      <c r="T184" s="100" t="str">
        <f t="shared" si="18"/>
        <v>Symptome</v>
      </c>
      <c r="U184" s="100" t="str">
        <f>IFERROR(VLOOKUP(Abfalldokumentation!$W184,Kennzahlen!S:U,3,FALSE)*Abfalldokumentation!$J184,"0")</f>
        <v>0</v>
      </c>
      <c r="V184" s="99" t="str">
        <f>IF(ISBLANK(A184),VLOOKUP(Abfalldokumentation!$W184,'Linien - BU'!R:S,2,FALSE),A184)</f>
        <v>BU2</v>
      </c>
      <c r="W184" s="95" t="str">
        <f t="shared" si="19"/>
        <v>Diverses</v>
      </c>
      <c r="X184" s="108">
        <f t="shared" si="20"/>
        <v>30</v>
      </c>
      <c r="Y184" s="34"/>
      <c r="AC184" s="34"/>
      <c r="AF184" s="34"/>
      <c r="AG184" s="34"/>
      <c r="AH184" s="34"/>
    </row>
    <row r="185" spans="1:34" ht="30" customHeight="1" x14ac:dyDescent="0.25">
      <c r="A185" s="56" t="s">
        <v>77</v>
      </c>
      <c r="B185" s="57" t="s">
        <v>75</v>
      </c>
      <c r="C185" s="57">
        <v>36</v>
      </c>
      <c r="D185" s="57">
        <v>30</v>
      </c>
      <c r="E185" s="58">
        <v>44440</v>
      </c>
      <c r="F185" s="59"/>
      <c r="G185" s="60"/>
      <c r="H185" s="61" t="str">
        <f>IFERROR(VLOOKUP(Abfalldokumentation!$B185,Artikel!A:C,3,FALSE),Abfalldokumentation!$B185)</f>
        <v>Diverses</v>
      </c>
      <c r="I185" s="90" t="str">
        <f>VLOOKUP(V185,'Linien - BU'!A:B,2,FALSE)</f>
        <v>BU2</v>
      </c>
      <c r="J185" s="91">
        <f t="shared" si="14"/>
        <v>36</v>
      </c>
      <c r="K185" s="92">
        <f>Abfalldokumentation!$E185</f>
        <v>44440</v>
      </c>
      <c r="L185" s="91" t="str">
        <f>IFERROR(IF(AND(OR(Abfalldokumentation!$I185="BU3",Abfalldokumentation!$I185="Verkauf"),Abfalldokumentation!$N185="Schimmel",Abfalldokumentation!$O185="keinen Abnehmer/kein Schälpersonal"),"Div. Zipfel, ES ohne Verwendung",VLOOKUP(Abfalldokumentation!$M185,Produktgruppen!A:B,2,FALSE)),"-")</f>
        <v>Diverses</v>
      </c>
      <c r="M185" s="93" t="str">
        <f>IFERROR(VLOOKUP(Abfalldokumentation!$W185,Artikel!A:C,3,FALSE),Abfalldokumentation!$W185)</f>
        <v>Diverses</v>
      </c>
      <c r="N185" s="94" t="str">
        <f>VLOOKUP(D185,'Liste Gründe'!A:D,2,FALSE)</f>
        <v>Linienbezogen</v>
      </c>
      <c r="O185" s="92" t="str">
        <f>IF(ISBLANK(F185),VLOOKUP(Abfalldokumentation!$X185,'Liste Gründe'!A:D,3,FALSE),F185)</f>
        <v>Maschinenabfall</v>
      </c>
      <c r="P185" s="94" t="str">
        <f>IF(ISBLANK(Abfalldokumentation!$G185),"-",Abfalldokumentation!$G185)</f>
        <v>-</v>
      </c>
      <c r="Q185" s="93">
        <f t="shared" si="15"/>
        <v>35</v>
      </c>
      <c r="R185" s="94" t="str">
        <f t="shared" si="16"/>
        <v>Produkte</v>
      </c>
      <c r="S185" s="94" t="str">
        <f t="shared" si="17"/>
        <v>BUs</v>
      </c>
      <c r="T185" s="94" t="str">
        <f t="shared" si="18"/>
        <v>Symptome</v>
      </c>
      <c r="U185" s="94" t="str">
        <f>IFERROR(VLOOKUP(Abfalldokumentation!$W185,Kennzahlen!S:U,3,FALSE)*Abfalldokumentation!$J185,"0")</f>
        <v>0</v>
      </c>
      <c r="V185" s="93" t="str">
        <f>IF(ISBLANK(A185),VLOOKUP(Abfalldokumentation!$W185,'Linien - BU'!R:S,2,FALSE),A185)</f>
        <v>Bu2</v>
      </c>
      <c r="W185" s="95" t="str">
        <f t="shared" si="19"/>
        <v>Diverses</v>
      </c>
      <c r="X185" s="108">
        <f t="shared" si="20"/>
        <v>30</v>
      </c>
      <c r="Y185" s="34"/>
      <c r="AC185" s="34"/>
      <c r="AF185" s="34"/>
      <c r="AG185" s="34"/>
      <c r="AH185" s="34"/>
    </row>
    <row r="186" spans="1:34" ht="30" customHeight="1" x14ac:dyDescent="0.25">
      <c r="A186" s="50" t="s">
        <v>7</v>
      </c>
      <c r="B186" s="51" t="s">
        <v>75</v>
      </c>
      <c r="C186" s="51">
        <v>102</v>
      </c>
      <c r="D186" s="51">
        <v>30</v>
      </c>
      <c r="E186" s="52">
        <v>44440</v>
      </c>
      <c r="F186" s="53"/>
      <c r="G186" s="54"/>
      <c r="H186" s="55" t="str">
        <f>IFERROR(VLOOKUP(Abfalldokumentation!$B186,Artikel!A:C,3,FALSE),Abfalldokumentation!$B186)</f>
        <v>Diverses</v>
      </c>
      <c r="I186" s="96" t="str">
        <f>VLOOKUP(V186,'Linien - BU'!A:B,2,FALSE)</f>
        <v>BU2</v>
      </c>
      <c r="J186" s="97">
        <f t="shared" si="14"/>
        <v>102</v>
      </c>
      <c r="K186" s="98">
        <f>Abfalldokumentation!$E186</f>
        <v>44440</v>
      </c>
      <c r="L186" s="97" t="str">
        <f>IFERROR(IF(AND(OR(Abfalldokumentation!$I186="BU3",Abfalldokumentation!$I186="Verkauf"),Abfalldokumentation!$N186="Schimmel",Abfalldokumentation!$O186="keinen Abnehmer/kein Schälpersonal"),"Div. Zipfel, ES ohne Verwendung",VLOOKUP(Abfalldokumentation!$M186,Produktgruppen!A:B,2,FALSE)),"-")</f>
        <v>Diverses</v>
      </c>
      <c r="M186" s="99" t="str">
        <f>IFERROR(VLOOKUP(Abfalldokumentation!$W186,Artikel!A:C,3,FALSE),Abfalldokumentation!$W186)</f>
        <v>Diverses</v>
      </c>
      <c r="N186" s="100" t="str">
        <f>VLOOKUP(D186,'Liste Gründe'!A:D,2,FALSE)</f>
        <v>Linienbezogen</v>
      </c>
      <c r="O186" s="98" t="str">
        <f>IF(ISBLANK(F186),VLOOKUP(Abfalldokumentation!$X186,'Liste Gründe'!A:D,3,FALSE),F186)</f>
        <v>Maschinenabfall</v>
      </c>
      <c r="P186" s="100" t="str">
        <f>IF(ISBLANK(Abfalldokumentation!$G186),"-",Abfalldokumentation!$G186)</f>
        <v>-</v>
      </c>
      <c r="Q186" s="99">
        <f t="shared" si="15"/>
        <v>35</v>
      </c>
      <c r="R186" s="100" t="str">
        <f t="shared" si="16"/>
        <v>Produkte</v>
      </c>
      <c r="S186" s="100" t="str">
        <f t="shared" si="17"/>
        <v>BUs</v>
      </c>
      <c r="T186" s="100" t="str">
        <f t="shared" si="18"/>
        <v>Symptome</v>
      </c>
      <c r="U186" s="100" t="str">
        <f>IFERROR(VLOOKUP(Abfalldokumentation!$W186,Kennzahlen!S:U,3,FALSE)*Abfalldokumentation!$J186,"0")</f>
        <v>0</v>
      </c>
      <c r="V186" s="99" t="str">
        <f>IF(ISBLANK(A186),VLOOKUP(Abfalldokumentation!$W186,'Linien - BU'!R:S,2,FALSE),A186)</f>
        <v>BU2</v>
      </c>
      <c r="W186" s="95" t="str">
        <f t="shared" si="19"/>
        <v>Diverses</v>
      </c>
      <c r="X186" s="108">
        <f t="shared" si="20"/>
        <v>30</v>
      </c>
      <c r="Y186" s="34"/>
      <c r="AC186" s="34"/>
      <c r="AF186" s="34"/>
      <c r="AG186" s="34"/>
      <c r="AH186" s="34"/>
    </row>
    <row r="187" spans="1:34" ht="30" customHeight="1" x14ac:dyDescent="0.25">
      <c r="A187" s="56" t="s">
        <v>63</v>
      </c>
      <c r="B187" s="57" t="s">
        <v>60</v>
      </c>
      <c r="C187" s="57">
        <v>23</v>
      </c>
      <c r="D187" s="57">
        <v>30</v>
      </c>
      <c r="E187" s="58">
        <v>44440</v>
      </c>
      <c r="F187" s="59"/>
      <c r="G187" s="60"/>
      <c r="H187" s="61" t="str">
        <f>IFERROR(VLOOKUP(Abfalldokumentation!$B187,Artikel!A:C,3,FALSE),Abfalldokumentation!$B187)</f>
        <v>Diverses aus Abfüllung</v>
      </c>
      <c r="I187" s="90" t="str">
        <f>VLOOKUP(V187,'Linien - BU'!A:B,2,FALSE)</f>
        <v>BU1</v>
      </c>
      <c r="J187" s="91">
        <f t="shared" si="14"/>
        <v>23</v>
      </c>
      <c r="K187" s="92">
        <f>Abfalldokumentation!$E187</f>
        <v>44440</v>
      </c>
      <c r="L187" s="91" t="str">
        <f>IFERROR(IF(AND(OR(Abfalldokumentation!$I187="BU3",Abfalldokumentation!$I187="Verkauf"),Abfalldokumentation!$N187="Schimmel",Abfalldokumentation!$O187="keinen Abnehmer/kein Schälpersonal"),"Div. Zipfel, ES ohne Verwendung",VLOOKUP(Abfalldokumentation!$M187,Produktgruppen!A:B,2,FALSE)),"-")</f>
        <v>Diverses</v>
      </c>
      <c r="M187" s="93" t="str">
        <f>IFERROR(VLOOKUP(Abfalldokumentation!$W187,Artikel!A:C,3,FALSE),Abfalldokumentation!$W187)</f>
        <v>Diverses aus Abfüllung</v>
      </c>
      <c r="N187" s="94" t="str">
        <f>VLOOKUP(D187,'Liste Gründe'!A:D,2,FALSE)</f>
        <v>Linienbezogen</v>
      </c>
      <c r="O187" s="92" t="str">
        <f>IF(ISBLANK(F187),VLOOKUP(Abfalldokumentation!$X187,'Liste Gründe'!A:D,3,FALSE),F187)</f>
        <v>Maschinenabfall</v>
      </c>
      <c r="P187" s="94" t="str">
        <f>IF(ISBLANK(Abfalldokumentation!$G187),"-",Abfalldokumentation!$G187)</f>
        <v>-</v>
      </c>
      <c r="Q187" s="93">
        <f t="shared" si="15"/>
        <v>35</v>
      </c>
      <c r="R187" s="94" t="str">
        <f t="shared" si="16"/>
        <v>Produkte</v>
      </c>
      <c r="S187" s="94" t="str">
        <f t="shared" si="17"/>
        <v>BUs</v>
      </c>
      <c r="T187" s="94" t="str">
        <f t="shared" si="18"/>
        <v>Symptome</v>
      </c>
      <c r="U187" s="94" t="str">
        <f>IFERROR(VLOOKUP(Abfalldokumentation!$W187,Kennzahlen!S:U,3,FALSE)*Abfalldokumentation!$J187,"0")</f>
        <v>0</v>
      </c>
      <c r="V187" s="93" t="str">
        <f>IF(ISBLANK(A187),VLOOKUP(Abfalldokumentation!$W187,'Linien - BU'!R:S,2,FALSE),A187)</f>
        <v>Abfüllung</v>
      </c>
      <c r="W187" s="95" t="str">
        <f t="shared" si="19"/>
        <v>Diverses aus Abfüllung</v>
      </c>
      <c r="X187" s="108">
        <f t="shared" si="20"/>
        <v>30</v>
      </c>
      <c r="Y187" s="34"/>
      <c r="AC187" s="34"/>
      <c r="AF187" s="34"/>
      <c r="AG187" s="34"/>
      <c r="AH187" s="34"/>
    </row>
    <row r="188" spans="1:34" ht="30" customHeight="1" x14ac:dyDescent="0.25">
      <c r="A188" s="50" t="s">
        <v>63</v>
      </c>
      <c r="B188" s="51" t="s">
        <v>60</v>
      </c>
      <c r="C188" s="51">
        <v>45.4</v>
      </c>
      <c r="D188" s="51">
        <v>30</v>
      </c>
      <c r="E188" s="52">
        <v>44440</v>
      </c>
      <c r="F188" s="53"/>
      <c r="G188" s="54"/>
      <c r="H188" s="55" t="str">
        <f>IFERROR(VLOOKUP(Abfalldokumentation!$B188,Artikel!A:C,3,FALSE),Abfalldokumentation!$B188)</f>
        <v>Diverses aus Abfüllung</v>
      </c>
      <c r="I188" s="96" t="str">
        <f>VLOOKUP(V188,'Linien - BU'!A:B,2,FALSE)</f>
        <v>BU1</v>
      </c>
      <c r="J188" s="97">
        <f t="shared" si="14"/>
        <v>45.4</v>
      </c>
      <c r="K188" s="98">
        <f>Abfalldokumentation!$E188</f>
        <v>44440</v>
      </c>
      <c r="L188" s="97" t="str">
        <f>IFERROR(IF(AND(OR(Abfalldokumentation!$I188="BU3",Abfalldokumentation!$I188="Verkauf"),Abfalldokumentation!$N188="Schimmel",Abfalldokumentation!$O188="keinen Abnehmer/kein Schälpersonal"),"Div. Zipfel, ES ohne Verwendung",VLOOKUP(Abfalldokumentation!$M188,Produktgruppen!A:B,2,FALSE)),"-")</f>
        <v>Diverses</v>
      </c>
      <c r="M188" s="99" t="str">
        <f>IFERROR(VLOOKUP(Abfalldokumentation!$W188,Artikel!A:C,3,FALSE),Abfalldokumentation!$W188)</f>
        <v>Diverses aus Abfüllung</v>
      </c>
      <c r="N188" s="100" t="str">
        <f>VLOOKUP(D188,'Liste Gründe'!A:D,2,FALSE)</f>
        <v>Linienbezogen</v>
      </c>
      <c r="O188" s="98" t="str">
        <f>IF(ISBLANK(F188),VLOOKUP(Abfalldokumentation!$X188,'Liste Gründe'!A:D,3,FALSE),F188)</f>
        <v>Maschinenabfall</v>
      </c>
      <c r="P188" s="100" t="str">
        <f>IF(ISBLANK(Abfalldokumentation!$G188),"-",Abfalldokumentation!$G188)</f>
        <v>-</v>
      </c>
      <c r="Q188" s="99">
        <f t="shared" si="15"/>
        <v>35</v>
      </c>
      <c r="R188" s="100" t="str">
        <f t="shared" si="16"/>
        <v>Produkte</v>
      </c>
      <c r="S188" s="100" t="str">
        <f t="shared" si="17"/>
        <v>BUs</v>
      </c>
      <c r="T188" s="100" t="str">
        <f t="shared" si="18"/>
        <v>Symptome</v>
      </c>
      <c r="U188" s="100" t="str">
        <f>IFERROR(VLOOKUP(Abfalldokumentation!$W188,Kennzahlen!S:U,3,FALSE)*Abfalldokumentation!$J188,"0")</f>
        <v>0</v>
      </c>
      <c r="V188" s="99" t="str">
        <f>IF(ISBLANK(A188),VLOOKUP(Abfalldokumentation!$W188,'Linien - BU'!R:S,2,FALSE),A188)</f>
        <v>Abfüllung</v>
      </c>
      <c r="W188" s="95" t="str">
        <f t="shared" si="19"/>
        <v>Diverses aus Abfüllung</v>
      </c>
      <c r="X188" s="108">
        <f t="shared" si="20"/>
        <v>30</v>
      </c>
      <c r="Y188" s="34"/>
      <c r="AC188" s="34"/>
      <c r="AF188" s="34"/>
      <c r="AG188" s="34"/>
      <c r="AH188" s="34"/>
    </row>
    <row r="189" spans="1:34" ht="30" customHeight="1" x14ac:dyDescent="0.25">
      <c r="A189" s="56" t="s">
        <v>140</v>
      </c>
      <c r="B189" s="57" t="s">
        <v>199</v>
      </c>
      <c r="C189" s="57">
        <v>10</v>
      </c>
      <c r="D189" s="57">
        <v>74</v>
      </c>
      <c r="E189" s="58">
        <v>44440</v>
      </c>
      <c r="F189" s="59" t="s">
        <v>68</v>
      </c>
      <c r="G189" s="60" t="s">
        <v>68</v>
      </c>
      <c r="H189" s="61" t="str">
        <f>IFERROR(VLOOKUP(Abfalldokumentation!$B189,Artikel!A:C,3,FALSE),Abfalldokumentation!$B189)</f>
        <v>Diverses QM</v>
      </c>
      <c r="I189" s="90" t="str">
        <f>VLOOKUP(V189,'Linien - BU'!A:B,2,FALSE)</f>
        <v>Rest</v>
      </c>
      <c r="J189" s="91">
        <f t="shared" si="14"/>
        <v>10</v>
      </c>
      <c r="K189" s="92">
        <f>Abfalldokumentation!$E189</f>
        <v>44440</v>
      </c>
      <c r="L189" s="91" t="str">
        <f>IFERROR(IF(AND(OR(Abfalldokumentation!$I189="BU3",Abfalldokumentation!$I189="Verkauf"),Abfalldokumentation!$N189="Schimmel",Abfalldokumentation!$O189="keinen Abnehmer/kein Schälpersonal"),"Div. Zipfel, ES ohne Verwendung",VLOOKUP(Abfalldokumentation!$M189,Produktgruppen!A:B,2,FALSE)),"-")</f>
        <v>Qualitätssicherung</v>
      </c>
      <c r="M189" s="93" t="str">
        <f>IFERROR(VLOOKUP(Abfalldokumentation!$W189,Artikel!A:C,3,FALSE),Abfalldokumentation!$W189)</f>
        <v>Diverses QM</v>
      </c>
      <c r="N189" s="94" t="str">
        <f>VLOOKUP(D189,'Liste Gründe'!A:D,2,FALSE)</f>
        <v>Qualitätssicherung</v>
      </c>
      <c r="O189" s="92" t="str">
        <f>IF(ISBLANK(F189),VLOOKUP(Abfalldokumentation!$X189,'Liste Gründe'!A:D,3,FALSE),F189)</f>
        <v>Sensorik</v>
      </c>
      <c r="P189" s="94" t="str">
        <f>IF(ISBLANK(Abfalldokumentation!$G189),"-",Abfalldokumentation!$G189)</f>
        <v>Sensorik</v>
      </c>
      <c r="Q189" s="93">
        <f t="shared" si="15"/>
        <v>35</v>
      </c>
      <c r="R189" s="94" t="str">
        <f t="shared" si="16"/>
        <v>Produkte</v>
      </c>
      <c r="S189" s="94" t="str">
        <f t="shared" si="17"/>
        <v>BUs</v>
      </c>
      <c r="T189" s="94" t="str">
        <f t="shared" si="18"/>
        <v>Symptome</v>
      </c>
      <c r="U189" s="94" t="str">
        <f>IFERROR(VLOOKUP(Abfalldokumentation!$W189,Kennzahlen!S:U,3,FALSE)*Abfalldokumentation!$J189,"0")</f>
        <v>0</v>
      </c>
      <c r="V189" s="93" t="str">
        <f>IF(ISBLANK(A189),VLOOKUP(Abfalldokumentation!$W189,'Linien - BU'!R:S,2,FALSE),A189)</f>
        <v>QM</v>
      </c>
      <c r="W189" s="95" t="str">
        <f t="shared" si="19"/>
        <v>Diverses QM</v>
      </c>
      <c r="X189" s="108">
        <f t="shared" si="20"/>
        <v>74</v>
      </c>
      <c r="Y189" s="34"/>
      <c r="AC189" s="34"/>
      <c r="AF189" s="34"/>
      <c r="AG189" s="34"/>
      <c r="AH189" s="34"/>
    </row>
    <row r="190" spans="1:34" ht="30" customHeight="1" x14ac:dyDescent="0.25">
      <c r="A190" s="50" t="s">
        <v>59</v>
      </c>
      <c r="B190" s="51" t="s">
        <v>57</v>
      </c>
      <c r="C190" s="51">
        <v>2</v>
      </c>
      <c r="D190" s="62">
        <v>74</v>
      </c>
      <c r="E190" s="52">
        <v>44440</v>
      </c>
      <c r="F190" s="53" t="s">
        <v>68</v>
      </c>
      <c r="G190" s="54" t="s">
        <v>68</v>
      </c>
      <c r="H190" s="55" t="str">
        <f>IFERROR(VLOOKUP(Abfalldokumentation!$B190,Artikel!A:C,3,FALSE),Abfalldokumentation!$B190)</f>
        <v>Laborproben</v>
      </c>
      <c r="I190" s="96" t="str">
        <f>VLOOKUP(V190,'Linien - BU'!A:B,2,FALSE)</f>
        <v>Rest</v>
      </c>
      <c r="J190" s="97">
        <f t="shared" si="14"/>
        <v>2</v>
      </c>
      <c r="K190" s="98">
        <f>Abfalldokumentation!$E190</f>
        <v>44440</v>
      </c>
      <c r="L190" s="97" t="str">
        <f>IFERROR(IF(AND(OR(Abfalldokumentation!$I190="BU3",Abfalldokumentation!$I190="Verkauf"),Abfalldokumentation!$N190="Schimmel",Abfalldokumentation!$O190="keinen Abnehmer/kein Schälpersonal"),"Div. Zipfel, ES ohne Verwendung",VLOOKUP(Abfalldokumentation!$M190,Produktgruppen!A:B,2,FALSE)),"-")</f>
        <v>Qualitätssicherung</v>
      </c>
      <c r="M190" s="99" t="str">
        <f>IFERROR(VLOOKUP(Abfalldokumentation!$W190,Artikel!A:C,3,FALSE),Abfalldokumentation!$W190)</f>
        <v>Laborproben</v>
      </c>
      <c r="N190" s="100" t="str">
        <f>VLOOKUP(D190,'Liste Gründe'!A:D,2,FALSE)</f>
        <v>Qualitätssicherung</v>
      </c>
      <c r="O190" s="98" t="str">
        <f>IF(ISBLANK(F190),VLOOKUP(Abfalldokumentation!$X190,'Liste Gründe'!A:D,3,FALSE),F190)</f>
        <v>Sensorik</v>
      </c>
      <c r="P190" s="100" t="str">
        <f>IF(ISBLANK(Abfalldokumentation!$G190),"-",Abfalldokumentation!$G190)</f>
        <v>Sensorik</v>
      </c>
      <c r="Q190" s="99">
        <f t="shared" si="15"/>
        <v>35</v>
      </c>
      <c r="R190" s="100" t="str">
        <f t="shared" si="16"/>
        <v>Produkte</v>
      </c>
      <c r="S190" s="100" t="str">
        <f t="shared" si="17"/>
        <v>BUs</v>
      </c>
      <c r="T190" s="100" t="str">
        <f t="shared" si="18"/>
        <v>Symptome</v>
      </c>
      <c r="U190" s="100" t="str">
        <f>IFERROR(VLOOKUP(Abfalldokumentation!$W190,Kennzahlen!S:U,3,FALSE)*Abfalldokumentation!$J190,"0")</f>
        <v>0</v>
      </c>
      <c r="V190" s="99" t="str">
        <f>IF(ISBLANK(A190),VLOOKUP(Abfalldokumentation!$W190,'Linien - BU'!R:S,2,FALSE),A190)</f>
        <v>Labor</v>
      </c>
      <c r="W190" s="95" t="str">
        <f t="shared" si="19"/>
        <v>Laborproben</v>
      </c>
      <c r="X190" s="108">
        <f t="shared" si="20"/>
        <v>74</v>
      </c>
      <c r="Y190" s="34"/>
      <c r="AC190" s="34"/>
      <c r="AF190" s="34"/>
      <c r="AG190" s="34"/>
      <c r="AH190" s="34"/>
    </row>
    <row r="191" spans="1:34" ht="30" customHeight="1" x14ac:dyDescent="0.25">
      <c r="A191" s="56" t="s">
        <v>59</v>
      </c>
      <c r="B191" s="57" t="s">
        <v>57</v>
      </c>
      <c r="C191" s="57">
        <v>26</v>
      </c>
      <c r="D191" s="63">
        <v>71</v>
      </c>
      <c r="E191" s="58">
        <v>44440</v>
      </c>
      <c r="F191" s="59" t="s">
        <v>116</v>
      </c>
      <c r="G191" s="60" t="s">
        <v>116</v>
      </c>
      <c r="H191" s="61" t="str">
        <f>IFERROR(VLOOKUP(Abfalldokumentation!$B191,Artikel!A:C,3,FALSE),Abfalldokumentation!$B191)</f>
        <v>Laborproben</v>
      </c>
      <c r="I191" s="90" t="str">
        <f>VLOOKUP(V191,'Linien - BU'!A:B,2,FALSE)</f>
        <v>Rest</v>
      </c>
      <c r="J191" s="91">
        <f t="shared" si="14"/>
        <v>26</v>
      </c>
      <c r="K191" s="92">
        <f>Abfalldokumentation!$E191</f>
        <v>44440</v>
      </c>
      <c r="L191" s="91" t="str">
        <f>IFERROR(IF(AND(OR(Abfalldokumentation!$I191="BU3",Abfalldokumentation!$I191="Verkauf"),Abfalldokumentation!$N191="Schimmel",Abfalldokumentation!$O191="keinen Abnehmer/kein Schälpersonal"),"Div. Zipfel, ES ohne Verwendung",VLOOKUP(Abfalldokumentation!$M191,Produktgruppen!A:B,2,FALSE)),"-")</f>
        <v>Qualitätssicherung</v>
      </c>
      <c r="M191" s="93" t="str">
        <f>IFERROR(VLOOKUP(Abfalldokumentation!$W191,Artikel!A:C,3,FALSE),Abfalldokumentation!$W191)</f>
        <v>Laborproben</v>
      </c>
      <c r="N191" s="94" t="str">
        <f>VLOOKUP(D191,'Liste Gründe'!A:D,2,FALSE)</f>
        <v>Qualitätssicherung</v>
      </c>
      <c r="O191" s="92" t="str">
        <f>IF(ISBLANK(F191),VLOOKUP(Abfalldokumentation!$X191,'Liste Gründe'!A:D,3,FALSE),F191)</f>
        <v>Einwaage Labor</v>
      </c>
      <c r="P191" s="94" t="str">
        <f>IF(ISBLANK(Abfalldokumentation!$G191),"-",Abfalldokumentation!$G191)</f>
        <v>Einwaage Labor</v>
      </c>
      <c r="Q191" s="93">
        <f t="shared" si="15"/>
        <v>35</v>
      </c>
      <c r="R191" s="94" t="str">
        <f t="shared" si="16"/>
        <v>Produkte</v>
      </c>
      <c r="S191" s="94" t="str">
        <f t="shared" si="17"/>
        <v>BUs</v>
      </c>
      <c r="T191" s="94" t="str">
        <f t="shared" si="18"/>
        <v>Symptome</v>
      </c>
      <c r="U191" s="94" t="str">
        <f>IFERROR(VLOOKUP(Abfalldokumentation!$W191,Kennzahlen!S:U,3,FALSE)*Abfalldokumentation!$J191,"0")</f>
        <v>0</v>
      </c>
      <c r="V191" s="93" t="str">
        <f>IF(ISBLANK(A191),VLOOKUP(Abfalldokumentation!$W191,'Linien - BU'!R:S,2,FALSE),A191)</f>
        <v>Labor</v>
      </c>
      <c r="W191" s="95" t="str">
        <f t="shared" si="19"/>
        <v>Laborproben</v>
      </c>
      <c r="X191" s="108">
        <f t="shared" si="20"/>
        <v>71</v>
      </c>
      <c r="Y191" s="34"/>
      <c r="AC191" s="34"/>
      <c r="AF191" s="34"/>
      <c r="AG191" s="34"/>
      <c r="AH191" s="34"/>
    </row>
    <row r="192" spans="1:34" ht="30" customHeight="1" x14ac:dyDescent="0.25">
      <c r="A192" s="50" t="s">
        <v>59</v>
      </c>
      <c r="B192" s="51" t="s">
        <v>57</v>
      </c>
      <c r="C192" s="51">
        <v>58</v>
      </c>
      <c r="D192" s="62">
        <v>73</v>
      </c>
      <c r="E192" s="52">
        <v>44440</v>
      </c>
      <c r="F192" s="53" t="s">
        <v>58</v>
      </c>
      <c r="G192" s="54" t="s">
        <v>58</v>
      </c>
      <c r="H192" s="55" t="str">
        <f>IFERROR(VLOOKUP(Abfalldokumentation!$B192,Artikel!A:C,3,FALSE),Abfalldokumentation!$B192)</f>
        <v>Laborproben</v>
      </c>
      <c r="I192" s="96" t="str">
        <f>VLOOKUP(V192,'Linien - BU'!A:B,2,FALSE)</f>
        <v>Rest</v>
      </c>
      <c r="J192" s="97">
        <f t="shared" si="14"/>
        <v>58</v>
      </c>
      <c r="K192" s="98">
        <f>Abfalldokumentation!$E192</f>
        <v>44440</v>
      </c>
      <c r="L192" s="97" t="str">
        <f>IFERROR(IF(AND(OR(Abfalldokumentation!$I192="BU3",Abfalldokumentation!$I192="Verkauf"),Abfalldokumentation!$N192="Schimmel",Abfalldokumentation!$O192="keinen Abnehmer/kein Schälpersonal"),"Div. Zipfel, ES ohne Verwendung",VLOOKUP(Abfalldokumentation!$M192,Produktgruppen!A:B,2,FALSE)),"-")</f>
        <v>Qualitätssicherung</v>
      </c>
      <c r="M192" s="99" t="str">
        <f>IFERROR(VLOOKUP(Abfalldokumentation!$W192,Artikel!A:C,3,FALSE),Abfalldokumentation!$W192)</f>
        <v>Laborproben</v>
      </c>
      <c r="N192" s="100" t="str">
        <f>VLOOKUP(D192,'Liste Gründe'!A:D,2,FALSE)</f>
        <v>Qualitätssicherung</v>
      </c>
      <c r="O192" s="98" t="str">
        <f>IF(ISBLANK(F192),VLOOKUP(Abfalldokumentation!$X192,'Liste Gründe'!A:D,3,FALSE),F192)</f>
        <v>Laborprobe</v>
      </c>
      <c r="P192" s="100" t="str">
        <f>IF(ISBLANK(Abfalldokumentation!$G192),"-",Abfalldokumentation!$G192)</f>
        <v>Laborprobe</v>
      </c>
      <c r="Q192" s="99">
        <f t="shared" si="15"/>
        <v>35</v>
      </c>
      <c r="R192" s="100" t="str">
        <f t="shared" si="16"/>
        <v>Produkte</v>
      </c>
      <c r="S192" s="100" t="str">
        <f t="shared" si="17"/>
        <v>BUs</v>
      </c>
      <c r="T192" s="100" t="str">
        <f t="shared" si="18"/>
        <v>Symptome</v>
      </c>
      <c r="U192" s="100" t="str">
        <f>IFERROR(VLOOKUP(Abfalldokumentation!$W192,Kennzahlen!S:U,3,FALSE)*Abfalldokumentation!$J192,"0")</f>
        <v>0</v>
      </c>
      <c r="V192" s="99" t="str">
        <f>IF(ISBLANK(A192),VLOOKUP(Abfalldokumentation!$W192,'Linien - BU'!R:S,2,FALSE),A192)</f>
        <v>Labor</v>
      </c>
      <c r="W192" s="95" t="str">
        <f t="shared" si="19"/>
        <v>Laborproben</v>
      </c>
      <c r="X192" s="108">
        <f t="shared" si="20"/>
        <v>73</v>
      </c>
      <c r="Y192" s="34"/>
      <c r="AC192" s="34"/>
      <c r="AF192" s="34"/>
      <c r="AG192" s="34"/>
      <c r="AH192" s="34"/>
    </row>
    <row r="193" spans="1:34" ht="30" customHeight="1" x14ac:dyDescent="0.25">
      <c r="A193" s="56" t="s">
        <v>59</v>
      </c>
      <c r="B193" s="59" t="s">
        <v>90</v>
      </c>
      <c r="C193" s="57">
        <v>44</v>
      </c>
      <c r="D193" s="57">
        <v>70</v>
      </c>
      <c r="E193" s="58">
        <v>44440</v>
      </c>
      <c r="F193" s="59" t="s">
        <v>90</v>
      </c>
      <c r="G193" s="60" t="s">
        <v>90</v>
      </c>
      <c r="H193" s="61" t="str">
        <f>IFERROR(VLOOKUP(Abfalldokumentation!$B193,Artikel!A:C,3,FALSE),Abfalldokumentation!$B193)</f>
        <v>Rückstellproben</v>
      </c>
      <c r="I193" s="90" t="str">
        <f>VLOOKUP(V193,'Linien - BU'!A:B,2,FALSE)</f>
        <v>Rest</v>
      </c>
      <c r="J193" s="91">
        <f t="shared" si="14"/>
        <v>44</v>
      </c>
      <c r="K193" s="92">
        <f>Abfalldokumentation!$E193</f>
        <v>44440</v>
      </c>
      <c r="L193" s="91" t="str">
        <f>IFERROR(IF(AND(OR(Abfalldokumentation!$I193="BU3",Abfalldokumentation!$I193="Verkauf"),Abfalldokumentation!$N193="Schimmel",Abfalldokumentation!$O193="keinen Abnehmer/kein Schälpersonal"),"Div. Zipfel, ES ohne Verwendung",VLOOKUP(Abfalldokumentation!$M193,Produktgruppen!A:B,2,FALSE)),"-")</f>
        <v>Qualitätssicherung</v>
      </c>
      <c r="M193" s="93" t="str">
        <f>IFERROR(VLOOKUP(Abfalldokumentation!$W193,Artikel!A:C,3,FALSE),Abfalldokumentation!$W193)</f>
        <v>Rückstellproben</v>
      </c>
      <c r="N193" s="94" t="str">
        <f>VLOOKUP(D193,'Liste Gründe'!A:D,2,FALSE)</f>
        <v>Qualitätssicherung</v>
      </c>
      <c r="O193" s="92" t="str">
        <f>IF(ISBLANK(F193),VLOOKUP(Abfalldokumentation!$X193,'Liste Gründe'!A:D,3,FALSE),F193)</f>
        <v>Rückstellproben</v>
      </c>
      <c r="P193" s="94" t="str">
        <f>IF(ISBLANK(Abfalldokumentation!$G193),"-",Abfalldokumentation!$G193)</f>
        <v>Rückstellproben</v>
      </c>
      <c r="Q193" s="93">
        <f t="shared" si="15"/>
        <v>35</v>
      </c>
      <c r="R193" s="94" t="str">
        <f t="shared" si="16"/>
        <v>Produkte</v>
      </c>
      <c r="S193" s="94" t="str">
        <f t="shared" si="17"/>
        <v>BUs</v>
      </c>
      <c r="T193" s="94" t="str">
        <f t="shared" si="18"/>
        <v>Symptome</v>
      </c>
      <c r="U193" s="94" t="str">
        <f>IFERROR(VLOOKUP(Abfalldokumentation!$W193,Kennzahlen!S:U,3,FALSE)*Abfalldokumentation!$J193,"0")</f>
        <v>0</v>
      </c>
      <c r="V193" s="93" t="str">
        <f>IF(ISBLANK(A193),VLOOKUP(Abfalldokumentation!$W193,'Linien - BU'!R:S,2,FALSE),A193)</f>
        <v>Labor</v>
      </c>
      <c r="W193" s="95" t="str">
        <f t="shared" si="19"/>
        <v>Rückstellproben</v>
      </c>
      <c r="X193" s="108">
        <f t="shared" si="20"/>
        <v>70</v>
      </c>
      <c r="Y193" s="34"/>
      <c r="AC193" s="34"/>
      <c r="AF193" s="34"/>
      <c r="AG193" s="34"/>
      <c r="AH193" s="34"/>
    </row>
    <row r="194" spans="1:34" ht="30" customHeight="1" x14ac:dyDescent="0.25">
      <c r="A194" s="50" t="s">
        <v>59</v>
      </c>
      <c r="B194" s="53" t="s">
        <v>90</v>
      </c>
      <c r="C194" s="51">
        <v>130</v>
      </c>
      <c r="D194" s="51">
        <v>70</v>
      </c>
      <c r="E194" s="52">
        <v>44440</v>
      </c>
      <c r="F194" s="53" t="s">
        <v>90</v>
      </c>
      <c r="G194" s="54" t="s">
        <v>90</v>
      </c>
      <c r="H194" s="55" t="str">
        <f>IFERROR(VLOOKUP(Abfalldokumentation!$B194,Artikel!A:C,3,FALSE),Abfalldokumentation!$B194)</f>
        <v>Rückstellproben</v>
      </c>
      <c r="I194" s="96" t="str">
        <f>VLOOKUP(V194,'Linien - BU'!A:B,2,FALSE)</f>
        <v>Rest</v>
      </c>
      <c r="J194" s="97">
        <f t="shared" ref="J194:J257" si="21">C194</f>
        <v>130</v>
      </c>
      <c r="K194" s="98">
        <f>Abfalldokumentation!$E194</f>
        <v>44440</v>
      </c>
      <c r="L194" s="97" t="str">
        <f>IFERROR(IF(AND(OR(Abfalldokumentation!$I194="BU3",Abfalldokumentation!$I194="Verkauf"),Abfalldokumentation!$N194="Schimmel",Abfalldokumentation!$O194="keinen Abnehmer/kein Schälpersonal"),"Div. Zipfel, ES ohne Verwendung",VLOOKUP(Abfalldokumentation!$M194,Produktgruppen!A:B,2,FALSE)),"-")</f>
        <v>Qualitätssicherung</v>
      </c>
      <c r="M194" s="99" t="str">
        <f>IFERROR(VLOOKUP(Abfalldokumentation!$W194,Artikel!A:C,3,FALSE),Abfalldokumentation!$W194)</f>
        <v>Rückstellproben</v>
      </c>
      <c r="N194" s="100" t="str">
        <f>VLOOKUP(D194,'Liste Gründe'!A:D,2,FALSE)</f>
        <v>Qualitätssicherung</v>
      </c>
      <c r="O194" s="98" t="str">
        <f>IF(ISBLANK(F194),VLOOKUP(Abfalldokumentation!$X194,'Liste Gründe'!A:D,3,FALSE),F194)</f>
        <v>Rückstellproben</v>
      </c>
      <c r="P194" s="100" t="str">
        <f>IF(ISBLANK(Abfalldokumentation!$G194),"-",Abfalldokumentation!$G194)</f>
        <v>Rückstellproben</v>
      </c>
      <c r="Q194" s="99">
        <f t="shared" ref="Q194:Q257" si="22">_xlfn.ISOWEEKNUM(K194)</f>
        <v>35</v>
      </c>
      <c r="R194" s="100" t="str">
        <f t="shared" ref="R194:R257" si="23">"Produkte"</f>
        <v>Produkte</v>
      </c>
      <c r="S194" s="100" t="str">
        <f t="shared" ref="S194:S257" si="24">"BUs"</f>
        <v>BUs</v>
      </c>
      <c r="T194" s="100" t="str">
        <f t="shared" ref="T194:T257" si="25">"Symptome"</f>
        <v>Symptome</v>
      </c>
      <c r="U194" s="100" t="str">
        <f>IFERROR(VLOOKUP(Abfalldokumentation!$W194,Kennzahlen!S:U,3,FALSE)*Abfalldokumentation!$J194,"0")</f>
        <v>0</v>
      </c>
      <c r="V194" s="99" t="str">
        <f>IF(ISBLANK(A194),VLOOKUP(Abfalldokumentation!$W194,'Linien - BU'!R:S,2,FALSE),A194)</f>
        <v>Labor</v>
      </c>
      <c r="W194" s="95" t="str">
        <f t="shared" ref="W194:W257" si="26">B194</f>
        <v>Rückstellproben</v>
      </c>
      <c r="X194" s="108">
        <f t="shared" ref="X194:X257" si="27">D194</f>
        <v>70</v>
      </c>
      <c r="Y194" s="34"/>
      <c r="AC194" s="34"/>
      <c r="AF194" s="34"/>
      <c r="AG194" s="34"/>
      <c r="AH194" s="34"/>
    </row>
    <row r="195" spans="1:34" ht="30" customHeight="1" x14ac:dyDescent="0.25">
      <c r="A195" s="56" t="s">
        <v>74</v>
      </c>
      <c r="B195" s="57" t="s">
        <v>176</v>
      </c>
      <c r="C195" s="57">
        <v>20</v>
      </c>
      <c r="D195" s="57">
        <v>22</v>
      </c>
      <c r="E195" s="58">
        <v>44440</v>
      </c>
      <c r="F195" s="59" t="s">
        <v>72</v>
      </c>
      <c r="G195" s="60" t="s">
        <v>73</v>
      </c>
      <c r="H195" s="61" t="str">
        <f>IFERROR(VLOOKUP(Abfalldokumentation!$B195,Artikel!A:C,3,FALSE),Abfalldokumentation!$B195)</f>
        <v>RW Natrium</v>
      </c>
      <c r="I195" s="90" t="str">
        <f>VLOOKUP(V195,'Linien - BU'!A:B,2,FALSE)</f>
        <v>BU1</v>
      </c>
      <c r="J195" s="91">
        <f t="shared" si="21"/>
        <v>20</v>
      </c>
      <c r="K195" s="92">
        <f>Abfalldokumentation!$E195</f>
        <v>44440</v>
      </c>
      <c r="L195" s="91" t="str">
        <f>IFERROR(IF(AND(OR(Abfalldokumentation!$I195="BU3",Abfalldokumentation!$I195="Verkauf"),Abfalldokumentation!$N195="Schimmel",Abfalldokumentation!$O195="keinen Abnehmer/kein Schälpersonal"),"Div. Zipfel, ES ohne Verwendung",VLOOKUP(Abfalldokumentation!$M195,Produktgruppen!A:B,2,FALSE)),"-")</f>
        <v>RW</v>
      </c>
      <c r="M195" s="93" t="str">
        <f>IFERROR(VLOOKUP(Abfalldokumentation!$W195,Artikel!A:C,3,FALSE),Abfalldokumentation!$W195)</f>
        <v>RW Natrium</v>
      </c>
      <c r="N195" s="94" t="str">
        <f>VLOOKUP(D195,'Liste Gründe'!A:D,2,FALSE)</f>
        <v>Rest</v>
      </c>
      <c r="O195" s="92" t="str">
        <f>IF(ISBLANK(F195),VLOOKUP(Abfalldokumentation!$X195,'Liste Gründe'!A:D,3,FALSE),F195)</f>
        <v>geschälte Rinde</v>
      </c>
      <c r="P195" s="94" t="str">
        <f>IF(ISBLANK(Abfalldokumentation!$G195),"-",Abfalldokumentation!$G195)</f>
        <v>keine Verwendung möglich</v>
      </c>
      <c r="Q195" s="93">
        <f t="shared" si="22"/>
        <v>35</v>
      </c>
      <c r="R195" s="94" t="str">
        <f t="shared" si="23"/>
        <v>Produkte</v>
      </c>
      <c r="S195" s="94" t="str">
        <f t="shared" si="24"/>
        <v>BUs</v>
      </c>
      <c r="T195" s="94" t="str">
        <f t="shared" si="25"/>
        <v>Symptome</v>
      </c>
      <c r="U195" s="94" t="str">
        <f>IFERROR(VLOOKUP(Abfalldokumentation!$W195,Kennzahlen!S:U,3,FALSE)*Abfalldokumentation!$J195,"0")</f>
        <v>0</v>
      </c>
      <c r="V195" s="93" t="str">
        <f>IF(ISBLANK(A195),VLOOKUP(Abfalldokumentation!$W195,'Linien - BU'!R:S,2,FALSE),A195)</f>
        <v>RWV</v>
      </c>
      <c r="W195" s="95" t="str">
        <f t="shared" si="26"/>
        <v>RW Natrium</v>
      </c>
      <c r="X195" s="108">
        <f t="shared" si="27"/>
        <v>22</v>
      </c>
      <c r="Y195" s="34"/>
      <c r="AC195" s="34"/>
      <c r="AF195" s="34"/>
      <c r="AG195" s="34"/>
      <c r="AH195" s="34"/>
    </row>
    <row r="196" spans="1:34" ht="30" customHeight="1" x14ac:dyDescent="0.25">
      <c r="A196" s="50" t="s">
        <v>376</v>
      </c>
      <c r="B196" s="51">
        <v>29500754</v>
      </c>
      <c r="C196" s="51">
        <v>65</v>
      </c>
      <c r="D196" s="51">
        <v>61</v>
      </c>
      <c r="E196" s="52">
        <v>44441</v>
      </c>
      <c r="F196" s="53" t="s">
        <v>15042</v>
      </c>
      <c r="G196" s="54" t="s">
        <v>87</v>
      </c>
      <c r="H196" s="55" t="str">
        <f>IFERROR(VLOOKUP(Abfalldokumentation!$B196,Artikel!A:C,3,FALSE),Abfalldokumentation!$B196)</f>
        <v>ABS Bio Gouda 48%, mitt</v>
      </c>
      <c r="I196" s="96" t="str">
        <f>VLOOKUP(V196,'Linien - BU'!A:B,2,FALSE)</f>
        <v>BU3</v>
      </c>
      <c r="J196" s="97">
        <f t="shared" si="21"/>
        <v>65</v>
      </c>
      <c r="K196" s="98">
        <f>Abfalldokumentation!$E196</f>
        <v>44441</v>
      </c>
      <c r="L196" s="97" t="str">
        <f>IFERROR(IF(AND(OR(Abfalldokumentation!$I196="BU3",Abfalldokumentation!$I196="Verkauf"),Abfalldokumentation!$N196="Schimmel",Abfalldokumentation!$O196="keinen Abnehmer/kein Schälpersonal"),"Div. Zipfel, ES ohne Verwendung",VLOOKUP(Abfalldokumentation!$M196,Produktgruppen!A:B,2,FALSE)),"-")</f>
        <v>ABS</v>
      </c>
      <c r="M196" s="99" t="str">
        <f>IFERROR(VLOOKUP(Abfalldokumentation!$W196,Artikel!A:C,3,FALSE),Abfalldokumentation!$W196)</f>
        <v>ABS Bio Gouda 48%, mitt</v>
      </c>
      <c r="N196" s="100" t="str">
        <f>VLOOKUP(D196,'Liste Gründe'!A:D,2,FALSE)</f>
        <v>keinen Verwendungszweck</v>
      </c>
      <c r="O196" s="98" t="str">
        <f>IF(ISBLANK(F196),VLOOKUP(Abfalldokumentation!$X196,'Liste Gründe'!A:D,3,FALSE),F196)</f>
        <v>keinen Verkauf, keinen Einsatz möglich</v>
      </c>
      <c r="P196" s="100" t="str">
        <f>IF(ISBLANK(Abfalldokumentation!$G196),"-",Abfalldokumentation!$G196)</f>
        <v>keinen Abnehmer/Schälen</v>
      </c>
      <c r="Q196" s="99">
        <f t="shared" si="22"/>
        <v>35</v>
      </c>
      <c r="R196" s="100" t="str">
        <f t="shared" si="23"/>
        <v>Produkte</v>
      </c>
      <c r="S196" s="100" t="str">
        <f t="shared" si="24"/>
        <v>BUs</v>
      </c>
      <c r="T196" s="100" t="str">
        <f t="shared" si="25"/>
        <v>Symptome</v>
      </c>
      <c r="U196" s="100">
        <f>IFERROR(VLOOKUP(Abfalldokumentation!$W196,Kennzahlen!S:U,3,FALSE)*Abfalldokumentation!$J196,"0")</f>
        <v>143</v>
      </c>
      <c r="V196" s="99" t="str">
        <f>IF(ISBLANK(A196),VLOOKUP(Abfalldokumentation!$W196,'Linien - BU'!R:S,2,FALSE),A196)</f>
        <v>L18</v>
      </c>
      <c r="W196" s="95">
        <f t="shared" si="26"/>
        <v>29500754</v>
      </c>
      <c r="X196" s="108">
        <f t="shared" si="27"/>
        <v>61</v>
      </c>
      <c r="Y196" s="34"/>
      <c r="AC196" s="34"/>
      <c r="AF196" s="34"/>
      <c r="AG196" s="34"/>
      <c r="AH196" s="34"/>
    </row>
    <row r="197" spans="1:34" ht="30" customHeight="1" x14ac:dyDescent="0.25">
      <c r="A197" s="56" t="s">
        <v>15087</v>
      </c>
      <c r="B197" s="57">
        <v>29500886</v>
      </c>
      <c r="C197" s="57">
        <v>54</v>
      </c>
      <c r="D197" s="57">
        <v>22</v>
      </c>
      <c r="E197" s="58">
        <v>44441</v>
      </c>
      <c r="F197" s="59" t="s">
        <v>45</v>
      </c>
      <c r="G197" s="60" t="s">
        <v>46</v>
      </c>
      <c r="H197" s="61" t="str">
        <f>IFERROR(VLOOKUP(Abfalldokumentation!$B197,Artikel!A:C,3,FALSE),Abfalldokumentation!$B197)</f>
        <v>ABS MEDI-KRÄUK</v>
      </c>
      <c r="I197" s="90" t="str">
        <f>VLOOKUP(V197,'Linien - BU'!A:B,2,FALSE)</f>
        <v>BU4</v>
      </c>
      <c r="J197" s="91">
        <f t="shared" si="21"/>
        <v>54</v>
      </c>
      <c r="K197" s="92">
        <f>Abfalldokumentation!$E197</f>
        <v>44441</v>
      </c>
      <c r="L197" s="91" t="str">
        <f>IFERROR(IF(AND(OR(Abfalldokumentation!$I197="BU3",Abfalldokumentation!$I197="Verkauf"),Abfalldokumentation!$N197="Schimmel",Abfalldokumentation!$O197="keinen Abnehmer/kein Schälpersonal"),"Div. Zipfel, ES ohne Verwendung",VLOOKUP(Abfalldokumentation!$M197,Produktgruppen!A:B,2,FALSE)),"-")</f>
        <v>ABS</v>
      </c>
      <c r="M197" s="93" t="str">
        <f>IFERROR(VLOOKUP(Abfalldokumentation!$W197,Artikel!A:C,3,FALSE),Abfalldokumentation!$W197)</f>
        <v>ABS MEDI-KRÄUK</v>
      </c>
      <c r="N197" s="94" t="str">
        <f>VLOOKUP(D197,'Liste Gründe'!A:D,2,FALSE)</f>
        <v>Rest</v>
      </c>
      <c r="O197" s="92" t="str">
        <f>IF(ISBLANK(F197),VLOOKUP(Abfalldokumentation!$X197,'Liste Gründe'!A:D,3,FALSE),F197)</f>
        <v>blaues Klebeband im Produkt</v>
      </c>
      <c r="P197" s="94" t="str">
        <f>IF(ISBLANK(Abfalldokumentation!$G197),"-",Abfalldokumentation!$G197)</f>
        <v>Trennung vom Klebeband aus Produkt zu aufwendig</v>
      </c>
      <c r="Q197" s="93">
        <f t="shared" si="22"/>
        <v>35</v>
      </c>
      <c r="R197" s="94" t="str">
        <f t="shared" si="23"/>
        <v>Produkte</v>
      </c>
      <c r="S197" s="94" t="str">
        <f t="shared" si="24"/>
        <v>BUs</v>
      </c>
      <c r="T197" s="94" t="str">
        <f t="shared" si="25"/>
        <v>Symptome</v>
      </c>
      <c r="U197" s="94">
        <f>IFERROR(VLOOKUP(Abfalldokumentation!$W197,Kennzahlen!S:U,3,FALSE)*Abfalldokumentation!$J197,"0")</f>
        <v>81</v>
      </c>
      <c r="V197" s="93" t="str">
        <f>IF(ISBLANK(A197),VLOOKUP(Abfalldokumentation!$W197,'Linien - BU'!R:S,2,FALSE),A197)</f>
        <v>L21</v>
      </c>
      <c r="W197" s="95">
        <f t="shared" si="26"/>
        <v>29500886</v>
      </c>
      <c r="X197" s="108">
        <f t="shared" si="27"/>
        <v>22</v>
      </c>
      <c r="Y197" s="34"/>
      <c r="AC197" s="34"/>
      <c r="AF197" s="34"/>
      <c r="AG197" s="34"/>
      <c r="AH197" s="34"/>
    </row>
    <row r="198" spans="1:34" ht="30" customHeight="1" x14ac:dyDescent="0.25">
      <c r="A198" s="50" t="s">
        <v>15064</v>
      </c>
      <c r="B198" s="51">
        <v>29500900</v>
      </c>
      <c r="C198" s="51">
        <v>22</v>
      </c>
      <c r="D198" s="51">
        <v>22</v>
      </c>
      <c r="E198" s="52">
        <v>44441</v>
      </c>
      <c r="F198" s="53" t="s">
        <v>45</v>
      </c>
      <c r="G198" s="54" t="s">
        <v>46</v>
      </c>
      <c r="H198" s="55" t="str">
        <f>IFERROR(VLOOKUP(Abfalldokumentation!$B198,Artikel!A:C,3,FALSE),Abfalldokumentation!$B198)</f>
        <v>ABS ROVIN</v>
      </c>
      <c r="I198" s="96" t="str">
        <f>VLOOKUP(V198,'Linien - BU'!A:B,2,FALSE)</f>
        <v>BU4</v>
      </c>
      <c r="J198" s="97">
        <f t="shared" si="21"/>
        <v>22</v>
      </c>
      <c r="K198" s="98">
        <f>Abfalldokumentation!$E198</f>
        <v>44441</v>
      </c>
      <c r="L198" s="97" t="str">
        <f>IFERROR(IF(AND(OR(Abfalldokumentation!$I198="BU3",Abfalldokumentation!$I198="Verkauf"),Abfalldokumentation!$N198="Schimmel",Abfalldokumentation!$O198="keinen Abnehmer/kein Schälpersonal"),"Div. Zipfel, ES ohne Verwendung",VLOOKUP(Abfalldokumentation!$M198,Produktgruppen!A:B,2,FALSE)),"-")</f>
        <v>ABS</v>
      </c>
      <c r="M198" s="99" t="str">
        <f>IFERROR(VLOOKUP(Abfalldokumentation!$W198,Artikel!A:C,3,FALSE),Abfalldokumentation!$W198)</f>
        <v>ABS ROVIN</v>
      </c>
      <c r="N198" s="100" t="str">
        <f>VLOOKUP(D198,'Liste Gründe'!A:D,2,FALSE)</f>
        <v>Rest</v>
      </c>
      <c r="O198" s="98" t="str">
        <f>IF(ISBLANK(F198),VLOOKUP(Abfalldokumentation!$X198,'Liste Gründe'!A:D,3,FALSE),F198)</f>
        <v>blaues Klebeband im Produkt</v>
      </c>
      <c r="P198" s="100" t="str">
        <f>IF(ISBLANK(Abfalldokumentation!$G198),"-",Abfalldokumentation!$G198)</f>
        <v>Trennung vom Klebeband aus Produkt zu aufwendig</v>
      </c>
      <c r="Q198" s="99">
        <f t="shared" si="22"/>
        <v>35</v>
      </c>
      <c r="R198" s="100" t="str">
        <f t="shared" si="23"/>
        <v>Produkte</v>
      </c>
      <c r="S198" s="100" t="str">
        <f t="shared" si="24"/>
        <v>BUs</v>
      </c>
      <c r="T198" s="100" t="str">
        <f t="shared" si="25"/>
        <v>Symptome</v>
      </c>
      <c r="U198" s="100">
        <f>IFERROR(VLOOKUP(Abfalldokumentation!$W198,Kennzahlen!S:U,3,FALSE)*Abfalldokumentation!$J198,"0")</f>
        <v>0.22</v>
      </c>
      <c r="V198" s="99" t="str">
        <f>IF(ISBLANK(A198),VLOOKUP(Abfalldokumentation!$W198,'Linien - BU'!R:S,2,FALSE),A198)</f>
        <v>L23</v>
      </c>
      <c r="W198" s="95">
        <f t="shared" si="26"/>
        <v>29500900</v>
      </c>
      <c r="X198" s="108">
        <f t="shared" si="27"/>
        <v>22</v>
      </c>
      <c r="Y198" s="34"/>
      <c r="AC198" s="34"/>
      <c r="AF198" s="34"/>
      <c r="AG198" s="34"/>
      <c r="AH198" s="34"/>
    </row>
    <row r="199" spans="1:34" ht="30" customHeight="1" x14ac:dyDescent="0.25">
      <c r="A199" s="56" t="s">
        <v>41</v>
      </c>
      <c r="B199" s="57">
        <v>29500949</v>
      </c>
      <c r="C199" s="57">
        <v>572.5</v>
      </c>
      <c r="D199" s="57">
        <v>12</v>
      </c>
      <c r="E199" s="58">
        <v>44441</v>
      </c>
      <c r="F199" s="59" t="s">
        <v>39</v>
      </c>
      <c r="G199" s="60" t="s">
        <v>40</v>
      </c>
      <c r="H199" s="61" t="str">
        <f>IFERROR(VLOOKUP(Abfalldokumentation!$B199,Artikel!A:C,3,FALSE),Abfalldokumentation!$B199)</f>
        <v>VOS URW-VS-SCHI</v>
      </c>
      <c r="I199" s="90" t="str">
        <f>VLOOKUP(V199,'Linien - BU'!A:B,2,FALSE)</f>
        <v>BU1</v>
      </c>
      <c r="J199" s="91">
        <f t="shared" si="21"/>
        <v>572.5</v>
      </c>
      <c r="K199" s="92">
        <f>Abfalldokumentation!$E199</f>
        <v>44441</v>
      </c>
      <c r="L199" s="91" t="str">
        <f>IFERROR(IF(AND(OR(Abfalldokumentation!$I199="BU3",Abfalldokumentation!$I199="Verkauf"),Abfalldokumentation!$N199="Schimmel",Abfalldokumentation!$O199="keinen Abnehmer/kein Schälpersonal"),"Div. Zipfel, ES ohne Verwendung",VLOOKUP(Abfalldokumentation!$M199,Produktgruppen!A:B,2,FALSE)),"-")</f>
        <v>Vorschmelz</v>
      </c>
      <c r="M199" s="93" t="str">
        <f>IFERROR(VLOOKUP(Abfalldokumentation!$W199,Artikel!A:C,3,FALSE),Abfalldokumentation!$W199)</f>
        <v>VOS URW-VS-SCHI</v>
      </c>
      <c r="N199" s="94" t="str">
        <f>VLOOKUP(D199,'Liste Gründe'!A:D,2,FALSE)</f>
        <v>Schimmel</v>
      </c>
      <c r="O199" s="92" t="str">
        <f>IF(ISBLANK(F199),VLOOKUP(Abfalldokumentation!$X199,'Liste Gründe'!A:D,3,FALSE),F199)</f>
        <v>keine Verarbeitung</v>
      </c>
      <c r="P199" s="94" t="str">
        <f>IF(ISBLANK(Abfalldokumentation!$G199),"-",Abfalldokumentation!$G199)</f>
        <v>Aufgrund Konsistenz nicht genommen. Zu wenig VOS verarbeitet. Vom Warmen ins Kalte -&gt; Schimmel</v>
      </c>
      <c r="Q199" s="93">
        <f t="shared" si="22"/>
        <v>35</v>
      </c>
      <c r="R199" s="94" t="str">
        <f t="shared" si="23"/>
        <v>Produkte</v>
      </c>
      <c r="S199" s="94" t="str">
        <f t="shared" si="24"/>
        <v>BUs</v>
      </c>
      <c r="T199" s="94" t="str">
        <f t="shared" si="25"/>
        <v>Symptome</v>
      </c>
      <c r="U199" s="94">
        <f>IFERROR(VLOOKUP(Abfalldokumentation!$W199,Kennzahlen!S:U,3,FALSE)*Abfalldokumentation!$J199,"0")</f>
        <v>286.25</v>
      </c>
      <c r="V199" s="93" t="str">
        <f>IF(ISBLANK(A199),VLOOKUP(Abfalldokumentation!$W199,'Linien - BU'!R:S,2,FALSE),A199)</f>
        <v>Schmelze</v>
      </c>
      <c r="W199" s="95">
        <f t="shared" si="26"/>
        <v>29500949</v>
      </c>
      <c r="X199" s="108">
        <f t="shared" si="27"/>
        <v>12</v>
      </c>
      <c r="Y199" s="34"/>
      <c r="AC199" s="34"/>
      <c r="AF199" s="34"/>
      <c r="AG199" s="34"/>
      <c r="AH199" s="34"/>
    </row>
    <row r="200" spans="1:34" ht="30" customHeight="1" x14ac:dyDescent="0.25">
      <c r="A200" s="50" t="s">
        <v>15087</v>
      </c>
      <c r="B200" s="51">
        <v>29501029</v>
      </c>
      <c r="C200" s="51">
        <v>21</v>
      </c>
      <c r="D200" s="51">
        <v>22</v>
      </c>
      <c r="E200" s="52">
        <v>44441</v>
      </c>
      <c r="F200" s="53" t="s">
        <v>45</v>
      </c>
      <c r="G200" s="54" t="s">
        <v>46</v>
      </c>
      <c r="H200" s="55" t="str">
        <f>IFERROR(VLOOKUP(Abfalldokumentation!$B200,Artikel!A:C,3,FALSE),Abfalldokumentation!$B200)</f>
        <v>ABS BRUSCHETTA</v>
      </c>
      <c r="I200" s="96" t="str">
        <f>VLOOKUP(V200,'Linien - BU'!A:B,2,FALSE)</f>
        <v>BU4</v>
      </c>
      <c r="J200" s="97">
        <f t="shared" si="21"/>
        <v>21</v>
      </c>
      <c r="K200" s="98">
        <f>Abfalldokumentation!$E200</f>
        <v>44441</v>
      </c>
      <c r="L200" s="97" t="str">
        <f>IFERROR(IF(AND(OR(Abfalldokumentation!$I200="BU3",Abfalldokumentation!$I200="Verkauf"),Abfalldokumentation!$N200="Schimmel",Abfalldokumentation!$O200="keinen Abnehmer/kein Schälpersonal"),"Div. Zipfel, ES ohne Verwendung",VLOOKUP(Abfalldokumentation!$M200,Produktgruppen!A:B,2,FALSE)),"-")</f>
        <v>ABS</v>
      </c>
      <c r="M200" s="99" t="str">
        <f>IFERROR(VLOOKUP(Abfalldokumentation!$W200,Artikel!A:C,3,FALSE),Abfalldokumentation!$W200)</f>
        <v>ABS BRUSCHETTA</v>
      </c>
      <c r="N200" s="100" t="str">
        <f>VLOOKUP(D200,'Liste Gründe'!A:D,2,FALSE)</f>
        <v>Rest</v>
      </c>
      <c r="O200" s="98" t="str">
        <f>IF(ISBLANK(F200),VLOOKUP(Abfalldokumentation!$X200,'Liste Gründe'!A:D,3,FALSE),F200)</f>
        <v>blaues Klebeband im Produkt</v>
      </c>
      <c r="P200" s="100" t="str">
        <f>IF(ISBLANK(Abfalldokumentation!$G200),"-",Abfalldokumentation!$G200)</f>
        <v>Trennung vom Klebeband aus Produkt zu aufwendig</v>
      </c>
      <c r="Q200" s="99">
        <f t="shared" si="22"/>
        <v>35</v>
      </c>
      <c r="R200" s="100" t="str">
        <f t="shared" si="23"/>
        <v>Produkte</v>
      </c>
      <c r="S200" s="100" t="str">
        <f t="shared" si="24"/>
        <v>BUs</v>
      </c>
      <c r="T200" s="100" t="str">
        <f t="shared" si="25"/>
        <v>Symptome</v>
      </c>
      <c r="U200" s="100">
        <f>IFERROR(VLOOKUP(Abfalldokumentation!$W200,Kennzahlen!S:U,3,FALSE)*Abfalldokumentation!$J200,"0")</f>
        <v>31.5</v>
      </c>
      <c r="V200" s="99" t="str">
        <f>IF(ISBLANK(A200),VLOOKUP(Abfalldokumentation!$W200,'Linien - BU'!R:S,2,FALSE),A200)</f>
        <v>L21</v>
      </c>
      <c r="W200" s="95">
        <f t="shared" si="26"/>
        <v>29501029</v>
      </c>
      <c r="X200" s="108">
        <f t="shared" si="27"/>
        <v>22</v>
      </c>
      <c r="Y200" s="34"/>
      <c r="AC200" s="34"/>
      <c r="AF200" s="34"/>
      <c r="AG200" s="34"/>
      <c r="AH200" s="34"/>
    </row>
    <row r="201" spans="1:34" ht="30" customHeight="1" x14ac:dyDescent="0.25">
      <c r="A201" s="56" t="s">
        <v>15077</v>
      </c>
      <c r="B201" s="57">
        <v>29501039</v>
      </c>
      <c r="C201" s="57">
        <v>45</v>
      </c>
      <c r="D201" s="57">
        <v>22</v>
      </c>
      <c r="E201" s="58">
        <v>44441</v>
      </c>
      <c r="F201" s="59" t="s">
        <v>45</v>
      </c>
      <c r="G201" s="60" t="s">
        <v>46</v>
      </c>
      <c r="H201" s="61" t="str">
        <f>IFERROR(VLOOKUP(Abfalldokumentation!$B201,Artikel!A:C,3,FALSE),Abfalldokumentation!$B201)</f>
        <v>ABS OLD-AMSTERDAM</v>
      </c>
      <c r="I201" s="90" t="str">
        <f>VLOOKUP(V201,'Linien - BU'!A:B,2,FALSE)</f>
        <v>BU4</v>
      </c>
      <c r="J201" s="91">
        <f t="shared" si="21"/>
        <v>45</v>
      </c>
      <c r="K201" s="92">
        <f>Abfalldokumentation!$E201</f>
        <v>44441</v>
      </c>
      <c r="L201" s="91" t="str">
        <f>IFERROR(IF(AND(OR(Abfalldokumentation!$I201="BU3",Abfalldokumentation!$I201="Verkauf"),Abfalldokumentation!$N201="Schimmel",Abfalldokumentation!$O201="keinen Abnehmer/kein Schälpersonal"),"Div. Zipfel, ES ohne Verwendung",VLOOKUP(Abfalldokumentation!$M201,Produktgruppen!A:B,2,FALSE)),"-")</f>
        <v>ABS</v>
      </c>
      <c r="M201" s="93" t="str">
        <f>IFERROR(VLOOKUP(Abfalldokumentation!$W201,Artikel!A:C,3,FALSE),Abfalldokumentation!$W201)</f>
        <v>ABS OLD-AMSTERDAM</v>
      </c>
      <c r="N201" s="94" t="str">
        <f>VLOOKUP(D201,'Liste Gründe'!A:D,2,FALSE)</f>
        <v>Rest</v>
      </c>
      <c r="O201" s="92" t="str">
        <f>IF(ISBLANK(F201),VLOOKUP(Abfalldokumentation!$X201,'Liste Gründe'!A:D,3,FALSE),F201)</f>
        <v>blaues Klebeband im Produkt</v>
      </c>
      <c r="P201" s="94" t="str">
        <f>IF(ISBLANK(Abfalldokumentation!$G201),"-",Abfalldokumentation!$G201)</f>
        <v>Trennung vom Klebeband aus Produkt zu aufwendig</v>
      </c>
      <c r="Q201" s="93">
        <f t="shared" si="22"/>
        <v>35</v>
      </c>
      <c r="R201" s="94" t="str">
        <f t="shared" si="23"/>
        <v>Produkte</v>
      </c>
      <c r="S201" s="94" t="str">
        <f t="shared" si="24"/>
        <v>BUs</v>
      </c>
      <c r="T201" s="94" t="str">
        <f t="shared" si="25"/>
        <v>Symptome</v>
      </c>
      <c r="U201" s="94">
        <f>IFERROR(VLOOKUP(Abfalldokumentation!$W201,Kennzahlen!S:U,3,FALSE)*Abfalldokumentation!$J201,"0")</f>
        <v>4.5000000000000005E-3</v>
      </c>
      <c r="V201" s="93" t="str">
        <f>IF(ISBLANK(A201),VLOOKUP(Abfalldokumentation!$W201,'Linien - BU'!R:S,2,FALSE),A201)</f>
        <v>L22</v>
      </c>
      <c r="W201" s="95">
        <f t="shared" si="26"/>
        <v>29501039</v>
      </c>
      <c r="X201" s="108">
        <f t="shared" si="27"/>
        <v>22</v>
      </c>
      <c r="Y201" s="34"/>
      <c r="AC201" s="34"/>
      <c r="AF201" s="34"/>
      <c r="AG201" s="34"/>
      <c r="AH201" s="34"/>
    </row>
    <row r="202" spans="1:34" ht="30" customHeight="1" x14ac:dyDescent="0.25">
      <c r="A202" s="50" t="s">
        <v>15044</v>
      </c>
      <c r="B202" s="51">
        <v>29501067</v>
      </c>
      <c r="C202" s="51">
        <v>68</v>
      </c>
      <c r="D202" s="51">
        <v>12</v>
      </c>
      <c r="E202" s="52">
        <v>44441</v>
      </c>
      <c r="F202" s="53" t="s">
        <v>15041</v>
      </c>
      <c r="G202" s="54" t="s">
        <v>36</v>
      </c>
      <c r="H202" s="55" t="str">
        <f>IFERROR(VLOOKUP(Abfalldokumentation!$B202,Artikel!A:C,3,FALSE),Abfalldokumentation!$B202)</f>
        <v>VOS RW-SCHI ENDSTÜCK 35</v>
      </c>
      <c r="I202" s="96" t="str">
        <f>VLOOKUP(V202,'Linien - BU'!A:B,2,FALSE)</f>
        <v>Verkauf</v>
      </c>
      <c r="J202" s="97">
        <f t="shared" si="21"/>
        <v>68</v>
      </c>
      <c r="K202" s="98">
        <f>Abfalldokumentation!$E202</f>
        <v>44441</v>
      </c>
      <c r="L202" s="97" t="str">
        <f>IFERROR(IF(AND(OR(Abfalldokumentation!$I202="BU3",Abfalldokumentation!$I202="Verkauf"),Abfalldokumentation!$N202="Schimmel",Abfalldokumentation!$O202="keinen Abnehmer/kein Schälpersonal"),"Div. Zipfel, ES ohne Verwendung",VLOOKUP(Abfalldokumentation!$M202,Produktgruppen!A:B,2,FALSE)),"-")</f>
        <v>Div. Zipfel, ES ohne Verwendung</v>
      </c>
      <c r="M202" s="99" t="str">
        <f>IFERROR(VLOOKUP(Abfalldokumentation!$W202,Artikel!A:C,3,FALSE),Abfalldokumentation!$W202)</f>
        <v>VOS RW-SCHI ENDSTÜCK 35</v>
      </c>
      <c r="N202" s="100" t="str">
        <f>VLOOKUP(D202,'Liste Gründe'!A:D,2,FALSE)</f>
        <v>Schimmel</v>
      </c>
      <c r="O202" s="98" t="str">
        <f>IF(ISBLANK(F202),VLOOKUP(Abfalldokumentation!$X202,'Liste Gründe'!A:D,3,FALSE),F202)</f>
        <v>keinen Abnehmer/kein Schälpersonal</v>
      </c>
      <c r="P202" s="100" t="str">
        <f>IF(ISBLANK(Abfalldokumentation!$G202),"-",Abfalldokumentation!$G202)</f>
        <v>-</v>
      </c>
      <c r="Q202" s="99">
        <f t="shared" si="22"/>
        <v>35</v>
      </c>
      <c r="R202" s="100" t="str">
        <f t="shared" si="23"/>
        <v>Produkte</v>
      </c>
      <c r="S202" s="100" t="str">
        <f t="shared" si="24"/>
        <v>BUs</v>
      </c>
      <c r="T202" s="100" t="str">
        <f t="shared" si="25"/>
        <v>Symptome</v>
      </c>
      <c r="U202" s="100">
        <f>IFERROR(VLOOKUP(Abfalldokumentation!$W202,Kennzahlen!S:U,3,FALSE)*Abfalldokumentation!$J202,"0")</f>
        <v>34</v>
      </c>
      <c r="V202" s="99" t="str">
        <f>IF(ISBLANK(A202),VLOOKUP(Abfalldokumentation!$W202,'Linien - BU'!R:S,2,FALSE),A202)</f>
        <v>Verkauf</v>
      </c>
      <c r="W202" s="95">
        <f t="shared" si="26"/>
        <v>29501067</v>
      </c>
      <c r="X202" s="108">
        <f t="shared" si="27"/>
        <v>12</v>
      </c>
      <c r="Y202" s="34"/>
      <c r="AC202" s="34"/>
      <c r="AF202" s="34"/>
      <c r="AG202" s="34"/>
      <c r="AH202" s="34"/>
    </row>
    <row r="203" spans="1:34" ht="30" customHeight="1" x14ac:dyDescent="0.25">
      <c r="A203" s="56" t="s">
        <v>15044</v>
      </c>
      <c r="B203" s="57">
        <v>29501072</v>
      </c>
      <c r="C203" s="57">
        <v>58</v>
      </c>
      <c r="D203" s="57">
        <v>12</v>
      </c>
      <c r="E203" s="58">
        <v>44441</v>
      </c>
      <c r="F203" s="59" t="s">
        <v>15041</v>
      </c>
      <c r="G203" s="60" t="s">
        <v>87</v>
      </c>
      <c r="H203" s="61" t="str">
        <f>IFERROR(VLOOKUP(Abfalldokumentation!$B203,Artikel!A:C,3,FALSE),Abfalldokumentation!$B203)</f>
        <v>VOS RW-CHILI-ZIPFEL</v>
      </c>
      <c r="I203" s="90" t="str">
        <f>VLOOKUP(V203,'Linien - BU'!A:B,2,FALSE)</f>
        <v>Verkauf</v>
      </c>
      <c r="J203" s="91">
        <f t="shared" si="21"/>
        <v>58</v>
      </c>
      <c r="K203" s="92">
        <f>Abfalldokumentation!$E203</f>
        <v>44441</v>
      </c>
      <c r="L203" s="91" t="str">
        <f>IFERROR(IF(AND(OR(Abfalldokumentation!$I203="BU3",Abfalldokumentation!$I203="Verkauf"),Abfalldokumentation!$N203="Schimmel",Abfalldokumentation!$O203="keinen Abnehmer/kein Schälpersonal"),"Div. Zipfel, ES ohne Verwendung",VLOOKUP(Abfalldokumentation!$M203,Produktgruppen!A:B,2,FALSE)),"-")</f>
        <v>Div. Zipfel, ES ohne Verwendung</v>
      </c>
      <c r="M203" s="93" t="str">
        <f>IFERROR(VLOOKUP(Abfalldokumentation!$W203,Artikel!A:C,3,FALSE),Abfalldokumentation!$W203)</f>
        <v>VOS RW-CHILI-ZIPFEL</v>
      </c>
      <c r="N203" s="94" t="str">
        <f>VLOOKUP(D203,'Liste Gründe'!A:D,2,FALSE)</f>
        <v>Schimmel</v>
      </c>
      <c r="O203" s="92" t="str">
        <f>IF(ISBLANK(F203),VLOOKUP(Abfalldokumentation!$X203,'Liste Gründe'!A:D,3,FALSE),F203)</f>
        <v>keinen Abnehmer/kein Schälpersonal</v>
      </c>
      <c r="P203" s="94" t="str">
        <f>IF(ISBLANK(Abfalldokumentation!$G203),"-",Abfalldokumentation!$G203)</f>
        <v>keinen Abnehmer/Schälen</v>
      </c>
      <c r="Q203" s="93">
        <f t="shared" si="22"/>
        <v>35</v>
      </c>
      <c r="R203" s="94" t="str">
        <f t="shared" si="23"/>
        <v>Produkte</v>
      </c>
      <c r="S203" s="94" t="str">
        <f t="shared" si="24"/>
        <v>BUs</v>
      </c>
      <c r="T203" s="94" t="str">
        <f t="shared" si="25"/>
        <v>Symptome</v>
      </c>
      <c r="U203" s="94">
        <f>IFERROR(VLOOKUP(Abfalldokumentation!$W203,Kennzahlen!S:U,3,FALSE)*Abfalldokumentation!$J203,"0")</f>
        <v>29</v>
      </c>
      <c r="V203" s="93" t="str">
        <f>IF(ISBLANK(A203),VLOOKUP(Abfalldokumentation!$W203,'Linien - BU'!R:S,2,FALSE),A203)</f>
        <v>Verkauf</v>
      </c>
      <c r="W203" s="95">
        <f t="shared" si="26"/>
        <v>29501072</v>
      </c>
      <c r="X203" s="108">
        <f t="shared" si="27"/>
        <v>12</v>
      </c>
      <c r="Y203" s="34"/>
      <c r="AC203" s="34"/>
      <c r="AF203" s="34"/>
      <c r="AG203" s="34"/>
      <c r="AH203" s="34"/>
    </row>
    <row r="204" spans="1:34" ht="30" customHeight="1" x14ac:dyDescent="0.25">
      <c r="A204" s="50" t="s">
        <v>15057</v>
      </c>
      <c r="B204" s="51">
        <v>29501101</v>
      </c>
      <c r="C204" s="51">
        <v>10</v>
      </c>
      <c r="D204" s="51">
        <v>22</v>
      </c>
      <c r="E204" s="52">
        <v>44441</v>
      </c>
      <c r="F204" s="53" t="s">
        <v>45</v>
      </c>
      <c r="G204" s="54" t="s">
        <v>46</v>
      </c>
      <c r="H204" s="55" t="str">
        <f>IFERROR(VLOOKUP(Abfalldokumentation!$B204,Artikel!A:C,3,FALSE),Abfalldokumentation!$B204)</f>
        <v>ABS BRIE-PAP</v>
      </c>
      <c r="I204" s="96" t="str">
        <f>VLOOKUP(V204,'Linien - BU'!A:B,2,FALSE)</f>
        <v>BU4</v>
      </c>
      <c r="J204" s="97">
        <f t="shared" si="21"/>
        <v>10</v>
      </c>
      <c r="K204" s="98">
        <f>Abfalldokumentation!$E204</f>
        <v>44441</v>
      </c>
      <c r="L204" s="97" t="str">
        <f>IFERROR(IF(AND(OR(Abfalldokumentation!$I204="BU3",Abfalldokumentation!$I204="Verkauf"),Abfalldokumentation!$N204="Schimmel",Abfalldokumentation!$O204="keinen Abnehmer/kein Schälpersonal"),"Div. Zipfel, ES ohne Verwendung",VLOOKUP(Abfalldokumentation!$M204,Produktgruppen!A:B,2,FALSE)),"-")</f>
        <v>ABS</v>
      </c>
      <c r="M204" s="99" t="str">
        <f>IFERROR(VLOOKUP(Abfalldokumentation!$W204,Artikel!A:C,3,FALSE),Abfalldokumentation!$W204)</f>
        <v>ABS BRIE-PAP</v>
      </c>
      <c r="N204" s="100" t="str">
        <f>VLOOKUP(D204,'Liste Gründe'!A:D,2,FALSE)</f>
        <v>Rest</v>
      </c>
      <c r="O204" s="98" t="str">
        <f>IF(ISBLANK(F204),VLOOKUP(Abfalldokumentation!$X204,'Liste Gründe'!A:D,3,FALSE),F204)</f>
        <v>blaues Klebeband im Produkt</v>
      </c>
      <c r="P204" s="100" t="str">
        <f>IF(ISBLANK(Abfalldokumentation!$G204),"-",Abfalldokumentation!$G204)</f>
        <v>Trennung vom Klebeband aus Produkt zu aufwendig</v>
      </c>
      <c r="Q204" s="99">
        <f t="shared" si="22"/>
        <v>35</v>
      </c>
      <c r="R204" s="100" t="str">
        <f t="shared" si="23"/>
        <v>Produkte</v>
      </c>
      <c r="S204" s="100" t="str">
        <f t="shared" si="24"/>
        <v>BUs</v>
      </c>
      <c r="T204" s="100" t="str">
        <f t="shared" si="25"/>
        <v>Symptome</v>
      </c>
      <c r="U204" s="100">
        <f>IFERROR(VLOOKUP(Abfalldokumentation!$W204,Kennzahlen!S:U,3,FALSE)*Abfalldokumentation!$J204,"0")</f>
        <v>0.1</v>
      </c>
      <c r="V204" s="99" t="str">
        <f>IF(ISBLANK(A204),VLOOKUP(Abfalldokumentation!$W204,'Linien - BU'!R:S,2,FALSE),A204)</f>
        <v>L29</v>
      </c>
      <c r="W204" s="95">
        <f t="shared" si="26"/>
        <v>29501101</v>
      </c>
      <c r="X204" s="108">
        <f t="shared" si="27"/>
        <v>22</v>
      </c>
      <c r="Y204" s="34"/>
      <c r="AC204" s="34"/>
      <c r="AF204" s="34"/>
      <c r="AG204" s="34"/>
      <c r="AH204" s="34"/>
    </row>
    <row r="205" spans="1:34" ht="30" customHeight="1" x14ac:dyDescent="0.25">
      <c r="A205" s="56" t="s">
        <v>63</v>
      </c>
      <c r="B205" s="57">
        <v>31000083</v>
      </c>
      <c r="C205" s="57">
        <v>47.5</v>
      </c>
      <c r="D205" s="57">
        <v>33</v>
      </c>
      <c r="E205" s="58">
        <v>44441</v>
      </c>
      <c r="F205" s="59" t="s">
        <v>186</v>
      </c>
      <c r="G205" s="60" t="s">
        <v>207</v>
      </c>
      <c r="H205" s="61" t="str">
        <f>IFERROR(VLOOKUP(Abfalldokumentation!$B205,Artikel!A:C,3,FALSE),Abfalldokumentation!$B205)</f>
        <v>Würste 9300g Räucher na</v>
      </c>
      <c r="I205" s="90" t="str">
        <f>VLOOKUP(V205,'Linien - BU'!A:B,2,FALSE)</f>
        <v>BU1</v>
      </c>
      <c r="J205" s="91">
        <f t="shared" si="21"/>
        <v>47.5</v>
      </c>
      <c r="K205" s="92">
        <f>Abfalldokumentation!$E205</f>
        <v>44441</v>
      </c>
      <c r="L205" s="91" t="str">
        <f>IFERROR(IF(AND(OR(Abfalldokumentation!$I205="BU3",Abfalldokumentation!$I205="Verkauf"),Abfalldokumentation!$N205="Schimmel",Abfalldokumentation!$O205="keinen Abnehmer/kein Schälpersonal"),"Div. Zipfel, ES ohne Verwendung",VLOOKUP(Abfalldokumentation!$M205,Produktgruppen!A:B,2,FALSE)),"-")</f>
        <v>ganze Würste</v>
      </c>
      <c r="M205" s="93" t="str">
        <f>IFERROR(VLOOKUP(Abfalldokumentation!$W205,Artikel!A:C,3,FALSE),Abfalldokumentation!$W205)</f>
        <v>Würste 9300g Räucher na</v>
      </c>
      <c r="N205" s="94" t="str">
        <f>VLOOKUP(D205,'Liste Gründe'!A:D,2,FALSE)</f>
        <v>Linienbezogen</v>
      </c>
      <c r="O205" s="92" t="str">
        <f>IF(ISBLANK(F205),VLOOKUP(Abfalldokumentation!$X205,'Liste Gründe'!A:D,3,FALSE),F205)</f>
        <v>Bodenabfall Abfüllung</v>
      </c>
      <c r="P205" s="94" t="str">
        <f>IF(ISBLANK(Abfalldokumentation!$G205),"-",Abfalldokumentation!$G205)</f>
        <v>Schlaufe gerissen</v>
      </c>
      <c r="Q205" s="93">
        <f t="shared" si="22"/>
        <v>35</v>
      </c>
      <c r="R205" s="94" t="str">
        <f t="shared" si="23"/>
        <v>Produkte</v>
      </c>
      <c r="S205" s="94" t="str">
        <f t="shared" si="24"/>
        <v>BUs</v>
      </c>
      <c r="T205" s="94" t="str">
        <f t="shared" si="25"/>
        <v>Symptome</v>
      </c>
      <c r="U205" s="94" t="str">
        <f>IFERROR(VLOOKUP(Abfalldokumentation!$W205,Kennzahlen!S:U,3,FALSE)*Abfalldokumentation!$J205,"0")</f>
        <v>0</v>
      </c>
      <c r="V205" s="93" t="str">
        <f>IF(ISBLANK(A205),VLOOKUP(Abfalldokumentation!$W205,'Linien - BU'!R:S,2,FALSE),A205)</f>
        <v>Abfüllung</v>
      </c>
      <c r="W205" s="95">
        <f t="shared" si="26"/>
        <v>31000083</v>
      </c>
      <c r="X205" s="108">
        <f t="shared" si="27"/>
        <v>33</v>
      </c>
      <c r="Y205" s="34"/>
      <c r="AC205" s="34"/>
      <c r="AF205" s="34"/>
      <c r="AG205" s="34"/>
      <c r="AH205" s="34"/>
    </row>
    <row r="206" spans="1:34" ht="30" customHeight="1" x14ac:dyDescent="0.25">
      <c r="A206" s="50" t="s">
        <v>63</v>
      </c>
      <c r="B206" s="51">
        <v>31000169</v>
      </c>
      <c r="C206" s="51">
        <v>6</v>
      </c>
      <c r="D206" s="51">
        <v>12</v>
      </c>
      <c r="E206" s="52">
        <v>44441</v>
      </c>
      <c r="F206" s="53" t="s">
        <v>24</v>
      </c>
      <c r="G206" s="54" t="s">
        <v>24</v>
      </c>
      <c r="H206" s="55" t="str">
        <f>IFERROR(VLOOKUP(Abfalldokumentation!$B206,Artikel!A:C,3,FALSE),Abfalldokumentation!$B206)</f>
        <v>TORT WAL 1,93KG JER DE</v>
      </c>
      <c r="I206" s="96" t="str">
        <f>VLOOKUP(V206,'Linien - BU'!A:B,2,FALSE)</f>
        <v>BU1</v>
      </c>
      <c r="J206" s="97">
        <f t="shared" si="21"/>
        <v>6</v>
      </c>
      <c r="K206" s="98">
        <f>Abfalldokumentation!$E206</f>
        <v>44441</v>
      </c>
      <c r="L206" s="97" t="str">
        <f>IFERROR(IF(AND(OR(Abfalldokumentation!$I206="BU3",Abfalldokumentation!$I206="Verkauf"),Abfalldokumentation!$N206="Schimmel",Abfalldokumentation!$O206="keinen Abnehmer/kein Schälpersonal"),"Div. Zipfel, ES ohne Verwendung",VLOOKUP(Abfalldokumentation!$M206,Produktgruppen!A:B,2,FALSE)),"-")</f>
        <v>Fertigware</v>
      </c>
      <c r="M206" s="99" t="str">
        <f>IFERROR(VLOOKUP(Abfalldokumentation!$W206,Artikel!A:C,3,FALSE),Abfalldokumentation!$W206)</f>
        <v>TORT WAL 1,93KG JER DE</v>
      </c>
      <c r="N206" s="100" t="str">
        <f>VLOOKUP(D206,'Liste Gründe'!A:D,2,FALSE)</f>
        <v>Schimmel</v>
      </c>
      <c r="O206" s="98" t="str">
        <f>IF(ISBLANK(F206),VLOOKUP(Abfalldokumentation!$X206,'Liste Gründe'!A:D,3,FALSE),F206)</f>
        <v>Riss in Alufolie</v>
      </c>
      <c r="P206" s="100" t="str">
        <f>IF(ISBLANK(Abfalldokumentation!$G206),"-",Abfalldokumentation!$G206)</f>
        <v>Riss in Alufolie</v>
      </c>
      <c r="Q206" s="99">
        <f t="shared" si="22"/>
        <v>35</v>
      </c>
      <c r="R206" s="100" t="str">
        <f t="shared" si="23"/>
        <v>Produkte</v>
      </c>
      <c r="S206" s="100" t="str">
        <f t="shared" si="24"/>
        <v>BUs</v>
      </c>
      <c r="T206" s="100" t="str">
        <f t="shared" si="25"/>
        <v>Symptome</v>
      </c>
      <c r="U206" s="100" t="str">
        <f>IFERROR(VLOOKUP(Abfalldokumentation!$W206,Kennzahlen!S:U,3,FALSE)*Abfalldokumentation!$J206,"0")</f>
        <v>0</v>
      </c>
      <c r="V206" s="99" t="str">
        <f>IF(ISBLANK(A206),VLOOKUP(Abfalldokumentation!$W206,'Linien - BU'!R:S,2,FALSE),A206)</f>
        <v>Abfüllung</v>
      </c>
      <c r="W206" s="95">
        <f t="shared" si="26"/>
        <v>31000169</v>
      </c>
      <c r="X206" s="108">
        <f t="shared" si="27"/>
        <v>12</v>
      </c>
      <c r="Y206" s="34"/>
      <c r="AC206" s="34"/>
      <c r="AF206" s="34"/>
      <c r="AG206" s="34"/>
      <c r="AH206" s="34"/>
    </row>
    <row r="207" spans="1:34" ht="30" customHeight="1" x14ac:dyDescent="0.25">
      <c r="A207" s="56" t="s">
        <v>7</v>
      </c>
      <c r="B207" s="57" t="s">
        <v>64</v>
      </c>
      <c r="C207" s="57">
        <v>15</v>
      </c>
      <c r="D207" s="57">
        <v>12</v>
      </c>
      <c r="E207" s="58">
        <v>44441</v>
      </c>
      <c r="F207" s="59" t="s">
        <v>21</v>
      </c>
      <c r="G207" s="60" t="s">
        <v>21</v>
      </c>
      <c r="H207" s="61" t="str">
        <f>IFERROR(VLOOKUP(Abfalldokumentation!$B207,Artikel!A:C,3,FALSE),Abfalldokumentation!$B207)</f>
        <v>Blöcke</v>
      </c>
      <c r="I207" s="90" t="str">
        <f>VLOOKUP(V207,'Linien - BU'!A:B,2,FALSE)</f>
        <v>BU2</v>
      </c>
      <c r="J207" s="91">
        <f t="shared" si="21"/>
        <v>15</v>
      </c>
      <c r="K207" s="92">
        <f>Abfalldokumentation!$E207</f>
        <v>44441</v>
      </c>
      <c r="L207" s="91" t="str">
        <f>IFERROR(IF(AND(OR(Abfalldokumentation!$I207="BU3",Abfalldokumentation!$I207="Verkauf"),Abfalldokumentation!$N207="Schimmel",Abfalldokumentation!$O207="keinen Abnehmer/kein Schälpersonal"),"Div. Zipfel, ES ohne Verwendung",VLOOKUP(Abfalldokumentation!$M207,Produktgruppen!A:B,2,FALSE)),"-")</f>
        <v>Rohware</v>
      </c>
      <c r="M207" s="93" t="str">
        <f>IFERROR(VLOOKUP(Abfalldokumentation!$W207,Artikel!A:C,3,FALSE),Abfalldokumentation!$W207)</f>
        <v>Blöcke</v>
      </c>
      <c r="N207" s="94" t="str">
        <f>VLOOKUP(D207,'Liste Gründe'!A:D,2,FALSE)</f>
        <v>Schimmel</v>
      </c>
      <c r="O207" s="92" t="str">
        <f>IF(ISBLANK(F207),VLOOKUP(Abfalldokumentation!$X207,'Liste Gründe'!A:D,3,FALSE),F207)</f>
        <v>Luftzieher/Folienriss durch Transport</v>
      </c>
      <c r="P207" s="94" t="str">
        <f>IF(ISBLANK(Abfalldokumentation!$G207),"-",Abfalldokumentation!$G207)</f>
        <v>Luftzieher/Folienriss durch Transport</v>
      </c>
      <c r="Q207" s="93">
        <f t="shared" si="22"/>
        <v>35</v>
      </c>
      <c r="R207" s="94" t="str">
        <f t="shared" si="23"/>
        <v>Produkte</v>
      </c>
      <c r="S207" s="94" t="str">
        <f t="shared" si="24"/>
        <v>BUs</v>
      </c>
      <c r="T207" s="94" t="str">
        <f t="shared" si="25"/>
        <v>Symptome</v>
      </c>
      <c r="U207" s="94" t="str">
        <f>IFERROR(VLOOKUP(Abfalldokumentation!$W207,Kennzahlen!S:U,3,FALSE)*Abfalldokumentation!$J207,"0")</f>
        <v>0</v>
      </c>
      <c r="V207" s="93" t="str">
        <f>IF(ISBLANK(A207),VLOOKUP(Abfalldokumentation!$W207,'Linien - BU'!R:S,2,FALSE),A207)</f>
        <v>BU2</v>
      </c>
      <c r="W207" s="95" t="str">
        <f t="shared" si="26"/>
        <v>Blöcke</v>
      </c>
      <c r="X207" s="108">
        <f t="shared" si="27"/>
        <v>12</v>
      </c>
      <c r="Y207" s="34"/>
      <c r="AC207" s="34"/>
      <c r="AF207" s="34"/>
      <c r="AG207" s="34"/>
      <c r="AH207" s="34"/>
    </row>
    <row r="208" spans="1:34" ht="30" customHeight="1" x14ac:dyDescent="0.25">
      <c r="A208" s="50" t="s">
        <v>7</v>
      </c>
      <c r="B208" s="51" t="s">
        <v>64</v>
      </c>
      <c r="C208" s="51">
        <v>45</v>
      </c>
      <c r="D208" s="51">
        <v>12</v>
      </c>
      <c r="E208" s="52">
        <v>44441</v>
      </c>
      <c r="F208" s="53" t="s">
        <v>21</v>
      </c>
      <c r="G208" s="54" t="s">
        <v>21</v>
      </c>
      <c r="H208" s="55" t="str">
        <f>IFERROR(VLOOKUP(Abfalldokumentation!$B208,Artikel!A:C,3,FALSE),Abfalldokumentation!$B208)</f>
        <v>Blöcke</v>
      </c>
      <c r="I208" s="96" t="str">
        <f>VLOOKUP(V208,'Linien - BU'!A:B,2,FALSE)</f>
        <v>BU2</v>
      </c>
      <c r="J208" s="97">
        <f t="shared" si="21"/>
        <v>45</v>
      </c>
      <c r="K208" s="98">
        <f>Abfalldokumentation!$E208</f>
        <v>44441</v>
      </c>
      <c r="L208" s="97" t="str">
        <f>IFERROR(IF(AND(OR(Abfalldokumentation!$I208="BU3",Abfalldokumentation!$I208="Verkauf"),Abfalldokumentation!$N208="Schimmel",Abfalldokumentation!$O208="keinen Abnehmer/kein Schälpersonal"),"Div. Zipfel, ES ohne Verwendung",VLOOKUP(Abfalldokumentation!$M208,Produktgruppen!A:B,2,FALSE)),"-")</f>
        <v>Rohware</v>
      </c>
      <c r="M208" s="99" t="str">
        <f>IFERROR(VLOOKUP(Abfalldokumentation!$W208,Artikel!A:C,3,FALSE),Abfalldokumentation!$W208)</f>
        <v>Blöcke</v>
      </c>
      <c r="N208" s="100" t="str">
        <f>VLOOKUP(D208,'Liste Gründe'!A:D,2,FALSE)</f>
        <v>Schimmel</v>
      </c>
      <c r="O208" s="98" t="str">
        <f>IF(ISBLANK(F208),VLOOKUP(Abfalldokumentation!$X208,'Liste Gründe'!A:D,3,FALSE),F208)</f>
        <v>Luftzieher/Folienriss durch Transport</v>
      </c>
      <c r="P208" s="100" t="str">
        <f>IF(ISBLANK(Abfalldokumentation!$G208),"-",Abfalldokumentation!$G208)</f>
        <v>Luftzieher/Folienriss durch Transport</v>
      </c>
      <c r="Q208" s="99">
        <f t="shared" si="22"/>
        <v>35</v>
      </c>
      <c r="R208" s="100" t="str">
        <f t="shared" si="23"/>
        <v>Produkte</v>
      </c>
      <c r="S208" s="100" t="str">
        <f t="shared" si="24"/>
        <v>BUs</v>
      </c>
      <c r="T208" s="100" t="str">
        <f t="shared" si="25"/>
        <v>Symptome</v>
      </c>
      <c r="U208" s="100" t="str">
        <f>IFERROR(VLOOKUP(Abfalldokumentation!$W208,Kennzahlen!S:U,3,FALSE)*Abfalldokumentation!$J208,"0")</f>
        <v>0</v>
      </c>
      <c r="V208" s="99" t="str">
        <f>IF(ISBLANK(A208),VLOOKUP(Abfalldokumentation!$W208,'Linien - BU'!R:S,2,FALSE),A208)</f>
        <v>BU2</v>
      </c>
      <c r="W208" s="95" t="str">
        <f t="shared" si="26"/>
        <v>Blöcke</v>
      </c>
      <c r="X208" s="108">
        <f t="shared" si="27"/>
        <v>12</v>
      </c>
      <c r="Y208" s="34"/>
      <c r="AC208" s="34"/>
      <c r="AF208" s="34"/>
      <c r="AG208" s="34"/>
      <c r="AH208" s="34"/>
    </row>
    <row r="209" spans="1:34" ht="30" customHeight="1" x14ac:dyDescent="0.25">
      <c r="A209" s="56" t="s">
        <v>15044</v>
      </c>
      <c r="B209" s="57" t="s">
        <v>15169</v>
      </c>
      <c r="C209" s="57">
        <v>20</v>
      </c>
      <c r="D209" s="57">
        <v>12</v>
      </c>
      <c r="E209" s="58">
        <v>44441</v>
      </c>
      <c r="F209" s="59" t="s">
        <v>15041</v>
      </c>
      <c r="G209" s="60" t="s">
        <v>87</v>
      </c>
      <c r="H209" s="61" t="str">
        <f>IFERROR(VLOOKUP(Abfalldokumentation!$B209,Artikel!A:C,3,FALSE),Abfalldokumentation!$B209)</f>
        <v>Div. Zipfel, Endstücke</v>
      </c>
      <c r="I209" s="90" t="str">
        <f>VLOOKUP(V209,'Linien - BU'!A:B,2,FALSE)</f>
        <v>Verkauf</v>
      </c>
      <c r="J209" s="91">
        <f t="shared" si="21"/>
        <v>20</v>
      </c>
      <c r="K209" s="92">
        <f>Abfalldokumentation!$E209</f>
        <v>44441</v>
      </c>
      <c r="L209" s="91" t="str">
        <f>IFERROR(IF(AND(OR(Abfalldokumentation!$I209="BU3",Abfalldokumentation!$I209="Verkauf"),Abfalldokumentation!$N209="Schimmel",Abfalldokumentation!$O209="keinen Abnehmer/kein Schälpersonal"),"Div. Zipfel, ES ohne Verwendung",VLOOKUP(Abfalldokumentation!$M209,Produktgruppen!A:B,2,FALSE)),"-")</f>
        <v>Div. Zipfel, ES ohne Verwendung</v>
      </c>
      <c r="M209" s="93" t="str">
        <f>IFERROR(VLOOKUP(Abfalldokumentation!$W209,Artikel!A:C,3,FALSE),Abfalldokumentation!$W209)</f>
        <v>Div. Zipfel, Endstücke</v>
      </c>
      <c r="N209" s="94" t="str">
        <f>VLOOKUP(D209,'Liste Gründe'!A:D,2,FALSE)</f>
        <v>Schimmel</v>
      </c>
      <c r="O209" s="92" t="str">
        <f>IF(ISBLANK(F209),VLOOKUP(Abfalldokumentation!$X209,'Liste Gründe'!A:D,3,FALSE),F209)</f>
        <v>keinen Abnehmer/kein Schälpersonal</v>
      </c>
      <c r="P209" s="94" t="str">
        <f>IF(ISBLANK(Abfalldokumentation!$G209),"-",Abfalldokumentation!$G209)</f>
        <v>keinen Abnehmer/Schälen</v>
      </c>
      <c r="Q209" s="93">
        <f t="shared" si="22"/>
        <v>35</v>
      </c>
      <c r="R209" s="94" t="str">
        <f t="shared" si="23"/>
        <v>Produkte</v>
      </c>
      <c r="S209" s="94" t="str">
        <f t="shared" si="24"/>
        <v>BUs</v>
      </c>
      <c r="T209" s="94" t="str">
        <f t="shared" si="25"/>
        <v>Symptome</v>
      </c>
      <c r="U209" s="94" t="str">
        <f>IFERROR(VLOOKUP(Abfalldokumentation!$W209,Kennzahlen!S:U,3,FALSE)*Abfalldokumentation!$J209,"0")</f>
        <v>0</v>
      </c>
      <c r="V209" s="93" t="str">
        <f>IF(ISBLANK(A209),VLOOKUP(Abfalldokumentation!$W209,'Linien - BU'!R:S,2,FALSE),A209)</f>
        <v>Verkauf</v>
      </c>
      <c r="W209" s="95" t="str">
        <f t="shared" si="26"/>
        <v>Div. Zipfel, Endstücke</v>
      </c>
      <c r="X209" s="108">
        <f t="shared" si="27"/>
        <v>12</v>
      </c>
      <c r="Y209" s="34"/>
      <c r="AC209" s="34"/>
      <c r="AF209" s="34"/>
      <c r="AG209" s="34"/>
      <c r="AH209" s="34"/>
    </row>
    <row r="210" spans="1:34" ht="30" customHeight="1" x14ac:dyDescent="0.25">
      <c r="A210" s="50" t="s">
        <v>88</v>
      </c>
      <c r="B210" s="51" t="s">
        <v>15169</v>
      </c>
      <c r="C210" s="51">
        <v>23.5</v>
      </c>
      <c r="D210" s="51">
        <v>30</v>
      </c>
      <c r="E210" s="52">
        <v>44441</v>
      </c>
      <c r="F210" s="53" t="s">
        <v>25</v>
      </c>
      <c r="G210" s="54" t="s">
        <v>76</v>
      </c>
      <c r="H210" s="55" t="str">
        <f>IFERROR(VLOOKUP(Abfalldokumentation!$B210,Artikel!A:C,3,FALSE),Abfalldokumentation!$B210)</f>
        <v>Div. Zipfel, Endstücke</v>
      </c>
      <c r="I210" s="96" t="str">
        <f>VLOOKUP(V210,'Linien - BU'!A:B,2,FALSE)</f>
        <v>BU3</v>
      </c>
      <c r="J210" s="97">
        <f t="shared" si="21"/>
        <v>23.5</v>
      </c>
      <c r="K210" s="98">
        <f>Abfalldokumentation!$E210</f>
        <v>44441</v>
      </c>
      <c r="L210" s="97" t="str">
        <f>IFERROR(IF(AND(OR(Abfalldokumentation!$I210="BU3",Abfalldokumentation!$I210="Verkauf"),Abfalldokumentation!$N210="Schimmel",Abfalldokumentation!$O210="keinen Abnehmer/kein Schälpersonal"),"Div. Zipfel, ES ohne Verwendung",VLOOKUP(Abfalldokumentation!$M210,Produktgruppen!A:B,2,FALSE)),"-")</f>
        <v>-</v>
      </c>
      <c r="M210" s="99" t="str">
        <f>IFERROR(VLOOKUP(Abfalldokumentation!$W210,Artikel!A:C,3,FALSE),Abfalldokumentation!$W210)</f>
        <v>Div. Zipfel, Endstücke</v>
      </c>
      <c r="N210" s="100" t="str">
        <f>VLOOKUP(D210,'Liste Gründe'!A:D,2,FALSE)</f>
        <v>Linienbezogen</v>
      </c>
      <c r="O210" s="98" t="str">
        <f>IF(ISBLANK(F210),VLOOKUP(Abfalldokumentation!$X210,'Liste Gründe'!A:D,3,FALSE),F210)</f>
        <v>Maschinenabfall</v>
      </c>
      <c r="P210" s="100" t="str">
        <f>IF(ISBLANK(Abfalldokumentation!$G210),"-",Abfalldokumentation!$G210)</f>
        <v>nicht eindeutig</v>
      </c>
      <c r="Q210" s="99">
        <f t="shared" si="22"/>
        <v>35</v>
      </c>
      <c r="R210" s="100" t="str">
        <f t="shared" si="23"/>
        <v>Produkte</v>
      </c>
      <c r="S210" s="100" t="str">
        <f t="shared" si="24"/>
        <v>BUs</v>
      </c>
      <c r="T210" s="100" t="str">
        <f t="shared" si="25"/>
        <v>Symptome</v>
      </c>
      <c r="U210" s="100" t="str">
        <f>IFERROR(VLOOKUP(Abfalldokumentation!$W210,Kennzahlen!S:U,3,FALSE)*Abfalldokumentation!$J210,"0")</f>
        <v>0</v>
      </c>
      <c r="V210" s="99" t="str">
        <f>IF(ISBLANK(A210),VLOOKUP(Abfalldokumentation!$W210,'Linien - BU'!R:S,2,FALSE),A210)</f>
        <v>Bu3</v>
      </c>
      <c r="W210" s="95" t="str">
        <f t="shared" si="26"/>
        <v>Div. Zipfel, Endstücke</v>
      </c>
      <c r="X210" s="108">
        <f t="shared" si="27"/>
        <v>30</v>
      </c>
      <c r="Y210" s="34"/>
      <c r="AC210" s="34"/>
      <c r="AF210" s="34"/>
      <c r="AG210" s="34"/>
      <c r="AH210" s="34"/>
    </row>
    <row r="211" spans="1:34" ht="30" customHeight="1" x14ac:dyDescent="0.25">
      <c r="A211" s="56" t="s">
        <v>9</v>
      </c>
      <c r="B211" s="57" t="s">
        <v>75</v>
      </c>
      <c r="C211" s="57">
        <v>28</v>
      </c>
      <c r="D211" s="57">
        <v>30</v>
      </c>
      <c r="E211" s="58">
        <v>44441</v>
      </c>
      <c r="F211" s="59"/>
      <c r="G211" s="60"/>
      <c r="H211" s="61" t="str">
        <f>IFERROR(VLOOKUP(Abfalldokumentation!$B211,Artikel!A:C,3,FALSE),Abfalldokumentation!$B211)</f>
        <v>Diverses</v>
      </c>
      <c r="I211" s="90" t="str">
        <f>VLOOKUP(V211,'Linien - BU'!A:B,2,FALSE)</f>
        <v>BU4</v>
      </c>
      <c r="J211" s="91">
        <f t="shared" si="21"/>
        <v>28</v>
      </c>
      <c r="K211" s="92">
        <f>Abfalldokumentation!$E211</f>
        <v>44441</v>
      </c>
      <c r="L211" s="91" t="str">
        <f>IFERROR(IF(AND(OR(Abfalldokumentation!$I211="BU3",Abfalldokumentation!$I211="Verkauf"),Abfalldokumentation!$N211="Schimmel",Abfalldokumentation!$O211="keinen Abnehmer/kein Schälpersonal"),"Div. Zipfel, ES ohne Verwendung",VLOOKUP(Abfalldokumentation!$M211,Produktgruppen!A:B,2,FALSE)),"-")</f>
        <v>Diverses</v>
      </c>
      <c r="M211" s="93" t="str">
        <f>IFERROR(VLOOKUP(Abfalldokumentation!$W211,Artikel!A:C,3,FALSE),Abfalldokumentation!$W211)</f>
        <v>Diverses</v>
      </c>
      <c r="N211" s="94" t="str">
        <f>VLOOKUP(D211,'Liste Gründe'!A:D,2,FALSE)</f>
        <v>Linienbezogen</v>
      </c>
      <c r="O211" s="92" t="str">
        <f>IF(ISBLANK(F211),VLOOKUP(Abfalldokumentation!$X211,'Liste Gründe'!A:D,3,FALSE),F211)</f>
        <v>Maschinenabfall</v>
      </c>
      <c r="P211" s="94" t="str">
        <f>IF(ISBLANK(Abfalldokumentation!$G211),"-",Abfalldokumentation!$G211)</f>
        <v>-</v>
      </c>
      <c r="Q211" s="93">
        <f t="shared" si="22"/>
        <v>35</v>
      </c>
      <c r="R211" s="94" t="str">
        <f t="shared" si="23"/>
        <v>Produkte</v>
      </c>
      <c r="S211" s="94" t="str">
        <f t="shared" si="24"/>
        <v>BUs</v>
      </c>
      <c r="T211" s="94" t="str">
        <f t="shared" si="25"/>
        <v>Symptome</v>
      </c>
      <c r="U211" s="94" t="str">
        <f>IFERROR(VLOOKUP(Abfalldokumentation!$W211,Kennzahlen!S:U,3,FALSE)*Abfalldokumentation!$J211,"0")</f>
        <v>0</v>
      </c>
      <c r="V211" s="93" t="str">
        <f>IF(ISBLANK(A211),VLOOKUP(Abfalldokumentation!$W211,'Linien - BU'!R:S,2,FALSE),A211)</f>
        <v>BU4</v>
      </c>
      <c r="W211" s="95" t="str">
        <f t="shared" si="26"/>
        <v>Diverses</v>
      </c>
      <c r="X211" s="108">
        <f t="shared" si="27"/>
        <v>30</v>
      </c>
      <c r="Y211" s="34"/>
      <c r="AC211" s="34"/>
      <c r="AF211" s="34"/>
      <c r="AG211" s="34"/>
      <c r="AH211" s="34"/>
    </row>
    <row r="212" spans="1:34" ht="30" customHeight="1" x14ac:dyDescent="0.25">
      <c r="A212" s="50" t="s">
        <v>88</v>
      </c>
      <c r="B212" s="51" t="s">
        <v>75</v>
      </c>
      <c r="C212" s="51">
        <v>33.5</v>
      </c>
      <c r="D212" s="51">
        <v>30</v>
      </c>
      <c r="E212" s="52">
        <v>44441</v>
      </c>
      <c r="F212" s="53"/>
      <c r="G212" s="54"/>
      <c r="H212" s="55" t="str">
        <f>IFERROR(VLOOKUP(Abfalldokumentation!$B212,Artikel!A:C,3,FALSE),Abfalldokumentation!$B212)</f>
        <v>Diverses</v>
      </c>
      <c r="I212" s="96" t="str">
        <f>VLOOKUP(V212,'Linien - BU'!A:B,2,FALSE)</f>
        <v>BU3</v>
      </c>
      <c r="J212" s="97">
        <f t="shared" si="21"/>
        <v>33.5</v>
      </c>
      <c r="K212" s="98">
        <f>Abfalldokumentation!$E212</f>
        <v>44441</v>
      </c>
      <c r="L212" s="97" t="str">
        <f>IFERROR(IF(AND(OR(Abfalldokumentation!$I212="BU3",Abfalldokumentation!$I212="Verkauf"),Abfalldokumentation!$N212="Schimmel",Abfalldokumentation!$O212="keinen Abnehmer/kein Schälpersonal"),"Div. Zipfel, ES ohne Verwendung",VLOOKUP(Abfalldokumentation!$M212,Produktgruppen!A:B,2,FALSE)),"-")</f>
        <v>Diverses</v>
      </c>
      <c r="M212" s="99" t="str">
        <f>IFERROR(VLOOKUP(Abfalldokumentation!$W212,Artikel!A:C,3,FALSE),Abfalldokumentation!$W212)</f>
        <v>Diverses</v>
      </c>
      <c r="N212" s="100" t="str">
        <f>VLOOKUP(D212,'Liste Gründe'!A:D,2,FALSE)</f>
        <v>Linienbezogen</v>
      </c>
      <c r="O212" s="98" t="str">
        <f>IF(ISBLANK(F212),VLOOKUP(Abfalldokumentation!$X212,'Liste Gründe'!A:D,3,FALSE),F212)</f>
        <v>Maschinenabfall</v>
      </c>
      <c r="P212" s="100" t="str">
        <f>IF(ISBLANK(Abfalldokumentation!$G212),"-",Abfalldokumentation!$G212)</f>
        <v>-</v>
      </c>
      <c r="Q212" s="99">
        <f t="shared" si="22"/>
        <v>35</v>
      </c>
      <c r="R212" s="100" t="str">
        <f t="shared" si="23"/>
        <v>Produkte</v>
      </c>
      <c r="S212" s="100" t="str">
        <f t="shared" si="24"/>
        <v>BUs</v>
      </c>
      <c r="T212" s="100" t="str">
        <f t="shared" si="25"/>
        <v>Symptome</v>
      </c>
      <c r="U212" s="100" t="str">
        <f>IFERROR(VLOOKUP(Abfalldokumentation!$W212,Kennzahlen!S:U,3,FALSE)*Abfalldokumentation!$J212,"0")</f>
        <v>0</v>
      </c>
      <c r="V212" s="99" t="str">
        <f>IF(ISBLANK(A212),VLOOKUP(Abfalldokumentation!$W212,'Linien - BU'!R:S,2,FALSE),A212)</f>
        <v>Bu3</v>
      </c>
      <c r="W212" s="95" t="str">
        <f t="shared" si="26"/>
        <v>Diverses</v>
      </c>
      <c r="X212" s="108">
        <f t="shared" si="27"/>
        <v>30</v>
      </c>
      <c r="Y212" s="34"/>
      <c r="AC212" s="34"/>
      <c r="AF212" s="34"/>
      <c r="AG212" s="34"/>
      <c r="AH212" s="34"/>
    </row>
    <row r="213" spans="1:34" ht="30" customHeight="1" x14ac:dyDescent="0.25">
      <c r="A213" s="56" t="s">
        <v>63</v>
      </c>
      <c r="B213" s="57" t="s">
        <v>60</v>
      </c>
      <c r="C213" s="57">
        <v>40.5</v>
      </c>
      <c r="D213" s="57">
        <v>30</v>
      </c>
      <c r="E213" s="58">
        <v>44441</v>
      </c>
      <c r="F213" s="59"/>
      <c r="G213" s="60"/>
      <c r="H213" s="61" t="str">
        <f>IFERROR(VLOOKUP(Abfalldokumentation!$B213,Artikel!A:C,3,FALSE),Abfalldokumentation!$B213)</f>
        <v>Diverses aus Abfüllung</v>
      </c>
      <c r="I213" s="90" t="str">
        <f>VLOOKUP(V213,'Linien - BU'!A:B,2,FALSE)</f>
        <v>BU1</v>
      </c>
      <c r="J213" s="91">
        <f t="shared" si="21"/>
        <v>40.5</v>
      </c>
      <c r="K213" s="92">
        <f>Abfalldokumentation!$E213</f>
        <v>44441</v>
      </c>
      <c r="L213" s="91" t="str">
        <f>IFERROR(IF(AND(OR(Abfalldokumentation!$I213="BU3",Abfalldokumentation!$I213="Verkauf"),Abfalldokumentation!$N213="Schimmel",Abfalldokumentation!$O213="keinen Abnehmer/kein Schälpersonal"),"Div. Zipfel, ES ohne Verwendung",VLOOKUP(Abfalldokumentation!$M213,Produktgruppen!A:B,2,FALSE)),"-")</f>
        <v>Diverses</v>
      </c>
      <c r="M213" s="93" t="str">
        <f>IFERROR(VLOOKUP(Abfalldokumentation!$W213,Artikel!A:C,3,FALSE),Abfalldokumentation!$W213)</f>
        <v>Diverses aus Abfüllung</v>
      </c>
      <c r="N213" s="94" t="str">
        <f>VLOOKUP(D213,'Liste Gründe'!A:D,2,FALSE)</f>
        <v>Linienbezogen</v>
      </c>
      <c r="O213" s="92" t="str">
        <f>IF(ISBLANK(F213),VLOOKUP(Abfalldokumentation!$X213,'Liste Gründe'!A:D,3,FALSE),F213)</f>
        <v>Maschinenabfall</v>
      </c>
      <c r="P213" s="94" t="str">
        <f>IF(ISBLANK(Abfalldokumentation!$G213),"-",Abfalldokumentation!$G213)</f>
        <v>-</v>
      </c>
      <c r="Q213" s="93">
        <f t="shared" si="22"/>
        <v>35</v>
      </c>
      <c r="R213" s="94" t="str">
        <f t="shared" si="23"/>
        <v>Produkte</v>
      </c>
      <c r="S213" s="94" t="str">
        <f t="shared" si="24"/>
        <v>BUs</v>
      </c>
      <c r="T213" s="94" t="str">
        <f t="shared" si="25"/>
        <v>Symptome</v>
      </c>
      <c r="U213" s="94" t="str">
        <f>IFERROR(VLOOKUP(Abfalldokumentation!$W213,Kennzahlen!S:U,3,FALSE)*Abfalldokumentation!$J213,"0")</f>
        <v>0</v>
      </c>
      <c r="V213" s="93" t="str">
        <f>IF(ISBLANK(A213),VLOOKUP(Abfalldokumentation!$W213,'Linien - BU'!R:S,2,FALSE),A213)</f>
        <v>Abfüllung</v>
      </c>
      <c r="W213" s="95" t="str">
        <f t="shared" si="26"/>
        <v>Diverses aus Abfüllung</v>
      </c>
      <c r="X213" s="108">
        <f t="shared" si="27"/>
        <v>30</v>
      </c>
      <c r="Y213" s="34"/>
      <c r="AC213" s="34"/>
      <c r="AF213" s="34"/>
      <c r="AG213" s="34"/>
      <c r="AH213" s="34"/>
    </row>
    <row r="214" spans="1:34" ht="30" customHeight="1" x14ac:dyDescent="0.25">
      <c r="A214" s="50" t="s">
        <v>63</v>
      </c>
      <c r="B214" s="51" t="s">
        <v>60</v>
      </c>
      <c r="C214" s="51">
        <v>166</v>
      </c>
      <c r="D214" s="51">
        <v>10</v>
      </c>
      <c r="E214" s="52">
        <v>44441</v>
      </c>
      <c r="F214" s="53"/>
      <c r="G214" s="54"/>
      <c r="H214" s="55" t="str">
        <f>IFERROR(VLOOKUP(Abfalldokumentation!$B214,Artikel!A:C,3,FALSE),Abfalldokumentation!$B214)</f>
        <v>Diverses aus Abfüllung</v>
      </c>
      <c r="I214" s="96" t="str">
        <f>VLOOKUP(V214,'Linien - BU'!A:B,2,FALSE)</f>
        <v>BU1</v>
      </c>
      <c r="J214" s="97">
        <f t="shared" si="21"/>
        <v>166</v>
      </c>
      <c r="K214" s="98">
        <f>Abfalldokumentation!$E214</f>
        <v>44441</v>
      </c>
      <c r="L214" s="97" t="str">
        <f>IFERROR(IF(AND(OR(Abfalldokumentation!$I214="BU3",Abfalldokumentation!$I214="Verkauf"),Abfalldokumentation!$N214="Schimmel",Abfalldokumentation!$O214="keinen Abnehmer/kein Schälpersonal"),"Div. Zipfel, ES ohne Verwendung",VLOOKUP(Abfalldokumentation!$M214,Produktgruppen!A:B,2,FALSE)),"-")</f>
        <v>Diverses</v>
      </c>
      <c r="M214" s="99" t="str">
        <f>IFERROR(VLOOKUP(Abfalldokumentation!$W214,Artikel!A:C,3,FALSE),Abfalldokumentation!$W214)</f>
        <v>Diverses aus Abfüllung</v>
      </c>
      <c r="N214" s="100" t="str">
        <f>VLOOKUP(D214,'Liste Gründe'!A:D,2,FALSE)</f>
        <v>Linienbezogen</v>
      </c>
      <c r="O214" s="98" t="str">
        <f>IF(ISBLANK(F214),VLOOKUP(Abfalldokumentation!$X214,'Liste Gründe'!A:D,3,FALSE),F214)</f>
        <v>Reinigung</v>
      </c>
      <c r="P214" s="100" t="str">
        <f>IF(ISBLANK(Abfalldokumentation!$G214),"-",Abfalldokumentation!$G214)</f>
        <v>-</v>
      </c>
      <c r="Q214" s="99">
        <f t="shared" si="22"/>
        <v>35</v>
      </c>
      <c r="R214" s="100" t="str">
        <f t="shared" si="23"/>
        <v>Produkte</v>
      </c>
      <c r="S214" s="100" t="str">
        <f t="shared" si="24"/>
        <v>BUs</v>
      </c>
      <c r="T214" s="100" t="str">
        <f t="shared" si="25"/>
        <v>Symptome</v>
      </c>
      <c r="U214" s="100" t="str">
        <f>IFERROR(VLOOKUP(Abfalldokumentation!$W214,Kennzahlen!S:U,3,FALSE)*Abfalldokumentation!$J214,"0")</f>
        <v>0</v>
      </c>
      <c r="V214" s="99" t="str">
        <f>IF(ISBLANK(A214),VLOOKUP(Abfalldokumentation!$W214,'Linien - BU'!R:S,2,FALSE),A214)</f>
        <v>Abfüllung</v>
      </c>
      <c r="W214" s="95" t="str">
        <f t="shared" si="26"/>
        <v>Diverses aus Abfüllung</v>
      </c>
      <c r="X214" s="108">
        <f t="shared" si="27"/>
        <v>10</v>
      </c>
      <c r="Y214" s="34"/>
      <c r="AC214" s="34"/>
      <c r="AF214" s="34"/>
      <c r="AG214" s="34"/>
      <c r="AH214" s="34"/>
    </row>
    <row r="215" spans="1:34" ht="30" customHeight="1" x14ac:dyDescent="0.25">
      <c r="A215" s="56" t="s">
        <v>59</v>
      </c>
      <c r="B215" s="57" t="s">
        <v>57</v>
      </c>
      <c r="C215" s="57">
        <v>10</v>
      </c>
      <c r="D215" s="63">
        <v>73</v>
      </c>
      <c r="E215" s="58">
        <v>44441</v>
      </c>
      <c r="F215" s="59" t="s">
        <v>58</v>
      </c>
      <c r="G215" s="60" t="s">
        <v>58</v>
      </c>
      <c r="H215" s="61" t="str">
        <f>IFERROR(VLOOKUP(Abfalldokumentation!$B215,Artikel!A:C,3,FALSE),Abfalldokumentation!$B215)</f>
        <v>Laborproben</v>
      </c>
      <c r="I215" s="90" t="str">
        <f>VLOOKUP(V215,'Linien - BU'!A:B,2,FALSE)</f>
        <v>Rest</v>
      </c>
      <c r="J215" s="91">
        <f t="shared" si="21"/>
        <v>10</v>
      </c>
      <c r="K215" s="92">
        <f>Abfalldokumentation!$E215</f>
        <v>44441</v>
      </c>
      <c r="L215" s="91" t="str">
        <f>IFERROR(IF(AND(OR(Abfalldokumentation!$I215="BU3",Abfalldokumentation!$I215="Verkauf"),Abfalldokumentation!$N215="Schimmel",Abfalldokumentation!$O215="keinen Abnehmer/kein Schälpersonal"),"Div. Zipfel, ES ohne Verwendung",VLOOKUP(Abfalldokumentation!$M215,Produktgruppen!A:B,2,FALSE)),"-")</f>
        <v>Qualitätssicherung</v>
      </c>
      <c r="M215" s="93" t="str">
        <f>IFERROR(VLOOKUP(Abfalldokumentation!$W215,Artikel!A:C,3,FALSE),Abfalldokumentation!$W215)</f>
        <v>Laborproben</v>
      </c>
      <c r="N215" s="94" t="str">
        <f>VLOOKUP(D215,'Liste Gründe'!A:D,2,FALSE)</f>
        <v>Qualitätssicherung</v>
      </c>
      <c r="O215" s="92" t="str">
        <f>IF(ISBLANK(F215),VLOOKUP(Abfalldokumentation!$X215,'Liste Gründe'!A:D,3,FALSE),F215)</f>
        <v>Laborprobe</v>
      </c>
      <c r="P215" s="94" t="str">
        <f>IF(ISBLANK(Abfalldokumentation!$G215),"-",Abfalldokumentation!$G215)</f>
        <v>Laborprobe</v>
      </c>
      <c r="Q215" s="93">
        <f t="shared" si="22"/>
        <v>35</v>
      </c>
      <c r="R215" s="94" t="str">
        <f t="shared" si="23"/>
        <v>Produkte</v>
      </c>
      <c r="S215" s="94" t="str">
        <f t="shared" si="24"/>
        <v>BUs</v>
      </c>
      <c r="T215" s="94" t="str">
        <f t="shared" si="25"/>
        <v>Symptome</v>
      </c>
      <c r="U215" s="94" t="str">
        <f>IFERROR(VLOOKUP(Abfalldokumentation!$W215,Kennzahlen!S:U,3,FALSE)*Abfalldokumentation!$J215,"0")</f>
        <v>0</v>
      </c>
      <c r="V215" s="93" t="str">
        <f>IF(ISBLANK(A215),VLOOKUP(Abfalldokumentation!$W215,'Linien - BU'!R:S,2,FALSE),A215)</f>
        <v>Labor</v>
      </c>
      <c r="W215" s="95" t="str">
        <f t="shared" si="26"/>
        <v>Laborproben</v>
      </c>
      <c r="X215" s="108">
        <f t="shared" si="27"/>
        <v>73</v>
      </c>
      <c r="Y215" s="34"/>
      <c r="AC215" s="34"/>
      <c r="AF215" s="34"/>
      <c r="AG215" s="34"/>
      <c r="AH215" s="34"/>
    </row>
    <row r="216" spans="1:34" ht="30" customHeight="1" x14ac:dyDescent="0.25">
      <c r="A216" s="50" t="s">
        <v>74</v>
      </c>
      <c r="B216" s="51" t="s">
        <v>188</v>
      </c>
      <c r="C216" s="51">
        <v>20</v>
      </c>
      <c r="D216" s="51">
        <v>22</v>
      </c>
      <c r="E216" s="52">
        <v>44441</v>
      </c>
      <c r="F216" s="53" t="s">
        <v>72</v>
      </c>
      <c r="G216" s="54" t="s">
        <v>73</v>
      </c>
      <c r="H216" s="55" t="str">
        <f>IFERROR(VLOOKUP(Abfalldokumentation!$B216,Artikel!A:C,3,FALSE),Abfalldokumentation!$B216)</f>
        <v>Rächer Natrium</v>
      </c>
      <c r="I216" s="96" t="str">
        <f>VLOOKUP(V216,'Linien - BU'!A:B,2,FALSE)</f>
        <v>BU1</v>
      </c>
      <c r="J216" s="97">
        <f t="shared" si="21"/>
        <v>20</v>
      </c>
      <c r="K216" s="98">
        <f>Abfalldokumentation!$E216</f>
        <v>44441</v>
      </c>
      <c r="L216" s="97" t="str">
        <f>IFERROR(IF(AND(OR(Abfalldokumentation!$I216="BU3",Abfalldokumentation!$I216="Verkauf"),Abfalldokumentation!$N216="Schimmel",Abfalldokumentation!$O216="keinen Abnehmer/kein Schälpersonal"),"Div. Zipfel, ES ohne Verwendung",VLOOKUP(Abfalldokumentation!$M216,Produktgruppen!A:B,2,FALSE)),"-")</f>
        <v>RW</v>
      </c>
      <c r="M216" s="99" t="str">
        <f>IFERROR(VLOOKUP(Abfalldokumentation!$W216,Artikel!A:C,3,FALSE),Abfalldokumentation!$W216)</f>
        <v>Rächer Natrium</v>
      </c>
      <c r="N216" s="100" t="str">
        <f>VLOOKUP(D216,'Liste Gründe'!A:D,2,FALSE)</f>
        <v>Rest</v>
      </c>
      <c r="O216" s="98" t="str">
        <f>IF(ISBLANK(F216),VLOOKUP(Abfalldokumentation!$X216,'Liste Gründe'!A:D,3,FALSE),F216)</f>
        <v>geschälte Rinde</v>
      </c>
      <c r="P216" s="100" t="str">
        <f>IF(ISBLANK(Abfalldokumentation!$G216),"-",Abfalldokumentation!$G216)</f>
        <v>keine Verwendung möglich</v>
      </c>
      <c r="Q216" s="99">
        <f t="shared" si="22"/>
        <v>35</v>
      </c>
      <c r="R216" s="100" t="str">
        <f t="shared" si="23"/>
        <v>Produkte</v>
      </c>
      <c r="S216" s="100" t="str">
        <f t="shared" si="24"/>
        <v>BUs</v>
      </c>
      <c r="T216" s="100" t="str">
        <f t="shared" si="25"/>
        <v>Symptome</v>
      </c>
      <c r="U216" s="100" t="str">
        <f>IFERROR(VLOOKUP(Abfalldokumentation!$W216,Kennzahlen!S:U,3,FALSE)*Abfalldokumentation!$J216,"0")</f>
        <v>0</v>
      </c>
      <c r="V216" s="99" t="str">
        <f>IF(ISBLANK(A216),VLOOKUP(Abfalldokumentation!$W216,'Linien - BU'!R:S,2,FALSE),A216)</f>
        <v>RWV</v>
      </c>
      <c r="W216" s="95" t="str">
        <f t="shared" si="26"/>
        <v>Rächer Natrium</v>
      </c>
      <c r="X216" s="108">
        <f t="shared" si="27"/>
        <v>22</v>
      </c>
      <c r="Y216" s="34"/>
      <c r="AC216" s="34"/>
      <c r="AF216" s="34"/>
      <c r="AG216" s="34"/>
      <c r="AH216" s="34"/>
    </row>
    <row r="217" spans="1:34" ht="30" customHeight="1" x14ac:dyDescent="0.25">
      <c r="A217" s="56" t="s">
        <v>74</v>
      </c>
      <c r="B217" s="57" t="s">
        <v>176</v>
      </c>
      <c r="C217" s="57">
        <v>18</v>
      </c>
      <c r="D217" s="57">
        <v>22</v>
      </c>
      <c r="E217" s="58">
        <v>44441</v>
      </c>
      <c r="F217" s="59" t="s">
        <v>72</v>
      </c>
      <c r="G217" s="60" t="s">
        <v>73</v>
      </c>
      <c r="H217" s="61" t="str">
        <f>IFERROR(VLOOKUP(Abfalldokumentation!$B217,Artikel!A:C,3,FALSE),Abfalldokumentation!$B217)</f>
        <v>RW Natrium</v>
      </c>
      <c r="I217" s="90" t="str">
        <f>VLOOKUP(V217,'Linien - BU'!A:B,2,FALSE)</f>
        <v>BU1</v>
      </c>
      <c r="J217" s="91">
        <f t="shared" si="21"/>
        <v>18</v>
      </c>
      <c r="K217" s="92">
        <f>Abfalldokumentation!$E217</f>
        <v>44441</v>
      </c>
      <c r="L217" s="91" t="str">
        <f>IFERROR(IF(AND(OR(Abfalldokumentation!$I217="BU3",Abfalldokumentation!$I217="Verkauf"),Abfalldokumentation!$N217="Schimmel",Abfalldokumentation!$O217="keinen Abnehmer/kein Schälpersonal"),"Div. Zipfel, ES ohne Verwendung",VLOOKUP(Abfalldokumentation!$M217,Produktgruppen!A:B,2,FALSE)),"-")</f>
        <v>RW</v>
      </c>
      <c r="M217" s="93" t="str">
        <f>IFERROR(VLOOKUP(Abfalldokumentation!$W217,Artikel!A:C,3,FALSE),Abfalldokumentation!$W217)</f>
        <v>RW Natrium</v>
      </c>
      <c r="N217" s="94" t="str">
        <f>VLOOKUP(D217,'Liste Gründe'!A:D,2,FALSE)</f>
        <v>Rest</v>
      </c>
      <c r="O217" s="92" t="str">
        <f>IF(ISBLANK(F217),VLOOKUP(Abfalldokumentation!$X217,'Liste Gründe'!A:D,3,FALSE),F217)</f>
        <v>geschälte Rinde</v>
      </c>
      <c r="P217" s="94" t="str">
        <f>IF(ISBLANK(Abfalldokumentation!$G217),"-",Abfalldokumentation!$G217)</f>
        <v>keine Verwendung möglich</v>
      </c>
      <c r="Q217" s="93">
        <f t="shared" si="22"/>
        <v>35</v>
      </c>
      <c r="R217" s="94" t="str">
        <f t="shared" si="23"/>
        <v>Produkte</v>
      </c>
      <c r="S217" s="94" t="str">
        <f t="shared" si="24"/>
        <v>BUs</v>
      </c>
      <c r="T217" s="94" t="str">
        <f t="shared" si="25"/>
        <v>Symptome</v>
      </c>
      <c r="U217" s="94" t="str">
        <f>IFERROR(VLOOKUP(Abfalldokumentation!$W217,Kennzahlen!S:U,3,FALSE)*Abfalldokumentation!$J217,"0")</f>
        <v>0</v>
      </c>
      <c r="V217" s="93" t="str">
        <f>IF(ISBLANK(A217),VLOOKUP(Abfalldokumentation!$W217,'Linien - BU'!R:S,2,FALSE),A217)</f>
        <v>RWV</v>
      </c>
      <c r="W217" s="95" t="str">
        <f t="shared" si="26"/>
        <v>RW Natrium</v>
      </c>
      <c r="X217" s="108">
        <f t="shared" si="27"/>
        <v>22</v>
      </c>
      <c r="Y217" s="34"/>
      <c r="AC217" s="34"/>
      <c r="AF217" s="34"/>
      <c r="AG217" s="34"/>
      <c r="AH217" s="34"/>
    </row>
    <row r="218" spans="1:34" ht="30" customHeight="1" x14ac:dyDescent="0.25">
      <c r="A218" s="50" t="s">
        <v>74</v>
      </c>
      <c r="B218" s="51">
        <v>23500062</v>
      </c>
      <c r="C218" s="51">
        <v>47</v>
      </c>
      <c r="D218" s="51">
        <v>22</v>
      </c>
      <c r="E218" s="52">
        <v>44442</v>
      </c>
      <c r="F218" s="53" t="s">
        <v>72</v>
      </c>
      <c r="G218" s="54" t="s">
        <v>73</v>
      </c>
      <c r="H218" s="55" t="str">
        <f>IFERROR(VLOOKUP(Abfalldokumentation!$B218,Artikel!A:C,3,FALSE),Abfalldokumentation!$B218)</f>
        <v>RIE Bio Gouda Mittelalt</v>
      </c>
      <c r="I218" s="96" t="str">
        <f>VLOOKUP(V218,'Linien - BU'!A:B,2,FALSE)</f>
        <v>BU1</v>
      </c>
      <c r="J218" s="97">
        <f t="shared" si="21"/>
        <v>47</v>
      </c>
      <c r="K218" s="98">
        <f>Abfalldokumentation!$E218</f>
        <v>44442</v>
      </c>
      <c r="L218" s="97" t="str">
        <f>IFERROR(IF(AND(OR(Abfalldokumentation!$I218="BU3",Abfalldokumentation!$I218="Verkauf"),Abfalldokumentation!$N218="Schimmel",Abfalldokumentation!$O218="keinen Abnehmer/kein Schälpersonal"),"Div. Zipfel, ES ohne Verwendung",VLOOKUP(Abfalldokumentation!$M218,Produktgruppen!A:B,2,FALSE)),"-")</f>
        <v>Riemen</v>
      </c>
      <c r="M218" s="99" t="str">
        <f>IFERROR(VLOOKUP(Abfalldokumentation!$W218,Artikel!A:C,3,FALSE),Abfalldokumentation!$W218)</f>
        <v>RIE Bio Gouda Mittelalt</v>
      </c>
      <c r="N218" s="100" t="str">
        <f>VLOOKUP(D218,'Liste Gründe'!A:D,2,FALSE)</f>
        <v>Rest</v>
      </c>
      <c r="O218" s="98" t="str">
        <f>IF(ISBLANK(F218),VLOOKUP(Abfalldokumentation!$X218,'Liste Gründe'!A:D,3,FALSE),F218)</f>
        <v>geschälte Rinde</v>
      </c>
      <c r="P218" s="100" t="str">
        <f>IF(ISBLANK(Abfalldokumentation!$G218),"-",Abfalldokumentation!$G218)</f>
        <v>keine Verwendung möglich</v>
      </c>
      <c r="Q218" s="99">
        <f t="shared" si="22"/>
        <v>35</v>
      </c>
      <c r="R218" s="100" t="str">
        <f t="shared" si="23"/>
        <v>Produkte</v>
      </c>
      <c r="S218" s="100" t="str">
        <f t="shared" si="24"/>
        <v>BUs</v>
      </c>
      <c r="T218" s="100" t="str">
        <f t="shared" si="25"/>
        <v>Symptome</v>
      </c>
      <c r="U218" s="100">
        <f>IFERROR(VLOOKUP(Abfalldokumentation!$W218,Kennzahlen!S:U,3,FALSE)*Abfalldokumentation!$J218,"0")</f>
        <v>349.87270000000001</v>
      </c>
      <c r="V218" s="99" t="str">
        <f>IF(ISBLANK(A218),VLOOKUP(Abfalldokumentation!$W218,'Linien - BU'!R:S,2,FALSE),A218)</f>
        <v>RWV</v>
      </c>
      <c r="W218" s="95">
        <f t="shared" si="26"/>
        <v>23500062</v>
      </c>
      <c r="X218" s="108">
        <f t="shared" si="27"/>
        <v>22</v>
      </c>
      <c r="Y218" s="34"/>
      <c r="AC218" s="34"/>
      <c r="AF218" s="34"/>
      <c r="AG218" s="34"/>
      <c r="AH218" s="34"/>
    </row>
    <row r="219" spans="1:34" ht="30" customHeight="1" x14ac:dyDescent="0.25">
      <c r="A219" s="56" t="s">
        <v>41</v>
      </c>
      <c r="B219" s="57">
        <v>29500967</v>
      </c>
      <c r="C219" s="57">
        <v>31</v>
      </c>
      <c r="D219" s="57">
        <v>12</v>
      </c>
      <c r="E219" s="58">
        <v>44442</v>
      </c>
      <c r="F219" s="59" t="s">
        <v>39</v>
      </c>
      <c r="G219" s="60" t="s">
        <v>70</v>
      </c>
      <c r="H219" s="61" t="str">
        <f>IFERROR(VLOOKUP(Abfalldokumentation!$B219,Artikel!A:C,3,FALSE),Abfalldokumentation!$B219)</f>
        <v>ABS BERGK BERGLANDMILCH</v>
      </c>
      <c r="I219" s="90" t="str">
        <f>VLOOKUP(V219,'Linien - BU'!A:B,2,FALSE)</f>
        <v>BU1</v>
      </c>
      <c r="J219" s="91">
        <f t="shared" si="21"/>
        <v>31</v>
      </c>
      <c r="K219" s="92">
        <f>Abfalldokumentation!$E219</f>
        <v>44442</v>
      </c>
      <c r="L219" s="91" t="str">
        <f>IFERROR(IF(AND(OR(Abfalldokumentation!$I219="BU3",Abfalldokumentation!$I219="Verkauf"),Abfalldokumentation!$N219="Schimmel",Abfalldokumentation!$O219="keinen Abnehmer/kein Schälpersonal"),"Div. Zipfel, ES ohne Verwendung",VLOOKUP(Abfalldokumentation!$M219,Produktgruppen!A:B,2,FALSE)),"-")</f>
        <v>ABS</v>
      </c>
      <c r="M219" s="93" t="str">
        <f>IFERROR(VLOOKUP(Abfalldokumentation!$W219,Artikel!A:C,3,FALSE),Abfalldokumentation!$W219)</f>
        <v>ABS BERGK BERGLANDMILCH</v>
      </c>
      <c r="N219" s="94" t="str">
        <f>VLOOKUP(D219,'Liste Gründe'!A:D,2,FALSE)</f>
        <v>Schimmel</v>
      </c>
      <c r="O219" s="92" t="str">
        <f>IF(ISBLANK(F219),VLOOKUP(Abfalldokumentation!$X219,'Liste Gründe'!A:D,3,FALSE),F219)</f>
        <v>keine Verarbeitung</v>
      </c>
      <c r="P219" s="94" t="str">
        <f>IF(ISBLANK(Abfalldokumentation!$G219),"-",Abfalldokumentation!$G219)</f>
        <v>stehen geblieben / übersehen</v>
      </c>
      <c r="Q219" s="93">
        <f t="shared" si="22"/>
        <v>35</v>
      </c>
      <c r="R219" s="94" t="str">
        <f t="shared" si="23"/>
        <v>Produkte</v>
      </c>
      <c r="S219" s="94" t="str">
        <f t="shared" si="24"/>
        <v>BUs</v>
      </c>
      <c r="T219" s="94" t="str">
        <f t="shared" si="25"/>
        <v>Symptome</v>
      </c>
      <c r="U219" s="94" t="str">
        <f>IFERROR(VLOOKUP(Abfalldokumentation!$W219,Kennzahlen!S:U,3,FALSE)*Abfalldokumentation!$J219,"0")</f>
        <v>0</v>
      </c>
      <c r="V219" s="93" t="str">
        <f>IF(ISBLANK(A219),VLOOKUP(Abfalldokumentation!$W219,'Linien - BU'!R:S,2,FALSE),A219)</f>
        <v>Schmelze</v>
      </c>
      <c r="W219" s="95">
        <f t="shared" si="26"/>
        <v>29500967</v>
      </c>
      <c r="X219" s="108">
        <f t="shared" si="27"/>
        <v>12</v>
      </c>
      <c r="Y219" s="34"/>
      <c r="AC219" s="34"/>
      <c r="AF219" s="34"/>
      <c r="AG219" s="34"/>
      <c r="AH219" s="34"/>
    </row>
    <row r="220" spans="1:34" ht="30" customHeight="1" x14ac:dyDescent="0.25">
      <c r="A220" s="50" t="s">
        <v>37</v>
      </c>
      <c r="B220" s="51">
        <v>29501003</v>
      </c>
      <c r="C220" s="51">
        <v>145</v>
      </c>
      <c r="D220" s="51">
        <v>81</v>
      </c>
      <c r="E220" s="52">
        <v>44442</v>
      </c>
      <c r="F220" s="53" t="s">
        <v>111</v>
      </c>
      <c r="G220" s="54"/>
      <c r="H220" s="55" t="str">
        <f>IFERROR(VLOOKUP(Abfalldokumentation!$B220,Artikel!A:C,3,FALSE),Abfalldokumentation!$B220)</f>
        <v>ABS CHED-PF-KRÄUK gemis</v>
      </c>
      <c r="I220" s="96" t="str">
        <f>VLOOKUP(V220,'Linien - BU'!A:B,2,FALSE)</f>
        <v>BU3</v>
      </c>
      <c r="J220" s="97">
        <f t="shared" si="21"/>
        <v>145</v>
      </c>
      <c r="K220" s="98">
        <f>Abfalldokumentation!$E220</f>
        <v>44442</v>
      </c>
      <c r="L220" s="97" t="str">
        <f>IFERROR(IF(AND(OR(Abfalldokumentation!$I220="BU3",Abfalldokumentation!$I220="Verkauf"),Abfalldokumentation!$N220="Schimmel",Abfalldokumentation!$O220="keinen Abnehmer/kein Schälpersonal"),"Div. Zipfel, ES ohne Verwendung",VLOOKUP(Abfalldokumentation!$M220,Produktgruppen!A:B,2,FALSE)),"-")</f>
        <v>ABS</v>
      </c>
      <c r="M220" s="99" t="str">
        <f>IFERROR(VLOOKUP(Abfalldokumentation!$W220,Artikel!A:C,3,FALSE),Abfalldokumentation!$W220)</f>
        <v>ABS CHED-PF-KRÄUK gemis</v>
      </c>
      <c r="N220" s="100" t="str">
        <f>VLOOKUP(D220,'Liste Gründe'!A:D,2,FALSE)</f>
        <v>Linienbezogen</v>
      </c>
      <c r="O220" s="98" t="str">
        <f>IF(ISBLANK(F220),VLOOKUP(Abfalldokumentation!$X220,'Liste Gründe'!A:D,3,FALSE),F220)</f>
        <v>gemischtes Produkt</v>
      </c>
      <c r="P220" s="100" t="str">
        <f>IF(ISBLANK(Abfalldokumentation!$G220),"-",Abfalldokumentation!$G220)</f>
        <v>-</v>
      </c>
      <c r="Q220" s="99">
        <f t="shared" si="22"/>
        <v>35</v>
      </c>
      <c r="R220" s="100" t="str">
        <f t="shared" si="23"/>
        <v>Produkte</v>
      </c>
      <c r="S220" s="100" t="str">
        <f t="shared" si="24"/>
        <v>BUs</v>
      </c>
      <c r="T220" s="100" t="str">
        <f t="shared" si="25"/>
        <v>Symptome</v>
      </c>
      <c r="U220" s="100">
        <f>IFERROR(VLOOKUP(Abfalldokumentation!$W220,Kennzahlen!S:U,3,FALSE)*Abfalldokumentation!$J220,"0")</f>
        <v>145</v>
      </c>
      <c r="V220" s="99" t="str">
        <f>IF(ISBLANK(A220),VLOOKUP(Abfalldokumentation!$W220,'Linien - BU'!R:S,2,FALSE),A220)</f>
        <v>L33</v>
      </c>
      <c r="W220" s="95">
        <f t="shared" si="26"/>
        <v>29501003</v>
      </c>
      <c r="X220" s="108">
        <f t="shared" si="27"/>
        <v>81</v>
      </c>
      <c r="Y220" s="34"/>
      <c r="AC220" s="34"/>
      <c r="AF220" s="34"/>
      <c r="AG220" s="34"/>
      <c r="AH220" s="34"/>
    </row>
    <row r="221" spans="1:34" ht="30" customHeight="1" x14ac:dyDescent="0.25">
      <c r="A221" s="56" t="s">
        <v>37</v>
      </c>
      <c r="B221" s="57">
        <v>29501032</v>
      </c>
      <c r="C221" s="57">
        <v>30</v>
      </c>
      <c r="D221" s="57">
        <v>22</v>
      </c>
      <c r="E221" s="58">
        <v>44442</v>
      </c>
      <c r="F221" s="59" t="s">
        <v>61</v>
      </c>
      <c r="G221" s="57" t="s">
        <v>91</v>
      </c>
      <c r="H221" s="61" t="str">
        <f>IFERROR(VLOOKUP(Abfalldokumentation!$B221,Artikel!A:C,3,FALSE),Abfalldokumentation!$B221)</f>
        <v>ABS CHED-ROT MIT ß-CARO</v>
      </c>
      <c r="I221" s="90" t="str">
        <f>VLOOKUP(V221,'Linien - BU'!A:B,2,FALSE)</f>
        <v>BU3</v>
      </c>
      <c r="J221" s="91">
        <f t="shared" si="21"/>
        <v>30</v>
      </c>
      <c r="K221" s="92">
        <f>Abfalldokumentation!$E221</f>
        <v>44442</v>
      </c>
      <c r="L221" s="91" t="str">
        <f>IFERROR(IF(AND(OR(Abfalldokumentation!$I221="BU3",Abfalldokumentation!$I221="Verkauf"),Abfalldokumentation!$N221="Schimmel",Abfalldokumentation!$O221="keinen Abnehmer/kein Schälpersonal"),"Div. Zipfel, ES ohne Verwendung",VLOOKUP(Abfalldokumentation!$M221,Produktgruppen!A:B,2,FALSE)),"-")</f>
        <v>ABS</v>
      </c>
      <c r="M221" s="93" t="str">
        <f>IFERROR(VLOOKUP(Abfalldokumentation!$W221,Artikel!A:C,3,FALSE),Abfalldokumentation!$W221)</f>
        <v>ABS CHED-ROT MIT ß-CARO</v>
      </c>
      <c r="N221" s="94" t="str">
        <f>VLOOKUP(D221,'Liste Gründe'!A:D,2,FALSE)</f>
        <v>Rest</v>
      </c>
      <c r="O221" s="92" t="str">
        <f>IF(ISBLANK(F221),VLOOKUP(Abfalldokumentation!$X221,'Liste Gründe'!A:D,3,FALSE),F221)</f>
        <v>Fremdkörper</v>
      </c>
      <c r="P221" s="94" t="str">
        <f>IF(ISBLANK(Abfalldokumentation!$G221),"-",Abfalldokumentation!$G221)</f>
        <v>Schmutz</v>
      </c>
      <c r="Q221" s="93">
        <f t="shared" si="22"/>
        <v>35</v>
      </c>
      <c r="R221" s="94" t="str">
        <f t="shared" si="23"/>
        <v>Produkte</v>
      </c>
      <c r="S221" s="94" t="str">
        <f t="shared" si="24"/>
        <v>BUs</v>
      </c>
      <c r="T221" s="94" t="str">
        <f t="shared" si="25"/>
        <v>Symptome</v>
      </c>
      <c r="U221" s="94">
        <f>IFERROR(VLOOKUP(Abfalldokumentation!$W221,Kennzahlen!S:U,3,FALSE)*Abfalldokumentation!$J221,"0")</f>
        <v>30</v>
      </c>
      <c r="V221" s="93" t="str">
        <f>IF(ISBLANK(A221),VLOOKUP(Abfalldokumentation!$W221,'Linien - BU'!R:S,2,FALSE),A221)</f>
        <v>L33</v>
      </c>
      <c r="W221" s="95">
        <f t="shared" si="26"/>
        <v>29501032</v>
      </c>
      <c r="X221" s="108">
        <f t="shared" si="27"/>
        <v>22</v>
      </c>
      <c r="Y221" s="34"/>
      <c r="AC221" s="34"/>
      <c r="AF221" s="34"/>
      <c r="AG221" s="34"/>
      <c r="AH221" s="34"/>
    </row>
    <row r="222" spans="1:34" ht="30" customHeight="1" x14ac:dyDescent="0.25">
      <c r="A222" s="50" t="s">
        <v>41</v>
      </c>
      <c r="B222" s="51">
        <v>29501056</v>
      </c>
      <c r="C222" s="51">
        <v>25</v>
      </c>
      <c r="D222" s="51">
        <v>12</v>
      </c>
      <c r="E222" s="52">
        <v>44442</v>
      </c>
      <c r="F222" s="53" t="s">
        <v>39</v>
      </c>
      <c r="G222" s="54" t="s">
        <v>40</v>
      </c>
      <c r="H222" s="55" t="str">
        <f>IFERROR(VLOOKUP(Abfalldokumentation!$B222,Artikel!A:C,3,FALSE),Abfalldokumentation!$B222)</f>
        <v>VOS UGRW SCHI-NATRIUMAR</v>
      </c>
      <c r="I222" s="96" t="str">
        <f>VLOOKUP(V222,'Linien - BU'!A:B,2,FALSE)</f>
        <v>BU1</v>
      </c>
      <c r="J222" s="97">
        <f t="shared" si="21"/>
        <v>25</v>
      </c>
      <c r="K222" s="98">
        <f>Abfalldokumentation!$E222</f>
        <v>44442</v>
      </c>
      <c r="L222" s="97" t="str">
        <f>IFERROR(IF(AND(OR(Abfalldokumentation!$I222="BU3",Abfalldokumentation!$I222="Verkauf"),Abfalldokumentation!$N222="Schimmel",Abfalldokumentation!$O222="keinen Abnehmer/kein Schälpersonal"),"Div. Zipfel, ES ohne Verwendung",VLOOKUP(Abfalldokumentation!$M222,Produktgruppen!A:B,2,FALSE)),"-")</f>
        <v>Vorschmelz</v>
      </c>
      <c r="M222" s="99" t="str">
        <f>IFERROR(VLOOKUP(Abfalldokumentation!$W222,Artikel!A:C,3,FALSE),Abfalldokumentation!$W222)</f>
        <v>VOS UGRW SCHI-NATRIUMAR</v>
      </c>
      <c r="N222" s="100" t="str">
        <f>VLOOKUP(D222,'Liste Gründe'!A:D,2,FALSE)</f>
        <v>Schimmel</v>
      </c>
      <c r="O222" s="98" t="str">
        <f>IF(ISBLANK(F222),VLOOKUP(Abfalldokumentation!$X222,'Liste Gründe'!A:D,3,FALSE),F222)</f>
        <v>keine Verarbeitung</v>
      </c>
      <c r="P222" s="100" t="str">
        <f>IF(ISBLANK(Abfalldokumentation!$G222),"-",Abfalldokumentation!$G222)</f>
        <v>Aufgrund Konsistenz nicht genommen. Zu wenig VOS verarbeitet. Vom Warmen ins Kalte -&gt; Schimmel</v>
      </c>
      <c r="Q222" s="99">
        <f t="shared" si="22"/>
        <v>35</v>
      </c>
      <c r="R222" s="100" t="str">
        <f t="shared" si="23"/>
        <v>Produkte</v>
      </c>
      <c r="S222" s="100" t="str">
        <f t="shared" si="24"/>
        <v>BUs</v>
      </c>
      <c r="T222" s="100" t="str">
        <f t="shared" si="25"/>
        <v>Symptome</v>
      </c>
      <c r="U222" s="100">
        <f>IFERROR(VLOOKUP(Abfalldokumentation!$W222,Kennzahlen!S:U,3,FALSE)*Abfalldokumentation!$J222,"0")</f>
        <v>12.5</v>
      </c>
      <c r="V222" s="99" t="str">
        <f>IF(ISBLANK(A222),VLOOKUP(Abfalldokumentation!$W222,'Linien - BU'!R:S,2,FALSE),A222)</f>
        <v>Schmelze</v>
      </c>
      <c r="W222" s="95">
        <f t="shared" si="26"/>
        <v>29501056</v>
      </c>
      <c r="X222" s="108">
        <f t="shared" si="27"/>
        <v>12</v>
      </c>
      <c r="Y222" s="34"/>
      <c r="AC222" s="34"/>
      <c r="AF222" s="34"/>
      <c r="AG222" s="34"/>
      <c r="AH222" s="34"/>
    </row>
    <row r="223" spans="1:34" ht="30" customHeight="1" x14ac:dyDescent="0.25">
      <c r="A223" s="56" t="s">
        <v>15044</v>
      </c>
      <c r="B223" s="57">
        <v>29501072</v>
      </c>
      <c r="C223" s="57">
        <v>20</v>
      </c>
      <c r="D223" s="57">
        <v>12</v>
      </c>
      <c r="E223" s="58">
        <v>44442</v>
      </c>
      <c r="F223" s="59" t="s">
        <v>15041</v>
      </c>
      <c r="G223" s="60" t="s">
        <v>87</v>
      </c>
      <c r="H223" s="61" t="str">
        <f>IFERROR(VLOOKUP(Abfalldokumentation!$B223,Artikel!A:C,3,FALSE),Abfalldokumentation!$B223)</f>
        <v>VOS RW-CHILI-ZIPFEL</v>
      </c>
      <c r="I223" s="90" t="str">
        <f>VLOOKUP(V223,'Linien - BU'!A:B,2,FALSE)</f>
        <v>Verkauf</v>
      </c>
      <c r="J223" s="91">
        <f t="shared" si="21"/>
        <v>20</v>
      </c>
      <c r="K223" s="92">
        <f>Abfalldokumentation!$E223</f>
        <v>44442</v>
      </c>
      <c r="L223" s="91" t="str">
        <f>IFERROR(IF(AND(OR(Abfalldokumentation!$I223="BU3",Abfalldokumentation!$I223="Verkauf"),Abfalldokumentation!$N223="Schimmel",Abfalldokumentation!$O223="keinen Abnehmer/kein Schälpersonal"),"Div. Zipfel, ES ohne Verwendung",VLOOKUP(Abfalldokumentation!$M223,Produktgruppen!A:B,2,FALSE)),"-")</f>
        <v>Div. Zipfel, ES ohne Verwendung</v>
      </c>
      <c r="M223" s="93" t="str">
        <f>IFERROR(VLOOKUP(Abfalldokumentation!$W223,Artikel!A:C,3,FALSE),Abfalldokumentation!$W223)</f>
        <v>VOS RW-CHILI-ZIPFEL</v>
      </c>
      <c r="N223" s="94" t="str">
        <f>VLOOKUP(D223,'Liste Gründe'!A:D,2,FALSE)</f>
        <v>Schimmel</v>
      </c>
      <c r="O223" s="92" t="str">
        <f>IF(ISBLANK(F223),VLOOKUP(Abfalldokumentation!$X223,'Liste Gründe'!A:D,3,FALSE),F223)</f>
        <v>keinen Abnehmer/kein Schälpersonal</v>
      </c>
      <c r="P223" s="94" t="str">
        <f>IF(ISBLANK(Abfalldokumentation!$G223),"-",Abfalldokumentation!$G223)</f>
        <v>keinen Abnehmer/Schälen</v>
      </c>
      <c r="Q223" s="93">
        <f t="shared" si="22"/>
        <v>35</v>
      </c>
      <c r="R223" s="94" t="str">
        <f t="shared" si="23"/>
        <v>Produkte</v>
      </c>
      <c r="S223" s="94" t="str">
        <f t="shared" si="24"/>
        <v>BUs</v>
      </c>
      <c r="T223" s="94" t="str">
        <f t="shared" si="25"/>
        <v>Symptome</v>
      </c>
      <c r="U223" s="94">
        <f>IFERROR(VLOOKUP(Abfalldokumentation!$W223,Kennzahlen!S:U,3,FALSE)*Abfalldokumentation!$J223,"0")</f>
        <v>10</v>
      </c>
      <c r="V223" s="93" t="str">
        <f>IF(ISBLANK(A223),VLOOKUP(Abfalldokumentation!$W223,'Linien - BU'!R:S,2,FALSE),A223)</f>
        <v>Verkauf</v>
      </c>
      <c r="W223" s="95">
        <f t="shared" si="26"/>
        <v>29501072</v>
      </c>
      <c r="X223" s="108">
        <f t="shared" si="27"/>
        <v>12</v>
      </c>
      <c r="Y223" s="34"/>
      <c r="AC223" s="34"/>
      <c r="AF223" s="34"/>
      <c r="AG223" s="34"/>
      <c r="AH223" s="34"/>
    </row>
    <row r="224" spans="1:34" ht="30" customHeight="1" x14ac:dyDescent="0.25">
      <c r="A224" s="50" t="s">
        <v>15044</v>
      </c>
      <c r="B224" s="51">
        <v>29501075</v>
      </c>
      <c r="C224" s="51">
        <v>3</v>
      </c>
      <c r="D224" s="51">
        <v>12</v>
      </c>
      <c r="E224" s="52">
        <v>44442</v>
      </c>
      <c r="F224" s="53" t="s">
        <v>15041</v>
      </c>
      <c r="G224" s="54" t="s">
        <v>87</v>
      </c>
      <c r="H224" s="55" t="str">
        <f>IFERROR(VLOOKUP(Abfalldokumentation!$B224,Artikel!A:C,3,FALSE),Abfalldokumentation!$B224)</f>
        <v>VOS RW-CHILI-ENDSTÜCK</v>
      </c>
      <c r="I224" s="96" t="str">
        <f>VLOOKUP(V224,'Linien - BU'!A:B,2,FALSE)</f>
        <v>Verkauf</v>
      </c>
      <c r="J224" s="97">
        <f t="shared" si="21"/>
        <v>3</v>
      </c>
      <c r="K224" s="98">
        <f>Abfalldokumentation!$E224</f>
        <v>44442</v>
      </c>
      <c r="L224" s="97" t="str">
        <f>IFERROR(IF(AND(OR(Abfalldokumentation!$I224="BU3",Abfalldokumentation!$I224="Verkauf"),Abfalldokumentation!$N224="Schimmel",Abfalldokumentation!$O224="keinen Abnehmer/kein Schälpersonal"),"Div. Zipfel, ES ohne Verwendung",VLOOKUP(Abfalldokumentation!$M224,Produktgruppen!A:B,2,FALSE)),"-")</f>
        <v>Div. Zipfel, ES ohne Verwendung</v>
      </c>
      <c r="M224" s="99" t="str">
        <f>IFERROR(VLOOKUP(Abfalldokumentation!$W224,Artikel!A:C,3,FALSE),Abfalldokumentation!$W224)</f>
        <v>VOS RW-CHILI-ENDSTÜCK</v>
      </c>
      <c r="N224" s="100" t="str">
        <f>VLOOKUP(D224,'Liste Gründe'!A:D,2,FALSE)</f>
        <v>Schimmel</v>
      </c>
      <c r="O224" s="98" t="str">
        <f>IF(ISBLANK(F224),VLOOKUP(Abfalldokumentation!$X224,'Liste Gründe'!A:D,3,FALSE),F224)</f>
        <v>keinen Abnehmer/kein Schälpersonal</v>
      </c>
      <c r="P224" s="100" t="str">
        <f>IF(ISBLANK(Abfalldokumentation!$G224),"-",Abfalldokumentation!$G224)</f>
        <v>keinen Abnehmer/Schälen</v>
      </c>
      <c r="Q224" s="99">
        <f t="shared" si="22"/>
        <v>35</v>
      </c>
      <c r="R224" s="100" t="str">
        <f t="shared" si="23"/>
        <v>Produkte</v>
      </c>
      <c r="S224" s="100" t="str">
        <f t="shared" si="24"/>
        <v>BUs</v>
      </c>
      <c r="T224" s="100" t="str">
        <f t="shared" si="25"/>
        <v>Symptome</v>
      </c>
      <c r="U224" s="100">
        <f>IFERROR(VLOOKUP(Abfalldokumentation!$W224,Kennzahlen!S:U,3,FALSE)*Abfalldokumentation!$J224,"0")</f>
        <v>1.5</v>
      </c>
      <c r="V224" s="99" t="str">
        <f>IF(ISBLANK(A224),VLOOKUP(Abfalldokumentation!$W224,'Linien - BU'!R:S,2,FALSE),A224)</f>
        <v>Verkauf</v>
      </c>
      <c r="W224" s="95">
        <f t="shared" si="26"/>
        <v>29501075</v>
      </c>
      <c r="X224" s="108">
        <f t="shared" si="27"/>
        <v>12</v>
      </c>
      <c r="Y224" s="34"/>
      <c r="AC224" s="34"/>
      <c r="AF224" s="34"/>
      <c r="AG224" s="34"/>
      <c r="AH224" s="34"/>
    </row>
    <row r="225" spans="1:34" ht="30" customHeight="1" x14ac:dyDescent="0.25">
      <c r="A225" s="56" t="s">
        <v>15044</v>
      </c>
      <c r="B225" s="57">
        <v>29501082</v>
      </c>
      <c r="C225" s="57">
        <v>24</v>
      </c>
      <c r="D225" s="57">
        <v>12</v>
      </c>
      <c r="E225" s="58">
        <v>44442</v>
      </c>
      <c r="F225" s="59" t="s">
        <v>15041</v>
      </c>
      <c r="G225" s="60" t="s">
        <v>87</v>
      </c>
      <c r="H225" s="61" t="str">
        <f>IFERROR(VLOOKUP(Abfalldokumentation!$B225,Artikel!A:C,3,FALSE),Abfalldokumentation!$B225)</f>
        <v>VOS RW-NATUR-EXTRA ZIPF</v>
      </c>
      <c r="I225" s="90" t="str">
        <f>VLOOKUP(V225,'Linien - BU'!A:B,2,FALSE)</f>
        <v>Verkauf</v>
      </c>
      <c r="J225" s="91">
        <f t="shared" si="21"/>
        <v>24</v>
      </c>
      <c r="K225" s="92">
        <f>Abfalldokumentation!$E225</f>
        <v>44442</v>
      </c>
      <c r="L225" s="91" t="str">
        <f>IFERROR(IF(AND(OR(Abfalldokumentation!$I225="BU3",Abfalldokumentation!$I225="Verkauf"),Abfalldokumentation!$N225="Schimmel",Abfalldokumentation!$O225="keinen Abnehmer/kein Schälpersonal"),"Div. Zipfel, ES ohne Verwendung",VLOOKUP(Abfalldokumentation!$M225,Produktgruppen!A:B,2,FALSE)),"-")</f>
        <v>Div. Zipfel, ES ohne Verwendung</v>
      </c>
      <c r="M225" s="93" t="str">
        <f>IFERROR(VLOOKUP(Abfalldokumentation!$W225,Artikel!A:C,3,FALSE),Abfalldokumentation!$W225)</f>
        <v>VOS RW-NATUR-EXTRA ZIPF</v>
      </c>
      <c r="N225" s="94" t="str">
        <f>VLOOKUP(D225,'Liste Gründe'!A:D,2,FALSE)</f>
        <v>Schimmel</v>
      </c>
      <c r="O225" s="92" t="str">
        <f>IF(ISBLANK(F225),VLOOKUP(Abfalldokumentation!$X225,'Liste Gründe'!A:D,3,FALSE),F225)</f>
        <v>keinen Abnehmer/kein Schälpersonal</v>
      </c>
      <c r="P225" s="94" t="str">
        <f>IF(ISBLANK(Abfalldokumentation!$G225),"-",Abfalldokumentation!$G225)</f>
        <v>keinen Abnehmer/Schälen</v>
      </c>
      <c r="Q225" s="93">
        <f t="shared" si="22"/>
        <v>35</v>
      </c>
      <c r="R225" s="94" t="str">
        <f t="shared" si="23"/>
        <v>Produkte</v>
      </c>
      <c r="S225" s="94" t="str">
        <f t="shared" si="24"/>
        <v>BUs</v>
      </c>
      <c r="T225" s="94" t="str">
        <f t="shared" si="25"/>
        <v>Symptome</v>
      </c>
      <c r="U225" s="94">
        <f>IFERROR(VLOOKUP(Abfalldokumentation!$W225,Kennzahlen!S:U,3,FALSE)*Abfalldokumentation!$J225,"0")</f>
        <v>12</v>
      </c>
      <c r="V225" s="93" t="str">
        <f>IF(ISBLANK(A225),VLOOKUP(Abfalldokumentation!$W225,'Linien - BU'!R:S,2,FALSE),A225)</f>
        <v>Verkauf</v>
      </c>
      <c r="W225" s="95">
        <f t="shared" si="26"/>
        <v>29501082</v>
      </c>
      <c r="X225" s="108">
        <f t="shared" si="27"/>
        <v>12</v>
      </c>
      <c r="Y225" s="34"/>
      <c r="AC225" s="34"/>
      <c r="AF225" s="34"/>
      <c r="AG225" s="34"/>
      <c r="AH225" s="34"/>
    </row>
    <row r="226" spans="1:34" ht="30" customHeight="1" x14ac:dyDescent="0.25">
      <c r="A226" s="50" t="s">
        <v>63</v>
      </c>
      <c r="B226" s="51">
        <v>32000059</v>
      </c>
      <c r="C226" s="51">
        <v>145.6</v>
      </c>
      <c r="D226" s="51">
        <v>120</v>
      </c>
      <c r="E226" s="52">
        <v>44442</v>
      </c>
      <c r="F226" s="53" t="s">
        <v>135</v>
      </c>
      <c r="G226" s="54" t="s">
        <v>135</v>
      </c>
      <c r="H226" s="55" t="str">
        <f>IFERROR(VLOOKUP(Abfalldokumentation!$B226,Artikel!A:C,3,FALSE),Abfalldokumentation!$B226)</f>
        <v>RW BERGK 9,1KG</v>
      </c>
      <c r="I226" s="96" t="str">
        <f>VLOOKUP(V226,'Linien - BU'!A:B,2,FALSE)</f>
        <v>BU1</v>
      </c>
      <c r="J226" s="97">
        <f t="shared" si="21"/>
        <v>145.6</v>
      </c>
      <c r="K226" s="98">
        <f>Abfalldokumentation!$E226</f>
        <v>44442</v>
      </c>
      <c r="L226" s="97" t="str">
        <f>IFERROR(IF(AND(OR(Abfalldokumentation!$I226="BU3",Abfalldokumentation!$I226="Verkauf"),Abfalldokumentation!$N226="Schimmel",Abfalldokumentation!$O226="keinen Abnehmer/kein Schälpersonal"),"Div. Zipfel, ES ohne Verwendung",VLOOKUP(Abfalldokumentation!$M226,Produktgruppen!A:B,2,FALSE)),"-")</f>
        <v>RW</v>
      </c>
      <c r="M226" s="99" t="str">
        <f>IFERROR(VLOOKUP(Abfalldokumentation!$W226,Artikel!A:C,3,FALSE),Abfalldokumentation!$W226)</f>
        <v>RW BERGK 9,1KG</v>
      </c>
      <c r="N226" s="100" t="str">
        <f>VLOOKUP(D226,'Liste Gründe'!A:D,2,FALSE)</f>
        <v>Schimmel</v>
      </c>
      <c r="O226" s="98" t="str">
        <f>IF(ISBLANK(F226),VLOOKUP(Abfalldokumentation!$X226,'Liste Gründe'!A:D,3,FALSE),F226)</f>
        <v>Verformung</v>
      </c>
      <c r="P226" s="100" t="str">
        <f>IF(ISBLANK(Abfalldokumentation!$G226),"-",Abfalldokumentation!$G226)</f>
        <v>Verformung</v>
      </c>
      <c r="Q226" s="99">
        <f t="shared" si="22"/>
        <v>35</v>
      </c>
      <c r="R226" s="100" t="str">
        <f t="shared" si="23"/>
        <v>Produkte</v>
      </c>
      <c r="S226" s="100" t="str">
        <f t="shared" si="24"/>
        <v>BUs</v>
      </c>
      <c r="T226" s="100" t="str">
        <f t="shared" si="25"/>
        <v>Symptome</v>
      </c>
      <c r="U226" s="100">
        <f>IFERROR(VLOOKUP(Abfalldokumentation!$W226,Kennzahlen!S:U,3,FALSE)*Abfalldokumentation!$J226,"0")</f>
        <v>2676.18624</v>
      </c>
      <c r="V226" s="99" t="str">
        <f>IF(ISBLANK(A226),VLOOKUP(Abfalldokumentation!$W226,'Linien - BU'!R:S,2,FALSE),A226)</f>
        <v>Abfüllung</v>
      </c>
      <c r="W226" s="95">
        <f t="shared" si="26"/>
        <v>32000059</v>
      </c>
      <c r="X226" s="108">
        <f t="shared" si="27"/>
        <v>120</v>
      </c>
      <c r="Y226" s="34"/>
      <c r="AC226" s="34"/>
      <c r="AF226" s="34"/>
      <c r="AG226" s="34"/>
      <c r="AH226" s="34"/>
    </row>
    <row r="227" spans="1:34" ht="30" customHeight="1" x14ac:dyDescent="0.25">
      <c r="A227" s="56" t="s">
        <v>63</v>
      </c>
      <c r="B227" s="57">
        <v>32000106</v>
      </c>
      <c r="C227" s="57">
        <v>27.6</v>
      </c>
      <c r="D227" s="57">
        <v>30</v>
      </c>
      <c r="E227" s="58">
        <v>44442</v>
      </c>
      <c r="F227" s="59"/>
      <c r="G227" s="60"/>
      <c r="H227" s="61" t="str">
        <f>IFERROR(VLOOKUP(Abfalldokumentation!$B227,Artikel!A:C,3,FALSE),Abfalldokumentation!$B227)</f>
        <v>GRW SCHI-NAT 7,2GK NEUE</v>
      </c>
      <c r="I227" s="90" t="str">
        <f>VLOOKUP(V227,'Linien - BU'!A:B,2,FALSE)</f>
        <v>BU1</v>
      </c>
      <c r="J227" s="91">
        <f t="shared" si="21"/>
        <v>27.6</v>
      </c>
      <c r="K227" s="92">
        <f>Abfalldokumentation!$E227</f>
        <v>44442</v>
      </c>
      <c r="L227" s="91" t="str">
        <f>IFERROR(IF(AND(OR(Abfalldokumentation!$I227="BU3",Abfalldokumentation!$I227="Verkauf"),Abfalldokumentation!$N227="Schimmel",Abfalldokumentation!$O227="keinen Abnehmer/kein Schälpersonal"),"Div. Zipfel, ES ohne Verwendung",VLOOKUP(Abfalldokumentation!$M227,Produktgruppen!A:B,2,FALSE)),"-")</f>
        <v>RW</v>
      </c>
      <c r="M227" s="93" t="str">
        <f>IFERROR(VLOOKUP(Abfalldokumentation!$W227,Artikel!A:C,3,FALSE),Abfalldokumentation!$W227)</f>
        <v>GRW SCHI-NAT 7,2GK NEUE</v>
      </c>
      <c r="N227" s="94" t="str">
        <f>VLOOKUP(D227,'Liste Gründe'!A:D,2,FALSE)</f>
        <v>Linienbezogen</v>
      </c>
      <c r="O227" s="92" t="str">
        <f>IF(ISBLANK(F227),VLOOKUP(Abfalldokumentation!$X227,'Liste Gründe'!A:D,3,FALSE),F227)</f>
        <v>Maschinenabfall</v>
      </c>
      <c r="P227" s="94" t="str">
        <f>IF(ISBLANK(Abfalldokumentation!$G227),"-",Abfalldokumentation!$G227)</f>
        <v>-</v>
      </c>
      <c r="Q227" s="93">
        <f t="shared" si="22"/>
        <v>35</v>
      </c>
      <c r="R227" s="94" t="str">
        <f t="shared" si="23"/>
        <v>Produkte</v>
      </c>
      <c r="S227" s="94" t="str">
        <f t="shared" si="24"/>
        <v>BUs</v>
      </c>
      <c r="T227" s="94" t="str">
        <f t="shared" si="25"/>
        <v>Symptome</v>
      </c>
      <c r="U227" s="94" t="str">
        <f>IFERROR(VLOOKUP(Abfalldokumentation!$W227,Kennzahlen!S:U,3,FALSE)*Abfalldokumentation!$J227,"0")</f>
        <v>0</v>
      </c>
      <c r="V227" s="93" t="str">
        <f>IF(ISBLANK(A227),VLOOKUP(Abfalldokumentation!$W227,'Linien - BU'!R:S,2,FALSE),A227)</f>
        <v>Abfüllung</v>
      </c>
      <c r="W227" s="95">
        <f t="shared" si="26"/>
        <v>32000106</v>
      </c>
      <c r="X227" s="108">
        <f t="shared" si="27"/>
        <v>30</v>
      </c>
      <c r="Y227" s="34"/>
      <c r="AC227" s="34"/>
      <c r="AF227" s="34"/>
      <c r="AG227" s="34"/>
      <c r="AH227" s="34"/>
    </row>
    <row r="228" spans="1:34" ht="30" customHeight="1" x14ac:dyDescent="0.25">
      <c r="A228" s="50" t="s">
        <v>15044</v>
      </c>
      <c r="B228" s="51">
        <v>32100108</v>
      </c>
      <c r="C228" s="51">
        <v>340</v>
      </c>
      <c r="D228" s="51">
        <v>12</v>
      </c>
      <c r="E228" s="52">
        <v>44442</v>
      </c>
      <c r="F228" s="53" t="s">
        <v>15041</v>
      </c>
      <c r="G228" s="54" t="s">
        <v>87</v>
      </c>
      <c r="H228" s="55" t="str">
        <f>IFERROR(VLOOKUP(Abfalldokumentation!$B228,Artikel!A:C,3,FALSE),Abfalldokumentation!$B228)</f>
        <v>RW BLAUSCH 8,1KG SOPO E</v>
      </c>
      <c r="I228" s="96" t="str">
        <f>VLOOKUP(V228,'Linien - BU'!A:B,2,FALSE)</f>
        <v>Verkauf</v>
      </c>
      <c r="J228" s="97">
        <f t="shared" si="21"/>
        <v>340</v>
      </c>
      <c r="K228" s="98">
        <f>Abfalldokumentation!$E228</f>
        <v>44442</v>
      </c>
      <c r="L228" s="97" t="str">
        <f>IFERROR(IF(AND(OR(Abfalldokumentation!$I228="BU3",Abfalldokumentation!$I228="Verkauf"),Abfalldokumentation!$N228="Schimmel",Abfalldokumentation!$O228="keinen Abnehmer/kein Schälpersonal"),"Div. Zipfel, ES ohne Verwendung",VLOOKUP(Abfalldokumentation!$M228,Produktgruppen!A:B,2,FALSE)),"-")</f>
        <v>Div. Zipfel, ES ohne Verwendung</v>
      </c>
      <c r="M228" s="99" t="str">
        <f>IFERROR(VLOOKUP(Abfalldokumentation!$W228,Artikel!A:C,3,FALSE),Abfalldokumentation!$W228)</f>
        <v>RW BLAUSCH 8,1KG SOPO E</v>
      </c>
      <c r="N228" s="100" t="str">
        <f>VLOOKUP(D228,'Liste Gründe'!A:D,2,FALSE)</f>
        <v>Schimmel</v>
      </c>
      <c r="O228" s="98" t="str">
        <f>IF(ISBLANK(F228),VLOOKUP(Abfalldokumentation!$X228,'Liste Gründe'!A:D,3,FALSE),F228)</f>
        <v>keinen Abnehmer/kein Schälpersonal</v>
      </c>
      <c r="P228" s="100" t="str">
        <f>IF(ISBLANK(Abfalldokumentation!$G228),"-",Abfalldokumentation!$G228)</f>
        <v>keinen Abnehmer/Schälen</v>
      </c>
      <c r="Q228" s="99">
        <f t="shared" si="22"/>
        <v>35</v>
      </c>
      <c r="R228" s="100" t="str">
        <f t="shared" si="23"/>
        <v>Produkte</v>
      </c>
      <c r="S228" s="100" t="str">
        <f t="shared" si="24"/>
        <v>BUs</v>
      </c>
      <c r="T228" s="100" t="str">
        <f t="shared" si="25"/>
        <v>Symptome</v>
      </c>
      <c r="U228" s="100">
        <f>IFERROR(VLOOKUP(Abfalldokumentation!$W228,Kennzahlen!S:U,3,FALSE)*Abfalldokumentation!$J228,"0")</f>
        <v>3622.6659999999997</v>
      </c>
      <c r="V228" s="99" t="str">
        <f>IF(ISBLANK(A228),VLOOKUP(Abfalldokumentation!$W228,'Linien - BU'!R:S,2,FALSE),A228)</f>
        <v>Verkauf</v>
      </c>
      <c r="W228" s="95">
        <f t="shared" si="26"/>
        <v>32100108</v>
      </c>
      <c r="X228" s="108">
        <f t="shared" si="27"/>
        <v>12</v>
      </c>
      <c r="Y228" s="34"/>
      <c r="AC228" s="34"/>
      <c r="AF228" s="34"/>
      <c r="AG228" s="34"/>
      <c r="AH228" s="34"/>
    </row>
    <row r="229" spans="1:34" ht="30" customHeight="1" x14ac:dyDescent="0.25">
      <c r="A229" s="56" t="s">
        <v>7</v>
      </c>
      <c r="B229" s="57" t="s">
        <v>64</v>
      </c>
      <c r="C229" s="57">
        <v>75</v>
      </c>
      <c r="D229" s="57">
        <v>12</v>
      </c>
      <c r="E229" s="58">
        <v>44442</v>
      </c>
      <c r="F229" s="59" t="s">
        <v>21</v>
      </c>
      <c r="G229" s="60" t="s">
        <v>21</v>
      </c>
      <c r="H229" s="61" t="str">
        <f>IFERROR(VLOOKUP(Abfalldokumentation!$B229,Artikel!A:C,3,FALSE),Abfalldokumentation!$B229)</f>
        <v>Blöcke</v>
      </c>
      <c r="I229" s="90" t="str">
        <f>VLOOKUP(V229,'Linien - BU'!A:B,2,FALSE)</f>
        <v>BU2</v>
      </c>
      <c r="J229" s="91">
        <f t="shared" si="21"/>
        <v>75</v>
      </c>
      <c r="K229" s="92">
        <f>Abfalldokumentation!$E229</f>
        <v>44442</v>
      </c>
      <c r="L229" s="91" t="str">
        <f>IFERROR(IF(AND(OR(Abfalldokumentation!$I229="BU3",Abfalldokumentation!$I229="Verkauf"),Abfalldokumentation!$N229="Schimmel",Abfalldokumentation!$O229="keinen Abnehmer/kein Schälpersonal"),"Div. Zipfel, ES ohne Verwendung",VLOOKUP(Abfalldokumentation!$M229,Produktgruppen!A:B,2,FALSE)),"-")</f>
        <v>Rohware</v>
      </c>
      <c r="M229" s="93" t="str">
        <f>IFERROR(VLOOKUP(Abfalldokumentation!$W229,Artikel!A:C,3,FALSE),Abfalldokumentation!$W229)</f>
        <v>Blöcke</v>
      </c>
      <c r="N229" s="94" t="str">
        <f>VLOOKUP(D229,'Liste Gründe'!A:D,2,FALSE)</f>
        <v>Schimmel</v>
      </c>
      <c r="O229" s="92" t="str">
        <f>IF(ISBLANK(F229),VLOOKUP(Abfalldokumentation!$X229,'Liste Gründe'!A:D,3,FALSE),F229)</f>
        <v>Luftzieher/Folienriss durch Transport</v>
      </c>
      <c r="P229" s="94" t="str">
        <f>IF(ISBLANK(Abfalldokumentation!$G229),"-",Abfalldokumentation!$G229)</f>
        <v>Luftzieher/Folienriss durch Transport</v>
      </c>
      <c r="Q229" s="93">
        <f t="shared" si="22"/>
        <v>35</v>
      </c>
      <c r="R229" s="94" t="str">
        <f t="shared" si="23"/>
        <v>Produkte</v>
      </c>
      <c r="S229" s="94" t="str">
        <f t="shared" si="24"/>
        <v>BUs</v>
      </c>
      <c r="T229" s="94" t="str">
        <f t="shared" si="25"/>
        <v>Symptome</v>
      </c>
      <c r="U229" s="94" t="str">
        <f>IFERROR(VLOOKUP(Abfalldokumentation!$W229,Kennzahlen!S:U,3,FALSE)*Abfalldokumentation!$J229,"0")</f>
        <v>0</v>
      </c>
      <c r="V229" s="93" t="str">
        <f>IF(ISBLANK(A229),VLOOKUP(Abfalldokumentation!$W229,'Linien - BU'!R:S,2,FALSE),A229)</f>
        <v>BU2</v>
      </c>
      <c r="W229" s="95" t="str">
        <f t="shared" si="26"/>
        <v>Blöcke</v>
      </c>
      <c r="X229" s="108">
        <f t="shared" si="27"/>
        <v>12</v>
      </c>
      <c r="Y229" s="34"/>
      <c r="AC229" s="34"/>
      <c r="AF229" s="34"/>
      <c r="AG229" s="34"/>
      <c r="AH229" s="34"/>
    </row>
    <row r="230" spans="1:34" ht="30" customHeight="1" x14ac:dyDescent="0.25">
      <c r="A230" s="50" t="s">
        <v>197</v>
      </c>
      <c r="B230" s="51" t="s">
        <v>64</v>
      </c>
      <c r="C230" s="51">
        <v>90</v>
      </c>
      <c r="D230" s="51">
        <v>12</v>
      </c>
      <c r="E230" s="52">
        <v>44442</v>
      </c>
      <c r="F230" s="53" t="s">
        <v>21</v>
      </c>
      <c r="G230" s="54" t="s">
        <v>21</v>
      </c>
      <c r="H230" s="55" t="str">
        <f>IFERROR(VLOOKUP(Abfalldokumentation!$B230,Artikel!A:C,3,FALSE),Abfalldokumentation!$B230)</f>
        <v>Blöcke</v>
      </c>
      <c r="I230" s="96" t="str">
        <f>VLOOKUP(V230,'Linien - BU'!A:B,2,FALSE)</f>
        <v>BU2</v>
      </c>
      <c r="J230" s="97">
        <f t="shared" si="21"/>
        <v>90</v>
      </c>
      <c r="K230" s="98">
        <f>Abfalldokumentation!$E230</f>
        <v>44442</v>
      </c>
      <c r="L230" s="97" t="str">
        <f>IFERROR(IF(AND(OR(Abfalldokumentation!$I230="BU3",Abfalldokumentation!$I230="Verkauf"),Abfalldokumentation!$N230="Schimmel",Abfalldokumentation!$O230="keinen Abnehmer/kein Schälpersonal"),"Div. Zipfel, ES ohne Verwendung",VLOOKUP(Abfalldokumentation!$M230,Produktgruppen!A:B,2,FALSE)),"-")</f>
        <v>Rohware</v>
      </c>
      <c r="M230" s="99" t="str">
        <f>IFERROR(VLOOKUP(Abfalldokumentation!$W230,Artikel!A:C,3,FALSE),Abfalldokumentation!$W230)</f>
        <v>Blöcke</v>
      </c>
      <c r="N230" s="100" t="str">
        <f>VLOOKUP(D230,'Liste Gründe'!A:D,2,FALSE)</f>
        <v>Schimmel</v>
      </c>
      <c r="O230" s="98" t="str">
        <f>IF(ISBLANK(F230),VLOOKUP(Abfalldokumentation!$X230,'Liste Gründe'!A:D,3,FALSE),F230)</f>
        <v>Luftzieher/Folienriss durch Transport</v>
      </c>
      <c r="P230" s="100" t="str">
        <f>IF(ISBLANK(Abfalldokumentation!$G230),"-",Abfalldokumentation!$G230)</f>
        <v>Luftzieher/Folienriss durch Transport</v>
      </c>
      <c r="Q230" s="99">
        <f t="shared" si="22"/>
        <v>35</v>
      </c>
      <c r="R230" s="100" t="str">
        <f t="shared" si="23"/>
        <v>Produkte</v>
      </c>
      <c r="S230" s="100" t="str">
        <f t="shared" si="24"/>
        <v>BUs</v>
      </c>
      <c r="T230" s="100" t="str">
        <f t="shared" si="25"/>
        <v>Symptome</v>
      </c>
      <c r="U230" s="100" t="str">
        <f>IFERROR(VLOOKUP(Abfalldokumentation!$W230,Kennzahlen!S:U,3,FALSE)*Abfalldokumentation!$J230,"0")</f>
        <v>0</v>
      </c>
      <c r="V230" s="99" t="str">
        <f>IF(ISBLANK(A230),VLOOKUP(Abfalldokumentation!$W230,'Linien - BU'!R:S,2,FALSE),A230)</f>
        <v>bu2</v>
      </c>
      <c r="W230" s="95" t="str">
        <f t="shared" si="26"/>
        <v>Blöcke</v>
      </c>
      <c r="X230" s="108">
        <f t="shared" si="27"/>
        <v>12</v>
      </c>
      <c r="Y230" s="34"/>
      <c r="AC230" s="34"/>
      <c r="AF230" s="34"/>
      <c r="AG230" s="34"/>
      <c r="AH230" s="34"/>
    </row>
    <row r="231" spans="1:34" ht="30" customHeight="1" x14ac:dyDescent="0.25">
      <c r="A231" s="56" t="s">
        <v>117</v>
      </c>
      <c r="B231" s="57" t="s">
        <v>75</v>
      </c>
      <c r="C231" s="57">
        <v>23</v>
      </c>
      <c r="D231" s="57">
        <v>30</v>
      </c>
      <c r="E231" s="58">
        <v>44442</v>
      </c>
      <c r="F231" s="59"/>
      <c r="G231" s="60"/>
      <c r="H231" s="61" t="str">
        <f>IFERROR(VLOOKUP(Abfalldokumentation!$B231,Artikel!A:C,3,FALSE),Abfalldokumentation!$B231)</f>
        <v>Diverses</v>
      </c>
      <c r="I231" s="90" t="str">
        <f>VLOOKUP(V231,'Linien - BU'!A:B,2,FALSE)</f>
        <v>BU4</v>
      </c>
      <c r="J231" s="91">
        <f t="shared" si="21"/>
        <v>23</v>
      </c>
      <c r="K231" s="92">
        <f>Abfalldokumentation!$E231</f>
        <v>44442</v>
      </c>
      <c r="L231" s="91" t="str">
        <f>IFERROR(IF(AND(OR(Abfalldokumentation!$I231="BU3",Abfalldokumentation!$I231="Verkauf"),Abfalldokumentation!$N231="Schimmel",Abfalldokumentation!$O231="keinen Abnehmer/kein Schälpersonal"),"Div. Zipfel, ES ohne Verwendung",VLOOKUP(Abfalldokumentation!$M231,Produktgruppen!A:B,2,FALSE)),"-")</f>
        <v>Diverses</v>
      </c>
      <c r="M231" s="93" t="str">
        <f>IFERROR(VLOOKUP(Abfalldokumentation!$W231,Artikel!A:C,3,FALSE),Abfalldokumentation!$W231)</f>
        <v>Diverses</v>
      </c>
      <c r="N231" s="94" t="str">
        <f>VLOOKUP(D231,'Liste Gründe'!A:D,2,FALSE)</f>
        <v>Linienbezogen</v>
      </c>
      <c r="O231" s="92" t="str">
        <f>IF(ISBLANK(F231),VLOOKUP(Abfalldokumentation!$X231,'Liste Gründe'!A:D,3,FALSE),F231)</f>
        <v>Maschinenabfall</v>
      </c>
      <c r="P231" s="94" t="str">
        <f>IF(ISBLANK(Abfalldokumentation!$G231),"-",Abfalldokumentation!$G231)</f>
        <v>-</v>
      </c>
      <c r="Q231" s="93">
        <f t="shared" si="22"/>
        <v>35</v>
      </c>
      <c r="R231" s="94" t="str">
        <f t="shared" si="23"/>
        <v>Produkte</v>
      </c>
      <c r="S231" s="94" t="str">
        <f t="shared" si="24"/>
        <v>BUs</v>
      </c>
      <c r="T231" s="94" t="str">
        <f t="shared" si="25"/>
        <v>Symptome</v>
      </c>
      <c r="U231" s="94" t="str">
        <f>IFERROR(VLOOKUP(Abfalldokumentation!$W231,Kennzahlen!S:U,3,FALSE)*Abfalldokumentation!$J231,"0")</f>
        <v>0</v>
      </c>
      <c r="V231" s="93" t="str">
        <f>IF(ISBLANK(A231),VLOOKUP(Abfalldokumentation!$W231,'Linien - BU'!R:S,2,FALSE),A231)</f>
        <v>Bu4</v>
      </c>
      <c r="W231" s="95" t="str">
        <f t="shared" si="26"/>
        <v>Diverses</v>
      </c>
      <c r="X231" s="108">
        <f t="shared" si="27"/>
        <v>30</v>
      </c>
      <c r="Y231" s="34"/>
      <c r="AC231" s="34"/>
      <c r="AF231" s="34"/>
      <c r="AG231" s="34"/>
      <c r="AH231" s="34"/>
    </row>
    <row r="232" spans="1:34" ht="30" customHeight="1" x14ac:dyDescent="0.25">
      <c r="A232" s="50" t="s">
        <v>56</v>
      </c>
      <c r="B232" s="51" t="s">
        <v>75</v>
      </c>
      <c r="C232" s="51">
        <v>18</v>
      </c>
      <c r="D232" s="51">
        <v>30</v>
      </c>
      <c r="E232" s="52">
        <v>44442</v>
      </c>
      <c r="F232" s="53"/>
      <c r="G232" s="54"/>
      <c r="H232" s="55" t="str">
        <f>IFERROR(VLOOKUP(Abfalldokumentation!$B232,Artikel!A:C,3,FALSE),Abfalldokumentation!$B232)</f>
        <v>Diverses</v>
      </c>
      <c r="I232" s="96" t="str">
        <f>VLOOKUP(V232,'Linien - BU'!A:B,2,FALSE)</f>
        <v>BU3</v>
      </c>
      <c r="J232" s="97">
        <f t="shared" si="21"/>
        <v>18</v>
      </c>
      <c r="K232" s="98">
        <f>Abfalldokumentation!$E232</f>
        <v>44442</v>
      </c>
      <c r="L232" s="97" t="str">
        <f>IFERROR(IF(AND(OR(Abfalldokumentation!$I232="BU3",Abfalldokumentation!$I232="Verkauf"),Abfalldokumentation!$N232="Schimmel",Abfalldokumentation!$O232="keinen Abnehmer/kein Schälpersonal"),"Div. Zipfel, ES ohne Verwendung",VLOOKUP(Abfalldokumentation!$M232,Produktgruppen!A:B,2,FALSE)),"-")</f>
        <v>Diverses</v>
      </c>
      <c r="M232" s="99" t="str">
        <f>IFERROR(VLOOKUP(Abfalldokumentation!$W232,Artikel!A:C,3,FALSE),Abfalldokumentation!$W232)</f>
        <v>Diverses</v>
      </c>
      <c r="N232" s="100" t="str">
        <f>VLOOKUP(D232,'Liste Gründe'!A:D,2,FALSE)</f>
        <v>Linienbezogen</v>
      </c>
      <c r="O232" s="98" t="str">
        <f>IF(ISBLANK(F232),VLOOKUP(Abfalldokumentation!$X232,'Liste Gründe'!A:D,3,FALSE),F232)</f>
        <v>Maschinenabfall</v>
      </c>
      <c r="P232" s="100" t="str">
        <f>IF(ISBLANK(Abfalldokumentation!$G232),"-",Abfalldokumentation!$G232)</f>
        <v>-</v>
      </c>
      <c r="Q232" s="99">
        <f t="shared" si="22"/>
        <v>35</v>
      </c>
      <c r="R232" s="100" t="str">
        <f t="shared" si="23"/>
        <v>Produkte</v>
      </c>
      <c r="S232" s="100" t="str">
        <f t="shared" si="24"/>
        <v>BUs</v>
      </c>
      <c r="T232" s="100" t="str">
        <f t="shared" si="25"/>
        <v>Symptome</v>
      </c>
      <c r="U232" s="100" t="str">
        <f>IFERROR(VLOOKUP(Abfalldokumentation!$W232,Kennzahlen!S:U,3,FALSE)*Abfalldokumentation!$J232,"0")</f>
        <v>0</v>
      </c>
      <c r="V232" s="99" t="str">
        <f>IF(ISBLANK(A232),VLOOKUP(Abfalldokumentation!$W232,'Linien - BU'!R:S,2,FALSE),A232)</f>
        <v>WVP</v>
      </c>
      <c r="W232" s="95" t="str">
        <f t="shared" si="26"/>
        <v>Diverses</v>
      </c>
      <c r="X232" s="108">
        <f t="shared" si="27"/>
        <v>30</v>
      </c>
      <c r="Y232" s="34"/>
      <c r="AC232" s="34"/>
      <c r="AF232" s="34"/>
      <c r="AG232" s="34"/>
      <c r="AH232" s="34"/>
    </row>
    <row r="233" spans="1:34" ht="30" customHeight="1" x14ac:dyDescent="0.25">
      <c r="A233" s="56" t="s">
        <v>88</v>
      </c>
      <c r="B233" s="57" t="s">
        <v>221</v>
      </c>
      <c r="C233" s="57">
        <v>87.2</v>
      </c>
      <c r="D233" s="57">
        <v>30</v>
      </c>
      <c r="E233" s="58">
        <v>44442</v>
      </c>
      <c r="F233" s="59"/>
      <c r="G233" s="60"/>
      <c r="H233" s="61" t="str">
        <f>IFERROR(VLOOKUP(Abfalldokumentation!$B233,Artikel!A:C,3,FALSE),Abfalldokumentation!$B233)</f>
        <v>DIverses</v>
      </c>
      <c r="I233" s="90" t="str">
        <f>VLOOKUP(V233,'Linien - BU'!A:B,2,FALSE)</f>
        <v>BU3</v>
      </c>
      <c r="J233" s="91">
        <f t="shared" si="21"/>
        <v>87.2</v>
      </c>
      <c r="K233" s="92">
        <f>Abfalldokumentation!$E233</f>
        <v>44442</v>
      </c>
      <c r="L233" s="91" t="str">
        <f>IFERROR(IF(AND(OR(Abfalldokumentation!$I233="BU3",Abfalldokumentation!$I233="Verkauf"),Abfalldokumentation!$N233="Schimmel",Abfalldokumentation!$O233="keinen Abnehmer/kein Schälpersonal"),"Div. Zipfel, ES ohne Verwendung",VLOOKUP(Abfalldokumentation!$M233,Produktgruppen!A:B,2,FALSE)),"-")</f>
        <v>Diverses</v>
      </c>
      <c r="M233" s="93" t="str">
        <f>IFERROR(VLOOKUP(Abfalldokumentation!$W233,Artikel!A:C,3,FALSE),Abfalldokumentation!$W233)</f>
        <v>DIverses</v>
      </c>
      <c r="N233" s="94" t="str">
        <f>VLOOKUP(D233,'Liste Gründe'!A:D,2,FALSE)</f>
        <v>Linienbezogen</v>
      </c>
      <c r="O233" s="92" t="str">
        <f>IF(ISBLANK(F233),VLOOKUP(Abfalldokumentation!$X233,'Liste Gründe'!A:D,3,FALSE),F233)</f>
        <v>Maschinenabfall</v>
      </c>
      <c r="P233" s="94" t="str">
        <f>IF(ISBLANK(Abfalldokumentation!$G233),"-",Abfalldokumentation!$G233)</f>
        <v>-</v>
      </c>
      <c r="Q233" s="93">
        <f t="shared" si="22"/>
        <v>35</v>
      </c>
      <c r="R233" s="94" t="str">
        <f t="shared" si="23"/>
        <v>Produkte</v>
      </c>
      <c r="S233" s="94" t="str">
        <f t="shared" si="24"/>
        <v>BUs</v>
      </c>
      <c r="T233" s="94" t="str">
        <f t="shared" si="25"/>
        <v>Symptome</v>
      </c>
      <c r="U233" s="94" t="str">
        <f>IFERROR(VLOOKUP(Abfalldokumentation!$W233,Kennzahlen!S:U,3,FALSE)*Abfalldokumentation!$J233,"0")</f>
        <v>0</v>
      </c>
      <c r="V233" s="93" t="str">
        <f>IF(ISBLANK(A233),VLOOKUP(Abfalldokumentation!$W233,'Linien - BU'!R:S,2,FALSE),A233)</f>
        <v>Bu3</v>
      </c>
      <c r="W233" s="95" t="str">
        <f t="shared" si="26"/>
        <v>DIverses</v>
      </c>
      <c r="X233" s="108">
        <f t="shared" si="27"/>
        <v>30</v>
      </c>
      <c r="Y233" s="34"/>
      <c r="AC233" s="34"/>
      <c r="AF233" s="34"/>
      <c r="AG233" s="34"/>
      <c r="AH233" s="34"/>
    </row>
    <row r="234" spans="1:34" ht="30" customHeight="1" x14ac:dyDescent="0.25">
      <c r="A234" s="50" t="s">
        <v>7</v>
      </c>
      <c r="B234" s="51" t="s">
        <v>75</v>
      </c>
      <c r="C234" s="51">
        <v>39</v>
      </c>
      <c r="D234" s="51">
        <v>30</v>
      </c>
      <c r="E234" s="52">
        <v>44442</v>
      </c>
      <c r="F234" s="53"/>
      <c r="G234" s="54"/>
      <c r="H234" s="55" t="str">
        <f>IFERROR(VLOOKUP(Abfalldokumentation!$B234,Artikel!A:C,3,FALSE),Abfalldokumentation!$B234)</f>
        <v>Diverses</v>
      </c>
      <c r="I234" s="96" t="str">
        <f>VLOOKUP(V234,'Linien - BU'!A:B,2,FALSE)</f>
        <v>BU2</v>
      </c>
      <c r="J234" s="97">
        <f t="shared" si="21"/>
        <v>39</v>
      </c>
      <c r="K234" s="98">
        <f>Abfalldokumentation!$E234</f>
        <v>44442</v>
      </c>
      <c r="L234" s="97" t="str">
        <f>IFERROR(IF(AND(OR(Abfalldokumentation!$I234="BU3",Abfalldokumentation!$I234="Verkauf"),Abfalldokumentation!$N234="Schimmel",Abfalldokumentation!$O234="keinen Abnehmer/kein Schälpersonal"),"Div. Zipfel, ES ohne Verwendung",VLOOKUP(Abfalldokumentation!$M234,Produktgruppen!A:B,2,FALSE)),"-")</f>
        <v>Diverses</v>
      </c>
      <c r="M234" s="99" t="str">
        <f>IFERROR(VLOOKUP(Abfalldokumentation!$W234,Artikel!A:C,3,FALSE),Abfalldokumentation!$W234)</f>
        <v>Diverses</v>
      </c>
      <c r="N234" s="100" t="str">
        <f>VLOOKUP(D234,'Liste Gründe'!A:D,2,FALSE)</f>
        <v>Linienbezogen</v>
      </c>
      <c r="O234" s="98" t="str">
        <f>IF(ISBLANK(F234),VLOOKUP(Abfalldokumentation!$X234,'Liste Gründe'!A:D,3,FALSE),F234)</f>
        <v>Maschinenabfall</v>
      </c>
      <c r="P234" s="100" t="str">
        <f>IF(ISBLANK(Abfalldokumentation!$G234),"-",Abfalldokumentation!$G234)</f>
        <v>-</v>
      </c>
      <c r="Q234" s="99">
        <f t="shared" si="22"/>
        <v>35</v>
      </c>
      <c r="R234" s="100" t="str">
        <f t="shared" si="23"/>
        <v>Produkte</v>
      </c>
      <c r="S234" s="100" t="str">
        <f t="shared" si="24"/>
        <v>BUs</v>
      </c>
      <c r="T234" s="100" t="str">
        <f t="shared" si="25"/>
        <v>Symptome</v>
      </c>
      <c r="U234" s="100" t="str">
        <f>IFERROR(VLOOKUP(Abfalldokumentation!$W234,Kennzahlen!S:U,3,FALSE)*Abfalldokumentation!$J234,"0")</f>
        <v>0</v>
      </c>
      <c r="V234" s="99" t="str">
        <f>IF(ISBLANK(A234),VLOOKUP(Abfalldokumentation!$W234,'Linien - BU'!R:S,2,FALSE),A234)</f>
        <v>BU2</v>
      </c>
      <c r="W234" s="95" t="str">
        <f t="shared" si="26"/>
        <v>Diverses</v>
      </c>
      <c r="X234" s="108">
        <f t="shared" si="27"/>
        <v>30</v>
      </c>
      <c r="Y234" s="34"/>
      <c r="AC234" s="34"/>
      <c r="AF234" s="34"/>
      <c r="AG234" s="34"/>
      <c r="AH234" s="34"/>
    </row>
    <row r="235" spans="1:34" ht="30" customHeight="1" x14ac:dyDescent="0.25">
      <c r="A235" s="56" t="s">
        <v>7</v>
      </c>
      <c r="B235" s="57" t="s">
        <v>75</v>
      </c>
      <c r="C235" s="57">
        <v>65</v>
      </c>
      <c r="D235" s="57">
        <v>30</v>
      </c>
      <c r="E235" s="58">
        <v>44442</v>
      </c>
      <c r="F235" s="59"/>
      <c r="G235" s="60"/>
      <c r="H235" s="61" t="str">
        <f>IFERROR(VLOOKUP(Abfalldokumentation!$B235,Artikel!A:C,3,FALSE),Abfalldokumentation!$B235)</f>
        <v>Diverses</v>
      </c>
      <c r="I235" s="90" t="str">
        <f>VLOOKUP(V235,'Linien - BU'!A:B,2,FALSE)</f>
        <v>BU2</v>
      </c>
      <c r="J235" s="91">
        <f t="shared" si="21"/>
        <v>65</v>
      </c>
      <c r="K235" s="92">
        <f>Abfalldokumentation!$E235</f>
        <v>44442</v>
      </c>
      <c r="L235" s="91" t="str">
        <f>IFERROR(IF(AND(OR(Abfalldokumentation!$I235="BU3",Abfalldokumentation!$I235="Verkauf"),Abfalldokumentation!$N235="Schimmel",Abfalldokumentation!$O235="keinen Abnehmer/kein Schälpersonal"),"Div. Zipfel, ES ohne Verwendung",VLOOKUP(Abfalldokumentation!$M235,Produktgruppen!A:B,2,FALSE)),"-")</f>
        <v>Diverses</v>
      </c>
      <c r="M235" s="93" t="str">
        <f>IFERROR(VLOOKUP(Abfalldokumentation!$W235,Artikel!A:C,3,FALSE),Abfalldokumentation!$W235)</f>
        <v>Diverses</v>
      </c>
      <c r="N235" s="94" t="str">
        <f>VLOOKUP(D235,'Liste Gründe'!A:D,2,FALSE)</f>
        <v>Linienbezogen</v>
      </c>
      <c r="O235" s="92" t="str">
        <f>IF(ISBLANK(F235),VLOOKUP(Abfalldokumentation!$X235,'Liste Gründe'!A:D,3,FALSE),F235)</f>
        <v>Maschinenabfall</v>
      </c>
      <c r="P235" s="94" t="str">
        <f>IF(ISBLANK(Abfalldokumentation!$G235),"-",Abfalldokumentation!$G235)</f>
        <v>-</v>
      </c>
      <c r="Q235" s="93">
        <f t="shared" si="22"/>
        <v>35</v>
      </c>
      <c r="R235" s="94" t="str">
        <f t="shared" si="23"/>
        <v>Produkte</v>
      </c>
      <c r="S235" s="94" t="str">
        <f t="shared" si="24"/>
        <v>BUs</v>
      </c>
      <c r="T235" s="94" t="str">
        <f t="shared" si="25"/>
        <v>Symptome</v>
      </c>
      <c r="U235" s="94" t="str">
        <f>IFERROR(VLOOKUP(Abfalldokumentation!$W235,Kennzahlen!S:U,3,FALSE)*Abfalldokumentation!$J235,"0")</f>
        <v>0</v>
      </c>
      <c r="V235" s="93" t="str">
        <f>IF(ISBLANK(A235),VLOOKUP(Abfalldokumentation!$W235,'Linien - BU'!R:S,2,FALSE),A235)</f>
        <v>BU2</v>
      </c>
      <c r="W235" s="95" t="str">
        <f t="shared" si="26"/>
        <v>Diverses</v>
      </c>
      <c r="X235" s="108">
        <f t="shared" si="27"/>
        <v>30</v>
      </c>
      <c r="Y235" s="34"/>
      <c r="AC235" s="34"/>
      <c r="AF235" s="34"/>
      <c r="AG235" s="34"/>
      <c r="AH235" s="34"/>
    </row>
    <row r="236" spans="1:34" ht="30" customHeight="1" x14ac:dyDescent="0.25">
      <c r="A236" s="50" t="s">
        <v>63</v>
      </c>
      <c r="B236" s="51" t="s">
        <v>60</v>
      </c>
      <c r="C236" s="51">
        <v>326.8</v>
      </c>
      <c r="D236" s="51">
        <v>30</v>
      </c>
      <c r="E236" s="52">
        <v>44442</v>
      </c>
      <c r="F236" s="53"/>
      <c r="G236" s="54"/>
      <c r="H236" s="55" t="str">
        <f>IFERROR(VLOOKUP(Abfalldokumentation!$B236,Artikel!A:C,3,FALSE),Abfalldokumentation!$B236)</f>
        <v>Diverses aus Abfüllung</v>
      </c>
      <c r="I236" s="96" t="str">
        <f>VLOOKUP(V236,'Linien - BU'!A:B,2,FALSE)</f>
        <v>BU1</v>
      </c>
      <c r="J236" s="97">
        <f t="shared" si="21"/>
        <v>326.8</v>
      </c>
      <c r="K236" s="98">
        <f>Abfalldokumentation!$E236</f>
        <v>44442</v>
      </c>
      <c r="L236" s="97" t="str">
        <f>IFERROR(IF(AND(OR(Abfalldokumentation!$I236="BU3",Abfalldokumentation!$I236="Verkauf"),Abfalldokumentation!$N236="Schimmel",Abfalldokumentation!$O236="keinen Abnehmer/kein Schälpersonal"),"Div. Zipfel, ES ohne Verwendung",VLOOKUP(Abfalldokumentation!$M236,Produktgruppen!A:B,2,FALSE)),"-")</f>
        <v>Diverses</v>
      </c>
      <c r="M236" s="99" t="str">
        <f>IFERROR(VLOOKUP(Abfalldokumentation!$W236,Artikel!A:C,3,FALSE),Abfalldokumentation!$W236)</f>
        <v>Diverses aus Abfüllung</v>
      </c>
      <c r="N236" s="100" t="str">
        <f>VLOOKUP(D236,'Liste Gründe'!A:D,2,FALSE)</f>
        <v>Linienbezogen</v>
      </c>
      <c r="O236" s="98" t="str">
        <f>IF(ISBLANK(F236),VLOOKUP(Abfalldokumentation!$X236,'Liste Gründe'!A:D,3,FALSE),F236)</f>
        <v>Maschinenabfall</v>
      </c>
      <c r="P236" s="100" t="str">
        <f>IF(ISBLANK(Abfalldokumentation!$G236),"-",Abfalldokumentation!$G236)</f>
        <v>-</v>
      </c>
      <c r="Q236" s="99">
        <f t="shared" si="22"/>
        <v>35</v>
      </c>
      <c r="R236" s="100" t="str">
        <f t="shared" si="23"/>
        <v>Produkte</v>
      </c>
      <c r="S236" s="100" t="str">
        <f t="shared" si="24"/>
        <v>BUs</v>
      </c>
      <c r="T236" s="100" t="str">
        <f t="shared" si="25"/>
        <v>Symptome</v>
      </c>
      <c r="U236" s="100" t="str">
        <f>IFERROR(VLOOKUP(Abfalldokumentation!$W236,Kennzahlen!S:U,3,FALSE)*Abfalldokumentation!$J236,"0")</f>
        <v>0</v>
      </c>
      <c r="V236" s="99" t="str">
        <f>IF(ISBLANK(A236),VLOOKUP(Abfalldokumentation!$W236,'Linien - BU'!R:S,2,FALSE),A236)</f>
        <v>Abfüllung</v>
      </c>
      <c r="W236" s="95" t="str">
        <f t="shared" si="26"/>
        <v>Diverses aus Abfüllung</v>
      </c>
      <c r="X236" s="108">
        <f t="shared" si="27"/>
        <v>30</v>
      </c>
      <c r="Y236" s="34"/>
      <c r="AC236" s="34"/>
      <c r="AF236" s="34"/>
      <c r="AG236" s="34"/>
      <c r="AH236" s="34"/>
    </row>
    <row r="237" spans="1:34" ht="30" customHeight="1" x14ac:dyDescent="0.25">
      <c r="A237" s="56" t="s">
        <v>140</v>
      </c>
      <c r="B237" s="57" t="s">
        <v>199</v>
      </c>
      <c r="C237" s="57">
        <v>7.2</v>
      </c>
      <c r="D237" s="57">
        <v>74</v>
      </c>
      <c r="E237" s="58">
        <v>44442</v>
      </c>
      <c r="F237" s="59" t="s">
        <v>68</v>
      </c>
      <c r="G237" s="60" t="s">
        <v>68</v>
      </c>
      <c r="H237" s="61" t="str">
        <f>IFERROR(VLOOKUP(Abfalldokumentation!$B237,Artikel!A:C,3,FALSE),Abfalldokumentation!$B237)</f>
        <v>Diverses QM</v>
      </c>
      <c r="I237" s="90" t="str">
        <f>VLOOKUP(V237,'Linien - BU'!A:B,2,FALSE)</f>
        <v>Rest</v>
      </c>
      <c r="J237" s="91">
        <f t="shared" si="21"/>
        <v>7.2</v>
      </c>
      <c r="K237" s="92">
        <f>Abfalldokumentation!$E237</f>
        <v>44442</v>
      </c>
      <c r="L237" s="91" t="str">
        <f>IFERROR(IF(AND(OR(Abfalldokumentation!$I237="BU3",Abfalldokumentation!$I237="Verkauf"),Abfalldokumentation!$N237="Schimmel",Abfalldokumentation!$O237="keinen Abnehmer/kein Schälpersonal"),"Div. Zipfel, ES ohne Verwendung",VLOOKUP(Abfalldokumentation!$M237,Produktgruppen!A:B,2,FALSE)),"-")</f>
        <v>Qualitätssicherung</v>
      </c>
      <c r="M237" s="93" t="str">
        <f>IFERROR(VLOOKUP(Abfalldokumentation!$W237,Artikel!A:C,3,FALSE),Abfalldokumentation!$W237)</f>
        <v>Diverses QM</v>
      </c>
      <c r="N237" s="94" t="str">
        <f>VLOOKUP(D237,'Liste Gründe'!A:D,2,FALSE)</f>
        <v>Qualitätssicherung</v>
      </c>
      <c r="O237" s="92" t="str">
        <f>IF(ISBLANK(F237),VLOOKUP(Abfalldokumentation!$X237,'Liste Gründe'!A:D,3,FALSE),F237)</f>
        <v>Sensorik</v>
      </c>
      <c r="P237" s="94" t="str">
        <f>IF(ISBLANK(Abfalldokumentation!$G237),"-",Abfalldokumentation!$G237)</f>
        <v>Sensorik</v>
      </c>
      <c r="Q237" s="93">
        <f t="shared" si="22"/>
        <v>35</v>
      </c>
      <c r="R237" s="94" t="str">
        <f t="shared" si="23"/>
        <v>Produkte</v>
      </c>
      <c r="S237" s="94" t="str">
        <f t="shared" si="24"/>
        <v>BUs</v>
      </c>
      <c r="T237" s="94" t="str">
        <f t="shared" si="25"/>
        <v>Symptome</v>
      </c>
      <c r="U237" s="94" t="str">
        <f>IFERROR(VLOOKUP(Abfalldokumentation!$W237,Kennzahlen!S:U,3,FALSE)*Abfalldokumentation!$J237,"0")</f>
        <v>0</v>
      </c>
      <c r="V237" s="93" t="str">
        <f>IF(ISBLANK(A237),VLOOKUP(Abfalldokumentation!$W237,'Linien - BU'!R:S,2,FALSE),A237)</f>
        <v>QM</v>
      </c>
      <c r="W237" s="95" t="str">
        <f t="shared" si="26"/>
        <v>Diverses QM</v>
      </c>
      <c r="X237" s="108">
        <f t="shared" si="27"/>
        <v>74</v>
      </c>
      <c r="Y237" s="34"/>
      <c r="AC237" s="34"/>
      <c r="AF237" s="34"/>
      <c r="AG237" s="34"/>
      <c r="AH237" s="34"/>
    </row>
    <row r="238" spans="1:34" ht="30" customHeight="1" x14ac:dyDescent="0.25">
      <c r="A238" s="50" t="s">
        <v>140</v>
      </c>
      <c r="B238" s="51" t="s">
        <v>199</v>
      </c>
      <c r="C238" s="51">
        <v>9</v>
      </c>
      <c r="D238" s="51">
        <v>74</v>
      </c>
      <c r="E238" s="52">
        <v>44442</v>
      </c>
      <c r="F238" s="53" t="s">
        <v>68</v>
      </c>
      <c r="G238" s="54" t="s">
        <v>68</v>
      </c>
      <c r="H238" s="55" t="str">
        <f>IFERROR(VLOOKUP(Abfalldokumentation!$B238,Artikel!A:C,3,FALSE),Abfalldokumentation!$B238)</f>
        <v>Diverses QM</v>
      </c>
      <c r="I238" s="96" t="str">
        <f>VLOOKUP(V238,'Linien - BU'!A:B,2,FALSE)</f>
        <v>Rest</v>
      </c>
      <c r="J238" s="97">
        <f t="shared" si="21"/>
        <v>9</v>
      </c>
      <c r="K238" s="98">
        <f>Abfalldokumentation!$E238</f>
        <v>44442</v>
      </c>
      <c r="L238" s="97" t="str">
        <f>IFERROR(IF(AND(OR(Abfalldokumentation!$I238="BU3",Abfalldokumentation!$I238="Verkauf"),Abfalldokumentation!$N238="Schimmel",Abfalldokumentation!$O238="keinen Abnehmer/kein Schälpersonal"),"Div. Zipfel, ES ohne Verwendung",VLOOKUP(Abfalldokumentation!$M238,Produktgruppen!A:B,2,FALSE)),"-")</f>
        <v>Qualitätssicherung</v>
      </c>
      <c r="M238" s="99" t="str">
        <f>IFERROR(VLOOKUP(Abfalldokumentation!$W238,Artikel!A:C,3,FALSE),Abfalldokumentation!$W238)</f>
        <v>Diverses QM</v>
      </c>
      <c r="N238" s="100" t="str">
        <f>VLOOKUP(D238,'Liste Gründe'!A:D,2,FALSE)</f>
        <v>Qualitätssicherung</v>
      </c>
      <c r="O238" s="98" t="str">
        <f>IF(ISBLANK(F238),VLOOKUP(Abfalldokumentation!$X238,'Liste Gründe'!A:D,3,FALSE),F238)</f>
        <v>Sensorik</v>
      </c>
      <c r="P238" s="100" t="str">
        <f>IF(ISBLANK(Abfalldokumentation!$G238),"-",Abfalldokumentation!$G238)</f>
        <v>Sensorik</v>
      </c>
      <c r="Q238" s="99">
        <f t="shared" si="22"/>
        <v>35</v>
      </c>
      <c r="R238" s="100" t="str">
        <f t="shared" si="23"/>
        <v>Produkte</v>
      </c>
      <c r="S238" s="100" t="str">
        <f t="shared" si="24"/>
        <v>BUs</v>
      </c>
      <c r="T238" s="100" t="str">
        <f t="shared" si="25"/>
        <v>Symptome</v>
      </c>
      <c r="U238" s="100" t="str">
        <f>IFERROR(VLOOKUP(Abfalldokumentation!$W238,Kennzahlen!S:U,3,FALSE)*Abfalldokumentation!$J238,"0")</f>
        <v>0</v>
      </c>
      <c r="V238" s="99" t="str">
        <f>IF(ISBLANK(A238),VLOOKUP(Abfalldokumentation!$W238,'Linien - BU'!R:S,2,FALSE),A238)</f>
        <v>QM</v>
      </c>
      <c r="W238" s="95" t="str">
        <f t="shared" si="26"/>
        <v>Diverses QM</v>
      </c>
      <c r="X238" s="108">
        <f t="shared" si="27"/>
        <v>74</v>
      </c>
      <c r="Y238" s="34"/>
      <c r="AC238" s="34"/>
      <c r="AF238" s="34"/>
      <c r="AG238" s="34"/>
      <c r="AH238" s="34"/>
    </row>
    <row r="239" spans="1:34" ht="30" customHeight="1" x14ac:dyDescent="0.25">
      <c r="A239" s="56" t="s">
        <v>140</v>
      </c>
      <c r="B239" s="57" t="s">
        <v>199</v>
      </c>
      <c r="C239" s="57">
        <v>13.5</v>
      </c>
      <c r="D239" s="57">
        <v>74</v>
      </c>
      <c r="E239" s="58">
        <v>44442</v>
      </c>
      <c r="F239" s="59" t="s">
        <v>68</v>
      </c>
      <c r="G239" s="60" t="s">
        <v>68</v>
      </c>
      <c r="H239" s="61" t="str">
        <f>IFERROR(VLOOKUP(Abfalldokumentation!$B239,Artikel!A:C,3,FALSE),Abfalldokumentation!$B239)</f>
        <v>Diverses QM</v>
      </c>
      <c r="I239" s="90" t="str">
        <f>VLOOKUP(V239,'Linien - BU'!A:B,2,FALSE)</f>
        <v>Rest</v>
      </c>
      <c r="J239" s="91">
        <f t="shared" si="21"/>
        <v>13.5</v>
      </c>
      <c r="K239" s="92">
        <f>Abfalldokumentation!$E239</f>
        <v>44442</v>
      </c>
      <c r="L239" s="91" t="str">
        <f>IFERROR(IF(AND(OR(Abfalldokumentation!$I239="BU3",Abfalldokumentation!$I239="Verkauf"),Abfalldokumentation!$N239="Schimmel",Abfalldokumentation!$O239="keinen Abnehmer/kein Schälpersonal"),"Div. Zipfel, ES ohne Verwendung",VLOOKUP(Abfalldokumentation!$M239,Produktgruppen!A:B,2,FALSE)),"-")</f>
        <v>Qualitätssicherung</v>
      </c>
      <c r="M239" s="93" t="str">
        <f>IFERROR(VLOOKUP(Abfalldokumentation!$W239,Artikel!A:C,3,FALSE),Abfalldokumentation!$W239)</f>
        <v>Diverses QM</v>
      </c>
      <c r="N239" s="94" t="str">
        <f>VLOOKUP(D239,'Liste Gründe'!A:D,2,FALSE)</f>
        <v>Qualitätssicherung</v>
      </c>
      <c r="O239" s="92" t="str">
        <f>IF(ISBLANK(F239),VLOOKUP(Abfalldokumentation!$X239,'Liste Gründe'!A:D,3,FALSE),F239)</f>
        <v>Sensorik</v>
      </c>
      <c r="P239" s="94" t="str">
        <f>IF(ISBLANK(Abfalldokumentation!$G239),"-",Abfalldokumentation!$G239)</f>
        <v>Sensorik</v>
      </c>
      <c r="Q239" s="93">
        <f t="shared" si="22"/>
        <v>35</v>
      </c>
      <c r="R239" s="94" t="str">
        <f t="shared" si="23"/>
        <v>Produkte</v>
      </c>
      <c r="S239" s="94" t="str">
        <f t="shared" si="24"/>
        <v>BUs</v>
      </c>
      <c r="T239" s="94" t="str">
        <f t="shared" si="25"/>
        <v>Symptome</v>
      </c>
      <c r="U239" s="94" t="str">
        <f>IFERROR(VLOOKUP(Abfalldokumentation!$W239,Kennzahlen!S:U,3,FALSE)*Abfalldokumentation!$J239,"0")</f>
        <v>0</v>
      </c>
      <c r="V239" s="93" t="str">
        <f>IF(ISBLANK(A239),VLOOKUP(Abfalldokumentation!$W239,'Linien - BU'!R:S,2,FALSE),A239)</f>
        <v>QM</v>
      </c>
      <c r="W239" s="95" t="str">
        <f t="shared" si="26"/>
        <v>Diverses QM</v>
      </c>
      <c r="X239" s="108">
        <f t="shared" si="27"/>
        <v>74</v>
      </c>
      <c r="Y239" s="34"/>
      <c r="AC239" s="34"/>
      <c r="AF239" s="34"/>
      <c r="AG239" s="34"/>
      <c r="AH239" s="34"/>
    </row>
    <row r="240" spans="1:34" ht="30" customHeight="1" x14ac:dyDescent="0.25">
      <c r="A240" s="50" t="s">
        <v>59</v>
      </c>
      <c r="B240" s="51" t="s">
        <v>57</v>
      </c>
      <c r="C240" s="51">
        <v>4.5</v>
      </c>
      <c r="D240" s="62">
        <v>74</v>
      </c>
      <c r="E240" s="52">
        <v>44442</v>
      </c>
      <c r="F240" s="53" t="s">
        <v>68</v>
      </c>
      <c r="G240" s="54" t="s">
        <v>68</v>
      </c>
      <c r="H240" s="55" t="str">
        <f>IFERROR(VLOOKUP(Abfalldokumentation!$B240,Artikel!A:C,3,FALSE),Abfalldokumentation!$B240)</f>
        <v>Laborproben</v>
      </c>
      <c r="I240" s="96" t="str">
        <f>VLOOKUP(V240,'Linien - BU'!A:B,2,FALSE)</f>
        <v>Rest</v>
      </c>
      <c r="J240" s="97">
        <f t="shared" si="21"/>
        <v>4.5</v>
      </c>
      <c r="K240" s="98">
        <f>Abfalldokumentation!$E240</f>
        <v>44442</v>
      </c>
      <c r="L240" s="97" t="str">
        <f>IFERROR(IF(AND(OR(Abfalldokumentation!$I240="BU3",Abfalldokumentation!$I240="Verkauf"),Abfalldokumentation!$N240="Schimmel",Abfalldokumentation!$O240="keinen Abnehmer/kein Schälpersonal"),"Div. Zipfel, ES ohne Verwendung",VLOOKUP(Abfalldokumentation!$M240,Produktgruppen!A:B,2,FALSE)),"-")</f>
        <v>Qualitätssicherung</v>
      </c>
      <c r="M240" s="99" t="str">
        <f>IFERROR(VLOOKUP(Abfalldokumentation!$W240,Artikel!A:C,3,FALSE),Abfalldokumentation!$W240)</f>
        <v>Laborproben</v>
      </c>
      <c r="N240" s="100" t="str">
        <f>VLOOKUP(D240,'Liste Gründe'!A:D,2,FALSE)</f>
        <v>Qualitätssicherung</v>
      </c>
      <c r="O240" s="98" t="str">
        <f>IF(ISBLANK(F240),VLOOKUP(Abfalldokumentation!$X240,'Liste Gründe'!A:D,3,FALSE),F240)</f>
        <v>Sensorik</v>
      </c>
      <c r="P240" s="100" t="str">
        <f>IF(ISBLANK(Abfalldokumentation!$G240),"-",Abfalldokumentation!$G240)</f>
        <v>Sensorik</v>
      </c>
      <c r="Q240" s="99">
        <f t="shared" si="22"/>
        <v>35</v>
      </c>
      <c r="R240" s="100" t="str">
        <f t="shared" si="23"/>
        <v>Produkte</v>
      </c>
      <c r="S240" s="100" t="str">
        <f t="shared" si="24"/>
        <v>BUs</v>
      </c>
      <c r="T240" s="100" t="str">
        <f t="shared" si="25"/>
        <v>Symptome</v>
      </c>
      <c r="U240" s="100" t="str">
        <f>IFERROR(VLOOKUP(Abfalldokumentation!$W240,Kennzahlen!S:U,3,FALSE)*Abfalldokumentation!$J240,"0")</f>
        <v>0</v>
      </c>
      <c r="V240" s="99" t="str">
        <f>IF(ISBLANK(A240),VLOOKUP(Abfalldokumentation!$W240,'Linien - BU'!R:S,2,FALSE),A240)</f>
        <v>Labor</v>
      </c>
      <c r="W240" s="95" t="str">
        <f t="shared" si="26"/>
        <v>Laborproben</v>
      </c>
      <c r="X240" s="108">
        <f t="shared" si="27"/>
        <v>74</v>
      </c>
      <c r="Y240" s="34"/>
      <c r="AC240" s="34"/>
      <c r="AF240" s="34"/>
      <c r="AG240" s="34"/>
      <c r="AH240" s="34"/>
    </row>
    <row r="241" spans="1:34" ht="30" customHeight="1" x14ac:dyDescent="0.25">
      <c r="A241" s="56" t="s">
        <v>59</v>
      </c>
      <c r="B241" s="57" t="s">
        <v>57</v>
      </c>
      <c r="C241" s="57">
        <v>20</v>
      </c>
      <c r="D241" s="63">
        <v>74</v>
      </c>
      <c r="E241" s="58">
        <v>44442</v>
      </c>
      <c r="F241" s="59" t="s">
        <v>68</v>
      </c>
      <c r="G241" s="60" t="s">
        <v>68</v>
      </c>
      <c r="H241" s="61" t="str">
        <f>IFERROR(VLOOKUP(Abfalldokumentation!$B241,Artikel!A:C,3,FALSE),Abfalldokumentation!$B241)</f>
        <v>Laborproben</v>
      </c>
      <c r="I241" s="90" t="str">
        <f>VLOOKUP(V241,'Linien - BU'!A:B,2,FALSE)</f>
        <v>Rest</v>
      </c>
      <c r="J241" s="91">
        <f t="shared" si="21"/>
        <v>20</v>
      </c>
      <c r="K241" s="92">
        <f>Abfalldokumentation!$E241</f>
        <v>44442</v>
      </c>
      <c r="L241" s="91" t="str">
        <f>IFERROR(IF(AND(OR(Abfalldokumentation!$I241="BU3",Abfalldokumentation!$I241="Verkauf"),Abfalldokumentation!$N241="Schimmel",Abfalldokumentation!$O241="keinen Abnehmer/kein Schälpersonal"),"Div. Zipfel, ES ohne Verwendung",VLOOKUP(Abfalldokumentation!$M241,Produktgruppen!A:B,2,FALSE)),"-")</f>
        <v>Qualitätssicherung</v>
      </c>
      <c r="M241" s="93" t="str">
        <f>IFERROR(VLOOKUP(Abfalldokumentation!$W241,Artikel!A:C,3,FALSE),Abfalldokumentation!$W241)</f>
        <v>Laborproben</v>
      </c>
      <c r="N241" s="94" t="str">
        <f>VLOOKUP(D241,'Liste Gründe'!A:D,2,FALSE)</f>
        <v>Qualitätssicherung</v>
      </c>
      <c r="O241" s="92" t="str">
        <f>IF(ISBLANK(F241),VLOOKUP(Abfalldokumentation!$X241,'Liste Gründe'!A:D,3,FALSE),F241)</f>
        <v>Sensorik</v>
      </c>
      <c r="P241" s="94" t="str">
        <f>IF(ISBLANK(Abfalldokumentation!$G241),"-",Abfalldokumentation!$G241)</f>
        <v>Sensorik</v>
      </c>
      <c r="Q241" s="93">
        <f t="shared" si="22"/>
        <v>35</v>
      </c>
      <c r="R241" s="94" t="str">
        <f t="shared" si="23"/>
        <v>Produkte</v>
      </c>
      <c r="S241" s="94" t="str">
        <f t="shared" si="24"/>
        <v>BUs</v>
      </c>
      <c r="T241" s="94" t="str">
        <f t="shared" si="25"/>
        <v>Symptome</v>
      </c>
      <c r="U241" s="94" t="str">
        <f>IFERROR(VLOOKUP(Abfalldokumentation!$W241,Kennzahlen!S:U,3,FALSE)*Abfalldokumentation!$J241,"0")</f>
        <v>0</v>
      </c>
      <c r="V241" s="93" t="str">
        <f>IF(ISBLANK(A241),VLOOKUP(Abfalldokumentation!$W241,'Linien - BU'!R:S,2,FALSE),A241)</f>
        <v>Labor</v>
      </c>
      <c r="W241" s="95" t="str">
        <f t="shared" si="26"/>
        <v>Laborproben</v>
      </c>
      <c r="X241" s="108">
        <f t="shared" si="27"/>
        <v>74</v>
      </c>
      <c r="Y241" s="34"/>
      <c r="AC241" s="34"/>
      <c r="AF241" s="34"/>
      <c r="AG241" s="34"/>
      <c r="AH241" s="34"/>
    </row>
    <row r="242" spans="1:34" ht="30" customHeight="1" x14ac:dyDescent="0.25">
      <c r="A242" s="50" t="s">
        <v>59</v>
      </c>
      <c r="B242" s="51" t="s">
        <v>57</v>
      </c>
      <c r="C242" s="51">
        <v>74</v>
      </c>
      <c r="D242" s="62">
        <v>71</v>
      </c>
      <c r="E242" s="52">
        <v>44442</v>
      </c>
      <c r="F242" s="53" t="s">
        <v>116</v>
      </c>
      <c r="G242" s="54" t="s">
        <v>116</v>
      </c>
      <c r="H242" s="55" t="str">
        <f>IFERROR(VLOOKUP(Abfalldokumentation!$B242,Artikel!A:C,3,FALSE),Abfalldokumentation!$B242)</f>
        <v>Laborproben</v>
      </c>
      <c r="I242" s="96" t="str">
        <f>VLOOKUP(V242,'Linien - BU'!A:B,2,FALSE)</f>
        <v>Rest</v>
      </c>
      <c r="J242" s="97">
        <f t="shared" si="21"/>
        <v>74</v>
      </c>
      <c r="K242" s="98">
        <f>Abfalldokumentation!$E242</f>
        <v>44442</v>
      </c>
      <c r="L242" s="97" t="str">
        <f>IFERROR(IF(AND(OR(Abfalldokumentation!$I242="BU3",Abfalldokumentation!$I242="Verkauf"),Abfalldokumentation!$N242="Schimmel",Abfalldokumentation!$O242="keinen Abnehmer/kein Schälpersonal"),"Div. Zipfel, ES ohne Verwendung",VLOOKUP(Abfalldokumentation!$M242,Produktgruppen!A:B,2,FALSE)),"-")</f>
        <v>Qualitätssicherung</v>
      </c>
      <c r="M242" s="99" t="str">
        <f>IFERROR(VLOOKUP(Abfalldokumentation!$W242,Artikel!A:C,3,FALSE),Abfalldokumentation!$W242)</f>
        <v>Laborproben</v>
      </c>
      <c r="N242" s="100" t="str">
        <f>VLOOKUP(D242,'Liste Gründe'!A:D,2,FALSE)</f>
        <v>Qualitätssicherung</v>
      </c>
      <c r="O242" s="98" t="str">
        <f>IF(ISBLANK(F242),VLOOKUP(Abfalldokumentation!$X242,'Liste Gründe'!A:D,3,FALSE),F242)</f>
        <v>Einwaage Labor</v>
      </c>
      <c r="P242" s="100" t="str">
        <f>IF(ISBLANK(Abfalldokumentation!$G242),"-",Abfalldokumentation!$G242)</f>
        <v>Einwaage Labor</v>
      </c>
      <c r="Q242" s="99">
        <f t="shared" si="22"/>
        <v>35</v>
      </c>
      <c r="R242" s="100" t="str">
        <f t="shared" si="23"/>
        <v>Produkte</v>
      </c>
      <c r="S242" s="100" t="str">
        <f t="shared" si="24"/>
        <v>BUs</v>
      </c>
      <c r="T242" s="100" t="str">
        <f t="shared" si="25"/>
        <v>Symptome</v>
      </c>
      <c r="U242" s="100" t="str">
        <f>IFERROR(VLOOKUP(Abfalldokumentation!$W242,Kennzahlen!S:U,3,FALSE)*Abfalldokumentation!$J242,"0")</f>
        <v>0</v>
      </c>
      <c r="V242" s="99" t="str">
        <f>IF(ISBLANK(A242),VLOOKUP(Abfalldokumentation!$W242,'Linien - BU'!R:S,2,FALSE),A242)</f>
        <v>Labor</v>
      </c>
      <c r="W242" s="95" t="str">
        <f t="shared" si="26"/>
        <v>Laborproben</v>
      </c>
      <c r="X242" s="108">
        <f t="shared" si="27"/>
        <v>71</v>
      </c>
      <c r="Y242" s="34"/>
      <c r="AC242" s="34"/>
      <c r="AF242" s="34"/>
      <c r="AG242" s="34"/>
      <c r="AH242" s="34"/>
    </row>
    <row r="243" spans="1:34" ht="30" customHeight="1" x14ac:dyDescent="0.25">
      <c r="A243" s="56" t="s">
        <v>59</v>
      </c>
      <c r="B243" s="57" t="s">
        <v>57</v>
      </c>
      <c r="C243" s="57">
        <v>50</v>
      </c>
      <c r="D243" s="63">
        <v>73</v>
      </c>
      <c r="E243" s="58">
        <v>44442</v>
      </c>
      <c r="F243" s="59" t="s">
        <v>58</v>
      </c>
      <c r="G243" s="60" t="s">
        <v>58</v>
      </c>
      <c r="H243" s="61" t="str">
        <f>IFERROR(VLOOKUP(Abfalldokumentation!$B243,Artikel!A:C,3,FALSE),Abfalldokumentation!$B243)</f>
        <v>Laborproben</v>
      </c>
      <c r="I243" s="90" t="str">
        <f>VLOOKUP(V243,'Linien - BU'!A:B,2,FALSE)</f>
        <v>Rest</v>
      </c>
      <c r="J243" s="91">
        <f t="shared" si="21"/>
        <v>50</v>
      </c>
      <c r="K243" s="92">
        <f>Abfalldokumentation!$E243</f>
        <v>44442</v>
      </c>
      <c r="L243" s="91" t="str">
        <f>IFERROR(IF(AND(OR(Abfalldokumentation!$I243="BU3",Abfalldokumentation!$I243="Verkauf"),Abfalldokumentation!$N243="Schimmel",Abfalldokumentation!$O243="keinen Abnehmer/kein Schälpersonal"),"Div. Zipfel, ES ohne Verwendung",VLOOKUP(Abfalldokumentation!$M243,Produktgruppen!A:B,2,FALSE)),"-")</f>
        <v>Qualitätssicherung</v>
      </c>
      <c r="M243" s="93" t="str">
        <f>IFERROR(VLOOKUP(Abfalldokumentation!$W243,Artikel!A:C,3,FALSE),Abfalldokumentation!$W243)</f>
        <v>Laborproben</v>
      </c>
      <c r="N243" s="94" t="str">
        <f>VLOOKUP(D243,'Liste Gründe'!A:D,2,FALSE)</f>
        <v>Qualitätssicherung</v>
      </c>
      <c r="O243" s="92" t="str">
        <f>IF(ISBLANK(F243),VLOOKUP(Abfalldokumentation!$X243,'Liste Gründe'!A:D,3,FALSE),F243)</f>
        <v>Laborprobe</v>
      </c>
      <c r="P243" s="94" t="str">
        <f>IF(ISBLANK(Abfalldokumentation!$G243),"-",Abfalldokumentation!$G243)</f>
        <v>Laborprobe</v>
      </c>
      <c r="Q243" s="93">
        <f t="shared" si="22"/>
        <v>35</v>
      </c>
      <c r="R243" s="94" t="str">
        <f t="shared" si="23"/>
        <v>Produkte</v>
      </c>
      <c r="S243" s="94" t="str">
        <f t="shared" si="24"/>
        <v>BUs</v>
      </c>
      <c r="T243" s="94" t="str">
        <f t="shared" si="25"/>
        <v>Symptome</v>
      </c>
      <c r="U243" s="94" t="str">
        <f>IFERROR(VLOOKUP(Abfalldokumentation!$W243,Kennzahlen!S:U,3,FALSE)*Abfalldokumentation!$J243,"0")</f>
        <v>0</v>
      </c>
      <c r="V243" s="93" t="str">
        <f>IF(ISBLANK(A243),VLOOKUP(Abfalldokumentation!$W243,'Linien - BU'!R:S,2,FALSE),A243)</f>
        <v>Labor</v>
      </c>
      <c r="W243" s="95" t="str">
        <f t="shared" si="26"/>
        <v>Laborproben</v>
      </c>
      <c r="X243" s="108">
        <f t="shared" si="27"/>
        <v>73</v>
      </c>
      <c r="Y243" s="34"/>
      <c r="AC243" s="34"/>
      <c r="AF243" s="34"/>
      <c r="AG243" s="34"/>
      <c r="AH243" s="34"/>
    </row>
    <row r="244" spans="1:34" ht="30" customHeight="1" x14ac:dyDescent="0.25">
      <c r="A244" s="50" t="s">
        <v>59</v>
      </c>
      <c r="B244" s="51" t="s">
        <v>57</v>
      </c>
      <c r="C244" s="51">
        <v>150</v>
      </c>
      <c r="D244" s="62">
        <v>73</v>
      </c>
      <c r="E244" s="52">
        <v>44442</v>
      </c>
      <c r="F244" s="53" t="s">
        <v>58</v>
      </c>
      <c r="G244" s="54" t="s">
        <v>58</v>
      </c>
      <c r="H244" s="55" t="str">
        <f>IFERROR(VLOOKUP(Abfalldokumentation!$B244,Artikel!A:C,3,FALSE),Abfalldokumentation!$B244)</f>
        <v>Laborproben</v>
      </c>
      <c r="I244" s="96" t="str">
        <f>VLOOKUP(V244,'Linien - BU'!A:B,2,FALSE)</f>
        <v>Rest</v>
      </c>
      <c r="J244" s="97">
        <f t="shared" si="21"/>
        <v>150</v>
      </c>
      <c r="K244" s="98">
        <f>Abfalldokumentation!$E244</f>
        <v>44442</v>
      </c>
      <c r="L244" s="97" t="str">
        <f>IFERROR(IF(AND(OR(Abfalldokumentation!$I244="BU3",Abfalldokumentation!$I244="Verkauf"),Abfalldokumentation!$N244="Schimmel",Abfalldokumentation!$O244="keinen Abnehmer/kein Schälpersonal"),"Div. Zipfel, ES ohne Verwendung",VLOOKUP(Abfalldokumentation!$M244,Produktgruppen!A:B,2,FALSE)),"-")</f>
        <v>Qualitätssicherung</v>
      </c>
      <c r="M244" s="99" t="str">
        <f>IFERROR(VLOOKUP(Abfalldokumentation!$W244,Artikel!A:C,3,FALSE),Abfalldokumentation!$W244)</f>
        <v>Laborproben</v>
      </c>
      <c r="N244" s="100" t="str">
        <f>VLOOKUP(D244,'Liste Gründe'!A:D,2,FALSE)</f>
        <v>Qualitätssicherung</v>
      </c>
      <c r="O244" s="98" t="str">
        <f>IF(ISBLANK(F244),VLOOKUP(Abfalldokumentation!$X244,'Liste Gründe'!A:D,3,FALSE),F244)</f>
        <v>Laborprobe</v>
      </c>
      <c r="P244" s="100" t="str">
        <f>IF(ISBLANK(Abfalldokumentation!$G244),"-",Abfalldokumentation!$G244)</f>
        <v>Laborprobe</v>
      </c>
      <c r="Q244" s="99">
        <f t="shared" si="22"/>
        <v>35</v>
      </c>
      <c r="R244" s="100" t="str">
        <f t="shared" si="23"/>
        <v>Produkte</v>
      </c>
      <c r="S244" s="100" t="str">
        <f t="shared" si="24"/>
        <v>BUs</v>
      </c>
      <c r="T244" s="100" t="str">
        <f t="shared" si="25"/>
        <v>Symptome</v>
      </c>
      <c r="U244" s="100" t="str">
        <f>IFERROR(VLOOKUP(Abfalldokumentation!$W244,Kennzahlen!S:U,3,FALSE)*Abfalldokumentation!$J244,"0")</f>
        <v>0</v>
      </c>
      <c r="V244" s="99" t="str">
        <f>IF(ISBLANK(A244),VLOOKUP(Abfalldokumentation!$W244,'Linien - BU'!R:S,2,FALSE),A244)</f>
        <v>Labor</v>
      </c>
      <c r="W244" s="95" t="str">
        <f t="shared" si="26"/>
        <v>Laborproben</v>
      </c>
      <c r="X244" s="108">
        <f t="shared" si="27"/>
        <v>73</v>
      </c>
      <c r="Y244" s="34"/>
      <c r="AC244" s="34"/>
      <c r="AF244" s="34"/>
      <c r="AG244" s="34"/>
      <c r="AH244" s="34"/>
    </row>
    <row r="245" spans="1:34" ht="30" customHeight="1" x14ac:dyDescent="0.25">
      <c r="A245" s="56" t="s">
        <v>348</v>
      </c>
      <c r="B245" s="57" t="s">
        <v>192</v>
      </c>
      <c r="C245" s="57">
        <v>78</v>
      </c>
      <c r="D245" s="57">
        <v>12</v>
      </c>
      <c r="E245" s="58">
        <v>44442</v>
      </c>
      <c r="F245" s="59" t="s">
        <v>10</v>
      </c>
      <c r="G245" s="60" t="s">
        <v>193</v>
      </c>
      <c r="H245" s="61" t="str">
        <f>IFERROR(VLOOKUP(Abfalldokumentation!$B245,Artikel!A:C,3,FALSE),Abfalldokumentation!$B245)</f>
        <v>Räucher Natur OGT</v>
      </c>
      <c r="I245" s="90" t="str">
        <f>VLOOKUP(V245,'Linien - BU'!A:B,2,FALSE)</f>
        <v>BU3</v>
      </c>
      <c r="J245" s="91">
        <f t="shared" si="21"/>
        <v>78</v>
      </c>
      <c r="K245" s="92">
        <f>Abfalldokumentation!$E245</f>
        <v>44442</v>
      </c>
      <c r="L245" s="91" t="str">
        <f>IFERROR(IF(AND(OR(Abfalldokumentation!$I245="BU3",Abfalldokumentation!$I245="Verkauf"),Abfalldokumentation!$N245="Schimmel",Abfalldokumentation!$O245="keinen Abnehmer/kein Schälpersonal"),"Div. Zipfel, ES ohne Verwendung",VLOOKUP(Abfalldokumentation!$M245,Produktgruppen!A:B,2,FALSE)),"-")</f>
        <v>RW</v>
      </c>
      <c r="M245" s="93" t="str">
        <f>IFERROR(VLOOKUP(Abfalldokumentation!$W245,Artikel!A:C,3,FALSE),Abfalldokumentation!$W245)</f>
        <v>Räucher Natur OGT</v>
      </c>
      <c r="N245" s="94" t="str">
        <f>VLOOKUP(D245,'Liste Gründe'!A:D,2,FALSE)</f>
        <v>Schimmel</v>
      </c>
      <c r="O245" s="92" t="str">
        <f>IF(ISBLANK(F245),VLOOKUP(Abfalldokumentation!$X245,'Liste Gründe'!A:D,3,FALSE),F245)</f>
        <v>Rest</v>
      </c>
      <c r="P245" s="94" t="str">
        <f>IF(ISBLANK(Abfalldokumentation!$G245),"-",Abfalldokumentation!$G245)</f>
        <v>gemischt, weil mehrere Produkte in einen Auftrag einfließen. VOS Trennung erforderlich</v>
      </c>
      <c r="Q245" s="93">
        <f t="shared" si="22"/>
        <v>35</v>
      </c>
      <c r="R245" s="94" t="str">
        <f t="shared" si="23"/>
        <v>Produkte</v>
      </c>
      <c r="S245" s="94" t="str">
        <f t="shared" si="24"/>
        <v>BUs</v>
      </c>
      <c r="T245" s="94" t="str">
        <f t="shared" si="25"/>
        <v>Symptome</v>
      </c>
      <c r="U245" s="94" t="str">
        <f>IFERROR(VLOOKUP(Abfalldokumentation!$W245,Kennzahlen!S:U,3,FALSE)*Abfalldokumentation!$J245,"0")</f>
        <v>0</v>
      </c>
      <c r="V245" s="93" t="str">
        <f>IF(ISBLANK(A245),VLOOKUP(Abfalldokumentation!$W245,'Linien - BU'!R:S,2,FALSE),A245)</f>
        <v>L9</v>
      </c>
      <c r="W245" s="95" t="str">
        <f t="shared" si="26"/>
        <v>Räucher Natur OGT</v>
      </c>
      <c r="X245" s="108">
        <f t="shared" si="27"/>
        <v>12</v>
      </c>
      <c r="Y245" s="34"/>
      <c r="AC245" s="34"/>
      <c r="AF245" s="34"/>
      <c r="AG245" s="34"/>
      <c r="AH245" s="34"/>
    </row>
    <row r="246" spans="1:34" ht="30" customHeight="1" x14ac:dyDescent="0.25">
      <c r="A246" s="50" t="s">
        <v>59</v>
      </c>
      <c r="B246" s="53" t="s">
        <v>90</v>
      </c>
      <c r="C246" s="51">
        <v>77</v>
      </c>
      <c r="D246" s="51">
        <v>70</v>
      </c>
      <c r="E246" s="52">
        <v>44442</v>
      </c>
      <c r="F246" s="53" t="s">
        <v>90</v>
      </c>
      <c r="G246" s="54" t="s">
        <v>90</v>
      </c>
      <c r="H246" s="55" t="str">
        <f>IFERROR(VLOOKUP(Abfalldokumentation!$B246,Artikel!A:C,3,FALSE),Abfalldokumentation!$B246)</f>
        <v>Rückstellproben</v>
      </c>
      <c r="I246" s="96" t="str">
        <f>VLOOKUP(V246,'Linien - BU'!A:B,2,FALSE)</f>
        <v>Rest</v>
      </c>
      <c r="J246" s="97">
        <f t="shared" si="21"/>
        <v>77</v>
      </c>
      <c r="K246" s="98">
        <f>Abfalldokumentation!$E246</f>
        <v>44442</v>
      </c>
      <c r="L246" s="97" t="str">
        <f>IFERROR(IF(AND(OR(Abfalldokumentation!$I246="BU3",Abfalldokumentation!$I246="Verkauf"),Abfalldokumentation!$N246="Schimmel",Abfalldokumentation!$O246="keinen Abnehmer/kein Schälpersonal"),"Div. Zipfel, ES ohne Verwendung",VLOOKUP(Abfalldokumentation!$M246,Produktgruppen!A:B,2,FALSE)),"-")</f>
        <v>Qualitätssicherung</v>
      </c>
      <c r="M246" s="99" t="str">
        <f>IFERROR(VLOOKUP(Abfalldokumentation!$W246,Artikel!A:C,3,FALSE),Abfalldokumentation!$W246)</f>
        <v>Rückstellproben</v>
      </c>
      <c r="N246" s="100" t="str">
        <f>VLOOKUP(D246,'Liste Gründe'!A:D,2,FALSE)</f>
        <v>Qualitätssicherung</v>
      </c>
      <c r="O246" s="98" t="str">
        <f>IF(ISBLANK(F246),VLOOKUP(Abfalldokumentation!$X246,'Liste Gründe'!A:D,3,FALSE),F246)</f>
        <v>Rückstellproben</v>
      </c>
      <c r="P246" s="100" t="str">
        <f>IF(ISBLANK(Abfalldokumentation!$G246),"-",Abfalldokumentation!$G246)</f>
        <v>Rückstellproben</v>
      </c>
      <c r="Q246" s="99">
        <f t="shared" si="22"/>
        <v>35</v>
      </c>
      <c r="R246" s="100" t="str">
        <f t="shared" si="23"/>
        <v>Produkte</v>
      </c>
      <c r="S246" s="100" t="str">
        <f t="shared" si="24"/>
        <v>BUs</v>
      </c>
      <c r="T246" s="100" t="str">
        <f t="shared" si="25"/>
        <v>Symptome</v>
      </c>
      <c r="U246" s="100" t="str">
        <f>IFERROR(VLOOKUP(Abfalldokumentation!$W246,Kennzahlen!S:U,3,FALSE)*Abfalldokumentation!$J246,"0")</f>
        <v>0</v>
      </c>
      <c r="V246" s="99" t="str">
        <f>IF(ISBLANK(A246),VLOOKUP(Abfalldokumentation!$W246,'Linien - BU'!R:S,2,FALSE),A246)</f>
        <v>Labor</v>
      </c>
      <c r="W246" s="95" t="str">
        <f t="shared" si="26"/>
        <v>Rückstellproben</v>
      </c>
      <c r="X246" s="108">
        <f t="shared" si="27"/>
        <v>70</v>
      </c>
      <c r="Y246" s="34"/>
      <c r="AC246" s="34"/>
      <c r="AF246" s="34"/>
      <c r="AG246" s="34"/>
      <c r="AH246" s="34"/>
    </row>
    <row r="247" spans="1:34" ht="30" customHeight="1" x14ac:dyDescent="0.25">
      <c r="A247" s="56" t="s">
        <v>348</v>
      </c>
      <c r="B247" s="57" t="s">
        <v>119</v>
      </c>
      <c r="C247" s="57">
        <v>96</v>
      </c>
      <c r="D247" s="57">
        <v>12</v>
      </c>
      <c r="E247" s="58">
        <v>44442</v>
      </c>
      <c r="F247" s="59" t="s">
        <v>15037</v>
      </c>
      <c r="G247" s="60" t="s">
        <v>15037</v>
      </c>
      <c r="H247" s="61" t="str">
        <f>IFERROR(VLOOKUP(Abfalldokumentation!$B247,Artikel!A:C,3,FALSE),Abfalldokumentation!$B247)</f>
        <v>RW Natur</v>
      </c>
      <c r="I247" s="90" t="str">
        <f>VLOOKUP(V247,'Linien - BU'!A:B,2,FALSE)</f>
        <v>BU3</v>
      </c>
      <c r="J247" s="91">
        <f t="shared" si="21"/>
        <v>96</v>
      </c>
      <c r="K247" s="92">
        <f>Abfalldokumentation!$E247</f>
        <v>44442</v>
      </c>
      <c r="L247" s="91" t="str">
        <f>IFERROR(IF(AND(OR(Abfalldokumentation!$I247="BU3",Abfalldokumentation!$I247="Verkauf"),Abfalldokumentation!$N247="Schimmel",Abfalldokumentation!$O247="keinen Abnehmer/kein Schälpersonal"),"Div. Zipfel, ES ohne Verwendung",VLOOKUP(Abfalldokumentation!$M247,Produktgruppen!A:B,2,FALSE)),"-")</f>
        <v>RW</v>
      </c>
      <c r="M247" s="93" t="str">
        <f>IFERROR(VLOOKUP(Abfalldokumentation!$W247,Artikel!A:C,3,FALSE),Abfalldokumentation!$W247)</f>
        <v>RW Natur</v>
      </c>
      <c r="N247" s="94" t="str">
        <f>VLOOKUP(D247,'Liste Gründe'!A:D,2,FALSE)</f>
        <v>Schimmel</v>
      </c>
      <c r="O247" s="92" t="str">
        <f>IF(ISBLANK(F247),VLOOKUP(Abfalldokumentation!$X247,'Liste Gründe'!A:D,3,FALSE),F247)</f>
        <v>VOS &gt; Einsatz</v>
      </c>
      <c r="P247" s="94" t="str">
        <f>IF(ISBLANK(Abfalldokumentation!$G247),"-",Abfalldokumentation!$G247)</f>
        <v>VOS &gt; Einsatz</v>
      </c>
      <c r="Q247" s="93">
        <f t="shared" si="22"/>
        <v>35</v>
      </c>
      <c r="R247" s="94" t="str">
        <f t="shared" si="23"/>
        <v>Produkte</v>
      </c>
      <c r="S247" s="94" t="str">
        <f t="shared" si="24"/>
        <v>BUs</v>
      </c>
      <c r="T247" s="94" t="str">
        <f t="shared" si="25"/>
        <v>Symptome</v>
      </c>
      <c r="U247" s="94" t="str">
        <f>IFERROR(VLOOKUP(Abfalldokumentation!$W247,Kennzahlen!S:U,3,FALSE)*Abfalldokumentation!$J247,"0")</f>
        <v>0</v>
      </c>
      <c r="V247" s="93" t="str">
        <f>IF(ISBLANK(A247),VLOOKUP(Abfalldokumentation!$W247,'Linien - BU'!R:S,2,FALSE),A247)</f>
        <v>L9</v>
      </c>
      <c r="W247" s="95" t="str">
        <f t="shared" si="26"/>
        <v>RW Natur</v>
      </c>
      <c r="X247" s="108">
        <f t="shared" si="27"/>
        <v>12</v>
      </c>
      <c r="Y247" s="34"/>
      <c r="AC247" s="34"/>
      <c r="AF247" s="34"/>
      <c r="AG247" s="34"/>
      <c r="AH247" s="34"/>
    </row>
    <row r="248" spans="1:34" ht="30" customHeight="1" x14ac:dyDescent="0.25">
      <c r="A248" s="50" t="s">
        <v>348</v>
      </c>
      <c r="B248" s="51" t="s">
        <v>119</v>
      </c>
      <c r="C248" s="51">
        <v>320</v>
      </c>
      <c r="D248" s="51">
        <v>12</v>
      </c>
      <c r="E248" s="52">
        <v>44442</v>
      </c>
      <c r="F248" s="53" t="s">
        <v>15037</v>
      </c>
      <c r="G248" s="54" t="s">
        <v>15037</v>
      </c>
      <c r="H248" s="55" t="str">
        <f>IFERROR(VLOOKUP(Abfalldokumentation!$B248,Artikel!A:C,3,FALSE),Abfalldokumentation!$B248)</f>
        <v>RW Natur</v>
      </c>
      <c r="I248" s="96" t="str">
        <f>VLOOKUP(V248,'Linien - BU'!A:B,2,FALSE)</f>
        <v>BU3</v>
      </c>
      <c r="J248" s="97">
        <f t="shared" si="21"/>
        <v>320</v>
      </c>
      <c r="K248" s="98">
        <f>Abfalldokumentation!$E248</f>
        <v>44442</v>
      </c>
      <c r="L248" s="97" t="str">
        <f>IFERROR(IF(AND(OR(Abfalldokumentation!$I248="BU3",Abfalldokumentation!$I248="Verkauf"),Abfalldokumentation!$N248="Schimmel",Abfalldokumentation!$O248="keinen Abnehmer/kein Schälpersonal"),"Div. Zipfel, ES ohne Verwendung",VLOOKUP(Abfalldokumentation!$M248,Produktgruppen!A:B,2,FALSE)),"-")</f>
        <v>RW</v>
      </c>
      <c r="M248" s="99" t="str">
        <f>IFERROR(VLOOKUP(Abfalldokumentation!$W248,Artikel!A:C,3,FALSE),Abfalldokumentation!$W248)</f>
        <v>RW Natur</v>
      </c>
      <c r="N248" s="100" t="str">
        <f>VLOOKUP(D248,'Liste Gründe'!A:D,2,FALSE)</f>
        <v>Schimmel</v>
      </c>
      <c r="O248" s="98" t="str">
        <f>IF(ISBLANK(F248),VLOOKUP(Abfalldokumentation!$X248,'Liste Gründe'!A:D,3,FALSE),F248)</f>
        <v>VOS &gt; Einsatz</v>
      </c>
      <c r="P248" s="100" t="str">
        <f>IF(ISBLANK(Abfalldokumentation!$G248),"-",Abfalldokumentation!$G248)</f>
        <v>VOS &gt; Einsatz</v>
      </c>
      <c r="Q248" s="99">
        <f t="shared" si="22"/>
        <v>35</v>
      </c>
      <c r="R248" s="100" t="str">
        <f t="shared" si="23"/>
        <v>Produkte</v>
      </c>
      <c r="S248" s="100" t="str">
        <f t="shared" si="24"/>
        <v>BUs</v>
      </c>
      <c r="T248" s="100" t="str">
        <f t="shared" si="25"/>
        <v>Symptome</v>
      </c>
      <c r="U248" s="100" t="str">
        <f>IFERROR(VLOOKUP(Abfalldokumentation!$W248,Kennzahlen!S:U,3,FALSE)*Abfalldokumentation!$J248,"0")</f>
        <v>0</v>
      </c>
      <c r="V248" s="99" t="str">
        <f>IF(ISBLANK(A248),VLOOKUP(Abfalldokumentation!$W248,'Linien - BU'!R:S,2,FALSE),A248)</f>
        <v>L9</v>
      </c>
      <c r="W248" s="95" t="str">
        <f t="shared" si="26"/>
        <v>RW Natur</v>
      </c>
      <c r="X248" s="108">
        <f t="shared" si="27"/>
        <v>12</v>
      </c>
      <c r="Y248" s="34"/>
      <c r="AC248" s="34"/>
      <c r="AF248" s="34"/>
      <c r="AG248" s="34"/>
      <c r="AH248" s="34"/>
    </row>
    <row r="249" spans="1:34" ht="30" customHeight="1" x14ac:dyDescent="0.25">
      <c r="A249" s="56" t="s">
        <v>348</v>
      </c>
      <c r="B249" s="57" t="s">
        <v>220</v>
      </c>
      <c r="C249" s="57">
        <v>256</v>
      </c>
      <c r="D249" s="57">
        <v>30</v>
      </c>
      <c r="E249" s="58">
        <v>44442</v>
      </c>
      <c r="F249" s="59"/>
      <c r="G249" s="60"/>
      <c r="H249" s="61" t="str">
        <f>IFERROR(VLOOKUP(Abfalldokumentation!$B249,Artikel!A:C,3,FALSE),Abfalldokumentation!$B249)</f>
        <v>RW Natur diverse</v>
      </c>
      <c r="I249" s="90" t="str">
        <f>VLOOKUP(V249,'Linien - BU'!A:B,2,FALSE)</f>
        <v>BU3</v>
      </c>
      <c r="J249" s="91">
        <f t="shared" si="21"/>
        <v>256</v>
      </c>
      <c r="K249" s="92">
        <f>Abfalldokumentation!$E249</f>
        <v>44442</v>
      </c>
      <c r="L249" s="91" t="str">
        <f>IFERROR(IF(AND(OR(Abfalldokumentation!$I249="BU3",Abfalldokumentation!$I249="Verkauf"),Abfalldokumentation!$N249="Schimmel",Abfalldokumentation!$O249="keinen Abnehmer/kein Schälpersonal"),"Div. Zipfel, ES ohne Verwendung",VLOOKUP(Abfalldokumentation!$M249,Produktgruppen!A:B,2,FALSE)),"-")</f>
        <v>RW</v>
      </c>
      <c r="M249" s="93" t="str">
        <f>IFERROR(VLOOKUP(Abfalldokumentation!$W249,Artikel!A:C,3,FALSE),Abfalldokumentation!$W249)</f>
        <v>RW Natur diverse</v>
      </c>
      <c r="N249" s="94" t="str">
        <f>VLOOKUP(D249,'Liste Gründe'!A:D,2,FALSE)</f>
        <v>Linienbezogen</v>
      </c>
      <c r="O249" s="92" t="str">
        <f>IF(ISBLANK(F249),VLOOKUP(Abfalldokumentation!$X249,'Liste Gründe'!A:D,3,FALSE),F249)</f>
        <v>Maschinenabfall</v>
      </c>
      <c r="P249" s="94" t="str">
        <f>IF(ISBLANK(Abfalldokumentation!$G249),"-",Abfalldokumentation!$G249)</f>
        <v>-</v>
      </c>
      <c r="Q249" s="93">
        <f t="shared" si="22"/>
        <v>35</v>
      </c>
      <c r="R249" s="94" t="str">
        <f t="shared" si="23"/>
        <v>Produkte</v>
      </c>
      <c r="S249" s="94" t="str">
        <f t="shared" si="24"/>
        <v>BUs</v>
      </c>
      <c r="T249" s="94" t="str">
        <f t="shared" si="25"/>
        <v>Symptome</v>
      </c>
      <c r="U249" s="94" t="str">
        <f>IFERROR(VLOOKUP(Abfalldokumentation!$W249,Kennzahlen!S:U,3,FALSE)*Abfalldokumentation!$J249,"0")</f>
        <v>0</v>
      </c>
      <c r="V249" s="93" t="str">
        <f>IF(ISBLANK(A249),VLOOKUP(Abfalldokumentation!$W249,'Linien - BU'!R:S,2,FALSE),A249)</f>
        <v>L9</v>
      </c>
      <c r="W249" s="95" t="str">
        <f t="shared" si="26"/>
        <v>RW Natur diverse</v>
      </c>
      <c r="X249" s="108">
        <f t="shared" si="27"/>
        <v>30</v>
      </c>
      <c r="Y249" s="34"/>
      <c r="AC249" s="34"/>
      <c r="AF249" s="34"/>
      <c r="AG249" s="34"/>
      <c r="AH249" s="34"/>
    </row>
    <row r="250" spans="1:34" ht="30" customHeight="1" x14ac:dyDescent="0.25">
      <c r="A250" s="50" t="s">
        <v>63</v>
      </c>
      <c r="B250" s="51" t="s">
        <v>198</v>
      </c>
      <c r="C250" s="51">
        <v>11.4</v>
      </c>
      <c r="D250" s="51">
        <v>22</v>
      </c>
      <c r="E250" s="52">
        <v>44442</v>
      </c>
      <c r="F250" s="53" t="s">
        <v>61</v>
      </c>
      <c r="G250" s="54" t="s">
        <v>62</v>
      </c>
      <c r="H250" s="55" t="str">
        <f>IFERROR(VLOOKUP(Abfalldokumentation!$B250,Artikel!A:C,3,FALSE),Abfalldokumentation!$B250)</f>
        <v>Skinkeost 250g</v>
      </c>
      <c r="I250" s="96" t="str">
        <f>VLOOKUP(V250,'Linien - BU'!A:B,2,FALSE)</f>
        <v>BU1</v>
      </c>
      <c r="J250" s="97">
        <f t="shared" si="21"/>
        <v>11.4</v>
      </c>
      <c r="K250" s="98">
        <f>Abfalldokumentation!$E250</f>
        <v>44442</v>
      </c>
      <c r="L250" s="97" t="str">
        <f>IFERROR(IF(AND(OR(Abfalldokumentation!$I250="BU3",Abfalldokumentation!$I250="Verkauf"),Abfalldokumentation!$N250="Schimmel",Abfalldokumentation!$O250="keinen Abnehmer/kein Schälpersonal"),"Div. Zipfel, ES ohne Verwendung",VLOOKUP(Abfalldokumentation!$M250,Produktgruppen!A:B,2,FALSE)),"-")</f>
        <v>Fertigware</v>
      </c>
      <c r="M250" s="99" t="str">
        <f>IFERROR(VLOOKUP(Abfalldokumentation!$W250,Artikel!A:C,3,FALSE),Abfalldokumentation!$W250)</f>
        <v>Skinkeost 250g</v>
      </c>
      <c r="N250" s="100" t="str">
        <f>VLOOKUP(D250,'Liste Gründe'!A:D,2,FALSE)</f>
        <v>Rest</v>
      </c>
      <c r="O250" s="98" t="str">
        <f>IF(ISBLANK(F250),VLOOKUP(Abfalldokumentation!$X250,'Liste Gründe'!A:D,3,FALSE),F250)</f>
        <v>Fremdkörper</v>
      </c>
      <c r="P250" s="100" t="str">
        <f>IF(ISBLANK(Abfalldokumentation!$G250),"-",Abfalldokumentation!$G250)</f>
        <v>Metall</v>
      </c>
      <c r="Q250" s="99">
        <f t="shared" si="22"/>
        <v>35</v>
      </c>
      <c r="R250" s="100" t="str">
        <f t="shared" si="23"/>
        <v>Produkte</v>
      </c>
      <c r="S250" s="100" t="str">
        <f t="shared" si="24"/>
        <v>BUs</v>
      </c>
      <c r="T250" s="100" t="str">
        <f t="shared" si="25"/>
        <v>Symptome</v>
      </c>
      <c r="U250" s="100" t="str">
        <f>IFERROR(VLOOKUP(Abfalldokumentation!$W250,Kennzahlen!S:U,3,FALSE)*Abfalldokumentation!$J250,"0")</f>
        <v>0</v>
      </c>
      <c r="V250" s="99" t="str">
        <f>IF(ISBLANK(A250),VLOOKUP(Abfalldokumentation!$W250,'Linien - BU'!R:S,2,FALSE),A250)</f>
        <v>Abfüllung</v>
      </c>
      <c r="W250" s="95" t="str">
        <f t="shared" si="26"/>
        <v>Skinkeost 250g</v>
      </c>
      <c r="X250" s="108">
        <f t="shared" si="27"/>
        <v>22</v>
      </c>
      <c r="Y250" s="34"/>
      <c r="AC250" s="34"/>
      <c r="AF250" s="34"/>
      <c r="AG250" s="34"/>
      <c r="AH250" s="34"/>
    </row>
    <row r="251" spans="1:34" ht="30" customHeight="1" x14ac:dyDescent="0.25">
      <c r="A251" s="56" t="s">
        <v>15096</v>
      </c>
      <c r="B251" s="57">
        <v>23500273</v>
      </c>
      <c r="C251" s="57">
        <v>446</v>
      </c>
      <c r="D251" s="57">
        <v>22</v>
      </c>
      <c r="E251" s="58">
        <v>44445</v>
      </c>
      <c r="F251" s="59" t="s">
        <v>95</v>
      </c>
      <c r="G251" s="60" t="s">
        <v>214</v>
      </c>
      <c r="H251" s="61" t="str">
        <f>IFERROR(VLOOKUP(Abfalldokumentation!$B251,Artikel!A:C,3,FALSE),Abfalldokumentation!$B251)</f>
        <v>RIE EDA-40</v>
      </c>
      <c r="I251" s="90" t="str">
        <f>VLOOKUP(V251,'Linien - BU'!A:B,2,FALSE)</f>
        <v>BU3</v>
      </c>
      <c r="J251" s="91">
        <f t="shared" si="21"/>
        <v>446</v>
      </c>
      <c r="K251" s="92">
        <f>Abfalldokumentation!$E251</f>
        <v>44445</v>
      </c>
      <c r="L251" s="91" t="str">
        <f>IFERROR(IF(AND(OR(Abfalldokumentation!$I251="BU3",Abfalldokumentation!$I251="Verkauf"),Abfalldokumentation!$N251="Schimmel",Abfalldokumentation!$O251="keinen Abnehmer/kein Schälpersonal"),"Div. Zipfel, ES ohne Verwendung",VLOOKUP(Abfalldokumentation!$M251,Produktgruppen!A:B,2,FALSE)),"-")</f>
        <v>Riemen</v>
      </c>
      <c r="M251" s="93" t="str">
        <f>IFERROR(VLOOKUP(Abfalldokumentation!$W251,Artikel!A:C,3,FALSE),Abfalldokumentation!$W251)</f>
        <v>RIE EDA-40</v>
      </c>
      <c r="N251" s="94" t="str">
        <f>VLOOKUP(D251,'Liste Gründe'!A:D,2,FALSE)</f>
        <v>Rest</v>
      </c>
      <c r="O251" s="92" t="str">
        <f>IF(ISBLANK(F251),VLOOKUP(Abfalldokumentation!$X251,'Liste Gründe'!A:D,3,FALSE),F251)</f>
        <v>MHD abgelaufen</v>
      </c>
      <c r="P251" s="94" t="str">
        <f>IF(ISBLANK(Abfalldokumentation!$G251),"-",Abfalldokumentation!$G251)</f>
        <v>fehlende Zuständigkeiten</v>
      </c>
      <c r="Q251" s="93">
        <f t="shared" si="22"/>
        <v>36</v>
      </c>
      <c r="R251" s="94" t="str">
        <f t="shared" si="23"/>
        <v>Produkte</v>
      </c>
      <c r="S251" s="94" t="str">
        <f t="shared" si="24"/>
        <v>BUs</v>
      </c>
      <c r="T251" s="94" t="str">
        <f t="shared" si="25"/>
        <v>Symptome</v>
      </c>
      <c r="U251" s="94" t="str">
        <f>IFERROR(VLOOKUP(Abfalldokumentation!$W251,Kennzahlen!S:U,3,FALSE)*Abfalldokumentation!$J251,"0")</f>
        <v>0</v>
      </c>
      <c r="V251" s="93" t="str">
        <f>IF(ISBLANK(A251),VLOOKUP(Abfalldokumentation!$W251,'Linien - BU'!R:S,2,FALSE),A251)</f>
        <v>L1</v>
      </c>
      <c r="W251" s="95">
        <f t="shared" si="26"/>
        <v>23500273</v>
      </c>
      <c r="X251" s="108">
        <f t="shared" si="27"/>
        <v>22</v>
      </c>
      <c r="Y251" s="34"/>
      <c r="AC251" s="34"/>
      <c r="AF251" s="34"/>
      <c r="AG251" s="34"/>
      <c r="AH251" s="34"/>
    </row>
    <row r="252" spans="1:34" ht="30" customHeight="1" x14ac:dyDescent="0.25">
      <c r="A252" s="50" t="s">
        <v>15077</v>
      </c>
      <c r="B252" s="51">
        <v>29500482</v>
      </c>
      <c r="C252" s="51">
        <v>5</v>
      </c>
      <c r="D252" s="51">
        <v>61</v>
      </c>
      <c r="E252" s="52">
        <v>44445</v>
      </c>
      <c r="F252" s="53" t="s">
        <v>15</v>
      </c>
      <c r="G252" s="54" t="s">
        <v>15</v>
      </c>
      <c r="H252" s="55" t="str">
        <f>IFERROR(VLOOKUP(Abfalldokumentation!$B252,Artikel!A:C,3,FALSE),Abfalldokumentation!$B252)</f>
        <v>VOS Schwarzer Pfeffer R</v>
      </c>
      <c r="I252" s="96" t="str">
        <f>VLOOKUP(V252,'Linien - BU'!A:B,2,FALSE)</f>
        <v>BU4</v>
      </c>
      <c r="J252" s="97">
        <f t="shared" si="21"/>
        <v>5</v>
      </c>
      <c r="K252" s="98">
        <f>Abfalldokumentation!$E252</f>
        <v>44445</v>
      </c>
      <c r="L252" s="97" t="str">
        <f>IFERROR(IF(AND(OR(Abfalldokumentation!$I252="BU3",Abfalldokumentation!$I252="Verkauf"),Abfalldokumentation!$N252="Schimmel",Abfalldokumentation!$O252="keinen Abnehmer/kein Schälpersonal"),"Div. Zipfel, ES ohne Verwendung",VLOOKUP(Abfalldokumentation!$M252,Produktgruppen!A:B,2,FALSE)),"-")</f>
        <v>Vorschmelz</v>
      </c>
      <c r="M252" s="99" t="str">
        <f>IFERROR(VLOOKUP(Abfalldokumentation!$W252,Artikel!A:C,3,FALSE),Abfalldokumentation!$W252)</f>
        <v>VOS Schwarzer Pfeffer R</v>
      </c>
      <c r="N252" s="100" t="str">
        <f>VLOOKUP(D252,'Liste Gründe'!A:D,2,FALSE)</f>
        <v>keinen Verwendungszweck</v>
      </c>
      <c r="O252" s="98" t="str">
        <f>IF(ISBLANK(F252),VLOOKUP(Abfalldokumentation!$X252,'Liste Gründe'!A:D,3,FALSE),F252)</f>
        <v>keinen Verwendungszweck</v>
      </c>
      <c r="P252" s="100" t="str">
        <f>IF(ISBLANK(Abfalldokumentation!$G252),"-",Abfalldokumentation!$G252)</f>
        <v>keinen Verwendungszweck</v>
      </c>
      <c r="Q252" s="99">
        <f t="shared" si="22"/>
        <v>36</v>
      </c>
      <c r="R252" s="100" t="str">
        <f t="shared" si="23"/>
        <v>Produkte</v>
      </c>
      <c r="S252" s="100" t="str">
        <f t="shared" si="24"/>
        <v>BUs</v>
      </c>
      <c r="T252" s="100" t="str">
        <f t="shared" si="25"/>
        <v>Symptome</v>
      </c>
      <c r="U252" s="100">
        <f>IFERROR(VLOOKUP(Abfalldokumentation!$W252,Kennzahlen!S:U,3,FALSE)*Abfalldokumentation!$J252,"0")</f>
        <v>2.5</v>
      </c>
      <c r="V252" s="99" t="str">
        <f>IF(ISBLANK(A252),VLOOKUP(Abfalldokumentation!$W252,'Linien - BU'!R:S,2,FALSE),A252)</f>
        <v>L22</v>
      </c>
      <c r="W252" s="95">
        <f t="shared" si="26"/>
        <v>29500482</v>
      </c>
      <c r="X252" s="108">
        <f t="shared" si="27"/>
        <v>61</v>
      </c>
      <c r="Y252" s="34"/>
      <c r="AC252" s="34"/>
      <c r="AF252" s="34"/>
      <c r="AG252" s="34"/>
      <c r="AH252" s="34"/>
    </row>
    <row r="253" spans="1:34" ht="30" customHeight="1" x14ac:dyDescent="0.25">
      <c r="A253" s="56" t="s">
        <v>15087</v>
      </c>
      <c r="B253" s="57">
        <v>29500886</v>
      </c>
      <c r="C253" s="57">
        <v>8</v>
      </c>
      <c r="D253" s="57">
        <v>61</v>
      </c>
      <c r="E253" s="58">
        <v>44445</v>
      </c>
      <c r="F253" s="59" t="s">
        <v>15</v>
      </c>
      <c r="G253" s="60" t="s">
        <v>208</v>
      </c>
      <c r="H253" s="61" t="str">
        <f>IFERROR(VLOOKUP(Abfalldokumentation!$B253,Artikel!A:C,3,FALSE),Abfalldokumentation!$B253)</f>
        <v>ABS MEDI-KRÄUK</v>
      </c>
      <c r="I253" s="90" t="str">
        <f>VLOOKUP(V253,'Linien - BU'!A:B,2,FALSE)</f>
        <v>BU4</v>
      </c>
      <c r="J253" s="91">
        <f t="shared" si="21"/>
        <v>8</v>
      </c>
      <c r="K253" s="92">
        <f>Abfalldokumentation!$E253</f>
        <v>44445</v>
      </c>
      <c r="L253" s="91" t="str">
        <f>IFERROR(IF(AND(OR(Abfalldokumentation!$I253="BU3",Abfalldokumentation!$I253="Verkauf"),Abfalldokumentation!$N253="Schimmel",Abfalldokumentation!$O253="keinen Abnehmer/kein Schälpersonal"),"Div. Zipfel, ES ohne Verwendung",VLOOKUP(Abfalldokumentation!$M253,Produktgruppen!A:B,2,FALSE)),"-")</f>
        <v>ABS</v>
      </c>
      <c r="M253" s="93" t="str">
        <f>IFERROR(VLOOKUP(Abfalldokumentation!$W253,Artikel!A:C,3,FALSE),Abfalldokumentation!$W253)</f>
        <v>ABS MEDI-KRÄUK</v>
      </c>
      <c r="N253" s="94" t="str">
        <f>VLOOKUP(D253,'Liste Gründe'!A:D,2,FALSE)</f>
        <v>keinen Verwendungszweck</v>
      </c>
      <c r="O253" s="92" t="str">
        <f>IF(ISBLANK(F253),VLOOKUP(Abfalldokumentation!$X253,'Liste Gründe'!A:D,3,FALSE),F253)</f>
        <v>keinen Verwendungszweck</v>
      </c>
      <c r="P253" s="94" t="str">
        <f>IF(ISBLANK(Abfalldokumentation!$G253),"-",Abfalldokumentation!$G253)</f>
        <v>&lt;500kg/Monat</v>
      </c>
      <c r="Q253" s="93">
        <f t="shared" si="22"/>
        <v>36</v>
      </c>
      <c r="R253" s="94" t="str">
        <f t="shared" si="23"/>
        <v>Produkte</v>
      </c>
      <c r="S253" s="94" t="str">
        <f t="shared" si="24"/>
        <v>BUs</v>
      </c>
      <c r="T253" s="94" t="str">
        <f t="shared" si="25"/>
        <v>Symptome</v>
      </c>
      <c r="U253" s="94">
        <f>IFERROR(VLOOKUP(Abfalldokumentation!$W253,Kennzahlen!S:U,3,FALSE)*Abfalldokumentation!$J253,"0")</f>
        <v>12</v>
      </c>
      <c r="V253" s="93" t="str">
        <f>IF(ISBLANK(A253),VLOOKUP(Abfalldokumentation!$W253,'Linien - BU'!R:S,2,FALSE),A253)</f>
        <v>L21</v>
      </c>
      <c r="W253" s="95">
        <f t="shared" si="26"/>
        <v>29500886</v>
      </c>
      <c r="X253" s="108">
        <f t="shared" si="27"/>
        <v>61</v>
      </c>
      <c r="Y253" s="34"/>
      <c r="AC253" s="34"/>
      <c r="AF253" s="34"/>
      <c r="AG253" s="34"/>
      <c r="AH253" s="34"/>
    </row>
    <row r="254" spans="1:34" ht="30" customHeight="1" x14ac:dyDescent="0.25">
      <c r="A254" s="50" t="s">
        <v>15064</v>
      </c>
      <c r="B254" s="51">
        <v>29500891</v>
      </c>
      <c r="C254" s="51">
        <v>4</v>
      </c>
      <c r="D254" s="51">
        <v>61</v>
      </c>
      <c r="E254" s="52">
        <v>44445</v>
      </c>
      <c r="F254" s="53" t="s">
        <v>15</v>
      </c>
      <c r="G254" s="54" t="s">
        <v>79</v>
      </c>
      <c r="H254" s="55" t="str">
        <f>IFERROR(VLOOKUP(Abfalldokumentation!$B254,Artikel!A:C,3,FALSE),Abfalldokumentation!$B254)</f>
        <v>ABS PECO</v>
      </c>
      <c r="I254" s="96" t="str">
        <f>VLOOKUP(V254,'Linien - BU'!A:B,2,FALSE)</f>
        <v>BU4</v>
      </c>
      <c r="J254" s="97">
        <f t="shared" si="21"/>
        <v>4</v>
      </c>
      <c r="K254" s="98">
        <f>Abfalldokumentation!$E254</f>
        <v>44445</v>
      </c>
      <c r="L254" s="97" t="str">
        <f>IFERROR(IF(AND(OR(Abfalldokumentation!$I254="BU3",Abfalldokumentation!$I254="Verkauf"),Abfalldokumentation!$N254="Schimmel",Abfalldokumentation!$O254="keinen Abnehmer/kein Schälpersonal"),"Div. Zipfel, ES ohne Verwendung",VLOOKUP(Abfalldokumentation!$M254,Produktgruppen!A:B,2,FALSE)),"-")</f>
        <v>ABS</v>
      </c>
      <c r="M254" s="99" t="str">
        <f>IFERROR(VLOOKUP(Abfalldokumentation!$W254,Artikel!A:C,3,FALSE),Abfalldokumentation!$W254)</f>
        <v>ABS PECO</v>
      </c>
      <c r="N254" s="100" t="str">
        <f>VLOOKUP(D254,'Liste Gründe'!A:D,2,FALSE)</f>
        <v>keinen Verwendungszweck</v>
      </c>
      <c r="O254" s="98" t="str">
        <f>IF(ISBLANK(F254),VLOOKUP(Abfalldokumentation!$X254,'Liste Gründe'!A:D,3,FALSE),F254)</f>
        <v>keinen Verwendungszweck</v>
      </c>
      <c r="P254" s="100" t="str">
        <f>IF(ISBLANK(Abfalldokumentation!$G254),"-",Abfalldokumentation!$G254)</f>
        <v>&lt;300kg/Monat</v>
      </c>
      <c r="Q254" s="99">
        <f t="shared" si="22"/>
        <v>36</v>
      </c>
      <c r="R254" s="100" t="str">
        <f t="shared" si="23"/>
        <v>Produkte</v>
      </c>
      <c r="S254" s="100" t="str">
        <f t="shared" si="24"/>
        <v>BUs</v>
      </c>
      <c r="T254" s="100" t="str">
        <f t="shared" si="25"/>
        <v>Symptome</v>
      </c>
      <c r="U254" s="100">
        <f>IFERROR(VLOOKUP(Abfalldokumentation!$W254,Kennzahlen!S:U,3,FALSE)*Abfalldokumentation!$J254,"0")</f>
        <v>5.882352941176471</v>
      </c>
      <c r="V254" s="99" t="str">
        <f>IF(ISBLANK(A254),VLOOKUP(Abfalldokumentation!$W254,'Linien - BU'!R:S,2,FALSE),A254)</f>
        <v>L23</v>
      </c>
      <c r="W254" s="95">
        <f t="shared" si="26"/>
        <v>29500891</v>
      </c>
      <c r="X254" s="108">
        <f t="shared" si="27"/>
        <v>61</v>
      </c>
      <c r="Y254" s="34"/>
      <c r="AC254" s="34"/>
      <c r="AF254" s="34"/>
      <c r="AG254" s="34"/>
      <c r="AH254" s="34"/>
    </row>
    <row r="255" spans="1:34" ht="30" customHeight="1" x14ac:dyDescent="0.25">
      <c r="A255" s="56" t="s">
        <v>15064</v>
      </c>
      <c r="B255" s="57">
        <v>29500900</v>
      </c>
      <c r="C255" s="57">
        <v>8</v>
      </c>
      <c r="D255" s="57">
        <v>61</v>
      </c>
      <c r="E255" s="58">
        <v>44445</v>
      </c>
      <c r="F255" s="59" t="s">
        <v>15</v>
      </c>
      <c r="G255" s="60" t="s">
        <v>79</v>
      </c>
      <c r="H255" s="61" t="str">
        <f>IFERROR(VLOOKUP(Abfalldokumentation!$B255,Artikel!A:C,3,FALSE),Abfalldokumentation!$B255)</f>
        <v>ABS ROVIN</v>
      </c>
      <c r="I255" s="90" t="str">
        <f>VLOOKUP(V255,'Linien - BU'!A:B,2,FALSE)</f>
        <v>BU4</v>
      </c>
      <c r="J255" s="91">
        <f t="shared" si="21"/>
        <v>8</v>
      </c>
      <c r="K255" s="92">
        <f>Abfalldokumentation!$E255</f>
        <v>44445</v>
      </c>
      <c r="L255" s="91" t="str">
        <f>IFERROR(IF(AND(OR(Abfalldokumentation!$I255="BU3",Abfalldokumentation!$I255="Verkauf"),Abfalldokumentation!$N255="Schimmel",Abfalldokumentation!$O255="keinen Abnehmer/kein Schälpersonal"),"Div. Zipfel, ES ohne Verwendung",VLOOKUP(Abfalldokumentation!$M255,Produktgruppen!A:B,2,FALSE)),"-")</f>
        <v>ABS</v>
      </c>
      <c r="M255" s="93" t="str">
        <f>IFERROR(VLOOKUP(Abfalldokumentation!$W255,Artikel!A:C,3,FALSE),Abfalldokumentation!$W255)</f>
        <v>ABS ROVIN</v>
      </c>
      <c r="N255" s="94" t="str">
        <f>VLOOKUP(D255,'Liste Gründe'!A:D,2,FALSE)</f>
        <v>keinen Verwendungszweck</v>
      </c>
      <c r="O255" s="92" t="str">
        <f>IF(ISBLANK(F255),VLOOKUP(Abfalldokumentation!$X255,'Liste Gründe'!A:D,3,FALSE),F255)</f>
        <v>keinen Verwendungszweck</v>
      </c>
      <c r="P255" s="94" t="str">
        <f>IF(ISBLANK(Abfalldokumentation!$G255),"-",Abfalldokumentation!$G255)</f>
        <v>&lt;300kg/Monat</v>
      </c>
      <c r="Q255" s="93">
        <f t="shared" si="22"/>
        <v>36</v>
      </c>
      <c r="R255" s="94" t="str">
        <f t="shared" si="23"/>
        <v>Produkte</v>
      </c>
      <c r="S255" s="94" t="str">
        <f t="shared" si="24"/>
        <v>BUs</v>
      </c>
      <c r="T255" s="94" t="str">
        <f t="shared" si="25"/>
        <v>Symptome</v>
      </c>
      <c r="U255" s="94">
        <f>IFERROR(VLOOKUP(Abfalldokumentation!$W255,Kennzahlen!S:U,3,FALSE)*Abfalldokumentation!$J255,"0")</f>
        <v>0.08</v>
      </c>
      <c r="V255" s="93" t="str">
        <f>IF(ISBLANK(A255),VLOOKUP(Abfalldokumentation!$W255,'Linien - BU'!R:S,2,FALSE),A255)</f>
        <v>L23</v>
      </c>
      <c r="W255" s="95">
        <f t="shared" si="26"/>
        <v>29500900</v>
      </c>
      <c r="X255" s="108">
        <f t="shared" si="27"/>
        <v>61</v>
      </c>
      <c r="Y255" s="34"/>
      <c r="AC255" s="34"/>
      <c r="AF255" s="34"/>
      <c r="AG255" s="34"/>
      <c r="AH255" s="34"/>
    </row>
    <row r="256" spans="1:34" ht="30" customHeight="1" x14ac:dyDescent="0.25">
      <c r="A256" s="50" t="s">
        <v>15077</v>
      </c>
      <c r="B256" s="51">
        <v>29500910</v>
      </c>
      <c r="C256" s="51">
        <v>36</v>
      </c>
      <c r="D256" s="51">
        <v>61</v>
      </c>
      <c r="E256" s="52">
        <v>44445</v>
      </c>
      <c r="F256" s="53" t="s">
        <v>15</v>
      </c>
      <c r="G256" s="54" t="s">
        <v>208</v>
      </c>
      <c r="H256" s="55" t="str">
        <f>IFERROR(VLOOKUP(Abfalldokumentation!$B256,Artikel!A:C,3,FALSE),Abfalldokumentation!$B256)</f>
        <v>ABS Unser Blütenkäse</v>
      </c>
      <c r="I256" s="96" t="str">
        <f>VLOOKUP(V256,'Linien - BU'!A:B,2,FALSE)</f>
        <v>BU4</v>
      </c>
      <c r="J256" s="97">
        <f t="shared" si="21"/>
        <v>36</v>
      </c>
      <c r="K256" s="98">
        <f>Abfalldokumentation!$E256</f>
        <v>44445</v>
      </c>
      <c r="L256" s="97" t="str">
        <f>IFERROR(IF(AND(OR(Abfalldokumentation!$I256="BU3",Abfalldokumentation!$I256="Verkauf"),Abfalldokumentation!$N256="Schimmel",Abfalldokumentation!$O256="keinen Abnehmer/kein Schälpersonal"),"Div. Zipfel, ES ohne Verwendung",VLOOKUP(Abfalldokumentation!$M256,Produktgruppen!A:B,2,FALSE)),"-")</f>
        <v>ABS</v>
      </c>
      <c r="M256" s="99" t="str">
        <f>IFERROR(VLOOKUP(Abfalldokumentation!$W256,Artikel!A:C,3,FALSE),Abfalldokumentation!$W256)</f>
        <v>ABS Unser Blütenkäse</v>
      </c>
      <c r="N256" s="100" t="str">
        <f>VLOOKUP(D256,'Liste Gründe'!A:D,2,FALSE)</f>
        <v>keinen Verwendungszweck</v>
      </c>
      <c r="O256" s="98" t="str">
        <f>IF(ISBLANK(F256),VLOOKUP(Abfalldokumentation!$X256,'Liste Gründe'!A:D,3,FALSE),F256)</f>
        <v>keinen Verwendungszweck</v>
      </c>
      <c r="P256" s="100" t="str">
        <f>IF(ISBLANK(Abfalldokumentation!$G256),"-",Abfalldokumentation!$G256)</f>
        <v>&lt;500kg/Monat</v>
      </c>
      <c r="Q256" s="99">
        <f t="shared" si="22"/>
        <v>36</v>
      </c>
      <c r="R256" s="100" t="str">
        <f t="shared" si="23"/>
        <v>Produkte</v>
      </c>
      <c r="S256" s="100" t="str">
        <f t="shared" si="24"/>
        <v>BUs</v>
      </c>
      <c r="T256" s="100" t="str">
        <f t="shared" si="25"/>
        <v>Symptome</v>
      </c>
      <c r="U256" s="100">
        <f>IFERROR(VLOOKUP(Abfalldokumentation!$W256,Kennzahlen!S:U,3,FALSE)*Abfalldokumentation!$J256,"0")</f>
        <v>0.36</v>
      </c>
      <c r="V256" s="99" t="str">
        <f>IF(ISBLANK(A256),VLOOKUP(Abfalldokumentation!$W256,'Linien - BU'!R:S,2,FALSE),A256)</f>
        <v>L22</v>
      </c>
      <c r="W256" s="95">
        <f t="shared" si="26"/>
        <v>29500910</v>
      </c>
      <c r="X256" s="108">
        <f t="shared" si="27"/>
        <v>61</v>
      </c>
      <c r="Y256" s="34"/>
      <c r="AC256" s="34"/>
      <c r="AF256" s="34"/>
      <c r="AG256" s="34"/>
      <c r="AH256" s="34"/>
    </row>
    <row r="257" spans="1:34" ht="30" customHeight="1" x14ac:dyDescent="0.25">
      <c r="A257" s="56" t="s">
        <v>15077</v>
      </c>
      <c r="B257" s="57">
        <v>29500910</v>
      </c>
      <c r="C257" s="57">
        <v>9</v>
      </c>
      <c r="D257" s="57">
        <v>61</v>
      </c>
      <c r="E257" s="58">
        <v>44445</v>
      </c>
      <c r="F257" s="59" t="s">
        <v>15</v>
      </c>
      <c r="G257" s="60" t="s">
        <v>208</v>
      </c>
      <c r="H257" s="61" t="str">
        <f>IFERROR(VLOOKUP(Abfalldokumentation!$B257,Artikel!A:C,3,FALSE),Abfalldokumentation!$B257)</f>
        <v>ABS Unser Blütenkäse</v>
      </c>
      <c r="I257" s="90" t="str">
        <f>VLOOKUP(V257,'Linien - BU'!A:B,2,FALSE)</f>
        <v>BU4</v>
      </c>
      <c r="J257" s="91">
        <f t="shared" si="21"/>
        <v>9</v>
      </c>
      <c r="K257" s="92">
        <f>Abfalldokumentation!$E257</f>
        <v>44445</v>
      </c>
      <c r="L257" s="91" t="str">
        <f>IFERROR(IF(AND(OR(Abfalldokumentation!$I257="BU3",Abfalldokumentation!$I257="Verkauf"),Abfalldokumentation!$N257="Schimmel",Abfalldokumentation!$O257="keinen Abnehmer/kein Schälpersonal"),"Div. Zipfel, ES ohne Verwendung",VLOOKUP(Abfalldokumentation!$M257,Produktgruppen!A:B,2,FALSE)),"-")</f>
        <v>ABS</v>
      </c>
      <c r="M257" s="93" t="str">
        <f>IFERROR(VLOOKUP(Abfalldokumentation!$W257,Artikel!A:C,3,FALSE),Abfalldokumentation!$W257)</f>
        <v>ABS Unser Blütenkäse</v>
      </c>
      <c r="N257" s="94" t="str">
        <f>VLOOKUP(D257,'Liste Gründe'!A:D,2,FALSE)</f>
        <v>keinen Verwendungszweck</v>
      </c>
      <c r="O257" s="92" t="str">
        <f>IF(ISBLANK(F257),VLOOKUP(Abfalldokumentation!$X257,'Liste Gründe'!A:D,3,FALSE),F257)</f>
        <v>keinen Verwendungszweck</v>
      </c>
      <c r="P257" s="94" t="str">
        <f>IF(ISBLANK(Abfalldokumentation!$G257),"-",Abfalldokumentation!$G257)</f>
        <v>&lt;500kg/Monat</v>
      </c>
      <c r="Q257" s="93">
        <f t="shared" si="22"/>
        <v>36</v>
      </c>
      <c r="R257" s="94" t="str">
        <f t="shared" si="23"/>
        <v>Produkte</v>
      </c>
      <c r="S257" s="94" t="str">
        <f t="shared" si="24"/>
        <v>BUs</v>
      </c>
      <c r="T257" s="94" t="str">
        <f t="shared" si="25"/>
        <v>Symptome</v>
      </c>
      <c r="U257" s="94">
        <f>IFERROR(VLOOKUP(Abfalldokumentation!$W257,Kennzahlen!S:U,3,FALSE)*Abfalldokumentation!$J257,"0")</f>
        <v>0.09</v>
      </c>
      <c r="V257" s="93" t="str">
        <f>IF(ISBLANK(A257),VLOOKUP(Abfalldokumentation!$W257,'Linien - BU'!R:S,2,FALSE),A257)</f>
        <v>L22</v>
      </c>
      <c r="W257" s="95">
        <f t="shared" si="26"/>
        <v>29500910</v>
      </c>
      <c r="X257" s="108">
        <f t="shared" si="27"/>
        <v>61</v>
      </c>
      <c r="Y257" s="34"/>
      <c r="AC257" s="34"/>
      <c r="AF257" s="34"/>
      <c r="AG257" s="34"/>
      <c r="AH257" s="34"/>
    </row>
    <row r="258" spans="1:34" ht="30" customHeight="1" x14ac:dyDescent="0.25">
      <c r="A258" s="50" t="s">
        <v>15060</v>
      </c>
      <c r="B258" s="51">
        <v>29500913</v>
      </c>
      <c r="C258" s="51">
        <v>22</v>
      </c>
      <c r="D258" s="51">
        <v>61</v>
      </c>
      <c r="E258" s="52">
        <v>44445</v>
      </c>
      <c r="F258" s="53" t="s">
        <v>15</v>
      </c>
      <c r="G258" s="54" t="s">
        <v>155</v>
      </c>
      <c r="H258" s="55" t="str">
        <f>IFERROR(VLOOKUP(Abfalldokumentation!$B258,Artikel!A:C,3,FALSE),Abfalldokumentation!$B258)</f>
        <v>ABS ZIEGENR</v>
      </c>
      <c r="I258" s="96" t="str">
        <f>VLOOKUP(V258,'Linien - BU'!A:B,2,FALSE)</f>
        <v>BU4</v>
      </c>
      <c r="J258" s="97">
        <f t="shared" ref="J258:J321" si="28">C258</f>
        <v>22</v>
      </c>
      <c r="K258" s="98">
        <f>Abfalldokumentation!$E258</f>
        <v>44445</v>
      </c>
      <c r="L258" s="97" t="str">
        <f>IFERROR(IF(AND(OR(Abfalldokumentation!$I258="BU3",Abfalldokumentation!$I258="Verkauf"),Abfalldokumentation!$N258="Schimmel",Abfalldokumentation!$O258="keinen Abnehmer/kein Schälpersonal"),"Div. Zipfel, ES ohne Verwendung",VLOOKUP(Abfalldokumentation!$M258,Produktgruppen!A:B,2,FALSE)),"-")</f>
        <v>ABS</v>
      </c>
      <c r="M258" s="99" t="str">
        <f>IFERROR(VLOOKUP(Abfalldokumentation!$W258,Artikel!A:C,3,FALSE),Abfalldokumentation!$W258)</f>
        <v>ABS ZIEGENR</v>
      </c>
      <c r="N258" s="100" t="str">
        <f>VLOOKUP(D258,'Liste Gründe'!A:D,2,FALSE)</f>
        <v>keinen Verwendungszweck</v>
      </c>
      <c r="O258" s="98" t="str">
        <f>IF(ISBLANK(F258),VLOOKUP(Abfalldokumentation!$X258,'Liste Gründe'!A:D,3,FALSE),F258)</f>
        <v>keinen Verwendungszweck</v>
      </c>
      <c r="P258" s="100" t="str">
        <f>IF(ISBLANK(Abfalldokumentation!$G258),"-",Abfalldokumentation!$G258)</f>
        <v>&lt;100kg/Monat</v>
      </c>
      <c r="Q258" s="99">
        <f t="shared" ref="Q258:Q321" si="29">_xlfn.ISOWEEKNUM(K258)</f>
        <v>36</v>
      </c>
      <c r="R258" s="100" t="str">
        <f t="shared" ref="R258:R321" si="30">"Produkte"</f>
        <v>Produkte</v>
      </c>
      <c r="S258" s="100" t="str">
        <f t="shared" ref="S258:S321" si="31">"BUs"</f>
        <v>BUs</v>
      </c>
      <c r="T258" s="100" t="str">
        <f t="shared" ref="T258:T321" si="32">"Symptome"</f>
        <v>Symptome</v>
      </c>
      <c r="U258" s="100">
        <f>IFERROR(VLOOKUP(Abfalldokumentation!$W258,Kennzahlen!S:U,3,FALSE)*Abfalldokumentation!$J258,"0")</f>
        <v>0.22</v>
      </c>
      <c r="V258" s="99" t="str">
        <f>IF(ISBLANK(A258),VLOOKUP(Abfalldokumentation!$W258,'Linien - BU'!R:S,2,FALSE),A258)</f>
        <v>L20</v>
      </c>
      <c r="W258" s="95">
        <f t="shared" ref="W258:W321" si="33">B258</f>
        <v>29500913</v>
      </c>
      <c r="X258" s="108">
        <f t="shared" ref="X258:X321" si="34">D258</f>
        <v>61</v>
      </c>
      <c r="Y258" s="34"/>
      <c r="AC258" s="34"/>
      <c r="AF258" s="34"/>
      <c r="AG258" s="34"/>
      <c r="AH258" s="34"/>
    </row>
    <row r="259" spans="1:34" ht="30" customHeight="1" x14ac:dyDescent="0.25">
      <c r="A259" s="56" t="s">
        <v>41</v>
      </c>
      <c r="B259" s="57">
        <v>29500967</v>
      </c>
      <c r="C259" s="57">
        <v>15</v>
      </c>
      <c r="D259" s="57">
        <v>12</v>
      </c>
      <c r="E259" s="58">
        <v>44445</v>
      </c>
      <c r="F259" s="59" t="s">
        <v>39</v>
      </c>
      <c r="G259" s="60" t="s">
        <v>70</v>
      </c>
      <c r="H259" s="61" t="str">
        <f>IFERROR(VLOOKUP(Abfalldokumentation!$B259,Artikel!A:C,3,FALSE),Abfalldokumentation!$B259)</f>
        <v>ABS BERGK BERGLANDMILCH</v>
      </c>
      <c r="I259" s="90" t="str">
        <f>VLOOKUP(V259,'Linien - BU'!A:B,2,FALSE)</f>
        <v>BU1</v>
      </c>
      <c r="J259" s="91">
        <f t="shared" si="28"/>
        <v>15</v>
      </c>
      <c r="K259" s="92">
        <f>Abfalldokumentation!$E259</f>
        <v>44445</v>
      </c>
      <c r="L259" s="91" t="str">
        <f>IFERROR(IF(AND(OR(Abfalldokumentation!$I259="BU3",Abfalldokumentation!$I259="Verkauf"),Abfalldokumentation!$N259="Schimmel",Abfalldokumentation!$O259="keinen Abnehmer/kein Schälpersonal"),"Div. Zipfel, ES ohne Verwendung",VLOOKUP(Abfalldokumentation!$M259,Produktgruppen!A:B,2,FALSE)),"-")</f>
        <v>ABS</v>
      </c>
      <c r="M259" s="93" t="str">
        <f>IFERROR(VLOOKUP(Abfalldokumentation!$W259,Artikel!A:C,3,FALSE),Abfalldokumentation!$W259)</f>
        <v>ABS BERGK BERGLANDMILCH</v>
      </c>
      <c r="N259" s="94" t="str">
        <f>VLOOKUP(D259,'Liste Gründe'!A:D,2,FALSE)</f>
        <v>Schimmel</v>
      </c>
      <c r="O259" s="92" t="str">
        <f>IF(ISBLANK(F259),VLOOKUP(Abfalldokumentation!$X259,'Liste Gründe'!A:D,3,FALSE),F259)</f>
        <v>keine Verarbeitung</v>
      </c>
      <c r="P259" s="94" t="str">
        <f>IF(ISBLANK(Abfalldokumentation!$G259),"-",Abfalldokumentation!$G259)</f>
        <v>stehen geblieben / übersehen</v>
      </c>
      <c r="Q259" s="93">
        <f t="shared" si="29"/>
        <v>36</v>
      </c>
      <c r="R259" s="94" t="str">
        <f t="shared" si="30"/>
        <v>Produkte</v>
      </c>
      <c r="S259" s="94" t="str">
        <f t="shared" si="31"/>
        <v>BUs</v>
      </c>
      <c r="T259" s="94" t="str">
        <f t="shared" si="32"/>
        <v>Symptome</v>
      </c>
      <c r="U259" s="94" t="str">
        <f>IFERROR(VLOOKUP(Abfalldokumentation!$W259,Kennzahlen!S:U,3,FALSE)*Abfalldokumentation!$J259,"0")</f>
        <v>0</v>
      </c>
      <c r="V259" s="93" t="str">
        <f>IF(ISBLANK(A259),VLOOKUP(Abfalldokumentation!$W259,'Linien - BU'!R:S,2,FALSE),A259)</f>
        <v>Schmelze</v>
      </c>
      <c r="W259" s="95">
        <f t="shared" si="33"/>
        <v>29500967</v>
      </c>
      <c r="X259" s="108">
        <f t="shared" si="34"/>
        <v>12</v>
      </c>
      <c r="Y259" s="34"/>
      <c r="AC259" s="34"/>
      <c r="AF259" s="34"/>
      <c r="AG259" s="34"/>
      <c r="AH259" s="34"/>
    </row>
    <row r="260" spans="1:34" ht="30" customHeight="1" x14ac:dyDescent="0.25">
      <c r="A260" s="50" t="s">
        <v>37</v>
      </c>
      <c r="B260" s="51">
        <v>29501003</v>
      </c>
      <c r="C260" s="51">
        <v>138</v>
      </c>
      <c r="D260" s="51">
        <v>81</v>
      </c>
      <c r="E260" s="52">
        <v>44445</v>
      </c>
      <c r="F260" s="53" t="s">
        <v>111</v>
      </c>
      <c r="G260" s="54"/>
      <c r="H260" s="55" t="str">
        <f>IFERROR(VLOOKUP(Abfalldokumentation!$B260,Artikel!A:C,3,FALSE),Abfalldokumentation!$B260)</f>
        <v>ABS CHED-PF-KRÄUK gemis</v>
      </c>
      <c r="I260" s="96" t="str">
        <f>VLOOKUP(V260,'Linien - BU'!A:B,2,FALSE)</f>
        <v>BU3</v>
      </c>
      <c r="J260" s="97">
        <f t="shared" si="28"/>
        <v>138</v>
      </c>
      <c r="K260" s="98">
        <f>Abfalldokumentation!$E260</f>
        <v>44445</v>
      </c>
      <c r="L260" s="97" t="str">
        <f>IFERROR(IF(AND(OR(Abfalldokumentation!$I260="BU3",Abfalldokumentation!$I260="Verkauf"),Abfalldokumentation!$N260="Schimmel",Abfalldokumentation!$O260="keinen Abnehmer/kein Schälpersonal"),"Div. Zipfel, ES ohne Verwendung",VLOOKUP(Abfalldokumentation!$M260,Produktgruppen!A:B,2,FALSE)),"-")</f>
        <v>ABS</v>
      </c>
      <c r="M260" s="99" t="str">
        <f>IFERROR(VLOOKUP(Abfalldokumentation!$W260,Artikel!A:C,3,FALSE),Abfalldokumentation!$W260)</f>
        <v>ABS CHED-PF-KRÄUK gemis</v>
      </c>
      <c r="N260" s="100" t="str">
        <f>VLOOKUP(D260,'Liste Gründe'!A:D,2,FALSE)</f>
        <v>Linienbezogen</v>
      </c>
      <c r="O260" s="98" t="str">
        <f>IF(ISBLANK(F260),VLOOKUP(Abfalldokumentation!$X260,'Liste Gründe'!A:D,3,FALSE),F260)</f>
        <v>gemischtes Produkt</v>
      </c>
      <c r="P260" s="100" t="str">
        <f>IF(ISBLANK(Abfalldokumentation!$G260),"-",Abfalldokumentation!$G260)</f>
        <v>-</v>
      </c>
      <c r="Q260" s="99">
        <f t="shared" si="29"/>
        <v>36</v>
      </c>
      <c r="R260" s="100" t="str">
        <f t="shared" si="30"/>
        <v>Produkte</v>
      </c>
      <c r="S260" s="100" t="str">
        <f t="shared" si="31"/>
        <v>BUs</v>
      </c>
      <c r="T260" s="100" t="str">
        <f t="shared" si="32"/>
        <v>Symptome</v>
      </c>
      <c r="U260" s="100">
        <f>IFERROR(VLOOKUP(Abfalldokumentation!$W260,Kennzahlen!S:U,3,FALSE)*Abfalldokumentation!$J260,"0")</f>
        <v>138</v>
      </c>
      <c r="V260" s="99" t="str">
        <f>IF(ISBLANK(A260),VLOOKUP(Abfalldokumentation!$W260,'Linien - BU'!R:S,2,FALSE),A260)</f>
        <v>L33</v>
      </c>
      <c r="W260" s="95">
        <f t="shared" si="33"/>
        <v>29501003</v>
      </c>
      <c r="X260" s="108">
        <f t="shared" si="34"/>
        <v>81</v>
      </c>
      <c r="Y260" s="34"/>
      <c r="AC260" s="34"/>
      <c r="AF260" s="34"/>
      <c r="AG260" s="34"/>
      <c r="AH260" s="34"/>
    </row>
    <row r="261" spans="1:34" ht="30" customHeight="1" x14ac:dyDescent="0.25">
      <c r="A261" s="56" t="s">
        <v>15087</v>
      </c>
      <c r="B261" s="57">
        <v>29501009</v>
      </c>
      <c r="C261" s="57">
        <v>46</v>
      </c>
      <c r="D261" s="57">
        <v>61</v>
      </c>
      <c r="E261" s="58">
        <v>44445</v>
      </c>
      <c r="F261" s="59" t="s">
        <v>15</v>
      </c>
      <c r="G261" s="60" t="s">
        <v>79</v>
      </c>
      <c r="H261" s="61" t="str">
        <f>IFERROR(VLOOKUP(Abfalldokumentation!$B261,Artikel!A:C,3,FALSE),Abfalldokumentation!$B261)</f>
        <v>ABS Whisky-Nuts</v>
      </c>
      <c r="I261" s="90" t="str">
        <f>VLOOKUP(V261,'Linien - BU'!A:B,2,FALSE)</f>
        <v>BU4</v>
      </c>
      <c r="J261" s="91">
        <f t="shared" si="28"/>
        <v>46</v>
      </c>
      <c r="K261" s="92">
        <f>Abfalldokumentation!$E261</f>
        <v>44445</v>
      </c>
      <c r="L261" s="91" t="str">
        <f>IFERROR(IF(AND(OR(Abfalldokumentation!$I261="BU3",Abfalldokumentation!$I261="Verkauf"),Abfalldokumentation!$N261="Schimmel",Abfalldokumentation!$O261="keinen Abnehmer/kein Schälpersonal"),"Div. Zipfel, ES ohne Verwendung",VLOOKUP(Abfalldokumentation!$M261,Produktgruppen!A:B,2,FALSE)),"-")</f>
        <v>ABS</v>
      </c>
      <c r="M261" s="93" t="str">
        <f>IFERROR(VLOOKUP(Abfalldokumentation!$W261,Artikel!A:C,3,FALSE),Abfalldokumentation!$W261)</f>
        <v>ABS Whisky-Nuts</v>
      </c>
      <c r="N261" s="94" t="str">
        <f>VLOOKUP(D261,'Liste Gründe'!A:D,2,FALSE)</f>
        <v>keinen Verwendungszweck</v>
      </c>
      <c r="O261" s="92" t="str">
        <f>IF(ISBLANK(F261),VLOOKUP(Abfalldokumentation!$X261,'Liste Gründe'!A:D,3,FALSE),F261)</f>
        <v>keinen Verwendungszweck</v>
      </c>
      <c r="P261" s="94" t="str">
        <f>IF(ISBLANK(Abfalldokumentation!$G261),"-",Abfalldokumentation!$G261)</f>
        <v>&lt;300kg/Monat</v>
      </c>
      <c r="Q261" s="93">
        <f t="shared" si="29"/>
        <v>36</v>
      </c>
      <c r="R261" s="94" t="str">
        <f t="shared" si="30"/>
        <v>Produkte</v>
      </c>
      <c r="S261" s="94" t="str">
        <f t="shared" si="31"/>
        <v>BUs</v>
      </c>
      <c r="T261" s="94" t="str">
        <f t="shared" si="32"/>
        <v>Symptome</v>
      </c>
      <c r="U261" s="94">
        <f>IFERROR(VLOOKUP(Abfalldokumentation!$W261,Kennzahlen!S:U,3,FALSE)*Abfalldokumentation!$J261,"0")</f>
        <v>69</v>
      </c>
      <c r="V261" s="93" t="str">
        <f>IF(ISBLANK(A261),VLOOKUP(Abfalldokumentation!$W261,'Linien - BU'!R:S,2,FALSE),A261)</f>
        <v>L21</v>
      </c>
      <c r="W261" s="95">
        <f t="shared" si="33"/>
        <v>29501009</v>
      </c>
      <c r="X261" s="108">
        <f t="shared" si="34"/>
        <v>61</v>
      </c>
      <c r="Y261" s="34"/>
      <c r="AC261" s="34"/>
      <c r="AF261" s="34"/>
      <c r="AG261" s="34"/>
      <c r="AH261" s="34"/>
    </row>
    <row r="262" spans="1:34" ht="30" customHeight="1" x14ac:dyDescent="0.25">
      <c r="A262" s="50" t="s">
        <v>15064</v>
      </c>
      <c r="B262" s="51">
        <v>29501013</v>
      </c>
      <c r="C262" s="51">
        <v>4</v>
      </c>
      <c r="D262" s="51">
        <v>61</v>
      </c>
      <c r="E262" s="52">
        <v>44445</v>
      </c>
      <c r="F262" s="53" t="s">
        <v>15</v>
      </c>
      <c r="G262" s="54" t="s">
        <v>145</v>
      </c>
      <c r="H262" s="55" t="str">
        <f>IFERROR(VLOOKUP(Abfalldokumentation!$B262,Artikel!A:C,3,FALSE),Abfalldokumentation!$B262)</f>
        <v>ABS AT-ROTWEIN</v>
      </c>
      <c r="I262" s="96" t="str">
        <f>VLOOKUP(V262,'Linien - BU'!A:B,2,FALSE)</f>
        <v>BU4</v>
      </c>
      <c r="J262" s="97">
        <f t="shared" si="28"/>
        <v>4</v>
      </c>
      <c r="K262" s="98">
        <f>Abfalldokumentation!$E262</f>
        <v>44445</v>
      </c>
      <c r="L262" s="97" t="str">
        <f>IFERROR(IF(AND(OR(Abfalldokumentation!$I262="BU3",Abfalldokumentation!$I262="Verkauf"),Abfalldokumentation!$N262="Schimmel",Abfalldokumentation!$O262="keinen Abnehmer/kein Schälpersonal"),"Div. Zipfel, ES ohne Verwendung",VLOOKUP(Abfalldokumentation!$M262,Produktgruppen!A:B,2,FALSE)),"-")</f>
        <v>ABS</v>
      </c>
      <c r="M262" s="99" t="str">
        <f>IFERROR(VLOOKUP(Abfalldokumentation!$W262,Artikel!A:C,3,FALSE),Abfalldokumentation!$W262)</f>
        <v>ABS AT-ROTWEIN</v>
      </c>
      <c r="N262" s="100" t="str">
        <f>VLOOKUP(D262,'Liste Gründe'!A:D,2,FALSE)</f>
        <v>keinen Verwendungszweck</v>
      </c>
      <c r="O262" s="98" t="str">
        <f>IF(ISBLANK(F262),VLOOKUP(Abfalldokumentation!$X262,'Liste Gründe'!A:D,3,FALSE),F262)</f>
        <v>keinen Verwendungszweck</v>
      </c>
      <c r="P262" s="100" t="str">
        <f>IF(ISBLANK(Abfalldokumentation!$G262),"-",Abfalldokumentation!$G262)</f>
        <v>&lt;20kg/Monat</v>
      </c>
      <c r="Q262" s="99">
        <f t="shared" si="29"/>
        <v>36</v>
      </c>
      <c r="R262" s="100" t="str">
        <f t="shared" si="30"/>
        <v>Produkte</v>
      </c>
      <c r="S262" s="100" t="str">
        <f t="shared" si="31"/>
        <v>BUs</v>
      </c>
      <c r="T262" s="100" t="str">
        <f t="shared" si="32"/>
        <v>Symptome</v>
      </c>
      <c r="U262" s="100">
        <f>IFERROR(VLOOKUP(Abfalldokumentation!$W262,Kennzahlen!S:U,3,FALSE)*Abfalldokumentation!$J262,"0")</f>
        <v>4.0000000000000002E-4</v>
      </c>
      <c r="V262" s="99" t="str">
        <f>IF(ISBLANK(A262),VLOOKUP(Abfalldokumentation!$W262,'Linien - BU'!R:S,2,FALSE),A262)</f>
        <v>L23</v>
      </c>
      <c r="W262" s="95">
        <f t="shared" si="33"/>
        <v>29501013</v>
      </c>
      <c r="X262" s="108">
        <f t="shared" si="34"/>
        <v>61</v>
      </c>
      <c r="Y262" s="34"/>
      <c r="AC262" s="34"/>
      <c r="AF262" s="34"/>
      <c r="AG262" s="34"/>
      <c r="AH262" s="34"/>
    </row>
    <row r="263" spans="1:34" ht="30" customHeight="1" x14ac:dyDescent="0.25">
      <c r="A263" s="56" t="s">
        <v>15087</v>
      </c>
      <c r="B263" s="57">
        <v>29501030</v>
      </c>
      <c r="C263" s="57">
        <v>3</v>
      </c>
      <c r="D263" s="57">
        <v>61</v>
      </c>
      <c r="E263" s="58">
        <v>44445</v>
      </c>
      <c r="F263" s="59" t="s">
        <v>15</v>
      </c>
      <c r="G263" s="60" t="s">
        <v>155</v>
      </c>
      <c r="H263" s="61" t="str">
        <f>IFERROR(VLOOKUP(Abfalldokumentation!$B263,Artikel!A:C,3,FALSE),Abfalldokumentation!$B263)</f>
        <v>ABS ORANG-PESTO</v>
      </c>
      <c r="I263" s="90" t="str">
        <f>VLOOKUP(V263,'Linien - BU'!A:B,2,FALSE)</f>
        <v>BU4</v>
      </c>
      <c r="J263" s="91">
        <f t="shared" si="28"/>
        <v>3</v>
      </c>
      <c r="K263" s="92">
        <f>Abfalldokumentation!$E263</f>
        <v>44445</v>
      </c>
      <c r="L263" s="91" t="str">
        <f>IFERROR(IF(AND(OR(Abfalldokumentation!$I263="BU3",Abfalldokumentation!$I263="Verkauf"),Abfalldokumentation!$N263="Schimmel",Abfalldokumentation!$O263="keinen Abnehmer/kein Schälpersonal"),"Div. Zipfel, ES ohne Verwendung",VLOOKUP(Abfalldokumentation!$M263,Produktgruppen!A:B,2,FALSE)),"-")</f>
        <v>ABS</v>
      </c>
      <c r="M263" s="93" t="str">
        <f>IFERROR(VLOOKUP(Abfalldokumentation!$W263,Artikel!A:C,3,FALSE),Abfalldokumentation!$W263)</f>
        <v>ABS ORANG-PESTO</v>
      </c>
      <c r="N263" s="94" t="str">
        <f>VLOOKUP(D263,'Liste Gründe'!A:D,2,FALSE)</f>
        <v>keinen Verwendungszweck</v>
      </c>
      <c r="O263" s="92" t="str">
        <f>IF(ISBLANK(F263),VLOOKUP(Abfalldokumentation!$X263,'Liste Gründe'!A:D,3,FALSE),F263)</f>
        <v>keinen Verwendungszweck</v>
      </c>
      <c r="P263" s="94" t="str">
        <f>IF(ISBLANK(Abfalldokumentation!$G263),"-",Abfalldokumentation!$G263)</f>
        <v>&lt;100kg/Monat</v>
      </c>
      <c r="Q263" s="93">
        <f t="shared" si="29"/>
        <v>36</v>
      </c>
      <c r="R263" s="94" t="str">
        <f t="shared" si="30"/>
        <v>Produkte</v>
      </c>
      <c r="S263" s="94" t="str">
        <f t="shared" si="31"/>
        <v>BUs</v>
      </c>
      <c r="T263" s="94" t="str">
        <f t="shared" si="32"/>
        <v>Symptome</v>
      </c>
      <c r="U263" s="94">
        <f>IFERROR(VLOOKUP(Abfalldokumentation!$W263,Kennzahlen!S:U,3,FALSE)*Abfalldokumentation!$J263,"0")</f>
        <v>4.5</v>
      </c>
      <c r="V263" s="93" t="str">
        <f>IF(ISBLANK(A263),VLOOKUP(Abfalldokumentation!$W263,'Linien - BU'!R:S,2,FALSE),A263)</f>
        <v>L21</v>
      </c>
      <c r="W263" s="95">
        <f t="shared" si="33"/>
        <v>29501030</v>
      </c>
      <c r="X263" s="108">
        <f t="shared" si="34"/>
        <v>61</v>
      </c>
      <c r="Y263" s="34"/>
      <c r="AC263" s="34"/>
      <c r="AF263" s="34"/>
      <c r="AG263" s="34"/>
      <c r="AH263" s="34"/>
    </row>
    <row r="264" spans="1:34" ht="30" customHeight="1" x14ac:dyDescent="0.25">
      <c r="A264" s="50" t="s">
        <v>37</v>
      </c>
      <c r="B264" s="51">
        <v>29501032</v>
      </c>
      <c r="C264" s="51">
        <v>36</v>
      </c>
      <c r="D264" s="51">
        <v>22</v>
      </c>
      <c r="E264" s="52">
        <v>44445</v>
      </c>
      <c r="F264" s="53" t="s">
        <v>61</v>
      </c>
      <c r="G264" s="51" t="s">
        <v>91</v>
      </c>
      <c r="H264" s="55" t="str">
        <f>IFERROR(VLOOKUP(Abfalldokumentation!$B264,Artikel!A:C,3,FALSE),Abfalldokumentation!$B264)</f>
        <v>ABS CHED-ROT MIT ß-CARO</v>
      </c>
      <c r="I264" s="96" t="str">
        <f>VLOOKUP(V264,'Linien - BU'!A:B,2,FALSE)</f>
        <v>BU3</v>
      </c>
      <c r="J264" s="97">
        <f t="shared" si="28"/>
        <v>36</v>
      </c>
      <c r="K264" s="98">
        <f>Abfalldokumentation!$E264</f>
        <v>44445</v>
      </c>
      <c r="L264" s="97" t="str">
        <f>IFERROR(IF(AND(OR(Abfalldokumentation!$I264="BU3",Abfalldokumentation!$I264="Verkauf"),Abfalldokumentation!$N264="Schimmel",Abfalldokumentation!$O264="keinen Abnehmer/kein Schälpersonal"),"Div. Zipfel, ES ohne Verwendung",VLOOKUP(Abfalldokumentation!$M264,Produktgruppen!A:B,2,FALSE)),"-")</f>
        <v>ABS</v>
      </c>
      <c r="M264" s="99" t="str">
        <f>IFERROR(VLOOKUP(Abfalldokumentation!$W264,Artikel!A:C,3,FALSE),Abfalldokumentation!$W264)</f>
        <v>ABS CHED-ROT MIT ß-CARO</v>
      </c>
      <c r="N264" s="100" t="str">
        <f>VLOOKUP(D264,'Liste Gründe'!A:D,2,FALSE)</f>
        <v>Rest</v>
      </c>
      <c r="O264" s="98" t="str">
        <f>IF(ISBLANK(F264),VLOOKUP(Abfalldokumentation!$X264,'Liste Gründe'!A:D,3,FALSE),F264)</f>
        <v>Fremdkörper</v>
      </c>
      <c r="P264" s="100" t="str">
        <f>IF(ISBLANK(Abfalldokumentation!$G264),"-",Abfalldokumentation!$G264)</f>
        <v>Schmutz</v>
      </c>
      <c r="Q264" s="99">
        <f t="shared" si="29"/>
        <v>36</v>
      </c>
      <c r="R264" s="100" t="str">
        <f t="shared" si="30"/>
        <v>Produkte</v>
      </c>
      <c r="S264" s="100" t="str">
        <f t="shared" si="31"/>
        <v>BUs</v>
      </c>
      <c r="T264" s="100" t="str">
        <f t="shared" si="32"/>
        <v>Symptome</v>
      </c>
      <c r="U264" s="100">
        <f>IFERROR(VLOOKUP(Abfalldokumentation!$W264,Kennzahlen!S:U,3,FALSE)*Abfalldokumentation!$J264,"0")</f>
        <v>36</v>
      </c>
      <c r="V264" s="99" t="str">
        <f>IF(ISBLANK(A264),VLOOKUP(Abfalldokumentation!$W264,'Linien - BU'!R:S,2,FALSE),A264)</f>
        <v>L33</v>
      </c>
      <c r="W264" s="95">
        <f t="shared" si="33"/>
        <v>29501032</v>
      </c>
      <c r="X264" s="108">
        <f t="shared" si="34"/>
        <v>22</v>
      </c>
      <c r="Y264" s="34"/>
      <c r="AC264" s="34"/>
      <c r="AF264" s="34"/>
      <c r="AG264" s="34"/>
      <c r="AH264" s="34"/>
    </row>
    <row r="265" spans="1:34" ht="30" customHeight="1" x14ac:dyDescent="0.25">
      <c r="A265" s="56" t="s">
        <v>15060</v>
      </c>
      <c r="B265" s="57">
        <v>29501036</v>
      </c>
      <c r="C265" s="57">
        <v>3</v>
      </c>
      <c r="D265" s="57">
        <v>61</v>
      </c>
      <c r="E265" s="58">
        <v>44445</v>
      </c>
      <c r="F265" s="59" t="s">
        <v>15</v>
      </c>
      <c r="G265" s="60" t="s">
        <v>145</v>
      </c>
      <c r="H265" s="61" t="str">
        <f>IFERROR(VLOOKUP(Abfalldokumentation!$B265,Artikel!A:C,3,FALSE),Abfalldokumentation!$B265)</f>
        <v>ABS SAINT ANDRÉ</v>
      </c>
      <c r="I265" s="90" t="str">
        <f>VLOOKUP(V265,'Linien - BU'!A:B,2,FALSE)</f>
        <v>BU4</v>
      </c>
      <c r="J265" s="91">
        <f t="shared" si="28"/>
        <v>3</v>
      </c>
      <c r="K265" s="92">
        <f>Abfalldokumentation!$E265</f>
        <v>44445</v>
      </c>
      <c r="L265" s="91" t="str">
        <f>IFERROR(IF(AND(OR(Abfalldokumentation!$I265="BU3",Abfalldokumentation!$I265="Verkauf"),Abfalldokumentation!$N265="Schimmel",Abfalldokumentation!$O265="keinen Abnehmer/kein Schälpersonal"),"Div. Zipfel, ES ohne Verwendung",VLOOKUP(Abfalldokumentation!$M265,Produktgruppen!A:B,2,FALSE)),"-")</f>
        <v>ABS</v>
      </c>
      <c r="M265" s="93" t="str">
        <f>IFERROR(VLOOKUP(Abfalldokumentation!$W265,Artikel!A:C,3,FALSE),Abfalldokumentation!$W265)</f>
        <v>ABS SAINT ANDRÉ</v>
      </c>
      <c r="N265" s="94" t="str">
        <f>VLOOKUP(D265,'Liste Gründe'!A:D,2,FALSE)</f>
        <v>keinen Verwendungszweck</v>
      </c>
      <c r="O265" s="92" t="str">
        <f>IF(ISBLANK(F265),VLOOKUP(Abfalldokumentation!$X265,'Liste Gründe'!A:D,3,FALSE),F265)</f>
        <v>keinen Verwendungszweck</v>
      </c>
      <c r="P265" s="94" t="str">
        <f>IF(ISBLANK(Abfalldokumentation!$G265),"-",Abfalldokumentation!$G265)</f>
        <v>&lt;20kg/Monat</v>
      </c>
      <c r="Q265" s="93">
        <f t="shared" si="29"/>
        <v>36</v>
      </c>
      <c r="R265" s="94" t="str">
        <f t="shared" si="30"/>
        <v>Produkte</v>
      </c>
      <c r="S265" s="94" t="str">
        <f t="shared" si="31"/>
        <v>BUs</v>
      </c>
      <c r="T265" s="94" t="str">
        <f t="shared" si="32"/>
        <v>Symptome</v>
      </c>
      <c r="U265" s="94">
        <f>IFERROR(VLOOKUP(Abfalldokumentation!$W265,Kennzahlen!S:U,3,FALSE)*Abfalldokumentation!$J265,"0")</f>
        <v>3.0000000000000003E-4</v>
      </c>
      <c r="V265" s="93" t="str">
        <f>IF(ISBLANK(A265),VLOOKUP(Abfalldokumentation!$W265,'Linien - BU'!R:S,2,FALSE),A265)</f>
        <v>L20</v>
      </c>
      <c r="W265" s="95">
        <f t="shared" si="33"/>
        <v>29501036</v>
      </c>
      <c r="X265" s="108">
        <f t="shared" si="34"/>
        <v>61</v>
      </c>
      <c r="Y265" s="34"/>
      <c r="AC265" s="34"/>
      <c r="AF265" s="34"/>
      <c r="AG265" s="34"/>
      <c r="AH265" s="34"/>
    </row>
    <row r="266" spans="1:34" ht="30" customHeight="1" x14ac:dyDescent="0.25">
      <c r="A266" s="50" t="s">
        <v>15087</v>
      </c>
      <c r="B266" s="51">
        <v>29501041</v>
      </c>
      <c r="C266" s="51">
        <v>40</v>
      </c>
      <c r="D266" s="51">
        <v>61</v>
      </c>
      <c r="E266" s="52">
        <v>44445</v>
      </c>
      <c r="F266" s="53" t="s">
        <v>15</v>
      </c>
      <c r="G266" s="54" t="s">
        <v>155</v>
      </c>
      <c r="H266" s="55" t="str">
        <f>IFERROR(VLOOKUP(Abfalldokumentation!$B266,Artikel!A:C,3,FALSE),Abfalldokumentation!$B266)</f>
        <v>ABS CHILI-ROUVEEN</v>
      </c>
      <c r="I266" s="96" t="str">
        <f>VLOOKUP(V266,'Linien - BU'!A:B,2,FALSE)</f>
        <v>BU4</v>
      </c>
      <c r="J266" s="97">
        <f t="shared" si="28"/>
        <v>40</v>
      </c>
      <c r="K266" s="98">
        <f>Abfalldokumentation!$E266</f>
        <v>44445</v>
      </c>
      <c r="L266" s="97" t="str">
        <f>IFERROR(IF(AND(OR(Abfalldokumentation!$I266="BU3",Abfalldokumentation!$I266="Verkauf"),Abfalldokumentation!$N266="Schimmel",Abfalldokumentation!$O266="keinen Abnehmer/kein Schälpersonal"),"Div. Zipfel, ES ohne Verwendung",VLOOKUP(Abfalldokumentation!$M266,Produktgruppen!A:B,2,FALSE)),"-")</f>
        <v>ABS</v>
      </c>
      <c r="M266" s="99" t="str">
        <f>IFERROR(VLOOKUP(Abfalldokumentation!$W266,Artikel!A:C,3,FALSE),Abfalldokumentation!$W266)</f>
        <v>ABS CHILI-ROUVEEN</v>
      </c>
      <c r="N266" s="100" t="str">
        <f>VLOOKUP(D266,'Liste Gründe'!A:D,2,FALSE)</f>
        <v>keinen Verwendungszweck</v>
      </c>
      <c r="O266" s="98" t="str">
        <f>IF(ISBLANK(F266),VLOOKUP(Abfalldokumentation!$X266,'Liste Gründe'!A:D,3,FALSE),F266)</f>
        <v>keinen Verwendungszweck</v>
      </c>
      <c r="P266" s="100" t="str">
        <f>IF(ISBLANK(Abfalldokumentation!$G266),"-",Abfalldokumentation!$G266)</f>
        <v>&lt;100kg/Monat</v>
      </c>
      <c r="Q266" s="99">
        <f t="shared" si="29"/>
        <v>36</v>
      </c>
      <c r="R266" s="100" t="str">
        <f t="shared" si="30"/>
        <v>Produkte</v>
      </c>
      <c r="S266" s="100" t="str">
        <f t="shared" si="31"/>
        <v>BUs</v>
      </c>
      <c r="T266" s="100" t="str">
        <f t="shared" si="32"/>
        <v>Symptome</v>
      </c>
      <c r="U266" s="100">
        <f>IFERROR(VLOOKUP(Abfalldokumentation!$W266,Kennzahlen!S:U,3,FALSE)*Abfalldokumentation!$J266,"0")</f>
        <v>60</v>
      </c>
      <c r="V266" s="99" t="str">
        <f>IF(ISBLANK(A266),VLOOKUP(Abfalldokumentation!$W266,'Linien - BU'!R:S,2,FALSE),A266)</f>
        <v>L21</v>
      </c>
      <c r="W266" s="95">
        <f t="shared" si="33"/>
        <v>29501041</v>
      </c>
      <c r="X266" s="108">
        <f t="shared" si="34"/>
        <v>61</v>
      </c>
      <c r="Y266" s="34"/>
      <c r="AC266" s="34"/>
      <c r="AF266" s="34"/>
      <c r="AG266" s="34"/>
      <c r="AH266" s="34"/>
    </row>
    <row r="267" spans="1:34" ht="30" customHeight="1" x14ac:dyDescent="0.25">
      <c r="A267" s="56" t="s">
        <v>15057</v>
      </c>
      <c r="B267" s="57">
        <v>29501101</v>
      </c>
      <c r="C267" s="57">
        <v>10</v>
      </c>
      <c r="D267" s="57">
        <v>61</v>
      </c>
      <c r="E267" s="58">
        <v>44445</v>
      </c>
      <c r="F267" s="59" t="s">
        <v>15</v>
      </c>
      <c r="G267" s="60" t="s">
        <v>151</v>
      </c>
      <c r="H267" s="61" t="str">
        <f>IFERROR(VLOOKUP(Abfalldokumentation!$B267,Artikel!A:C,3,FALSE),Abfalldokumentation!$B267)</f>
        <v>ABS BRIE-PAP</v>
      </c>
      <c r="I267" s="90" t="str">
        <f>VLOOKUP(V267,'Linien - BU'!A:B,2,FALSE)</f>
        <v>BU4</v>
      </c>
      <c r="J267" s="91">
        <f t="shared" si="28"/>
        <v>10</v>
      </c>
      <c r="K267" s="92">
        <f>Abfalldokumentation!$E267</f>
        <v>44445</v>
      </c>
      <c r="L267" s="91" t="str">
        <f>IFERROR(IF(AND(OR(Abfalldokumentation!$I267="BU3",Abfalldokumentation!$I267="Verkauf"),Abfalldokumentation!$N267="Schimmel",Abfalldokumentation!$O267="keinen Abnehmer/kein Schälpersonal"),"Div. Zipfel, ES ohne Verwendung",VLOOKUP(Abfalldokumentation!$M267,Produktgruppen!A:B,2,FALSE)),"-")</f>
        <v>ABS</v>
      </c>
      <c r="M267" s="93" t="str">
        <f>IFERROR(VLOOKUP(Abfalldokumentation!$W267,Artikel!A:C,3,FALSE),Abfalldokumentation!$W267)</f>
        <v>ABS BRIE-PAP</v>
      </c>
      <c r="N267" s="94" t="str">
        <f>VLOOKUP(D267,'Liste Gründe'!A:D,2,FALSE)</f>
        <v>keinen Verwendungszweck</v>
      </c>
      <c r="O267" s="92" t="str">
        <f>IF(ISBLANK(F267),VLOOKUP(Abfalldokumentation!$X267,'Liste Gründe'!A:D,3,FALSE),F267)</f>
        <v>keinen Verwendungszweck</v>
      </c>
      <c r="P267" s="94" t="str">
        <f>IF(ISBLANK(Abfalldokumentation!$G267),"-",Abfalldokumentation!$G267)</f>
        <v>&lt;50kg/Monat</v>
      </c>
      <c r="Q267" s="93">
        <f t="shared" si="29"/>
        <v>36</v>
      </c>
      <c r="R267" s="94" t="str">
        <f t="shared" si="30"/>
        <v>Produkte</v>
      </c>
      <c r="S267" s="94" t="str">
        <f t="shared" si="31"/>
        <v>BUs</v>
      </c>
      <c r="T267" s="94" t="str">
        <f t="shared" si="32"/>
        <v>Symptome</v>
      </c>
      <c r="U267" s="94">
        <f>IFERROR(VLOOKUP(Abfalldokumentation!$W267,Kennzahlen!S:U,3,FALSE)*Abfalldokumentation!$J267,"0")</f>
        <v>0.1</v>
      </c>
      <c r="V267" s="93" t="str">
        <f>IF(ISBLANK(A267),VLOOKUP(Abfalldokumentation!$W267,'Linien - BU'!R:S,2,FALSE),A267)</f>
        <v>L29</v>
      </c>
      <c r="W267" s="95">
        <f t="shared" si="33"/>
        <v>29501101</v>
      </c>
      <c r="X267" s="108">
        <f t="shared" si="34"/>
        <v>61</v>
      </c>
      <c r="Y267" s="34"/>
      <c r="AC267" s="34"/>
      <c r="AF267" s="34"/>
      <c r="AG267" s="34"/>
      <c r="AH267" s="34"/>
    </row>
    <row r="268" spans="1:34" ht="30" customHeight="1" x14ac:dyDescent="0.25">
      <c r="A268" s="50" t="s">
        <v>63</v>
      </c>
      <c r="B268" s="51">
        <v>32000049</v>
      </c>
      <c r="C268" s="51">
        <v>27.5</v>
      </c>
      <c r="D268" s="51">
        <v>31</v>
      </c>
      <c r="E268" s="52">
        <v>44445</v>
      </c>
      <c r="F268" s="53" t="s">
        <v>186</v>
      </c>
      <c r="G268" s="54" t="s">
        <v>204</v>
      </c>
      <c r="H268" s="55" t="str">
        <f>IFERROR(VLOOKUP(Abfalldokumentation!$B268,Artikel!A:C,3,FALSE),Abfalldokumentation!$B268)</f>
        <v>GRW NATUR 7,2KG</v>
      </c>
      <c r="I268" s="96" t="str">
        <f>VLOOKUP(V268,'Linien - BU'!A:B,2,FALSE)</f>
        <v>BU1</v>
      </c>
      <c r="J268" s="97">
        <f t="shared" si="28"/>
        <v>27.5</v>
      </c>
      <c r="K268" s="98">
        <f>Abfalldokumentation!$E268</f>
        <v>44445</v>
      </c>
      <c r="L268" s="97" t="str">
        <f>IFERROR(IF(AND(OR(Abfalldokumentation!$I268="BU3",Abfalldokumentation!$I268="Verkauf"),Abfalldokumentation!$N268="Schimmel",Abfalldokumentation!$O268="keinen Abnehmer/kein Schälpersonal"),"Div. Zipfel, ES ohne Verwendung",VLOOKUP(Abfalldokumentation!$M268,Produktgruppen!A:B,2,FALSE)),"-")</f>
        <v>RW</v>
      </c>
      <c r="M268" s="99" t="str">
        <f>IFERROR(VLOOKUP(Abfalldokumentation!$W268,Artikel!A:C,3,FALSE),Abfalldokumentation!$W268)</f>
        <v>GRW NATUR 7,2KG</v>
      </c>
      <c r="N268" s="100" t="str">
        <f>VLOOKUP(D268,'Liste Gründe'!A:D,2,FALSE)</f>
        <v>Linienbezogen</v>
      </c>
      <c r="O268" s="98" t="str">
        <f>IF(ISBLANK(F268),VLOOKUP(Abfalldokumentation!$X268,'Liste Gründe'!A:D,3,FALSE),F268)</f>
        <v>Bodenabfall Abfüllung</v>
      </c>
      <c r="P268" s="100" t="str">
        <f>IF(ISBLANK(Abfalldokumentation!$G268),"-",Abfalldokumentation!$G268)</f>
        <v>Clip gerissen</v>
      </c>
      <c r="Q268" s="99">
        <f t="shared" si="29"/>
        <v>36</v>
      </c>
      <c r="R268" s="100" t="str">
        <f t="shared" si="30"/>
        <v>Produkte</v>
      </c>
      <c r="S268" s="100" t="str">
        <f t="shared" si="31"/>
        <v>BUs</v>
      </c>
      <c r="T268" s="100" t="str">
        <f t="shared" si="32"/>
        <v>Symptome</v>
      </c>
      <c r="U268" s="100" t="str">
        <f>IFERROR(VLOOKUP(Abfalldokumentation!$W268,Kennzahlen!S:U,3,FALSE)*Abfalldokumentation!$J268,"0")</f>
        <v>0</v>
      </c>
      <c r="V268" s="99" t="str">
        <f>IF(ISBLANK(A268),VLOOKUP(Abfalldokumentation!$W268,'Linien - BU'!R:S,2,FALSE),A268)</f>
        <v>Abfüllung</v>
      </c>
      <c r="W268" s="95">
        <f t="shared" si="33"/>
        <v>32000049</v>
      </c>
      <c r="X268" s="108">
        <f t="shared" si="34"/>
        <v>31</v>
      </c>
      <c r="Y268" s="34"/>
      <c r="AC268" s="34"/>
      <c r="AF268" s="34"/>
      <c r="AG268" s="34"/>
      <c r="AH268" s="34"/>
    </row>
    <row r="269" spans="1:34" ht="30" customHeight="1" x14ac:dyDescent="0.25">
      <c r="A269" s="56" t="s">
        <v>63</v>
      </c>
      <c r="B269" s="57">
        <v>32000049</v>
      </c>
      <c r="C269" s="57">
        <v>28</v>
      </c>
      <c r="D269" s="57">
        <v>31</v>
      </c>
      <c r="E269" s="58">
        <v>44445</v>
      </c>
      <c r="F269" s="59" t="s">
        <v>186</v>
      </c>
      <c r="G269" s="60" t="s">
        <v>204</v>
      </c>
      <c r="H269" s="61" t="str">
        <f>IFERROR(VLOOKUP(Abfalldokumentation!$B269,Artikel!A:C,3,FALSE),Abfalldokumentation!$B269)</f>
        <v>GRW NATUR 7,2KG</v>
      </c>
      <c r="I269" s="90" t="str">
        <f>VLOOKUP(V269,'Linien - BU'!A:B,2,FALSE)</f>
        <v>BU1</v>
      </c>
      <c r="J269" s="91">
        <f t="shared" si="28"/>
        <v>28</v>
      </c>
      <c r="K269" s="92">
        <f>Abfalldokumentation!$E269</f>
        <v>44445</v>
      </c>
      <c r="L269" s="91" t="str">
        <f>IFERROR(IF(AND(OR(Abfalldokumentation!$I269="BU3",Abfalldokumentation!$I269="Verkauf"),Abfalldokumentation!$N269="Schimmel",Abfalldokumentation!$O269="keinen Abnehmer/kein Schälpersonal"),"Div. Zipfel, ES ohne Verwendung",VLOOKUP(Abfalldokumentation!$M269,Produktgruppen!A:B,2,FALSE)),"-")</f>
        <v>RW</v>
      </c>
      <c r="M269" s="93" t="str">
        <f>IFERROR(VLOOKUP(Abfalldokumentation!$W269,Artikel!A:C,3,FALSE),Abfalldokumentation!$W269)</f>
        <v>GRW NATUR 7,2KG</v>
      </c>
      <c r="N269" s="94" t="str">
        <f>VLOOKUP(D269,'Liste Gründe'!A:D,2,FALSE)</f>
        <v>Linienbezogen</v>
      </c>
      <c r="O269" s="92" t="str">
        <f>IF(ISBLANK(F269),VLOOKUP(Abfalldokumentation!$X269,'Liste Gründe'!A:D,3,FALSE),F269)</f>
        <v>Bodenabfall Abfüllung</v>
      </c>
      <c r="P269" s="94" t="str">
        <f>IF(ISBLANK(Abfalldokumentation!$G269),"-",Abfalldokumentation!$G269)</f>
        <v>Clip gerissen</v>
      </c>
      <c r="Q269" s="93">
        <f t="shared" si="29"/>
        <v>36</v>
      </c>
      <c r="R269" s="94" t="str">
        <f t="shared" si="30"/>
        <v>Produkte</v>
      </c>
      <c r="S269" s="94" t="str">
        <f t="shared" si="31"/>
        <v>BUs</v>
      </c>
      <c r="T269" s="94" t="str">
        <f t="shared" si="32"/>
        <v>Symptome</v>
      </c>
      <c r="U269" s="94" t="str">
        <f>IFERROR(VLOOKUP(Abfalldokumentation!$W269,Kennzahlen!S:U,3,FALSE)*Abfalldokumentation!$J269,"0")</f>
        <v>0</v>
      </c>
      <c r="V269" s="93" t="str">
        <f>IF(ISBLANK(A269),VLOOKUP(Abfalldokumentation!$W269,'Linien - BU'!R:S,2,FALSE),A269)</f>
        <v>Abfüllung</v>
      </c>
      <c r="W269" s="95">
        <f t="shared" si="33"/>
        <v>32000049</v>
      </c>
      <c r="X269" s="108">
        <f t="shared" si="34"/>
        <v>31</v>
      </c>
      <c r="Y269" s="34"/>
      <c r="AC269" s="34"/>
      <c r="AF269" s="34"/>
      <c r="AG269" s="34"/>
      <c r="AH269" s="34"/>
    </row>
    <row r="270" spans="1:34" ht="30" customHeight="1" x14ac:dyDescent="0.25">
      <c r="A270" s="50" t="s">
        <v>63</v>
      </c>
      <c r="B270" s="51">
        <v>32000049</v>
      </c>
      <c r="C270" s="51">
        <v>28.5</v>
      </c>
      <c r="D270" s="51">
        <v>31</v>
      </c>
      <c r="E270" s="52">
        <v>44445</v>
      </c>
      <c r="F270" s="53" t="s">
        <v>186</v>
      </c>
      <c r="G270" s="54" t="s">
        <v>204</v>
      </c>
      <c r="H270" s="55" t="str">
        <f>IFERROR(VLOOKUP(Abfalldokumentation!$B270,Artikel!A:C,3,FALSE),Abfalldokumentation!$B270)</f>
        <v>GRW NATUR 7,2KG</v>
      </c>
      <c r="I270" s="96" t="str">
        <f>VLOOKUP(V270,'Linien - BU'!A:B,2,FALSE)</f>
        <v>BU1</v>
      </c>
      <c r="J270" s="97">
        <f t="shared" si="28"/>
        <v>28.5</v>
      </c>
      <c r="K270" s="98">
        <f>Abfalldokumentation!$E270</f>
        <v>44445</v>
      </c>
      <c r="L270" s="97" t="str">
        <f>IFERROR(IF(AND(OR(Abfalldokumentation!$I270="BU3",Abfalldokumentation!$I270="Verkauf"),Abfalldokumentation!$N270="Schimmel",Abfalldokumentation!$O270="keinen Abnehmer/kein Schälpersonal"),"Div. Zipfel, ES ohne Verwendung",VLOOKUP(Abfalldokumentation!$M270,Produktgruppen!A:B,2,FALSE)),"-")</f>
        <v>RW</v>
      </c>
      <c r="M270" s="99" t="str">
        <f>IFERROR(VLOOKUP(Abfalldokumentation!$W270,Artikel!A:C,3,FALSE),Abfalldokumentation!$W270)</f>
        <v>GRW NATUR 7,2KG</v>
      </c>
      <c r="N270" s="100" t="str">
        <f>VLOOKUP(D270,'Liste Gründe'!A:D,2,FALSE)</f>
        <v>Linienbezogen</v>
      </c>
      <c r="O270" s="98" t="str">
        <f>IF(ISBLANK(F270),VLOOKUP(Abfalldokumentation!$X270,'Liste Gründe'!A:D,3,FALSE),F270)</f>
        <v>Bodenabfall Abfüllung</v>
      </c>
      <c r="P270" s="100" t="str">
        <f>IF(ISBLANK(Abfalldokumentation!$G270),"-",Abfalldokumentation!$G270)</f>
        <v>Clip gerissen</v>
      </c>
      <c r="Q270" s="99">
        <f t="shared" si="29"/>
        <v>36</v>
      </c>
      <c r="R270" s="100" t="str">
        <f t="shared" si="30"/>
        <v>Produkte</v>
      </c>
      <c r="S270" s="100" t="str">
        <f t="shared" si="31"/>
        <v>BUs</v>
      </c>
      <c r="T270" s="100" t="str">
        <f t="shared" si="32"/>
        <v>Symptome</v>
      </c>
      <c r="U270" s="100" t="str">
        <f>IFERROR(VLOOKUP(Abfalldokumentation!$W270,Kennzahlen!S:U,3,FALSE)*Abfalldokumentation!$J270,"0")</f>
        <v>0</v>
      </c>
      <c r="V270" s="99" t="str">
        <f>IF(ISBLANK(A270),VLOOKUP(Abfalldokumentation!$W270,'Linien - BU'!R:S,2,FALSE),A270)</f>
        <v>Abfüllung</v>
      </c>
      <c r="W270" s="95">
        <f t="shared" si="33"/>
        <v>32000049</v>
      </c>
      <c r="X270" s="108">
        <f t="shared" si="34"/>
        <v>31</v>
      </c>
      <c r="Y270" s="34"/>
      <c r="AC270" s="34"/>
      <c r="AF270" s="34"/>
      <c r="AG270" s="34"/>
      <c r="AH270" s="34"/>
    </row>
    <row r="271" spans="1:34" ht="30" customHeight="1" x14ac:dyDescent="0.25">
      <c r="A271" s="56" t="s">
        <v>63</v>
      </c>
      <c r="B271" s="57">
        <v>32000049</v>
      </c>
      <c r="C271" s="57">
        <v>36</v>
      </c>
      <c r="D271" s="57">
        <v>31</v>
      </c>
      <c r="E271" s="58">
        <v>44445</v>
      </c>
      <c r="F271" s="59" t="s">
        <v>186</v>
      </c>
      <c r="G271" s="60" t="s">
        <v>204</v>
      </c>
      <c r="H271" s="61" t="str">
        <f>IFERROR(VLOOKUP(Abfalldokumentation!$B271,Artikel!A:C,3,FALSE),Abfalldokumentation!$B271)</f>
        <v>GRW NATUR 7,2KG</v>
      </c>
      <c r="I271" s="90" t="str">
        <f>VLOOKUP(V271,'Linien - BU'!A:B,2,FALSE)</f>
        <v>BU1</v>
      </c>
      <c r="J271" s="91">
        <f t="shared" si="28"/>
        <v>36</v>
      </c>
      <c r="K271" s="92">
        <f>Abfalldokumentation!$E271</f>
        <v>44445</v>
      </c>
      <c r="L271" s="91" t="str">
        <f>IFERROR(IF(AND(OR(Abfalldokumentation!$I271="BU3",Abfalldokumentation!$I271="Verkauf"),Abfalldokumentation!$N271="Schimmel",Abfalldokumentation!$O271="keinen Abnehmer/kein Schälpersonal"),"Div. Zipfel, ES ohne Verwendung",VLOOKUP(Abfalldokumentation!$M271,Produktgruppen!A:B,2,FALSE)),"-")</f>
        <v>RW</v>
      </c>
      <c r="M271" s="93" t="str">
        <f>IFERROR(VLOOKUP(Abfalldokumentation!$W271,Artikel!A:C,3,FALSE),Abfalldokumentation!$W271)</f>
        <v>GRW NATUR 7,2KG</v>
      </c>
      <c r="N271" s="94" t="str">
        <f>VLOOKUP(D271,'Liste Gründe'!A:D,2,FALSE)</f>
        <v>Linienbezogen</v>
      </c>
      <c r="O271" s="92" t="str">
        <f>IF(ISBLANK(F271),VLOOKUP(Abfalldokumentation!$X271,'Liste Gründe'!A:D,3,FALSE),F271)</f>
        <v>Bodenabfall Abfüllung</v>
      </c>
      <c r="P271" s="94" t="str">
        <f>IF(ISBLANK(Abfalldokumentation!$G271),"-",Abfalldokumentation!$G271)</f>
        <v>Clip gerissen</v>
      </c>
      <c r="Q271" s="93">
        <f t="shared" si="29"/>
        <v>36</v>
      </c>
      <c r="R271" s="94" t="str">
        <f t="shared" si="30"/>
        <v>Produkte</v>
      </c>
      <c r="S271" s="94" t="str">
        <f t="shared" si="31"/>
        <v>BUs</v>
      </c>
      <c r="T271" s="94" t="str">
        <f t="shared" si="32"/>
        <v>Symptome</v>
      </c>
      <c r="U271" s="94" t="str">
        <f>IFERROR(VLOOKUP(Abfalldokumentation!$W271,Kennzahlen!S:U,3,FALSE)*Abfalldokumentation!$J271,"0")</f>
        <v>0</v>
      </c>
      <c r="V271" s="93" t="str">
        <f>IF(ISBLANK(A271),VLOOKUP(Abfalldokumentation!$W271,'Linien - BU'!R:S,2,FALSE),A271)</f>
        <v>Abfüllung</v>
      </c>
      <c r="W271" s="95">
        <f t="shared" si="33"/>
        <v>32000049</v>
      </c>
      <c r="X271" s="108">
        <f t="shared" si="34"/>
        <v>31</v>
      </c>
      <c r="Y271" s="34"/>
      <c r="AC271" s="34"/>
      <c r="AF271" s="34"/>
      <c r="AG271" s="34"/>
      <c r="AH271" s="34"/>
    </row>
    <row r="272" spans="1:34" ht="30" customHeight="1" x14ac:dyDescent="0.25">
      <c r="A272" s="50" t="s">
        <v>63</v>
      </c>
      <c r="B272" s="51">
        <v>32000067</v>
      </c>
      <c r="C272" s="51">
        <v>28.5</v>
      </c>
      <c r="D272" s="51">
        <v>34</v>
      </c>
      <c r="E272" s="52">
        <v>44445</v>
      </c>
      <c r="F272" s="53" t="s">
        <v>186</v>
      </c>
      <c r="G272" s="54" t="s">
        <v>187</v>
      </c>
      <c r="H272" s="55" t="str">
        <f>IFERROR(VLOOKUP(Abfalldokumentation!$B272,Artikel!A:C,3,FALSE),Abfalldokumentation!$B272)</f>
        <v>RW NATUR 10,0KG AN</v>
      </c>
      <c r="I272" s="96" t="str">
        <f>VLOOKUP(V272,'Linien - BU'!A:B,2,FALSE)</f>
        <v>BU1</v>
      </c>
      <c r="J272" s="97">
        <f t="shared" si="28"/>
        <v>28.5</v>
      </c>
      <c r="K272" s="98">
        <f>Abfalldokumentation!$E272</f>
        <v>44445</v>
      </c>
      <c r="L272" s="97" t="str">
        <f>IFERROR(IF(AND(OR(Abfalldokumentation!$I272="BU3",Abfalldokumentation!$I272="Verkauf"),Abfalldokumentation!$N272="Schimmel",Abfalldokumentation!$O272="keinen Abnehmer/kein Schälpersonal"),"Div. Zipfel, ES ohne Verwendung",VLOOKUP(Abfalldokumentation!$M272,Produktgruppen!A:B,2,FALSE)),"-")</f>
        <v>-</v>
      </c>
      <c r="M272" s="99" t="str">
        <f>IFERROR(VLOOKUP(Abfalldokumentation!$W272,Artikel!A:C,3,FALSE),Abfalldokumentation!$W272)</f>
        <v>RW NATUR 10,0KG AN</v>
      </c>
      <c r="N272" s="100" t="str">
        <f>VLOOKUP(D272,'Liste Gründe'!A:D,2,FALSE)</f>
        <v>Linienbezogen</v>
      </c>
      <c r="O272" s="98" t="str">
        <f>IF(ISBLANK(F272),VLOOKUP(Abfalldokumentation!$X272,'Liste Gründe'!A:D,3,FALSE),F272)</f>
        <v>Bodenabfall Abfüllung</v>
      </c>
      <c r="P272" s="100" t="str">
        <f>IF(ISBLANK(Abfalldokumentation!$G272),"-",Abfalldokumentation!$G272)</f>
        <v>Darm geplatzt</v>
      </c>
      <c r="Q272" s="99">
        <f t="shared" si="29"/>
        <v>36</v>
      </c>
      <c r="R272" s="100" t="str">
        <f t="shared" si="30"/>
        <v>Produkte</v>
      </c>
      <c r="S272" s="100" t="str">
        <f t="shared" si="31"/>
        <v>BUs</v>
      </c>
      <c r="T272" s="100" t="str">
        <f t="shared" si="32"/>
        <v>Symptome</v>
      </c>
      <c r="U272" s="100" t="str">
        <f>IFERROR(VLOOKUP(Abfalldokumentation!$W272,Kennzahlen!S:U,3,FALSE)*Abfalldokumentation!$J272,"0")</f>
        <v>0</v>
      </c>
      <c r="V272" s="99" t="str">
        <f>IF(ISBLANK(A272),VLOOKUP(Abfalldokumentation!$W272,'Linien - BU'!R:S,2,FALSE),A272)</f>
        <v>Abfüllung</v>
      </c>
      <c r="W272" s="95">
        <f t="shared" si="33"/>
        <v>32000067</v>
      </c>
      <c r="X272" s="108">
        <f t="shared" si="34"/>
        <v>34</v>
      </c>
      <c r="Y272" s="34"/>
      <c r="AC272" s="34"/>
      <c r="AF272" s="34"/>
      <c r="AG272" s="34"/>
      <c r="AH272" s="34"/>
    </row>
    <row r="273" spans="1:34" ht="30" customHeight="1" x14ac:dyDescent="0.25">
      <c r="A273" s="56" t="s">
        <v>63</v>
      </c>
      <c r="B273" s="57">
        <v>32000068</v>
      </c>
      <c r="C273" s="57">
        <v>9</v>
      </c>
      <c r="D273" s="57">
        <v>10</v>
      </c>
      <c r="E273" s="58">
        <v>44445</v>
      </c>
      <c r="F273" s="59"/>
      <c r="G273" s="60"/>
      <c r="H273" s="61" t="str">
        <f>IFERROR(VLOOKUP(Abfalldokumentation!$B273,Artikel!A:C,3,FALSE),Abfalldokumentation!$B273)</f>
        <v>RW SCHI 10,0KG AN</v>
      </c>
      <c r="I273" s="90" t="str">
        <f>VLOOKUP(V273,'Linien - BU'!A:B,2,FALSE)</f>
        <v>BU1</v>
      </c>
      <c r="J273" s="91">
        <f t="shared" si="28"/>
        <v>9</v>
      </c>
      <c r="K273" s="92">
        <f>Abfalldokumentation!$E273</f>
        <v>44445</v>
      </c>
      <c r="L273" s="91" t="str">
        <f>IFERROR(IF(AND(OR(Abfalldokumentation!$I273="BU3",Abfalldokumentation!$I273="Verkauf"),Abfalldokumentation!$N273="Schimmel",Abfalldokumentation!$O273="keinen Abnehmer/kein Schälpersonal"),"Div. Zipfel, ES ohne Verwendung",VLOOKUP(Abfalldokumentation!$M273,Produktgruppen!A:B,2,FALSE)),"-")</f>
        <v>-</v>
      </c>
      <c r="M273" s="93" t="str">
        <f>IFERROR(VLOOKUP(Abfalldokumentation!$W273,Artikel!A:C,3,FALSE),Abfalldokumentation!$W273)</f>
        <v>RW SCHI 10,0KG AN</v>
      </c>
      <c r="N273" s="94" t="str">
        <f>VLOOKUP(D273,'Liste Gründe'!A:D,2,FALSE)</f>
        <v>Linienbezogen</v>
      </c>
      <c r="O273" s="92" t="str">
        <f>IF(ISBLANK(F273),VLOOKUP(Abfalldokumentation!$X273,'Liste Gründe'!A:D,3,FALSE),F273)</f>
        <v>Reinigung</v>
      </c>
      <c r="P273" s="94" t="str">
        <f>IF(ISBLANK(Abfalldokumentation!$G273),"-",Abfalldokumentation!$G273)</f>
        <v>-</v>
      </c>
      <c r="Q273" s="93">
        <f t="shared" si="29"/>
        <v>36</v>
      </c>
      <c r="R273" s="94" t="str">
        <f t="shared" si="30"/>
        <v>Produkte</v>
      </c>
      <c r="S273" s="94" t="str">
        <f t="shared" si="31"/>
        <v>BUs</v>
      </c>
      <c r="T273" s="94" t="str">
        <f t="shared" si="32"/>
        <v>Symptome</v>
      </c>
      <c r="U273" s="94" t="str">
        <f>IFERROR(VLOOKUP(Abfalldokumentation!$W273,Kennzahlen!S:U,3,FALSE)*Abfalldokumentation!$J273,"0")</f>
        <v>0</v>
      </c>
      <c r="V273" s="93" t="str">
        <f>IF(ISBLANK(A273),VLOOKUP(Abfalldokumentation!$W273,'Linien - BU'!R:S,2,FALSE),A273)</f>
        <v>Abfüllung</v>
      </c>
      <c r="W273" s="95">
        <f t="shared" si="33"/>
        <v>32000068</v>
      </c>
      <c r="X273" s="108">
        <f t="shared" si="34"/>
        <v>10</v>
      </c>
      <c r="Y273" s="34"/>
      <c r="AC273" s="34"/>
      <c r="AF273" s="34"/>
      <c r="AG273" s="34"/>
      <c r="AH273" s="34"/>
    </row>
    <row r="274" spans="1:34" ht="30" customHeight="1" x14ac:dyDescent="0.25">
      <c r="A274" s="50" t="s">
        <v>63</v>
      </c>
      <c r="B274" s="51">
        <v>35000343</v>
      </c>
      <c r="C274" s="51">
        <v>13.5</v>
      </c>
      <c r="D274" s="51">
        <v>22</v>
      </c>
      <c r="E274" s="52">
        <v>44445</v>
      </c>
      <c r="F274" s="53" t="s">
        <v>15</v>
      </c>
      <c r="G274" s="54" t="s">
        <v>112</v>
      </c>
      <c r="H274" s="55" t="str">
        <f>IFERROR(VLOOKUP(Abfalldokumentation!$B274,Artikel!A:C,3,FALSE),Abfalldokumentation!$B274)</f>
        <v>REZ CN-SHRIMPS DK ALDI</v>
      </c>
      <c r="I274" s="96" t="str">
        <f>VLOOKUP(V274,'Linien - BU'!A:B,2,FALSE)</f>
        <v>BU1</v>
      </c>
      <c r="J274" s="97">
        <f t="shared" si="28"/>
        <v>13.5</v>
      </c>
      <c r="K274" s="98">
        <f>Abfalldokumentation!$E274</f>
        <v>44445</v>
      </c>
      <c r="L274" s="97" t="str">
        <f>IFERROR(IF(AND(OR(Abfalldokumentation!$I274="BU3",Abfalldokumentation!$I274="Verkauf"),Abfalldokumentation!$N274="Schimmel",Abfalldokumentation!$O274="keinen Abnehmer/kein Schälpersonal"),"Div. Zipfel, ES ohne Verwendung",VLOOKUP(Abfalldokumentation!$M274,Produktgruppen!A:B,2,FALSE)),"-")</f>
        <v>Fertigware</v>
      </c>
      <c r="M274" s="99" t="str">
        <f>IFERROR(VLOOKUP(Abfalldokumentation!$W274,Artikel!A:C,3,FALSE),Abfalldokumentation!$W274)</f>
        <v>REZ CN-SHRIMPS DK ALDI</v>
      </c>
      <c r="N274" s="100" t="str">
        <f>VLOOKUP(D274,'Liste Gründe'!A:D,2,FALSE)</f>
        <v>Rest</v>
      </c>
      <c r="O274" s="98" t="str">
        <f>IF(ISBLANK(F274),VLOOKUP(Abfalldokumentation!$X274,'Liste Gründe'!A:D,3,FALSE),F274)</f>
        <v>keinen Verwendungszweck</v>
      </c>
      <c r="P274" s="100" t="str">
        <f>IF(ISBLANK(Abfalldokumentation!$G274),"-",Abfalldokumentation!$G274)</f>
        <v>keine weitere Verwendung</v>
      </c>
      <c r="Q274" s="99">
        <f t="shared" si="29"/>
        <v>36</v>
      </c>
      <c r="R274" s="100" t="str">
        <f t="shared" si="30"/>
        <v>Produkte</v>
      </c>
      <c r="S274" s="100" t="str">
        <f t="shared" si="31"/>
        <v>BUs</v>
      </c>
      <c r="T274" s="100" t="str">
        <f t="shared" si="32"/>
        <v>Symptome</v>
      </c>
      <c r="U274" s="100" t="str">
        <f>IFERROR(VLOOKUP(Abfalldokumentation!$W274,Kennzahlen!S:U,3,FALSE)*Abfalldokumentation!$J274,"0")</f>
        <v>0</v>
      </c>
      <c r="V274" s="99" t="str">
        <f>IF(ISBLANK(A274),VLOOKUP(Abfalldokumentation!$W274,'Linien - BU'!R:S,2,FALSE),A274)</f>
        <v>Abfüllung</v>
      </c>
      <c r="W274" s="95">
        <f t="shared" si="33"/>
        <v>35000343</v>
      </c>
      <c r="X274" s="108">
        <f t="shared" si="34"/>
        <v>22</v>
      </c>
      <c r="Y274" s="34"/>
      <c r="AC274" s="34"/>
      <c r="AF274" s="34"/>
      <c r="AG274" s="34"/>
      <c r="AH274" s="34"/>
    </row>
    <row r="275" spans="1:34" ht="30" customHeight="1" x14ac:dyDescent="0.25">
      <c r="A275" s="56" t="s">
        <v>15044</v>
      </c>
      <c r="B275" s="57" t="s">
        <v>15169</v>
      </c>
      <c r="C275" s="57">
        <v>611.5</v>
      </c>
      <c r="D275" s="57">
        <v>12</v>
      </c>
      <c r="E275" s="58">
        <v>44445</v>
      </c>
      <c r="F275" s="59" t="s">
        <v>15041</v>
      </c>
      <c r="G275" s="60" t="s">
        <v>87</v>
      </c>
      <c r="H275" s="61" t="str">
        <f>IFERROR(VLOOKUP(Abfalldokumentation!$B275,Artikel!A:C,3,FALSE),Abfalldokumentation!$B275)</f>
        <v>Div. Zipfel, Endstücke</v>
      </c>
      <c r="I275" s="90" t="str">
        <f>VLOOKUP(V275,'Linien - BU'!A:B,2,FALSE)</f>
        <v>Verkauf</v>
      </c>
      <c r="J275" s="91">
        <f t="shared" si="28"/>
        <v>611.5</v>
      </c>
      <c r="K275" s="92">
        <f>Abfalldokumentation!$E275</f>
        <v>44445</v>
      </c>
      <c r="L275" s="91" t="str">
        <f>IFERROR(IF(AND(OR(Abfalldokumentation!$I275="BU3",Abfalldokumentation!$I275="Verkauf"),Abfalldokumentation!$N275="Schimmel",Abfalldokumentation!$O275="keinen Abnehmer/kein Schälpersonal"),"Div. Zipfel, ES ohne Verwendung",VLOOKUP(Abfalldokumentation!$M275,Produktgruppen!A:B,2,FALSE)),"-")</f>
        <v>Div. Zipfel, ES ohne Verwendung</v>
      </c>
      <c r="M275" s="93" t="str">
        <f>IFERROR(VLOOKUP(Abfalldokumentation!$W275,Artikel!A:C,3,FALSE),Abfalldokumentation!$W275)</f>
        <v>Div. Zipfel, Endstücke</v>
      </c>
      <c r="N275" s="94" t="str">
        <f>VLOOKUP(D275,'Liste Gründe'!A:D,2,FALSE)</f>
        <v>Schimmel</v>
      </c>
      <c r="O275" s="92" t="str">
        <f>IF(ISBLANK(F275),VLOOKUP(Abfalldokumentation!$X275,'Liste Gründe'!A:D,3,FALSE),F275)</f>
        <v>keinen Abnehmer/kein Schälpersonal</v>
      </c>
      <c r="P275" s="94" t="str">
        <f>IF(ISBLANK(Abfalldokumentation!$G275),"-",Abfalldokumentation!$G275)</f>
        <v>keinen Abnehmer/Schälen</v>
      </c>
      <c r="Q275" s="93">
        <f t="shared" si="29"/>
        <v>36</v>
      </c>
      <c r="R275" s="94" t="str">
        <f t="shared" si="30"/>
        <v>Produkte</v>
      </c>
      <c r="S275" s="94" t="str">
        <f t="shared" si="31"/>
        <v>BUs</v>
      </c>
      <c r="T275" s="94" t="str">
        <f t="shared" si="32"/>
        <v>Symptome</v>
      </c>
      <c r="U275" s="94" t="str">
        <f>IFERROR(VLOOKUP(Abfalldokumentation!$W275,Kennzahlen!S:U,3,FALSE)*Abfalldokumentation!$J275,"0")</f>
        <v>0</v>
      </c>
      <c r="V275" s="93" t="str">
        <f>IF(ISBLANK(A275),VLOOKUP(Abfalldokumentation!$W275,'Linien - BU'!R:S,2,FALSE),A275)</f>
        <v>Verkauf</v>
      </c>
      <c r="W275" s="95" t="str">
        <f t="shared" si="33"/>
        <v>Div. Zipfel, Endstücke</v>
      </c>
      <c r="X275" s="108">
        <f t="shared" si="34"/>
        <v>12</v>
      </c>
      <c r="Y275" s="34"/>
      <c r="AC275" s="34"/>
      <c r="AF275" s="34"/>
      <c r="AG275" s="34"/>
      <c r="AH275" s="34"/>
    </row>
    <row r="276" spans="1:34" ht="30" customHeight="1" x14ac:dyDescent="0.25">
      <c r="A276" s="50" t="s">
        <v>88</v>
      </c>
      <c r="B276" s="51" t="s">
        <v>75</v>
      </c>
      <c r="C276" s="51">
        <v>47</v>
      </c>
      <c r="D276" s="51">
        <v>30</v>
      </c>
      <c r="E276" s="52">
        <v>44445</v>
      </c>
      <c r="F276" s="53"/>
      <c r="G276" s="54"/>
      <c r="H276" s="55" t="str">
        <f>IFERROR(VLOOKUP(Abfalldokumentation!$B276,Artikel!A:C,3,FALSE),Abfalldokumentation!$B276)</f>
        <v>Diverses</v>
      </c>
      <c r="I276" s="96" t="str">
        <f>VLOOKUP(V276,'Linien - BU'!A:B,2,FALSE)</f>
        <v>BU3</v>
      </c>
      <c r="J276" s="97">
        <f t="shared" si="28"/>
        <v>47</v>
      </c>
      <c r="K276" s="98">
        <f>Abfalldokumentation!$E276</f>
        <v>44445</v>
      </c>
      <c r="L276" s="97" t="str">
        <f>IFERROR(IF(AND(OR(Abfalldokumentation!$I276="BU3",Abfalldokumentation!$I276="Verkauf"),Abfalldokumentation!$N276="Schimmel",Abfalldokumentation!$O276="keinen Abnehmer/kein Schälpersonal"),"Div. Zipfel, ES ohne Verwendung",VLOOKUP(Abfalldokumentation!$M276,Produktgruppen!A:B,2,FALSE)),"-")</f>
        <v>Diverses</v>
      </c>
      <c r="M276" s="99" t="str">
        <f>IFERROR(VLOOKUP(Abfalldokumentation!$W276,Artikel!A:C,3,FALSE),Abfalldokumentation!$W276)</f>
        <v>Diverses</v>
      </c>
      <c r="N276" s="100" t="str">
        <f>VLOOKUP(D276,'Liste Gründe'!A:D,2,FALSE)</f>
        <v>Linienbezogen</v>
      </c>
      <c r="O276" s="98" t="str">
        <f>IF(ISBLANK(F276),VLOOKUP(Abfalldokumentation!$X276,'Liste Gründe'!A:D,3,FALSE),F276)</f>
        <v>Maschinenabfall</v>
      </c>
      <c r="P276" s="100" t="str">
        <f>IF(ISBLANK(Abfalldokumentation!$G276),"-",Abfalldokumentation!$G276)</f>
        <v>-</v>
      </c>
      <c r="Q276" s="99">
        <f t="shared" si="29"/>
        <v>36</v>
      </c>
      <c r="R276" s="100" t="str">
        <f t="shared" si="30"/>
        <v>Produkte</v>
      </c>
      <c r="S276" s="100" t="str">
        <f t="shared" si="31"/>
        <v>BUs</v>
      </c>
      <c r="T276" s="100" t="str">
        <f t="shared" si="32"/>
        <v>Symptome</v>
      </c>
      <c r="U276" s="100" t="str">
        <f>IFERROR(VLOOKUP(Abfalldokumentation!$W276,Kennzahlen!S:U,3,FALSE)*Abfalldokumentation!$J276,"0")</f>
        <v>0</v>
      </c>
      <c r="V276" s="99" t="str">
        <f>IF(ISBLANK(A276),VLOOKUP(Abfalldokumentation!$W276,'Linien - BU'!R:S,2,FALSE),A276)</f>
        <v>Bu3</v>
      </c>
      <c r="W276" s="95" t="str">
        <f t="shared" si="33"/>
        <v>Diverses</v>
      </c>
      <c r="X276" s="108">
        <f t="shared" si="34"/>
        <v>30</v>
      </c>
      <c r="Y276" s="34"/>
      <c r="AC276" s="34"/>
      <c r="AF276" s="34"/>
      <c r="AG276" s="34"/>
      <c r="AH276" s="34"/>
    </row>
    <row r="277" spans="1:34" ht="30" customHeight="1" x14ac:dyDescent="0.25">
      <c r="A277" s="56" t="s">
        <v>37</v>
      </c>
      <c r="B277" s="57" t="s">
        <v>75</v>
      </c>
      <c r="C277" s="57">
        <v>77.5</v>
      </c>
      <c r="D277" s="57">
        <v>30</v>
      </c>
      <c r="E277" s="58">
        <v>44445</v>
      </c>
      <c r="F277" s="59"/>
      <c r="G277" s="60"/>
      <c r="H277" s="61" t="str">
        <f>IFERROR(VLOOKUP(Abfalldokumentation!$B277,Artikel!A:C,3,FALSE),Abfalldokumentation!$B277)</f>
        <v>Diverses</v>
      </c>
      <c r="I277" s="90" t="str">
        <f>VLOOKUP(V277,'Linien - BU'!A:B,2,FALSE)</f>
        <v>BU3</v>
      </c>
      <c r="J277" s="91">
        <f t="shared" si="28"/>
        <v>77.5</v>
      </c>
      <c r="K277" s="92">
        <f>Abfalldokumentation!$E277</f>
        <v>44445</v>
      </c>
      <c r="L277" s="91" t="str">
        <f>IFERROR(IF(AND(OR(Abfalldokumentation!$I277="BU3",Abfalldokumentation!$I277="Verkauf"),Abfalldokumentation!$N277="Schimmel",Abfalldokumentation!$O277="keinen Abnehmer/kein Schälpersonal"),"Div. Zipfel, ES ohne Verwendung",VLOOKUP(Abfalldokumentation!$M277,Produktgruppen!A:B,2,FALSE)),"-")</f>
        <v>Diverses</v>
      </c>
      <c r="M277" s="93" t="str">
        <f>IFERROR(VLOOKUP(Abfalldokumentation!$W277,Artikel!A:C,3,FALSE),Abfalldokumentation!$W277)</f>
        <v>Diverses</v>
      </c>
      <c r="N277" s="94" t="str">
        <f>VLOOKUP(D277,'Liste Gründe'!A:D,2,FALSE)</f>
        <v>Linienbezogen</v>
      </c>
      <c r="O277" s="92" t="str">
        <f>IF(ISBLANK(F277),VLOOKUP(Abfalldokumentation!$X277,'Liste Gründe'!A:D,3,FALSE),F277)</f>
        <v>Maschinenabfall</v>
      </c>
      <c r="P277" s="94" t="str">
        <f>IF(ISBLANK(Abfalldokumentation!$G277),"-",Abfalldokumentation!$G277)</f>
        <v>-</v>
      </c>
      <c r="Q277" s="93">
        <f t="shared" si="29"/>
        <v>36</v>
      </c>
      <c r="R277" s="94" t="str">
        <f t="shared" si="30"/>
        <v>Produkte</v>
      </c>
      <c r="S277" s="94" t="str">
        <f t="shared" si="31"/>
        <v>BUs</v>
      </c>
      <c r="T277" s="94" t="str">
        <f t="shared" si="32"/>
        <v>Symptome</v>
      </c>
      <c r="U277" s="94" t="str">
        <f>IFERROR(VLOOKUP(Abfalldokumentation!$W277,Kennzahlen!S:U,3,FALSE)*Abfalldokumentation!$J277,"0")</f>
        <v>0</v>
      </c>
      <c r="V277" s="93" t="str">
        <f>IF(ISBLANK(A277),VLOOKUP(Abfalldokumentation!$W277,'Linien - BU'!R:S,2,FALSE),A277)</f>
        <v>L33</v>
      </c>
      <c r="W277" s="95" t="str">
        <f t="shared" si="33"/>
        <v>Diverses</v>
      </c>
      <c r="X277" s="108">
        <f t="shared" si="34"/>
        <v>30</v>
      </c>
      <c r="Y277" s="34"/>
      <c r="AC277" s="34"/>
      <c r="AF277" s="34"/>
      <c r="AG277" s="34"/>
      <c r="AH277" s="34"/>
    </row>
    <row r="278" spans="1:34" ht="30" customHeight="1" x14ac:dyDescent="0.25">
      <c r="A278" s="50" t="s">
        <v>7</v>
      </c>
      <c r="B278" s="51" t="s">
        <v>75</v>
      </c>
      <c r="C278" s="51">
        <v>29.5</v>
      </c>
      <c r="D278" s="51">
        <v>30</v>
      </c>
      <c r="E278" s="52">
        <v>44445</v>
      </c>
      <c r="F278" s="53"/>
      <c r="G278" s="54"/>
      <c r="H278" s="55" t="str">
        <f>IFERROR(VLOOKUP(Abfalldokumentation!$B278,Artikel!A:C,3,FALSE),Abfalldokumentation!$B278)</f>
        <v>Diverses</v>
      </c>
      <c r="I278" s="96" t="str">
        <f>VLOOKUP(V278,'Linien - BU'!A:B,2,FALSE)</f>
        <v>BU2</v>
      </c>
      <c r="J278" s="97">
        <f t="shared" si="28"/>
        <v>29.5</v>
      </c>
      <c r="K278" s="98">
        <f>Abfalldokumentation!$E278</f>
        <v>44445</v>
      </c>
      <c r="L278" s="97" t="str">
        <f>IFERROR(IF(AND(OR(Abfalldokumentation!$I278="BU3",Abfalldokumentation!$I278="Verkauf"),Abfalldokumentation!$N278="Schimmel",Abfalldokumentation!$O278="keinen Abnehmer/kein Schälpersonal"),"Div. Zipfel, ES ohne Verwendung",VLOOKUP(Abfalldokumentation!$M278,Produktgruppen!A:B,2,FALSE)),"-")</f>
        <v>Diverses</v>
      </c>
      <c r="M278" s="99" t="str">
        <f>IFERROR(VLOOKUP(Abfalldokumentation!$W278,Artikel!A:C,3,FALSE),Abfalldokumentation!$W278)</f>
        <v>Diverses</v>
      </c>
      <c r="N278" s="100" t="str">
        <f>VLOOKUP(D278,'Liste Gründe'!A:D,2,FALSE)</f>
        <v>Linienbezogen</v>
      </c>
      <c r="O278" s="98" t="str">
        <f>IF(ISBLANK(F278),VLOOKUP(Abfalldokumentation!$X278,'Liste Gründe'!A:D,3,FALSE),F278)</f>
        <v>Maschinenabfall</v>
      </c>
      <c r="P278" s="100" t="str">
        <f>IF(ISBLANK(Abfalldokumentation!$G278),"-",Abfalldokumentation!$G278)</f>
        <v>-</v>
      </c>
      <c r="Q278" s="99">
        <f t="shared" si="29"/>
        <v>36</v>
      </c>
      <c r="R278" s="100" t="str">
        <f t="shared" si="30"/>
        <v>Produkte</v>
      </c>
      <c r="S278" s="100" t="str">
        <f t="shared" si="31"/>
        <v>BUs</v>
      </c>
      <c r="T278" s="100" t="str">
        <f t="shared" si="32"/>
        <v>Symptome</v>
      </c>
      <c r="U278" s="100" t="str">
        <f>IFERROR(VLOOKUP(Abfalldokumentation!$W278,Kennzahlen!S:U,3,FALSE)*Abfalldokumentation!$J278,"0")</f>
        <v>0</v>
      </c>
      <c r="V278" s="99" t="str">
        <f>IF(ISBLANK(A278),VLOOKUP(Abfalldokumentation!$W278,'Linien - BU'!R:S,2,FALSE),A278)</f>
        <v>BU2</v>
      </c>
      <c r="W278" s="95" t="str">
        <f t="shared" si="33"/>
        <v>Diverses</v>
      </c>
      <c r="X278" s="108">
        <f t="shared" si="34"/>
        <v>30</v>
      </c>
      <c r="Y278" s="34"/>
      <c r="AC278" s="34"/>
      <c r="AF278" s="34"/>
      <c r="AG278" s="34"/>
      <c r="AH278" s="34"/>
    </row>
    <row r="279" spans="1:34" ht="30" customHeight="1" x14ac:dyDescent="0.25">
      <c r="A279" s="56" t="s">
        <v>63</v>
      </c>
      <c r="B279" s="57" t="s">
        <v>60</v>
      </c>
      <c r="C279" s="57">
        <v>55</v>
      </c>
      <c r="D279" s="57">
        <v>30</v>
      </c>
      <c r="E279" s="58">
        <v>44445</v>
      </c>
      <c r="F279" s="59"/>
      <c r="G279" s="60"/>
      <c r="H279" s="61" t="str">
        <f>IFERROR(VLOOKUP(Abfalldokumentation!$B279,Artikel!A:C,3,FALSE),Abfalldokumentation!$B279)</f>
        <v>Diverses aus Abfüllung</v>
      </c>
      <c r="I279" s="90" t="str">
        <f>VLOOKUP(V279,'Linien - BU'!A:B,2,FALSE)</f>
        <v>BU1</v>
      </c>
      <c r="J279" s="91">
        <f t="shared" si="28"/>
        <v>55</v>
      </c>
      <c r="K279" s="92">
        <f>Abfalldokumentation!$E279</f>
        <v>44445</v>
      </c>
      <c r="L279" s="91" t="str">
        <f>IFERROR(IF(AND(OR(Abfalldokumentation!$I279="BU3",Abfalldokumentation!$I279="Verkauf"),Abfalldokumentation!$N279="Schimmel",Abfalldokumentation!$O279="keinen Abnehmer/kein Schälpersonal"),"Div. Zipfel, ES ohne Verwendung",VLOOKUP(Abfalldokumentation!$M279,Produktgruppen!A:B,2,FALSE)),"-")</f>
        <v>Diverses</v>
      </c>
      <c r="M279" s="93" t="str">
        <f>IFERROR(VLOOKUP(Abfalldokumentation!$W279,Artikel!A:C,3,FALSE),Abfalldokumentation!$W279)</f>
        <v>Diverses aus Abfüllung</v>
      </c>
      <c r="N279" s="94" t="str">
        <f>VLOOKUP(D279,'Liste Gründe'!A:D,2,FALSE)</f>
        <v>Linienbezogen</v>
      </c>
      <c r="O279" s="92" t="str">
        <f>IF(ISBLANK(F279),VLOOKUP(Abfalldokumentation!$X279,'Liste Gründe'!A:D,3,FALSE),F279)</f>
        <v>Maschinenabfall</v>
      </c>
      <c r="P279" s="94" t="str">
        <f>IF(ISBLANK(Abfalldokumentation!$G279),"-",Abfalldokumentation!$G279)</f>
        <v>-</v>
      </c>
      <c r="Q279" s="93">
        <f t="shared" si="29"/>
        <v>36</v>
      </c>
      <c r="R279" s="94" t="str">
        <f t="shared" si="30"/>
        <v>Produkte</v>
      </c>
      <c r="S279" s="94" t="str">
        <f t="shared" si="31"/>
        <v>BUs</v>
      </c>
      <c r="T279" s="94" t="str">
        <f t="shared" si="32"/>
        <v>Symptome</v>
      </c>
      <c r="U279" s="94" t="str">
        <f>IFERROR(VLOOKUP(Abfalldokumentation!$W279,Kennzahlen!S:U,3,FALSE)*Abfalldokumentation!$J279,"0")</f>
        <v>0</v>
      </c>
      <c r="V279" s="93" t="str">
        <f>IF(ISBLANK(A279),VLOOKUP(Abfalldokumentation!$W279,'Linien - BU'!R:S,2,FALSE),A279)</f>
        <v>Abfüllung</v>
      </c>
      <c r="W279" s="95" t="str">
        <f t="shared" si="33"/>
        <v>Diverses aus Abfüllung</v>
      </c>
      <c r="X279" s="108">
        <f t="shared" si="34"/>
        <v>30</v>
      </c>
      <c r="Y279" s="34"/>
      <c r="AC279" s="34"/>
      <c r="AF279" s="34"/>
      <c r="AG279" s="34"/>
      <c r="AH279" s="34"/>
    </row>
    <row r="280" spans="1:34" ht="30" customHeight="1" x14ac:dyDescent="0.25">
      <c r="A280" s="50" t="s">
        <v>63</v>
      </c>
      <c r="B280" s="51" t="s">
        <v>60</v>
      </c>
      <c r="C280" s="51">
        <v>122.5</v>
      </c>
      <c r="D280" s="51">
        <v>30</v>
      </c>
      <c r="E280" s="52">
        <v>44445</v>
      </c>
      <c r="F280" s="53"/>
      <c r="G280" s="54"/>
      <c r="H280" s="55" t="str">
        <f>IFERROR(VLOOKUP(Abfalldokumentation!$B280,Artikel!A:C,3,FALSE),Abfalldokumentation!$B280)</f>
        <v>Diverses aus Abfüllung</v>
      </c>
      <c r="I280" s="96" t="str">
        <f>VLOOKUP(V280,'Linien - BU'!A:B,2,FALSE)</f>
        <v>BU1</v>
      </c>
      <c r="J280" s="97">
        <f t="shared" si="28"/>
        <v>122.5</v>
      </c>
      <c r="K280" s="98">
        <f>Abfalldokumentation!$E280</f>
        <v>44445</v>
      </c>
      <c r="L280" s="97" t="str">
        <f>IFERROR(IF(AND(OR(Abfalldokumentation!$I280="BU3",Abfalldokumentation!$I280="Verkauf"),Abfalldokumentation!$N280="Schimmel",Abfalldokumentation!$O280="keinen Abnehmer/kein Schälpersonal"),"Div. Zipfel, ES ohne Verwendung",VLOOKUP(Abfalldokumentation!$M280,Produktgruppen!A:B,2,FALSE)),"-")</f>
        <v>Diverses</v>
      </c>
      <c r="M280" s="99" t="str">
        <f>IFERROR(VLOOKUP(Abfalldokumentation!$W280,Artikel!A:C,3,FALSE),Abfalldokumentation!$W280)</f>
        <v>Diverses aus Abfüllung</v>
      </c>
      <c r="N280" s="100" t="str">
        <f>VLOOKUP(D280,'Liste Gründe'!A:D,2,FALSE)</f>
        <v>Linienbezogen</v>
      </c>
      <c r="O280" s="98" t="str">
        <f>IF(ISBLANK(F280),VLOOKUP(Abfalldokumentation!$X280,'Liste Gründe'!A:D,3,FALSE),F280)</f>
        <v>Maschinenabfall</v>
      </c>
      <c r="P280" s="100" t="str">
        <f>IF(ISBLANK(Abfalldokumentation!$G280),"-",Abfalldokumentation!$G280)</f>
        <v>-</v>
      </c>
      <c r="Q280" s="99">
        <f t="shared" si="29"/>
        <v>36</v>
      </c>
      <c r="R280" s="100" t="str">
        <f t="shared" si="30"/>
        <v>Produkte</v>
      </c>
      <c r="S280" s="100" t="str">
        <f t="shared" si="31"/>
        <v>BUs</v>
      </c>
      <c r="T280" s="100" t="str">
        <f t="shared" si="32"/>
        <v>Symptome</v>
      </c>
      <c r="U280" s="100" t="str">
        <f>IFERROR(VLOOKUP(Abfalldokumentation!$W280,Kennzahlen!S:U,3,FALSE)*Abfalldokumentation!$J280,"0")</f>
        <v>0</v>
      </c>
      <c r="V280" s="99" t="str">
        <f>IF(ISBLANK(A280),VLOOKUP(Abfalldokumentation!$W280,'Linien - BU'!R:S,2,FALSE),A280)</f>
        <v>Abfüllung</v>
      </c>
      <c r="W280" s="95" t="str">
        <f t="shared" si="33"/>
        <v>Diverses aus Abfüllung</v>
      </c>
      <c r="X280" s="108">
        <f t="shared" si="34"/>
        <v>30</v>
      </c>
      <c r="Y280" s="34"/>
      <c r="AC280" s="34"/>
      <c r="AF280" s="34"/>
      <c r="AG280" s="34"/>
      <c r="AH280" s="34"/>
    </row>
    <row r="281" spans="1:34" ht="30" customHeight="1" x14ac:dyDescent="0.25">
      <c r="A281" s="56" t="s">
        <v>41</v>
      </c>
      <c r="B281" s="57">
        <v>29500480</v>
      </c>
      <c r="C281" s="57">
        <v>84.8</v>
      </c>
      <c r="D281" s="57">
        <v>12</v>
      </c>
      <c r="E281" s="58">
        <v>44446</v>
      </c>
      <c r="F281" s="59" t="s">
        <v>39</v>
      </c>
      <c r="G281" s="60" t="s">
        <v>40</v>
      </c>
      <c r="H281" s="61" t="str">
        <f>IFERROR(VLOOKUP(Abfalldokumentation!$B281,Artikel!A:C,3,FALSE),Abfalldokumentation!$B281)</f>
        <v>VOS Müller Fleisch SKZ</v>
      </c>
      <c r="I281" s="90" t="str">
        <f>VLOOKUP(V281,'Linien - BU'!A:B,2,FALSE)</f>
        <v>BU1</v>
      </c>
      <c r="J281" s="91">
        <f t="shared" si="28"/>
        <v>84.8</v>
      </c>
      <c r="K281" s="92">
        <f>Abfalldokumentation!$E281</f>
        <v>44446</v>
      </c>
      <c r="L281" s="91" t="str">
        <f>IFERROR(IF(AND(OR(Abfalldokumentation!$I281="BU3",Abfalldokumentation!$I281="Verkauf"),Abfalldokumentation!$N281="Schimmel",Abfalldokumentation!$O281="keinen Abnehmer/kein Schälpersonal"),"Div. Zipfel, ES ohne Verwendung",VLOOKUP(Abfalldokumentation!$M281,Produktgruppen!A:B,2,FALSE)),"-")</f>
        <v>Vorschmelz</v>
      </c>
      <c r="M281" s="93" t="str">
        <f>IFERROR(VLOOKUP(Abfalldokumentation!$W281,Artikel!A:C,3,FALSE),Abfalldokumentation!$W281)</f>
        <v>VOS Müller Fleisch SKZ</v>
      </c>
      <c r="N281" s="94" t="str">
        <f>VLOOKUP(D281,'Liste Gründe'!A:D,2,FALSE)</f>
        <v>Schimmel</v>
      </c>
      <c r="O281" s="92" t="str">
        <f>IF(ISBLANK(F281),VLOOKUP(Abfalldokumentation!$X281,'Liste Gründe'!A:D,3,FALSE),F281)</f>
        <v>keine Verarbeitung</v>
      </c>
      <c r="P281" s="94" t="str">
        <f>IF(ISBLANK(Abfalldokumentation!$G281),"-",Abfalldokumentation!$G281)</f>
        <v>Aufgrund Konsistenz nicht genommen. Zu wenig VOS verarbeitet. Vom Warmen ins Kalte -&gt; Schimmel</v>
      </c>
      <c r="Q281" s="93">
        <f t="shared" si="29"/>
        <v>36</v>
      </c>
      <c r="R281" s="94" t="str">
        <f t="shared" si="30"/>
        <v>Produkte</v>
      </c>
      <c r="S281" s="94" t="str">
        <f t="shared" si="31"/>
        <v>BUs</v>
      </c>
      <c r="T281" s="94" t="str">
        <f t="shared" si="32"/>
        <v>Symptome</v>
      </c>
      <c r="U281" s="94" t="str">
        <f>IFERROR(VLOOKUP(Abfalldokumentation!$W281,Kennzahlen!S:U,3,FALSE)*Abfalldokumentation!$J281,"0")</f>
        <v>0</v>
      </c>
      <c r="V281" s="93" t="str">
        <f>IF(ISBLANK(A281),VLOOKUP(Abfalldokumentation!$W281,'Linien - BU'!R:S,2,FALSE),A281)</f>
        <v>Schmelze</v>
      </c>
      <c r="W281" s="95">
        <f t="shared" si="33"/>
        <v>29500480</v>
      </c>
      <c r="X281" s="108">
        <f t="shared" si="34"/>
        <v>12</v>
      </c>
      <c r="Y281" s="34"/>
      <c r="AC281" s="34"/>
      <c r="AF281" s="34"/>
      <c r="AG281" s="34"/>
      <c r="AH281" s="34"/>
    </row>
    <row r="282" spans="1:34" ht="30" customHeight="1" x14ac:dyDescent="0.25">
      <c r="A282" s="50" t="s">
        <v>15087</v>
      </c>
      <c r="B282" s="51">
        <v>29500886</v>
      </c>
      <c r="C282" s="51">
        <v>38</v>
      </c>
      <c r="D282" s="51">
        <v>61</v>
      </c>
      <c r="E282" s="52">
        <v>44446</v>
      </c>
      <c r="F282" s="53" t="s">
        <v>15</v>
      </c>
      <c r="G282" s="54" t="s">
        <v>208</v>
      </c>
      <c r="H282" s="55" t="str">
        <f>IFERROR(VLOOKUP(Abfalldokumentation!$B282,Artikel!A:C,3,FALSE),Abfalldokumentation!$B282)</f>
        <v>ABS MEDI-KRÄUK</v>
      </c>
      <c r="I282" s="96" t="str">
        <f>VLOOKUP(V282,'Linien - BU'!A:B,2,FALSE)</f>
        <v>BU4</v>
      </c>
      <c r="J282" s="97">
        <f t="shared" si="28"/>
        <v>38</v>
      </c>
      <c r="K282" s="98">
        <f>Abfalldokumentation!$E282</f>
        <v>44446</v>
      </c>
      <c r="L282" s="97" t="str">
        <f>IFERROR(IF(AND(OR(Abfalldokumentation!$I282="BU3",Abfalldokumentation!$I282="Verkauf"),Abfalldokumentation!$N282="Schimmel",Abfalldokumentation!$O282="keinen Abnehmer/kein Schälpersonal"),"Div. Zipfel, ES ohne Verwendung",VLOOKUP(Abfalldokumentation!$M282,Produktgruppen!A:B,2,FALSE)),"-")</f>
        <v>ABS</v>
      </c>
      <c r="M282" s="99" t="str">
        <f>IFERROR(VLOOKUP(Abfalldokumentation!$W282,Artikel!A:C,3,FALSE),Abfalldokumentation!$W282)</f>
        <v>ABS MEDI-KRÄUK</v>
      </c>
      <c r="N282" s="100" t="str">
        <f>VLOOKUP(D282,'Liste Gründe'!A:D,2,FALSE)</f>
        <v>keinen Verwendungszweck</v>
      </c>
      <c r="O282" s="98" t="str">
        <f>IF(ISBLANK(F282),VLOOKUP(Abfalldokumentation!$X282,'Liste Gründe'!A:D,3,FALSE),F282)</f>
        <v>keinen Verwendungszweck</v>
      </c>
      <c r="P282" s="100" t="str">
        <f>IF(ISBLANK(Abfalldokumentation!$G282),"-",Abfalldokumentation!$G282)</f>
        <v>&lt;500kg/Monat</v>
      </c>
      <c r="Q282" s="99">
        <f t="shared" si="29"/>
        <v>36</v>
      </c>
      <c r="R282" s="100" t="str">
        <f t="shared" si="30"/>
        <v>Produkte</v>
      </c>
      <c r="S282" s="100" t="str">
        <f t="shared" si="31"/>
        <v>BUs</v>
      </c>
      <c r="T282" s="100" t="str">
        <f t="shared" si="32"/>
        <v>Symptome</v>
      </c>
      <c r="U282" s="100">
        <f>IFERROR(VLOOKUP(Abfalldokumentation!$W282,Kennzahlen!S:U,3,FALSE)*Abfalldokumentation!$J282,"0")</f>
        <v>57</v>
      </c>
      <c r="V282" s="99" t="str">
        <f>IF(ISBLANK(A282),VLOOKUP(Abfalldokumentation!$W282,'Linien - BU'!R:S,2,FALSE),A282)</f>
        <v>L21</v>
      </c>
      <c r="W282" s="95">
        <f t="shared" si="33"/>
        <v>29500886</v>
      </c>
      <c r="X282" s="108">
        <f t="shared" si="34"/>
        <v>61</v>
      </c>
      <c r="Y282" s="34"/>
      <c r="AC282" s="34"/>
      <c r="AF282" s="34"/>
      <c r="AG282" s="34"/>
      <c r="AH282" s="34"/>
    </row>
    <row r="283" spans="1:34" ht="30" customHeight="1" x14ac:dyDescent="0.25">
      <c r="A283" s="56" t="s">
        <v>15064</v>
      </c>
      <c r="B283" s="57">
        <v>29500900</v>
      </c>
      <c r="C283" s="57">
        <v>19</v>
      </c>
      <c r="D283" s="57">
        <v>61</v>
      </c>
      <c r="E283" s="58">
        <v>44446</v>
      </c>
      <c r="F283" s="59" t="s">
        <v>15</v>
      </c>
      <c r="G283" s="60" t="s">
        <v>79</v>
      </c>
      <c r="H283" s="61" t="str">
        <f>IFERROR(VLOOKUP(Abfalldokumentation!$B283,Artikel!A:C,3,FALSE),Abfalldokumentation!$B283)</f>
        <v>ABS ROVIN</v>
      </c>
      <c r="I283" s="90" t="str">
        <f>VLOOKUP(V283,'Linien - BU'!A:B,2,FALSE)</f>
        <v>BU4</v>
      </c>
      <c r="J283" s="91">
        <f t="shared" si="28"/>
        <v>19</v>
      </c>
      <c r="K283" s="92">
        <f>Abfalldokumentation!$E283</f>
        <v>44446</v>
      </c>
      <c r="L283" s="91" t="str">
        <f>IFERROR(IF(AND(OR(Abfalldokumentation!$I283="BU3",Abfalldokumentation!$I283="Verkauf"),Abfalldokumentation!$N283="Schimmel",Abfalldokumentation!$O283="keinen Abnehmer/kein Schälpersonal"),"Div. Zipfel, ES ohne Verwendung",VLOOKUP(Abfalldokumentation!$M283,Produktgruppen!A:B,2,FALSE)),"-")</f>
        <v>ABS</v>
      </c>
      <c r="M283" s="93" t="str">
        <f>IFERROR(VLOOKUP(Abfalldokumentation!$W283,Artikel!A:C,3,FALSE),Abfalldokumentation!$W283)</f>
        <v>ABS ROVIN</v>
      </c>
      <c r="N283" s="94" t="str">
        <f>VLOOKUP(D283,'Liste Gründe'!A:D,2,FALSE)</f>
        <v>keinen Verwendungszweck</v>
      </c>
      <c r="O283" s="92" t="str">
        <f>IF(ISBLANK(F283),VLOOKUP(Abfalldokumentation!$X283,'Liste Gründe'!A:D,3,FALSE),F283)</f>
        <v>keinen Verwendungszweck</v>
      </c>
      <c r="P283" s="94" t="str">
        <f>IF(ISBLANK(Abfalldokumentation!$G283),"-",Abfalldokumentation!$G283)</f>
        <v>&lt;300kg/Monat</v>
      </c>
      <c r="Q283" s="93">
        <f t="shared" si="29"/>
        <v>36</v>
      </c>
      <c r="R283" s="94" t="str">
        <f t="shared" si="30"/>
        <v>Produkte</v>
      </c>
      <c r="S283" s="94" t="str">
        <f t="shared" si="31"/>
        <v>BUs</v>
      </c>
      <c r="T283" s="94" t="str">
        <f t="shared" si="32"/>
        <v>Symptome</v>
      </c>
      <c r="U283" s="94">
        <f>IFERROR(VLOOKUP(Abfalldokumentation!$W283,Kennzahlen!S:U,3,FALSE)*Abfalldokumentation!$J283,"0")</f>
        <v>0.19</v>
      </c>
      <c r="V283" s="93" t="str">
        <f>IF(ISBLANK(A283),VLOOKUP(Abfalldokumentation!$W283,'Linien - BU'!R:S,2,FALSE),A283)</f>
        <v>L23</v>
      </c>
      <c r="W283" s="95">
        <f t="shared" si="33"/>
        <v>29500900</v>
      </c>
      <c r="X283" s="108">
        <f t="shared" si="34"/>
        <v>61</v>
      </c>
      <c r="Y283" s="34"/>
      <c r="AC283" s="34"/>
      <c r="AF283" s="34"/>
      <c r="AG283" s="34"/>
      <c r="AH283" s="34"/>
    </row>
    <row r="284" spans="1:34" ht="30" customHeight="1" x14ac:dyDescent="0.25">
      <c r="A284" s="50" t="s">
        <v>15077</v>
      </c>
      <c r="B284" s="51">
        <v>29500910</v>
      </c>
      <c r="C284" s="51">
        <v>66</v>
      </c>
      <c r="D284" s="51">
        <v>61</v>
      </c>
      <c r="E284" s="52">
        <v>44446</v>
      </c>
      <c r="F284" s="53" t="s">
        <v>15</v>
      </c>
      <c r="G284" s="54" t="s">
        <v>208</v>
      </c>
      <c r="H284" s="55" t="str">
        <f>IFERROR(VLOOKUP(Abfalldokumentation!$B284,Artikel!A:C,3,FALSE),Abfalldokumentation!$B284)</f>
        <v>ABS Unser Blütenkäse</v>
      </c>
      <c r="I284" s="96" t="str">
        <f>VLOOKUP(V284,'Linien - BU'!A:B,2,FALSE)</f>
        <v>BU4</v>
      </c>
      <c r="J284" s="97">
        <f t="shared" si="28"/>
        <v>66</v>
      </c>
      <c r="K284" s="98">
        <f>Abfalldokumentation!$E284</f>
        <v>44446</v>
      </c>
      <c r="L284" s="97" t="str">
        <f>IFERROR(IF(AND(OR(Abfalldokumentation!$I284="BU3",Abfalldokumentation!$I284="Verkauf"),Abfalldokumentation!$N284="Schimmel",Abfalldokumentation!$O284="keinen Abnehmer/kein Schälpersonal"),"Div. Zipfel, ES ohne Verwendung",VLOOKUP(Abfalldokumentation!$M284,Produktgruppen!A:B,2,FALSE)),"-")</f>
        <v>ABS</v>
      </c>
      <c r="M284" s="99" t="str">
        <f>IFERROR(VLOOKUP(Abfalldokumentation!$W284,Artikel!A:C,3,FALSE),Abfalldokumentation!$W284)</f>
        <v>ABS Unser Blütenkäse</v>
      </c>
      <c r="N284" s="100" t="str">
        <f>VLOOKUP(D284,'Liste Gründe'!A:D,2,FALSE)</f>
        <v>keinen Verwendungszweck</v>
      </c>
      <c r="O284" s="98" t="str">
        <f>IF(ISBLANK(F284),VLOOKUP(Abfalldokumentation!$X284,'Liste Gründe'!A:D,3,FALSE),F284)</f>
        <v>keinen Verwendungszweck</v>
      </c>
      <c r="P284" s="100" t="str">
        <f>IF(ISBLANK(Abfalldokumentation!$G284),"-",Abfalldokumentation!$G284)</f>
        <v>&lt;500kg/Monat</v>
      </c>
      <c r="Q284" s="99">
        <f t="shared" si="29"/>
        <v>36</v>
      </c>
      <c r="R284" s="100" t="str">
        <f t="shared" si="30"/>
        <v>Produkte</v>
      </c>
      <c r="S284" s="100" t="str">
        <f t="shared" si="31"/>
        <v>BUs</v>
      </c>
      <c r="T284" s="100" t="str">
        <f t="shared" si="32"/>
        <v>Symptome</v>
      </c>
      <c r="U284" s="100">
        <f>IFERROR(VLOOKUP(Abfalldokumentation!$W284,Kennzahlen!S:U,3,FALSE)*Abfalldokumentation!$J284,"0")</f>
        <v>0.66</v>
      </c>
      <c r="V284" s="99" t="str">
        <f>IF(ISBLANK(A284),VLOOKUP(Abfalldokumentation!$W284,'Linien - BU'!R:S,2,FALSE),A284)</f>
        <v>L22</v>
      </c>
      <c r="W284" s="95">
        <f t="shared" si="33"/>
        <v>29500910</v>
      </c>
      <c r="X284" s="108">
        <f t="shared" si="34"/>
        <v>61</v>
      </c>
      <c r="Y284" s="34"/>
      <c r="AC284" s="34"/>
      <c r="AF284" s="34"/>
      <c r="AG284" s="34"/>
      <c r="AH284" s="34"/>
    </row>
    <row r="285" spans="1:34" ht="30" customHeight="1" x14ac:dyDescent="0.25">
      <c r="A285" s="56" t="s">
        <v>15087</v>
      </c>
      <c r="B285" s="57">
        <v>29500952</v>
      </c>
      <c r="C285" s="57">
        <v>7</v>
      </c>
      <c r="D285" s="57">
        <v>61</v>
      </c>
      <c r="E285" s="58">
        <v>44446</v>
      </c>
      <c r="F285" s="59" t="s">
        <v>15</v>
      </c>
      <c r="G285" s="60" t="s">
        <v>79</v>
      </c>
      <c r="H285" s="61" t="str">
        <f>IFERROR(VLOOKUP(Abfalldokumentation!$B285,Artikel!A:C,3,FALSE),Abfalldokumentation!$B285)</f>
        <v>ABS GRÜN-PESTO</v>
      </c>
      <c r="I285" s="90" t="str">
        <f>VLOOKUP(V285,'Linien - BU'!A:B,2,FALSE)</f>
        <v>BU4</v>
      </c>
      <c r="J285" s="91">
        <f t="shared" si="28"/>
        <v>7</v>
      </c>
      <c r="K285" s="92">
        <f>Abfalldokumentation!$E285</f>
        <v>44446</v>
      </c>
      <c r="L285" s="91" t="str">
        <f>IFERROR(IF(AND(OR(Abfalldokumentation!$I285="BU3",Abfalldokumentation!$I285="Verkauf"),Abfalldokumentation!$N285="Schimmel",Abfalldokumentation!$O285="keinen Abnehmer/kein Schälpersonal"),"Div. Zipfel, ES ohne Verwendung",VLOOKUP(Abfalldokumentation!$M285,Produktgruppen!A:B,2,FALSE)),"-")</f>
        <v>ABS</v>
      </c>
      <c r="M285" s="93" t="str">
        <f>IFERROR(VLOOKUP(Abfalldokumentation!$W285,Artikel!A:C,3,FALSE),Abfalldokumentation!$W285)</f>
        <v>ABS GRÜN-PESTO</v>
      </c>
      <c r="N285" s="94" t="str">
        <f>VLOOKUP(D285,'Liste Gründe'!A:D,2,FALSE)</f>
        <v>keinen Verwendungszweck</v>
      </c>
      <c r="O285" s="92" t="str">
        <f>IF(ISBLANK(F285),VLOOKUP(Abfalldokumentation!$X285,'Liste Gründe'!A:D,3,FALSE),F285)</f>
        <v>keinen Verwendungszweck</v>
      </c>
      <c r="P285" s="94" t="str">
        <f>IF(ISBLANK(Abfalldokumentation!$G285),"-",Abfalldokumentation!$G285)</f>
        <v>&lt;300kg/Monat</v>
      </c>
      <c r="Q285" s="93">
        <f t="shared" si="29"/>
        <v>36</v>
      </c>
      <c r="R285" s="94" t="str">
        <f t="shared" si="30"/>
        <v>Produkte</v>
      </c>
      <c r="S285" s="94" t="str">
        <f t="shared" si="31"/>
        <v>BUs</v>
      </c>
      <c r="T285" s="94" t="str">
        <f t="shared" si="32"/>
        <v>Symptome</v>
      </c>
      <c r="U285" s="94">
        <f>IFERROR(VLOOKUP(Abfalldokumentation!$W285,Kennzahlen!S:U,3,FALSE)*Abfalldokumentation!$J285,"0")</f>
        <v>10.5</v>
      </c>
      <c r="V285" s="93" t="str">
        <f>IF(ISBLANK(A285),VLOOKUP(Abfalldokumentation!$W285,'Linien - BU'!R:S,2,FALSE),A285)</f>
        <v>L21</v>
      </c>
      <c r="W285" s="95">
        <f t="shared" si="33"/>
        <v>29500952</v>
      </c>
      <c r="X285" s="108">
        <f t="shared" si="34"/>
        <v>61</v>
      </c>
      <c r="Y285" s="34"/>
      <c r="AC285" s="34"/>
      <c r="AF285" s="34"/>
      <c r="AG285" s="34"/>
      <c r="AH285" s="34"/>
    </row>
    <row r="286" spans="1:34" ht="30" customHeight="1" x14ac:dyDescent="0.25">
      <c r="A286" s="50" t="s">
        <v>15077</v>
      </c>
      <c r="B286" s="51">
        <v>29501020</v>
      </c>
      <c r="C286" s="51">
        <v>4.2</v>
      </c>
      <c r="D286" s="51">
        <v>30</v>
      </c>
      <c r="E286" s="52">
        <v>44446</v>
      </c>
      <c r="F286" s="53" t="s">
        <v>25</v>
      </c>
      <c r="G286" s="54" t="s">
        <v>76</v>
      </c>
      <c r="H286" s="55" t="str">
        <f>IFERROR(VLOOKUP(Abfalldokumentation!$B286,Artikel!A:C,3,FALSE),Abfalldokumentation!$B286)</f>
        <v>VOS WAL-THEKE</v>
      </c>
      <c r="I286" s="96" t="str">
        <f>VLOOKUP(V286,'Linien - BU'!A:B,2,FALSE)</f>
        <v>BU4</v>
      </c>
      <c r="J286" s="97">
        <f t="shared" si="28"/>
        <v>4.2</v>
      </c>
      <c r="K286" s="98">
        <f>Abfalldokumentation!$E286</f>
        <v>44446</v>
      </c>
      <c r="L286" s="97" t="str">
        <f>IFERROR(IF(AND(OR(Abfalldokumentation!$I286="BU3",Abfalldokumentation!$I286="Verkauf"),Abfalldokumentation!$N286="Schimmel",Abfalldokumentation!$O286="keinen Abnehmer/kein Schälpersonal"),"Div. Zipfel, ES ohne Verwendung",VLOOKUP(Abfalldokumentation!$M286,Produktgruppen!A:B,2,FALSE)),"-")</f>
        <v>Vorschmelz</v>
      </c>
      <c r="M286" s="99" t="str">
        <f>IFERROR(VLOOKUP(Abfalldokumentation!$W286,Artikel!A:C,3,FALSE),Abfalldokumentation!$W286)</f>
        <v>VOS WAL-THEKE</v>
      </c>
      <c r="N286" s="100" t="str">
        <f>VLOOKUP(D286,'Liste Gründe'!A:D,2,FALSE)</f>
        <v>Linienbezogen</v>
      </c>
      <c r="O286" s="98" t="str">
        <f>IF(ISBLANK(F286),VLOOKUP(Abfalldokumentation!$X286,'Liste Gründe'!A:D,3,FALSE),F286)</f>
        <v>Maschinenabfall</v>
      </c>
      <c r="P286" s="100" t="str">
        <f>IF(ISBLANK(Abfalldokumentation!$G286),"-",Abfalldokumentation!$G286)</f>
        <v>nicht eindeutig</v>
      </c>
      <c r="Q286" s="99">
        <f t="shared" si="29"/>
        <v>36</v>
      </c>
      <c r="R286" s="100" t="str">
        <f t="shared" si="30"/>
        <v>Produkte</v>
      </c>
      <c r="S286" s="100" t="str">
        <f t="shared" si="31"/>
        <v>BUs</v>
      </c>
      <c r="T286" s="100" t="str">
        <f t="shared" si="32"/>
        <v>Symptome</v>
      </c>
      <c r="U286" s="100">
        <f>IFERROR(VLOOKUP(Abfalldokumentation!$W286,Kennzahlen!S:U,3,FALSE)*Abfalldokumentation!$J286,"0")</f>
        <v>2.1</v>
      </c>
      <c r="V286" s="99" t="str">
        <f>IF(ISBLANK(A286),VLOOKUP(Abfalldokumentation!$W286,'Linien - BU'!R:S,2,FALSE),A286)</f>
        <v>L22</v>
      </c>
      <c r="W286" s="95">
        <f t="shared" si="33"/>
        <v>29501020</v>
      </c>
      <c r="X286" s="108">
        <f t="shared" si="34"/>
        <v>30</v>
      </c>
      <c r="Y286" s="34"/>
      <c r="AC286" s="34"/>
      <c r="AF286" s="34"/>
      <c r="AG286" s="34"/>
      <c r="AH286" s="34"/>
    </row>
    <row r="287" spans="1:34" ht="30" customHeight="1" x14ac:dyDescent="0.25">
      <c r="A287" s="56" t="s">
        <v>15087</v>
      </c>
      <c r="B287" s="57">
        <v>29501029</v>
      </c>
      <c r="C287" s="57">
        <v>32</v>
      </c>
      <c r="D287" s="57">
        <v>61</v>
      </c>
      <c r="E287" s="58">
        <v>44446</v>
      </c>
      <c r="F287" s="59" t="s">
        <v>15</v>
      </c>
      <c r="G287" s="60" t="s">
        <v>79</v>
      </c>
      <c r="H287" s="61" t="str">
        <f>IFERROR(VLOOKUP(Abfalldokumentation!$B287,Artikel!A:C,3,FALSE),Abfalldokumentation!$B287)</f>
        <v>ABS BRUSCHETTA</v>
      </c>
      <c r="I287" s="90" t="str">
        <f>VLOOKUP(V287,'Linien - BU'!A:B,2,FALSE)</f>
        <v>BU4</v>
      </c>
      <c r="J287" s="91">
        <f t="shared" si="28"/>
        <v>32</v>
      </c>
      <c r="K287" s="92">
        <f>Abfalldokumentation!$E287</f>
        <v>44446</v>
      </c>
      <c r="L287" s="91" t="str">
        <f>IFERROR(IF(AND(OR(Abfalldokumentation!$I287="BU3",Abfalldokumentation!$I287="Verkauf"),Abfalldokumentation!$N287="Schimmel",Abfalldokumentation!$O287="keinen Abnehmer/kein Schälpersonal"),"Div. Zipfel, ES ohne Verwendung",VLOOKUP(Abfalldokumentation!$M287,Produktgruppen!A:B,2,FALSE)),"-")</f>
        <v>ABS</v>
      </c>
      <c r="M287" s="93" t="str">
        <f>IFERROR(VLOOKUP(Abfalldokumentation!$W287,Artikel!A:C,3,FALSE),Abfalldokumentation!$W287)</f>
        <v>ABS BRUSCHETTA</v>
      </c>
      <c r="N287" s="94" t="str">
        <f>VLOOKUP(D287,'Liste Gründe'!A:D,2,FALSE)</f>
        <v>keinen Verwendungszweck</v>
      </c>
      <c r="O287" s="92" t="str">
        <f>IF(ISBLANK(F287),VLOOKUP(Abfalldokumentation!$X287,'Liste Gründe'!A:D,3,FALSE),F287)</f>
        <v>keinen Verwendungszweck</v>
      </c>
      <c r="P287" s="94" t="str">
        <f>IF(ISBLANK(Abfalldokumentation!$G287),"-",Abfalldokumentation!$G287)</f>
        <v>&lt;300kg/Monat</v>
      </c>
      <c r="Q287" s="93">
        <f t="shared" si="29"/>
        <v>36</v>
      </c>
      <c r="R287" s="94" t="str">
        <f t="shared" si="30"/>
        <v>Produkte</v>
      </c>
      <c r="S287" s="94" t="str">
        <f t="shared" si="31"/>
        <v>BUs</v>
      </c>
      <c r="T287" s="94" t="str">
        <f t="shared" si="32"/>
        <v>Symptome</v>
      </c>
      <c r="U287" s="94">
        <f>IFERROR(VLOOKUP(Abfalldokumentation!$W287,Kennzahlen!S:U,3,FALSE)*Abfalldokumentation!$J287,"0")</f>
        <v>48</v>
      </c>
      <c r="V287" s="93" t="str">
        <f>IF(ISBLANK(A287),VLOOKUP(Abfalldokumentation!$W287,'Linien - BU'!R:S,2,FALSE),A287)</f>
        <v>L21</v>
      </c>
      <c r="W287" s="95">
        <f t="shared" si="33"/>
        <v>29501029</v>
      </c>
      <c r="X287" s="108">
        <f t="shared" si="34"/>
        <v>61</v>
      </c>
      <c r="Y287" s="34"/>
      <c r="AC287" s="34"/>
      <c r="AF287" s="34"/>
      <c r="AG287" s="34"/>
      <c r="AH287" s="34"/>
    </row>
    <row r="288" spans="1:34" ht="30" customHeight="1" x14ac:dyDescent="0.25">
      <c r="A288" s="50" t="s">
        <v>15087</v>
      </c>
      <c r="B288" s="51">
        <v>29501030</v>
      </c>
      <c r="C288" s="51">
        <v>5</v>
      </c>
      <c r="D288" s="51">
        <v>61</v>
      </c>
      <c r="E288" s="52">
        <v>44446</v>
      </c>
      <c r="F288" s="53" t="s">
        <v>15</v>
      </c>
      <c r="G288" s="54" t="s">
        <v>155</v>
      </c>
      <c r="H288" s="55" t="str">
        <f>IFERROR(VLOOKUP(Abfalldokumentation!$B288,Artikel!A:C,3,FALSE),Abfalldokumentation!$B288)</f>
        <v>ABS ORANG-PESTO</v>
      </c>
      <c r="I288" s="96" t="str">
        <f>VLOOKUP(V288,'Linien - BU'!A:B,2,FALSE)</f>
        <v>BU4</v>
      </c>
      <c r="J288" s="97">
        <f t="shared" si="28"/>
        <v>5</v>
      </c>
      <c r="K288" s="98">
        <f>Abfalldokumentation!$E288</f>
        <v>44446</v>
      </c>
      <c r="L288" s="97" t="str">
        <f>IFERROR(IF(AND(OR(Abfalldokumentation!$I288="BU3",Abfalldokumentation!$I288="Verkauf"),Abfalldokumentation!$N288="Schimmel",Abfalldokumentation!$O288="keinen Abnehmer/kein Schälpersonal"),"Div. Zipfel, ES ohne Verwendung",VLOOKUP(Abfalldokumentation!$M288,Produktgruppen!A:B,2,FALSE)),"-")</f>
        <v>ABS</v>
      </c>
      <c r="M288" s="99" t="str">
        <f>IFERROR(VLOOKUP(Abfalldokumentation!$W288,Artikel!A:C,3,FALSE),Abfalldokumentation!$W288)</f>
        <v>ABS ORANG-PESTO</v>
      </c>
      <c r="N288" s="100" t="str">
        <f>VLOOKUP(D288,'Liste Gründe'!A:D,2,FALSE)</f>
        <v>keinen Verwendungszweck</v>
      </c>
      <c r="O288" s="98" t="str">
        <f>IF(ISBLANK(F288),VLOOKUP(Abfalldokumentation!$X288,'Liste Gründe'!A:D,3,FALSE),F288)</f>
        <v>keinen Verwendungszweck</v>
      </c>
      <c r="P288" s="100" t="str">
        <f>IF(ISBLANK(Abfalldokumentation!$G288),"-",Abfalldokumentation!$G288)</f>
        <v>&lt;100kg/Monat</v>
      </c>
      <c r="Q288" s="99">
        <f t="shared" si="29"/>
        <v>36</v>
      </c>
      <c r="R288" s="100" t="str">
        <f t="shared" si="30"/>
        <v>Produkte</v>
      </c>
      <c r="S288" s="100" t="str">
        <f t="shared" si="31"/>
        <v>BUs</v>
      </c>
      <c r="T288" s="100" t="str">
        <f t="shared" si="32"/>
        <v>Symptome</v>
      </c>
      <c r="U288" s="100">
        <f>IFERROR(VLOOKUP(Abfalldokumentation!$W288,Kennzahlen!S:U,3,FALSE)*Abfalldokumentation!$J288,"0")</f>
        <v>7.5</v>
      </c>
      <c r="V288" s="99" t="str">
        <f>IF(ISBLANK(A288),VLOOKUP(Abfalldokumentation!$W288,'Linien - BU'!R:S,2,FALSE),A288)</f>
        <v>L21</v>
      </c>
      <c r="W288" s="95">
        <f t="shared" si="33"/>
        <v>29501030</v>
      </c>
      <c r="X288" s="108">
        <f t="shared" si="34"/>
        <v>61</v>
      </c>
      <c r="Y288" s="34"/>
      <c r="AC288" s="34"/>
      <c r="AF288" s="34"/>
      <c r="AG288" s="34"/>
      <c r="AH288" s="34"/>
    </row>
    <row r="289" spans="1:34" ht="30" customHeight="1" x14ac:dyDescent="0.25">
      <c r="A289" s="56" t="s">
        <v>15077</v>
      </c>
      <c r="B289" s="57">
        <v>29501039</v>
      </c>
      <c r="C289" s="57">
        <v>117</v>
      </c>
      <c r="D289" s="57">
        <v>61</v>
      </c>
      <c r="E289" s="58">
        <v>44446</v>
      </c>
      <c r="F289" s="59" t="s">
        <v>15</v>
      </c>
      <c r="G289" s="60" t="s">
        <v>160</v>
      </c>
      <c r="H289" s="61" t="str">
        <f>IFERROR(VLOOKUP(Abfalldokumentation!$B289,Artikel!A:C,3,FALSE),Abfalldokumentation!$B289)</f>
        <v>ABS OLD-AMSTERDAM</v>
      </c>
      <c r="I289" s="90" t="str">
        <f>VLOOKUP(V289,'Linien - BU'!A:B,2,FALSE)</f>
        <v>BU4</v>
      </c>
      <c r="J289" s="91">
        <f t="shared" si="28"/>
        <v>117</v>
      </c>
      <c r="K289" s="92">
        <f>Abfalldokumentation!$E289</f>
        <v>44446</v>
      </c>
      <c r="L289" s="91" t="str">
        <f>IFERROR(IF(AND(OR(Abfalldokumentation!$I289="BU3",Abfalldokumentation!$I289="Verkauf"),Abfalldokumentation!$N289="Schimmel",Abfalldokumentation!$O289="keinen Abnehmer/kein Schälpersonal"),"Div. Zipfel, ES ohne Verwendung",VLOOKUP(Abfalldokumentation!$M289,Produktgruppen!A:B,2,FALSE)),"-")</f>
        <v>ABS</v>
      </c>
      <c r="M289" s="93" t="str">
        <f>IFERROR(VLOOKUP(Abfalldokumentation!$W289,Artikel!A:C,3,FALSE),Abfalldokumentation!$W289)</f>
        <v>ABS OLD-AMSTERDAM</v>
      </c>
      <c r="N289" s="94" t="str">
        <f>VLOOKUP(D289,'Liste Gründe'!A:D,2,FALSE)</f>
        <v>keinen Verwendungszweck</v>
      </c>
      <c r="O289" s="92" t="str">
        <f>IF(ISBLANK(F289),VLOOKUP(Abfalldokumentation!$X289,'Liste Gründe'!A:D,3,FALSE),F289)</f>
        <v>keinen Verwendungszweck</v>
      </c>
      <c r="P289" s="94" t="str">
        <f>IF(ISBLANK(Abfalldokumentation!$G289),"-",Abfalldokumentation!$G289)</f>
        <v>&lt;1000kg/Monat</v>
      </c>
      <c r="Q289" s="93">
        <f t="shared" si="29"/>
        <v>36</v>
      </c>
      <c r="R289" s="94" t="str">
        <f t="shared" si="30"/>
        <v>Produkte</v>
      </c>
      <c r="S289" s="94" t="str">
        <f t="shared" si="31"/>
        <v>BUs</v>
      </c>
      <c r="T289" s="94" t="str">
        <f t="shared" si="32"/>
        <v>Symptome</v>
      </c>
      <c r="U289" s="94">
        <f>IFERROR(VLOOKUP(Abfalldokumentation!$W289,Kennzahlen!S:U,3,FALSE)*Abfalldokumentation!$J289,"0")</f>
        <v>1.17E-2</v>
      </c>
      <c r="V289" s="93" t="str">
        <f>IF(ISBLANK(A289),VLOOKUP(Abfalldokumentation!$W289,'Linien - BU'!R:S,2,FALSE),A289)</f>
        <v>L22</v>
      </c>
      <c r="W289" s="95">
        <f t="shared" si="33"/>
        <v>29501039</v>
      </c>
      <c r="X289" s="108">
        <f t="shared" si="34"/>
        <v>61</v>
      </c>
      <c r="Y289" s="34"/>
      <c r="AC289" s="34"/>
      <c r="AF289" s="34"/>
      <c r="AG289" s="34"/>
      <c r="AH289" s="34"/>
    </row>
    <row r="290" spans="1:34" ht="30" customHeight="1" x14ac:dyDescent="0.25">
      <c r="A290" s="50" t="s">
        <v>15044</v>
      </c>
      <c r="B290" s="51">
        <v>29501064</v>
      </c>
      <c r="C290" s="51">
        <v>349</v>
      </c>
      <c r="D290" s="51">
        <v>12</v>
      </c>
      <c r="E290" s="52">
        <v>44446</v>
      </c>
      <c r="F290" s="53" t="s">
        <v>15041</v>
      </c>
      <c r="G290" s="54" t="s">
        <v>87</v>
      </c>
      <c r="H290" s="55" t="str">
        <f>IFERROR(VLOOKUP(Abfalldokumentation!$B290,Artikel!A:C,3,FALSE),Abfalldokumentation!$B290)</f>
        <v>VOS GRW-SCHI ZIPFEL 350</v>
      </c>
      <c r="I290" s="96" t="str">
        <f>VLOOKUP(V290,'Linien - BU'!A:B,2,FALSE)</f>
        <v>Verkauf</v>
      </c>
      <c r="J290" s="97">
        <f t="shared" si="28"/>
        <v>349</v>
      </c>
      <c r="K290" s="98">
        <f>Abfalldokumentation!$E290</f>
        <v>44446</v>
      </c>
      <c r="L290" s="97" t="str">
        <f>IFERROR(IF(AND(OR(Abfalldokumentation!$I290="BU3",Abfalldokumentation!$I290="Verkauf"),Abfalldokumentation!$N290="Schimmel",Abfalldokumentation!$O290="keinen Abnehmer/kein Schälpersonal"),"Div. Zipfel, ES ohne Verwendung",VLOOKUP(Abfalldokumentation!$M290,Produktgruppen!A:B,2,FALSE)),"-")</f>
        <v>Div. Zipfel, ES ohne Verwendung</v>
      </c>
      <c r="M290" s="99" t="str">
        <f>IFERROR(VLOOKUP(Abfalldokumentation!$W290,Artikel!A:C,3,FALSE),Abfalldokumentation!$W290)</f>
        <v>VOS GRW-SCHI ZIPFEL 350</v>
      </c>
      <c r="N290" s="100" t="str">
        <f>VLOOKUP(D290,'Liste Gründe'!A:D,2,FALSE)</f>
        <v>Schimmel</v>
      </c>
      <c r="O290" s="98" t="str">
        <f>IF(ISBLANK(F290),VLOOKUP(Abfalldokumentation!$X290,'Liste Gründe'!A:D,3,FALSE),F290)</f>
        <v>keinen Abnehmer/kein Schälpersonal</v>
      </c>
      <c r="P290" s="100" t="str">
        <f>IF(ISBLANK(Abfalldokumentation!$G290),"-",Abfalldokumentation!$G290)</f>
        <v>keinen Abnehmer/Schälen</v>
      </c>
      <c r="Q290" s="99">
        <f t="shared" si="29"/>
        <v>36</v>
      </c>
      <c r="R290" s="100" t="str">
        <f t="shared" si="30"/>
        <v>Produkte</v>
      </c>
      <c r="S290" s="100" t="str">
        <f t="shared" si="31"/>
        <v>BUs</v>
      </c>
      <c r="T290" s="100" t="str">
        <f t="shared" si="32"/>
        <v>Symptome</v>
      </c>
      <c r="U290" s="100">
        <f>IFERROR(VLOOKUP(Abfalldokumentation!$W290,Kennzahlen!S:U,3,FALSE)*Abfalldokumentation!$J290,"0")</f>
        <v>174.5</v>
      </c>
      <c r="V290" s="99" t="str">
        <f>IF(ISBLANK(A290),VLOOKUP(Abfalldokumentation!$W290,'Linien - BU'!R:S,2,FALSE),A290)</f>
        <v>Verkauf</v>
      </c>
      <c r="W290" s="95">
        <f t="shared" si="33"/>
        <v>29501064</v>
      </c>
      <c r="X290" s="108">
        <f t="shared" si="34"/>
        <v>12</v>
      </c>
      <c r="Y290" s="34"/>
      <c r="AC290" s="34"/>
      <c r="AF290" s="34"/>
      <c r="AG290" s="34"/>
      <c r="AH290" s="34"/>
    </row>
    <row r="291" spans="1:34" ht="30" customHeight="1" x14ac:dyDescent="0.25">
      <c r="A291" s="56" t="s">
        <v>15044</v>
      </c>
      <c r="B291" s="57">
        <v>29501069</v>
      </c>
      <c r="C291" s="57">
        <v>371</v>
      </c>
      <c r="D291" s="57">
        <v>12</v>
      </c>
      <c r="E291" s="58">
        <v>44446</v>
      </c>
      <c r="F291" s="59" t="s">
        <v>15041</v>
      </c>
      <c r="G291" s="60" t="s">
        <v>87</v>
      </c>
      <c r="H291" s="61" t="str">
        <f>IFERROR(VLOOKUP(Abfalldokumentation!$B291,Artikel!A:C,3,FALSE),Abfalldokumentation!$B291)</f>
        <v>VOS GRW-NATUR ENDSTÜCK</v>
      </c>
      <c r="I291" s="90" t="str">
        <f>VLOOKUP(V291,'Linien - BU'!A:B,2,FALSE)</f>
        <v>Verkauf</v>
      </c>
      <c r="J291" s="91">
        <f t="shared" si="28"/>
        <v>371</v>
      </c>
      <c r="K291" s="92">
        <f>Abfalldokumentation!$E291</f>
        <v>44446</v>
      </c>
      <c r="L291" s="91" t="str">
        <f>IFERROR(IF(AND(OR(Abfalldokumentation!$I291="BU3",Abfalldokumentation!$I291="Verkauf"),Abfalldokumentation!$N291="Schimmel",Abfalldokumentation!$O291="keinen Abnehmer/kein Schälpersonal"),"Div. Zipfel, ES ohne Verwendung",VLOOKUP(Abfalldokumentation!$M291,Produktgruppen!A:B,2,FALSE)),"-")</f>
        <v>Div. Zipfel, ES ohne Verwendung</v>
      </c>
      <c r="M291" s="93" t="str">
        <f>IFERROR(VLOOKUP(Abfalldokumentation!$W291,Artikel!A:C,3,FALSE),Abfalldokumentation!$W291)</f>
        <v>VOS GRW-NATUR ENDSTÜCK</v>
      </c>
      <c r="N291" s="94" t="str">
        <f>VLOOKUP(D291,'Liste Gründe'!A:D,2,FALSE)</f>
        <v>Schimmel</v>
      </c>
      <c r="O291" s="92" t="str">
        <f>IF(ISBLANK(F291),VLOOKUP(Abfalldokumentation!$X291,'Liste Gründe'!A:D,3,FALSE),F291)</f>
        <v>keinen Abnehmer/kein Schälpersonal</v>
      </c>
      <c r="P291" s="94" t="str">
        <f>IF(ISBLANK(Abfalldokumentation!$G291),"-",Abfalldokumentation!$G291)</f>
        <v>keinen Abnehmer/Schälen</v>
      </c>
      <c r="Q291" s="93">
        <f t="shared" si="29"/>
        <v>36</v>
      </c>
      <c r="R291" s="94" t="str">
        <f t="shared" si="30"/>
        <v>Produkte</v>
      </c>
      <c r="S291" s="94" t="str">
        <f t="shared" si="31"/>
        <v>BUs</v>
      </c>
      <c r="T291" s="94" t="str">
        <f t="shared" si="32"/>
        <v>Symptome</v>
      </c>
      <c r="U291" s="94">
        <f>IFERROR(VLOOKUP(Abfalldokumentation!$W291,Kennzahlen!S:U,3,FALSE)*Abfalldokumentation!$J291,"0")</f>
        <v>185.5</v>
      </c>
      <c r="V291" s="93" t="str">
        <f>IF(ISBLANK(A291),VLOOKUP(Abfalldokumentation!$W291,'Linien - BU'!R:S,2,FALSE),A291)</f>
        <v>Verkauf</v>
      </c>
      <c r="W291" s="95">
        <f t="shared" si="33"/>
        <v>29501069</v>
      </c>
      <c r="X291" s="108">
        <f t="shared" si="34"/>
        <v>12</v>
      </c>
      <c r="Y291" s="34"/>
      <c r="AC291" s="34"/>
      <c r="AF291" s="34"/>
      <c r="AG291" s="34"/>
      <c r="AH291" s="34"/>
    </row>
    <row r="292" spans="1:34" ht="30" customHeight="1" x14ac:dyDescent="0.25">
      <c r="A292" s="50" t="s">
        <v>63</v>
      </c>
      <c r="B292" s="51">
        <v>31000097</v>
      </c>
      <c r="C292" s="51">
        <v>20</v>
      </c>
      <c r="D292" s="51">
        <v>10</v>
      </c>
      <c r="E292" s="52">
        <v>44446</v>
      </c>
      <c r="F292" s="53"/>
      <c r="G292" s="54"/>
      <c r="H292" s="55" t="str">
        <f>IFERROR(VLOOKUP(Abfalldokumentation!$B292,Artikel!A:C,3,FALSE),Abfalldokumentation!$B292)</f>
        <v>Würste 9100g Natur aus</v>
      </c>
      <c r="I292" s="96" t="str">
        <f>VLOOKUP(V292,'Linien - BU'!A:B,2,FALSE)</f>
        <v>BU1</v>
      </c>
      <c r="J292" s="97">
        <f t="shared" si="28"/>
        <v>20</v>
      </c>
      <c r="K292" s="98">
        <f>Abfalldokumentation!$E292</f>
        <v>44446</v>
      </c>
      <c r="L292" s="97" t="str">
        <f>IFERROR(IF(AND(OR(Abfalldokumentation!$I292="BU3",Abfalldokumentation!$I292="Verkauf"),Abfalldokumentation!$N292="Schimmel",Abfalldokumentation!$O292="keinen Abnehmer/kein Schälpersonal"),"Div. Zipfel, ES ohne Verwendung",VLOOKUP(Abfalldokumentation!$M292,Produktgruppen!A:B,2,FALSE)),"-")</f>
        <v>ganze Würste</v>
      </c>
      <c r="M292" s="99" t="str">
        <f>IFERROR(VLOOKUP(Abfalldokumentation!$W292,Artikel!A:C,3,FALSE),Abfalldokumentation!$W292)</f>
        <v>Würste 9100g Natur aus</v>
      </c>
      <c r="N292" s="100" t="str">
        <f>VLOOKUP(D292,'Liste Gründe'!A:D,2,FALSE)</f>
        <v>Linienbezogen</v>
      </c>
      <c r="O292" s="98" t="str">
        <f>IF(ISBLANK(F292),VLOOKUP(Abfalldokumentation!$X292,'Liste Gründe'!A:D,3,FALSE),F292)</f>
        <v>Reinigung</v>
      </c>
      <c r="P292" s="100" t="str">
        <f>IF(ISBLANK(Abfalldokumentation!$G292),"-",Abfalldokumentation!$G292)</f>
        <v>-</v>
      </c>
      <c r="Q292" s="99">
        <f t="shared" si="29"/>
        <v>36</v>
      </c>
      <c r="R292" s="100" t="str">
        <f t="shared" si="30"/>
        <v>Produkte</v>
      </c>
      <c r="S292" s="100" t="str">
        <f t="shared" si="31"/>
        <v>BUs</v>
      </c>
      <c r="T292" s="100" t="str">
        <f t="shared" si="32"/>
        <v>Symptome</v>
      </c>
      <c r="U292" s="100" t="str">
        <f>IFERROR(VLOOKUP(Abfalldokumentation!$W292,Kennzahlen!S:U,3,FALSE)*Abfalldokumentation!$J292,"0")</f>
        <v>0</v>
      </c>
      <c r="V292" s="99" t="str">
        <f>IF(ISBLANK(A292),VLOOKUP(Abfalldokumentation!$W292,'Linien - BU'!R:S,2,FALSE),A292)</f>
        <v>Abfüllung</v>
      </c>
      <c r="W292" s="95">
        <f t="shared" si="33"/>
        <v>31000097</v>
      </c>
      <c r="X292" s="108">
        <f t="shared" si="34"/>
        <v>10</v>
      </c>
      <c r="Y292" s="34"/>
      <c r="AC292" s="34"/>
      <c r="AF292" s="34"/>
      <c r="AG292" s="34"/>
      <c r="AH292" s="34"/>
    </row>
    <row r="293" spans="1:34" ht="30" customHeight="1" x14ac:dyDescent="0.25">
      <c r="A293" s="56" t="s">
        <v>63</v>
      </c>
      <c r="B293" s="57">
        <v>32000069</v>
      </c>
      <c r="C293" s="57">
        <v>95</v>
      </c>
      <c r="D293" s="57">
        <v>34</v>
      </c>
      <c r="E293" s="58">
        <v>44446</v>
      </c>
      <c r="F293" s="59" t="s">
        <v>186</v>
      </c>
      <c r="G293" s="60" t="s">
        <v>187</v>
      </c>
      <c r="H293" s="61" t="str">
        <f>IFERROR(VLOOKUP(Abfalldokumentation!$B293,Artikel!A:C,3,FALSE),Abfalldokumentation!$B293)</f>
        <v>RW CHILI 10,0KG AN</v>
      </c>
      <c r="I293" s="90" t="str">
        <f>VLOOKUP(V293,'Linien - BU'!A:B,2,FALSE)</f>
        <v>BU1</v>
      </c>
      <c r="J293" s="91">
        <f t="shared" si="28"/>
        <v>95</v>
      </c>
      <c r="K293" s="92">
        <f>Abfalldokumentation!$E293</f>
        <v>44446</v>
      </c>
      <c r="L293" s="91" t="str">
        <f>IFERROR(IF(AND(OR(Abfalldokumentation!$I293="BU3",Abfalldokumentation!$I293="Verkauf"),Abfalldokumentation!$N293="Schimmel",Abfalldokumentation!$O293="keinen Abnehmer/kein Schälpersonal"),"Div. Zipfel, ES ohne Verwendung",VLOOKUP(Abfalldokumentation!$M293,Produktgruppen!A:B,2,FALSE)),"-")</f>
        <v>-</v>
      </c>
      <c r="M293" s="93" t="str">
        <f>IFERROR(VLOOKUP(Abfalldokumentation!$W293,Artikel!A:C,3,FALSE),Abfalldokumentation!$W293)</f>
        <v>RW CHILI 10,0KG AN</v>
      </c>
      <c r="N293" s="94" t="str">
        <f>VLOOKUP(D293,'Liste Gründe'!A:D,2,FALSE)</f>
        <v>Linienbezogen</v>
      </c>
      <c r="O293" s="92" t="str">
        <f>IF(ISBLANK(F293),VLOOKUP(Abfalldokumentation!$X293,'Liste Gründe'!A:D,3,FALSE),F293)</f>
        <v>Bodenabfall Abfüllung</v>
      </c>
      <c r="P293" s="94" t="str">
        <f>IF(ISBLANK(Abfalldokumentation!$G293),"-",Abfalldokumentation!$G293)</f>
        <v>Darm geplatzt</v>
      </c>
      <c r="Q293" s="93">
        <f t="shared" si="29"/>
        <v>36</v>
      </c>
      <c r="R293" s="94" t="str">
        <f t="shared" si="30"/>
        <v>Produkte</v>
      </c>
      <c r="S293" s="94" t="str">
        <f t="shared" si="31"/>
        <v>BUs</v>
      </c>
      <c r="T293" s="94" t="str">
        <f t="shared" si="32"/>
        <v>Symptome</v>
      </c>
      <c r="U293" s="94" t="str">
        <f>IFERROR(VLOOKUP(Abfalldokumentation!$W293,Kennzahlen!S:U,3,FALSE)*Abfalldokumentation!$J293,"0")</f>
        <v>0</v>
      </c>
      <c r="V293" s="93" t="str">
        <f>IF(ISBLANK(A293),VLOOKUP(Abfalldokumentation!$W293,'Linien - BU'!R:S,2,FALSE),A293)</f>
        <v>Abfüllung</v>
      </c>
      <c r="W293" s="95">
        <f t="shared" si="33"/>
        <v>32000069</v>
      </c>
      <c r="X293" s="108">
        <f t="shared" si="34"/>
        <v>34</v>
      </c>
      <c r="Y293" s="34"/>
      <c r="AC293" s="34"/>
      <c r="AF293" s="34"/>
      <c r="AG293" s="34"/>
      <c r="AH293" s="34"/>
    </row>
    <row r="294" spans="1:34" ht="30" customHeight="1" x14ac:dyDescent="0.25">
      <c r="A294" s="50" t="s">
        <v>63</v>
      </c>
      <c r="B294" s="51">
        <v>32000106</v>
      </c>
      <c r="C294" s="51">
        <v>22</v>
      </c>
      <c r="D294" s="51">
        <v>30</v>
      </c>
      <c r="E294" s="52">
        <v>44446</v>
      </c>
      <c r="F294" s="53"/>
      <c r="G294" s="54"/>
      <c r="H294" s="55" t="str">
        <f>IFERROR(VLOOKUP(Abfalldokumentation!$B294,Artikel!A:C,3,FALSE),Abfalldokumentation!$B294)</f>
        <v>GRW SCHI-NAT 7,2GK NEUE</v>
      </c>
      <c r="I294" s="96" t="str">
        <f>VLOOKUP(V294,'Linien - BU'!A:B,2,FALSE)</f>
        <v>BU1</v>
      </c>
      <c r="J294" s="97">
        <f t="shared" si="28"/>
        <v>22</v>
      </c>
      <c r="K294" s="98">
        <f>Abfalldokumentation!$E294</f>
        <v>44446</v>
      </c>
      <c r="L294" s="97" t="str">
        <f>IFERROR(IF(AND(OR(Abfalldokumentation!$I294="BU3",Abfalldokumentation!$I294="Verkauf"),Abfalldokumentation!$N294="Schimmel",Abfalldokumentation!$O294="keinen Abnehmer/kein Schälpersonal"),"Div. Zipfel, ES ohne Verwendung",VLOOKUP(Abfalldokumentation!$M294,Produktgruppen!A:B,2,FALSE)),"-")</f>
        <v>RW</v>
      </c>
      <c r="M294" s="99" t="str">
        <f>IFERROR(VLOOKUP(Abfalldokumentation!$W294,Artikel!A:C,3,FALSE),Abfalldokumentation!$W294)</f>
        <v>GRW SCHI-NAT 7,2GK NEUE</v>
      </c>
      <c r="N294" s="100" t="str">
        <f>VLOOKUP(D294,'Liste Gründe'!A:D,2,FALSE)</f>
        <v>Linienbezogen</v>
      </c>
      <c r="O294" s="98" t="str">
        <f>IF(ISBLANK(F294),VLOOKUP(Abfalldokumentation!$X294,'Liste Gründe'!A:D,3,FALSE),F294)</f>
        <v>Maschinenabfall</v>
      </c>
      <c r="P294" s="100" t="str">
        <f>IF(ISBLANK(Abfalldokumentation!$G294),"-",Abfalldokumentation!$G294)</f>
        <v>-</v>
      </c>
      <c r="Q294" s="99">
        <f t="shared" si="29"/>
        <v>36</v>
      </c>
      <c r="R294" s="100" t="str">
        <f t="shared" si="30"/>
        <v>Produkte</v>
      </c>
      <c r="S294" s="100" t="str">
        <f t="shared" si="31"/>
        <v>BUs</v>
      </c>
      <c r="T294" s="100" t="str">
        <f t="shared" si="32"/>
        <v>Symptome</v>
      </c>
      <c r="U294" s="100" t="str">
        <f>IFERROR(VLOOKUP(Abfalldokumentation!$W294,Kennzahlen!S:U,3,FALSE)*Abfalldokumentation!$J294,"0")</f>
        <v>0</v>
      </c>
      <c r="V294" s="99" t="str">
        <f>IF(ISBLANK(A294),VLOOKUP(Abfalldokumentation!$W294,'Linien - BU'!R:S,2,FALSE),A294)</f>
        <v>Abfüllung</v>
      </c>
      <c r="W294" s="95">
        <f t="shared" si="33"/>
        <v>32000106</v>
      </c>
      <c r="X294" s="108">
        <f t="shared" si="34"/>
        <v>30</v>
      </c>
      <c r="Y294" s="34"/>
      <c r="AC294" s="34"/>
      <c r="AF294" s="34"/>
      <c r="AG294" s="34"/>
      <c r="AH294" s="34"/>
    </row>
    <row r="295" spans="1:34" ht="30" customHeight="1" x14ac:dyDescent="0.25">
      <c r="A295" s="56" t="s">
        <v>15044</v>
      </c>
      <c r="B295" s="57">
        <v>49500188</v>
      </c>
      <c r="C295" s="57">
        <v>758.6</v>
      </c>
      <c r="D295" s="57">
        <v>12</v>
      </c>
      <c r="E295" s="58">
        <v>44446</v>
      </c>
      <c r="F295" s="59" t="s">
        <v>18</v>
      </c>
      <c r="G295" s="60" t="s">
        <v>18</v>
      </c>
      <c r="H295" s="61" t="str">
        <f>IFERROR(VLOOKUP(Abfalldokumentation!$B295,Artikel!A:C,3,FALSE),Abfalldokumentation!$B295)</f>
        <v>RÄU-END GRW-SCHI-NAT EN</v>
      </c>
      <c r="I295" s="90" t="str">
        <f>VLOOKUP(V295,'Linien - BU'!A:B,2,FALSE)</f>
        <v>Verkauf</v>
      </c>
      <c r="J295" s="91">
        <f t="shared" si="28"/>
        <v>758.6</v>
      </c>
      <c r="K295" s="92">
        <f>Abfalldokumentation!$E295</f>
        <v>44446</v>
      </c>
      <c r="L295" s="91" t="str">
        <f>IFERROR(IF(AND(OR(Abfalldokumentation!$I295="BU3",Abfalldokumentation!$I295="Verkauf"),Abfalldokumentation!$N295="Schimmel",Abfalldokumentation!$O295="keinen Abnehmer/kein Schälpersonal"),"Div. Zipfel, ES ohne Verwendung",VLOOKUP(Abfalldokumentation!$M295,Produktgruppen!A:B,2,FALSE)),"-")</f>
        <v>Fertigware</v>
      </c>
      <c r="M295" s="93" t="str">
        <f>IFERROR(VLOOKUP(Abfalldokumentation!$W295,Artikel!A:C,3,FALSE),Abfalldokumentation!$W295)</f>
        <v>RÄU-END GRW-SCHI-NAT EN</v>
      </c>
      <c r="N295" s="94" t="str">
        <f>VLOOKUP(D295,'Liste Gründe'!A:D,2,FALSE)</f>
        <v>Schimmel</v>
      </c>
      <c r="O295" s="92" t="str">
        <f>IF(ISBLANK(F295),VLOOKUP(Abfalldokumentation!$X295,'Liste Gründe'!A:D,3,FALSE),F295)</f>
        <v>keinen Abnehmer</v>
      </c>
      <c r="P295" s="94" t="str">
        <f>IF(ISBLANK(Abfalldokumentation!$G295),"-",Abfalldokumentation!$G295)</f>
        <v>keinen Abnehmer</v>
      </c>
      <c r="Q295" s="93">
        <f t="shared" si="29"/>
        <v>36</v>
      </c>
      <c r="R295" s="94" t="str">
        <f t="shared" si="30"/>
        <v>Produkte</v>
      </c>
      <c r="S295" s="94" t="str">
        <f t="shared" si="31"/>
        <v>BUs</v>
      </c>
      <c r="T295" s="94" t="str">
        <f t="shared" si="32"/>
        <v>Symptome</v>
      </c>
      <c r="U295" s="94">
        <f>IFERROR(VLOOKUP(Abfalldokumentation!$W295,Kennzahlen!S:U,3,FALSE)*Abfalldokumentation!$J295,"0")</f>
        <v>323.54289999999997</v>
      </c>
      <c r="V295" s="93" t="str">
        <f>IF(ISBLANK(A295),VLOOKUP(Abfalldokumentation!$W295,'Linien - BU'!R:S,2,FALSE),A295)</f>
        <v>Verkauf</v>
      </c>
      <c r="W295" s="95">
        <f t="shared" si="33"/>
        <v>49500188</v>
      </c>
      <c r="X295" s="108">
        <f t="shared" si="34"/>
        <v>12</v>
      </c>
      <c r="Y295" s="34"/>
      <c r="AC295" s="34"/>
      <c r="AF295" s="34"/>
      <c r="AG295" s="34"/>
      <c r="AH295" s="34"/>
    </row>
    <row r="296" spans="1:34" ht="30" customHeight="1" x14ac:dyDescent="0.25">
      <c r="A296" s="50" t="s">
        <v>15044</v>
      </c>
      <c r="B296" s="51">
        <v>49500213</v>
      </c>
      <c r="C296" s="51">
        <v>242.4</v>
      </c>
      <c r="D296" s="51">
        <v>12</v>
      </c>
      <c r="E296" s="52">
        <v>44446</v>
      </c>
      <c r="F296" s="53" t="s">
        <v>18</v>
      </c>
      <c r="G296" s="54" t="s">
        <v>18</v>
      </c>
      <c r="H296" s="55" t="str">
        <f>IFERROR(VLOOKUP(Abfalldokumentation!$B296,Artikel!A:C,3,FALSE),Abfalldokumentation!$B296)</f>
        <v>RÄU-END RW-CHILI 200G Z</v>
      </c>
      <c r="I296" s="96" t="str">
        <f>VLOOKUP(V296,'Linien - BU'!A:B,2,FALSE)</f>
        <v>Verkauf</v>
      </c>
      <c r="J296" s="97">
        <f t="shared" si="28"/>
        <v>242.4</v>
      </c>
      <c r="K296" s="98">
        <f>Abfalldokumentation!$E296</f>
        <v>44446</v>
      </c>
      <c r="L296" s="97" t="str">
        <f>IFERROR(IF(AND(OR(Abfalldokumentation!$I296="BU3",Abfalldokumentation!$I296="Verkauf"),Abfalldokumentation!$N296="Schimmel",Abfalldokumentation!$O296="keinen Abnehmer/kein Schälpersonal"),"Div. Zipfel, ES ohne Verwendung",VLOOKUP(Abfalldokumentation!$M296,Produktgruppen!A:B,2,FALSE)),"-")</f>
        <v>Fertigware</v>
      </c>
      <c r="M296" s="99" t="str">
        <f>IFERROR(VLOOKUP(Abfalldokumentation!$W296,Artikel!A:C,3,FALSE),Abfalldokumentation!$W296)</f>
        <v>RÄU-END RW-CHILI 200G Z</v>
      </c>
      <c r="N296" s="100" t="str">
        <f>VLOOKUP(D296,'Liste Gründe'!A:D,2,FALSE)</f>
        <v>Schimmel</v>
      </c>
      <c r="O296" s="98" t="str">
        <f>IF(ISBLANK(F296),VLOOKUP(Abfalldokumentation!$X296,'Liste Gründe'!A:D,3,FALSE),F296)</f>
        <v>keinen Abnehmer</v>
      </c>
      <c r="P296" s="100" t="str">
        <f>IF(ISBLANK(Abfalldokumentation!$G296),"-",Abfalldokumentation!$G296)</f>
        <v>keinen Abnehmer</v>
      </c>
      <c r="Q296" s="99">
        <f t="shared" si="29"/>
        <v>36</v>
      </c>
      <c r="R296" s="100" t="str">
        <f t="shared" si="30"/>
        <v>Produkte</v>
      </c>
      <c r="S296" s="100" t="str">
        <f t="shared" si="31"/>
        <v>BUs</v>
      </c>
      <c r="T296" s="100" t="str">
        <f t="shared" si="32"/>
        <v>Symptome</v>
      </c>
      <c r="U296" s="100">
        <f>IFERROR(VLOOKUP(Abfalldokumentation!$W296,Kennzahlen!S:U,3,FALSE)*Abfalldokumentation!$J296,"0")</f>
        <v>88.863839999999996</v>
      </c>
      <c r="V296" s="99" t="str">
        <f>IF(ISBLANK(A296),VLOOKUP(Abfalldokumentation!$W296,'Linien - BU'!R:S,2,FALSE),A296)</f>
        <v>Verkauf</v>
      </c>
      <c r="W296" s="95">
        <f t="shared" si="33"/>
        <v>49500213</v>
      </c>
      <c r="X296" s="108">
        <f t="shared" si="34"/>
        <v>12</v>
      </c>
      <c r="Y296" s="34"/>
      <c r="AC296" s="34"/>
      <c r="AF296" s="34"/>
      <c r="AG296" s="34"/>
      <c r="AH296" s="34"/>
    </row>
    <row r="297" spans="1:34" ht="30" customHeight="1" x14ac:dyDescent="0.25">
      <c r="A297" s="56" t="s">
        <v>15044</v>
      </c>
      <c r="B297" s="57" t="s">
        <v>15169</v>
      </c>
      <c r="C297" s="57">
        <v>467</v>
      </c>
      <c r="D297" s="57">
        <v>12</v>
      </c>
      <c r="E297" s="58">
        <v>44446</v>
      </c>
      <c r="F297" s="59" t="s">
        <v>15041</v>
      </c>
      <c r="G297" s="60" t="s">
        <v>87</v>
      </c>
      <c r="H297" s="61" t="str">
        <f>IFERROR(VLOOKUP(Abfalldokumentation!$B297,Artikel!A:C,3,FALSE),Abfalldokumentation!$B297)</f>
        <v>Div. Zipfel, Endstücke</v>
      </c>
      <c r="I297" s="90" t="str">
        <f>VLOOKUP(V297,'Linien - BU'!A:B,2,FALSE)</f>
        <v>Verkauf</v>
      </c>
      <c r="J297" s="91">
        <f t="shared" si="28"/>
        <v>467</v>
      </c>
      <c r="K297" s="92">
        <f>Abfalldokumentation!$E297</f>
        <v>44446</v>
      </c>
      <c r="L297" s="91" t="str">
        <f>IFERROR(IF(AND(OR(Abfalldokumentation!$I297="BU3",Abfalldokumentation!$I297="Verkauf"),Abfalldokumentation!$N297="Schimmel",Abfalldokumentation!$O297="keinen Abnehmer/kein Schälpersonal"),"Div. Zipfel, ES ohne Verwendung",VLOOKUP(Abfalldokumentation!$M297,Produktgruppen!A:B,2,FALSE)),"-")</f>
        <v>Div. Zipfel, ES ohne Verwendung</v>
      </c>
      <c r="M297" s="93" t="str">
        <f>IFERROR(VLOOKUP(Abfalldokumentation!$W297,Artikel!A:C,3,FALSE),Abfalldokumentation!$W297)</f>
        <v>Div. Zipfel, Endstücke</v>
      </c>
      <c r="N297" s="94" t="str">
        <f>VLOOKUP(D297,'Liste Gründe'!A:D,2,FALSE)</f>
        <v>Schimmel</v>
      </c>
      <c r="O297" s="92" t="str">
        <f>IF(ISBLANK(F297),VLOOKUP(Abfalldokumentation!$X297,'Liste Gründe'!A:D,3,FALSE),F297)</f>
        <v>keinen Abnehmer/kein Schälpersonal</v>
      </c>
      <c r="P297" s="94" t="str">
        <f>IF(ISBLANK(Abfalldokumentation!$G297),"-",Abfalldokumentation!$G297)</f>
        <v>keinen Abnehmer/Schälen</v>
      </c>
      <c r="Q297" s="93">
        <f t="shared" si="29"/>
        <v>36</v>
      </c>
      <c r="R297" s="94" t="str">
        <f t="shared" si="30"/>
        <v>Produkte</v>
      </c>
      <c r="S297" s="94" t="str">
        <f t="shared" si="31"/>
        <v>BUs</v>
      </c>
      <c r="T297" s="94" t="str">
        <f t="shared" si="32"/>
        <v>Symptome</v>
      </c>
      <c r="U297" s="94" t="str">
        <f>IFERROR(VLOOKUP(Abfalldokumentation!$W297,Kennzahlen!S:U,3,FALSE)*Abfalldokumentation!$J297,"0")</f>
        <v>0</v>
      </c>
      <c r="V297" s="93" t="str">
        <f>IF(ISBLANK(A297),VLOOKUP(Abfalldokumentation!$W297,'Linien - BU'!R:S,2,FALSE),A297)</f>
        <v>Verkauf</v>
      </c>
      <c r="W297" s="95" t="str">
        <f t="shared" si="33"/>
        <v>Div. Zipfel, Endstücke</v>
      </c>
      <c r="X297" s="108">
        <f t="shared" si="34"/>
        <v>12</v>
      </c>
      <c r="Y297" s="34"/>
      <c r="AC297" s="34"/>
      <c r="AF297" s="34"/>
      <c r="AG297" s="34"/>
      <c r="AH297" s="34"/>
    </row>
    <row r="298" spans="1:34" ht="30" customHeight="1" x14ac:dyDescent="0.25">
      <c r="A298" s="50" t="s">
        <v>74</v>
      </c>
      <c r="B298" s="51" t="s">
        <v>219</v>
      </c>
      <c r="C298" s="51">
        <v>18</v>
      </c>
      <c r="D298" s="51">
        <v>22</v>
      </c>
      <c r="E298" s="52">
        <v>44446</v>
      </c>
      <c r="F298" s="53" t="s">
        <v>72</v>
      </c>
      <c r="G298" s="54" t="s">
        <v>73</v>
      </c>
      <c r="H298" s="55" t="str">
        <f>IFERROR(VLOOKUP(Abfalldokumentation!$B298,Artikel!A:C,3,FALSE),Abfalldokumentation!$B298)</f>
        <v>Diverse Rinde</v>
      </c>
      <c r="I298" s="96" t="str">
        <f>VLOOKUP(V298,'Linien - BU'!A:B,2,FALSE)</f>
        <v>BU1</v>
      </c>
      <c r="J298" s="97">
        <f t="shared" si="28"/>
        <v>18</v>
      </c>
      <c r="K298" s="98">
        <f>Abfalldokumentation!$E298</f>
        <v>44446</v>
      </c>
      <c r="L298" s="97" t="str">
        <f>IFERROR(IF(AND(OR(Abfalldokumentation!$I298="BU3",Abfalldokumentation!$I298="Verkauf"),Abfalldokumentation!$N298="Schimmel",Abfalldokumentation!$O298="keinen Abnehmer/kein Schälpersonal"),"Div. Zipfel, ES ohne Verwendung",VLOOKUP(Abfalldokumentation!$M298,Produktgruppen!A:B,2,FALSE)),"-")</f>
        <v>Diverses</v>
      </c>
      <c r="M298" s="99" t="str">
        <f>IFERROR(VLOOKUP(Abfalldokumentation!$W298,Artikel!A:C,3,FALSE),Abfalldokumentation!$W298)</f>
        <v>Diverse Rinde</v>
      </c>
      <c r="N298" s="100" t="str">
        <f>VLOOKUP(D298,'Liste Gründe'!A:D,2,FALSE)</f>
        <v>Rest</v>
      </c>
      <c r="O298" s="98" t="str">
        <f>IF(ISBLANK(F298),VLOOKUP(Abfalldokumentation!$X298,'Liste Gründe'!A:D,3,FALSE),F298)</f>
        <v>geschälte Rinde</v>
      </c>
      <c r="P298" s="100" t="str">
        <f>IF(ISBLANK(Abfalldokumentation!$G298),"-",Abfalldokumentation!$G298)</f>
        <v>keine Verwendung möglich</v>
      </c>
      <c r="Q298" s="99">
        <f t="shared" si="29"/>
        <v>36</v>
      </c>
      <c r="R298" s="100" t="str">
        <f t="shared" si="30"/>
        <v>Produkte</v>
      </c>
      <c r="S298" s="100" t="str">
        <f t="shared" si="31"/>
        <v>BUs</v>
      </c>
      <c r="T298" s="100" t="str">
        <f t="shared" si="32"/>
        <v>Symptome</v>
      </c>
      <c r="U298" s="100" t="str">
        <f>IFERROR(VLOOKUP(Abfalldokumentation!$W298,Kennzahlen!S:U,3,FALSE)*Abfalldokumentation!$J298,"0")</f>
        <v>0</v>
      </c>
      <c r="V298" s="99" t="str">
        <f>IF(ISBLANK(A298),VLOOKUP(Abfalldokumentation!$W298,'Linien - BU'!R:S,2,FALSE),A298)</f>
        <v>RWV</v>
      </c>
      <c r="W298" s="95" t="str">
        <f t="shared" si="33"/>
        <v>Diverse Rinde</v>
      </c>
      <c r="X298" s="108">
        <f t="shared" si="34"/>
        <v>22</v>
      </c>
      <c r="Y298" s="34"/>
      <c r="AC298" s="34"/>
      <c r="AF298" s="34"/>
      <c r="AG298" s="34"/>
      <c r="AH298" s="34"/>
    </row>
    <row r="299" spans="1:34" ht="30" customHeight="1" x14ac:dyDescent="0.25">
      <c r="A299" s="56" t="s">
        <v>8</v>
      </c>
      <c r="B299" s="57" t="s">
        <v>75</v>
      </c>
      <c r="C299" s="57">
        <v>201.6</v>
      </c>
      <c r="D299" s="57">
        <v>30</v>
      </c>
      <c r="E299" s="58">
        <v>44446</v>
      </c>
      <c r="F299" s="59"/>
      <c r="G299" s="60"/>
      <c r="H299" s="61" t="str">
        <f>IFERROR(VLOOKUP(Abfalldokumentation!$B299,Artikel!A:C,3,FALSE),Abfalldokumentation!$B299)</f>
        <v>Diverses</v>
      </c>
      <c r="I299" s="90" t="str">
        <f>VLOOKUP(V299,'Linien - BU'!A:B,2,FALSE)</f>
        <v>BU3</v>
      </c>
      <c r="J299" s="91">
        <f t="shared" si="28"/>
        <v>201.6</v>
      </c>
      <c r="K299" s="92">
        <f>Abfalldokumentation!$E299</f>
        <v>44446</v>
      </c>
      <c r="L299" s="91" t="str">
        <f>IFERROR(IF(AND(OR(Abfalldokumentation!$I299="BU3",Abfalldokumentation!$I299="Verkauf"),Abfalldokumentation!$N299="Schimmel",Abfalldokumentation!$O299="keinen Abnehmer/kein Schälpersonal"),"Div. Zipfel, ES ohne Verwendung",VLOOKUP(Abfalldokumentation!$M299,Produktgruppen!A:B,2,FALSE)),"-")</f>
        <v>Diverses</v>
      </c>
      <c r="M299" s="93" t="str">
        <f>IFERROR(VLOOKUP(Abfalldokumentation!$W299,Artikel!A:C,3,FALSE),Abfalldokumentation!$W299)</f>
        <v>Diverses</v>
      </c>
      <c r="N299" s="94" t="str">
        <f>VLOOKUP(D299,'Liste Gründe'!A:D,2,FALSE)</f>
        <v>Linienbezogen</v>
      </c>
      <c r="O299" s="92" t="str">
        <f>IF(ISBLANK(F299),VLOOKUP(Abfalldokumentation!$X299,'Liste Gründe'!A:D,3,FALSE),F299)</f>
        <v>Maschinenabfall</v>
      </c>
      <c r="P299" s="94" t="str">
        <f>IF(ISBLANK(Abfalldokumentation!$G299),"-",Abfalldokumentation!$G299)</f>
        <v>-</v>
      </c>
      <c r="Q299" s="93">
        <f t="shared" si="29"/>
        <v>36</v>
      </c>
      <c r="R299" s="94" t="str">
        <f t="shared" si="30"/>
        <v>Produkte</v>
      </c>
      <c r="S299" s="94" t="str">
        <f t="shared" si="31"/>
        <v>BUs</v>
      </c>
      <c r="T299" s="94" t="str">
        <f t="shared" si="32"/>
        <v>Symptome</v>
      </c>
      <c r="U299" s="94" t="str">
        <f>IFERROR(VLOOKUP(Abfalldokumentation!$W299,Kennzahlen!S:U,3,FALSE)*Abfalldokumentation!$J299,"0")</f>
        <v>0</v>
      </c>
      <c r="V299" s="93" t="str">
        <f>IF(ISBLANK(A299),VLOOKUP(Abfalldokumentation!$W299,'Linien - BU'!R:S,2,FALSE),A299)</f>
        <v>BU3</v>
      </c>
      <c r="W299" s="95" t="str">
        <f t="shared" si="33"/>
        <v>Diverses</v>
      </c>
      <c r="X299" s="108">
        <f t="shared" si="34"/>
        <v>30</v>
      </c>
      <c r="Y299" s="34"/>
      <c r="AC299" s="34"/>
      <c r="AF299" s="34"/>
      <c r="AG299" s="34"/>
      <c r="AH299" s="34"/>
    </row>
    <row r="300" spans="1:34" ht="30" customHeight="1" x14ac:dyDescent="0.25">
      <c r="A300" s="50" t="s">
        <v>127</v>
      </c>
      <c r="B300" s="51" t="s">
        <v>75</v>
      </c>
      <c r="C300" s="51">
        <v>40</v>
      </c>
      <c r="D300" s="51">
        <v>10</v>
      </c>
      <c r="E300" s="52">
        <v>44446</v>
      </c>
      <c r="F300" s="53"/>
      <c r="G300" s="54" t="s">
        <v>36</v>
      </c>
      <c r="H300" s="55" t="str">
        <f>IFERROR(VLOOKUP(Abfalldokumentation!$B300,Artikel!A:C,3,FALSE),Abfalldokumentation!$B300)</f>
        <v>Diverses</v>
      </c>
      <c r="I300" s="96" t="str">
        <f>VLOOKUP(V300,'Linien - BU'!A:B,2,FALSE)</f>
        <v>BU1</v>
      </c>
      <c r="J300" s="97">
        <f t="shared" si="28"/>
        <v>40</v>
      </c>
      <c r="K300" s="98">
        <f>Abfalldokumentation!$E300</f>
        <v>44446</v>
      </c>
      <c r="L300" s="97" t="str">
        <f>IFERROR(IF(AND(OR(Abfalldokumentation!$I300="BU3",Abfalldokumentation!$I300="Verkauf"),Abfalldokumentation!$N300="Schimmel",Abfalldokumentation!$O300="keinen Abnehmer/kein Schälpersonal"),"Div. Zipfel, ES ohne Verwendung",VLOOKUP(Abfalldokumentation!$M300,Produktgruppen!A:B,2,FALSE)),"-")</f>
        <v>Diverses</v>
      </c>
      <c r="M300" s="99" t="str">
        <f>IFERROR(VLOOKUP(Abfalldokumentation!$W300,Artikel!A:C,3,FALSE),Abfalldokumentation!$W300)</f>
        <v>Diverses</v>
      </c>
      <c r="N300" s="100" t="str">
        <f>VLOOKUP(D300,'Liste Gründe'!A:D,2,FALSE)</f>
        <v>Linienbezogen</v>
      </c>
      <c r="O300" s="98" t="str">
        <f>IF(ISBLANK(F300),VLOOKUP(Abfalldokumentation!$X300,'Liste Gründe'!A:D,3,FALSE),F300)</f>
        <v>Reinigung</v>
      </c>
      <c r="P300" s="100" t="str">
        <f>IF(ISBLANK(Abfalldokumentation!$G300),"-",Abfalldokumentation!$G300)</f>
        <v>-</v>
      </c>
      <c r="Q300" s="99">
        <f t="shared" si="29"/>
        <v>36</v>
      </c>
      <c r="R300" s="100" t="str">
        <f t="shared" si="30"/>
        <v>Produkte</v>
      </c>
      <c r="S300" s="100" t="str">
        <f t="shared" si="31"/>
        <v>BUs</v>
      </c>
      <c r="T300" s="100" t="str">
        <f t="shared" si="32"/>
        <v>Symptome</v>
      </c>
      <c r="U300" s="100" t="str">
        <f>IFERROR(VLOOKUP(Abfalldokumentation!$W300,Kennzahlen!S:U,3,FALSE)*Abfalldokumentation!$J300,"0")</f>
        <v>0</v>
      </c>
      <c r="V300" s="99" t="str">
        <f>IF(ISBLANK(A300),VLOOKUP(Abfalldokumentation!$W300,'Linien - BU'!R:S,2,FALSE),A300)</f>
        <v>Strudelline</v>
      </c>
      <c r="W300" s="95" t="str">
        <f t="shared" si="33"/>
        <v>Diverses</v>
      </c>
      <c r="X300" s="108">
        <f t="shared" si="34"/>
        <v>10</v>
      </c>
      <c r="Y300" s="34"/>
      <c r="AC300" s="34"/>
      <c r="AF300" s="34"/>
      <c r="AG300" s="34"/>
      <c r="AH300" s="34"/>
    </row>
    <row r="301" spans="1:34" ht="30" customHeight="1" x14ac:dyDescent="0.25">
      <c r="A301" s="56" t="s">
        <v>63</v>
      </c>
      <c r="B301" s="57" t="s">
        <v>60</v>
      </c>
      <c r="C301" s="57">
        <v>170.6</v>
      </c>
      <c r="D301" s="57">
        <v>30</v>
      </c>
      <c r="E301" s="58">
        <v>44446</v>
      </c>
      <c r="F301" s="59"/>
      <c r="G301" s="60"/>
      <c r="H301" s="61" t="str">
        <f>IFERROR(VLOOKUP(Abfalldokumentation!$B301,Artikel!A:C,3,FALSE),Abfalldokumentation!$B301)</f>
        <v>Diverses aus Abfüllung</v>
      </c>
      <c r="I301" s="90" t="str">
        <f>VLOOKUP(V301,'Linien - BU'!A:B,2,FALSE)</f>
        <v>BU1</v>
      </c>
      <c r="J301" s="91">
        <f t="shared" si="28"/>
        <v>170.6</v>
      </c>
      <c r="K301" s="92">
        <f>Abfalldokumentation!$E301</f>
        <v>44446</v>
      </c>
      <c r="L301" s="91" t="str">
        <f>IFERROR(IF(AND(OR(Abfalldokumentation!$I301="BU3",Abfalldokumentation!$I301="Verkauf"),Abfalldokumentation!$N301="Schimmel",Abfalldokumentation!$O301="keinen Abnehmer/kein Schälpersonal"),"Div. Zipfel, ES ohne Verwendung",VLOOKUP(Abfalldokumentation!$M301,Produktgruppen!A:B,2,FALSE)),"-")</f>
        <v>Diverses</v>
      </c>
      <c r="M301" s="93" t="str">
        <f>IFERROR(VLOOKUP(Abfalldokumentation!$W301,Artikel!A:C,3,FALSE),Abfalldokumentation!$W301)</f>
        <v>Diverses aus Abfüllung</v>
      </c>
      <c r="N301" s="94" t="str">
        <f>VLOOKUP(D301,'Liste Gründe'!A:D,2,FALSE)</f>
        <v>Linienbezogen</v>
      </c>
      <c r="O301" s="92" t="str">
        <f>IF(ISBLANK(F301),VLOOKUP(Abfalldokumentation!$X301,'Liste Gründe'!A:D,3,FALSE),F301)</f>
        <v>Maschinenabfall</v>
      </c>
      <c r="P301" s="94" t="str">
        <f>IF(ISBLANK(Abfalldokumentation!$G301),"-",Abfalldokumentation!$G301)</f>
        <v>-</v>
      </c>
      <c r="Q301" s="93">
        <f t="shared" si="29"/>
        <v>36</v>
      </c>
      <c r="R301" s="94" t="str">
        <f t="shared" si="30"/>
        <v>Produkte</v>
      </c>
      <c r="S301" s="94" t="str">
        <f t="shared" si="31"/>
        <v>BUs</v>
      </c>
      <c r="T301" s="94" t="str">
        <f t="shared" si="32"/>
        <v>Symptome</v>
      </c>
      <c r="U301" s="94" t="str">
        <f>IFERROR(VLOOKUP(Abfalldokumentation!$W301,Kennzahlen!S:U,3,FALSE)*Abfalldokumentation!$J301,"0")</f>
        <v>0</v>
      </c>
      <c r="V301" s="93" t="str">
        <f>IF(ISBLANK(A301),VLOOKUP(Abfalldokumentation!$W301,'Linien - BU'!R:S,2,FALSE),A301)</f>
        <v>Abfüllung</v>
      </c>
      <c r="W301" s="95" t="str">
        <f t="shared" si="33"/>
        <v>Diverses aus Abfüllung</v>
      </c>
      <c r="X301" s="108">
        <f t="shared" si="34"/>
        <v>30</v>
      </c>
      <c r="Y301" s="34"/>
      <c r="AC301" s="34"/>
      <c r="AF301" s="34"/>
      <c r="AG301" s="34"/>
      <c r="AH301" s="34"/>
    </row>
    <row r="302" spans="1:34" ht="30" customHeight="1" x14ac:dyDescent="0.25">
      <c r="A302" s="50" t="s">
        <v>59</v>
      </c>
      <c r="B302" s="53" t="s">
        <v>90</v>
      </c>
      <c r="C302" s="51">
        <v>4.2</v>
      </c>
      <c r="D302" s="62">
        <v>70</v>
      </c>
      <c r="E302" s="52">
        <v>44446</v>
      </c>
      <c r="F302" s="54" t="s">
        <v>90</v>
      </c>
      <c r="G302" s="54" t="s">
        <v>90</v>
      </c>
      <c r="H302" s="55" t="str">
        <f>IFERROR(VLOOKUP(Abfalldokumentation!$B302,Artikel!A:C,3,FALSE),Abfalldokumentation!$B302)</f>
        <v>Rückstellproben</v>
      </c>
      <c r="I302" s="96" t="str">
        <f>VLOOKUP(V302,'Linien - BU'!A:B,2,FALSE)</f>
        <v>Rest</v>
      </c>
      <c r="J302" s="97">
        <f t="shared" si="28"/>
        <v>4.2</v>
      </c>
      <c r="K302" s="98">
        <f>Abfalldokumentation!$E302</f>
        <v>44446</v>
      </c>
      <c r="L302" s="97" t="str">
        <f>IFERROR(IF(AND(OR(Abfalldokumentation!$I302="BU3",Abfalldokumentation!$I302="Verkauf"),Abfalldokumentation!$N302="Schimmel",Abfalldokumentation!$O302="keinen Abnehmer/kein Schälpersonal"),"Div. Zipfel, ES ohne Verwendung",VLOOKUP(Abfalldokumentation!$M302,Produktgruppen!A:B,2,FALSE)),"-")</f>
        <v>Qualitätssicherung</v>
      </c>
      <c r="M302" s="99" t="str">
        <f>IFERROR(VLOOKUP(Abfalldokumentation!$W302,Artikel!A:C,3,FALSE),Abfalldokumentation!$W302)</f>
        <v>Rückstellproben</v>
      </c>
      <c r="N302" s="100" t="str">
        <f>VLOOKUP(D302,'Liste Gründe'!A:D,2,FALSE)</f>
        <v>Qualitätssicherung</v>
      </c>
      <c r="O302" s="98" t="str">
        <f>IF(ISBLANK(F302),VLOOKUP(Abfalldokumentation!$X302,'Liste Gründe'!A:D,3,FALSE),F302)</f>
        <v>Rückstellproben</v>
      </c>
      <c r="P302" s="100" t="str">
        <f>IF(ISBLANK(Abfalldokumentation!$G302),"-",Abfalldokumentation!$G302)</f>
        <v>Rückstellproben</v>
      </c>
      <c r="Q302" s="99">
        <f t="shared" si="29"/>
        <v>36</v>
      </c>
      <c r="R302" s="100" t="str">
        <f t="shared" si="30"/>
        <v>Produkte</v>
      </c>
      <c r="S302" s="100" t="str">
        <f t="shared" si="31"/>
        <v>BUs</v>
      </c>
      <c r="T302" s="100" t="str">
        <f t="shared" si="32"/>
        <v>Symptome</v>
      </c>
      <c r="U302" s="100" t="str">
        <f>IFERROR(VLOOKUP(Abfalldokumentation!$W302,Kennzahlen!S:U,3,FALSE)*Abfalldokumentation!$J302,"0")</f>
        <v>0</v>
      </c>
      <c r="V302" s="99" t="str">
        <f>IF(ISBLANK(A302),VLOOKUP(Abfalldokumentation!$W302,'Linien - BU'!R:S,2,FALSE),A302)</f>
        <v>Labor</v>
      </c>
      <c r="W302" s="95" t="str">
        <f t="shared" si="33"/>
        <v>Rückstellproben</v>
      </c>
      <c r="X302" s="108">
        <f t="shared" si="34"/>
        <v>70</v>
      </c>
      <c r="Y302" s="34"/>
      <c r="AC302" s="34"/>
      <c r="AF302" s="34"/>
      <c r="AG302" s="34"/>
      <c r="AH302" s="34"/>
    </row>
    <row r="303" spans="1:34" ht="30" customHeight="1" x14ac:dyDescent="0.25">
      <c r="A303" s="56" t="s">
        <v>15096</v>
      </c>
      <c r="B303" s="57">
        <v>23000103</v>
      </c>
      <c r="C303" s="57">
        <v>10</v>
      </c>
      <c r="D303" s="57">
        <v>22</v>
      </c>
      <c r="E303" s="58">
        <v>44447</v>
      </c>
      <c r="F303" s="59" t="s">
        <v>61</v>
      </c>
      <c r="G303" s="57" t="s">
        <v>91</v>
      </c>
      <c r="H303" s="61" t="str">
        <f>IFERROR(VLOOKUP(Abfalldokumentation!$B303,Artikel!A:C,3,FALSE),Abfalldokumentation!$B303)</f>
        <v>Tilsiter 45% Fett i.Tr.</v>
      </c>
      <c r="I303" s="90" t="str">
        <f>VLOOKUP(V303,'Linien - BU'!A:B,2,FALSE)</f>
        <v>BU3</v>
      </c>
      <c r="J303" s="91">
        <f t="shared" si="28"/>
        <v>10</v>
      </c>
      <c r="K303" s="92">
        <f>Abfalldokumentation!$E303</f>
        <v>44447</v>
      </c>
      <c r="L303" s="91" t="str">
        <f>IFERROR(IF(AND(OR(Abfalldokumentation!$I303="BU3",Abfalldokumentation!$I303="Verkauf"),Abfalldokumentation!$N303="Schimmel",Abfalldokumentation!$O303="keinen Abnehmer/kein Schälpersonal"),"Div. Zipfel, ES ohne Verwendung",VLOOKUP(Abfalldokumentation!$M303,Produktgruppen!A:B,2,FALSE)),"-")</f>
        <v>Rohware</v>
      </c>
      <c r="M303" s="93" t="str">
        <f>IFERROR(VLOOKUP(Abfalldokumentation!$W303,Artikel!A:C,3,FALSE),Abfalldokumentation!$W303)</f>
        <v>Tilsiter 45% Fett i.Tr.</v>
      </c>
      <c r="N303" s="94" t="str">
        <f>VLOOKUP(D303,'Liste Gründe'!A:D,2,FALSE)</f>
        <v>Rest</v>
      </c>
      <c r="O303" s="92" t="str">
        <f>IF(ISBLANK(F303),VLOOKUP(Abfalldokumentation!$X303,'Liste Gründe'!A:D,3,FALSE),F303)</f>
        <v>Fremdkörper</v>
      </c>
      <c r="P303" s="94" t="str">
        <f>IF(ISBLANK(Abfalldokumentation!$G303),"-",Abfalldokumentation!$G303)</f>
        <v>Schmutz</v>
      </c>
      <c r="Q303" s="93">
        <f t="shared" si="29"/>
        <v>36</v>
      </c>
      <c r="R303" s="94" t="str">
        <f t="shared" si="30"/>
        <v>Produkte</v>
      </c>
      <c r="S303" s="94" t="str">
        <f t="shared" si="31"/>
        <v>BUs</v>
      </c>
      <c r="T303" s="94" t="str">
        <f t="shared" si="32"/>
        <v>Symptome</v>
      </c>
      <c r="U303" s="94" t="str">
        <f>IFERROR(VLOOKUP(Abfalldokumentation!$W303,Kennzahlen!S:U,3,FALSE)*Abfalldokumentation!$J303,"0")</f>
        <v>0</v>
      </c>
      <c r="V303" s="93" t="str">
        <f>IF(ISBLANK(A303),VLOOKUP(Abfalldokumentation!$W303,'Linien - BU'!R:S,2,FALSE),A303)</f>
        <v>L1</v>
      </c>
      <c r="W303" s="95">
        <f t="shared" si="33"/>
        <v>23000103</v>
      </c>
      <c r="X303" s="108">
        <f t="shared" si="34"/>
        <v>22</v>
      </c>
      <c r="Y303" s="34"/>
      <c r="AC303" s="34"/>
      <c r="AF303" s="34"/>
      <c r="AG303" s="34"/>
      <c r="AH303" s="34"/>
    </row>
    <row r="304" spans="1:34" ht="30" customHeight="1" x14ac:dyDescent="0.25">
      <c r="A304" s="50" t="s">
        <v>63</v>
      </c>
      <c r="B304" s="51">
        <v>23500428</v>
      </c>
      <c r="C304" s="51">
        <v>120</v>
      </c>
      <c r="D304" s="51">
        <v>10</v>
      </c>
      <c r="E304" s="52">
        <v>44447</v>
      </c>
      <c r="F304" s="53"/>
      <c r="G304" s="54"/>
      <c r="H304" s="55" t="str">
        <f>IFERROR(VLOOKUP(Abfalldokumentation!$B304,Artikel!A:C,3,FALSE),Abfalldokumentation!$B304)</f>
        <v>SKZ 8OZ</v>
      </c>
      <c r="I304" s="96" t="str">
        <f>VLOOKUP(V304,'Linien - BU'!A:B,2,FALSE)</f>
        <v>BU1</v>
      </c>
      <c r="J304" s="97">
        <f t="shared" si="28"/>
        <v>120</v>
      </c>
      <c r="K304" s="98">
        <f>Abfalldokumentation!$E304</f>
        <v>44447</v>
      </c>
      <c r="L304" s="97" t="str">
        <f>IFERROR(IF(AND(OR(Abfalldokumentation!$I304="BU3",Abfalldokumentation!$I304="Verkauf"),Abfalldokumentation!$N304="Schimmel",Abfalldokumentation!$O304="keinen Abnehmer/kein Schälpersonal"),"Div. Zipfel, ES ohne Verwendung",VLOOKUP(Abfalldokumentation!$M304,Produktgruppen!A:B,2,FALSE)),"-")</f>
        <v>Rest</v>
      </c>
      <c r="M304" s="99" t="str">
        <f>IFERROR(VLOOKUP(Abfalldokumentation!$W304,Artikel!A:C,3,FALSE),Abfalldokumentation!$W304)</f>
        <v>SKZ 8OZ</v>
      </c>
      <c r="N304" s="100" t="str">
        <f>VLOOKUP(D304,'Liste Gründe'!A:D,2,FALSE)</f>
        <v>Linienbezogen</v>
      </c>
      <c r="O304" s="98" t="str">
        <f>IF(ISBLANK(F304),VLOOKUP(Abfalldokumentation!$X304,'Liste Gründe'!A:D,3,FALSE),F304)</f>
        <v>Reinigung</v>
      </c>
      <c r="P304" s="100" t="str">
        <f>IF(ISBLANK(Abfalldokumentation!$G304),"-",Abfalldokumentation!$G304)</f>
        <v>-</v>
      </c>
      <c r="Q304" s="99">
        <f t="shared" si="29"/>
        <v>36</v>
      </c>
      <c r="R304" s="100" t="str">
        <f t="shared" si="30"/>
        <v>Produkte</v>
      </c>
      <c r="S304" s="100" t="str">
        <f t="shared" si="31"/>
        <v>BUs</v>
      </c>
      <c r="T304" s="100" t="str">
        <f t="shared" si="32"/>
        <v>Symptome</v>
      </c>
      <c r="U304" s="100" t="str">
        <f>IFERROR(VLOOKUP(Abfalldokumentation!$W304,Kennzahlen!S:U,3,FALSE)*Abfalldokumentation!$J304,"0")</f>
        <v>0</v>
      </c>
      <c r="V304" s="99" t="str">
        <f>IF(ISBLANK(A304),VLOOKUP(Abfalldokumentation!$W304,'Linien - BU'!R:S,2,FALSE),A304)</f>
        <v>Abfüllung</v>
      </c>
      <c r="W304" s="95">
        <f t="shared" si="33"/>
        <v>23500428</v>
      </c>
      <c r="X304" s="108">
        <f t="shared" si="34"/>
        <v>10</v>
      </c>
      <c r="Y304" s="34"/>
      <c r="AC304" s="34"/>
      <c r="AF304" s="34"/>
      <c r="AG304" s="34"/>
      <c r="AH304" s="34"/>
    </row>
    <row r="305" spans="1:34" ht="30" customHeight="1" x14ac:dyDescent="0.25">
      <c r="A305" s="56" t="s">
        <v>15060</v>
      </c>
      <c r="B305" s="57">
        <v>29500892</v>
      </c>
      <c r="C305" s="57">
        <v>66</v>
      </c>
      <c r="D305" s="57">
        <v>61</v>
      </c>
      <c r="E305" s="58">
        <v>44447</v>
      </c>
      <c r="F305" s="59" t="s">
        <v>15</v>
      </c>
      <c r="G305" s="60" t="s">
        <v>155</v>
      </c>
      <c r="H305" s="61" t="str">
        <f>IFERROR(VLOOKUP(Abfalldokumentation!$B305,Artikel!A:C,3,FALSE),Abfalldokumentation!$B305)</f>
        <v>ABS BLU-FOU</v>
      </c>
      <c r="I305" s="90" t="str">
        <f>VLOOKUP(V305,'Linien - BU'!A:B,2,FALSE)</f>
        <v>BU4</v>
      </c>
      <c r="J305" s="91">
        <f t="shared" si="28"/>
        <v>66</v>
      </c>
      <c r="K305" s="92">
        <f>Abfalldokumentation!$E305</f>
        <v>44447</v>
      </c>
      <c r="L305" s="91" t="str">
        <f>IFERROR(IF(AND(OR(Abfalldokumentation!$I305="BU3",Abfalldokumentation!$I305="Verkauf"),Abfalldokumentation!$N305="Schimmel",Abfalldokumentation!$O305="keinen Abnehmer/kein Schälpersonal"),"Div. Zipfel, ES ohne Verwendung",VLOOKUP(Abfalldokumentation!$M305,Produktgruppen!A:B,2,FALSE)),"-")</f>
        <v>ABS</v>
      </c>
      <c r="M305" s="93" t="str">
        <f>IFERROR(VLOOKUP(Abfalldokumentation!$W305,Artikel!A:C,3,FALSE),Abfalldokumentation!$W305)</f>
        <v>ABS BLU-FOU</v>
      </c>
      <c r="N305" s="94" t="str">
        <f>VLOOKUP(D305,'Liste Gründe'!A:D,2,FALSE)</f>
        <v>keinen Verwendungszweck</v>
      </c>
      <c r="O305" s="92" t="str">
        <f>IF(ISBLANK(F305),VLOOKUP(Abfalldokumentation!$X305,'Liste Gründe'!A:D,3,FALSE),F305)</f>
        <v>keinen Verwendungszweck</v>
      </c>
      <c r="P305" s="94" t="str">
        <f>IF(ISBLANK(Abfalldokumentation!$G305),"-",Abfalldokumentation!$G305)</f>
        <v>&lt;100kg/Monat</v>
      </c>
      <c r="Q305" s="93">
        <f t="shared" si="29"/>
        <v>36</v>
      </c>
      <c r="R305" s="94" t="str">
        <f t="shared" si="30"/>
        <v>Produkte</v>
      </c>
      <c r="S305" s="94" t="str">
        <f t="shared" si="31"/>
        <v>BUs</v>
      </c>
      <c r="T305" s="94" t="str">
        <f t="shared" si="32"/>
        <v>Symptome</v>
      </c>
      <c r="U305" s="94">
        <f>IFERROR(VLOOKUP(Abfalldokumentation!$W305,Kennzahlen!S:U,3,FALSE)*Abfalldokumentation!$J305,"0")</f>
        <v>0.66</v>
      </c>
      <c r="V305" s="93" t="str">
        <f>IF(ISBLANK(A305),VLOOKUP(Abfalldokumentation!$W305,'Linien - BU'!R:S,2,FALSE),A305)</f>
        <v>L20</v>
      </c>
      <c r="W305" s="95">
        <f t="shared" si="33"/>
        <v>29500892</v>
      </c>
      <c r="X305" s="108">
        <f t="shared" si="34"/>
        <v>61</v>
      </c>
      <c r="Y305" s="34"/>
      <c r="AC305" s="34"/>
      <c r="AF305" s="34"/>
      <c r="AG305" s="34"/>
      <c r="AH305" s="34"/>
    </row>
    <row r="306" spans="1:34" ht="30" customHeight="1" x14ac:dyDescent="0.25">
      <c r="A306" s="50" t="s">
        <v>15060</v>
      </c>
      <c r="B306" s="51">
        <v>29500913</v>
      </c>
      <c r="C306" s="51">
        <v>4</v>
      </c>
      <c r="D306" s="51">
        <v>61</v>
      </c>
      <c r="E306" s="52">
        <v>44447</v>
      </c>
      <c r="F306" s="53" t="s">
        <v>15</v>
      </c>
      <c r="G306" s="54" t="s">
        <v>155</v>
      </c>
      <c r="H306" s="55" t="str">
        <f>IFERROR(VLOOKUP(Abfalldokumentation!$B306,Artikel!A:C,3,FALSE),Abfalldokumentation!$B306)</f>
        <v>ABS ZIEGENR</v>
      </c>
      <c r="I306" s="96" t="str">
        <f>VLOOKUP(V306,'Linien - BU'!A:B,2,FALSE)</f>
        <v>BU4</v>
      </c>
      <c r="J306" s="97">
        <f t="shared" si="28"/>
        <v>4</v>
      </c>
      <c r="K306" s="98">
        <f>Abfalldokumentation!$E306</f>
        <v>44447</v>
      </c>
      <c r="L306" s="97" t="str">
        <f>IFERROR(IF(AND(OR(Abfalldokumentation!$I306="BU3",Abfalldokumentation!$I306="Verkauf"),Abfalldokumentation!$N306="Schimmel",Abfalldokumentation!$O306="keinen Abnehmer/kein Schälpersonal"),"Div. Zipfel, ES ohne Verwendung",VLOOKUP(Abfalldokumentation!$M306,Produktgruppen!A:B,2,FALSE)),"-")</f>
        <v>ABS</v>
      </c>
      <c r="M306" s="99" t="str">
        <f>IFERROR(VLOOKUP(Abfalldokumentation!$W306,Artikel!A:C,3,FALSE),Abfalldokumentation!$W306)</f>
        <v>ABS ZIEGENR</v>
      </c>
      <c r="N306" s="100" t="str">
        <f>VLOOKUP(D306,'Liste Gründe'!A:D,2,FALSE)</f>
        <v>keinen Verwendungszweck</v>
      </c>
      <c r="O306" s="98" t="str">
        <f>IF(ISBLANK(F306),VLOOKUP(Abfalldokumentation!$X306,'Liste Gründe'!A:D,3,FALSE),F306)</f>
        <v>keinen Verwendungszweck</v>
      </c>
      <c r="P306" s="100" t="str">
        <f>IF(ISBLANK(Abfalldokumentation!$G306),"-",Abfalldokumentation!$G306)</f>
        <v>&lt;100kg/Monat</v>
      </c>
      <c r="Q306" s="99">
        <f t="shared" si="29"/>
        <v>36</v>
      </c>
      <c r="R306" s="100" t="str">
        <f t="shared" si="30"/>
        <v>Produkte</v>
      </c>
      <c r="S306" s="100" t="str">
        <f t="shared" si="31"/>
        <v>BUs</v>
      </c>
      <c r="T306" s="100" t="str">
        <f t="shared" si="32"/>
        <v>Symptome</v>
      </c>
      <c r="U306" s="100">
        <f>IFERROR(VLOOKUP(Abfalldokumentation!$W306,Kennzahlen!S:U,3,FALSE)*Abfalldokumentation!$J306,"0")</f>
        <v>0.04</v>
      </c>
      <c r="V306" s="99" t="str">
        <f>IF(ISBLANK(A306),VLOOKUP(Abfalldokumentation!$W306,'Linien - BU'!R:S,2,FALSE),A306)</f>
        <v>L20</v>
      </c>
      <c r="W306" s="95">
        <f t="shared" si="33"/>
        <v>29500913</v>
      </c>
      <c r="X306" s="108">
        <f t="shared" si="34"/>
        <v>61</v>
      </c>
      <c r="Y306" s="34"/>
      <c r="AC306" s="34"/>
      <c r="AF306" s="34"/>
      <c r="AG306" s="34"/>
      <c r="AH306" s="34"/>
    </row>
    <row r="307" spans="1:34" ht="30" customHeight="1" x14ac:dyDescent="0.25">
      <c r="A307" s="56" t="s">
        <v>74</v>
      </c>
      <c r="B307" s="57">
        <v>29500917</v>
      </c>
      <c r="C307" s="57">
        <v>12</v>
      </c>
      <c r="D307" s="57">
        <v>22</v>
      </c>
      <c r="E307" s="58">
        <v>44447</v>
      </c>
      <c r="F307" s="59" t="s">
        <v>72</v>
      </c>
      <c r="G307" s="60" t="s">
        <v>73</v>
      </c>
      <c r="H307" s="61" t="str">
        <f>IFERROR(VLOOKUP(Abfalldokumentation!$B307,Artikel!A:C,3,FALSE),Abfalldokumentation!$B307)</f>
        <v>VOS-ABS ENTSORGUNG</v>
      </c>
      <c r="I307" s="90" t="str">
        <f>VLOOKUP(V307,'Linien - BU'!A:B,2,FALSE)</f>
        <v>BU1</v>
      </c>
      <c r="J307" s="91">
        <f t="shared" si="28"/>
        <v>12</v>
      </c>
      <c r="K307" s="92">
        <f>Abfalldokumentation!$E307</f>
        <v>44447</v>
      </c>
      <c r="L307" s="91" t="str">
        <f>IFERROR(IF(AND(OR(Abfalldokumentation!$I307="BU3",Abfalldokumentation!$I307="Verkauf"),Abfalldokumentation!$N307="Schimmel",Abfalldokumentation!$O307="keinen Abnehmer/kein Schälpersonal"),"Div. Zipfel, ES ohne Verwendung",VLOOKUP(Abfalldokumentation!$M307,Produktgruppen!A:B,2,FALSE)),"-")</f>
        <v>Vorschmelz</v>
      </c>
      <c r="M307" s="93" t="str">
        <f>IFERROR(VLOOKUP(Abfalldokumentation!$W307,Artikel!A:C,3,FALSE),Abfalldokumentation!$W307)</f>
        <v>VOS-ABS ENTSORGUNG</v>
      </c>
      <c r="N307" s="94" t="str">
        <f>VLOOKUP(D307,'Liste Gründe'!A:D,2,FALSE)</f>
        <v>Rest</v>
      </c>
      <c r="O307" s="92" t="str">
        <f>IF(ISBLANK(F307),VLOOKUP(Abfalldokumentation!$X307,'Liste Gründe'!A:D,3,FALSE),F307)</f>
        <v>geschälte Rinde</v>
      </c>
      <c r="P307" s="94" t="str">
        <f>IF(ISBLANK(Abfalldokumentation!$G307),"-",Abfalldokumentation!$G307)</f>
        <v>keine Verwendung möglich</v>
      </c>
      <c r="Q307" s="93">
        <f t="shared" si="29"/>
        <v>36</v>
      </c>
      <c r="R307" s="94" t="str">
        <f t="shared" si="30"/>
        <v>Produkte</v>
      </c>
      <c r="S307" s="94" t="str">
        <f t="shared" si="31"/>
        <v>BUs</v>
      </c>
      <c r="T307" s="94" t="str">
        <f t="shared" si="32"/>
        <v>Symptome</v>
      </c>
      <c r="U307" s="94">
        <f>IFERROR(VLOOKUP(Abfalldokumentation!$W307,Kennzahlen!S:U,3,FALSE)*Abfalldokumentation!$J307,"0")</f>
        <v>0.12</v>
      </c>
      <c r="V307" s="93" t="str">
        <f>IF(ISBLANK(A307),VLOOKUP(Abfalldokumentation!$W307,'Linien - BU'!R:S,2,FALSE),A307)</f>
        <v>RWV</v>
      </c>
      <c r="W307" s="95">
        <f t="shared" si="33"/>
        <v>29500917</v>
      </c>
      <c r="X307" s="108">
        <f t="shared" si="34"/>
        <v>22</v>
      </c>
      <c r="Y307" s="34"/>
      <c r="AC307" s="34"/>
      <c r="AF307" s="34"/>
      <c r="AG307" s="34"/>
      <c r="AH307" s="34"/>
    </row>
    <row r="308" spans="1:34" ht="30" customHeight="1" x14ac:dyDescent="0.25">
      <c r="A308" s="50" t="s">
        <v>74</v>
      </c>
      <c r="B308" s="51">
        <v>29500917</v>
      </c>
      <c r="C308" s="51">
        <v>35</v>
      </c>
      <c r="D308" s="51">
        <v>22</v>
      </c>
      <c r="E308" s="52">
        <v>44447</v>
      </c>
      <c r="F308" s="53" t="s">
        <v>72</v>
      </c>
      <c r="G308" s="54" t="s">
        <v>73</v>
      </c>
      <c r="H308" s="55" t="str">
        <f>IFERROR(VLOOKUP(Abfalldokumentation!$B308,Artikel!A:C,3,FALSE),Abfalldokumentation!$B308)</f>
        <v>VOS-ABS ENTSORGUNG</v>
      </c>
      <c r="I308" s="96" t="str">
        <f>VLOOKUP(V308,'Linien - BU'!A:B,2,FALSE)</f>
        <v>BU1</v>
      </c>
      <c r="J308" s="97">
        <f t="shared" si="28"/>
        <v>35</v>
      </c>
      <c r="K308" s="98">
        <f>Abfalldokumentation!$E308</f>
        <v>44447</v>
      </c>
      <c r="L308" s="97" t="str">
        <f>IFERROR(IF(AND(OR(Abfalldokumentation!$I308="BU3",Abfalldokumentation!$I308="Verkauf"),Abfalldokumentation!$N308="Schimmel",Abfalldokumentation!$O308="keinen Abnehmer/kein Schälpersonal"),"Div. Zipfel, ES ohne Verwendung",VLOOKUP(Abfalldokumentation!$M308,Produktgruppen!A:B,2,FALSE)),"-")</f>
        <v>Vorschmelz</v>
      </c>
      <c r="M308" s="99" t="str">
        <f>IFERROR(VLOOKUP(Abfalldokumentation!$W308,Artikel!A:C,3,FALSE),Abfalldokumentation!$W308)</f>
        <v>VOS-ABS ENTSORGUNG</v>
      </c>
      <c r="N308" s="100" t="str">
        <f>VLOOKUP(D308,'Liste Gründe'!A:D,2,FALSE)</f>
        <v>Rest</v>
      </c>
      <c r="O308" s="98" t="str">
        <f>IF(ISBLANK(F308),VLOOKUP(Abfalldokumentation!$X308,'Liste Gründe'!A:D,3,FALSE),F308)</f>
        <v>geschälte Rinde</v>
      </c>
      <c r="P308" s="100" t="str">
        <f>IF(ISBLANK(Abfalldokumentation!$G308),"-",Abfalldokumentation!$G308)</f>
        <v>keine Verwendung möglich</v>
      </c>
      <c r="Q308" s="99">
        <f t="shared" si="29"/>
        <v>36</v>
      </c>
      <c r="R308" s="100" t="str">
        <f t="shared" si="30"/>
        <v>Produkte</v>
      </c>
      <c r="S308" s="100" t="str">
        <f t="shared" si="31"/>
        <v>BUs</v>
      </c>
      <c r="T308" s="100" t="str">
        <f t="shared" si="32"/>
        <v>Symptome</v>
      </c>
      <c r="U308" s="100">
        <f>IFERROR(VLOOKUP(Abfalldokumentation!$W308,Kennzahlen!S:U,3,FALSE)*Abfalldokumentation!$J308,"0")</f>
        <v>0.35000000000000003</v>
      </c>
      <c r="V308" s="99" t="str">
        <f>IF(ISBLANK(A308),VLOOKUP(Abfalldokumentation!$W308,'Linien - BU'!R:S,2,FALSE),A308)</f>
        <v>RWV</v>
      </c>
      <c r="W308" s="95">
        <f t="shared" si="33"/>
        <v>29500917</v>
      </c>
      <c r="X308" s="108">
        <f t="shared" si="34"/>
        <v>22</v>
      </c>
      <c r="Y308" s="34"/>
      <c r="AC308" s="34"/>
      <c r="AF308" s="34"/>
      <c r="AG308" s="34"/>
      <c r="AH308" s="34"/>
    </row>
    <row r="309" spans="1:34" ht="30" customHeight="1" x14ac:dyDescent="0.25">
      <c r="A309" s="56" t="s">
        <v>15057</v>
      </c>
      <c r="B309" s="57">
        <v>29500957</v>
      </c>
      <c r="C309" s="57">
        <v>2</v>
      </c>
      <c r="D309" s="57">
        <v>61</v>
      </c>
      <c r="E309" s="58">
        <v>44447</v>
      </c>
      <c r="F309" s="59" t="s">
        <v>15</v>
      </c>
      <c r="G309" s="60" t="s">
        <v>145</v>
      </c>
      <c r="H309" s="61" t="str">
        <f>IFERROR(VLOOKUP(Abfalldokumentation!$B309,Artikel!A:C,3,FALSE),Abfalldokumentation!$B309)</f>
        <v>ABS Crémeux</v>
      </c>
      <c r="I309" s="90" t="str">
        <f>VLOOKUP(V309,'Linien - BU'!A:B,2,FALSE)</f>
        <v>BU4</v>
      </c>
      <c r="J309" s="91">
        <f t="shared" si="28"/>
        <v>2</v>
      </c>
      <c r="K309" s="92">
        <f>Abfalldokumentation!$E309</f>
        <v>44447</v>
      </c>
      <c r="L309" s="91" t="str">
        <f>IFERROR(IF(AND(OR(Abfalldokumentation!$I309="BU3",Abfalldokumentation!$I309="Verkauf"),Abfalldokumentation!$N309="Schimmel",Abfalldokumentation!$O309="keinen Abnehmer/kein Schälpersonal"),"Div. Zipfel, ES ohne Verwendung",VLOOKUP(Abfalldokumentation!$M309,Produktgruppen!A:B,2,FALSE)),"-")</f>
        <v>ABS</v>
      </c>
      <c r="M309" s="93" t="str">
        <f>IFERROR(VLOOKUP(Abfalldokumentation!$W309,Artikel!A:C,3,FALSE),Abfalldokumentation!$W309)</f>
        <v>ABS Crémeux</v>
      </c>
      <c r="N309" s="94" t="str">
        <f>VLOOKUP(D309,'Liste Gründe'!A:D,2,FALSE)</f>
        <v>keinen Verwendungszweck</v>
      </c>
      <c r="O309" s="92" t="str">
        <f>IF(ISBLANK(F309),VLOOKUP(Abfalldokumentation!$X309,'Liste Gründe'!A:D,3,FALSE),F309)</f>
        <v>keinen Verwendungszweck</v>
      </c>
      <c r="P309" s="94" t="str">
        <f>IF(ISBLANK(Abfalldokumentation!$G309),"-",Abfalldokumentation!$G309)</f>
        <v>&lt;20kg/Monat</v>
      </c>
      <c r="Q309" s="93">
        <f t="shared" si="29"/>
        <v>36</v>
      </c>
      <c r="R309" s="94" t="str">
        <f t="shared" si="30"/>
        <v>Produkte</v>
      </c>
      <c r="S309" s="94" t="str">
        <f t="shared" si="31"/>
        <v>BUs</v>
      </c>
      <c r="T309" s="94" t="str">
        <f t="shared" si="32"/>
        <v>Symptome</v>
      </c>
      <c r="U309" s="94">
        <f>IFERROR(VLOOKUP(Abfalldokumentation!$W309,Kennzahlen!S:U,3,FALSE)*Abfalldokumentation!$J309,"0")</f>
        <v>0.02</v>
      </c>
      <c r="V309" s="93" t="str">
        <f>IF(ISBLANK(A309),VLOOKUP(Abfalldokumentation!$W309,'Linien - BU'!R:S,2,FALSE),A309)</f>
        <v>L29</v>
      </c>
      <c r="W309" s="95">
        <f t="shared" si="33"/>
        <v>29500957</v>
      </c>
      <c r="X309" s="108">
        <f t="shared" si="34"/>
        <v>61</v>
      </c>
      <c r="Y309" s="34"/>
      <c r="AC309" s="34"/>
      <c r="AF309" s="34"/>
      <c r="AG309" s="34"/>
      <c r="AH309" s="34"/>
    </row>
    <row r="310" spans="1:34" ht="30" customHeight="1" x14ac:dyDescent="0.25">
      <c r="A310" s="50" t="s">
        <v>15078</v>
      </c>
      <c r="B310" s="51">
        <v>29501017</v>
      </c>
      <c r="C310" s="51">
        <v>17</v>
      </c>
      <c r="D310" s="51">
        <v>61</v>
      </c>
      <c r="E310" s="52">
        <v>44447</v>
      </c>
      <c r="F310" s="53" t="s">
        <v>15042</v>
      </c>
      <c r="G310" s="54" t="s">
        <v>87</v>
      </c>
      <c r="H310" s="55" t="str">
        <f>IFERROR(VLOOKUP(Abfalldokumentation!$B310,Artikel!A:C,3,FALSE),Abfalldokumentation!$B310)</f>
        <v>ABS Pfeffer-Bruch</v>
      </c>
      <c r="I310" s="96" t="str">
        <f>VLOOKUP(V310,'Linien - BU'!A:B,2,FALSE)</f>
        <v>BU3</v>
      </c>
      <c r="J310" s="97">
        <f t="shared" si="28"/>
        <v>17</v>
      </c>
      <c r="K310" s="98">
        <f>Abfalldokumentation!$E310</f>
        <v>44447</v>
      </c>
      <c r="L310" s="97" t="str">
        <f>IFERROR(IF(AND(OR(Abfalldokumentation!$I310="BU3",Abfalldokumentation!$I310="Verkauf"),Abfalldokumentation!$N310="Schimmel",Abfalldokumentation!$O310="keinen Abnehmer/kein Schälpersonal"),"Div. Zipfel, ES ohne Verwendung",VLOOKUP(Abfalldokumentation!$M310,Produktgruppen!A:B,2,FALSE)),"-")</f>
        <v>ABS</v>
      </c>
      <c r="M310" s="99" t="str">
        <f>IFERROR(VLOOKUP(Abfalldokumentation!$W310,Artikel!A:C,3,FALSE),Abfalldokumentation!$W310)</f>
        <v>ABS Pfeffer-Bruch</v>
      </c>
      <c r="N310" s="100" t="str">
        <f>VLOOKUP(D310,'Liste Gründe'!A:D,2,FALSE)</f>
        <v>keinen Verwendungszweck</v>
      </c>
      <c r="O310" s="98" t="str">
        <f>IF(ISBLANK(F310),VLOOKUP(Abfalldokumentation!$X310,'Liste Gründe'!A:D,3,FALSE),F310)</f>
        <v>keinen Verkauf, keinen Einsatz möglich</v>
      </c>
      <c r="P310" s="100" t="str">
        <f>IF(ISBLANK(Abfalldokumentation!$G310),"-",Abfalldokumentation!$G310)</f>
        <v>keinen Abnehmer/Schälen</v>
      </c>
      <c r="Q310" s="99">
        <f t="shared" si="29"/>
        <v>36</v>
      </c>
      <c r="R310" s="100" t="str">
        <f t="shared" si="30"/>
        <v>Produkte</v>
      </c>
      <c r="S310" s="100" t="str">
        <f t="shared" si="31"/>
        <v>BUs</v>
      </c>
      <c r="T310" s="100" t="str">
        <f t="shared" si="32"/>
        <v>Symptome</v>
      </c>
      <c r="U310" s="100">
        <f>IFERROR(VLOOKUP(Abfalldokumentation!$W310,Kennzahlen!S:U,3,FALSE)*Abfalldokumentation!$J310,"0")</f>
        <v>1.7000000000000001E-3</v>
      </c>
      <c r="V310" s="99" t="str">
        <f>IF(ISBLANK(A310),VLOOKUP(Abfalldokumentation!$W310,'Linien - BU'!R:S,2,FALSE),A310)</f>
        <v>L4</v>
      </c>
      <c r="W310" s="95">
        <f t="shared" si="33"/>
        <v>29501017</v>
      </c>
      <c r="X310" s="108">
        <f t="shared" si="34"/>
        <v>61</v>
      </c>
      <c r="Y310" s="34"/>
      <c r="AC310" s="34"/>
      <c r="AF310" s="34"/>
      <c r="AG310" s="34"/>
      <c r="AH310" s="34"/>
    </row>
    <row r="311" spans="1:34" ht="30" customHeight="1" x14ac:dyDescent="0.25">
      <c r="A311" s="56" t="s">
        <v>15044</v>
      </c>
      <c r="B311" s="57">
        <v>29501022</v>
      </c>
      <c r="C311" s="57">
        <v>565</v>
      </c>
      <c r="D311" s="57">
        <v>12</v>
      </c>
      <c r="E311" s="58">
        <v>44447</v>
      </c>
      <c r="F311" s="59" t="s">
        <v>15041</v>
      </c>
      <c r="G311" s="60" t="s">
        <v>87</v>
      </c>
      <c r="H311" s="61" t="str">
        <f>IFERROR(VLOOKUP(Abfalldokumentation!$B311,Artikel!A:C,3,FALSE),Abfalldokumentation!$B311)</f>
        <v>VOS RW NATUR AMM CO REZ</v>
      </c>
      <c r="I311" s="90" t="str">
        <f>VLOOKUP(V311,'Linien - BU'!A:B,2,FALSE)</f>
        <v>Verkauf</v>
      </c>
      <c r="J311" s="91">
        <f t="shared" si="28"/>
        <v>565</v>
      </c>
      <c r="K311" s="92">
        <f>Abfalldokumentation!$E311</f>
        <v>44447</v>
      </c>
      <c r="L311" s="91" t="str">
        <f>IFERROR(IF(AND(OR(Abfalldokumentation!$I311="BU3",Abfalldokumentation!$I311="Verkauf"),Abfalldokumentation!$N311="Schimmel",Abfalldokumentation!$O311="keinen Abnehmer/kein Schälpersonal"),"Div. Zipfel, ES ohne Verwendung",VLOOKUP(Abfalldokumentation!$M311,Produktgruppen!A:B,2,FALSE)),"-")</f>
        <v>Div. Zipfel, ES ohne Verwendung</v>
      </c>
      <c r="M311" s="93" t="str">
        <f>IFERROR(VLOOKUP(Abfalldokumentation!$W311,Artikel!A:C,3,FALSE),Abfalldokumentation!$W311)</f>
        <v>VOS RW NATUR AMM CO REZ</v>
      </c>
      <c r="N311" s="94" t="str">
        <f>VLOOKUP(D311,'Liste Gründe'!A:D,2,FALSE)</f>
        <v>Schimmel</v>
      </c>
      <c r="O311" s="92" t="str">
        <f>IF(ISBLANK(F311),VLOOKUP(Abfalldokumentation!$X311,'Liste Gründe'!A:D,3,FALSE),F311)</f>
        <v>keinen Abnehmer/kein Schälpersonal</v>
      </c>
      <c r="P311" s="94" t="str">
        <f>IF(ISBLANK(Abfalldokumentation!$G311),"-",Abfalldokumentation!$G311)</f>
        <v>keinen Abnehmer/Schälen</v>
      </c>
      <c r="Q311" s="93">
        <f t="shared" si="29"/>
        <v>36</v>
      </c>
      <c r="R311" s="94" t="str">
        <f t="shared" si="30"/>
        <v>Produkte</v>
      </c>
      <c r="S311" s="94" t="str">
        <f t="shared" si="31"/>
        <v>BUs</v>
      </c>
      <c r="T311" s="94" t="str">
        <f t="shared" si="32"/>
        <v>Symptome</v>
      </c>
      <c r="U311" s="94">
        <f>IFERROR(VLOOKUP(Abfalldokumentation!$W311,Kennzahlen!S:U,3,FALSE)*Abfalldokumentation!$J311,"0")</f>
        <v>282.5</v>
      </c>
      <c r="V311" s="93" t="str">
        <f>IF(ISBLANK(A311),VLOOKUP(Abfalldokumentation!$W311,'Linien - BU'!R:S,2,FALSE),A311)</f>
        <v>Verkauf</v>
      </c>
      <c r="W311" s="95">
        <f t="shared" si="33"/>
        <v>29501022</v>
      </c>
      <c r="X311" s="108">
        <f t="shared" si="34"/>
        <v>12</v>
      </c>
      <c r="Y311" s="34"/>
      <c r="AC311" s="34"/>
      <c r="AF311" s="34"/>
      <c r="AG311" s="34"/>
      <c r="AH311" s="34"/>
    </row>
    <row r="312" spans="1:34" ht="30" customHeight="1" x14ac:dyDescent="0.25">
      <c r="A312" s="50" t="s">
        <v>15044</v>
      </c>
      <c r="B312" s="51">
        <v>29501022</v>
      </c>
      <c r="C312" s="51">
        <v>1148</v>
      </c>
      <c r="D312" s="51">
        <v>12</v>
      </c>
      <c r="E312" s="52">
        <v>44447</v>
      </c>
      <c r="F312" s="53" t="s">
        <v>15041</v>
      </c>
      <c r="G312" s="54" t="s">
        <v>87</v>
      </c>
      <c r="H312" s="55" t="str">
        <f>IFERROR(VLOOKUP(Abfalldokumentation!$B312,Artikel!A:C,3,FALSE),Abfalldokumentation!$B312)</f>
        <v>VOS RW NATUR AMM CO REZ</v>
      </c>
      <c r="I312" s="96" t="str">
        <f>VLOOKUP(V312,'Linien - BU'!A:B,2,FALSE)</f>
        <v>Verkauf</v>
      </c>
      <c r="J312" s="97">
        <f t="shared" si="28"/>
        <v>1148</v>
      </c>
      <c r="K312" s="98">
        <f>Abfalldokumentation!$E312</f>
        <v>44447</v>
      </c>
      <c r="L312" s="97" t="str">
        <f>IFERROR(IF(AND(OR(Abfalldokumentation!$I312="BU3",Abfalldokumentation!$I312="Verkauf"),Abfalldokumentation!$N312="Schimmel",Abfalldokumentation!$O312="keinen Abnehmer/kein Schälpersonal"),"Div. Zipfel, ES ohne Verwendung",VLOOKUP(Abfalldokumentation!$M312,Produktgruppen!A:B,2,FALSE)),"-")</f>
        <v>Div. Zipfel, ES ohne Verwendung</v>
      </c>
      <c r="M312" s="99" t="str">
        <f>IFERROR(VLOOKUP(Abfalldokumentation!$W312,Artikel!A:C,3,FALSE),Abfalldokumentation!$W312)</f>
        <v>VOS RW NATUR AMM CO REZ</v>
      </c>
      <c r="N312" s="100" t="str">
        <f>VLOOKUP(D312,'Liste Gründe'!A:D,2,FALSE)</f>
        <v>Schimmel</v>
      </c>
      <c r="O312" s="98" t="str">
        <f>IF(ISBLANK(F312),VLOOKUP(Abfalldokumentation!$X312,'Liste Gründe'!A:D,3,FALSE),F312)</f>
        <v>keinen Abnehmer/kein Schälpersonal</v>
      </c>
      <c r="P312" s="100" t="str">
        <f>IF(ISBLANK(Abfalldokumentation!$G312),"-",Abfalldokumentation!$G312)</f>
        <v>keinen Abnehmer/Schälen</v>
      </c>
      <c r="Q312" s="99">
        <f t="shared" si="29"/>
        <v>36</v>
      </c>
      <c r="R312" s="100" t="str">
        <f t="shared" si="30"/>
        <v>Produkte</v>
      </c>
      <c r="S312" s="100" t="str">
        <f t="shared" si="31"/>
        <v>BUs</v>
      </c>
      <c r="T312" s="100" t="str">
        <f t="shared" si="32"/>
        <v>Symptome</v>
      </c>
      <c r="U312" s="100">
        <f>IFERROR(VLOOKUP(Abfalldokumentation!$W312,Kennzahlen!S:U,3,FALSE)*Abfalldokumentation!$J312,"0")</f>
        <v>574</v>
      </c>
      <c r="V312" s="99" t="str">
        <f>IF(ISBLANK(A312),VLOOKUP(Abfalldokumentation!$W312,'Linien - BU'!R:S,2,FALSE),A312)</f>
        <v>Verkauf</v>
      </c>
      <c r="W312" s="95">
        <f t="shared" si="33"/>
        <v>29501022</v>
      </c>
      <c r="X312" s="108">
        <f t="shared" si="34"/>
        <v>12</v>
      </c>
      <c r="Y312" s="34"/>
      <c r="AC312" s="34"/>
      <c r="AF312" s="34"/>
      <c r="AG312" s="34"/>
      <c r="AH312" s="34"/>
    </row>
    <row r="313" spans="1:34" ht="30" customHeight="1" x14ac:dyDescent="0.25">
      <c r="A313" s="56" t="s">
        <v>15060</v>
      </c>
      <c r="B313" s="57">
        <v>29501023</v>
      </c>
      <c r="C313" s="57">
        <v>123</v>
      </c>
      <c r="D313" s="57">
        <v>61</v>
      </c>
      <c r="E313" s="58">
        <v>44447</v>
      </c>
      <c r="F313" s="59" t="s">
        <v>15</v>
      </c>
      <c r="G313" s="60" t="s">
        <v>79</v>
      </c>
      <c r="H313" s="61" t="str">
        <f>IFERROR(VLOOKUP(Abfalldokumentation!$B313,Artikel!A:C,3,FALSE),Abfalldokumentation!$B313)</f>
        <v>ABS CAMBOZOLA</v>
      </c>
      <c r="I313" s="90" t="str">
        <f>VLOOKUP(V313,'Linien - BU'!A:B,2,FALSE)</f>
        <v>BU4</v>
      </c>
      <c r="J313" s="91">
        <f t="shared" si="28"/>
        <v>123</v>
      </c>
      <c r="K313" s="92">
        <f>Abfalldokumentation!$E313</f>
        <v>44447</v>
      </c>
      <c r="L313" s="91" t="str">
        <f>IFERROR(IF(AND(OR(Abfalldokumentation!$I313="BU3",Abfalldokumentation!$I313="Verkauf"),Abfalldokumentation!$N313="Schimmel",Abfalldokumentation!$O313="keinen Abnehmer/kein Schälpersonal"),"Div. Zipfel, ES ohne Verwendung",VLOOKUP(Abfalldokumentation!$M313,Produktgruppen!A:B,2,FALSE)),"-")</f>
        <v>ABS</v>
      </c>
      <c r="M313" s="93" t="str">
        <f>IFERROR(VLOOKUP(Abfalldokumentation!$W313,Artikel!A:C,3,FALSE),Abfalldokumentation!$W313)</f>
        <v>ABS CAMBOZOLA</v>
      </c>
      <c r="N313" s="94" t="str">
        <f>VLOOKUP(D313,'Liste Gründe'!A:D,2,FALSE)</f>
        <v>keinen Verwendungszweck</v>
      </c>
      <c r="O313" s="92" t="str">
        <f>IF(ISBLANK(F313),VLOOKUP(Abfalldokumentation!$X313,'Liste Gründe'!A:D,3,FALSE),F313)</f>
        <v>keinen Verwendungszweck</v>
      </c>
      <c r="P313" s="94" t="str">
        <f>IF(ISBLANK(Abfalldokumentation!$G313),"-",Abfalldokumentation!$G313)</f>
        <v>&lt;300kg/Monat</v>
      </c>
      <c r="Q313" s="93">
        <f t="shared" si="29"/>
        <v>36</v>
      </c>
      <c r="R313" s="94" t="str">
        <f t="shared" si="30"/>
        <v>Produkte</v>
      </c>
      <c r="S313" s="94" t="str">
        <f t="shared" si="31"/>
        <v>BUs</v>
      </c>
      <c r="T313" s="94" t="str">
        <f t="shared" si="32"/>
        <v>Symptome</v>
      </c>
      <c r="U313" s="94">
        <f>IFERROR(VLOOKUP(Abfalldokumentation!$W313,Kennzahlen!S:U,3,FALSE)*Abfalldokumentation!$J313,"0")</f>
        <v>1.23E-2</v>
      </c>
      <c r="V313" s="93" t="str">
        <f>IF(ISBLANK(A313),VLOOKUP(Abfalldokumentation!$W313,'Linien - BU'!R:S,2,FALSE),A313)</f>
        <v>L20</v>
      </c>
      <c r="W313" s="95">
        <f t="shared" si="33"/>
        <v>29501023</v>
      </c>
      <c r="X313" s="108">
        <f t="shared" si="34"/>
        <v>61</v>
      </c>
      <c r="Y313" s="34"/>
      <c r="AC313" s="34"/>
      <c r="AF313" s="34"/>
      <c r="AG313" s="34"/>
      <c r="AH313" s="34"/>
    </row>
    <row r="314" spans="1:34" ht="30" customHeight="1" x14ac:dyDescent="0.25">
      <c r="A314" s="50" t="s">
        <v>15044</v>
      </c>
      <c r="B314" s="51">
        <v>29501061</v>
      </c>
      <c r="C314" s="51">
        <v>148</v>
      </c>
      <c r="D314" s="51">
        <v>12</v>
      </c>
      <c r="E314" s="52">
        <v>44447</v>
      </c>
      <c r="F314" s="53" t="s">
        <v>15041</v>
      </c>
      <c r="G314" s="54" t="s">
        <v>87</v>
      </c>
      <c r="H314" s="55" t="str">
        <f>IFERROR(VLOOKUP(Abfalldokumentation!$B314,Artikel!A:C,3,FALSE),Abfalldokumentation!$B314)</f>
        <v>VOS RW-SCHI ZIPFEL 3500</v>
      </c>
      <c r="I314" s="96" t="str">
        <f>VLOOKUP(V314,'Linien - BU'!A:B,2,FALSE)</f>
        <v>Verkauf</v>
      </c>
      <c r="J314" s="97">
        <f t="shared" si="28"/>
        <v>148</v>
      </c>
      <c r="K314" s="98">
        <f>Abfalldokumentation!$E314</f>
        <v>44447</v>
      </c>
      <c r="L314" s="97" t="str">
        <f>IFERROR(IF(AND(OR(Abfalldokumentation!$I314="BU3",Abfalldokumentation!$I314="Verkauf"),Abfalldokumentation!$N314="Schimmel",Abfalldokumentation!$O314="keinen Abnehmer/kein Schälpersonal"),"Div. Zipfel, ES ohne Verwendung",VLOOKUP(Abfalldokumentation!$M314,Produktgruppen!A:B,2,FALSE)),"-")</f>
        <v>Div. Zipfel, ES ohne Verwendung</v>
      </c>
      <c r="M314" s="99" t="str">
        <f>IFERROR(VLOOKUP(Abfalldokumentation!$W314,Artikel!A:C,3,FALSE),Abfalldokumentation!$W314)</f>
        <v>VOS RW-SCHI ZIPFEL 3500</v>
      </c>
      <c r="N314" s="100" t="str">
        <f>VLOOKUP(D314,'Liste Gründe'!A:D,2,FALSE)</f>
        <v>Schimmel</v>
      </c>
      <c r="O314" s="98" t="str">
        <f>IF(ISBLANK(F314),VLOOKUP(Abfalldokumentation!$X314,'Liste Gründe'!A:D,3,FALSE),F314)</f>
        <v>keinen Abnehmer/kein Schälpersonal</v>
      </c>
      <c r="P314" s="100" t="str">
        <f>IF(ISBLANK(Abfalldokumentation!$G314),"-",Abfalldokumentation!$G314)</f>
        <v>keinen Abnehmer/Schälen</v>
      </c>
      <c r="Q314" s="99">
        <f t="shared" si="29"/>
        <v>36</v>
      </c>
      <c r="R314" s="100" t="str">
        <f t="shared" si="30"/>
        <v>Produkte</v>
      </c>
      <c r="S314" s="100" t="str">
        <f t="shared" si="31"/>
        <v>BUs</v>
      </c>
      <c r="T314" s="100" t="str">
        <f t="shared" si="32"/>
        <v>Symptome</v>
      </c>
      <c r="U314" s="100">
        <f>IFERROR(VLOOKUP(Abfalldokumentation!$W314,Kennzahlen!S:U,3,FALSE)*Abfalldokumentation!$J314,"0")</f>
        <v>74</v>
      </c>
      <c r="V314" s="99" t="str">
        <f>IF(ISBLANK(A314),VLOOKUP(Abfalldokumentation!$W314,'Linien - BU'!R:S,2,FALSE),A314)</f>
        <v>Verkauf</v>
      </c>
      <c r="W314" s="95">
        <f t="shared" si="33"/>
        <v>29501061</v>
      </c>
      <c r="X314" s="108">
        <f t="shared" si="34"/>
        <v>12</v>
      </c>
      <c r="Y314" s="34"/>
      <c r="AC314" s="34"/>
      <c r="AF314" s="34"/>
      <c r="AG314" s="34"/>
      <c r="AH314" s="34"/>
    </row>
    <row r="315" spans="1:34" ht="30" customHeight="1" x14ac:dyDescent="0.25">
      <c r="A315" s="56" t="s">
        <v>41</v>
      </c>
      <c r="B315" s="57">
        <v>29600001</v>
      </c>
      <c r="C315" s="57">
        <v>120</v>
      </c>
      <c r="D315" s="57">
        <v>12</v>
      </c>
      <c r="E315" s="58">
        <v>44447</v>
      </c>
      <c r="F315" s="59" t="s">
        <v>39</v>
      </c>
      <c r="G315" s="60" t="s">
        <v>40</v>
      </c>
      <c r="H315" s="61" t="str">
        <f>IFERROR(VLOOKUP(Abfalldokumentation!$B315,Artikel!A:C,3,FALSE),Abfalldokumentation!$B315)</f>
        <v>ABS 40-45% OGT</v>
      </c>
      <c r="I315" s="90" t="str">
        <f>VLOOKUP(V315,'Linien - BU'!A:B,2,FALSE)</f>
        <v>BU1</v>
      </c>
      <c r="J315" s="91">
        <f t="shared" si="28"/>
        <v>120</v>
      </c>
      <c r="K315" s="92">
        <f>Abfalldokumentation!$E315</f>
        <v>44447</v>
      </c>
      <c r="L315" s="91" t="str">
        <f>IFERROR(IF(AND(OR(Abfalldokumentation!$I315="BU3",Abfalldokumentation!$I315="Verkauf"),Abfalldokumentation!$N315="Schimmel",Abfalldokumentation!$O315="keinen Abnehmer/kein Schälpersonal"),"Div. Zipfel, ES ohne Verwendung",VLOOKUP(Abfalldokumentation!$M315,Produktgruppen!A:B,2,FALSE)),"-")</f>
        <v>ABS</v>
      </c>
      <c r="M315" s="93" t="str">
        <f>IFERROR(VLOOKUP(Abfalldokumentation!$W315,Artikel!A:C,3,FALSE),Abfalldokumentation!$W315)</f>
        <v>ABS 40-45% OGT</v>
      </c>
      <c r="N315" s="94" t="str">
        <f>VLOOKUP(D315,'Liste Gründe'!A:D,2,FALSE)</f>
        <v>Schimmel</v>
      </c>
      <c r="O315" s="92" t="str">
        <f>IF(ISBLANK(F315),VLOOKUP(Abfalldokumentation!$X315,'Liste Gründe'!A:D,3,FALSE),F315)</f>
        <v>keine Verarbeitung</v>
      </c>
      <c r="P315" s="94" t="str">
        <f>IF(ISBLANK(Abfalldokumentation!$G315),"-",Abfalldokumentation!$G315)</f>
        <v>Aufgrund Konsistenz nicht genommen. Zu wenig VOS verarbeitet. Vom Warmen ins Kalte -&gt; Schimmel</v>
      </c>
      <c r="Q315" s="93">
        <f t="shared" si="29"/>
        <v>36</v>
      </c>
      <c r="R315" s="94" t="str">
        <f t="shared" si="30"/>
        <v>Produkte</v>
      </c>
      <c r="S315" s="94" t="str">
        <f t="shared" si="31"/>
        <v>BUs</v>
      </c>
      <c r="T315" s="94" t="str">
        <f t="shared" si="32"/>
        <v>Symptome</v>
      </c>
      <c r="U315" s="94">
        <f>IFERROR(VLOOKUP(Abfalldokumentation!$W315,Kennzahlen!S:U,3,FALSE)*Abfalldokumentation!$J315,"0")</f>
        <v>240</v>
      </c>
      <c r="V315" s="93" t="str">
        <f>IF(ISBLANK(A315),VLOOKUP(Abfalldokumentation!$W315,'Linien - BU'!R:S,2,FALSE),A315)</f>
        <v>Schmelze</v>
      </c>
      <c r="W315" s="95">
        <f t="shared" si="33"/>
        <v>29600001</v>
      </c>
      <c r="X315" s="108">
        <f t="shared" si="34"/>
        <v>12</v>
      </c>
      <c r="Y315" s="34"/>
      <c r="AC315" s="34"/>
      <c r="AF315" s="34"/>
      <c r="AG315" s="34"/>
      <c r="AH315" s="34"/>
    </row>
    <row r="316" spans="1:34" ht="30" customHeight="1" x14ac:dyDescent="0.25">
      <c r="A316" s="50" t="s">
        <v>63</v>
      </c>
      <c r="B316" s="51">
        <v>32000049</v>
      </c>
      <c r="C316" s="51">
        <v>31.8</v>
      </c>
      <c r="D316" s="51">
        <v>34</v>
      </c>
      <c r="E316" s="52">
        <v>44447</v>
      </c>
      <c r="F316" s="53" t="s">
        <v>186</v>
      </c>
      <c r="G316" s="54" t="s">
        <v>187</v>
      </c>
      <c r="H316" s="55" t="str">
        <f>IFERROR(VLOOKUP(Abfalldokumentation!$B316,Artikel!A:C,3,FALSE),Abfalldokumentation!$B316)</f>
        <v>GRW NATUR 7,2KG</v>
      </c>
      <c r="I316" s="96" t="str">
        <f>VLOOKUP(V316,'Linien - BU'!A:B,2,FALSE)</f>
        <v>BU1</v>
      </c>
      <c r="J316" s="97">
        <f t="shared" si="28"/>
        <v>31.8</v>
      </c>
      <c r="K316" s="98">
        <f>Abfalldokumentation!$E316</f>
        <v>44447</v>
      </c>
      <c r="L316" s="97" t="str">
        <f>IFERROR(IF(AND(OR(Abfalldokumentation!$I316="BU3",Abfalldokumentation!$I316="Verkauf"),Abfalldokumentation!$N316="Schimmel",Abfalldokumentation!$O316="keinen Abnehmer/kein Schälpersonal"),"Div. Zipfel, ES ohne Verwendung",VLOOKUP(Abfalldokumentation!$M316,Produktgruppen!A:B,2,FALSE)),"-")</f>
        <v>RW</v>
      </c>
      <c r="M316" s="99" t="str">
        <f>IFERROR(VLOOKUP(Abfalldokumentation!$W316,Artikel!A:C,3,FALSE),Abfalldokumentation!$W316)</f>
        <v>GRW NATUR 7,2KG</v>
      </c>
      <c r="N316" s="100" t="str">
        <f>VLOOKUP(D316,'Liste Gründe'!A:D,2,FALSE)</f>
        <v>Linienbezogen</v>
      </c>
      <c r="O316" s="98" t="str">
        <f>IF(ISBLANK(F316),VLOOKUP(Abfalldokumentation!$X316,'Liste Gründe'!A:D,3,FALSE),F316)</f>
        <v>Bodenabfall Abfüllung</v>
      </c>
      <c r="P316" s="100" t="str">
        <f>IF(ISBLANK(Abfalldokumentation!$G316),"-",Abfalldokumentation!$G316)</f>
        <v>Darm geplatzt</v>
      </c>
      <c r="Q316" s="99">
        <f t="shared" si="29"/>
        <v>36</v>
      </c>
      <c r="R316" s="100" t="str">
        <f t="shared" si="30"/>
        <v>Produkte</v>
      </c>
      <c r="S316" s="100" t="str">
        <f t="shared" si="31"/>
        <v>BUs</v>
      </c>
      <c r="T316" s="100" t="str">
        <f t="shared" si="32"/>
        <v>Symptome</v>
      </c>
      <c r="U316" s="100" t="str">
        <f>IFERROR(VLOOKUP(Abfalldokumentation!$W316,Kennzahlen!S:U,3,FALSE)*Abfalldokumentation!$J316,"0")</f>
        <v>0</v>
      </c>
      <c r="V316" s="99" t="str">
        <f>IF(ISBLANK(A316),VLOOKUP(Abfalldokumentation!$W316,'Linien - BU'!R:S,2,FALSE),A316)</f>
        <v>Abfüllung</v>
      </c>
      <c r="W316" s="95">
        <f t="shared" si="33"/>
        <v>32000049</v>
      </c>
      <c r="X316" s="108">
        <f t="shared" si="34"/>
        <v>34</v>
      </c>
      <c r="Y316" s="34"/>
      <c r="AC316" s="34"/>
      <c r="AF316" s="34"/>
      <c r="AG316" s="34"/>
      <c r="AH316" s="34"/>
    </row>
    <row r="317" spans="1:34" ht="30" customHeight="1" x14ac:dyDescent="0.25">
      <c r="A317" s="56" t="s">
        <v>63</v>
      </c>
      <c r="B317" s="57">
        <v>32000066</v>
      </c>
      <c r="C317" s="57">
        <v>22.2</v>
      </c>
      <c r="D317" s="57">
        <v>34</v>
      </c>
      <c r="E317" s="58">
        <v>44447</v>
      </c>
      <c r="F317" s="59" t="s">
        <v>186</v>
      </c>
      <c r="G317" s="60" t="s">
        <v>187</v>
      </c>
      <c r="H317" s="61" t="str">
        <f>IFERROR(VLOOKUP(Abfalldokumentation!$B317,Artikel!A:C,3,FALSE),Abfalldokumentation!$B317)</f>
        <v>RW JALA-NAT 9,3KG JER D</v>
      </c>
      <c r="I317" s="90" t="str">
        <f>VLOOKUP(V317,'Linien - BU'!A:B,2,FALSE)</f>
        <v>BU1</v>
      </c>
      <c r="J317" s="91">
        <f t="shared" si="28"/>
        <v>22.2</v>
      </c>
      <c r="K317" s="92">
        <f>Abfalldokumentation!$E317</f>
        <v>44447</v>
      </c>
      <c r="L317" s="91" t="str">
        <f>IFERROR(IF(AND(OR(Abfalldokumentation!$I317="BU3",Abfalldokumentation!$I317="Verkauf"),Abfalldokumentation!$N317="Schimmel",Abfalldokumentation!$O317="keinen Abnehmer/kein Schälpersonal"),"Div. Zipfel, ES ohne Verwendung",VLOOKUP(Abfalldokumentation!$M317,Produktgruppen!A:B,2,FALSE)),"-")</f>
        <v>RW</v>
      </c>
      <c r="M317" s="93" t="str">
        <f>IFERROR(VLOOKUP(Abfalldokumentation!$W317,Artikel!A:C,3,FALSE),Abfalldokumentation!$W317)</f>
        <v>RW JALA-NAT 9,3KG JER D</v>
      </c>
      <c r="N317" s="94" t="str">
        <f>VLOOKUP(D317,'Liste Gründe'!A:D,2,FALSE)</f>
        <v>Linienbezogen</v>
      </c>
      <c r="O317" s="92" t="str">
        <f>IF(ISBLANK(F317),VLOOKUP(Abfalldokumentation!$X317,'Liste Gründe'!A:D,3,FALSE),F317)</f>
        <v>Bodenabfall Abfüllung</v>
      </c>
      <c r="P317" s="94" t="str">
        <f>IF(ISBLANK(Abfalldokumentation!$G317),"-",Abfalldokumentation!$G317)</f>
        <v>Darm geplatzt</v>
      </c>
      <c r="Q317" s="93">
        <f t="shared" si="29"/>
        <v>36</v>
      </c>
      <c r="R317" s="94" t="str">
        <f t="shared" si="30"/>
        <v>Produkte</v>
      </c>
      <c r="S317" s="94" t="str">
        <f t="shared" si="31"/>
        <v>BUs</v>
      </c>
      <c r="T317" s="94" t="str">
        <f t="shared" si="32"/>
        <v>Symptome</v>
      </c>
      <c r="U317" s="94" t="str">
        <f>IFERROR(VLOOKUP(Abfalldokumentation!$W317,Kennzahlen!S:U,3,FALSE)*Abfalldokumentation!$J317,"0")</f>
        <v>0</v>
      </c>
      <c r="V317" s="93" t="str">
        <f>IF(ISBLANK(A317),VLOOKUP(Abfalldokumentation!$W317,'Linien - BU'!R:S,2,FALSE),A317)</f>
        <v>Abfüllung</v>
      </c>
      <c r="W317" s="95">
        <f t="shared" si="33"/>
        <v>32000066</v>
      </c>
      <c r="X317" s="108">
        <f t="shared" si="34"/>
        <v>34</v>
      </c>
      <c r="Y317" s="34"/>
      <c r="AC317" s="34"/>
      <c r="AF317" s="34"/>
      <c r="AG317" s="34"/>
      <c r="AH317" s="34"/>
    </row>
    <row r="318" spans="1:34" ht="30" customHeight="1" x14ac:dyDescent="0.25">
      <c r="A318" s="50" t="s">
        <v>15096</v>
      </c>
      <c r="B318" s="51">
        <v>49500055</v>
      </c>
      <c r="C318" s="51">
        <v>72</v>
      </c>
      <c r="D318" s="51">
        <v>12</v>
      </c>
      <c r="E318" s="52">
        <v>44447</v>
      </c>
      <c r="F318" s="53" t="s">
        <v>10</v>
      </c>
      <c r="G318" s="54" t="s">
        <v>111</v>
      </c>
      <c r="H318" s="55" t="str">
        <f>IFERROR(VLOOKUP(Abfalldokumentation!$B318,Artikel!A:C,3,FALSE),Abfalldokumentation!$B318)</f>
        <v>ABS PROV-VAKU</v>
      </c>
      <c r="I318" s="96" t="str">
        <f>VLOOKUP(V318,'Linien - BU'!A:B,2,FALSE)</f>
        <v>BU3</v>
      </c>
      <c r="J318" s="97">
        <f t="shared" si="28"/>
        <v>72</v>
      </c>
      <c r="K318" s="98">
        <f>Abfalldokumentation!$E318</f>
        <v>44447</v>
      </c>
      <c r="L318" s="97" t="str">
        <f>IFERROR(IF(AND(OR(Abfalldokumentation!$I318="BU3",Abfalldokumentation!$I318="Verkauf"),Abfalldokumentation!$N318="Schimmel",Abfalldokumentation!$O318="keinen Abnehmer/kein Schälpersonal"),"Div. Zipfel, ES ohne Verwendung",VLOOKUP(Abfalldokumentation!$M318,Produktgruppen!A:B,2,FALSE)),"-")</f>
        <v>ABS</v>
      </c>
      <c r="M318" s="99" t="str">
        <f>IFERROR(VLOOKUP(Abfalldokumentation!$W318,Artikel!A:C,3,FALSE),Abfalldokumentation!$W318)</f>
        <v>ABS PROV-VAKU</v>
      </c>
      <c r="N318" s="100" t="str">
        <f>VLOOKUP(D318,'Liste Gründe'!A:D,2,FALSE)</f>
        <v>Schimmel</v>
      </c>
      <c r="O318" s="98" t="str">
        <f>IF(ISBLANK(F318),VLOOKUP(Abfalldokumentation!$X318,'Liste Gründe'!A:D,3,FALSE),F318)</f>
        <v>Rest</v>
      </c>
      <c r="P318" s="100" t="str">
        <f>IF(ISBLANK(Abfalldokumentation!$G318),"-",Abfalldokumentation!$G318)</f>
        <v>gemischtes Produkt</v>
      </c>
      <c r="Q318" s="99">
        <f t="shared" si="29"/>
        <v>36</v>
      </c>
      <c r="R318" s="100" t="str">
        <f t="shared" si="30"/>
        <v>Produkte</v>
      </c>
      <c r="S318" s="100" t="str">
        <f t="shared" si="31"/>
        <v>BUs</v>
      </c>
      <c r="T318" s="100" t="str">
        <f t="shared" si="32"/>
        <v>Symptome</v>
      </c>
      <c r="U318" s="100">
        <f>IFERROR(VLOOKUP(Abfalldokumentation!$W318,Kennzahlen!S:U,3,FALSE)*Abfalldokumentation!$J318,"0")</f>
        <v>37.008000000000003</v>
      </c>
      <c r="V318" s="99" t="str">
        <f>IF(ISBLANK(A318),VLOOKUP(Abfalldokumentation!$W318,'Linien - BU'!R:S,2,FALSE),A318)</f>
        <v>L1</v>
      </c>
      <c r="W318" s="95">
        <f t="shared" si="33"/>
        <v>49500055</v>
      </c>
      <c r="X318" s="108">
        <f t="shared" si="34"/>
        <v>12</v>
      </c>
      <c r="Y318" s="34"/>
      <c r="AC318" s="34"/>
      <c r="AF318" s="34"/>
      <c r="AG318" s="34"/>
      <c r="AH318" s="34"/>
    </row>
    <row r="319" spans="1:34" ht="30" customHeight="1" x14ac:dyDescent="0.25">
      <c r="A319" s="56" t="s">
        <v>74</v>
      </c>
      <c r="B319" s="57">
        <v>49500056</v>
      </c>
      <c r="C319" s="57">
        <v>91</v>
      </c>
      <c r="D319" s="57">
        <v>12</v>
      </c>
      <c r="E319" s="58">
        <v>44447</v>
      </c>
      <c r="F319" s="59" t="s">
        <v>39</v>
      </c>
      <c r="G319" s="60" t="s">
        <v>95</v>
      </c>
      <c r="H319" s="61" t="str">
        <f>IFERROR(VLOOKUP(Abfalldokumentation!$B319,Artikel!A:C,3,FALSE),Abfalldokumentation!$B319)</f>
        <v>ABS GOU-MI-VAKU</v>
      </c>
      <c r="I319" s="90" t="str">
        <f>VLOOKUP(V319,'Linien - BU'!A:B,2,FALSE)</f>
        <v>BU1</v>
      </c>
      <c r="J319" s="91">
        <f t="shared" si="28"/>
        <v>91</v>
      </c>
      <c r="K319" s="92">
        <f>Abfalldokumentation!$E319</f>
        <v>44447</v>
      </c>
      <c r="L319" s="91" t="str">
        <f>IFERROR(IF(AND(OR(Abfalldokumentation!$I319="BU3",Abfalldokumentation!$I319="Verkauf"),Abfalldokumentation!$N319="Schimmel",Abfalldokumentation!$O319="keinen Abnehmer/kein Schälpersonal"),"Div. Zipfel, ES ohne Verwendung",VLOOKUP(Abfalldokumentation!$M319,Produktgruppen!A:B,2,FALSE)),"-")</f>
        <v>ABS</v>
      </c>
      <c r="M319" s="93" t="str">
        <f>IFERROR(VLOOKUP(Abfalldokumentation!$W319,Artikel!A:C,3,FALSE),Abfalldokumentation!$W319)</f>
        <v>ABS GOU-MI-VAKU</v>
      </c>
      <c r="N319" s="94" t="str">
        <f>VLOOKUP(D319,'Liste Gründe'!A:D,2,FALSE)</f>
        <v>Schimmel</v>
      </c>
      <c r="O319" s="92" t="str">
        <f>IF(ISBLANK(F319),VLOOKUP(Abfalldokumentation!$X319,'Liste Gründe'!A:D,3,FALSE),F319)</f>
        <v>keine Verarbeitung</v>
      </c>
      <c r="P319" s="94" t="str">
        <f>IF(ISBLANK(Abfalldokumentation!$G319),"-",Abfalldokumentation!$G319)</f>
        <v>MHD abgelaufen</v>
      </c>
      <c r="Q319" s="93">
        <f t="shared" si="29"/>
        <v>36</v>
      </c>
      <c r="R319" s="94" t="str">
        <f t="shared" si="30"/>
        <v>Produkte</v>
      </c>
      <c r="S319" s="94" t="str">
        <f t="shared" si="31"/>
        <v>BUs</v>
      </c>
      <c r="T319" s="94" t="str">
        <f t="shared" si="32"/>
        <v>Symptome</v>
      </c>
      <c r="U319" s="94">
        <f>IFERROR(VLOOKUP(Abfalldokumentation!$W319,Kennzahlen!S:U,3,FALSE)*Abfalldokumentation!$J319,"0")</f>
        <v>201.47399999999999</v>
      </c>
      <c r="V319" s="93" t="str">
        <f>IF(ISBLANK(A319),VLOOKUP(Abfalldokumentation!$W319,'Linien - BU'!R:S,2,FALSE),A319)</f>
        <v>RWV</v>
      </c>
      <c r="W319" s="95">
        <f t="shared" si="33"/>
        <v>49500056</v>
      </c>
      <c r="X319" s="108">
        <f t="shared" si="34"/>
        <v>12</v>
      </c>
      <c r="Y319" s="34"/>
      <c r="AC319" s="34"/>
      <c r="AF319" s="34"/>
      <c r="AG319" s="34"/>
      <c r="AH319" s="34"/>
    </row>
    <row r="320" spans="1:34" ht="30" customHeight="1" x14ac:dyDescent="0.25">
      <c r="A320" s="50" t="s">
        <v>37</v>
      </c>
      <c r="B320" s="51">
        <v>49500166</v>
      </c>
      <c r="C320" s="51">
        <v>42</v>
      </c>
      <c r="D320" s="51">
        <v>12</v>
      </c>
      <c r="E320" s="52">
        <v>44447</v>
      </c>
      <c r="F320" s="53" t="s">
        <v>15038</v>
      </c>
      <c r="G320" s="54" t="s">
        <v>20</v>
      </c>
      <c r="H320" s="55" t="str">
        <f>IFERROR(VLOOKUP(Abfalldokumentation!$B320,Artikel!A:C,3,FALSE),Abfalldokumentation!$B320)</f>
        <v>ABS BUN-PF 50% L33 vaku</v>
      </c>
      <c r="I320" s="96" t="str">
        <f>VLOOKUP(V320,'Linien - BU'!A:B,2,FALSE)</f>
        <v>BU3</v>
      </c>
      <c r="J320" s="97">
        <f t="shared" si="28"/>
        <v>42</v>
      </c>
      <c r="K320" s="98">
        <f>Abfalldokumentation!$E320</f>
        <v>44447</v>
      </c>
      <c r="L320" s="97" t="str">
        <f>IFERROR(IF(AND(OR(Abfalldokumentation!$I320="BU3",Abfalldokumentation!$I320="Verkauf"),Abfalldokumentation!$N320="Schimmel",Abfalldokumentation!$O320="keinen Abnehmer/kein Schälpersonal"),"Div. Zipfel, ES ohne Verwendung",VLOOKUP(Abfalldokumentation!$M320,Produktgruppen!A:B,2,FALSE)),"-")</f>
        <v>ABS</v>
      </c>
      <c r="M320" s="99" t="str">
        <f>IFERROR(VLOOKUP(Abfalldokumentation!$W320,Artikel!A:C,3,FALSE),Abfalldokumentation!$W320)</f>
        <v>ABS BUN-PF 50% L33 vaku</v>
      </c>
      <c r="N320" s="100" t="str">
        <f>VLOOKUP(D320,'Liste Gründe'!A:D,2,FALSE)</f>
        <v>Schimmel</v>
      </c>
      <c r="O320" s="98" t="str">
        <f>IF(ISBLANK(F320),VLOOKUP(Abfalldokumentation!$X320,'Liste Gründe'!A:D,3,FALSE),F320)</f>
        <v>spezifischer Einsatz</v>
      </c>
      <c r="P320" s="100" t="str">
        <f>IF(ISBLANK(Abfalldokumentation!$G320),"-",Abfalldokumentation!$G320)</f>
        <v>wurde nicht eingesetzt</v>
      </c>
      <c r="Q320" s="99">
        <f t="shared" si="29"/>
        <v>36</v>
      </c>
      <c r="R320" s="100" t="str">
        <f t="shared" si="30"/>
        <v>Produkte</v>
      </c>
      <c r="S320" s="100" t="str">
        <f t="shared" si="31"/>
        <v>BUs</v>
      </c>
      <c r="T320" s="100" t="str">
        <f t="shared" si="32"/>
        <v>Symptome</v>
      </c>
      <c r="U320" s="100">
        <f>IFERROR(VLOOKUP(Abfalldokumentation!$W320,Kennzahlen!S:U,3,FALSE)*Abfalldokumentation!$J320,"0")</f>
        <v>42.588000000000001</v>
      </c>
      <c r="V320" s="99" t="str">
        <f>IF(ISBLANK(A320),VLOOKUP(Abfalldokumentation!$W320,'Linien - BU'!R:S,2,FALSE),A320)</f>
        <v>L33</v>
      </c>
      <c r="W320" s="95">
        <f t="shared" si="33"/>
        <v>49500166</v>
      </c>
      <c r="X320" s="108">
        <f t="shared" si="34"/>
        <v>12</v>
      </c>
      <c r="Y320" s="34"/>
      <c r="AC320" s="34"/>
      <c r="AF320" s="34"/>
      <c r="AG320" s="34"/>
      <c r="AH320" s="34"/>
    </row>
    <row r="321" spans="1:34" ht="30" customHeight="1" x14ac:dyDescent="0.25">
      <c r="A321" s="56" t="s">
        <v>15044</v>
      </c>
      <c r="B321" s="57" t="s">
        <v>15169</v>
      </c>
      <c r="C321" s="57">
        <v>296</v>
      </c>
      <c r="D321" s="57">
        <v>12</v>
      </c>
      <c r="E321" s="58">
        <v>44447</v>
      </c>
      <c r="F321" s="59" t="s">
        <v>15041</v>
      </c>
      <c r="G321" s="60" t="s">
        <v>87</v>
      </c>
      <c r="H321" s="61" t="str">
        <f>IFERROR(VLOOKUP(Abfalldokumentation!$B321,Artikel!A:C,3,FALSE),Abfalldokumentation!$B321)</f>
        <v>Div. Zipfel, Endstücke</v>
      </c>
      <c r="I321" s="90" t="str">
        <f>VLOOKUP(V321,'Linien - BU'!A:B,2,FALSE)</f>
        <v>Verkauf</v>
      </c>
      <c r="J321" s="91">
        <f t="shared" si="28"/>
        <v>296</v>
      </c>
      <c r="K321" s="92">
        <f>Abfalldokumentation!$E321</f>
        <v>44447</v>
      </c>
      <c r="L321" s="91" t="str">
        <f>IFERROR(IF(AND(OR(Abfalldokumentation!$I321="BU3",Abfalldokumentation!$I321="Verkauf"),Abfalldokumentation!$N321="Schimmel",Abfalldokumentation!$O321="keinen Abnehmer/kein Schälpersonal"),"Div. Zipfel, ES ohne Verwendung",VLOOKUP(Abfalldokumentation!$M321,Produktgruppen!A:B,2,FALSE)),"-")</f>
        <v>Div. Zipfel, ES ohne Verwendung</v>
      </c>
      <c r="M321" s="93" t="str">
        <f>IFERROR(VLOOKUP(Abfalldokumentation!$W321,Artikel!A:C,3,FALSE),Abfalldokumentation!$W321)</f>
        <v>Div. Zipfel, Endstücke</v>
      </c>
      <c r="N321" s="94" t="str">
        <f>VLOOKUP(D321,'Liste Gründe'!A:D,2,FALSE)</f>
        <v>Schimmel</v>
      </c>
      <c r="O321" s="92" t="str">
        <f>IF(ISBLANK(F321),VLOOKUP(Abfalldokumentation!$X321,'Liste Gründe'!A:D,3,FALSE),F321)</f>
        <v>keinen Abnehmer/kein Schälpersonal</v>
      </c>
      <c r="P321" s="94" t="str">
        <f>IF(ISBLANK(Abfalldokumentation!$G321),"-",Abfalldokumentation!$G321)</f>
        <v>keinen Abnehmer/Schälen</v>
      </c>
      <c r="Q321" s="93">
        <f t="shared" si="29"/>
        <v>36</v>
      </c>
      <c r="R321" s="94" t="str">
        <f t="shared" si="30"/>
        <v>Produkte</v>
      </c>
      <c r="S321" s="94" t="str">
        <f t="shared" si="31"/>
        <v>BUs</v>
      </c>
      <c r="T321" s="94" t="str">
        <f t="shared" si="32"/>
        <v>Symptome</v>
      </c>
      <c r="U321" s="94" t="str">
        <f>IFERROR(VLOOKUP(Abfalldokumentation!$W321,Kennzahlen!S:U,3,FALSE)*Abfalldokumentation!$J321,"0")</f>
        <v>0</v>
      </c>
      <c r="V321" s="93" t="str">
        <f>IF(ISBLANK(A321),VLOOKUP(Abfalldokumentation!$W321,'Linien - BU'!R:S,2,FALSE),A321)</f>
        <v>Verkauf</v>
      </c>
      <c r="W321" s="95" t="str">
        <f t="shared" si="33"/>
        <v>Div. Zipfel, Endstücke</v>
      </c>
      <c r="X321" s="108">
        <f t="shared" si="34"/>
        <v>12</v>
      </c>
      <c r="Y321" s="34"/>
      <c r="AC321" s="34"/>
      <c r="AF321" s="34"/>
      <c r="AG321" s="34"/>
      <c r="AH321" s="34"/>
    </row>
    <row r="322" spans="1:34" ht="30" customHeight="1" x14ac:dyDescent="0.25">
      <c r="A322" s="50" t="s">
        <v>15044</v>
      </c>
      <c r="B322" s="51" t="s">
        <v>15169</v>
      </c>
      <c r="C322" s="51">
        <v>480</v>
      </c>
      <c r="D322" s="51">
        <v>12</v>
      </c>
      <c r="E322" s="52">
        <v>44447</v>
      </c>
      <c r="F322" s="53" t="s">
        <v>15041</v>
      </c>
      <c r="G322" s="54" t="s">
        <v>87</v>
      </c>
      <c r="H322" s="55" t="str">
        <f>IFERROR(VLOOKUP(Abfalldokumentation!$B322,Artikel!A:C,3,FALSE),Abfalldokumentation!$B322)</f>
        <v>Div. Zipfel, Endstücke</v>
      </c>
      <c r="I322" s="96" t="str">
        <f>VLOOKUP(V322,'Linien - BU'!A:B,2,FALSE)</f>
        <v>Verkauf</v>
      </c>
      <c r="J322" s="97">
        <f t="shared" ref="J322:J385" si="35">C322</f>
        <v>480</v>
      </c>
      <c r="K322" s="98">
        <f>Abfalldokumentation!$E322</f>
        <v>44447</v>
      </c>
      <c r="L322" s="97" t="str">
        <f>IFERROR(IF(AND(OR(Abfalldokumentation!$I322="BU3",Abfalldokumentation!$I322="Verkauf"),Abfalldokumentation!$N322="Schimmel",Abfalldokumentation!$O322="keinen Abnehmer/kein Schälpersonal"),"Div. Zipfel, ES ohne Verwendung",VLOOKUP(Abfalldokumentation!$M322,Produktgruppen!A:B,2,FALSE)),"-")</f>
        <v>Div. Zipfel, ES ohne Verwendung</v>
      </c>
      <c r="M322" s="99" t="str">
        <f>IFERROR(VLOOKUP(Abfalldokumentation!$W322,Artikel!A:C,3,FALSE),Abfalldokumentation!$W322)</f>
        <v>Div. Zipfel, Endstücke</v>
      </c>
      <c r="N322" s="100" t="str">
        <f>VLOOKUP(D322,'Liste Gründe'!A:D,2,FALSE)</f>
        <v>Schimmel</v>
      </c>
      <c r="O322" s="98" t="str">
        <f>IF(ISBLANK(F322),VLOOKUP(Abfalldokumentation!$X322,'Liste Gründe'!A:D,3,FALSE),F322)</f>
        <v>keinen Abnehmer/kein Schälpersonal</v>
      </c>
      <c r="P322" s="100" t="str">
        <f>IF(ISBLANK(Abfalldokumentation!$G322),"-",Abfalldokumentation!$G322)</f>
        <v>keinen Abnehmer/Schälen</v>
      </c>
      <c r="Q322" s="99">
        <f t="shared" ref="Q322:Q385" si="36">_xlfn.ISOWEEKNUM(K322)</f>
        <v>36</v>
      </c>
      <c r="R322" s="100" t="str">
        <f t="shared" ref="R322:R385" si="37">"Produkte"</f>
        <v>Produkte</v>
      </c>
      <c r="S322" s="100" t="str">
        <f t="shared" ref="S322:S385" si="38">"BUs"</f>
        <v>BUs</v>
      </c>
      <c r="T322" s="100" t="str">
        <f t="shared" ref="T322:T385" si="39">"Symptome"</f>
        <v>Symptome</v>
      </c>
      <c r="U322" s="100" t="str">
        <f>IFERROR(VLOOKUP(Abfalldokumentation!$W322,Kennzahlen!S:U,3,FALSE)*Abfalldokumentation!$J322,"0")</f>
        <v>0</v>
      </c>
      <c r="V322" s="99" t="str">
        <f>IF(ISBLANK(A322),VLOOKUP(Abfalldokumentation!$W322,'Linien - BU'!R:S,2,FALSE),A322)</f>
        <v>Verkauf</v>
      </c>
      <c r="W322" s="95" t="str">
        <f t="shared" ref="W322:W385" si="40">B322</f>
        <v>Div. Zipfel, Endstücke</v>
      </c>
      <c r="X322" s="108">
        <f t="shared" ref="X322:X385" si="41">D322</f>
        <v>12</v>
      </c>
      <c r="Y322" s="34"/>
      <c r="AC322" s="34"/>
      <c r="AF322" s="34"/>
      <c r="AG322" s="34"/>
      <c r="AH322" s="34"/>
    </row>
    <row r="323" spans="1:34" ht="30" customHeight="1" x14ac:dyDescent="0.25">
      <c r="A323" s="56" t="s">
        <v>63</v>
      </c>
      <c r="B323" s="57" t="s">
        <v>15169</v>
      </c>
      <c r="C323" s="57">
        <v>25</v>
      </c>
      <c r="D323" s="57">
        <v>12</v>
      </c>
      <c r="E323" s="58">
        <v>44447</v>
      </c>
      <c r="F323" s="59" t="s">
        <v>15037</v>
      </c>
      <c r="G323" s="60" t="s">
        <v>15037</v>
      </c>
      <c r="H323" s="61" t="str">
        <f>IFERROR(VLOOKUP(Abfalldokumentation!$B323,Artikel!A:C,3,FALSE),Abfalldokumentation!$B323)</f>
        <v>Div. Zipfel, Endstücke</v>
      </c>
      <c r="I323" s="90" t="str">
        <f>VLOOKUP(V323,'Linien - BU'!A:B,2,FALSE)</f>
        <v>BU1</v>
      </c>
      <c r="J323" s="91">
        <f t="shared" si="35"/>
        <v>25</v>
      </c>
      <c r="K323" s="92">
        <f>Abfalldokumentation!$E323</f>
        <v>44447</v>
      </c>
      <c r="L323" s="91" t="str">
        <f>IFERROR(IF(AND(OR(Abfalldokumentation!$I323="BU3",Abfalldokumentation!$I323="Verkauf"),Abfalldokumentation!$N323="Schimmel",Abfalldokumentation!$O323="keinen Abnehmer/kein Schälpersonal"),"Div. Zipfel, ES ohne Verwendung",VLOOKUP(Abfalldokumentation!$M323,Produktgruppen!A:B,2,FALSE)),"-")</f>
        <v>-</v>
      </c>
      <c r="M323" s="93" t="str">
        <f>IFERROR(VLOOKUP(Abfalldokumentation!$W323,Artikel!A:C,3,FALSE),Abfalldokumentation!$W323)</f>
        <v>Div. Zipfel, Endstücke</v>
      </c>
      <c r="N323" s="94" t="str">
        <f>VLOOKUP(D323,'Liste Gründe'!A:D,2,FALSE)</f>
        <v>Schimmel</v>
      </c>
      <c r="O323" s="92" t="str">
        <f>IF(ISBLANK(F323),VLOOKUP(Abfalldokumentation!$X323,'Liste Gründe'!A:D,3,FALSE),F323)</f>
        <v>VOS &gt; Einsatz</v>
      </c>
      <c r="P323" s="94" t="str">
        <f>IF(ISBLANK(Abfalldokumentation!$G323),"-",Abfalldokumentation!$G323)</f>
        <v>VOS &gt; Einsatz</v>
      </c>
      <c r="Q323" s="93">
        <f t="shared" si="36"/>
        <v>36</v>
      </c>
      <c r="R323" s="94" t="str">
        <f t="shared" si="37"/>
        <v>Produkte</v>
      </c>
      <c r="S323" s="94" t="str">
        <f t="shared" si="38"/>
        <v>BUs</v>
      </c>
      <c r="T323" s="94" t="str">
        <f t="shared" si="39"/>
        <v>Symptome</v>
      </c>
      <c r="U323" s="94" t="str">
        <f>IFERROR(VLOOKUP(Abfalldokumentation!$W323,Kennzahlen!S:U,3,FALSE)*Abfalldokumentation!$J323,"0")</f>
        <v>0</v>
      </c>
      <c r="V323" s="93" t="str">
        <f>IF(ISBLANK(A323),VLOOKUP(Abfalldokumentation!$W323,'Linien - BU'!R:S,2,FALSE),A323)</f>
        <v>Abfüllung</v>
      </c>
      <c r="W323" s="95" t="str">
        <f t="shared" si="40"/>
        <v>Div. Zipfel, Endstücke</v>
      </c>
      <c r="X323" s="108">
        <f t="shared" si="41"/>
        <v>12</v>
      </c>
      <c r="Y323" s="34"/>
      <c r="AC323" s="34"/>
      <c r="AF323" s="34"/>
      <c r="AG323" s="34"/>
      <c r="AH323" s="34"/>
    </row>
    <row r="324" spans="1:34" ht="30" customHeight="1" x14ac:dyDescent="0.25">
      <c r="A324" s="50" t="s">
        <v>63</v>
      </c>
      <c r="B324" s="51" t="s">
        <v>60</v>
      </c>
      <c r="C324" s="51">
        <v>12.8</v>
      </c>
      <c r="D324" s="51">
        <v>30</v>
      </c>
      <c r="E324" s="52">
        <v>44447</v>
      </c>
      <c r="F324" s="53"/>
      <c r="G324" s="54"/>
      <c r="H324" s="55" t="str">
        <f>IFERROR(VLOOKUP(Abfalldokumentation!$B324,Artikel!A:C,3,FALSE),Abfalldokumentation!$B324)</f>
        <v>Diverses aus Abfüllung</v>
      </c>
      <c r="I324" s="96" t="str">
        <f>VLOOKUP(V324,'Linien - BU'!A:B,2,FALSE)</f>
        <v>BU1</v>
      </c>
      <c r="J324" s="97">
        <f t="shared" si="35"/>
        <v>12.8</v>
      </c>
      <c r="K324" s="98">
        <f>Abfalldokumentation!$E324</f>
        <v>44447</v>
      </c>
      <c r="L324" s="97" t="str">
        <f>IFERROR(IF(AND(OR(Abfalldokumentation!$I324="BU3",Abfalldokumentation!$I324="Verkauf"),Abfalldokumentation!$N324="Schimmel",Abfalldokumentation!$O324="keinen Abnehmer/kein Schälpersonal"),"Div. Zipfel, ES ohne Verwendung",VLOOKUP(Abfalldokumentation!$M324,Produktgruppen!A:B,2,FALSE)),"-")</f>
        <v>Diverses</v>
      </c>
      <c r="M324" s="99" t="str">
        <f>IFERROR(VLOOKUP(Abfalldokumentation!$W324,Artikel!A:C,3,FALSE),Abfalldokumentation!$W324)</f>
        <v>Diverses aus Abfüllung</v>
      </c>
      <c r="N324" s="100" t="str">
        <f>VLOOKUP(D324,'Liste Gründe'!A:D,2,FALSE)</f>
        <v>Linienbezogen</v>
      </c>
      <c r="O324" s="98" t="str">
        <f>IF(ISBLANK(F324),VLOOKUP(Abfalldokumentation!$X324,'Liste Gründe'!A:D,3,FALSE),F324)</f>
        <v>Maschinenabfall</v>
      </c>
      <c r="P324" s="100" t="str">
        <f>IF(ISBLANK(Abfalldokumentation!$G324),"-",Abfalldokumentation!$G324)</f>
        <v>-</v>
      </c>
      <c r="Q324" s="99">
        <f t="shared" si="36"/>
        <v>36</v>
      </c>
      <c r="R324" s="100" t="str">
        <f t="shared" si="37"/>
        <v>Produkte</v>
      </c>
      <c r="S324" s="100" t="str">
        <f t="shared" si="38"/>
        <v>BUs</v>
      </c>
      <c r="T324" s="100" t="str">
        <f t="shared" si="39"/>
        <v>Symptome</v>
      </c>
      <c r="U324" s="100" t="str">
        <f>IFERROR(VLOOKUP(Abfalldokumentation!$W324,Kennzahlen!S:U,3,FALSE)*Abfalldokumentation!$J324,"0")</f>
        <v>0</v>
      </c>
      <c r="V324" s="99" t="str">
        <f>IF(ISBLANK(A324),VLOOKUP(Abfalldokumentation!$W324,'Linien - BU'!R:S,2,FALSE),A324)</f>
        <v>Abfüllung</v>
      </c>
      <c r="W324" s="95" t="str">
        <f t="shared" si="40"/>
        <v>Diverses aus Abfüllung</v>
      </c>
      <c r="X324" s="108">
        <f t="shared" si="41"/>
        <v>30</v>
      </c>
      <c r="Y324" s="34"/>
      <c r="AC324" s="34"/>
      <c r="AF324" s="34"/>
      <c r="AG324" s="34"/>
      <c r="AH324" s="34"/>
    </row>
    <row r="325" spans="1:34" ht="30" customHeight="1" x14ac:dyDescent="0.25">
      <c r="A325" s="56" t="s">
        <v>63</v>
      </c>
      <c r="B325" s="57" t="s">
        <v>60</v>
      </c>
      <c r="C325" s="57">
        <v>16.2</v>
      </c>
      <c r="D325" s="57">
        <v>30</v>
      </c>
      <c r="E325" s="58">
        <v>44447</v>
      </c>
      <c r="F325" s="59"/>
      <c r="G325" s="60"/>
      <c r="H325" s="61" t="str">
        <f>IFERROR(VLOOKUP(Abfalldokumentation!$B325,Artikel!A:C,3,FALSE),Abfalldokumentation!$B325)</f>
        <v>Diverses aus Abfüllung</v>
      </c>
      <c r="I325" s="90" t="str">
        <f>VLOOKUP(V325,'Linien - BU'!A:B,2,FALSE)</f>
        <v>BU1</v>
      </c>
      <c r="J325" s="91">
        <f t="shared" si="35"/>
        <v>16.2</v>
      </c>
      <c r="K325" s="92">
        <f>Abfalldokumentation!$E325</f>
        <v>44447</v>
      </c>
      <c r="L325" s="91" t="str">
        <f>IFERROR(IF(AND(OR(Abfalldokumentation!$I325="BU3",Abfalldokumentation!$I325="Verkauf"),Abfalldokumentation!$N325="Schimmel",Abfalldokumentation!$O325="keinen Abnehmer/kein Schälpersonal"),"Div. Zipfel, ES ohne Verwendung",VLOOKUP(Abfalldokumentation!$M325,Produktgruppen!A:B,2,FALSE)),"-")</f>
        <v>Diverses</v>
      </c>
      <c r="M325" s="93" t="str">
        <f>IFERROR(VLOOKUP(Abfalldokumentation!$W325,Artikel!A:C,3,FALSE),Abfalldokumentation!$W325)</f>
        <v>Diverses aus Abfüllung</v>
      </c>
      <c r="N325" s="94" t="str">
        <f>VLOOKUP(D325,'Liste Gründe'!A:D,2,FALSE)</f>
        <v>Linienbezogen</v>
      </c>
      <c r="O325" s="92" t="str">
        <f>IF(ISBLANK(F325),VLOOKUP(Abfalldokumentation!$X325,'Liste Gründe'!A:D,3,FALSE),F325)</f>
        <v>Maschinenabfall</v>
      </c>
      <c r="P325" s="94" t="str">
        <f>IF(ISBLANK(Abfalldokumentation!$G325),"-",Abfalldokumentation!$G325)</f>
        <v>-</v>
      </c>
      <c r="Q325" s="93">
        <f t="shared" si="36"/>
        <v>36</v>
      </c>
      <c r="R325" s="94" t="str">
        <f t="shared" si="37"/>
        <v>Produkte</v>
      </c>
      <c r="S325" s="94" t="str">
        <f t="shared" si="38"/>
        <v>BUs</v>
      </c>
      <c r="T325" s="94" t="str">
        <f t="shared" si="39"/>
        <v>Symptome</v>
      </c>
      <c r="U325" s="94" t="str">
        <f>IFERROR(VLOOKUP(Abfalldokumentation!$W325,Kennzahlen!S:U,3,FALSE)*Abfalldokumentation!$J325,"0")</f>
        <v>0</v>
      </c>
      <c r="V325" s="93" t="str">
        <f>IF(ISBLANK(A325),VLOOKUP(Abfalldokumentation!$W325,'Linien - BU'!R:S,2,FALSE),A325)</f>
        <v>Abfüllung</v>
      </c>
      <c r="W325" s="95" t="str">
        <f t="shared" si="40"/>
        <v>Diverses aus Abfüllung</v>
      </c>
      <c r="X325" s="108">
        <f t="shared" si="41"/>
        <v>30</v>
      </c>
      <c r="Y325" s="34"/>
      <c r="AC325" s="34"/>
      <c r="AF325" s="34"/>
      <c r="AG325" s="34"/>
      <c r="AH325" s="34"/>
    </row>
    <row r="326" spans="1:34" ht="30" customHeight="1" x14ac:dyDescent="0.25">
      <c r="A326" s="50" t="s">
        <v>63</v>
      </c>
      <c r="B326" s="51" t="s">
        <v>60</v>
      </c>
      <c r="C326" s="51">
        <v>55</v>
      </c>
      <c r="D326" s="51">
        <v>30</v>
      </c>
      <c r="E326" s="52">
        <v>44447</v>
      </c>
      <c r="F326" s="53"/>
      <c r="G326" s="54"/>
      <c r="H326" s="55" t="str">
        <f>IFERROR(VLOOKUP(Abfalldokumentation!$B326,Artikel!A:C,3,FALSE),Abfalldokumentation!$B326)</f>
        <v>Diverses aus Abfüllung</v>
      </c>
      <c r="I326" s="96" t="str">
        <f>VLOOKUP(V326,'Linien - BU'!A:B,2,FALSE)</f>
        <v>BU1</v>
      </c>
      <c r="J326" s="97">
        <f t="shared" si="35"/>
        <v>55</v>
      </c>
      <c r="K326" s="98">
        <f>Abfalldokumentation!$E326</f>
        <v>44447</v>
      </c>
      <c r="L326" s="97" t="str">
        <f>IFERROR(IF(AND(OR(Abfalldokumentation!$I326="BU3",Abfalldokumentation!$I326="Verkauf"),Abfalldokumentation!$N326="Schimmel",Abfalldokumentation!$O326="keinen Abnehmer/kein Schälpersonal"),"Div. Zipfel, ES ohne Verwendung",VLOOKUP(Abfalldokumentation!$M326,Produktgruppen!A:B,2,FALSE)),"-")</f>
        <v>Diverses</v>
      </c>
      <c r="M326" s="99" t="str">
        <f>IFERROR(VLOOKUP(Abfalldokumentation!$W326,Artikel!A:C,3,FALSE),Abfalldokumentation!$W326)</f>
        <v>Diverses aus Abfüllung</v>
      </c>
      <c r="N326" s="100" t="str">
        <f>VLOOKUP(D326,'Liste Gründe'!A:D,2,FALSE)</f>
        <v>Linienbezogen</v>
      </c>
      <c r="O326" s="98" t="str">
        <f>IF(ISBLANK(F326),VLOOKUP(Abfalldokumentation!$X326,'Liste Gründe'!A:D,3,FALSE),F326)</f>
        <v>Maschinenabfall</v>
      </c>
      <c r="P326" s="100" t="str">
        <f>IF(ISBLANK(Abfalldokumentation!$G326),"-",Abfalldokumentation!$G326)</f>
        <v>-</v>
      </c>
      <c r="Q326" s="99">
        <f t="shared" si="36"/>
        <v>36</v>
      </c>
      <c r="R326" s="100" t="str">
        <f t="shared" si="37"/>
        <v>Produkte</v>
      </c>
      <c r="S326" s="100" t="str">
        <f t="shared" si="38"/>
        <v>BUs</v>
      </c>
      <c r="T326" s="100" t="str">
        <f t="shared" si="39"/>
        <v>Symptome</v>
      </c>
      <c r="U326" s="100" t="str">
        <f>IFERROR(VLOOKUP(Abfalldokumentation!$W326,Kennzahlen!S:U,3,FALSE)*Abfalldokumentation!$J326,"0")</f>
        <v>0</v>
      </c>
      <c r="V326" s="99" t="str">
        <f>IF(ISBLANK(A326),VLOOKUP(Abfalldokumentation!$W326,'Linien - BU'!R:S,2,FALSE),A326)</f>
        <v>Abfüllung</v>
      </c>
      <c r="W326" s="95" t="str">
        <f t="shared" si="40"/>
        <v>Diverses aus Abfüllung</v>
      </c>
      <c r="X326" s="108">
        <f t="shared" si="41"/>
        <v>30</v>
      </c>
      <c r="Y326" s="34"/>
      <c r="AC326" s="34"/>
      <c r="AF326" s="34"/>
      <c r="AG326" s="34"/>
      <c r="AH326" s="34"/>
    </row>
    <row r="327" spans="1:34" ht="30" customHeight="1" x14ac:dyDescent="0.25">
      <c r="A327" s="56" t="s">
        <v>63</v>
      </c>
      <c r="B327" s="57" t="s">
        <v>60</v>
      </c>
      <c r="C327" s="57">
        <v>40</v>
      </c>
      <c r="D327" s="57">
        <v>10</v>
      </c>
      <c r="E327" s="58">
        <v>44447</v>
      </c>
      <c r="F327" s="59"/>
      <c r="G327" s="60"/>
      <c r="H327" s="61" t="str">
        <f>IFERROR(VLOOKUP(Abfalldokumentation!$B327,Artikel!A:C,3,FALSE),Abfalldokumentation!$B327)</f>
        <v>Diverses aus Abfüllung</v>
      </c>
      <c r="I327" s="90" t="str">
        <f>VLOOKUP(V327,'Linien - BU'!A:B,2,FALSE)</f>
        <v>BU1</v>
      </c>
      <c r="J327" s="91">
        <f t="shared" si="35"/>
        <v>40</v>
      </c>
      <c r="K327" s="92">
        <f>Abfalldokumentation!$E327</f>
        <v>44447</v>
      </c>
      <c r="L327" s="91" t="str">
        <f>IFERROR(IF(AND(OR(Abfalldokumentation!$I327="BU3",Abfalldokumentation!$I327="Verkauf"),Abfalldokumentation!$N327="Schimmel",Abfalldokumentation!$O327="keinen Abnehmer/kein Schälpersonal"),"Div. Zipfel, ES ohne Verwendung",VLOOKUP(Abfalldokumentation!$M327,Produktgruppen!A:B,2,FALSE)),"-")</f>
        <v>Diverses</v>
      </c>
      <c r="M327" s="93" t="str">
        <f>IFERROR(VLOOKUP(Abfalldokumentation!$W327,Artikel!A:C,3,FALSE),Abfalldokumentation!$W327)</f>
        <v>Diverses aus Abfüllung</v>
      </c>
      <c r="N327" s="94" t="str">
        <f>VLOOKUP(D327,'Liste Gründe'!A:D,2,FALSE)</f>
        <v>Linienbezogen</v>
      </c>
      <c r="O327" s="92" t="str">
        <f>IF(ISBLANK(F327),VLOOKUP(Abfalldokumentation!$X327,'Liste Gründe'!A:D,3,FALSE),F327)</f>
        <v>Reinigung</v>
      </c>
      <c r="P327" s="94" t="str">
        <f>IF(ISBLANK(Abfalldokumentation!$G327),"-",Abfalldokumentation!$G327)</f>
        <v>-</v>
      </c>
      <c r="Q327" s="93">
        <f t="shared" si="36"/>
        <v>36</v>
      </c>
      <c r="R327" s="94" t="str">
        <f t="shared" si="37"/>
        <v>Produkte</v>
      </c>
      <c r="S327" s="94" t="str">
        <f t="shared" si="38"/>
        <v>BUs</v>
      </c>
      <c r="T327" s="94" t="str">
        <f t="shared" si="39"/>
        <v>Symptome</v>
      </c>
      <c r="U327" s="94" t="str">
        <f>IFERROR(VLOOKUP(Abfalldokumentation!$W327,Kennzahlen!S:U,3,FALSE)*Abfalldokumentation!$J327,"0")</f>
        <v>0</v>
      </c>
      <c r="V327" s="93" t="str">
        <f>IF(ISBLANK(A327),VLOOKUP(Abfalldokumentation!$W327,'Linien - BU'!R:S,2,FALSE),A327)</f>
        <v>Abfüllung</v>
      </c>
      <c r="W327" s="95" t="str">
        <f t="shared" si="40"/>
        <v>Diverses aus Abfüllung</v>
      </c>
      <c r="X327" s="108">
        <f t="shared" si="41"/>
        <v>10</v>
      </c>
      <c r="Y327" s="34"/>
      <c r="AC327" s="34"/>
      <c r="AF327" s="34"/>
      <c r="AG327" s="34"/>
      <c r="AH327" s="34"/>
    </row>
    <row r="328" spans="1:34" ht="30" customHeight="1" x14ac:dyDescent="0.25">
      <c r="A328" s="50" t="s">
        <v>63</v>
      </c>
      <c r="B328" s="51" t="s">
        <v>60</v>
      </c>
      <c r="C328" s="51">
        <v>47</v>
      </c>
      <c r="D328" s="51">
        <v>33</v>
      </c>
      <c r="E328" s="52">
        <v>44447</v>
      </c>
      <c r="F328" s="53" t="s">
        <v>186</v>
      </c>
      <c r="G328" s="54" t="s">
        <v>207</v>
      </c>
      <c r="H328" s="55" t="str">
        <f>IFERROR(VLOOKUP(Abfalldokumentation!$B328,Artikel!A:C,3,FALSE),Abfalldokumentation!$B328)</f>
        <v>Diverses aus Abfüllung</v>
      </c>
      <c r="I328" s="96" t="str">
        <f>VLOOKUP(V328,'Linien - BU'!A:B,2,FALSE)</f>
        <v>BU1</v>
      </c>
      <c r="J328" s="97">
        <f t="shared" si="35"/>
        <v>47</v>
      </c>
      <c r="K328" s="98">
        <f>Abfalldokumentation!$E328</f>
        <v>44447</v>
      </c>
      <c r="L328" s="97" t="str">
        <f>IFERROR(IF(AND(OR(Abfalldokumentation!$I328="BU3",Abfalldokumentation!$I328="Verkauf"),Abfalldokumentation!$N328="Schimmel",Abfalldokumentation!$O328="keinen Abnehmer/kein Schälpersonal"),"Div. Zipfel, ES ohne Verwendung",VLOOKUP(Abfalldokumentation!$M328,Produktgruppen!A:B,2,FALSE)),"-")</f>
        <v>Diverses</v>
      </c>
      <c r="M328" s="99" t="str">
        <f>IFERROR(VLOOKUP(Abfalldokumentation!$W328,Artikel!A:C,3,FALSE),Abfalldokumentation!$W328)</f>
        <v>Diverses aus Abfüllung</v>
      </c>
      <c r="N328" s="100" t="str">
        <f>VLOOKUP(D328,'Liste Gründe'!A:D,2,FALSE)</f>
        <v>Linienbezogen</v>
      </c>
      <c r="O328" s="98" t="str">
        <f>IF(ISBLANK(F328),VLOOKUP(Abfalldokumentation!$X328,'Liste Gründe'!A:D,3,FALSE),F328)</f>
        <v>Bodenabfall Abfüllung</v>
      </c>
      <c r="P328" s="100" t="str">
        <f>IF(ISBLANK(Abfalldokumentation!$G328),"-",Abfalldokumentation!$G328)</f>
        <v>Schlaufe gerissen</v>
      </c>
      <c r="Q328" s="99">
        <f t="shared" si="36"/>
        <v>36</v>
      </c>
      <c r="R328" s="100" t="str">
        <f t="shared" si="37"/>
        <v>Produkte</v>
      </c>
      <c r="S328" s="100" t="str">
        <f t="shared" si="38"/>
        <v>BUs</v>
      </c>
      <c r="T328" s="100" t="str">
        <f t="shared" si="39"/>
        <v>Symptome</v>
      </c>
      <c r="U328" s="100" t="str">
        <f>IFERROR(VLOOKUP(Abfalldokumentation!$W328,Kennzahlen!S:U,3,FALSE)*Abfalldokumentation!$J328,"0")</f>
        <v>0</v>
      </c>
      <c r="V328" s="99" t="str">
        <f>IF(ISBLANK(A328),VLOOKUP(Abfalldokumentation!$W328,'Linien - BU'!R:S,2,FALSE),A328)</f>
        <v>Abfüllung</v>
      </c>
      <c r="W328" s="95" t="str">
        <f t="shared" si="40"/>
        <v>Diverses aus Abfüllung</v>
      </c>
      <c r="X328" s="108">
        <f t="shared" si="41"/>
        <v>33</v>
      </c>
      <c r="Y328" s="34"/>
      <c r="AC328" s="34"/>
      <c r="AF328" s="34"/>
      <c r="AG328" s="34"/>
      <c r="AH328" s="34"/>
    </row>
    <row r="329" spans="1:34" ht="30" customHeight="1" x14ac:dyDescent="0.25">
      <c r="A329" s="56" t="s">
        <v>59</v>
      </c>
      <c r="B329" s="57" t="s">
        <v>57</v>
      </c>
      <c r="C329" s="57">
        <v>31.5</v>
      </c>
      <c r="D329" s="63">
        <v>71</v>
      </c>
      <c r="E329" s="58">
        <v>44447</v>
      </c>
      <c r="F329" s="59" t="s">
        <v>116</v>
      </c>
      <c r="G329" s="60" t="s">
        <v>116</v>
      </c>
      <c r="H329" s="61" t="str">
        <f>IFERROR(VLOOKUP(Abfalldokumentation!$B329,Artikel!A:C,3,FALSE),Abfalldokumentation!$B329)</f>
        <v>Laborproben</v>
      </c>
      <c r="I329" s="90" t="str">
        <f>VLOOKUP(V329,'Linien - BU'!A:B,2,FALSE)</f>
        <v>Rest</v>
      </c>
      <c r="J329" s="91">
        <f t="shared" si="35"/>
        <v>31.5</v>
      </c>
      <c r="K329" s="92">
        <f>Abfalldokumentation!$E329</f>
        <v>44447</v>
      </c>
      <c r="L329" s="91" t="str">
        <f>IFERROR(IF(AND(OR(Abfalldokumentation!$I329="BU3",Abfalldokumentation!$I329="Verkauf"),Abfalldokumentation!$N329="Schimmel",Abfalldokumentation!$O329="keinen Abnehmer/kein Schälpersonal"),"Div. Zipfel, ES ohne Verwendung",VLOOKUP(Abfalldokumentation!$M329,Produktgruppen!A:B,2,FALSE)),"-")</f>
        <v>Qualitätssicherung</v>
      </c>
      <c r="M329" s="93" t="str">
        <f>IFERROR(VLOOKUP(Abfalldokumentation!$W329,Artikel!A:C,3,FALSE),Abfalldokumentation!$W329)</f>
        <v>Laborproben</v>
      </c>
      <c r="N329" s="94" t="str">
        <f>VLOOKUP(D329,'Liste Gründe'!A:D,2,FALSE)</f>
        <v>Qualitätssicherung</v>
      </c>
      <c r="O329" s="92" t="str">
        <f>IF(ISBLANK(F329),VLOOKUP(Abfalldokumentation!$X329,'Liste Gründe'!A:D,3,FALSE),F329)</f>
        <v>Einwaage Labor</v>
      </c>
      <c r="P329" s="94" t="str">
        <f>IF(ISBLANK(Abfalldokumentation!$G329),"-",Abfalldokumentation!$G329)</f>
        <v>Einwaage Labor</v>
      </c>
      <c r="Q329" s="93">
        <f t="shared" si="36"/>
        <v>36</v>
      </c>
      <c r="R329" s="94" t="str">
        <f t="shared" si="37"/>
        <v>Produkte</v>
      </c>
      <c r="S329" s="94" t="str">
        <f t="shared" si="38"/>
        <v>BUs</v>
      </c>
      <c r="T329" s="94" t="str">
        <f t="shared" si="39"/>
        <v>Symptome</v>
      </c>
      <c r="U329" s="94" t="str">
        <f>IFERROR(VLOOKUP(Abfalldokumentation!$W329,Kennzahlen!S:U,3,FALSE)*Abfalldokumentation!$J329,"0")</f>
        <v>0</v>
      </c>
      <c r="V329" s="93" t="str">
        <f>IF(ISBLANK(A329),VLOOKUP(Abfalldokumentation!$W329,'Linien - BU'!R:S,2,FALSE),A329)</f>
        <v>Labor</v>
      </c>
      <c r="W329" s="95" t="str">
        <f t="shared" si="40"/>
        <v>Laborproben</v>
      </c>
      <c r="X329" s="108">
        <f t="shared" si="41"/>
        <v>71</v>
      </c>
      <c r="Y329" s="34"/>
      <c r="AC329" s="34"/>
      <c r="AF329" s="34"/>
      <c r="AG329" s="34"/>
      <c r="AH329" s="34"/>
    </row>
    <row r="330" spans="1:34" ht="30" customHeight="1" x14ac:dyDescent="0.25">
      <c r="A330" s="50" t="s">
        <v>59</v>
      </c>
      <c r="B330" s="51" t="s">
        <v>57</v>
      </c>
      <c r="C330" s="51">
        <v>8</v>
      </c>
      <c r="D330" s="62">
        <v>71</v>
      </c>
      <c r="E330" s="52">
        <v>44447</v>
      </c>
      <c r="F330" s="53" t="s">
        <v>116</v>
      </c>
      <c r="G330" s="54" t="s">
        <v>116</v>
      </c>
      <c r="H330" s="55" t="str">
        <f>IFERROR(VLOOKUP(Abfalldokumentation!$B330,Artikel!A:C,3,FALSE),Abfalldokumentation!$B330)</f>
        <v>Laborproben</v>
      </c>
      <c r="I330" s="96" t="str">
        <f>VLOOKUP(V330,'Linien - BU'!A:B,2,FALSE)</f>
        <v>Rest</v>
      </c>
      <c r="J330" s="97">
        <f t="shared" si="35"/>
        <v>8</v>
      </c>
      <c r="K330" s="98">
        <f>Abfalldokumentation!$E330</f>
        <v>44447</v>
      </c>
      <c r="L330" s="97" t="str">
        <f>IFERROR(IF(AND(OR(Abfalldokumentation!$I330="BU3",Abfalldokumentation!$I330="Verkauf"),Abfalldokumentation!$N330="Schimmel",Abfalldokumentation!$O330="keinen Abnehmer/kein Schälpersonal"),"Div. Zipfel, ES ohne Verwendung",VLOOKUP(Abfalldokumentation!$M330,Produktgruppen!A:B,2,FALSE)),"-")</f>
        <v>Qualitätssicherung</v>
      </c>
      <c r="M330" s="99" t="str">
        <f>IFERROR(VLOOKUP(Abfalldokumentation!$W330,Artikel!A:C,3,FALSE),Abfalldokumentation!$W330)</f>
        <v>Laborproben</v>
      </c>
      <c r="N330" s="100" t="str">
        <f>VLOOKUP(D330,'Liste Gründe'!A:D,2,FALSE)</f>
        <v>Qualitätssicherung</v>
      </c>
      <c r="O330" s="98" t="str">
        <f>IF(ISBLANK(F330),VLOOKUP(Abfalldokumentation!$X330,'Liste Gründe'!A:D,3,FALSE),F330)</f>
        <v>Einwaage Labor</v>
      </c>
      <c r="P330" s="100" t="str">
        <f>IF(ISBLANK(Abfalldokumentation!$G330),"-",Abfalldokumentation!$G330)</f>
        <v>Einwaage Labor</v>
      </c>
      <c r="Q330" s="99">
        <f t="shared" si="36"/>
        <v>36</v>
      </c>
      <c r="R330" s="100" t="str">
        <f t="shared" si="37"/>
        <v>Produkte</v>
      </c>
      <c r="S330" s="100" t="str">
        <f t="shared" si="38"/>
        <v>BUs</v>
      </c>
      <c r="T330" s="100" t="str">
        <f t="shared" si="39"/>
        <v>Symptome</v>
      </c>
      <c r="U330" s="100" t="str">
        <f>IFERROR(VLOOKUP(Abfalldokumentation!$W330,Kennzahlen!S:U,3,FALSE)*Abfalldokumentation!$J330,"0")</f>
        <v>0</v>
      </c>
      <c r="V330" s="99" t="str">
        <f>IF(ISBLANK(A330),VLOOKUP(Abfalldokumentation!$W330,'Linien - BU'!R:S,2,FALSE),A330)</f>
        <v>Labor</v>
      </c>
      <c r="W330" s="95" t="str">
        <f t="shared" si="40"/>
        <v>Laborproben</v>
      </c>
      <c r="X330" s="108">
        <f t="shared" si="41"/>
        <v>71</v>
      </c>
      <c r="Y330" s="34"/>
      <c r="AC330" s="34"/>
      <c r="AF330" s="34"/>
      <c r="AG330" s="34"/>
      <c r="AH330" s="34"/>
    </row>
    <row r="331" spans="1:34" ht="30" customHeight="1" x14ac:dyDescent="0.25">
      <c r="A331" s="56" t="s">
        <v>59</v>
      </c>
      <c r="B331" s="57" t="s">
        <v>57</v>
      </c>
      <c r="C331" s="57">
        <v>10</v>
      </c>
      <c r="D331" s="63">
        <v>71</v>
      </c>
      <c r="E331" s="58">
        <v>44447</v>
      </c>
      <c r="F331" s="59" t="s">
        <v>116</v>
      </c>
      <c r="G331" s="60" t="s">
        <v>116</v>
      </c>
      <c r="H331" s="61" t="str">
        <f>IFERROR(VLOOKUP(Abfalldokumentation!$B331,Artikel!A:C,3,FALSE),Abfalldokumentation!$B331)</f>
        <v>Laborproben</v>
      </c>
      <c r="I331" s="90" t="str">
        <f>VLOOKUP(V331,'Linien - BU'!A:B,2,FALSE)</f>
        <v>Rest</v>
      </c>
      <c r="J331" s="91">
        <f t="shared" si="35"/>
        <v>10</v>
      </c>
      <c r="K331" s="92">
        <f>Abfalldokumentation!$E331</f>
        <v>44447</v>
      </c>
      <c r="L331" s="91" t="str">
        <f>IFERROR(IF(AND(OR(Abfalldokumentation!$I331="BU3",Abfalldokumentation!$I331="Verkauf"),Abfalldokumentation!$N331="Schimmel",Abfalldokumentation!$O331="keinen Abnehmer/kein Schälpersonal"),"Div. Zipfel, ES ohne Verwendung",VLOOKUP(Abfalldokumentation!$M331,Produktgruppen!A:B,2,FALSE)),"-")</f>
        <v>Qualitätssicherung</v>
      </c>
      <c r="M331" s="93" t="str">
        <f>IFERROR(VLOOKUP(Abfalldokumentation!$W331,Artikel!A:C,3,FALSE),Abfalldokumentation!$W331)</f>
        <v>Laborproben</v>
      </c>
      <c r="N331" s="94" t="str">
        <f>VLOOKUP(D331,'Liste Gründe'!A:D,2,FALSE)</f>
        <v>Qualitätssicherung</v>
      </c>
      <c r="O331" s="92" t="str">
        <f>IF(ISBLANK(F331),VLOOKUP(Abfalldokumentation!$X331,'Liste Gründe'!A:D,3,FALSE),F331)</f>
        <v>Einwaage Labor</v>
      </c>
      <c r="P331" s="94" t="str">
        <f>IF(ISBLANK(Abfalldokumentation!$G331),"-",Abfalldokumentation!$G331)</f>
        <v>Einwaage Labor</v>
      </c>
      <c r="Q331" s="93">
        <f t="shared" si="36"/>
        <v>36</v>
      </c>
      <c r="R331" s="94" t="str">
        <f t="shared" si="37"/>
        <v>Produkte</v>
      </c>
      <c r="S331" s="94" t="str">
        <f t="shared" si="38"/>
        <v>BUs</v>
      </c>
      <c r="T331" s="94" t="str">
        <f t="shared" si="39"/>
        <v>Symptome</v>
      </c>
      <c r="U331" s="94" t="str">
        <f>IFERROR(VLOOKUP(Abfalldokumentation!$W331,Kennzahlen!S:U,3,FALSE)*Abfalldokumentation!$J331,"0")</f>
        <v>0</v>
      </c>
      <c r="V331" s="93" t="str">
        <f>IF(ISBLANK(A331),VLOOKUP(Abfalldokumentation!$W331,'Linien - BU'!R:S,2,FALSE),A331)</f>
        <v>Labor</v>
      </c>
      <c r="W331" s="95" t="str">
        <f t="shared" si="40"/>
        <v>Laborproben</v>
      </c>
      <c r="X331" s="108">
        <f t="shared" si="41"/>
        <v>71</v>
      </c>
      <c r="Y331" s="34"/>
      <c r="AC331" s="34"/>
      <c r="AF331" s="34"/>
      <c r="AG331" s="34"/>
      <c r="AH331" s="34"/>
    </row>
    <row r="332" spans="1:34" ht="30" customHeight="1" x14ac:dyDescent="0.25">
      <c r="A332" s="50" t="s">
        <v>59</v>
      </c>
      <c r="B332" s="51" t="s">
        <v>57</v>
      </c>
      <c r="C332" s="51">
        <v>42</v>
      </c>
      <c r="D332" s="62">
        <v>73</v>
      </c>
      <c r="E332" s="52">
        <v>44447</v>
      </c>
      <c r="F332" s="53" t="s">
        <v>58</v>
      </c>
      <c r="G332" s="54" t="s">
        <v>58</v>
      </c>
      <c r="H332" s="55" t="str">
        <f>IFERROR(VLOOKUP(Abfalldokumentation!$B332,Artikel!A:C,3,FALSE),Abfalldokumentation!$B332)</f>
        <v>Laborproben</v>
      </c>
      <c r="I332" s="96" t="str">
        <f>VLOOKUP(V332,'Linien - BU'!A:B,2,FALSE)</f>
        <v>Rest</v>
      </c>
      <c r="J332" s="97">
        <f t="shared" si="35"/>
        <v>42</v>
      </c>
      <c r="K332" s="98">
        <f>Abfalldokumentation!$E332</f>
        <v>44447</v>
      </c>
      <c r="L332" s="97" t="str">
        <f>IFERROR(IF(AND(OR(Abfalldokumentation!$I332="BU3",Abfalldokumentation!$I332="Verkauf"),Abfalldokumentation!$N332="Schimmel",Abfalldokumentation!$O332="keinen Abnehmer/kein Schälpersonal"),"Div. Zipfel, ES ohne Verwendung",VLOOKUP(Abfalldokumentation!$M332,Produktgruppen!A:B,2,FALSE)),"-")</f>
        <v>Qualitätssicherung</v>
      </c>
      <c r="M332" s="99" t="str">
        <f>IFERROR(VLOOKUP(Abfalldokumentation!$W332,Artikel!A:C,3,FALSE),Abfalldokumentation!$W332)</f>
        <v>Laborproben</v>
      </c>
      <c r="N332" s="100" t="str">
        <f>VLOOKUP(D332,'Liste Gründe'!A:D,2,FALSE)</f>
        <v>Qualitätssicherung</v>
      </c>
      <c r="O332" s="98" t="str">
        <f>IF(ISBLANK(F332),VLOOKUP(Abfalldokumentation!$X332,'Liste Gründe'!A:D,3,FALSE),F332)</f>
        <v>Laborprobe</v>
      </c>
      <c r="P332" s="100" t="str">
        <f>IF(ISBLANK(Abfalldokumentation!$G332),"-",Abfalldokumentation!$G332)</f>
        <v>Laborprobe</v>
      </c>
      <c r="Q332" s="99">
        <f t="shared" si="36"/>
        <v>36</v>
      </c>
      <c r="R332" s="100" t="str">
        <f t="shared" si="37"/>
        <v>Produkte</v>
      </c>
      <c r="S332" s="100" t="str">
        <f t="shared" si="38"/>
        <v>BUs</v>
      </c>
      <c r="T332" s="100" t="str">
        <f t="shared" si="39"/>
        <v>Symptome</v>
      </c>
      <c r="U332" s="100" t="str">
        <f>IFERROR(VLOOKUP(Abfalldokumentation!$W332,Kennzahlen!S:U,3,FALSE)*Abfalldokumentation!$J332,"0")</f>
        <v>0</v>
      </c>
      <c r="V332" s="99" t="str">
        <f>IF(ISBLANK(A332),VLOOKUP(Abfalldokumentation!$W332,'Linien - BU'!R:S,2,FALSE),A332)</f>
        <v>Labor</v>
      </c>
      <c r="W332" s="95" t="str">
        <f t="shared" si="40"/>
        <v>Laborproben</v>
      </c>
      <c r="X332" s="108">
        <f t="shared" si="41"/>
        <v>73</v>
      </c>
      <c r="Y332" s="34"/>
      <c r="AC332" s="34"/>
      <c r="AF332" s="34"/>
      <c r="AG332" s="34"/>
      <c r="AH332" s="34"/>
    </row>
    <row r="333" spans="1:34" ht="30" customHeight="1" x14ac:dyDescent="0.25">
      <c r="A333" s="56" t="s">
        <v>59</v>
      </c>
      <c r="B333" s="57" t="s">
        <v>57</v>
      </c>
      <c r="C333" s="57">
        <v>60</v>
      </c>
      <c r="D333" s="63">
        <v>73</v>
      </c>
      <c r="E333" s="58">
        <v>44447</v>
      </c>
      <c r="F333" s="59" t="s">
        <v>58</v>
      </c>
      <c r="G333" s="60" t="s">
        <v>58</v>
      </c>
      <c r="H333" s="61" t="str">
        <f>IFERROR(VLOOKUP(Abfalldokumentation!$B333,Artikel!A:C,3,FALSE),Abfalldokumentation!$B333)</f>
        <v>Laborproben</v>
      </c>
      <c r="I333" s="90" t="str">
        <f>VLOOKUP(V333,'Linien - BU'!A:B,2,FALSE)</f>
        <v>Rest</v>
      </c>
      <c r="J333" s="91">
        <f t="shared" si="35"/>
        <v>60</v>
      </c>
      <c r="K333" s="92">
        <f>Abfalldokumentation!$E333</f>
        <v>44447</v>
      </c>
      <c r="L333" s="91" t="str">
        <f>IFERROR(IF(AND(OR(Abfalldokumentation!$I333="BU3",Abfalldokumentation!$I333="Verkauf"),Abfalldokumentation!$N333="Schimmel",Abfalldokumentation!$O333="keinen Abnehmer/kein Schälpersonal"),"Div. Zipfel, ES ohne Verwendung",VLOOKUP(Abfalldokumentation!$M333,Produktgruppen!A:B,2,FALSE)),"-")</f>
        <v>Qualitätssicherung</v>
      </c>
      <c r="M333" s="93" t="str">
        <f>IFERROR(VLOOKUP(Abfalldokumentation!$W333,Artikel!A:C,3,FALSE),Abfalldokumentation!$W333)</f>
        <v>Laborproben</v>
      </c>
      <c r="N333" s="94" t="str">
        <f>VLOOKUP(D333,'Liste Gründe'!A:D,2,FALSE)</f>
        <v>Qualitätssicherung</v>
      </c>
      <c r="O333" s="92" t="str">
        <f>IF(ISBLANK(F333),VLOOKUP(Abfalldokumentation!$X333,'Liste Gründe'!A:D,3,FALSE),F333)</f>
        <v>Laborprobe</v>
      </c>
      <c r="P333" s="94" t="str">
        <f>IF(ISBLANK(Abfalldokumentation!$G333),"-",Abfalldokumentation!$G333)</f>
        <v>Laborprobe</v>
      </c>
      <c r="Q333" s="93">
        <f t="shared" si="36"/>
        <v>36</v>
      </c>
      <c r="R333" s="94" t="str">
        <f t="shared" si="37"/>
        <v>Produkte</v>
      </c>
      <c r="S333" s="94" t="str">
        <f t="shared" si="38"/>
        <v>BUs</v>
      </c>
      <c r="T333" s="94" t="str">
        <f t="shared" si="39"/>
        <v>Symptome</v>
      </c>
      <c r="U333" s="94" t="str">
        <f>IFERROR(VLOOKUP(Abfalldokumentation!$W333,Kennzahlen!S:U,3,FALSE)*Abfalldokumentation!$J333,"0")</f>
        <v>0</v>
      </c>
      <c r="V333" s="93" t="str">
        <f>IF(ISBLANK(A333),VLOOKUP(Abfalldokumentation!$W333,'Linien - BU'!R:S,2,FALSE),A333)</f>
        <v>Labor</v>
      </c>
      <c r="W333" s="95" t="str">
        <f t="shared" si="40"/>
        <v>Laborproben</v>
      </c>
      <c r="X333" s="108">
        <f t="shared" si="41"/>
        <v>73</v>
      </c>
      <c r="Y333" s="34"/>
      <c r="AC333" s="34"/>
      <c r="AF333" s="34"/>
      <c r="AG333" s="34"/>
      <c r="AH333" s="34"/>
    </row>
    <row r="334" spans="1:34" ht="30" customHeight="1" x14ac:dyDescent="0.25">
      <c r="A334" s="50" t="s">
        <v>63</v>
      </c>
      <c r="B334" s="51" t="s">
        <v>259</v>
      </c>
      <c r="C334" s="51">
        <v>20</v>
      </c>
      <c r="D334" s="51">
        <v>30</v>
      </c>
      <c r="E334" s="52">
        <v>44447</v>
      </c>
      <c r="F334" s="53"/>
      <c r="G334" s="54"/>
      <c r="H334" s="55" t="str">
        <f>IFERROR(VLOOKUP(Abfalldokumentation!$B334,Artikel!A:C,3,FALSE),Abfalldokumentation!$B334)</f>
        <v>Räucher VS</v>
      </c>
      <c r="I334" s="96" t="str">
        <f>VLOOKUP(V334,'Linien - BU'!A:B,2,FALSE)</f>
        <v>BU1</v>
      </c>
      <c r="J334" s="97">
        <f t="shared" si="35"/>
        <v>20</v>
      </c>
      <c r="K334" s="98">
        <f>Abfalldokumentation!$E334</f>
        <v>44447</v>
      </c>
      <c r="L334" s="97" t="str">
        <f>IFERROR(IF(AND(OR(Abfalldokumentation!$I334="BU3",Abfalldokumentation!$I334="Verkauf"),Abfalldokumentation!$N334="Schimmel",Abfalldokumentation!$O334="keinen Abnehmer/kein Schälpersonal"),"Div. Zipfel, ES ohne Verwendung",VLOOKUP(Abfalldokumentation!$M334,Produktgruppen!A:B,2,FALSE)),"-")</f>
        <v>Vorschmelz</v>
      </c>
      <c r="M334" s="99" t="str">
        <f>IFERROR(VLOOKUP(Abfalldokumentation!$W334,Artikel!A:C,3,FALSE),Abfalldokumentation!$W334)</f>
        <v>Räucher VS</v>
      </c>
      <c r="N334" s="100" t="str">
        <f>VLOOKUP(D334,'Liste Gründe'!A:D,2,FALSE)</f>
        <v>Linienbezogen</v>
      </c>
      <c r="O334" s="98" t="str">
        <f>IF(ISBLANK(F334),VLOOKUP(Abfalldokumentation!$X334,'Liste Gründe'!A:D,3,FALSE),F334)</f>
        <v>Maschinenabfall</v>
      </c>
      <c r="P334" s="100" t="str">
        <f>IF(ISBLANK(Abfalldokumentation!$G334),"-",Abfalldokumentation!$G334)</f>
        <v>-</v>
      </c>
      <c r="Q334" s="99">
        <f t="shared" si="36"/>
        <v>36</v>
      </c>
      <c r="R334" s="100" t="str">
        <f t="shared" si="37"/>
        <v>Produkte</v>
      </c>
      <c r="S334" s="100" t="str">
        <f t="shared" si="38"/>
        <v>BUs</v>
      </c>
      <c r="T334" s="100" t="str">
        <f t="shared" si="39"/>
        <v>Symptome</v>
      </c>
      <c r="U334" s="100" t="str">
        <f>IFERROR(VLOOKUP(Abfalldokumentation!$W334,Kennzahlen!S:U,3,FALSE)*Abfalldokumentation!$J334,"0")</f>
        <v>0</v>
      </c>
      <c r="V334" s="99" t="str">
        <f>IF(ISBLANK(A334),VLOOKUP(Abfalldokumentation!$W334,'Linien - BU'!R:S,2,FALSE),A334)</f>
        <v>Abfüllung</v>
      </c>
      <c r="W334" s="95" t="str">
        <f t="shared" si="40"/>
        <v>Räucher VS</v>
      </c>
      <c r="X334" s="108">
        <f t="shared" si="41"/>
        <v>30</v>
      </c>
      <c r="Y334" s="34"/>
      <c r="AC334" s="34"/>
      <c r="AF334" s="34"/>
      <c r="AG334" s="34"/>
      <c r="AH334" s="34"/>
    </row>
    <row r="335" spans="1:34" ht="30" customHeight="1" x14ac:dyDescent="0.25">
      <c r="A335" s="56" t="s">
        <v>56</v>
      </c>
      <c r="B335" s="57" t="s">
        <v>235</v>
      </c>
      <c r="C335" s="57">
        <v>10</v>
      </c>
      <c r="D335" s="57">
        <v>61</v>
      </c>
      <c r="E335" s="58">
        <v>44447</v>
      </c>
      <c r="F335" s="59" t="s">
        <v>236</v>
      </c>
      <c r="G335" s="60" t="s">
        <v>236</v>
      </c>
      <c r="H335" s="61" t="str">
        <f>IFERROR(VLOOKUP(Abfalldokumentation!$B335,Artikel!A:C,3,FALSE),Abfalldokumentation!$B335)</f>
        <v>Reste Zipfel</v>
      </c>
      <c r="I335" s="90" t="str">
        <f>VLOOKUP(V335,'Linien - BU'!A:B,2,FALSE)</f>
        <v>BU3</v>
      </c>
      <c r="J335" s="91">
        <f t="shared" si="35"/>
        <v>10</v>
      </c>
      <c r="K335" s="92">
        <f>Abfalldokumentation!$E335</f>
        <v>44447</v>
      </c>
      <c r="L335" s="91" t="str">
        <f>IFERROR(IF(AND(OR(Abfalldokumentation!$I335="BU3",Abfalldokumentation!$I335="Verkauf"),Abfalldokumentation!$N335="Schimmel",Abfalldokumentation!$O335="keinen Abnehmer/kein Schälpersonal"),"Div. Zipfel, ES ohne Verwendung",VLOOKUP(Abfalldokumentation!$M335,Produktgruppen!A:B,2,FALSE)),"-")</f>
        <v>Rest</v>
      </c>
      <c r="M335" s="93" t="str">
        <f>IFERROR(VLOOKUP(Abfalldokumentation!$W335,Artikel!A:C,3,FALSE),Abfalldokumentation!$W335)</f>
        <v>Reste Zipfel</v>
      </c>
      <c r="N335" s="94" t="str">
        <f>VLOOKUP(D335,'Liste Gründe'!A:D,2,FALSE)</f>
        <v>keinen Verwendungszweck</v>
      </c>
      <c r="O335" s="92" t="str">
        <f>IF(ISBLANK(F335),VLOOKUP(Abfalldokumentation!$X335,'Liste Gründe'!A:D,3,FALSE),F335)</f>
        <v>Reste von Würste beim Köpfen</v>
      </c>
      <c r="P335" s="94" t="str">
        <f>IF(ISBLANK(Abfalldokumentation!$G335),"-",Abfalldokumentation!$G335)</f>
        <v>Reste von Würste beim Köpfen</v>
      </c>
      <c r="Q335" s="93">
        <f t="shared" si="36"/>
        <v>36</v>
      </c>
      <c r="R335" s="94" t="str">
        <f t="shared" si="37"/>
        <v>Produkte</v>
      </c>
      <c r="S335" s="94" t="str">
        <f t="shared" si="38"/>
        <v>BUs</v>
      </c>
      <c r="T335" s="94" t="str">
        <f t="shared" si="39"/>
        <v>Symptome</v>
      </c>
      <c r="U335" s="94" t="str">
        <f>IFERROR(VLOOKUP(Abfalldokumentation!$W335,Kennzahlen!S:U,3,FALSE)*Abfalldokumentation!$J335,"0")</f>
        <v>0</v>
      </c>
      <c r="V335" s="93" t="str">
        <f>IF(ISBLANK(A335),VLOOKUP(Abfalldokumentation!$W335,'Linien - BU'!R:S,2,FALSE),A335)</f>
        <v>WVP</v>
      </c>
      <c r="W335" s="95" t="str">
        <f t="shared" si="40"/>
        <v>Reste Zipfel</v>
      </c>
      <c r="X335" s="108">
        <f t="shared" si="41"/>
        <v>61</v>
      </c>
      <c r="Y335" s="34"/>
      <c r="AC335" s="34"/>
      <c r="AF335" s="34"/>
      <c r="AG335" s="34"/>
      <c r="AH335" s="34"/>
    </row>
    <row r="336" spans="1:34" ht="30" customHeight="1" x14ac:dyDescent="0.25">
      <c r="A336" s="50" t="s">
        <v>63</v>
      </c>
      <c r="B336" s="51" t="s">
        <v>249</v>
      </c>
      <c r="C336" s="51">
        <v>20</v>
      </c>
      <c r="D336" s="51">
        <v>34</v>
      </c>
      <c r="E336" s="52">
        <v>44447</v>
      </c>
      <c r="F336" s="53" t="s">
        <v>186</v>
      </c>
      <c r="G336" s="54" t="s">
        <v>187</v>
      </c>
      <c r="H336" s="55" t="str">
        <f>IFERROR(VLOOKUP(Abfalldokumentation!$B336,Artikel!A:C,3,FALSE),Abfalldokumentation!$B336)</f>
        <v xml:space="preserve">RW Schinken </v>
      </c>
      <c r="I336" s="96" t="str">
        <f>VLOOKUP(V336,'Linien - BU'!A:B,2,FALSE)</f>
        <v>BU1</v>
      </c>
      <c r="J336" s="97">
        <f t="shared" si="35"/>
        <v>20</v>
      </c>
      <c r="K336" s="98">
        <f>Abfalldokumentation!$E336</f>
        <v>44447</v>
      </c>
      <c r="L336" s="97" t="str">
        <f>IFERROR(IF(AND(OR(Abfalldokumentation!$I336="BU3",Abfalldokumentation!$I336="Verkauf"),Abfalldokumentation!$N336="Schimmel",Abfalldokumentation!$O336="keinen Abnehmer/kein Schälpersonal"),"Div. Zipfel, ES ohne Verwendung",VLOOKUP(Abfalldokumentation!$M336,Produktgruppen!A:B,2,FALSE)),"-")</f>
        <v>RW</v>
      </c>
      <c r="M336" s="99" t="str">
        <f>IFERROR(VLOOKUP(Abfalldokumentation!$W336,Artikel!A:C,3,FALSE),Abfalldokumentation!$W336)</f>
        <v xml:space="preserve">RW Schinken </v>
      </c>
      <c r="N336" s="100" t="str">
        <f>VLOOKUP(D336,'Liste Gründe'!A:D,2,FALSE)</f>
        <v>Linienbezogen</v>
      </c>
      <c r="O336" s="98" t="str">
        <f>IF(ISBLANK(F336),VLOOKUP(Abfalldokumentation!$X336,'Liste Gründe'!A:D,3,FALSE),F336)</f>
        <v>Bodenabfall Abfüllung</v>
      </c>
      <c r="P336" s="100" t="str">
        <f>IF(ISBLANK(Abfalldokumentation!$G336),"-",Abfalldokumentation!$G336)</f>
        <v>Darm geplatzt</v>
      </c>
      <c r="Q336" s="99">
        <f t="shared" si="36"/>
        <v>36</v>
      </c>
      <c r="R336" s="100" t="str">
        <f t="shared" si="37"/>
        <v>Produkte</v>
      </c>
      <c r="S336" s="100" t="str">
        <f t="shared" si="38"/>
        <v>BUs</v>
      </c>
      <c r="T336" s="100" t="str">
        <f t="shared" si="39"/>
        <v>Symptome</v>
      </c>
      <c r="U336" s="100" t="str">
        <f>IFERROR(VLOOKUP(Abfalldokumentation!$W336,Kennzahlen!S:U,3,FALSE)*Abfalldokumentation!$J336,"0")</f>
        <v>0</v>
      </c>
      <c r="V336" s="99" t="str">
        <f>IF(ISBLANK(A336),VLOOKUP(Abfalldokumentation!$W336,'Linien - BU'!R:S,2,FALSE),A336)</f>
        <v>Abfüllung</v>
      </c>
      <c r="W336" s="95" t="str">
        <f t="shared" si="40"/>
        <v xml:space="preserve">RW Schinken </v>
      </c>
      <c r="X336" s="108">
        <f t="shared" si="41"/>
        <v>34</v>
      </c>
      <c r="Y336" s="34"/>
      <c r="AC336" s="34"/>
      <c r="AF336" s="34"/>
      <c r="AG336" s="34"/>
      <c r="AH336" s="34"/>
    </row>
    <row r="337" spans="1:34" ht="30" customHeight="1" x14ac:dyDescent="0.25">
      <c r="A337" s="56" t="s">
        <v>8</v>
      </c>
      <c r="B337" s="57">
        <v>29500593</v>
      </c>
      <c r="C337" s="57">
        <v>111</v>
      </c>
      <c r="D337" s="57">
        <v>12</v>
      </c>
      <c r="E337" s="58">
        <v>44448</v>
      </c>
      <c r="F337" s="59" t="s">
        <v>15037</v>
      </c>
      <c r="G337" s="60" t="s">
        <v>15037</v>
      </c>
      <c r="H337" s="61" t="str">
        <f>IFERROR(VLOOKUP(Abfalldokumentation!$B337,Artikel!A:C,3,FALSE),Abfalldokumentation!$B337)</f>
        <v>VOS Walnuss Blöcke</v>
      </c>
      <c r="I337" s="90" t="str">
        <f>VLOOKUP(V337,'Linien - BU'!A:B,2,FALSE)</f>
        <v>BU3</v>
      </c>
      <c r="J337" s="91">
        <f t="shared" si="35"/>
        <v>111</v>
      </c>
      <c r="K337" s="92">
        <f>Abfalldokumentation!$E337</f>
        <v>44448</v>
      </c>
      <c r="L337" s="91" t="str">
        <f>IFERROR(IF(AND(OR(Abfalldokumentation!$I337="BU3",Abfalldokumentation!$I337="Verkauf"),Abfalldokumentation!$N337="Schimmel",Abfalldokumentation!$O337="keinen Abnehmer/kein Schälpersonal"),"Div. Zipfel, ES ohne Verwendung",VLOOKUP(Abfalldokumentation!$M337,Produktgruppen!A:B,2,FALSE)),"-")</f>
        <v>Vorschmelz</v>
      </c>
      <c r="M337" s="93" t="str">
        <f>IFERROR(VLOOKUP(Abfalldokumentation!$W337,Artikel!A:C,3,FALSE),Abfalldokumentation!$W337)</f>
        <v>VOS Walnuss Blöcke</v>
      </c>
      <c r="N337" s="94" t="str">
        <f>VLOOKUP(D337,'Liste Gründe'!A:D,2,FALSE)</f>
        <v>Schimmel</v>
      </c>
      <c r="O337" s="92" t="str">
        <f>IF(ISBLANK(F337),VLOOKUP(Abfalldokumentation!$X337,'Liste Gründe'!A:D,3,FALSE),F337)</f>
        <v>VOS &gt; Einsatz</v>
      </c>
      <c r="P337" s="94" t="str">
        <f>IF(ISBLANK(Abfalldokumentation!$G337),"-",Abfalldokumentation!$G337)</f>
        <v>VOS &gt; Einsatz</v>
      </c>
      <c r="Q337" s="93">
        <f t="shared" si="36"/>
        <v>36</v>
      </c>
      <c r="R337" s="94" t="str">
        <f t="shared" si="37"/>
        <v>Produkte</v>
      </c>
      <c r="S337" s="94" t="str">
        <f t="shared" si="38"/>
        <v>BUs</v>
      </c>
      <c r="T337" s="94" t="str">
        <f t="shared" si="39"/>
        <v>Symptome</v>
      </c>
      <c r="U337" s="94">
        <f>IFERROR(VLOOKUP(Abfalldokumentation!$W337,Kennzahlen!S:U,3,FALSE)*Abfalldokumentation!$J337,"0")</f>
        <v>55.5</v>
      </c>
      <c r="V337" s="93" t="str">
        <f>IF(ISBLANK(A337),VLOOKUP(Abfalldokumentation!$W337,'Linien - BU'!R:S,2,FALSE),A337)</f>
        <v>BU3</v>
      </c>
      <c r="W337" s="95">
        <f t="shared" si="40"/>
        <v>29500593</v>
      </c>
      <c r="X337" s="108">
        <f t="shared" si="41"/>
        <v>12</v>
      </c>
      <c r="Y337" s="34"/>
      <c r="AC337" s="34"/>
      <c r="AF337" s="34"/>
      <c r="AG337" s="34"/>
      <c r="AH337" s="34"/>
    </row>
    <row r="338" spans="1:34" ht="30" customHeight="1" x14ac:dyDescent="0.25">
      <c r="A338" s="50" t="s">
        <v>376</v>
      </c>
      <c r="B338" s="51">
        <v>29500754</v>
      </c>
      <c r="C338" s="51">
        <v>18</v>
      </c>
      <c r="D338" s="51">
        <v>12</v>
      </c>
      <c r="E338" s="52">
        <v>44448</v>
      </c>
      <c r="F338" s="53" t="s">
        <v>10</v>
      </c>
      <c r="G338" s="54" t="s">
        <v>20</v>
      </c>
      <c r="H338" s="55" t="str">
        <f>IFERROR(VLOOKUP(Abfalldokumentation!$B338,Artikel!A:C,3,FALSE),Abfalldokumentation!$B338)</f>
        <v>ABS Bio Gouda 48%, mitt</v>
      </c>
      <c r="I338" s="96" t="str">
        <f>VLOOKUP(V338,'Linien - BU'!A:B,2,FALSE)</f>
        <v>BU3</v>
      </c>
      <c r="J338" s="97">
        <f t="shared" si="35"/>
        <v>18</v>
      </c>
      <c r="K338" s="98">
        <f>Abfalldokumentation!$E338</f>
        <v>44448</v>
      </c>
      <c r="L338" s="97" t="str">
        <f>IFERROR(IF(AND(OR(Abfalldokumentation!$I338="BU3",Abfalldokumentation!$I338="Verkauf"),Abfalldokumentation!$N338="Schimmel",Abfalldokumentation!$O338="keinen Abnehmer/kein Schälpersonal"),"Div. Zipfel, ES ohne Verwendung",VLOOKUP(Abfalldokumentation!$M338,Produktgruppen!A:B,2,FALSE)),"-")</f>
        <v>ABS</v>
      </c>
      <c r="M338" s="99" t="str">
        <f>IFERROR(VLOOKUP(Abfalldokumentation!$W338,Artikel!A:C,3,FALSE),Abfalldokumentation!$W338)</f>
        <v>ABS Bio Gouda 48%, mitt</v>
      </c>
      <c r="N338" s="100" t="str">
        <f>VLOOKUP(D338,'Liste Gründe'!A:D,2,FALSE)</f>
        <v>Schimmel</v>
      </c>
      <c r="O338" s="98" t="str">
        <f>IF(ISBLANK(F338),VLOOKUP(Abfalldokumentation!$X338,'Liste Gründe'!A:D,3,FALSE),F338)</f>
        <v>Rest</v>
      </c>
      <c r="P338" s="100" t="str">
        <f>IF(ISBLANK(Abfalldokumentation!$G338),"-",Abfalldokumentation!$G338)</f>
        <v>wurde nicht eingesetzt</v>
      </c>
      <c r="Q338" s="99">
        <f t="shared" si="36"/>
        <v>36</v>
      </c>
      <c r="R338" s="100" t="str">
        <f t="shared" si="37"/>
        <v>Produkte</v>
      </c>
      <c r="S338" s="100" t="str">
        <f t="shared" si="38"/>
        <v>BUs</v>
      </c>
      <c r="T338" s="100" t="str">
        <f t="shared" si="39"/>
        <v>Symptome</v>
      </c>
      <c r="U338" s="100">
        <f>IFERROR(VLOOKUP(Abfalldokumentation!$W338,Kennzahlen!S:U,3,FALSE)*Abfalldokumentation!$J338,"0")</f>
        <v>39.6</v>
      </c>
      <c r="V338" s="99" t="str">
        <f>IF(ISBLANK(A338),VLOOKUP(Abfalldokumentation!$W338,'Linien - BU'!R:S,2,FALSE),A338)</f>
        <v>L18</v>
      </c>
      <c r="W338" s="95">
        <f t="shared" si="40"/>
        <v>29500754</v>
      </c>
      <c r="X338" s="108">
        <f t="shared" si="41"/>
        <v>12</v>
      </c>
      <c r="Y338" s="34"/>
      <c r="AC338" s="34"/>
      <c r="AF338" s="34"/>
      <c r="AG338" s="34"/>
      <c r="AH338" s="34"/>
    </row>
    <row r="339" spans="1:34" ht="30" customHeight="1" x14ac:dyDescent="0.25">
      <c r="A339" s="56" t="s">
        <v>15087</v>
      </c>
      <c r="B339" s="57">
        <v>29500886</v>
      </c>
      <c r="C339" s="57">
        <v>30</v>
      </c>
      <c r="D339" s="57">
        <v>61</v>
      </c>
      <c r="E339" s="58">
        <v>44448</v>
      </c>
      <c r="F339" s="59" t="s">
        <v>15</v>
      </c>
      <c r="G339" s="60" t="s">
        <v>208</v>
      </c>
      <c r="H339" s="61" t="str">
        <f>IFERROR(VLOOKUP(Abfalldokumentation!$B339,Artikel!A:C,3,FALSE),Abfalldokumentation!$B339)</f>
        <v>ABS MEDI-KRÄUK</v>
      </c>
      <c r="I339" s="90" t="str">
        <f>VLOOKUP(V339,'Linien - BU'!A:B,2,FALSE)</f>
        <v>BU4</v>
      </c>
      <c r="J339" s="91">
        <f t="shared" si="35"/>
        <v>30</v>
      </c>
      <c r="K339" s="92">
        <f>Abfalldokumentation!$E339</f>
        <v>44448</v>
      </c>
      <c r="L339" s="91" t="str">
        <f>IFERROR(IF(AND(OR(Abfalldokumentation!$I339="BU3",Abfalldokumentation!$I339="Verkauf"),Abfalldokumentation!$N339="Schimmel",Abfalldokumentation!$O339="keinen Abnehmer/kein Schälpersonal"),"Div. Zipfel, ES ohne Verwendung",VLOOKUP(Abfalldokumentation!$M339,Produktgruppen!A:B,2,FALSE)),"-")</f>
        <v>ABS</v>
      </c>
      <c r="M339" s="93" t="str">
        <f>IFERROR(VLOOKUP(Abfalldokumentation!$W339,Artikel!A:C,3,FALSE),Abfalldokumentation!$W339)</f>
        <v>ABS MEDI-KRÄUK</v>
      </c>
      <c r="N339" s="94" t="str">
        <f>VLOOKUP(D339,'Liste Gründe'!A:D,2,FALSE)</f>
        <v>keinen Verwendungszweck</v>
      </c>
      <c r="O339" s="92" t="str">
        <f>IF(ISBLANK(F339),VLOOKUP(Abfalldokumentation!$X339,'Liste Gründe'!A:D,3,FALSE),F339)</f>
        <v>keinen Verwendungszweck</v>
      </c>
      <c r="P339" s="94" t="str">
        <f>IF(ISBLANK(Abfalldokumentation!$G339),"-",Abfalldokumentation!$G339)</f>
        <v>&lt;500kg/Monat</v>
      </c>
      <c r="Q339" s="93">
        <f t="shared" si="36"/>
        <v>36</v>
      </c>
      <c r="R339" s="94" t="str">
        <f t="shared" si="37"/>
        <v>Produkte</v>
      </c>
      <c r="S339" s="94" t="str">
        <f t="shared" si="38"/>
        <v>BUs</v>
      </c>
      <c r="T339" s="94" t="str">
        <f t="shared" si="39"/>
        <v>Symptome</v>
      </c>
      <c r="U339" s="94">
        <f>IFERROR(VLOOKUP(Abfalldokumentation!$W339,Kennzahlen!S:U,3,FALSE)*Abfalldokumentation!$J339,"0")</f>
        <v>45</v>
      </c>
      <c r="V339" s="93" t="str">
        <f>IF(ISBLANK(A339),VLOOKUP(Abfalldokumentation!$W339,'Linien - BU'!R:S,2,FALSE),A339)</f>
        <v>L21</v>
      </c>
      <c r="W339" s="95">
        <f t="shared" si="40"/>
        <v>29500886</v>
      </c>
      <c r="X339" s="108">
        <f t="shared" si="41"/>
        <v>61</v>
      </c>
      <c r="Y339" s="34"/>
      <c r="AC339" s="34"/>
      <c r="AF339" s="34"/>
      <c r="AG339" s="34"/>
      <c r="AH339" s="34"/>
    </row>
    <row r="340" spans="1:34" ht="30" customHeight="1" x14ac:dyDescent="0.25">
      <c r="A340" s="50" t="s">
        <v>15064</v>
      </c>
      <c r="B340" s="51">
        <v>29500891</v>
      </c>
      <c r="C340" s="51">
        <v>11</v>
      </c>
      <c r="D340" s="51">
        <v>61</v>
      </c>
      <c r="E340" s="52">
        <v>44448</v>
      </c>
      <c r="F340" s="53" t="s">
        <v>15</v>
      </c>
      <c r="G340" s="54" t="s">
        <v>79</v>
      </c>
      <c r="H340" s="55" t="str">
        <f>IFERROR(VLOOKUP(Abfalldokumentation!$B340,Artikel!A:C,3,FALSE),Abfalldokumentation!$B340)</f>
        <v>ABS PECO</v>
      </c>
      <c r="I340" s="96" t="str">
        <f>VLOOKUP(V340,'Linien - BU'!A:B,2,FALSE)</f>
        <v>BU4</v>
      </c>
      <c r="J340" s="97">
        <f t="shared" si="35"/>
        <v>11</v>
      </c>
      <c r="K340" s="98">
        <f>Abfalldokumentation!$E340</f>
        <v>44448</v>
      </c>
      <c r="L340" s="97" t="str">
        <f>IFERROR(IF(AND(OR(Abfalldokumentation!$I340="BU3",Abfalldokumentation!$I340="Verkauf"),Abfalldokumentation!$N340="Schimmel",Abfalldokumentation!$O340="keinen Abnehmer/kein Schälpersonal"),"Div. Zipfel, ES ohne Verwendung",VLOOKUP(Abfalldokumentation!$M340,Produktgruppen!A:B,2,FALSE)),"-")</f>
        <v>ABS</v>
      </c>
      <c r="M340" s="99" t="str">
        <f>IFERROR(VLOOKUP(Abfalldokumentation!$W340,Artikel!A:C,3,FALSE),Abfalldokumentation!$W340)</f>
        <v>ABS PECO</v>
      </c>
      <c r="N340" s="100" t="str">
        <f>VLOOKUP(D340,'Liste Gründe'!A:D,2,FALSE)</f>
        <v>keinen Verwendungszweck</v>
      </c>
      <c r="O340" s="98" t="str">
        <f>IF(ISBLANK(F340),VLOOKUP(Abfalldokumentation!$X340,'Liste Gründe'!A:D,3,FALSE),F340)</f>
        <v>keinen Verwendungszweck</v>
      </c>
      <c r="P340" s="100" t="str">
        <f>IF(ISBLANK(Abfalldokumentation!$G340),"-",Abfalldokumentation!$G340)</f>
        <v>&lt;300kg/Monat</v>
      </c>
      <c r="Q340" s="99">
        <f t="shared" si="36"/>
        <v>36</v>
      </c>
      <c r="R340" s="100" t="str">
        <f t="shared" si="37"/>
        <v>Produkte</v>
      </c>
      <c r="S340" s="100" t="str">
        <f t="shared" si="38"/>
        <v>BUs</v>
      </c>
      <c r="T340" s="100" t="str">
        <f t="shared" si="39"/>
        <v>Symptome</v>
      </c>
      <c r="U340" s="100">
        <f>IFERROR(VLOOKUP(Abfalldokumentation!$W340,Kennzahlen!S:U,3,FALSE)*Abfalldokumentation!$J340,"0")</f>
        <v>16.176470588235297</v>
      </c>
      <c r="V340" s="99" t="str">
        <f>IF(ISBLANK(A340),VLOOKUP(Abfalldokumentation!$W340,'Linien - BU'!R:S,2,FALSE),A340)</f>
        <v>L23</v>
      </c>
      <c r="W340" s="95">
        <f t="shared" si="40"/>
        <v>29500891</v>
      </c>
      <c r="X340" s="108">
        <f t="shared" si="41"/>
        <v>61</v>
      </c>
      <c r="Y340" s="34"/>
      <c r="AC340" s="34"/>
      <c r="AF340" s="34"/>
      <c r="AG340" s="34"/>
      <c r="AH340" s="34"/>
    </row>
    <row r="341" spans="1:34" ht="30" customHeight="1" x14ac:dyDescent="0.25">
      <c r="A341" s="56" t="s">
        <v>15064</v>
      </c>
      <c r="B341" s="57">
        <v>29500900</v>
      </c>
      <c r="C341" s="57">
        <v>8</v>
      </c>
      <c r="D341" s="57">
        <v>61</v>
      </c>
      <c r="E341" s="58">
        <v>44448</v>
      </c>
      <c r="F341" s="59" t="s">
        <v>15</v>
      </c>
      <c r="G341" s="60" t="s">
        <v>79</v>
      </c>
      <c r="H341" s="61" t="str">
        <f>IFERROR(VLOOKUP(Abfalldokumentation!$B341,Artikel!A:C,3,FALSE),Abfalldokumentation!$B341)</f>
        <v>ABS ROVIN</v>
      </c>
      <c r="I341" s="90" t="str">
        <f>VLOOKUP(V341,'Linien - BU'!A:B,2,FALSE)</f>
        <v>BU4</v>
      </c>
      <c r="J341" s="91">
        <f t="shared" si="35"/>
        <v>8</v>
      </c>
      <c r="K341" s="92">
        <f>Abfalldokumentation!$E341</f>
        <v>44448</v>
      </c>
      <c r="L341" s="91" t="str">
        <f>IFERROR(IF(AND(OR(Abfalldokumentation!$I341="BU3",Abfalldokumentation!$I341="Verkauf"),Abfalldokumentation!$N341="Schimmel",Abfalldokumentation!$O341="keinen Abnehmer/kein Schälpersonal"),"Div. Zipfel, ES ohne Verwendung",VLOOKUP(Abfalldokumentation!$M341,Produktgruppen!A:B,2,FALSE)),"-")</f>
        <v>ABS</v>
      </c>
      <c r="M341" s="93" t="str">
        <f>IFERROR(VLOOKUP(Abfalldokumentation!$W341,Artikel!A:C,3,FALSE),Abfalldokumentation!$W341)</f>
        <v>ABS ROVIN</v>
      </c>
      <c r="N341" s="94" t="str">
        <f>VLOOKUP(D341,'Liste Gründe'!A:D,2,FALSE)</f>
        <v>keinen Verwendungszweck</v>
      </c>
      <c r="O341" s="92" t="str">
        <f>IF(ISBLANK(F341),VLOOKUP(Abfalldokumentation!$X341,'Liste Gründe'!A:D,3,FALSE),F341)</f>
        <v>keinen Verwendungszweck</v>
      </c>
      <c r="P341" s="94" t="str">
        <f>IF(ISBLANK(Abfalldokumentation!$G341),"-",Abfalldokumentation!$G341)</f>
        <v>&lt;300kg/Monat</v>
      </c>
      <c r="Q341" s="93">
        <f t="shared" si="36"/>
        <v>36</v>
      </c>
      <c r="R341" s="94" t="str">
        <f t="shared" si="37"/>
        <v>Produkte</v>
      </c>
      <c r="S341" s="94" t="str">
        <f t="shared" si="38"/>
        <v>BUs</v>
      </c>
      <c r="T341" s="94" t="str">
        <f t="shared" si="39"/>
        <v>Symptome</v>
      </c>
      <c r="U341" s="94">
        <f>IFERROR(VLOOKUP(Abfalldokumentation!$W341,Kennzahlen!S:U,3,FALSE)*Abfalldokumentation!$J341,"0")</f>
        <v>0.08</v>
      </c>
      <c r="V341" s="93" t="str">
        <f>IF(ISBLANK(A341),VLOOKUP(Abfalldokumentation!$W341,'Linien - BU'!R:S,2,FALSE),A341)</f>
        <v>L23</v>
      </c>
      <c r="W341" s="95">
        <f t="shared" si="40"/>
        <v>29500900</v>
      </c>
      <c r="X341" s="108">
        <f t="shared" si="41"/>
        <v>61</v>
      </c>
      <c r="Y341" s="34"/>
      <c r="AC341" s="34"/>
      <c r="AF341" s="34"/>
      <c r="AG341" s="34"/>
      <c r="AH341" s="34"/>
    </row>
    <row r="342" spans="1:34" ht="30" customHeight="1" x14ac:dyDescent="0.25">
      <c r="A342" s="50" t="s">
        <v>15064</v>
      </c>
      <c r="B342" s="51">
        <v>29501013</v>
      </c>
      <c r="C342" s="51">
        <v>3</v>
      </c>
      <c r="D342" s="51">
        <v>61</v>
      </c>
      <c r="E342" s="52">
        <v>44448</v>
      </c>
      <c r="F342" s="53" t="s">
        <v>15</v>
      </c>
      <c r="G342" s="54" t="s">
        <v>145</v>
      </c>
      <c r="H342" s="55" t="str">
        <f>IFERROR(VLOOKUP(Abfalldokumentation!$B342,Artikel!A:C,3,FALSE),Abfalldokumentation!$B342)</f>
        <v>ABS AT-ROTWEIN</v>
      </c>
      <c r="I342" s="96" t="str">
        <f>VLOOKUP(V342,'Linien - BU'!A:B,2,FALSE)</f>
        <v>BU4</v>
      </c>
      <c r="J342" s="97">
        <f t="shared" si="35"/>
        <v>3</v>
      </c>
      <c r="K342" s="98">
        <f>Abfalldokumentation!$E342</f>
        <v>44448</v>
      </c>
      <c r="L342" s="97" t="str">
        <f>IFERROR(IF(AND(OR(Abfalldokumentation!$I342="BU3",Abfalldokumentation!$I342="Verkauf"),Abfalldokumentation!$N342="Schimmel",Abfalldokumentation!$O342="keinen Abnehmer/kein Schälpersonal"),"Div. Zipfel, ES ohne Verwendung",VLOOKUP(Abfalldokumentation!$M342,Produktgruppen!A:B,2,FALSE)),"-")</f>
        <v>ABS</v>
      </c>
      <c r="M342" s="99" t="str">
        <f>IFERROR(VLOOKUP(Abfalldokumentation!$W342,Artikel!A:C,3,FALSE),Abfalldokumentation!$W342)</f>
        <v>ABS AT-ROTWEIN</v>
      </c>
      <c r="N342" s="100" t="str">
        <f>VLOOKUP(D342,'Liste Gründe'!A:D,2,FALSE)</f>
        <v>keinen Verwendungszweck</v>
      </c>
      <c r="O342" s="98" t="str">
        <f>IF(ISBLANK(F342),VLOOKUP(Abfalldokumentation!$X342,'Liste Gründe'!A:D,3,FALSE),F342)</f>
        <v>keinen Verwendungszweck</v>
      </c>
      <c r="P342" s="100" t="str">
        <f>IF(ISBLANK(Abfalldokumentation!$G342),"-",Abfalldokumentation!$G342)</f>
        <v>&lt;20kg/Monat</v>
      </c>
      <c r="Q342" s="99">
        <f t="shared" si="36"/>
        <v>36</v>
      </c>
      <c r="R342" s="100" t="str">
        <f t="shared" si="37"/>
        <v>Produkte</v>
      </c>
      <c r="S342" s="100" t="str">
        <f t="shared" si="38"/>
        <v>BUs</v>
      </c>
      <c r="T342" s="100" t="str">
        <f t="shared" si="39"/>
        <v>Symptome</v>
      </c>
      <c r="U342" s="100">
        <f>IFERROR(VLOOKUP(Abfalldokumentation!$W342,Kennzahlen!S:U,3,FALSE)*Abfalldokumentation!$J342,"0")</f>
        <v>3.0000000000000003E-4</v>
      </c>
      <c r="V342" s="99" t="str">
        <f>IF(ISBLANK(A342),VLOOKUP(Abfalldokumentation!$W342,'Linien - BU'!R:S,2,FALSE),A342)</f>
        <v>L23</v>
      </c>
      <c r="W342" s="95">
        <f t="shared" si="40"/>
        <v>29501013</v>
      </c>
      <c r="X342" s="108">
        <f t="shared" si="41"/>
        <v>61</v>
      </c>
      <c r="Y342" s="34"/>
      <c r="AC342" s="34"/>
      <c r="AF342" s="34"/>
      <c r="AG342" s="34"/>
      <c r="AH342" s="34"/>
    </row>
    <row r="343" spans="1:34" ht="30" customHeight="1" x14ac:dyDescent="0.25">
      <c r="A343" s="56" t="s">
        <v>15096</v>
      </c>
      <c r="B343" s="57">
        <v>29900003</v>
      </c>
      <c r="C343" s="57">
        <v>133</v>
      </c>
      <c r="D343" s="57">
        <v>12</v>
      </c>
      <c r="E343" s="58">
        <v>44448</v>
      </c>
      <c r="F343" s="59" t="s">
        <v>15037</v>
      </c>
      <c r="G343" s="60"/>
      <c r="H343" s="61" t="str">
        <f>IFERROR(VLOOKUP(Abfalldokumentation!$B343,Artikel!A:C,3,FALSE),Abfalldokumentation!$B343)</f>
        <v>VOS VEG-SCH WÜRZIG</v>
      </c>
      <c r="I343" s="90" t="str">
        <f>VLOOKUP(V343,'Linien - BU'!A:B,2,FALSE)</f>
        <v>BU3</v>
      </c>
      <c r="J343" s="91">
        <f t="shared" si="35"/>
        <v>133</v>
      </c>
      <c r="K343" s="92">
        <f>Abfalldokumentation!$E343</f>
        <v>44448</v>
      </c>
      <c r="L343" s="91" t="str">
        <f>IFERROR(IF(AND(OR(Abfalldokumentation!$I343="BU3",Abfalldokumentation!$I343="Verkauf"),Abfalldokumentation!$N343="Schimmel",Abfalldokumentation!$O343="keinen Abnehmer/kein Schälpersonal"),"Div. Zipfel, ES ohne Verwendung",VLOOKUP(Abfalldokumentation!$M343,Produktgruppen!A:B,2,FALSE)),"-")</f>
        <v>vegan</v>
      </c>
      <c r="M343" s="93" t="str">
        <f>IFERROR(VLOOKUP(Abfalldokumentation!$W343,Artikel!A:C,3,FALSE),Abfalldokumentation!$W343)</f>
        <v>VOS VEG-SCH WÜRZIG</v>
      </c>
      <c r="N343" s="94" t="str">
        <f>VLOOKUP(D343,'Liste Gründe'!A:D,2,FALSE)</f>
        <v>Schimmel</v>
      </c>
      <c r="O343" s="92" t="str">
        <f>IF(ISBLANK(F343),VLOOKUP(Abfalldokumentation!$X343,'Liste Gründe'!A:D,3,FALSE),F343)</f>
        <v>VOS &gt; Einsatz</v>
      </c>
      <c r="P343" s="94" t="str">
        <f>IF(ISBLANK(Abfalldokumentation!$G343),"-",Abfalldokumentation!$G343)</f>
        <v>-</v>
      </c>
      <c r="Q343" s="93">
        <f t="shared" si="36"/>
        <v>36</v>
      </c>
      <c r="R343" s="94" t="str">
        <f t="shared" si="37"/>
        <v>Produkte</v>
      </c>
      <c r="S343" s="94" t="str">
        <f t="shared" si="38"/>
        <v>BUs</v>
      </c>
      <c r="T343" s="94" t="str">
        <f t="shared" si="39"/>
        <v>Symptome</v>
      </c>
      <c r="U343" s="94">
        <f>IFERROR(VLOOKUP(Abfalldokumentation!$W343,Kennzahlen!S:U,3,FALSE)*Abfalldokumentation!$J343,"0")</f>
        <v>66.5</v>
      </c>
      <c r="V343" s="93" t="str">
        <f>IF(ISBLANK(A343),VLOOKUP(Abfalldokumentation!$W343,'Linien - BU'!R:S,2,FALSE),A343)</f>
        <v>L1</v>
      </c>
      <c r="W343" s="95">
        <f t="shared" si="40"/>
        <v>29900003</v>
      </c>
      <c r="X343" s="108">
        <f t="shared" si="41"/>
        <v>12</v>
      </c>
      <c r="Y343" s="34"/>
      <c r="AC343" s="34"/>
      <c r="AF343" s="34"/>
      <c r="AG343" s="34"/>
      <c r="AH343" s="34"/>
    </row>
    <row r="344" spans="1:34" ht="30" customHeight="1" x14ac:dyDescent="0.25">
      <c r="A344" s="50" t="s">
        <v>15044</v>
      </c>
      <c r="B344" s="51">
        <v>31000094</v>
      </c>
      <c r="C344" s="51">
        <v>314.90000000000003</v>
      </c>
      <c r="D344" s="51">
        <v>12</v>
      </c>
      <c r="E344" s="52">
        <v>44448</v>
      </c>
      <c r="F344" s="53" t="s">
        <v>15041</v>
      </c>
      <c r="G344" s="54" t="s">
        <v>87</v>
      </c>
      <c r="H344" s="55" t="str">
        <f>IFERROR(VLOOKUP(Abfalldokumentation!$B344,Artikel!A:C,3,FALSE),Abfalldokumentation!$B344)</f>
        <v>Vorschmelzwürste 6,7 kg</v>
      </c>
      <c r="I344" s="96" t="str">
        <f>VLOOKUP(V344,'Linien - BU'!A:B,2,FALSE)</f>
        <v>Verkauf</v>
      </c>
      <c r="J344" s="97">
        <f t="shared" si="35"/>
        <v>314.90000000000003</v>
      </c>
      <c r="K344" s="98">
        <f>Abfalldokumentation!$E344</f>
        <v>44448</v>
      </c>
      <c r="L344" s="97" t="str">
        <f>IFERROR(IF(AND(OR(Abfalldokumentation!$I344="BU3",Abfalldokumentation!$I344="Verkauf"),Abfalldokumentation!$N344="Schimmel",Abfalldokumentation!$O344="keinen Abnehmer/kein Schälpersonal"),"Div. Zipfel, ES ohne Verwendung",VLOOKUP(Abfalldokumentation!$M344,Produktgruppen!A:B,2,FALSE)),"-")</f>
        <v>Div. Zipfel, ES ohne Verwendung</v>
      </c>
      <c r="M344" s="99" t="str">
        <f>IFERROR(VLOOKUP(Abfalldokumentation!$W344,Artikel!A:C,3,FALSE),Abfalldokumentation!$W344)</f>
        <v>Vorschmelzwürste 6,7 kg</v>
      </c>
      <c r="N344" s="100" t="str">
        <f>VLOOKUP(D344,'Liste Gründe'!A:D,2,FALSE)</f>
        <v>Schimmel</v>
      </c>
      <c r="O344" s="98" t="str">
        <f>IF(ISBLANK(F344),VLOOKUP(Abfalldokumentation!$X344,'Liste Gründe'!A:D,3,FALSE),F344)</f>
        <v>keinen Abnehmer/kein Schälpersonal</v>
      </c>
      <c r="P344" s="100" t="str">
        <f>IF(ISBLANK(Abfalldokumentation!$G344),"-",Abfalldokumentation!$G344)</f>
        <v>keinen Abnehmer/Schälen</v>
      </c>
      <c r="Q344" s="99">
        <f t="shared" si="36"/>
        <v>36</v>
      </c>
      <c r="R344" s="100" t="str">
        <f t="shared" si="37"/>
        <v>Produkte</v>
      </c>
      <c r="S344" s="100" t="str">
        <f t="shared" si="38"/>
        <v>BUs</v>
      </c>
      <c r="T344" s="100" t="str">
        <f t="shared" si="39"/>
        <v>Symptome</v>
      </c>
      <c r="U344" s="100" t="str">
        <f>IFERROR(VLOOKUP(Abfalldokumentation!$W344,Kennzahlen!S:U,3,FALSE)*Abfalldokumentation!$J344,"0")</f>
        <v>0</v>
      </c>
      <c r="V344" s="99" t="str">
        <f>IF(ISBLANK(A344),VLOOKUP(Abfalldokumentation!$W344,'Linien - BU'!R:S,2,FALSE),A344)</f>
        <v>Verkauf</v>
      </c>
      <c r="W344" s="95">
        <f t="shared" si="40"/>
        <v>31000094</v>
      </c>
      <c r="X344" s="108">
        <f t="shared" si="41"/>
        <v>12</v>
      </c>
      <c r="Y344" s="34"/>
      <c r="AC344" s="34"/>
      <c r="AF344" s="34"/>
      <c r="AG344" s="34"/>
      <c r="AH344" s="34"/>
    </row>
    <row r="345" spans="1:34" ht="30" customHeight="1" x14ac:dyDescent="0.25">
      <c r="A345" s="56" t="s">
        <v>74</v>
      </c>
      <c r="B345" s="57" t="s">
        <v>238</v>
      </c>
      <c r="C345" s="57">
        <v>100</v>
      </c>
      <c r="D345" s="57">
        <v>12</v>
      </c>
      <c r="E345" s="58">
        <v>44448</v>
      </c>
      <c r="F345" s="59" t="s">
        <v>173</v>
      </c>
      <c r="G345" s="60" t="s">
        <v>173</v>
      </c>
      <c r="H345" s="61" t="str">
        <f>IFERROR(VLOOKUP(Abfalldokumentation!$B345,Artikel!A:C,3,FALSE),Abfalldokumentation!$B345)</f>
        <v>Cheddar Cheese 50% Block</v>
      </c>
      <c r="I345" s="90" t="str">
        <f>VLOOKUP(V345,'Linien - BU'!A:B,2,FALSE)</f>
        <v>BU1</v>
      </c>
      <c r="J345" s="91">
        <f t="shared" si="35"/>
        <v>100</v>
      </c>
      <c r="K345" s="92">
        <f>Abfalldokumentation!$E345</f>
        <v>44448</v>
      </c>
      <c r="L345" s="91" t="str">
        <f>IFERROR(IF(AND(OR(Abfalldokumentation!$I345="BU3",Abfalldokumentation!$I345="Verkauf"),Abfalldokumentation!$N345="Schimmel",Abfalldokumentation!$O345="keinen Abnehmer/kein Schälpersonal"),"Div. Zipfel, ES ohne Verwendung",VLOOKUP(Abfalldokumentation!$M345,Produktgruppen!A:B,2,FALSE)),"-")</f>
        <v>Rohware</v>
      </c>
      <c r="M345" s="93" t="str">
        <f>IFERROR(VLOOKUP(Abfalldokumentation!$W345,Artikel!A:C,3,FALSE),Abfalldokumentation!$W345)</f>
        <v>Cheddar Cheese 50% Block</v>
      </c>
      <c r="N345" s="94" t="str">
        <f>VLOOKUP(D345,'Liste Gründe'!A:D,2,FALSE)</f>
        <v>Schimmel</v>
      </c>
      <c r="O345" s="92" t="str">
        <f>IF(ISBLANK(F345),VLOOKUP(Abfalldokumentation!$X345,'Liste Gründe'!A:D,3,FALSE),F345)</f>
        <v>Luftzieher</v>
      </c>
      <c r="P345" s="94" t="str">
        <f>IF(ISBLANK(Abfalldokumentation!$G345),"-",Abfalldokumentation!$G345)</f>
        <v>Luftzieher</v>
      </c>
      <c r="Q345" s="93">
        <f t="shared" si="36"/>
        <v>36</v>
      </c>
      <c r="R345" s="94" t="str">
        <f t="shared" si="37"/>
        <v>Produkte</v>
      </c>
      <c r="S345" s="94" t="str">
        <f t="shared" si="38"/>
        <v>BUs</v>
      </c>
      <c r="T345" s="94" t="str">
        <f t="shared" si="39"/>
        <v>Symptome</v>
      </c>
      <c r="U345" s="94" t="str">
        <f>IFERROR(VLOOKUP(Abfalldokumentation!$W345,Kennzahlen!S:U,3,FALSE)*Abfalldokumentation!$J345,"0")</f>
        <v>0</v>
      </c>
      <c r="V345" s="93" t="str">
        <f>IF(ISBLANK(A345),VLOOKUP(Abfalldokumentation!$W345,'Linien - BU'!R:S,2,FALSE),A345)</f>
        <v>RWV</v>
      </c>
      <c r="W345" s="95" t="str">
        <f t="shared" si="40"/>
        <v>Cheddar Cheese 50% Block</v>
      </c>
      <c r="X345" s="108">
        <f t="shared" si="41"/>
        <v>12</v>
      </c>
      <c r="Y345" s="34"/>
      <c r="AC345" s="34"/>
      <c r="AF345" s="34"/>
      <c r="AG345" s="34"/>
      <c r="AH345" s="34"/>
    </row>
    <row r="346" spans="1:34" ht="30" customHeight="1" x14ac:dyDescent="0.25">
      <c r="A346" s="50" t="s">
        <v>15044</v>
      </c>
      <c r="B346" s="51" t="s">
        <v>15169</v>
      </c>
      <c r="C346" s="51">
        <v>915</v>
      </c>
      <c r="D346" s="51">
        <v>12</v>
      </c>
      <c r="E346" s="52">
        <v>44448</v>
      </c>
      <c r="F346" s="53" t="s">
        <v>15041</v>
      </c>
      <c r="G346" s="54" t="s">
        <v>87</v>
      </c>
      <c r="H346" s="55" t="str">
        <f>IFERROR(VLOOKUP(Abfalldokumentation!$B346,Artikel!A:C,3,FALSE),Abfalldokumentation!$B346)</f>
        <v>Div. Zipfel, Endstücke</v>
      </c>
      <c r="I346" s="96" t="str">
        <f>VLOOKUP(V346,'Linien - BU'!A:B,2,FALSE)</f>
        <v>Verkauf</v>
      </c>
      <c r="J346" s="97">
        <f t="shared" si="35"/>
        <v>915</v>
      </c>
      <c r="K346" s="98">
        <f>Abfalldokumentation!$E346</f>
        <v>44448</v>
      </c>
      <c r="L346" s="97" t="str">
        <f>IFERROR(IF(AND(OR(Abfalldokumentation!$I346="BU3",Abfalldokumentation!$I346="Verkauf"),Abfalldokumentation!$N346="Schimmel",Abfalldokumentation!$O346="keinen Abnehmer/kein Schälpersonal"),"Div. Zipfel, ES ohne Verwendung",VLOOKUP(Abfalldokumentation!$M346,Produktgruppen!A:B,2,FALSE)),"-")</f>
        <v>Div. Zipfel, ES ohne Verwendung</v>
      </c>
      <c r="M346" s="99" t="str">
        <f>IFERROR(VLOOKUP(Abfalldokumentation!$W346,Artikel!A:C,3,FALSE),Abfalldokumentation!$W346)</f>
        <v>Div. Zipfel, Endstücke</v>
      </c>
      <c r="N346" s="100" t="str">
        <f>VLOOKUP(D346,'Liste Gründe'!A:D,2,FALSE)</f>
        <v>Schimmel</v>
      </c>
      <c r="O346" s="98" t="str">
        <f>IF(ISBLANK(F346),VLOOKUP(Abfalldokumentation!$X346,'Liste Gründe'!A:D,3,FALSE),F346)</f>
        <v>keinen Abnehmer/kein Schälpersonal</v>
      </c>
      <c r="P346" s="100" t="str">
        <f>IF(ISBLANK(Abfalldokumentation!$G346),"-",Abfalldokumentation!$G346)</f>
        <v>keinen Abnehmer/Schälen</v>
      </c>
      <c r="Q346" s="99">
        <f t="shared" si="36"/>
        <v>36</v>
      </c>
      <c r="R346" s="100" t="str">
        <f t="shared" si="37"/>
        <v>Produkte</v>
      </c>
      <c r="S346" s="100" t="str">
        <f t="shared" si="38"/>
        <v>BUs</v>
      </c>
      <c r="T346" s="100" t="str">
        <f t="shared" si="39"/>
        <v>Symptome</v>
      </c>
      <c r="U346" s="100" t="str">
        <f>IFERROR(VLOOKUP(Abfalldokumentation!$W346,Kennzahlen!S:U,3,FALSE)*Abfalldokumentation!$J346,"0")</f>
        <v>0</v>
      </c>
      <c r="V346" s="99" t="str">
        <f>IF(ISBLANK(A346),VLOOKUP(Abfalldokumentation!$W346,'Linien - BU'!R:S,2,FALSE),A346)</f>
        <v>Verkauf</v>
      </c>
      <c r="W346" s="95" t="str">
        <f t="shared" si="40"/>
        <v>Div. Zipfel, Endstücke</v>
      </c>
      <c r="X346" s="108">
        <f t="shared" si="41"/>
        <v>12</v>
      </c>
      <c r="Y346" s="34"/>
      <c r="AC346" s="34"/>
      <c r="AF346" s="34"/>
      <c r="AG346" s="34"/>
      <c r="AH346" s="34"/>
    </row>
    <row r="347" spans="1:34" ht="30" customHeight="1" x14ac:dyDescent="0.25">
      <c r="A347" s="56" t="s">
        <v>63</v>
      </c>
      <c r="B347" s="57" t="s">
        <v>60</v>
      </c>
      <c r="C347" s="57">
        <v>50.6</v>
      </c>
      <c r="D347" s="57">
        <v>30</v>
      </c>
      <c r="E347" s="58">
        <v>44448</v>
      </c>
      <c r="F347" s="59"/>
      <c r="G347" s="60"/>
      <c r="H347" s="61" t="str">
        <f>IFERROR(VLOOKUP(Abfalldokumentation!$B347,Artikel!A:C,3,FALSE),Abfalldokumentation!$B347)</f>
        <v>Diverses aus Abfüllung</v>
      </c>
      <c r="I347" s="90" t="str">
        <f>VLOOKUP(V347,'Linien - BU'!A:B,2,FALSE)</f>
        <v>BU1</v>
      </c>
      <c r="J347" s="91">
        <f t="shared" si="35"/>
        <v>50.6</v>
      </c>
      <c r="K347" s="92">
        <f>Abfalldokumentation!$E347</f>
        <v>44448</v>
      </c>
      <c r="L347" s="91" t="str">
        <f>IFERROR(IF(AND(OR(Abfalldokumentation!$I347="BU3",Abfalldokumentation!$I347="Verkauf"),Abfalldokumentation!$N347="Schimmel",Abfalldokumentation!$O347="keinen Abnehmer/kein Schälpersonal"),"Div. Zipfel, ES ohne Verwendung",VLOOKUP(Abfalldokumentation!$M347,Produktgruppen!A:B,2,FALSE)),"-")</f>
        <v>Diverses</v>
      </c>
      <c r="M347" s="93" t="str">
        <f>IFERROR(VLOOKUP(Abfalldokumentation!$W347,Artikel!A:C,3,FALSE),Abfalldokumentation!$W347)</f>
        <v>Diverses aus Abfüllung</v>
      </c>
      <c r="N347" s="94" t="str">
        <f>VLOOKUP(D347,'Liste Gründe'!A:D,2,FALSE)</f>
        <v>Linienbezogen</v>
      </c>
      <c r="O347" s="92" t="str">
        <f>IF(ISBLANK(F347),VLOOKUP(Abfalldokumentation!$X347,'Liste Gründe'!A:D,3,FALSE),F347)</f>
        <v>Maschinenabfall</v>
      </c>
      <c r="P347" s="94" t="str">
        <f>IF(ISBLANK(Abfalldokumentation!$G347),"-",Abfalldokumentation!$G347)</f>
        <v>-</v>
      </c>
      <c r="Q347" s="93">
        <f t="shared" si="36"/>
        <v>36</v>
      </c>
      <c r="R347" s="94" t="str">
        <f t="shared" si="37"/>
        <v>Produkte</v>
      </c>
      <c r="S347" s="94" t="str">
        <f t="shared" si="38"/>
        <v>BUs</v>
      </c>
      <c r="T347" s="94" t="str">
        <f t="shared" si="39"/>
        <v>Symptome</v>
      </c>
      <c r="U347" s="94" t="str">
        <f>IFERROR(VLOOKUP(Abfalldokumentation!$W347,Kennzahlen!S:U,3,FALSE)*Abfalldokumentation!$J347,"0")</f>
        <v>0</v>
      </c>
      <c r="V347" s="93" t="str">
        <f>IF(ISBLANK(A347),VLOOKUP(Abfalldokumentation!$W347,'Linien - BU'!R:S,2,FALSE),A347)</f>
        <v>Abfüllung</v>
      </c>
      <c r="W347" s="95" t="str">
        <f t="shared" si="40"/>
        <v>Diverses aus Abfüllung</v>
      </c>
      <c r="X347" s="108">
        <f t="shared" si="41"/>
        <v>30</v>
      </c>
      <c r="Y347" s="34"/>
      <c r="AC347" s="34"/>
      <c r="AF347" s="34"/>
      <c r="AG347" s="34"/>
      <c r="AH347" s="34"/>
    </row>
    <row r="348" spans="1:34" ht="30" customHeight="1" x14ac:dyDescent="0.25">
      <c r="A348" s="50" t="s">
        <v>63</v>
      </c>
      <c r="B348" s="51" t="s">
        <v>60</v>
      </c>
      <c r="C348" s="51">
        <v>108</v>
      </c>
      <c r="D348" s="51">
        <v>30</v>
      </c>
      <c r="E348" s="52">
        <v>44448</v>
      </c>
      <c r="F348" s="53"/>
      <c r="G348" s="54"/>
      <c r="H348" s="55" t="str">
        <f>IFERROR(VLOOKUP(Abfalldokumentation!$B348,Artikel!A:C,3,FALSE),Abfalldokumentation!$B348)</f>
        <v>Diverses aus Abfüllung</v>
      </c>
      <c r="I348" s="96" t="str">
        <f>VLOOKUP(V348,'Linien - BU'!A:B,2,FALSE)</f>
        <v>BU1</v>
      </c>
      <c r="J348" s="97">
        <f t="shared" si="35"/>
        <v>108</v>
      </c>
      <c r="K348" s="98">
        <f>Abfalldokumentation!$E348</f>
        <v>44448</v>
      </c>
      <c r="L348" s="97" t="str">
        <f>IFERROR(IF(AND(OR(Abfalldokumentation!$I348="BU3",Abfalldokumentation!$I348="Verkauf"),Abfalldokumentation!$N348="Schimmel",Abfalldokumentation!$O348="keinen Abnehmer/kein Schälpersonal"),"Div. Zipfel, ES ohne Verwendung",VLOOKUP(Abfalldokumentation!$M348,Produktgruppen!A:B,2,FALSE)),"-")</f>
        <v>Diverses</v>
      </c>
      <c r="M348" s="99" t="str">
        <f>IFERROR(VLOOKUP(Abfalldokumentation!$W348,Artikel!A:C,3,FALSE),Abfalldokumentation!$W348)</f>
        <v>Diverses aus Abfüllung</v>
      </c>
      <c r="N348" s="100" t="str">
        <f>VLOOKUP(D348,'Liste Gründe'!A:D,2,FALSE)</f>
        <v>Linienbezogen</v>
      </c>
      <c r="O348" s="98" t="str">
        <f>IF(ISBLANK(F348),VLOOKUP(Abfalldokumentation!$X348,'Liste Gründe'!A:D,3,FALSE),F348)</f>
        <v>Maschinenabfall</v>
      </c>
      <c r="P348" s="100" t="str">
        <f>IF(ISBLANK(Abfalldokumentation!$G348),"-",Abfalldokumentation!$G348)</f>
        <v>-</v>
      </c>
      <c r="Q348" s="99">
        <f t="shared" si="36"/>
        <v>36</v>
      </c>
      <c r="R348" s="100" t="str">
        <f t="shared" si="37"/>
        <v>Produkte</v>
      </c>
      <c r="S348" s="100" t="str">
        <f t="shared" si="38"/>
        <v>BUs</v>
      </c>
      <c r="T348" s="100" t="str">
        <f t="shared" si="39"/>
        <v>Symptome</v>
      </c>
      <c r="U348" s="100" t="str">
        <f>IFERROR(VLOOKUP(Abfalldokumentation!$W348,Kennzahlen!S:U,3,FALSE)*Abfalldokumentation!$J348,"0")</f>
        <v>0</v>
      </c>
      <c r="V348" s="99" t="str">
        <f>IF(ISBLANK(A348),VLOOKUP(Abfalldokumentation!$W348,'Linien - BU'!R:S,2,FALSE),A348)</f>
        <v>Abfüllung</v>
      </c>
      <c r="W348" s="95" t="str">
        <f t="shared" si="40"/>
        <v>Diverses aus Abfüllung</v>
      </c>
      <c r="X348" s="108">
        <f t="shared" si="41"/>
        <v>30</v>
      </c>
      <c r="Y348" s="34"/>
      <c r="AC348" s="34"/>
      <c r="AF348" s="34"/>
      <c r="AG348" s="34"/>
      <c r="AH348" s="34"/>
    </row>
    <row r="349" spans="1:34" ht="30" customHeight="1" x14ac:dyDescent="0.25">
      <c r="A349" s="56" t="s">
        <v>140</v>
      </c>
      <c r="B349" s="57" t="s">
        <v>199</v>
      </c>
      <c r="C349" s="57">
        <v>2</v>
      </c>
      <c r="D349" s="57">
        <v>74</v>
      </c>
      <c r="E349" s="58">
        <v>44448</v>
      </c>
      <c r="F349" s="59" t="s">
        <v>68</v>
      </c>
      <c r="G349" s="60" t="s">
        <v>68</v>
      </c>
      <c r="H349" s="61" t="str">
        <f>IFERROR(VLOOKUP(Abfalldokumentation!$B349,Artikel!A:C,3,FALSE),Abfalldokumentation!$B349)</f>
        <v>Diverses QM</v>
      </c>
      <c r="I349" s="90" t="str">
        <f>VLOOKUP(V349,'Linien - BU'!A:B,2,FALSE)</f>
        <v>Rest</v>
      </c>
      <c r="J349" s="91">
        <f t="shared" si="35"/>
        <v>2</v>
      </c>
      <c r="K349" s="92">
        <f>Abfalldokumentation!$E349</f>
        <v>44448</v>
      </c>
      <c r="L349" s="91" t="str">
        <f>IFERROR(IF(AND(OR(Abfalldokumentation!$I349="BU3",Abfalldokumentation!$I349="Verkauf"),Abfalldokumentation!$N349="Schimmel",Abfalldokumentation!$O349="keinen Abnehmer/kein Schälpersonal"),"Div. Zipfel, ES ohne Verwendung",VLOOKUP(Abfalldokumentation!$M349,Produktgruppen!A:B,2,FALSE)),"-")</f>
        <v>Qualitätssicherung</v>
      </c>
      <c r="M349" s="93" t="str">
        <f>IFERROR(VLOOKUP(Abfalldokumentation!$W349,Artikel!A:C,3,FALSE),Abfalldokumentation!$W349)</f>
        <v>Diverses QM</v>
      </c>
      <c r="N349" s="94" t="str">
        <f>VLOOKUP(D349,'Liste Gründe'!A:D,2,FALSE)</f>
        <v>Qualitätssicherung</v>
      </c>
      <c r="O349" s="92" t="str">
        <f>IF(ISBLANK(F349),VLOOKUP(Abfalldokumentation!$X349,'Liste Gründe'!A:D,3,FALSE),F349)</f>
        <v>Sensorik</v>
      </c>
      <c r="P349" s="94" t="str">
        <f>IF(ISBLANK(Abfalldokumentation!$G349),"-",Abfalldokumentation!$G349)</f>
        <v>Sensorik</v>
      </c>
      <c r="Q349" s="93">
        <f t="shared" si="36"/>
        <v>36</v>
      </c>
      <c r="R349" s="94" t="str">
        <f t="shared" si="37"/>
        <v>Produkte</v>
      </c>
      <c r="S349" s="94" t="str">
        <f t="shared" si="38"/>
        <v>BUs</v>
      </c>
      <c r="T349" s="94" t="str">
        <f t="shared" si="39"/>
        <v>Symptome</v>
      </c>
      <c r="U349" s="94" t="str">
        <f>IFERROR(VLOOKUP(Abfalldokumentation!$W349,Kennzahlen!S:U,3,FALSE)*Abfalldokumentation!$J349,"0")</f>
        <v>0</v>
      </c>
      <c r="V349" s="93" t="str">
        <f>IF(ISBLANK(A349),VLOOKUP(Abfalldokumentation!$W349,'Linien - BU'!R:S,2,FALSE),A349)</f>
        <v>QM</v>
      </c>
      <c r="W349" s="95" t="str">
        <f t="shared" si="40"/>
        <v>Diverses QM</v>
      </c>
      <c r="X349" s="108">
        <f t="shared" si="41"/>
        <v>74</v>
      </c>
      <c r="Y349" s="34"/>
      <c r="AC349" s="34"/>
      <c r="AF349" s="34"/>
      <c r="AG349" s="34"/>
      <c r="AH349" s="34"/>
    </row>
    <row r="350" spans="1:34" ht="30" customHeight="1" x14ac:dyDescent="0.25">
      <c r="A350" s="50" t="s">
        <v>140</v>
      </c>
      <c r="B350" s="51" t="s">
        <v>199</v>
      </c>
      <c r="C350" s="51">
        <v>2</v>
      </c>
      <c r="D350" s="51">
        <v>74</v>
      </c>
      <c r="E350" s="52">
        <v>44448</v>
      </c>
      <c r="F350" s="53" t="s">
        <v>68</v>
      </c>
      <c r="G350" s="54" t="s">
        <v>68</v>
      </c>
      <c r="H350" s="55" t="str">
        <f>IFERROR(VLOOKUP(Abfalldokumentation!$B350,Artikel!A:C,3,FALSE),Abfalldokumentation!$B350)</f>
        <v>Diverses QM</v>
      </c>
      <c r="I350" s="96" t="str">
        <f>VLOOKUP(V350,'Linien - BU'!A:B,2,FALSE)</f>
        <v>Rest</v>
      </c>
      <c r="J350" s="97">
        <f t="shared" si="35"/>
        <v>2</v>
      </c>
      <c r="K350" s="98">
        <f>Abfalldokumentation!$E350</f>
        <v>44448</v>
      </c>
      <c r="L350" s="97" t="str">
        <f>IFERROR(IF(AND(OR(Abfalldokumentation!$I350="BU3",Abfalldokumentation!$I350="Verkauf"),Abfalldokumentation!$N350="Schimmel",Abfalldokumentation!$O350="keinen Abnehmer/kein Schälpersonal"),"Div. Zipfel, ES ohne Verwendung",VLOOKUP(Abfalldokumentation!$M350,Produktgruppen!A:B,2,FALSE)),"-")</f>
        <v>Qualitätssicherung</v>
      </c>
      <c r="M350" s="99" t="str">
        <f>IFERROR(VLOOKUP(Abfalldokumentation!$W350,Artikel!A:C,3,FALSE),Abfalldokumentation!$W350)</f>
        <v>Diverses QM</v>
      </c>
      <c r="N350" s="100" t="str">
        <f>VLOOKUP(D350,'Liste Gründe'!A:D,2,FALSE)</f>
        <v>Qualitätssicherung</v>
      </c>
      <c r="O350" s="98" t="str">
        <f>IF(ISBLANK(F350),VLOOKUP(Abfalldokumentation!$X350,'Liste Gründe'!A:D,3,FALSE),F350)</f>
        <v>Sensorik</v>
      </c>
      <c r="P350" s="100" t="str">
        <f>IF(ISBLANK(Abfalldokumentation!$G350),"-",Abfalldokumentation!$G350)</f>
        <v>Sensorik</v>
      </c>
      <c r="Q350" s="99">
        <f t="shared" si="36"/>
        <v>36</v>
      </c>
      <c r="R350" s="100" t="str">
        <f t="shared" si="37"/>
        <v>Produkte</v>
      </c>
      <c r="S350" s="100" t="str">
        <f t="shared" si="38"/>
        <v>BUs</v>
      </c>
      <c r="T350" s="100" t="str">
        <f t="shared" si="39"/>
        <v>Symptome</v>
      </c>
      <c r="U350" s="100" t="str">
        <f>IFERROR(VLOOKUP(Abfalldokumentation!$W350,Kennzahlen!S:U,3,FALSE)*Abfalldokumentation!$J350,"0")</f>
        <v>0</v>
      </c>
      <c r="V350" s="99" t="str">
        <f>IF(ISBLANK(A350),VLOOKUP(Abfalldokumentation!$W350,'Linien - BU'!R:S,2,FALSE),A350)</f>
        <v>QM</v>
      </c>
      <c r="W350" s="95" t="str">
        <f t="shared" si="40"/>
        <v>Diverses QM</v>
      </c>
      <c r="X350" s="108">
        <f t="shared" si="41"/>
        <v>74</v>
      </c>
      <c r="Y350" s="34"/>
      <c r="AC350" s="34"/>
      <c r="AF350" s="34"/>
      <c r="AG350" s="34"/>
      <c r="AH350" s="34"/>
    </row>
    <row r="351" spans="1:34" ht="30" customHeight="1" x14ac:dyDescent="0.25">
      <c r="A351" s="56" t="s">
        <v>140</v>
      </c>
      <c r="B351" s="57" t="s">
        <v>199</v>
      </c>
      <c r="C351" s="57">
        <v>4.5</v>
      </c>
      <c r="D351" s="57">
        <v>74</v>
      </c>
      <c r="E351" s="58">
        <v>44448</v>
      </c>
      <c r="F351" s="59" t="s">
        <v>68</v>
      </c>
      <c r="G351" s="60" t="s">
        <v>68</v>
      </c>
      <c r="H351" s="61" t="str">
        <f>IFERROR(VLOOKUP(Abfalldokumentation!$B351,Artikel!A:C,3,FALSE),Abfalldokumentation!$B351)</f>
        <v>Diverses QM</v>
      </c>
      <c r="I351" s="90" t="str">
        <f>VLOOKUP(V351,'Linien - BU'!A:B,2,FALSE)</f>
        <v>Rest</v>
      </c>
      <c r="J351" s="91">
        <f t="shared" si="35"/>
        <v>4.5</v>
      </c>
      <c r="K351" s="92">
        <f>Abfalldokumentation!$E351</f>
        <v>44448</v>
      </c>
      <c r="L351" s="91" t="str">
        <f>IFERROR(IF(AND(OR(Abfalldokumentation!$I351="BU3",Abfalldokumentation!$I351="Verkauf"),Abfalldokumentation!$N351="Schimmel",Abfalldokumentation!$O351="keinen Abnehmer/kein Schälpersonal"),"Div. Zipfel, ES ohne Verwendung",VLOOKUP(Abfalldokumentation!$M351,Produktgruppen!A:B,2,FALSE)),"-")</f>
        <v>Qualitätssicherung</v>
      </c>
      <c r="M351" s="93" t="str">
        <f>IFERROR(VLOOKUP(Abfalldokumentation!$W351,Artikel!A:C,3,FALSE),Abfalldokumentation!$W351)</f>
        <v>Diverses QM</v>
      </c>
      <c r="N351" s="94" t="str">
        <f>VLOOKUP(D351,'Liste Gründe'!A:D,2,FALSE)</f>
        <v>Qualitätssicherung</v>
      </c>
      <c r="O351" s="92" t="str">
        <f>IF(ISBLANK(F351),VLOOKUP(Abfalldokumentation!$X351,'Liste Gründe'!A:D,3,FALSE),F351)</f>
        <v>Sensorik</v>
      </c>
      <c r="P351" s="94" t="str">
        <f>IF(ISBLANK(Abfalldokumentation!$G351),"-",Abfalldokumentation!$G351)</f>
        <v>Sensorik</v>
      </c>
      <c r="Q351" s="93">
        <f t="shared" si="36"/>
        <v>36</v>
      </c>
      <c r="R351" s="94" t="str">
        <f t="shared" si="37"/>
        <v>Produkte</v>
      </c>
      <c r="S351" s="94" t="str">
        <f t="shared" si="38"/>
        <v>BUs</v>
      </c>
      <c r="T351" s="94" t="str">
        <f t="shared" si="39"/>
        <v>Symptome</v>
      </c>
      <c r="U351" s="94" t="str">
        <f>IFERROR(VLOOKUP(Abfalldokumentation!$W351,Kennzahlen!S:U,3,FALSE)*Abfalldokumentation!$J351,"0")</f>
        <v>0</v>
      </c>
      <c r="V351" s="93" t="str">
        <f>IF(ISBLANK(A351),VLOOKUP(Abfalldokumentation!$W351,'Linien - BU'!R:S,2,FALSE),A351)</f>
        <v>QM</v>
      </c>
      <c r="W351" s="95" t="str">
        <f t="shared" si="40"/>
        <v>Diverses QM</v>
      </c>
      <c r="X351" s="108">
        <f t="shared" si="41"/>
        <v>74</v>
      </c>
      <c r="Y351" s="34"/>
      <c r="AC351" s="34"/>
      <c r="AF351" s="34"/>
      <c r="AG351" s="34"/>
      <c r="AH351" s="34"/>
    </row>
    <row r="352" spans="1:34" ht="30" customHeight="1" x14ac:dyDescent="0.25">
      <c r="A352" s="50" t="s">
        <v>243</v>
      </c>
      <c r="B352" s="51" t="s">
        <v>241</v>
      </c>
      <c r="C352" s="51">
        <v>450</v>
      </c>
      <c r="D352" s="51">
        <v>120</v>
      </c>
      <c r="E352" s="52">
        <v>44448</v>
      </c>
      <c r="F352" s="53" t="s">
        <v>15043</v>
      </c>
      <c r="G352" s="54" t="s">
        <v>242</v>
      </c>
      <c r="H352" s="55" t="str">
        <f>IFERROR(VLOOKUP(Abfalldokumentation!$B352,Artikel!A:C,3,FALSE),Abfalldokumentation!$B352)</f>
        <v>Käsesnack</v>
      </c>
      <c r="I352" s="96" t="str">
        <f>VLOOKUP(V352,'Linien - BU'!A:B,2,FALSE)</f>
        <v>Rest</v>
      </c>
      <c r="J352" s="97">
        <f t="shared" si="35"/>
        <v>450</v>
      </c>
      <c r="K352" s="98">
        <f>Abfalldokumentation!$E352</f>
        <v>44448</v>
      </c>
      <c r="L352" s="97" t="str">
        <f>IFERROR(IF(AND(OR(Abfalldokumentation!$I352="BU3",Abfalldokumentation!$I352="Verkauf"),Abfalldokumentation!$N352="Schimmel",Abfalldokumentation!$O352="keinen Abnehmer/kein Schälpersonal"),"Div. Zipfel, ES ohne Verwendung",VLOOKUP(Abfalldokumentation!$M352,Produktgruppen!A:B,2,FALSE)),"-")</f>
        <v>Fertigware</v>
      </c>
      <c r="M352" s="99" t="str">
        <f>IFERROR(VLOOKUP(Abfalldokumentation!$W352,Artikel!A:C,3,FALSE),Abfalldokumentation!$W352)</f>
        <v>Käsesnack</v>
      </c>
      <c r="N352" s="100" t="str">
        <f>VLOOKUP(D352,'Liste Gründe'!A:D,2,FALSE)</f>
        <v>Schimmel</v>
      </c>
      <c r="O352" s="98" t="str">
        <f>IF(ISBLANK(F352),VLOOKUP(Abfalldokumentation!$X352,'Liste Gründe'!A:D,3,FALSE),F352)</f>
        <v>MHD abgelaufen in Logistik</v>
      </c>
      <c r="P352" s="100" t="str">
        <f>IF(ISBLANK(Abfalldokumentation!$G352),"-",Abfalldokumentation!$G352)</f>
        <v>in Logistik stehen geblieben</v>
      </c>
      <c r="Q352" s="99">
        <f t="shared" si="36"/>
        <v>36</v>
      </c>
      <c r="R352" s="100" t="str">
        <f t="shared" si="37"/>
        <v>Produkte</v>
      </c>
      <c r="S352" s="100" t="str">
        <f t="shared" si="38"/>
        <v>BUs</v>
      </c>
      <c r="T352" s="100" t="str">
        <f t="shared" si="39"/>
        <v>Symptome</v>
      </c>
      <c r="U352" s="100" t="str">
        <f>IFERROR(VLOOKUP(Abfalldokumentation!$W352,Kennzahlen!S:U,3,FALSE)*Abfalldokumentation!$J352,"0")</f>
        <v>0</v>
      </c>
      <c r="V352" s="99" t="str">
        <f>IF(ISBLANK(A352),VLOOKUP(Abfalldokumentation!$W352,'Linien - BU'!R:S,2,FALSE),A352)</f>
        <v>Logistik</v>
      </c>
      <c r="W352" s="95" t="str">
        <f t="shared" si="40"/>
        <v>Käsesnack</v>
      </c>
      <c r="X352" s="108">
        <f t="shared" si="41"/>
        <v>120</v>
      </c>
      <c r="Y352" s="34"/>
      <c r="AC352" s="34"/>
      <c r="AF352" s="34"/>
      <c r="AG352" s="34"/>
      <c r="AH352" s="34"/>
    </row>
    <row r="353" spans="1:34" ht="30" customHeight="1" x14ac:dyDescent="0.25">
      <c r="A353" s="56" t="s">
        <v>59</v>
      </c>
      <c r="B353" s="57" t="s">
        <v>57</v>
      </c>
      <c r="C353" s="57">
        <v>25</v>
      </c>
      <c r="D353" s="63">
        <v>73</v>
      </c>
      <c r="E353" s="58">
        <v>44448</v>
      </c>
      <c r="F353" s="59" t="s">
        <v>58</v>
      </c>
      <c r="G353" s="60" t="s">
        <v>58</v>
      </c>
      <c r="H353" s="61" t="str">
        <f>IFERROR(VLOOKUP(Abfalldokumentation!$B353,Artikel!A:C,3,FALSE),Abfalldokumentation!$B353)</f>
        <v>Laborproben</v>
      </c>
      <c r="I353" s="90" t="str">
        <f>VLOOKUP(V353,'Linien - BU'!A:B,2,FALSE)</f>
        <v>Rest</v>
      </c>
      <c r="J353" s="91">
        <f t="shared" si="35"/>
        <v>25</v>
      </c>
      <c r="K353" s="92">
        <f>Abfalldokumentation!$E353</f>
        <v>44448</v>
      </c>
      <c r="L353" s="91" t="str">
        <f>IFERROR(IF(AND(OR(Abfalldokumentation!$I353="BU3",Abfalldokumentation!$I353="Verkauf"),Abfalldokumentation!$N353="Schimmel",Abfalldokumentation!$O353="keinen Abnehmer/kein Schälpersonal"),"Div. Zipfel, ES ohne Verwendung",VLOOKUP(Abfalldokumentation!$M353,Produktgruppen!A:B,2,FALSE)),"-")</f>
        <v>Qualitätssicherung</v>
      </c>
      <c r="M353" s="93" t="str">
        <f>IFERROR(VLOOKUP(Abfalldokumentation!$W353,Artikel!A:C,3,FALSE),Abfalldokumentation!$W353)</f>
        <v>Laborproben</v>
      </c>
      <c r="N353" s="94" t="str">
        <f>VLOOKUP(D353,'Liste Gründe'!A:D,2,FALSE)</f>
        <v>Qualitätssicherung</v>
      </c>
      <c r="O353" s="92" t="str">
        <f>IF(ISBLANK(F353),VLOOKUP(Abfalldokumentation!$X353,'Liste Gründe'!A:D,3,FALSE),F353)</f>
        <v>Laborprobe</v>
      </c>
      <c r="P353" s="94" t="str">
        <f>IF(ISBLANK(Abfalldokumentation!$G353),"-",Abfalldokumentation!$G353)</f>
        <v>Laborprobe</v>
      </c>
      <c r="Q353" s="93">
        <f t="shared" si="36"/>
        <v>36</v>
      </c>
      <c r="R353" s="94" t="str">
        <f t="shared" si="37"/>
        <v>Produkte</v>
      </c>
      <c r="S353" s="94" t="str">
        <f t="shared" si="38"/>
        <v>BUs</v>
      </c>
      <c r="T353" s="94" t="str">
        <f t="shared" si="39"/>
        <v>Symptome</v>
      </c>
      <c r="U353" s="94" t="str">
        <f>IFERROR(VLOOKUP(Abfalldokumentation!$W353,Kennzahlen!S:U,3,FALSE)*Abfalldokumentation!$J353,"0")</f>
        <v>0</v>
      </c>
      <c r="V353" s="93" t="str">
        <f>IF(ISBLANK(A353),VLOOKUP(Abfalldokumentation!$W353,'Linien - BU'!R:S,2,FALSE),A353)</f>
        <v>Labor</v>
      </c>
      <c r="W353" s="95" t="str">
        <f t="shared" si="40"/>
        <v>Laborproben</v>
      </c>
      <c r="X353" s="108">
        <f t="shared" si="41"/>
        <v>73</v>
      </c>
      <c r="Y353" s="34"/>
      <c r="AC353" s="34"/>
      <c r="AF353" s="34"/>
      <c r="AG353" s="34"/>
      <c r="AH353" s="34"/>
    </row>
    <row r="354" spans="1:34" ht="30" customHeight="1" x14ac:dyDescent="0.25">
      <c r="A354" s="50" t="s">
        <v>8</v>
      </c>
      <c r="B354" s="51">
        <v>29500593</v>
      </c>
      <c r="C354" s="51">
        <v>133.6</v>
      </c>
      <c r="D354" s="51">
        <v>12</v>
      </c>
      <c r="E354" s="52">
        <v>44449</v>
      </c>
      <c r="F354" s="53" t="s">
        <v>15037</v>
      </c>
      <c r="G354" s="54" t="s">
        <v>15037</v>
      </c>
      <c r="H354" s="55" t="str">
        <f>IFERROR(VLOOKUP(Abfalldokumentation!$B354,Artikel!A:C,3,FALSE),Abfalldokumentation!$B354)</f>
        <v>VOS Walnuss Blöcke</v>
      </c>
      <c r="I354" s="96" t="str">
        <f>VLOOKUP(V354,'Linien - BU'!A:B,2,FALSE)</f>
        <v>BU3</v>
      </c>
      <c r="J354" s="97">
        <f t="shared" si="35"/>
        <v>133.6</v>
      </c>
      <c r="K354" s="98">
        <f>Abfalldokumentation!$E354</f>
        <v>44449</v>
      </c>
      <c r="L354" s="97" t="str">
        <f>IFERROR(IF(AND(OR(Abfalldokumentation!$I354="BU3",Abfalldokumentation!$I354="Verkauf"),Abfalldokumentation!$N354="Schimmel",Abfalldokumentation!$O354="keinen Abnehmer/kein Schälpersonal"),"Div. Zipfel, ES ohne Verwendung",VLOOKUP(Abfalldokumentation!$M354,Produktgruppen!A:B,2,FALSE)),"-")</f>
        <v>Vorschmelz</v>
      </c>
      <c r="M354" s="99" t="str">
        <f>IFERROR(VLOOKUP(Abfalldokumentation!$W354,Artikel!A:C,3,FALSE),Abfalldokumentation!$W354)</f>
        <v>VOS Walnuss Blöcke</v>
      </c>
      <c r="N354" s="100" t="str">
        <f>VLOOKUP(D354,'Liste Gründe'!A:D,2,FALSE)</f>
        <v>Schimmel</v>
      </c>
      <c r="O354" s="98" t="str">
        <f>IF(ISBLANK(F354),VLOOKUP(Abfalldokumentation!$X354,'Liste Gründe'!A:D,3,FALSE),F354)</f>
        <v>VOS &gt; Einsatz</v>
      </c>
      <c r="P354" s="100" t="str">
        <f>IF(ISBLANK(Abfalldokumentation!$G354),"-",Abfalldokumentation!$G354)</f>
        <v>VOS &gt; Einsatz</v>
      </c>
      <c r="Q354" s="99">
        <f t="shared" si="36"/>
        <v>36</v>
      </c>
      <c r="R354" s="100" t="str">
        <f t="shared" si="37"/>
        <v>Produkte</v>
      </c>
      <c r="S354" s="100" t="str">
        <f t="shared" si="38"/>
        <v>BUs</v>
      </c>
      <c r="T354" s="100" t="str">
        <f t="shared" si="39"/>
        <v>Symptome</v>
      </c>
      <c r="U354" s="100">
        <f>IFERROR(VLOOKUP(Abfalldokumentation!$W354,Kennzahlen!S:U,3,FALSE)*Abfalldokumentation!$J354,"0")</f>
        <v>66.8</v>
      </c>
      <c r="V354" s="99" t="str">
        <f>IF(ISBLANK(A354),VLOOKUP(Abfalldokumentation!$W354,'Linien - BU'!R:S,2,FALSE),A354)</f>
        <v>BU3</v>
      </c>
      <c r="W354" s="95">
        <f t="shared" si="40"/>
        <v>29500593</v>
      </c>
      <c r="X354" s="108">
        <f t="shared" si="41"/>
        <v>12</v>
      </c>
      <c r="Y354" s="34"/>
      <c r="AC354" s="34"/>
      <c r="AF354" s="34"/>
      <c r="AG354" s="34"/>
      <c r="AH354" s="34"/>
    </row>
    <row r="355" spans="1:34" ht="30" customHeight="1" x14ac:dyDescent="0.25">
      <c r="A355" s="56" t="s">
        <v>376</v>
      </c>
      <c r="B355" s="57">
        <v>29500754</v>
      </c>
      <c r="C355" s="57">
        <v>35</v>
      </c>
      <c r="D355" s="57">
        <v>12</v>
      </c>
      <c r="E355" s="58">
        <v>44449</v>
      </c>
      <c r="F355" s="59" t="s">
        <v>10</v>
      </c>
      <c r="G355" s="60" t="s">
        <v>20</v>
      </c>
      <c r="H355" s="61" t="str">
        <f>IFERROR(VLOOKUP(Abfalldokumentation!$B355,Artikel!A:C,3,FALSE),Abfalldokumentation!$B355)</f>
        <v>ABS Bio Gouda 48%, mitt</v>
      </c>
      <c r="I355" s="90" t="str">
        <f>VLOOKUP(V355,'Linien - BU'!A:B,2,FALSE)</f>
        <v>BU3</v>
      </c>
      <c r="J355" s="91">
        <f t="shared" si="35"/>
        <v>35</v>
      </c>
      <c r="K355" s="92">
        <f>Abfalldokumentation!$E355</f>
        <v>44449</v>
      </c>
      <c r="L355" s="91" t="str">
        <f>IFERROR(IF(AND(OR(Abfalldokumentation!$I355="BU3",Abfalldokumentation!$I355="Verkauf"),Abfalldokumentation!$N355="Schimmel",Abfalldokumentation!$O355="keinen Abnehmer/kein Schälpersonal"),"Div. Zipfel, ES ohne Verwendung",VLOOKUP(Abfalldokumentation!$M355,Produktgruppen!A:B,2,FALSE)),"-")</f>
        <v>ABS</v>
      </c>
      <c r="M355" s="93" t="str">
        <f>IFERROR(VLOOKUP(Abfalldokumentation!$W355,Artikel!A:C,3,FALSE),Abfalldokumentation!$W355)</f>
        <v>ABS Bio Gouda 48%, mitt</v>
      </c>
      <c r="N355" s="94" t="str">
        <f>VLOOKUP(D355,'Liste Gründe'!A:D,2,FALSE)</f>
        <v>Schimmel</v>
      </c>
      <c r="O355" s="92" t="str">
        <f>IF(ISBLANK(F355),VLOOKUP(Abfalldokumentation!$X355,'Liste Gründe'!A:D,3,FALSE),F355)</f>
        <v>Rest</v>
      </c>
      <c r="P355" s="94" t="str">
        <f>IF(ISBLANK(Abfalldokumentation!$G355),"-",Abfalldokumentation!$G355)</f>
        <v>wurde nicht eingesetzt</v>
      </c>
      <c r="Q355" s="93">
        <f t="shared" si="36"/>
        <v>36</v>
      </c>
      <c r="R355" s="94" t="str">
        <f t="shared" si="37"/>
        <v>Produkte</v>
      </c>
      <c r="S355" s="94" t="str">
        <f t="shared" si="38"/>
        <v>BUs</v>
      </c>
      <c r="T355" s="94" t="str">
        <f t="shared" si="39"/>
        <v>Symptome</v>
      </c>
      <c r="U355" s="94">
        <f>IFERROR(VLOOKUP(Abfalldokumentation!$W355,Kennzahlen!S:U,3,FALSE)*Abfalldokumentation!$J355,"0")</f>
        <v>77</v>
      </c>
      <c r="V355" s="93" t="str">
        <f>IF(ISBLANK(A355),VLOOKUP(Abfalldokumentation!$W355,'Linien - BU'!R:S,2,FALSE),A355)</f>
        <v>L18</v>
      </c>
      <c r="W355" s="95">
        <f t="shared" si="40"/>
        <v>29500754</v>
      </c>
      <c r="X355" s="108">
        <f t="shared" si="41"/>
        <v>12</v>
      </c>
      <c r="Y355" s="34"/>
      <c r="AC355" s="34"/>
      <c r="AF355" s="34"/>
      <c r="AG355" s="34"/>
      <c r="AH355" s="34"/>
    </row>
    <row r="356" spans="1:34" ht="30" customHeight="1" x14ac:dyDescent="0.25">
      <c r="A356" s="50" t="s">
        <v>15077</v>
      </c>
      <c r="B356" s="51">
        <v>29500910</v>
      </c>
      <c r="C356" s="51">
        <v>19</v>
      </c>
      <c r="D356" s="51">
        <v>61</v>
      </c>
      <c r="E356" s="52">
        <v>44449</v>
      </c>
      <c r="F356" s="53" t="s">
        <v>15</v>
      </c>
      <c r="G356" s="54" t="s">
        <v>208</v>
      </c>
      <c r="H356" s="55" t="str">
        <f>IFERROR(VLOOKUP(Abfalldokumentation!$B356,Artikel!A:C,3,FALSE),Abfalldokumentation!$B356)</f>
        <v>ABS Unser Blütenkäse</v>
      </c>
      <c r="I356" s="96" t="str">
        <f>VLOOKUP(V356,'Linien - BU'!A:B,2,FALSE)</f>
        <v>BU4</v>
      </c>
      <c r="J356" s="97">
        <f t="shared" si="35"/>
        <v>19</v>
      </c>
      <c r="K356" s="98">
        <f>Abfalldokumentation!$E356</f>
        <v>44449</v>
      </c>
      <c r="L356" s="97" t="str">
        <f>IFERROR(IF(AND(OR(Abfalldokumentation!$I356="BU3",Abfalldokumentation!$I356="Verkauf"),Abfalldokumentation!$N356="Schimmel",Abfalldokumentation!$O356="keinen Abnehmer/kein Schälpersonal"),"Div. Zipfel, ES ohne Verwendung",VLOOKUP(Abfalldokumentation!$M356,Produktgruppen!A:B,2,FALSE)),"-")</f>
        <v>ABS</v>
      </c>
      <c r="M356" s="99" t="str">
        <f>IFERROR(VLOOKUP(Abfalldokumentation!$W356,Artikel!A:C,3,FALSE),Abfalldokumentation!$W356)</f>
        <v>ABS Unser Blütenkäse</v>
      </c>
      <c r="N356" s="100" t="str">
        <f>VLOOKUP(D356,'Liste Gründe'!A:D,2,FALSE)</f>
        <v>keinen Verwendungszweck</v>
      </c>
      <c r="O356" s="98" t="str">
        <f>IF(ISBLANK(F356),VLOOKUP(Abfalldokumentation!$X356,'Liste Gründe'!A:D,3,FALSE),F356)</f>
        <v>keinen Verwendungszweck</v>
      </c>
      <c r="P356" s="100" t="str">
        <f>IF(ISBLANK(Abfalldokumentation!$G356),"-",Abfalldokumentation!$G356)</f>
        <v>&lt;500kg/Monat</v>
      </c>
      <c r="Q356" s="99">
        <f t="shared" si="36"/>
        <v>36</v>
      </c>
      <c r="R356" s="100" t="str">
        <f t="shared" si="37"/>
        <v>Produkte</v>
      </c>
      <c r="S356" s="100" t="str">
        <f t="shared" si="38"/>
        <v>BUs</v>
      </c>
      <c r="T356" s="100" t="str">
        <f t="shared" si="39"/>
        <v>Symptome</v>
      </c>
      <c r="U356" s="100">
        <f>IFERROR(VLOOKUP(Abfalldokumentation!$W356,Kennzahlen!S:U,3,FALSE)*Abfalldokumentation!$J356,"0")</f>
        <v>0.19</v>
      </c>
      <c r="V356" s="99" t="str">
        <f>IF(ISBLANK(A356),VLOOKUP(Abfalldokumentation!$W356,'Linien - BU'!R:S,2,FALSE),A356)</f>
        <v>L22</v>
      </c>
      <c r="W356" s="95">
        <f t="shared" si="40"/>
        <v>29500910</v>
      </c>
      <c r="X356" s="108">
        <f t="shared" si="41"/>
        <v>61</v>
      </c>
      <c r="Y356" s="34"/>
      <c r="AC356" s="34"/>
      <c r="AF356" s="34"/>
      <c r="AG356" s="34"/>
      <c r="AH356" s="34"/>
    </row>
    <row r="357" spans="1:34" ht="30" customHeight="1" x14ac:dyDescent="0.25">
      <c r="A357" s="56" t="s">
        <v>15077</v>
      </c>
      <c r="B357" s="57">
        <v>29500910</v>
      </c>
      <c r="C357" s="57">
        <v>19</v>
      </c>
      <c r="D357" s="57">
        <v>61</v>
      </c>
      <c r="E357" s="58">
        <v>44449</v>
      </c>
      <c r="F357" s="59" t="s">
        <v>15</v>
      </c>
      <c r="G357" s="60" t="s">
        <v>208</v>
      </c>
      <c r="H357" s="61" t="str">
        <f>IFERROR(VLOOKUP(Abfalldokumentation!$B357,Artikel!A:C,3,FALSE),Abfalldokumentation!$B357)</f>
        <v>ABS Unser Blütenkäse</v>
      </c>
      <c r="I357" s="90" t="str">
        <f>VLOOKUP(V357,'Linien - BU'!A:B,2,FALSE)</f>
        <v>BU4</v>
      </c>
      <c r="J357" s="91">
        <f t="shared" si="35"/>
        <v>19</v>
      </c>
      <c r="K357" s="92">
        <f>Abfalldokumentation!$E357</f>
        <v>44449</v>
      </c>
      <c r="L357" s="91" t="str">
        <f>IFERROR(IF(AND(OR(Abfalldokumentation!$I357="BU3",Abfalldokumentation!$I357="Verkauf"),Abfalldokumentation!$N357="Schimmel",Abfalldokumentation!$O357="keinen Abnehmer/kein Schälpersonal"),"Div. Zipfel, ES ohne Verwendung",VLOOKUP(Abfalldokumentation!$M357,Produktgruppen!A:B,2,FALSE)),"-")</f>
        <v>ABS</v>
      </c>
      <c r="M357" s="93" t="str">
        <f>IFERROR(VLOOKUP(Abfalldokumentation!$W357,Artikel!A:C,3,FALSE),Abfalldokumentation!$W357)</f>
        <v>ABS Unser Blütenkäse</v>
      </c>
      <c r="N357" s="94" t="str">
        <f>VLOOKUP(D357,'Liste Gründe'!A:D,2,FALSE)</f>
        <v>keinen Verwendungszweck</v>
      </c>
      <c r="O357" s="92" t="str">
        <f>IF(ISBLANK(F357),VLOOKUP(Abfalldokumentation!$X357,'Liste Gründe'!A:D,3,FALSE),F357)</f>
        <v>keinen Verwendungszweck</v>
      </c>
      <c r="P357" s="94" t="str">
        <f>IF(ISBLANK(Abfalldokumentation!$G357),"-",Abfalldokumentation!$G357)</f>
        <v>&lt;500kg/Monat</v>
      </c>
      <c r="Q357" s="93">
        <f t="shared" si="36"/>
        <v>36</v>
      </c>
      <c r="R357" s="94" t="str">
        <f t="shared" si="37"/>
        <v>Produkte</v>
      </c>
      <c r="S357" s="94" t="str">
        <f t="shared" si="38"/>
        <v>BUs</v>
      </c>
      <c r="T357" s="94" t="str">
        <f t="shared" si="39"/>
        <v>Symptome</v>
      </c>
      <c r="U357" s="94">
        <f>IFERROR(VLOOKUP(Abfalldokumentation!$W357,Kennzahlen!S:U,3,FALSE)*Abfalldokumentation!$J357,"0")</f>
        <v>0.19</v>
      </c>
      <c r="V357" s="93" t="str">
        <f>IF(ISBLANK(A357),VLOOKUP(Abfalldokumentation!$W357,'Linien - BU'!R:S,2,FALSE),A357)</f>
        <v>L22</v>
      </c>
      <c r="W357" s="95">
        <f t="shared" si="40"/>
        <v>29500910</v>
      </c>
      <c r="X357" s="108">
        <f t="shared" si="41"/>
        <v>61</v>
      </c>
      <c r="Y357" s="34"/>
      <c r="AC357" s="34"/>
      <c r="AF357" s="34"/>
      <c r="AG357" s="34"/>
      <c r="AH357" s="34"/>
    </row>
    <row r="358" spans="1:34" ht="30" customHeight="1" x14ac:dyDescent="0.25">
      <c r="A358" s="50" t="s">
        <v>74</v>
      </c>
      <c r="B358" s="51">
        <v>29500917</v>
      </c>
      <c r="C358" s="51">
        <v>22</v>
      </c>
      <c r="D358" s="51">
        <v>22</v>
      </c>
      <c r="E358" s="52">
        <v>44449</v>
      </c>
      <c r="F358" s="53" t="s">
        <v>72</v>
      </c>
      <c r="G358" s="54" t="s">
        <v>73</v>
      </c>
      <c r="H358" s="55" t="str">
        <f>IFERROR(VLOOKUP(Abfalldokumentation!$B358,Artikel!A:C,3,FALSE),Abfalldokumentation!$B358)</f>
        <v>VOS-ABS ENTSORGUNG</v>
      </c>
      <c r="I358" s="96" t="str">
        <f>VLOOKUP(V358,'Linien - BU'!A:B,2,FALSE)</f>
        <v>BU1</v>
      </c>
      <c r="J358" s="97">
        <f t="shared" si="35"/>
        <v>22</v>
      </c>
      <c r="K358" s="98">
        <f>Abfalldokumentation!$E358</f>
        <v>44449</v>
      </c>
      <c r="L358" s="97" t="str">
        <f>IFERROR(IF(AND(OR(Abfalldokumentation!$I358="BU3",Abfalldokumentation!$I358="Verkauf"),Abfalldokumentation!$N358="Schimmel",Abfalldokumentation!$O358="keinen Abnehmer/kein Schälpersonal"),"Div. Zipfel, ES ohne Verwendung",VLOOKUP(Abfalldokumentation!$M358,Produktgruppen!A:B,2,FALSE)),"-")</f>
        <v>Vorschmelz</v>
      </c>
      <c r="M358" s="99" t="str">
        <f>IFERROR(VLOOKUP(Abfalldokumentation!$W358,Artikel!A:C,3,FALSE),Abfalldokumentation!$W358)</f>
        <v>VOS-ABS ENTSORGUNG</v>
      </c>
      <c r="N358" s="100" t="str">
        <f>VLOOKUP(D358,'Liste Gründe'!A:D,2,FALSE)</f>
        <v>Rest</v>
      </c>
      <c r="O358" s="98" t="str">
        <f>IF(ISBLANK(F358),VLOOKUP(Abfalldokumentation!$X358,'Liste Gründe'!A:D,3,FALSE),F358)</f>
        <v>geschälte Rinde</v>
      </c>
      <c r="P358" s="100" t="str">
        <f>IF(ISBLANK(Abfalldokumentation!$G358),"-",Abfalldokumentation!$G358)</f>
        <v>keine Verwendung möglich</v>
      </c>
      <c r="Q358" s="99">
        <f t="shared" si="36"/>
        <v>36</v>
      </c>
      <c r="R358" s="100" t="str">
        <f t="shared" si="37"/>
        <v>Produkte</v>
      </c>
      <c r="S358" s="100" t="str">
        <f t="shared" si="38"/>
        <v>BUs</v>
      </c>
      <c r="T358" s="100" t="str">
        <f t="shared" si="39"/>
        <v>Symptome</v>
      </c>
      <c r="U358" s="100">
        <f>IFERROR(VLOOKUP(Abfalldokumentation!$W358,Kennzahlen!S:U,3,FALSE)*Abfalldokumentation!$J358,"0")</f>
        <v>0.22</v>
      </c>
      <c r="V358" s="99" t="str">
        <f>IF(ISBLANK(A358),VLOOKUP(Abfalldokumentation!$W358,'Linien - BU'!R:S,2,FALSE),A358)</f>
        <v>RWV</v>
      </c>
      <c r="W358" s="95">
        <f t="shared" si="40"/>
        <v>29500917</v>
      </c>
      <c r="X358" s="108">
        <f t="shared" si="41"/>
        <v>22</v>
      </c>
      <c r="Y358" s="34"/>
      <c r="AC358" s="34"/>
      <c r="AF358" s="34"/>
      <c r="AG358" s="34"/>
      <c r="AH358" s="34"/>
    </row>
    <row r="359" spans="1:34" ht="30" customHeight="1" x14ac:dyDescent="0.25">
      <c r="A359" s="56" t="s">
        <v>15087</v>
      </c>
      <c r="B359" s="57">
        <v>29501009</v>
      </c>
      <c r="C359" s="57">
        <v>7</v>
      </c>
      <c r="D359" s="57">
        <v>61</v>
      </c>
      <c r="E359" s="58">
        <v>44449</v>
      </c>
      <c r="F359" s="59" t="s">
        <v>15</v>
      </c>
      <c r="G359" s="60" t="s">
        <v>79</v>
      </c>
      <c r="H359" s="61" t="str">
        <f>IFERROR(VLOOKUP(Abfalldokumentation!$B359,Artikel!A:C,3,FALSE),Abfalldokumentation!$B359)</f>
        <v>ABS Whisky-Nuts</v>
      </c>
      <c r="I359" s="90" t="str">
        <f>VLOOKUP(V359,'Linien - BU'!A:B,2,FALSE)</f>
        <v>BU4</v>
      </c>
      <c r="J359" s="91">
        <f t="shared" si="35"/>
        <v>7</v>
      </c>
      <c r="K359" s="92">
        <f>Abfalldokumentation!$E359</f>
        <v>44449</v>
      </c>
      <c r="L359" s="91" t="str">
        <f>IFERROR(IF(AND(OR(Abfalldokumentation!$I359="BU3",Abfalldokumentation!$I359="Verkauf"),Abfalldokumentation!$N359="Schimmel",Abfalldokumentation!$O359="keinen Abnehmer/kein Schälpersonal"),"Div. Zipfel, ES ohne Verwendung",VLOOKUP(Abfalldokumentation!$M359,Produktgruppen!A:B,2,FALSE)),"-")</f>
        <v>ABS</v>
      </c>
      <c r="M359" s="93" t="str">
        <f>IFERROR(VLOOKUP(Abfalldokumentation!$W359,Artikel!A:C,3,FALSE),Abfalldokumentation!$W359)</f>
        <v>ABS Whisky-Nuts</v>
      </c>
      <c r="N359" s="94" t="str">
        <f>VLOOKUP(D359,'Liste Gründe'!A:D,2,FALSE)</f>
        <v>keinen Verwendungszweck</v>
      </c>
      <c r="O359" s="92" t="str">
        <f>IF(ISBLANK(F359),VLOOKUP(Abfalldokumentation!$X359,'Liste Gründe'!A:D,3,FALSE),F359)</f>
        <v>keinen Verwendungszweck</v>
      </c>
      <c r="P359" s="94" t="str">
        <f>IF(ISBLANK(Abfalldokumentation!$G359),"-",Abfalldokumentation!$G359)</f>
        <v>&lt;300kg/Monat</v>
      </c>
      <c r="Q359" s="93">
        <f t="shared" si="36"/>
        <v>36</v>
      </c>
      <c r="R359" s="94" t="str">
        <f t="shared" si="37"/>
        <v>Produkte</v>
      </c>
      <c r="S359" s="94" t="str">
        <f t="shared" si="38"/>
        <v>BUs</v>
      </c>
      <c r="T359" s="94" t="str">
        <f t="shared" si="39"/>
        <v>Symptome</v>
      </c>
      <c r="U359" s="94">
        <f>IFERROR(VLOOKUP(Abfalldokumentation!$W359,Kennzahlen!S:U,3,FALSE)*Abfalldokumentation!$J359,"0")</f>
        <v>10.5</v>
      </c>
      <c r="V359" s="93" t="str">
        <f>IF(ISBLANK(A359),VLOOKUP(Abfalldokumentation!$W359,'Linien - BU'!R:S,2,FALSE),A359)</f>
        <v>L21</v>
      </c>
      <c r="W359" s="95">
        <f t="shared" si="40"/>
        <v>29501009</v>
      </c>
      <c r="X359" s="108">
        <f t="shared" si="41"/>
        <v>61</v>
      </c>
      <c r="Y359" s="34"/>
      <c r="AC359" s="34"/>
      <c r="AF359" s="34"/>
      <c r="AG359" s="34"/>
      <c r="AH359" s="34"/>
    </row>
    <row r="360" spans="1:34" ht="30" customHeight="1" x14ac:dyDescent="0.25">
      <c r="A360" s="50" t="s">
        <v>15087</v>
      </c>
      <c r="B360" s="51">
        <v>29501009</v>
      </c>
      <c r="C360" s="51">
        <v>7</v>
      </c>
      <c r="D360" s="51">
        <v>61</v>
      </c>
      <c r="E360" s="52">
        <v>44449</v>
      </c>
      <c r="F360" s="53" t="s">
        <v>15</v>
      </c>
      <c r="G360" s="54" t="s">
        <v>79</v>
      </c>
      <c r="H360" s="55" t="str">
        <f>IFERROR(VLOOKUP(Abfalldokumentation!$B360,Artikel!A:C,3,FALSE),Abfalldokumentation!$B360)</f>
        <v>ABS Whisky-Nuts</v>
      </c>
      <c r="I360" s="96" t="str">
        <f>VLOOKUP(V360,'Linien - BU'!A:B,2,FALSE)</f>
        <v>BU4</v>
      </c>
      <c r="J360" s="97">
        <f t="shared" si="35"/>
        <v>7</v>
      </c>
      <c r="K360" s="98">
        <f>Abfalldokumentation!$E360</f>
        <v>44449</v>
      </c>
      <c r="L360" s="97" t="str">
        <f>IFERROR(IF(AND(OR(Abfalldokumentation!$I360="BU3",Abfalldokumentation!$I360="Verkauf"),Abfalldokumentation!$N360="Schimmel",Abfalldokumentation!$O360="keinen Abnehmer/kein Schälpersonal"),"Div. Zipfel, ES ohne Verwendung",VLOOKUP(Abfalldokumentation!$M360,Produktgruppen!A:B,2,FALSE)),"-")</f>
        <v>ABS</v>
      </c>
      <c r="M360" s="99" t="str">
        <f>IFERROR(VLOOKUP(Abfalldokumentation!$W360,Artikel!A:C,3,FALSE),Abfalldokumentation!$W360)</f>
        <v>ABS Whisky-Nuts</v>
      </c>
      <c r="N360" s="100" t="str">
        <f>VLOOKUP(D360,'Liste Gründe'!A:D,2,FALSE)</f>
        <v>keinen Verwendungszweck</v>
      </c>
      <c r="O360" s="98" t="str">
        <f>IF(ISBLANK(F360),VLOOKUP(Abfalldokumentation!$X360,'Liste Gründe'!A:D,3,FALSE),F360)</f>
        <v>keinen Verwendungszweck</v>
      </c>
      <c r="P360" s="100" t="str">
        <f>IF(ISBLANK(Abfalldokumentation!$G360),"-",Abfalldokumentation!$G360)</f>
        <v>&lt;300kg/Monat</v>
      </c>
      <c r="Q360" s="99">
        <f t="shared" si="36"/>
        <v>36</v>
      </c>
      <c r="R360" s="100" t="str">
        <f t="shared" si="37"/>
        <v>Produkte</v>
      </c>
      <c r="S360" s="100" t="str">
        <f t="shared" si="38"/>
        <v>BUs</v>
      </c>
      <c r="T360" s="100" t="str">
        <f t="shared" si="39"/>
        <v>Symptome</v>
      </c>
      <c r="U360" s="100">
        <f>IFERROR(VLOOKUP(Abfalldokumentation!$W360,Kennzahlen!S:U,3,FALSE)*Abfalldokumentation!$J360,"0")</f>
        <v>10.5</v>
      </c>
      <c r="V360" s="99" t="str">
        <f>IF(ISBLANK(A360),VLOOKUP(Abfalldokumentation!$W360,'Linien - BU'!R:S,2,FALSE),A360)</f>
        <v>L21</v>
      </c>
      <c r="W360" s="95">
        <f t="shared" si="40"/>
        <v>29501009</v>
      </c>
      <c r="X360" s="108">
        <f t="shared" si="41"/>
        <v>61</v>
      </c>
      <c r="Y360" s="34"/>
      <c r="AC360" s="34"/>
      <c r="AF360" s="34"/>
      <c r="AG360" s="34"/>
      <c r="AH360" s="34"/>
    </row>
    <row r="361" spans="1:34" ht="30" customHeight="1" x14ac:dyDescent="0.25">
      <c r="A361" s="56" t="s">
        <v>41</v>
      </c>
      <c r="B361" s="57">
        <v>29600029</v>
      </c>
      <c r="C361" s="57">
        <v>115</v>
      </c>
      <c r="D361" s="57">
        <v>12</v>
      </c>
      <c r="E361" s="58">
        <v>44449</v>
      </c>
      <c r="F361" s="59" t="s">
        <v>39</v>
      </c>
      <c r="G361" s="60" t="s">
        <v>247</v>
      </c>
      <c r="H361" s="61" t="str">
        <f>IFERROR(VLOOKUP(Abfalldokumentation!$B361,Artikel!A:C,3,FALSE),Abfalldokumentation!$B361)</f>
        <v>ABS 40-60% WSCH</v>
      </c>
      <c r="I361" s="90" t="str">
        <f>VLOOKUP(V361,'Linien - BU'!A:B,2,FALSE)</f>
        <v>BU1</v>
      </c>
      <c r="J361" s="91">
        <f t="shared" si="35"/>
        <v>115</v>
      </c>
      <c r="K361" s="92">
        <f>Abfalldokumentation!$E361</f>
        <v>44449</v>
      </c>
      <c r="L361" s="91" t="str">
        <f>IFERROR(IF(AND(OR(Abfalldokumentation!$I361="BU3",Abfalldokumentation!$I361="Verkauf"),Abfalldokumentation!$N361="Schimmel",Abfalldokumentation!$O361="keinen Abnehmer/kein Schälpersonal"),"Div. Zipfel, ES ohne Verwendung",VLOOKUP(Abfalldokumentation!$M361,Produktgruppen!A:B,2,FALSE)),"-")</f>
        <v>ABS</v>
      </c>
      <c r="M361" s="93" t="str">
        <f>IFERROR(VLOOKUP(Abfalldokumentation!$W361,Artikel!A:C,3,FALSE),Abfalldokumentation!$W361)</f>
        <v>ABS 40-60% WSCH</v>
      </c>
      <c r="N361" s="94" t="str">
        <f>VLOOKUP(D361,'Liste Gründe'!A:D,2,FALSE)</f>
        <v>Schimmel</v>
      </c>
      <c r="O361" s="92" t="str">
        <f>IF(ISBLANK(F361),VLOOKUP(Abfalldokumentation!$X361,'Liste Gründe'!A:D,3,FALSE),F361)</f>
        <v>keine Verarbeitung</v>
      </c>
      <c r="P361" s="94" t="str">
        <f>IF(ISBLANK(Abfalldokumentation!$G361),"-",Abfalldokumentation!$G361)</f>
        <v>Auftrag abgeschlossen, Reste stehen gelassen</v>
      </c>
      <c r="Q361" s="93">
        <f t="shared" si="36"/>
        <v>36</v>
      </c>
      <c r="R361" s="94" t="str">
        <f t="shared" si="37"/>
        <v>Produkte</v>
      </c>
      <c r="S361" s="94" t="str">
        <f t="shared" si="38"/>
        <v>BUs</v>
      </c>
      <c r="T361" s="94" t="str">
        <f t="shared" si="39"/>
        <v>Symptome</v>
      </c>
      <c r="U361" s="94">
        <f>IFERROR(VLOOKUP(Abfalldokumentation!$W361,Kennzahlen!S:U,3,FALSE)*Abfalldokumentation!$J361,"0")</f>
        <v>287.5</v>
      </c>
      <c r="V361" s="93" t="str">
        <f>IF(ISBLANK(A361),VLOOKUP(Abfalldokumentation!$W361,'Linien - BU'!R:S,2,FALSE),A361)</f>
        <v>Schmelze</v>
      </c>
      <c r="W361" s="95">
        <f t="shared" si="40"/>
        <v>29600029</v>
      </c>
      <c r="X361" s="108">
        <f t="shared" si="41"/>
        <v>12</v>
      </c>
      <c r="Y361" s="34"/>
      <c r="AC361" s="34"/>
      <c r="AF361" s="34"/>
      <c r="AG361" s="34"/>
      <c r="AH361" s="34"/>
    </row>
    <row r="362" spans="1:34" ht="30" customHeight="1" x14ac:dyDescent="0.25">
      <c r="A362" s="50" t="s">
        <v>63</v>
      </c>
      <c r="B362" s="51">
        <v>49500173</v>
      </c>
      <c r="C362" s="51">
        <v>13</v>
      </c>
      <c r="D362" s="51">
        <v>22</v>
      </c>
      <c r="E362" s="52">
        <v>44449</v>
      </c>
      <c r="F362" s="53" t="s">
        <v>61</v>
      </c>
      <c r="G362" s="54" t="s">
        <v>91</v>
      </c>
      <c r="H362" s="55" t="str">
        <f>IFERROR(VLOOKUP(Abfalldokumentation!$B362,Artikel!A:C,3,FALSE),Abfalldokumentation!$B362)</f>
        <v>ABS BERGBAU-MAAS-VAKU</v>
      </c>
      <c r="I362" s="96" t="str">
        <f>VLOOKUP(V362,'Linien - BU'!A:B,2,FALSE)</f>
        <v>BU1</v>
      </c>
      <c r="J362" s="97">
        <f t="shared" si="35"/>
        <v>13</v>
      </c>
      <c r="K362" s="98">
        <f>Abfalldokumentation!$E362</f>
        <v>44449</v>
      </c>
      <c r="L362" s="97" t="str">
        <f>IFERROR(IF(AND(OR(Abfalldokumentation!$I362="BU3",Abfalldokumentation!$I362="Verkauf"),Abfalldokumentation!$N362="Schimmel",Abfalldokumentation!$O362="keinen Abnehmer/kein Schälpersonal"),"Div. Zipfel, ES ohne Verwendung",VLOOKUP(Abfalldokumentation!$M362,Produktgruppen!A:B,2,FALSE)),"-")</f>
        <v>ABS</v>
      </c>
      <c r="M362" s="99" t="str">
        <f>IFERROR(VLOOKUP(Abfalldokumentation!$W362,Artikel!A:C,3,FALSE),Abfalldokumentation!$W362)</f>
        <v>ABS BERGBAU-MAAS-VAKU</v>
      </c>
      <c r="N362" s="100" t="str">
        <f>VLOOKUP(D362,'Liste Gründe'!A:D,2,FALSE)</f>
        <v>Rest</v>
      </c>
      <c r="O362" s="98" t="str">
        <f>IF(ISBLANK(F362),VLOOKUP(Abfalldokumentation!$X362,'Liste Gründe'!A:D,3,FALSE),F362)</f>
        <v>Fremdkörper</v>
      </c>
      <c r="P362" s="100" t="str">
        <f>IF(ISBLANK(Abfalldokumentation!$G362),"-",Abfalldokumentation!$G362)</f>
        <v>Schmutz</v>
      </c>
      <c r="Q362" s="99">
        <f t="shared" si="36"/>
        <v>36</v>
      </c>
      <c r="R362" s="100" t="str">
        <f t="shared" si="37"/>
        <v>Produkte</v>
      </c>
      <c r="S362" s="100" t="str">
        <f t="shared" si="38"/>
        <v>BUs</v>
      </c>
      <c r="T362" s="100" t="str">
        <f t="shared" si="39"/>
        <v>Symptome</v>
      </c>
      <c r="U362" s="100" t="str">
        <f>IFERROR(VLOOKUP(Abfalldokumentation!$W362,Kennzahlen!S:U,3,FALSE)*Abfalldokumentation!$J362,"0")</f>
        <v>0</v>
      </c>
      <c r="V362" s="99" t="str">
        <f>IF(ISBLANK(A362),VLOOKUP(Abfalldokumentation!$W362,'Linien - BU'!R:S,2,FALSE),A362)</f>
        <v>Abfüllung</v>
      </c>
      <c r="W362" s="95">
        <f t="shared" si="40"/>
        <v>49500173</v>
      </c>
      <c r="X362" s="108">
        <f t="shared" si="41"/>
        <v>22</v>
      </c>
      <c r="Y362" s="34"/>
      <c r="AC362" s="34"/>
      <c r="AF362" s="34"/>
      <c r="AG362" s="34"/>
      <c r="AH362" s="34"/>
    </row>
    <row r="363" spans="1:34" ht="30" customHeight="1" x14ac:dyDescent="0.25">
      <c r="A363" s="56" t="s">
        <v>15096</v>
      </c>
      <c r="B363" s="57">
        <v>49900001</v>
      </c>
      <c r="C363" s="57">
        <v>606</v>
      </c>
      <c r="D363" s="57">
        <v>61</v>
      </c>
      <c r="E363" s="58">
        <v>44449</v>
      </c>
      <c r="F363" s="59" t="s">
        <v>15037</v>
      </c>
      <c r="G363" s="60" t="s">
        <v>36</v>
      </c>
      <c r="H363" s="61" t="str">
        <f>IFERROR(VLOOKUP(Abfalldokumentation!$B363,Artikel!A:C,3,FALSE),Abfalldokumentation!$B363)</f>
        <v>VOS VEG-SCH-MILD-VAKU</v>
      </c>
      <c r="I363" s="90" t="str">
        <f>VLOOKUP(V363,'Linien - BU'!A:B,2,FALSE)</f>
        <v>BU3</v>
      </c>
      <c r="J363" s="91">
        <f t="shared" si="35"/>
        <v>606</v>
      </c>
      <c r="K363" s="92">
        <f>Abfalldokumentation!$E363</f>
        <v>44449</v>
      </c>
      <c r="L363" s="91" t="str">
        <f>IFERROR(IF(AND(OR(Abfalldokumentation!$I363="BU3",Abfalldokumentation!$I363="Verkauf"),Abfalldokumentation!$N363="Schimmel",Abfalldokumentation!$O363="keinen Abnehmer/kein Schälpersonal"),"Div. Zipfel, ES ohne Verwendung",VLOOKUP(Abfalldokumentation!$M363,Produktgruppen!A:B,2,FALSE)),"-")</f>
        <v>vegan</v>
      </c>
      <c r="M363" s="93" t="str">
        <f>IFERROR(VLOOKUP(Abfalldokumentation!$W363,Artikel!A:C,3,FALSE),Abfalldokumentation!$W363)</f>
        <v>VOS VEG-SCH-MILD-VAKU</v>
      </c>
      <c r="N363" s="94" t="str">
        <f>VLOOKUP(D363,'Liste Gründe'!A:D,2,FALSE)</f>
        <v>keinen Verwendungszweck</v>
      </c>
      <c r="O363" s="92" t="str">
        <f>IF(ISBLANK(F363),VLOOKUP(Abfalldokumentation!$X363,'Liste Gründe'!A:D,3,FALSE),F363)</f>
        <v>VOS &gt; Einsatz</v>
      </c>
      <c r="P363" s="94" t="str">
        <f>IF(ISBLANK(Abfalldokumentation!$G363),"-",Abfalldokumentation!$G363)</f>
        <v>-</v>
      </c>
      <c r="Q363" s="93">
        <f t="shared" si="36"/>
        <v>36</v>
      </c>
      <c r="R363" s="94" t="str">
        <f t="shared" si="37"/>
        <v>Produkte</v>
      </c>
      <c r="S363" s="94" t="str">
        <f t="shared" si="38"/>
        <v>BUs</v>
      </c>
      <c r="T363" s="94" t="str">
        <f t="shared" si="39"/>
        <v>Symptome</v>
      </c>
      <c r="U363" s="94">
        <f>IFERROR(VLOOKUP(Abfalldokumentation!$W363,Kennzahlen!S:U,3,FALSE)*Abfalldokumentation!$J363,"0")</f>
        <v>311.48399999999998</v>
      </c>
      <c r="V363" s="93" t="str">
        <f>IF(ISBLANK(A363),VLOOKUP(Abfalldokumentation!$W363,'Linien - BU'!R:S,2,FALSE),A363)</f>
        <v>L1</v>
      </c>
      <c r="W363" s="95">
        <f t="shared" si="40"/>
        <v>49900001</v>
      </c>
      <c r="X363" s="108">
        <f t="shared" si="41"/>
        <v>61</v>
      </c>
      <c r="Y363" s="34"/>
      <c r="AC363" s="34"/>
      <c r="AF363" s="34"/>
      <c r="AG363" s="34"/>
      <c r="AH363" s="34"/>
    </row>
    <row r="364" spans="1:34" ht="30" customHeight="1" x14ac:dyDescent="0.25">
      <c r="A364" s="50" t="s">
        <v>15096</v>
      </c>
      <c r="B364" s="51">
        <v>49900002</v>
      </c>
      <c r="C364" s="51">
        <v>2613</v>
      </c>
      <c r="D364" s="51">
        <v>61</v>
      </c>
      <c r="E364" s="52">
        <v>44449</v>
      </c>
      <c r="F364" s="53" t="s">
        <v>15037</v>
      </c>
      <c r="G364" s="54" t="s">
        <v>36</v>
      </c>
      <c r="H364" s="55" t="str">
        <f>IFERROR(VLOOKUP(Abfalldokumentation!$B364,Artikel!A:C,3,FALSE),Abfalldokumentation!$B364)</f>
        <v>VOS VEG-SCH-WÜRZIG-VAKU</v>
      </c>
      <c r="I364" s="96" t="str">
        <f>VLOOKUP(V364,'Linien - BU'!A:B,2,FALSE)</f>
        <v>BU3</v>
      </c>
      <c r="J364" s="97">
        <f t="shared" si="35"/>
        <v>2613</v>
      </c>
      <c r="K364" s="98">
        <f>Abfalldokumentation!$E364</f>
        <v>44449</v>
      </c>
      <c r="L364" s="97" t="str">
        <f>IFERROR(IF(AND(OR(Abfalldokumentation!$I364="BU3",Abfalldokumentation!$I364="Verkauf"),Abfalldokumentation!$N364="Schimmel",Abfalldokumentation!$O364="keinen Abnehmer/kein Schälpersonal"),"Div. Zipfel, ES ohne Verwendung",VLOOKUP(Abfalldokumentation!$M364,Produktgruppen!A:B,2,FALSE)),"-")</f>
        <v>vegan</v>
      </c>
      <c r="M364" s="99" t="str">
        <f>IFERROR(VLOOKUP(Abfalldokumentation!$W364,Artikel!A:C,3,FALSE),Abfalldokumentation!$W364)</f>
        <v>VOS VEG-SCH-WÜRZIG-VAKU</v>
      </c>
      <c r="N364" s="100" t="str">
        <f>VLOOKUP(D364,'Liste Gründe'!A:D,2,FALSE)</f>
        <v>keinen Verwendungszweck</v>
      </c>
      <c r="O364" s="98" t="str">
        <f>IF(ISBLANK(F364),VLOOKUP(Abfalldokumentation!$X364,'Liste Gründe'!A:D,3,FALSE),F364)</f>
        <v>VOS &gt; Einsatz</v>
      </c>
      <c r="P364" s="100" t="str">
        <f>IF(ISBLANK(Abfalldokumentation!$G364),"-",Abfalldokumentation!$G364)</f>
        <v>-</v>
      </c>
      <c r="Q364" s="99">
        <f t="shared" si="36"/>
        <v>36</v>
      </c>
      <c r="R364" s="100" t="str">
        <f t="shared" si="37"/>
        <v>Produkte</v>
      </c>
      <c r="S364" s="100" t="str">
        <f t="shared" si="38"/>
        <v>BUs</v>
      </c>
      <c r="T364" s="100" t="str">
        <f t="shared" si="39"/>
        <v>Symptome</v>
      </c>
      <c r="U364" s="100">
        <f>IFERROR(VLOOKUP(Abfalldokumentation!$W364,Kennzahlen!S:U,3,FALSE)*Abfalldokumentation!$J364,"0")</f>
        <v>1343.0820000000001</v>
      </c>
      <c r="V364" s="99" t="str">
        <f>IF(ISBLANK(A364),VLOOKUP(Abfalldokumentation!$W364,'Linien - BU'!R:S,2,FALSE),A364)</f>
        <v>L1</v>
      </c>
      <c r="W364" s="95">
        <f t="shared" si="40"/>
        <v>49900002</v>
      </c>
      <c r="X364" s="108">
        <f t="shared" si="41"/>
        <v>61</v>
      </c>
      <c r="Y364" s="34"/>
      <c r="AC364" s="34"/>
      <c r="AF364" s="34"/>
      <c r="AG364" s="34"/>
      <c r="AH364" s="34"/>
    </row>
    <row r="365" spans="1:34" ht="30" customHeight="1" x14ac:dyDescent="0.25">
      <c r="A365" s="56" t="s">
        <v>243</v>
      </c>
      <c r="B365" s="57">
        <v>57000277</v>
      </c>
      <c r="C365" s="57">
        <v>777.6</v>
      </c>
      <c r="D365" s="57">
        <v>22</v>
      </c>
      <c r="E365" s="58">
        <v>44449</v>
      </c>
      <c r="F365" s="59" t="s">
        <v>84</v>
      </c>
      <c r="G365" s="60" t="s">
        <v>118</v>
      </c>
      <c r="H365" s="61" t="str">
        <f>IFERROR(VLOOKUP(Abfalldokumentation!$B365,Artikel!A:C,3,FALSE),Abfalldokumentation!$B365)</f>
        <v>Black Forest Räucherkäs</v>
      </c>
      <c r="I365" s="90" t="str">
        <f>VLOOKUP(V365,'Linien - BU'!A:B,2,FALSE)</f>
        <v>Rest</v>
      </c>
      <c r="J365" s="91">
        <f t="shared" si="35"/>
        <v>777.6</v>
      </c>
      <c r="K365" s="92">
        <f>Abfalldokumentation!$E365</f>
        <v>44449</v>
      </c>
      <c r="L365" s="91" t="str">
        <f>IFERROR(IF(AND(OR(Abfalldokumentation!$I365="BU3",Abfalldokumentation!$I365="Verkauf"),Abfalldokumentation!$N365="Schimmel",Abfalldokumentation!$O365="keinen Abnehmer/kein Schälpersonal"),"Div. Zipfel, ES ohne Verwendung",VLOOKUP(Abfalldokumentation!$M365,Produktgruppen!A:B,2,FALSE)),"-")</f>
        <v>Fertigware</v>
      </c>
      <c r="M365" s="93" t="str">
        <f>IFERROR(VLOOKUP(Abfalldokumentation!$W365,Artikel!A:C,3,FALSE),Abfalldokumentation!$W365)</f>
        <v>Black Forest Räucherkäs</v>
      </c>
      <c r="N365" s="94" t="str">
        <f>VLOOKUP(D365,'Liste Gründe'!A:D,2,FALSE)</f>
        <v>Rest</v>
      </c>
      <c r="O365" s="92" t="str">
        <f>IF(ISBLANK(F365),VLOOKUP(Abfalldokumentation!$X365,'Liste Gründe'!A:D,3,FALSE),F365)</f>
        <v>Retoure</v>
      </c>
      <c r="P365" s="94" t="str">
        <f>IF(ISBLANK(Abfalldokumentation!$G365),"-",Abfalldokumentation!$G365)</f>
        <v>Rückrufaktion</v>
      </c>
      <c r="Q365" s="93">
        <f t="shared" si="36"/>
        <v>36</v>
      </c>
      <c r="R365" s="94" t="str">
        <f t="shared" si="37"/>
        <v>Produkte</v>
      </c>
      <c r="S365" s="94" t="str">
        <f t="shared" si="38"/>
        <v>BUs</v>
      </c>
      <c r="T365" s="94" t="str">
        <f t="shared" si="39"/>
        <v>Symptome</v>
      </c>
      <c r="U365" s="94" t="str">
        <f>IFERROR(VLOOKUP(Abfalldokumentation!$W365,Kennzahlen!S:U,3,FALSE)*Abfalldokumentation!$J365,"0")</f>
        <v>0</v>
      </c>
      <c r="V365" s="93" t="str">
        <f>IF(ISBLANK(A365),VLOOKUP(Abfalldokumentation!$W365,'Linien - BU'!R:S,2,FALSE),A365)</f>
        <v>Logistik</v>
      </c>
      <c r="W365" s="95">
        <f t="shared" si="40"/>
        <v>57000277</v>
      </c>
      <c r="X365" s="108">
        <f t="shared" si="41"/>
        <v>22</v>
      </c>
      <c r="Y365" s="34"/>
      <c r="AC365" s="34"/>
      <c r="AF365" s="34"/>
      <c r="AG365" s="34"/>
      <c r="AH365" s="34"/>
    </row>
    <row r="366" spans="1:34" ht="30" customHeight="1" x14ac:dyDescent="0.25">
      <c r="A366" s="50" t="s">
        <v>7</v>
      </c>
      <c r="B366" s="51" t="s">
        <v>64</v>
      </c>
      <c r="C366" s="51">
        <v>30</v>
      </c>
      <c r="D366" s="51">
        <v>12</v>
      </c>
      <c r="E366" s="52">
        <v>44449</v>
      </c>
      <c r="F366" s="53" t="s">
        <v>21</v>
      </c>
      <c r="G366" s="54" t="s">
        <v>21</v>
      </c>
      <c r="H366" s="55" t="str">
        <f>IFERROR(VLOOKUP(Abfalldokumentation!$B366,Artikel!A:C,3,FALSE),Abfalldokumentation!$B366)</f>
        <v>Blöcke</v>
      </c>
      <c r="I366" s="96" t="str">
        <f>VLOOKUP(V366,'Linien - BU'!A:B,2,FALSE)</f>
        <v>BU2</v>
      </c>
      <c r="J366" s="97">
        <f t="shared" si="35"/>
        <v>30</v>
      </c>
      <c r="K366" s="98">
        <f>Abfalldokumentation!$E366</f>
        <v>44449</v>
      </c>
      <c r="L366" s="97" t="str">
        <f>IFERROR(IF(AND(OR(Abfalldokumentation!$I366="BU3",Abfalldokumentation!$I366="Verkauf"),Abfalldokumentation!$N366="Schimmel",Abfalldokumentation!$O366="keinen Abnehmer/kein Schälpersonal"),"Div. Zipfel, ES ohne Verwendung",VLOOKUP(Abfalldokumentation!$M366,Produktgruppen!A:B,2,FALSE)),"-")</f>
        <v>Rohware</v>
      </c>
      <c r="M366" s="99" t="str">
        <f>IFERROR(VLOOKUP(Abfalldokumentation!$W366,Artikel!A:C,3,FALSE),Abfalldokumentation!$W366)</f>
        <v>Blöcke</v>
      </c>
      <c r="N366" s="100" t="str">
        <f>VLOOKUP(D366,'Liste Gründe'!A:D,2,FALSE)</f>
        <v>Schimmel</v>
      </c>
      <c r="O366" s="98" t="str">
        <f>IF(ISBLANK(F366),VLOOKUP(Abfalldokumentation!$X366,'Liste Gründe'!A:D,3,FALSE),F366)</f>
        <v>Luftzieher/Folienriss durch Transport</v>
      </c>
      <c r="P366" s="100" t="str">
        <f>IF(ISBLANK(Abfalldokumentation!$G366),"-",Abfalldokumentation!$G366)</f>
        <v>Luftzieher/Folienriss durch Transport</v>
      </c>
      <c r="Q366" s="99">
        <f t="shared" si="36"/>
        <v>36</v>
      </c>
      <c r="R366" s="100" t="str">
        <f t="shared" si="37"/>
        <v>Produkte</v>
      </c>
      <c r="S366" s="100" t="str">
        <f t="shared" si="38"/>
        <v>BUs</v>
      </c>
      <c r="T366" s="100" t="str">
        <f t="shared" si="39"/>
        <v>Symptome</v>
      </c>
      <c r="U366" s="100" t="str">
        <f>IFERROR(VLOOKUP(Abfalldokumentation!$W366,Kennzahlen!S:U,3,FALSE)*Abfalldokumentation!$J366,"0")</f>
        <v>0</v>
      </c>
      <c r="V366" s="99" t="str">
        <f>IF(ISBLANK(A366),VLOOKUP(Abfalldokumentation!$W366,'Linien - BU'!R:S,2,FALSE),A366)</f>
        <v>BU2</v>
      </c>
      <c r="W366" s="95" t="str">
        <f t="shared" si="40"/>
        <v>Blöcke</v>
      </c>
      <c r="X366" s="108">
        <f t="shared" si="41"/>
        <v>12</v>
      </c>
      <c r="Y366" s="34"/>
      <c r="AC366" s="34"/>
      <c r="AF366" s="34"/>
      <c r="AG366" s="34"/>
      <c r="AH366" s="34"/>
    </row>
    <row r="367" spans="1:34" ht="30" customHeight="1" x14ac:dyDescent="0.25">
      <c r="A367" s="56" t="s">
        <v>63</v>
      </c>
      <c r="B367" s="57" t="s">
        <v>60</v>
      </c>
      <c r="C367" s="57">
        <v>16</v>
      </c>
      <c r="D367" s="57">
        <v>30</v>
      </c>
      <c r="E367" s="58">
        <v>44449</v>
      </c>
      <c r="F367" s="59"/>
      <c r="G367" s="60"/>
      <c r="H367" s="61" t="str">
        <f>IFERROR(VLOOKUP(Abfalldokumentation!$B367,Artikel!A:C,3,FALSE),Abfalldokumentation!$B367)</f>
        <v>Diverses aus Abfüllung</v>
      </c>
      <c r="I367" s="90" t="str">
        <f>VLOOKUP(V367,'Linien - BU'!A:B,2,FALSE)</f>
        <v>BU1</v>
      </c>
      <c r="J367" s="91">
        <f t="shared" si="35"/>
        <v>16</v>
      </c>
      <c r="K367" s="92">
        <f>Abfalldokumentation!$E367</f>
        <v>44449</v>
      </c>
      <c r="L367" s="91" t="str">
        <f>IFERROR(IF(AND(OR(Abfalldokumentation!$I367="BU3",Abfalldokumentation!$I367="Verkauf"),Abfalldokumentation!$N367="Schimmel",Abfalldokumentation!$O367="keinen Abnehmer/kein Schälpersonal"),"Div. Zipfel, ES ohne Verwendung",VLOOKUP(Abfalldokumentation!$M367,Produktgruppen!A:B,2,FALSE)),"-")</f>
        <v>Diverses</v>
      </c>
      <c r="M367" s="93" t="str">
        <f>IFERROR(VLOOKUP(Abfalldokumentation!$W367,Artikel!A:C,3,FALSE),Abfalldokumentation!$W367)</f>
        <v>Diverses aus Abfüllung</v>
      </c>
      <c r="N367" s="94" t="str">
        <f>VLOOKUP(D367,'Liste Gründe'!A:D,2,FALSE)</f>
        <v>Linienbezogen</v>
      </c>
      <c r="O367" s="92" t="str">
        <f>IF(ISBLANK(F367),VLOOKUP(Abfalldokumentation!$X367,'Liste Gründe'!A:D,3,FALSE),F367)</f>
        <v>Maschinenabfall</v>
      </c>
      <c r="P367" s="94" t="str">
        <f>IF(ISBLANK(Abfalldokumentation!$G367),"-",Abfalldokumentation!$G367)</f>
        <v>-</v>
      </c>
      <c r="Q367" s="93">
        <f t="shared" si="36"/>
        <v>36</v>
      </c>
      <c r="R367" s="94" t="str">
        <f t="shared" si="37"/>
        <v>Produkte</v>
      </c>
      <c r="S367" s="94" t="str">
        <f t="shared" si="38"/>
        <v>BUs</v>
      </c>
      <c r="T367" s="94" t="str">
        <f t="shared" si="39"/>
        <v>Symptome</v>
      </c>
      <c r="U367" s="94" t="str">
        <f>IFERROR(VLOOKUP(Abfalldokumentation!$W367,Kennzahlen!S:U,3,FALSE)*Abfalldokumentation!$J367,"0")</f>
        <v>0</v>
      </c>
      <c r="V367" s="93" t="str">
        <f>IF(ISBLANK(A367),VLOOKUP(Abfalldokumentation!$W367,'Linien - BU'!R:S,2,FALSE),A367)</f>
        <v>Abfüllung</v>
      </c>
      <c r="W367" s="95" t="str">
        <f t="shared" si="40"/>
        <v>Diverses aus Abfüllung</v>
      </c>
      <c r="X367" s="108">
        <f t="shared" si="41"/>
        <v>30</v>
      </c>
      <c r="Y367" s="34"/>
      <c r="AC367" s="34"/>
      <c r="AF367" s="34"/>
      <c r="AG367" s="34"/>
      <c r="AH367" s="34"/>
    </row>
    <row r="368" spans="1:34" ht="30" customHeight="1" x14ac:dyDescent="0.25">
      <c r="A368" s="50" t="s">
        <v>63</v>
      </c>
      <c r="B368" s="51" t="s">
        <v>60</v>
      </c>
      <c r="C368" s="51">
        <v>19</v>
      </c>
      <c r="D368" s="51">
        <v>30</v>
      </c>
      <c r="E368" s="52">
        <v>44449</v>
      </c>
      <c r="F368" s="53"/>
      <c r="G368" s="54"/>
      <c r="H368" s="55" t="str">
        <f>IFERROR(VLOOKUP(Abfalldokumentation!$B368,Artikel!A:C,3,FALSE),Abfalldokumentation!$B368)</f>
        <v>Diverses aus Abfüllung</v>
      </c>
      <c r="I368" s="96" t="str">
        <f>VLOOKUP(V368,'Linien - BU'!A:B,2,FALSE)</f>
        <v>BU1</v>
      </c>
      <c r="J368" s="97">
        <f t="shared" si="35"/>
        <v>19</v>
      </c>
      <c r="K368" s="98">
        <f>Abfalldokumentation!$E368</f>
        <v>44449</v>
      </c>
      <c r="L368" s="97" t="str">
        <f>IFERROR(IF(AND(OR(Abfalldokumentation!$I368="BU3",Abfalldokumentation!$I368="Verkauf"),Abfalldokumentation!$N368="Schimmel",Abfalldokumentation!$O368="keinen Abnehmer/kein Schälpersonal"),"Div. Zipfel, ES ohne Verwendung",VLOOKUP(Abfalldokumentation!$M368,Produktgruppen!A:B,2,FALSE)),"-")</f>
        <v>Diverses</v>
      </c>
      <c r="M368" s="99" t="str">
        <f>IFERROR(VLOOKUP(Abfalldokumentation!$W368,Artikel!A:C,3,FALSE),Abfalldokumentation!$W368)</f>
        <v>Diverses aus Abfüllung</v>
      </c>
      <c r="N368" s="100" t="str">
        <f>VLOOKUP(D368,'Liste Gründe'!A:D,2,FALSE)</f>
        <v>Linienbezogen</v>
      </c>
      <c r="O368" s="98" t="str">
        <f>IF(ISBLANK(F368),VLOOKUP(Abfalldokumentation!$X368,'Liste Gründe'!A:D,3,FALSE),F368)</f>
        <v>Maschinenabfall</v>
      </c>
      <c r="P368" s="100" t="str">
        <f>IF(ISBLANK(Abfalldokumentation!$G368),"-",Abfalldokumentation!$G368)</f>
        <v>-</v>
      </c>
      <c r="Q368" s="99">
        <f t="shared" si="36"/>
        <v>36</v>
      </c>
      <c r="R368" s="100" t="str">
        <f t="shared" si="37"/>
        <v>Produkte</v>
      </c>
      <c r="S368" s="100" t="str">
        <f t="shared" si="38"/>
        <v>BUs</v>
      </c>
      <c r="T368" s="100" t="str">
        <f t="shared" si="39"/>
        <v>Symptome</v>
      </c>
      <c r="U368" s="100" t="str">
        <f>IFERROR(VLOOKUP(Abfalldokumentation!$W368,Kennzahlen!S:U,3,FALSE)*Abfalldokumentation!$J368,"0")</f>
        <v>0</v>
      </c>
      <c r="V368" s="99" t="str">
        <f>IF(ISBLANK(A368),VLOOKUP(Abfalldokumentation!$W368,'Linien - BU'!R:S,2,FALSE),A368)</f>
        <v>Abfüllung</v>
      </c>
      <c r="W368" s="95" t="str">
        <f t="shared" si="40"/>
        <v>Diverses aus Abfüllung</v>
      </c>
      <c r="X368" s="108">
        <f t="shared" si="41"/>
        <v>30</v>
      </c>
      <c r="Y368" s="34"/>
      <c r="AC368" s="34"/>
      <c r="AF368" s="34"/>
      <c r="AG368" s="34"/>
      <c r="AH368" s="34"/>
    </row>
    <row r="369" spans="1:34" ht="30" customHeight="1" x14ac:dyDescent="0.25">
      <c r="A369" s="56" t="s">
        <v>63</v>
      </c>
      <c r="B369" s="57" t="s">
        <v>60</v>
      </c>
      <c r="C369" s="57">
        <v>81</v>
      </c>
      <c r="D369" s="57">
        <v>30</v>
      </c>
      <c r="E369" s="58">
        <v>44449</v>
      </c>
      <c r="F369" s="59"/>
      <c r="G369" s="60"/>
      <c r="H369" s="61" t="str">
        <f>IFERROR(VLOOKUP(Abfalldokumentation!$B369,Artikel!A:C,3,FALSE),Abfalldokumentation!$B369)</f>
        <v>Diverses aus Abfüllung</v>
      </c>
      <c r="I369" s="90" t="str">
        <f>VLOOKUP(V369,'Linien - BU'!A:B,2,FALSE)</f>
        <v>BU1</v>
      </c>
      <c r="J369" s="91">
        <f t="shared" si="35"/>
        <v>81</v>
      </c>
      <c r="K369" s="92">
        <f>Abfalldokumentation!$E369</f>
        <v>44449</v>
      </c>
      <c r="L369" s="91" t="str">
        <f>IFERROR(IF(AND(OR(Abfalldokumentation!$I369="BU3",Abfalldokumentation!$I369="Verkauf"),Abfalldokumentation!$N369="Schimmel",Abfalldokumentation!$O369="keinen Abnehmer/kein Schälpersonal"),"Div. Zipfel, ES ohne Verwendung",VLOOKUP(Abfalldokumentation!$M369,Produktgruppen!A:B,2,FALSE)),"-")</f>
        <v>Diverses</v>
      </c>
      <c r="M369" s="93" t="str">
        <f>IFERROR(VLOOKUP(Abfalldokumentation!$W369,Artikel!A:C,3,FALSE),Abfalldokumentation!$W369)</f>
        <v>Diverses aus Abfüllung</v>
      </c>
      <c r="N369" s="94" t="str">
        <f>VLOOKUP(D369,'Liste Gründe'!A:D,2,FALSE)</f>
        <v>Linienbezogen</v>
      </c>
      <c r="O369" s="92" t="str">
        <f>IF(ISBLANK(F369),VLOOKUP(Abfalldokumentation!$X369,'Liste Gründe'!A:D,3,FALSE),F369)</f>
        <v>Maschinenabfall</v>
      </c>
      <c r="P369" s="94" t="str">
        <f>IF(ISBLANK(Abfalldokumentation!$G369),"-",Abfalldokumentation!$G369)</f>
        <v>-</v>
      </c>
      <c r="Q369" s="93">
        <f t="shared" si="36"/>
        <v>36</v>
      </c>
      <c r="R369" s="94" t="str">
        <f t="shared" si="37"/>
        <v>Produkte</v>
      </c>
      <c r="S369" s="94" t="str">
        <f t="shared" si="38"/>
        <v>BUs</v>
      </c>
      <c r="T369" s="94" t="str">
        <f t="shared" si="39"/>
        <v>Symptome</v>
      </c>
      <c r="U369" s="94" t="str">
        <f>IFERROR(VLOOKUP(Abfalldokumentation!$W369,Kennzahlen!S:U,3,FALSE)*Abfalldokumentation!$J369,"0")</f>
        <v>0</v>
      </c>
      <c r="V369" s="93" t="str">
        <f>IF(ISBLANK(A369),VLOOKUP(Abfalldokumentation!$W369,'Linien - BU'!R:S,2,FALSE),A369)</f>
        <v>Abfüllung</v>
      </c>
      <c r="W369" s="95" t="str">
        <f t="shared" si="40"/>
        <v>Diverses aus Abfüllung</v>
      </c>
      <c r="X369" s="108">
        <f t="shared" si="41"/>
        <v>30</v>
      </c>
      <c r="Y369" s="34"/>
      <c r="AC369" s="34"/>
      <c r="AF369" s="34"/>
      <c r="AG369" s="34"/>
      <c r="AH369" s="34"/>
    </row>
    <row r="370" spans="1:34" ht="30" customHeight="1" x14ac:dyDescent="0.25">
      <c r="A370" s="50" t="s">
        <v>63</v>
      </c>
      <c r="B370" s="51" t="s">
        <v>60</v>
      </c>
      <c r="C370" s="51">
        <v>120</v>
      </c>
      <c r="D370" s="51">
        <v>30</v>
      </c>
      <c r="E370" s="52">
        <v>44449</v>
      </c>
      <c r="F370" s="53"/>
      <c r="G370" s="54"/>
      <c r="H370" s="55" t="str">
        <f>IFERROR(VLOOKUP(Abfalldokumentation!$B370,Artikel!A:C,3,FALSE),Abfalldokumentation!$B370)</f>
        <v>Diverses aus Abfüllung</v>
      </c>
      <c r="I370" s="96" t="str">
        <f>VLOOKUP(V370,'Linien - BU'!A:B,2,FALSE)</f>
        <v>BU1</v>
      </c>
      <c r="J370" s="97">
        <f t="shared" si="35"/>
        <v>120</v>
      </c>
      <c r="K370" s="98">
        <f>Abfalldokumentation!$E370</f>
        <v>44449</v>
      </c>
      <c r="L370" s="97" t="str">
        <f>IFERROR(IF(AND(OR(Abfalldokumentation!$I370="BU3",Abfalldokumentation!$I370="Verkauf"),Abfalldokumentation!$N370="Schimmel",Abfalldokumentation!$O370="keinen Abnehmer/kein Schälpersonal"),"Div. Zipfel, ES ohne Verwendung",VLOOKUP(Abfalldokumentation!$M370,Produktgruppen!A:B,2,FALSE)),"-")</f>
        <v>Diverses</v>
      </c>
      <c r="M370" s="99" t="str">
        <f>IFERROR(VLOOKUP(Abfalldokumentation!$W370,Artikel!A:C,3,FALSE),Abfalldokumentation!$W370)</f>
        <v>Diverses aus Abfüllung</v>
      </c>
      <c r="N370" s="100" t="str">
        <f>VLOOKUP(D370,'Liste Gründe'!A:D,2,FALSE)</f>
        <v>Linienbezogen</v>
      </c>
      <c r="O370" s="98" t="str">
        <f>IF(ISBLANK(F370),VLOOKUP(Abfalldokumentation!$X370,'Liste Gründe'!A:D,3,FALSE),F370)</f>
        <v>Maschinenabfall</v>
      </c>
      <c r="P370" s="100" t="str">
        <f>IF(ISBLANK(Abfalldokumentation!$G370),"-",Abfalldokumentation!$G370)</f>
        <v>-</v>
      </c>
      <c r="Q370" s="99">
        <f t="shared" si="36"/>
        <v>36</v>
      </c>
      <c r="R370" s="100" t="str">
        <f t="shared" si="37"/>
        <v>Produkte</v>
      </c>
      <c r="S370" s="100" t="str">
        <f t="shared" si="38"/>
        <v>BUs</v>
      </c>
      <c r="T370" s="100" t="str">
        <f t="shared" si="39"/>
        <v>Symptome</v>
      </c>
      <c r="U370" s="100" t="str">
        <f>IFERROR(VLOOKUP(Abfalldokumentation!$W370,Kennzahlen!S:U,3,FALSE)*Abfalldokumentation!$J370,"0")</f>
        <v>0</v>
      </c>
      <c r="V370" s="99" t="str">
        <f>IF(ISBLANK(A370),VLOOKUP(Abfalldokumentation!$W370,'Linien - BU'!R:S,2,FALSE),A370)</f>
        <v>Abfüllung</v>
      </c>
      <c r="W370" s="95" t="str">
        <f t="shared" si="40"/>
        <v>Diverses aus Abfüllung</v>
      </c>
      <c r="X370" s="108">
        <f t="shared" si="41"/>
        <v>30</v>
      </c>
      <c r="Y370" s="34"/>
      <c r="AC370" s="34"/>
      <c r="AF370" s="34"/>
      <c r="AG370" s="34"/>
      <c r="AH370" s="34"/>
    </row>
    <row r="371" spans="1:34" ht="30" customHeight="1" x14ac:dyDescent="0.25">
      <c r="A371" s="56" t="s">
        <v>63</v>
      </c>
      <c r="B371" s="57" t="s">
        <v>60</v>
      </c>
      <c r="C371" s="57">
        <v>141.4</v>
      </c>
      <c r="D371" s="57">
        <v>30</v>
      </c>
      <c r="E371" s="58">
        <v>44449</v>
      </c>
      <c r="F371" s="59"/>
      <c r="G371" s="60"/>
      <c r="H371" s="61" t="str">
        <f>IFERROR(VLOOKUP(Abfalldokumentation!$B371,Artikel!A:C,3,FALSE),Abfalldokumentation!$B371)</f>
        <v>Diverses aus Abfüllung</v>
      </c>
      <c r="I371" s="90" t="str">
        <f>VLOOKUP(V371,'Linien - BU'!A:B,2,FALSE)</f>
        <v>BU1</v>
      </c>
      <c r="J371" s="91">
        <f t="shared" si="35"/>
        <v>141.4</v>
      </c>
      <c r="K371" s="92">
        <f>Abfalldokumentation!$E371</f>
        <v>44449</v>
      </c>
      <c r="L371" s="91" t="str">
        <f>IFERROR(IF(AND(OR(Abfalldokumentation!$I371="BU3",Abfalldokumentation!$I371="Verkauf"),Abfalldokumentation!$N371="Schimmel",Abfalldokumentation!$O371="keinen Abnehmer/kein Schälpersonal"),"Div. Zipfel, ES ohne Verwendung",VLOOKUP(Abfalldokumentation!$M371,Produktgruppen!A:B,2,FALSE)),"-")</f>
        <v>Diverses</v>
      </c>
      <c r="M371" s="93" t="str">
        <f>IFERROR(VLOOKUP(Abfalldokumentation!$W371,Artikel!A:C,3,FALSE),Abfalldokumentation!$W371)</f>
        <v>Diverses aus Abfüllung</v>
      </c>
      <c r="N371" s="94" t="str">
        <f>VLOOKUP(D371,'Liste Gründe'!A:D,2,FALSE)</f>
        <v>Linienbezogen</v>
      </c>
      <c r="O371" s="92" t="str">
        <f>IF(ISBLANK(F371),VLOOKUP(Abfalldokumentation!$X371,'Liste Gründe'!A:D,3,FALSE),F371)</f>
        <v>Maschinenabfall</v>
      </c>
      <c r="P371" s="94" t="str">
        <f>IF(ISBLANK(Abfalldokumentation!$G371),"-",Abfalldokumentation!$G371)</f>
        <v>-</v>
      </c>
      <c r="Q371" s="93">
        <f t="shared" si="36"/>
        <v>36</v>
      </c>
      <c r="R371" s="94" t="str">
        <f t="shared" si="37"/>
        <v>Produkte</v>
      </c>
      <c r="S371" s="94" t="str">
        <f t="shared" si="38"/>
        <v>BUs</v>
      </c>
      <c r="T371" s="94" t="str">
        <f t="shared" si="39"/>
        <v>Symptome</v>
      </c>
      <c r="U371" s="94" t="str">
        <f>IFERROR(VLOOKUP(Abfalldokumentation!$W371,Kennzahlen!S:U,3,FALSE)*Abfalldokumentation!$J371,"0")</f>
        <v>0</v>
      </c>
      <c r="V371" s="93" t="str">
        <f>IF(ISBLANK(A371),VLOOKUP(Abfalldokumentation!$W371,'Linien - BU'!R:S,2,FALSE),A371)</f>
        <v>Abfüllung</v>
      </c>
      <c r="W371" s="95" t="str">
        <f t="shared" si="40"/>
        <v>Diverses aus Abfüllung</v>
      </c>
      <c r="X371" s="108">
        <f t="shared" si="41"/>
        <v>30</v>
      </c>
      <c r="Y371" s="34"/>
      <c r="AC371" s="34"/>
      <c r="AF371" s="34"/>
      <c r="AG371" s="34"/>
      <c r="AH371" s="34"/>
    </row>
    <row r="372" spans="1:34" ht="30" customHeight="1" x14ac:dyDescent="0.25">
      <c r="A372" s="50" t="s">
        <v>63</v>
      </c>
      <c r="B372" s="51" t="s">
        <v>60</v>
      </c>
      <c r="C372" s="51">
        <v>210</v>
      </c>
      <c r="D372" s="51">
        <v>10</v>
      </c>
      <c r="E372" s="52">
        <v>44449</v>
      </c>
      <c r="F372" s="53"/>
      <c r="G372" s="54"/>
      <c r="H372" s="55" t="str">
        <f>IFERROR(VLOOKUP(Abfalldokumentation!$B372,Artikel!A:C,3,FALSE),Abfalldokumentation!$B372)</f>
        <v>Diverses aus Abfüllung</v>
      </c>
      <c r="I372" s="96" t="str">
        <f>VLOOKUP(V372,'Linien - BU'!A:B,2,FALSE)</f>
        <v>BU1</v>
      </c>
      <c r="J372" s="97">
        <f t="shared" si="35"/>
        <v>210</v>
      </c>
      <c r="K372" s="98">
        <f>Abfalldokumentation!$E372</f>
        <v>44449</v>
      </c>
      <c r="L372" s="97" t="str">
        <f>IFERROR(IF(AND(OR(Abfalldokumentation!$I372="BU3",Abfalldokumentation!$I372="Verkauf"),Abfalldokumentation!$N372="Schimmel",Abfalldokumentation!$O372="keinen Abnehmer/kein Schälpersonal"),"Div. Zipfel, ES ohne Verwendung",VLOOKUP(Abfalldokumentation!$M372,Produktgruppen!A:B,2,FALSE)),"-")</f>
        <v>Diverses</v>
      </c>
      <c r="M372" s="99" t="str">
        <f>IFERROR(VLOOKUP(Abfalldokumentation!$W372,Artikel!A:C,3,FALSE),Abfalldokumentation!$W372)</f>
        <v>Diverses aus Abfüllung</v>
      </c>
      <c r="N372" s="100" t="str">
        <f>VLOOKUP(D372,'Liste Gründe'!A:D,2,FALSE)</f>
        <v>Linienbezogen</v>
      </c>
      <c r="O372" s="98" t="str">
        <f>IF(ISBLANK(F372),VLOOKUP(Abfalldokumentation!$X372,'Liste Gründe'!A:D,3,FALSE),F372)</f>
        <v>Reinigung</v>
      </c>
      <c r="P372" s="100" t="str">
        <f>IF(ISBLANK(Abfalldokumentation!$G372),"-",Abfalldokumentation!$G372)</f>
        <v>-</v>
      </c>
      <c r="Q372" s="99">
        <f t="shared" si="36"/>
        <v>36</v>
      </c>
      <c r="R372" s="100" t="str">
        <f t="shared" si="37"/>
        <v>Produkte</v>
      </c>
      <c r="S372" s="100" t="str">
        <f t="shared" si="38"/>
        <v>BUs</v>
      </c>
      <c r="T372" s="100" t="str">
        <f t="shared" si="39"/>
        <v>Symptome</v>
      </c>
      <c r="U372" s="100" t="str">
        <f>IFERROR(VLOOKUP(Abfalldokumentation!$W372,Kennzahlen!S:U,3,FALSE)*Abfalldokumentation!$J372,"0")</f>
        <v>0</v>
      </c>
      <c r="V372" s="99" t="str">
        <f>IF(ISBLANK(A372),VLOOKUP(Abfalldokumentation!$W372,'Linien - BU'!R:S,2,FALSE),A372)</f>
        <v>Abfüllung</v>
      </c>
      <c r="W372" s="95" t="str">
        <f t="shared" si="40"/>
        <v>Diverses aus Abfüllung</v>
      </c>
      <c r="X372" s="108">
        <f t="shared" si="41"/>
        <v>10</v>
      </c>
      <c r="Y372" s="34"/>
      <c r="AC372" s="34"/>
      <c r="AF372" s="34"/>
      <c r="AG372" s="34"/>
      <c r="AH372" s="34"/>
    </row>
    <row r="373" spans="1:34" ht="30" customHeight="1" x14ac:dyDescent="0.25">
      <c r="A373" s="56" t="s">
        <v>140</v>
      </c>
      <c r="B373" s="57" t="s">
        <v>199</v>
      </c>
      <c r="C373" s="57">
        <v>5.8</v>
      </c>
      <c r="D373" s="57">
        <v>74</v>
      </c>
      <c r="E373" s="58">
        <v>44449</v>
      </c>
      <c r="F373" s="59" t="s">
        <v>68</v>
      </c>
      <c r="G373" s="60" t="s">
        <v>68</v>
      </c>
      <c r="H373" s="61" t="str">
        <f>IFERROR(VLOOKUP(Abfalldokumentation!$B373,Artikel!A:C,3,FALSE),Abfalldokumentation!$B373)</f>
        <v>Diverses QM</v>
      </c>
      <c r="I373" s="90" t="str">
        <f>VLOOKUP(V373,'Linien - BU'!A:B,2,FALSE)</f>
        <v>Rest</v>
      </c>
      <c r="J373" s="91">
        <f t="shared" si="35"/>
        <v>5.8</v>
      </c>
      <c r="K373" s="92">
        <f>Abfalldokumentation!$E373</f>
        <v>44449</v>
      </c>
      <c r="L373" s="91" t="str">
        <f>IFERROR(IF(AND(OR(Abfalldokumentation!$I373="BU3",Abfalldokumentation!$I373="Verkauf"),Abfalldokumentation!$N373="Schimmel",Abfalldokumentation!$O373="keinen Abnehmer/kein Schälpersonal"),"Div. Zipfel, ES ohne Verwendung",VLOOKUP(Abfalldokumentation!$M373,Produktgruppen!A:B,2,FALSE)),"-")</f>
        <v>Qualitätssicherung</v>
      </c>
      <c r="M373" s="93" t="str">
        <f>IFERROR(VLOOKUP(Abfalldokumentation!$W373,Artikel!A:C,3,FALSE),Abfalldokumentation!$W373)</f>
        <v>Diverses QM</v>
      </c>
      <c r="N373" s="94" t="str">
        <f>VLOOKUP(D373,'Liste Gründe'!A:D,2,FALSE)</f>
        <v>Qualitätssicherung</v>
      </c>
      <c r="O373" s="92" t="str">
        <f>IF(ISBLANK(F373),VLOOKUP(Abfalldokumentation!$X373,'Liste Gründe'!A:D,3,FALSE),F373)</f>
        <v>Sensorik</v>
      </c>
      <c r="P373" s="94" t="str">
        <f>IF(ISBLANK(Abfalldokumentation!$G373),"-",Abfalldokumentation!$G373)</f>
        <v>Sensorik</v>
      </c>
      <c r="Q373" s="93">
        <f t="shared" si="36"/>
        <v>36</v>
      </c>
      <c r="R373" s="94" t="str">
        <f t="shared" si="37"/>
        <v>Produkte</v>
      </c>
      <c r="S373" s="94" t="str">
        <f t="shared" si="38"/>
        <v>BUs</v>
      </c>
      <c r="T373" s="94" t="str">
        <f t="shared" si="39"/>
        <v>Symptome</v>
      </c>
      <c r="U373" s="94" t="str">
        <f>IFERROR(VLOOKUP(Abfalldokumentation!$W373,Kennzahlen!S:U,3,FALSE)*Abfalldokumentation!$J373,"0")</f>
        <v>0</v>
      </c>
      <c r="V373" s="93" t="str">
        <f>IF(ISBLANK(A373),VLOOKUP(Abfalldokumentation!$W373,'Linien - BU'!R:S,2,FALSE),A373)</f>
        <v>QM</v>
      </c>
      <c r="W373" s="95" t="str">
        <f t="shared" si="40"/>
        <v>Diverses QM</v>
      </c>
      <c r="X373" s="108">
        <f t="shared" si="41"/>
        <v>74</v>
      </c>
      <c r="Y373" s="34"/>
      <c r="AC373" s="34"/>
      <c r="AF373" s="34"/>
      <c r="AG373" s="34"/>
      <c r="AH373" s="34"/>
    </row>
    <row r="374" spans="1:34" ht="30" customHeight="1" x14ac:dyDescent="0.25">
      <c r="A374" s="50" t="s">
        <v>59</v>
      </c>
      <c r="B374" s="51" t="s">
        <v>57</v>
      </c>
      <c r="C374" s="51">
        <v>7.2</v>
      </c>
      <c r="D374" s="62">
        <v>71</v>
      </c>
      <c r="E374" s="52">
        <v>44449</v>
      </c>
      <c r="F374" s="53" t="s">
        <v>116</v>
      </c>
      <c r="G374" s="54" t="s">
        <v>116</v>
      </c>
      <c r="H374" s="55" t="str">
        <f>IFERROR(VLOOKUP(Abfalldokumentation!$B374,Artikel!A:C,3,FALSE),Abfalldokumentation!$B374)</f>
        <v>Laborproben</v>
      </c>
      <c r="I374" s="96" t="str">
        <f>VLOOKUP(V374,'Linien - BU'!A:B,2,FALSE)</f>
        <v>Rest</v>
      </c>
      <c r="J374" s="97">
        <f t="shared" si="35"/>
        <v>7.2</v>
      </c>
      <c r="K374" s="98">
        <f>Abfalldokumentation!$E374</f>
        <v>44449</v>
      </c>
      <c r="L374" s="97" t="str">
        <f>IFERROR(IF(AND(OR(Abfalldokumentation!$I374="BU3",Abfalldokumentation!$I374="Verkauf"),Abfalldokumentation!$N374="Schimmel",Abfalldokumentation!$O374="keinen Abnehmer/kein Schälpersonal"),"Div. Zipfel, ES ohne Verwendung",VLOOKUP(Abfalldokumentation!$M374,Produktgruppen!A:B,2,FALSE)),"-")</f>
        <v>Qualitätssicherung</v>
      </c>
      <c r="M374" s="99" t="str">
        <f>IFERROR(VLOOKUP(Abfalldokumentation!$W374,Artikel!A:C,3,FALSE),Abfalldokumentation!$W374)</f>
        <v>Laborproben</v>
      </c>
      <c r="N374" s="100" t="str">
        <f>VLOOKUP(D374,'Liste Gründe'!A:D,2,FALSE)</f>
        <v>Qualitätssicherung</v>
      </c>
      <c r="O374" s="98" t="str">
        <f>IF(ISBLANK(F374),VLOOKUP(Abfalldokumentation!$X374,'Liste Gründe'!A:D,3,FALSE),F374)</f>
        <v>Einwaage Labor</v>
      </c>
      <c r="P374" s="100" t="str">
        <f>IF(ISBLANK(Abfalldokumentation!$G374),"-",Abfalldokumentation!$G374)</f>
        <v>Einwaage Labor</v>
      </c>
      <c r="Q374" s="99">
        <f t="shared" si="36"/>
        <v>36</v>
      </c>
      <c r="R374" s="100" t="str">
        <f t="shared" si="37"/>
        <v>Produkte</v>
      </c>
      <c r="S374" s="100" t="str">
        <f t="shared" si="38"/>
        <v>BUs</v>
      </c>
      <c r="T374" s="100" t="str">
        <f t="shared" si="39"/>
        <v>Symptome</v>
      </c>
      <c r="U374" s="100" t="str">
        <f>IFERROR(VLOOKUP(Abfalldokumentation!$W374,Kennzahlen!S:U,3,FALSE)*Abfalldokumentation!$J374,"0")</f>
        <v>0</v>
      </c>
      <c r="V374" s="99" t="str">
        <f>IF(ISBLANK(A374),VLOOKUP(Abfalldokumentation!$W374,'Linien - BU'!R:S,2,FALSE),A374)</f>
        <v>Labor</v>
      </c>
      <c r="W374" s="95" t="str">
        <f t="shared" si="40"/>
        <v>Laborproben</v>
      </c>
      <c r="X374" s="108">
        <f t="shared" si="41"/>
        <v>71</v>
      </c>
      <c r="Y374" s="34"/>
      <c r="AC374" s="34"/>
      <c r="AF374" s="34"/>
      <c r="AG374" s="34"/>
      <c r="AH374" s="34"/>
    </row>
    <row r="375" spans="1:34" ht="30" customHeight="1" x14ac:dyDescent="0.25">
      <c r="A375" s="56" t="s">
        <v>59</v>
      </c>
      <c r="B375" s="57" t="s">
        <v>57</v>
      </c>
      <c r="C375" s="57">
        <v>135.80000000000001</v>
      </c>
      <c r="D375" s="63">
        <v>73</v>
      </c>
      <c r="E375" s="58">
        <v>44449</v>
      </c>
      <c r="F375" s="59" t="s">
        <v>58</v>
      </c>
      <c r="G375" s="60" t="s">
        <v>58</v>
      </c>
      <c r="H375" s="61" t="str">
        <f>IFERROR(VLOOKUP(Abfalldokumentation!$B375,Artikel!A:C,3,FALSE),Abfalldokumentation!$B375)</f>
        <v>Laborproben</v>
      </c>
      <c r="I375" s="90" t="str">
        <f>VLOOKUP(V375,'Linien - BU'!A:B,2,FALSE)</f>
        <v>Rest</v>
      </c>
      <c r="J375" s="91">
        <f t="shared" si="35"/>
        <v>135.80000000000001</v>
      </c>
      <c r="K375" s="92">
        <f>Abfalldokumentation!$E375</f>
        <v>44449</v>
      </c>
      <c r="L375" s="91" t="str">
        <f>IFERROR(IF(AND(OR(Abfalldokumentation!$I375="BU3",Abfalldokumentation!$I375="Verkauf"),Abfalldokumentation!$N375="Schimmel",Abfalldokumentation!$O375="keinen Abnehmer/kein Schälpersonal"),"Div. Zipfel, ES ohne Verwendung",VLOOKUP(Abfalldokumentation!$M375,Produktgruppen!A:B,2,FALSE)),"-")</f>
        <v>Qualitätssicherung</v>
      </c>
      <c r="M375" s="93" t="str">
        <f>IFERROR(VLOOKUP(Abfalldokumentation!$W375,Artikel!A:C,3,FALSE),Abfalldokumentation!$W375)</f>
        <v>Laborproben</v>
      </c>
      <c r="N375" s="94" t="str">
        <f>VLOOKUP(D375,'Liste Gründe'!A:D,2,FALSE)</f>
        <v>Qualitätssicherung</v>
      </c>
      <c r="O375" s="92" t="str">
        <f>IF(ISBLANK(F375),VLOOKUP(Abfalldokumentation!$X375,'Liste Gründe'!A:D,3,FALSE),F375)</f>
        <v>Laborprobe</v>
      </c>
      <c r="P375" s="94" t="str">
        <f>IF(ISBLANK(Abfalldokumentation!$G375),"-",Abfalldokumentation!$G375)</f>
        <v>Laborprobe</v>
      </c>
      <c r="Q375" s="93">
        <f t="shared" si="36"/>
        <v>36</v>
      </c>
      <c r="R375" s="94" t="str">
        <f t="shared" si="37"/>
        <v>Produkte</v>
      </c>
      <c r="S375" s="94" t="str">
        <f t="shared" si="38"/>
        <v>BUs</v>
      </c>
      <c r="T375" s="94" t="str">
        <f t="shared" si="39"/>
        <v>Symptome</v>
      </c>
      <c r="U375" s="94" t="str">
        <f>IFERROR(VLOOKUP(Abfalldokumentation!$W375,Kennzahlen!S:U,3,FALSE)*Abfalldokumentation!$J375,"0")</f>
        <v>0</v>
      </c>
      <c r="V375" s="93" t="str">
        <f>IF(ISBLANK(A375),VLOOKUP(Abfalldokumentation!$W375,'Linien - BU'!R:S,2,FALSE),A375)</f>
        <v>Labor</v>
      </c>
      <c r="W375" s="95" t="str">
        <f t="shared" si="40"/>
        <v>Laborproben</v>
      </c>
      <c r="X375" s="108">
        <f t="shared" si="41"/>
        <v>73</v>
      </c>
      <c r="Y375" s="34"/>
      <c r="AC375" s="34"/>
      <c r="AF375" s="34"/>
      <c r="AG375" s="34"/>
      <c r="AH375" s="34"/>
    </row>
    <row r="376" spans="1:34" ht="30" customHeight="1" x14ac:dyDescent="0.25">
      <c r="A376" s="50" t="s">
        <v>59</v>
      </c>
      <c r="B376" s="53" t="s">
        <v>90</v>
      </c>
      <c r="C376" s="51">
        <v>175.5</v>
      </c>
      <c r="D376" s="51">
        <v>70</v>
      </c>
      <c r="E376" s="52">
        <v>44449</v>
      </c>
      <c r="F376" s="53" t="s">
        <v>90</v>
      </c>
      <c r="G376" s="54" t="s">
        <v>90</v>
      </c>
      <c r="H376" s="55" t="str">
        <f>IFERROR(VLOOKUP(Abfalldokumentation!$B376,Artikel!A:C,3,FALSE),Abfalldokumentation!$B376)</f>
        <v>Rückstellproben</v>
      </c>
      <c r="I376" s="96" t="str">
        <f>VLOOKUP(V376,'Linien - BU'!A:B,2,FALSE)</f>
        <v>Rest</v>
      </c>
      <c r="J376" s="97">
        <f t="shared" si="35"/>
        <v>175.5</v>
      </c>
      <c r="K376" s="98">
        <f>Abfalldokumentation!$E376</f>
        <v>44449</v>
      </c>
      <c r="L376" s="97" t="str">
        <f>IFERROR(IF(AND(OR(Abfalldokumentation!$I376="BU3",Abfalldokumentation!$I376="Verkauf"),Abfalldokumentation!$N376="Schimmel",Abfalldokumentation!$O376="keinen Abnehmer/kein Schälpersonal"),"Div. Zipfel, ES ohne Verwendung",VLOOKUP(Abfalldokumentation!$M376,Produktgruppen!A:B,2,FALSE)),"-")</f>
        <v>Qualitätssicherung</v>
      </c>
      <c r="M376" s="99" t="str">
        <f>IFERROR(VLOOKUP(Abfalldokumentation!$W376,Artikel!A:C,3,FALSE),Abfalldokumentation!$W376)</f>
        <v>Rückstellproben</v>
      </c>
      <c r="N376" s="100" t="str">
        <f>VLOOKUP(D376,'Liste Gründe'!A:D,2,FALSE)</f>
        <v>Qualitätssicherung</v>
      </c>
      <c r="O376" s="98" t="str">
        <f>IF(ISBLANK(F376),VLOOKUP(Abfalldokumentation!$X376,'Liste Gründe'!A:D,3,FALSE),F376)</f>
        <v>Rückstellproben</v>
      </c>
      <c r="P376" s="100" t="str">
        <f>IF(ISBLANK(Abfalldokumentation!$G376),"-",Abfalldokumentation!$G376)</f>
        <v>Rückstellproben</v>
      </c>
      <c r="Q376" s="99">
        <f t="shared" si="36"/>
        <v>36</v>
      </c>
      <c r="R376" s="100" t="str">
        <f t="shared" si="37"/>
        <v>Produkte</v>
      </c>
      <c r="S376" s="100" t="str">
        <f t="shared" si="38"/>
        <v>BUs</v>
      </c>
      <c r="T376" s="100" t="str">
        <f t="shared" si="39"/>
        <v>Symptome</v>
      </c>
      <c r="U376" s="100" t="str">
        <f>IFERROR(VLOOKUP(Abfalldokumentation!$W376,Kennzahlen!S:U,3,FALSE)*Abfalldokumentation!$J376,"0")</f>
        <v>0</v>
      </c>
      <c r="V376" s="99" t="str">
        <f>IF(ISBLANK(A376),VLOOKUP(Abfalldokumentation!$W376,'Linien - BU'!R:S,2,FALSE),A376)</f>
        <v>Labor</v>
      </c>
      <c r="W376" s="95" t="str">
        <f t="shared" si="40"/>
        <v>Rückstellproben</v>
      </c>
      <c r="X376" s="108">
        <f t="shared" si="41"/>
        <v>70</v>
      </c>
      <c r="Y376" s="34"/>
      <c r="AC376" s="34"/>
      <c r="AF376" s="34"/>
      <c r="AG376" s="34"/>
      <c r="AH376" s="34"/>
    </row>
    <row r="377" spans="1:34" ht="30" customHeight="1" x14ac:dyDescent="0.25">
      <c r="A377" s="56" t="s">
        <v>15093</v>
      </c>
      <c r="B377" s="57">
        <v>23000532</v>
      </c>
      <c r="C377" s="57">
        <v>19</v>
      </c>
      <c r="D377" s="57">
        <v>12</v>
      </c>
      <c r="E377" s="58">
        <v>44452</v>
      </c>
      <c r="F377" s="59" t="s">
        <v>10</v>
      </c>
      <c r="G377" s="60" t="s">
        <v>20</v>
      </c>
      <c r="H377" s="61" t="str">
        <f>IFERROR(VLOOKUP(Abfalldokumentation!$B377,Artikel!A:C,3,FALSE),Abfalldokumentation!$B377)</f>
        <v>Mediterraner Kräuterkäs</v>
      </c>
      <c r="I377" s="90" t="str">
        <f>VLOOKUP(V377,'Linien - BU'!A:B,2,FALSE)</f>
        <v>BU3</v>
      </c>
      <c r="J377" s="91">
        <f t="shared" si="35"/>
        <v>19</v>
      </c>
      <c r="K377" s="92">
        <f>Abfalldokumentation!$E377</f>
        <v>44452</v>
      </c>
      <c r="L377" s="91" t="str">
        <f>IFERROR(IF(AND(OR(Abfalldokumentation!$I377="BU3",Abfalldokumentation!$I377="Verkauf"),Abfalldokumentation!$N377="Schimmel",Abfalldokumentation!$O377="keinen Abnehmer/kein Schälpersonal"),"Div. Zipfel, ES ohne Verwendung",VLOOKUP(Abfalldokumentation!$M377,Produktgruppen!A:B,2,FALSE)),"-")</f>
        <v>Käsetheke</v>
      </c>
      <c r="M377" s="93" t="str">
        <f>IFERROR(VLOOKUP(Abfalldokumentation!$W377,Artikel!A:C,3,FALSE),Abfalldokumentation!$W377)</f>
        <v>Mediterraner Kräuterkäs</v>
      </c>
      <c r="N377" s="94" t="str">
        <f>VLOOKUP(D377,'Liste Gründe'!A:D,2,FALSE)</f>
        <v>Schimmel</v>
      </c>
      <c r="O377" s="92" t="str">
        <f>IF(ISBLANK(F377),VLOOKUP(Abfalldokumentation!$X377,'Liste Gründe'!A:D,3,FALSE),F377)</f>
        <v>Rest</v>
      </c>
      <c r="P377" s="94" t="str">
        <f>IF(ISBLANK(Abfalldokumentation!$G377),"-",Abfalldokumentation!$G377)</f>
        <v>wurde nicht eingesetzt</v>
      </c>
      <c r="Q377" s="93">
        <f t="shared" si="36"/>
        <v>37</v>
      </c>
      <c r="R377" s="94" t="str">
        <f t="shared" si="37"/>
        <v>Produkte</v>
      </c>
      <c r="S377" s="94" t="str">
        <f t="shared" si="38"/>
        <v>BUs</v>
      </c>
      <c r="T377" s="94" t="str">
        <f t="shared" si="39"/>
        <v>Symptome</v>
      </c>
      <c r="U377" s="94" t="str">
        <f>IFERROR(VLOOKUP(Abfalldokumentation!$W377,Kennzahlen!S:U,3,FALSE)*Abfalldokumentation!$J377,"0")</f>
        <v>0</v>
      </c>
      <c r="V377" s="93" t="str">
        <f>IF(ISBLANK(A377),VLOOKUP(Abfalldokumentation!$W377,'Linien - BU'!R:S,2,FALSE),A377)</f>
        <v>L36</v>
      </c>
      <c r="W377" s="95">
        <f t="shared" si="40"/>
        <v>23000532</v>
      </c>
      <c r="X377" s="108">
        <f t="shared" si="41"/>
        <v>12</v>
      </c>
      <c r="Y377" s="34"/>
      <c r="AC377" s="34"/>
      <c r="AF377" s="34"/>
      <c r="AG377" s="34"/>
      <c r="AH377" s="34"/>
    </row>
    <row r="378" spans="1:34" ht="30" customHeight="1" x14ac:dyDescent="0.25">
      <c r="A378" s="50" t="s">
        <v>41</v>
      </c>
      <c r="B378" s="51">
        <v>23500290</v>
      </c>
      <c r="C378" s="51">
        <v>72</v>
      </c>
      <c r="D378" s="51">
        <v>22</v>
      </c>
      <c r="E378" s="52">
        <v>44452</v>
      </c>
      <c r="F378" s="53" t="s">
        <v>61</v>
      </c>
      <c r="G378" s="54" t="s">
        <v>62</v>
      </c>
      <c r="H378" s="55" t="str">
        <f>IFERROR(VLOOKUP(Abfalldokumentation!$B378,Artikel!A:C,3,FALSE),Abfalldokumentation!$B378)</f>
        <v>PFEF-RING WOLFEN LOCH-1</v>
      </c>
      <c r="I378" s="96" t="str">
        <f>VLOOKUP(V378,'Linien - BU'!A:B,2,FALSE)</f>
        <v>BU1</v>
      </c>
      <c r="J378" s="97">
        <f t="shared" si="35"/>
        <v>72</v>
      </c>
      <c r="K378" s="98">
        <f>Abfalldokumentation!$E378</f>
        <v>44452</v>
      </c>
      <c r="L378" s="97" t="str">
        <f>IFERROR(IF(AND(OR(Abfalldokumentation!$I378="BU3",Abfalldokumentation!$I378="Verkauf"),Abfalldokumentation!$N378="Schimmel",Abfalldokumentation!$O378="keinen Abnehmer/kein Schälpersonal"),"Div. Zipfel, ES ohne Verwendung",VLOOKUP(Abfalldokumentation!$M378,Produktgruppen!A:B,2,FALSE)),"-")</f>
        <v>Rest</v>
      </c>
      <c r="M378" s="99" t="str">
        <f>IFERROR(VLOOKUP(Abfalldokumentation!$W378,Artikel!A:C,3,FALSE),Abfalldokumentation!$W378)</f>
        <v>PFEF-RING WOLFEN LOCH-1</v>
      </c>
      <c r="N378" s="100" t="str">
        <f>VLOOKUP(D378,'Liste Gründe'!A:D,2,FALSE)</f>
        <v>Rest</v>
      </c>
      <c r="O378" s="98" t="str">
        <f>IF(ISBLANK(F378),VLOOKUP(Abfalldokumentation!$X378,'Liste Gründe'!A:D,3,FALSE),F378)</f>
        <v>Fremdkörper</v>
      </c>
      <c r="P378" s="100" t="str">
        <f>IF(ISBLANK(Abfalldokumentation!$G378),"-",Abfalldokumentation!$G378)</f>
        <v>Metall</v>
      </c>
      <c r="Q378" s="99">
        <f t="shared" si="36"/>
        <v>37</v>
      </c>
      <c r="R378" s="100" t="str">
        <f t="shared" si="37"/>
        <v>Produkte</v>
      </c>
      <c r="S378" s="100" t="str">
        <f t="shared" si="38"/>
        <v>BUs</v>
      </c>
      <c r="T378" s="100" t="str">
        <f t="shared" si="39"/>
        <v>Symptome</v>
      </c>
      <c r="U378" s="100">
        <f>IFERROR(VLOOKUP(Abfalldokumentation!$W378,Kennzahlen!S:U,3,FALSE)*Abfalldokumentation!$J378,"0")</f>
        <v>207.60480000000001</v>
      </c>
      <c r="V378" s="99" t="str">
        <f>IF(ISBLANK(A378),VLOOKUP(Abfalldokumentation!$W378,'Linien - BU'!R:S,2,FALSE),A378)</f>
        <v>Schmelze</v>
      </c>
      <c r="W378" s="95">
        <f t="shared" si="40"/>
        <v>23500290</v>
      </c>
      <c r="X378" s="108">
        <f t="shared" si="41"/>
        <v>22</v>
      </c>
      <c r="Y378" s="34"/>
      <c r="AC378" s="34"/>
      <c r="AF378" s="34"/>
      <c r="AG378" s="34"/>
      <c r="AH378" s="34"/>
    </row>
    <row r="379" spans="1:34" ht="30" customHeight="1" x14ac:dyDescent="0.25">
      <c r="A379" s="56" t="s">
        <v>15044</v>
      </c>
      <c r="B379" s="57">
        <v>29500527</v>
      </c>
      <c r="C379" s="57">
        <v>377</v>
      </c>
      <c r="D379" s="57">
        <v>12</v>
      </c>
      <c r="E379" s="58">
        <v>44452</v>
      </c>
      <c r="F379" s="59" t="s">
        <v>15041</v>
      </c>
      <c r="G379" s="60" t="s">
        <v>87</v>
      </c>
      <c r="H379" s="61" t="str">
        <f>IFERROR(VLOOKUP(Abfalldokumentation!$B379,Artikel!A:C,3,FALSE),Abfalldokumentation!$B379)</f>
        <v>VOS Räucher Chili Vorsc</v>
      </c>
      <c r="I379" s="90" t="str">
        <f>VLOOKUP(V379,'Linien - BU'!A:B,2,FALSE)</f>
        <v>Verkauf</v>
      </c>
      <c r="J379" s="91">
        <f t="shared" si="35"/>
        <v>377</v>
      </c>
      <c r="K379" s="92">
        <f>Abfalldokumentation!$E379</f>
        <v>44452</v>
      </c>
      <c r="L379" s="91" t="str">
        <f>IFERROR(IF(AND(OR(Abfalldokumentation!$I379="BU3",Abfalldokumentation!$I379="Verkauf"),Abfalldokumentation!$N379="Schimmel",Abfalldokumentation!$O379="keinen Abnehmer/kein Schälpersonal"),"Div. Zipfel, ES ohne Verwendung",VLOOKUP(Abfalldokumentation!$M379,Produktgruppen!A:B,2,FALSE)),"-")</f>
        <v>Div. Zipfel, ES ohne Verwendung</v>
      </c>
      <c r="M379" s="93" t="str">
        <f>IFERROR(VLOOKUP(Abfalldokumentation!$W379,Artikel!A:C,3,FALSE),Abfalldokumentation!$W379)</f>
        <v>VOS Räucher Chili Vorsc</v>
      </c>
      <c r="N379" s="94" t="str">
        <f>VLOOKUP(D379,'Liste Gründe'!A:D,2,FALSE)</f>
        <v>Schimmel</v>
      </c>
      <c r="O379" s="92" t="str">
        <f>IF(ISBLANK(F379),VLOOKUP(Abfalldokumentation!$X379,'Liste Gründe'!A:D,3,FALSE),F379)</f>
        <v>keinen Abnehmer/kein Schälpersonal</v>
      </c>
      <c r="P379" s="94" t="str">
        <f>IF(ISBLANK(Abfalldokumentation!$G379),"-",Abfalldokumentation!$G379)</f>
        <v>keinen Abnehmer/Schälen</v>
      </c>
      <c r="Q379" s="93">
        <f t="shared" si="36"/>
        <v>37</v>
      </c>
      <c r="R379" s="94" t="str">
        <f t="shared" si="37"/>
        <v>Produkte</v>
      </c>
      <c r="S379" s="94" t="str">
        <f t="shared" si="38"/>
        <v>BUs</v>
      </c>
      <c r="T379" s="94" t="str">
        <f t="shared" si="39"/>
        <v>Symptome</v>
      </c>
      <c r="U379" s="94">
        <f>IFERROR(VLOOKUP(Abfalldokumentation!$W379,Kennzahlen!S:U,3,FALSE)*Abfalldokumentation!$J379,"0")</f>
        <v>188.5</v>
      </c>
      <c r="V379" s="93" t="str">
        <f>IF(ISBLANK(A379),VLOOKUP(Abfalldokumentation!$W379,'Linien - BU'!R:S,2,FALSE),A379)</f>
        <v>Verkauf</v>
      </c>
      <c r="W379" s="95">
        <f t="shared" si="40"/>
        <v>29500527</v>
      </c>
      <c r="X379" s="108">
        <f t="shared" si="41"/>
        <v>12</v>
      </c>
      <c r="Y379" s="34"/>
      <c r="AC379" s="34"/>
      <c r="AF379" s="34"/>
      <c r="AG379" s="34"/>
      <c r="AH379" s="34"/>
    </row>
    <row r="380" spans="1:34" ht="30" customHeight="1" x14ac:dyDescent="0.25">
      <c r="A380" s="50" t="s">
        <v>15044</v>
      </c>
      <c r="B380" s="51">
        <v>29500528</v>
      </c>
      <c r="C380" s="51">
        <v>389.8</v>
      </c>
      <c r="D380" s="51">
        <v>12</v>
      </c>
      <c r="E380" s="52">
        <v>44452</v>
      </c>
      <c r="F380" s="53" t="s">
        <v>15041</v>
      </c>
      <c r="G380" s="54" t="s">
        <v>87</v>
      </c>
      <c r="H380" s="55" t="str">
        <f>IFERROR(VLOOKUP(Abfalldokumentation!$B380,Artikel!A:C,3,FALSE),Abfalldokumentation!$B380)</f>
        <v>VOS Räucher Schinken Vo</v>
      </c>
      <c r="I380" s="96" t="str">
        <f>VLOOKUP(V380,'Linien - BU'!A:B,2,FALSE)</f>
        <v>Verkauf</v>
      </c>
      <c r="J380" s="97">
        <f t="shared" si="35"/>
        <v>389.8</v>
      </c>
      <c r="K380" s="98">
        <f>Abfalldokumentation!$E380</f>
        <v>44452</v>
      </c>
      <c r="L380" s="97" t="str">
        <f>IFERROR(IF(AND(OR(Abfalldokumentation!$I380="BU3",Abfalldokumentation!$I380="Verkauf"),Abfalldokumentation!$N380="Schimmel",Abfalldokumentation!$O380="keinen Abnehmer/kein Schälpersonal"),"Div. Zipfel, ES ohne Verwendung",VLOOKUP(Abfalldokumentation!$M380,Produktgruppen!A:B,2,FALSE)),"-")</f>
        <v>Div. Zipfel, ES ohne Verwendung</v>
      </c>
      <c r="M380" s="99" t="str">
        <f>IFERROR(VLOOKUP(Abfalldokumentation!$W380,Artikel!A:C,3,FALSE),Abfalldokumentation!$W380)</f>
        <v>VOS Räucher Schinken Vo</v>
      </c>
      <c r="N380" s="100" t="str">
        <f>VLOOKUP(D380,'Liste Gründe'!A:D,2,FALSE)</f>
        <v>Schimmel</v>
      </c>
      <c r="O380" s="98" t="str">
        <f>IF(ISBLANK(F380),VLOOKUP(Abfalldokumentation!$X380,'Liste Gründe'!A:D,3,FALSE),F380)</f>
        <v>keinen Abnehmer/kein Schälpersonal</v>
      </c>
      <c r="P380" s="100" t="str">
        <f>IF(ISBLANK(Abfalldokumentation!$G380),"-",Abfalldokumentation!$G380)</f>
        <v>keinen Abnehmer/Schälen</v>
      </c>
      <c r="Q380" s="99">
        <f t="shared" si="36"/>
        <v>37</v>
      </c>
      <c r="R380" s="100" t="str">
        <f t="shared" si="37"/>
        <v>Produkte</v>
      </c>
      <c r="S380" s="100" t="str">
        <f t="shared" si="38"/>
        <v>BUs</v>
      </c>
      <c r="T380" s="100" t="str">
        <f t="shared" si="39"/>
        <v>Symptome</v>
      </c>
      <c r="U380" s="100">
        <f>IFERROR(VLOOKUP(Abfalldokumentation!$W380,Kennzahlen!S:U,3,FALSE)*Abfalldokumentation!$J380,"0")</f>
        <v>194.9</v>
      </c>
      <c r="V380" s="99" t="str">
        <f>IF(ISBLANK(A380),VLOOKUP(Abfalldokumentation!$W380,'Linien - BU'!R:S,2,FALSE),A380)</f>
        <v>Verkauf</v>
      </c>
      <c r="W380" s="95">
        <f t="shared" si="40"/>
        <v>29500528</v>
      </c>
      <c r="X380" s="108">
        <f t="shared" si="41"/>
        <v>12</v>
      </c>
      <c r="Y380" s="34"/>
      <c r="AC380" s="34"/>
      <c r="AF380" s="34"/>
      <c r="AG380" s="34"/>
      <c r="AH380" s="34"/>
    </row>
    <row r="381" spans="1:34" ht="30" customHeight="1" x14ac:dyDescent="0.25">
      <c r="A381" s="56" t="s">
        <v>15100</v>
      </c>
      <c r="B381" s="57">
        <v>29500622</v>
      </c>
      <c r="C381" s="57">
        <v>27.2</v>
      </c>
      <c r="D381" s="57">
        <v>22</v>
      </c>
      <c r="E381" s="58">
        <v>44452</v>
      </c>
      <c r="F381" s="59" t="s">
        <v>95</v>
      </c>
      <c r="G381" s="57" t="s">
        <v>84</v>
      </c>
      <c r="H381" s="61" t="str">
        <f>IFERROR(VLOOKUP(Abfalldokumentation!$B381,Artikel!A:C,3,FALSE),Abfalldokumentation!$B381)</f>
        <v>VOS GRW Natur 45% OGT</v>
      </c>
      <c r="I381" s="90" t="str">
        <f>VLOOKUP(V381,'Linien - BU'!A:B,2,FALSE)</f>
        <v>BU3</v>
      </c>
      <c r="J381" s="91">
        <f t="shared" si="35"/>
        <v>27.2</v>
      </c>
      <c r="K381" s="92">
        <f>Abfalldokumentation!$E381</f>
        <v>44452</v>
      </c>
      <c r="L381" s="91" t="str">
        <f>IFERROR(IF(AND(OR(Abfalldokumentation!$I381="BU3",Abfalldokumentation!$I381="Verkauf"),Abfalldokumentation!$N381="Schimmel",Abfalldokumentation!$O381="keinen Abnehmer/kein Schälpersonal"),"Div. Zipfel, ES ohne Verwendung",VLOOKUP(Abfalldokumentation!$M381,Produktgruppen!A:B,2,FALSE)),"-")</f>
        <v>Vorschmelz</v>
      </c>
      <c r="M381" s="93" t="str">
        <f>IFERROR(VLOOKUP(Abfalldokumentation!$W381,Artikel!A:C,3,FALSE),Abfalldokumentation!$W381)</f>
        <v>VOS GRW Natur 45% OGT</v>
      </c>
      <c r="N381" s="94" t="str">
        <f>VLOOKUP(D381,'Liste Gründe'!A:D,2,FALSE)</f>
        <v>Rest</v>
      </c>
      <c r="O381" s="92" t="str">
        <f>IF(ISBLANK(F381),VLOOKUP(Abfalldokumentation!$X381,'Liste Gründe'!A:D,3,FALSE),F381)</f>
        <v>MHD abgelaufen</v>
      </c>
      <c r="P381" s="94" t="str">
        <f>IF(ISBLANK(Abfalldokumentation!$G381),"-",Abfalldokumentation!$G381)</f>
        <v>Retoure</v>
      </c>
      <c r="Q381" s="93">
        <f t="shared" si="36"/>
        <v>37</v>
      </c>
      <c r="R381" s="94" t="str">
        <f t="shared" si="37"/>
        <v>Produkte</v>
      </c>
      <c r="S381" s="94" t="str">
        <f t="shared" si="38"/>
        <v>BUs</v>
      </c>
      <c r="T381" s="94" t="str">
        <f t="shared" si="39"/>
        <v>Symptome</v>
      </c>
      <c r="U381" s="94">
        <f>IFERROR(VLOOKUP(Abfalldokumentation!$W381,Kennzahlen!S:U,3,FALSE)*Abfalldokumentation!$J381,"0")</f>
        <v>13.6</v>
      </c>
      <c r="V381" s="93" t="str">
        <f>IF(ISBLANK(A381),VLOOKUP(Abfalldokumentation!$W381,'Linien - BU'!R:S,2,FALSE),A381)</f>
        <v>L34</v>
      </c>
      <c r="W381" s="95">
        <f t="shared" si="40"/>
        <v>29500622</v>
      </c>
      <c r="X381" s="108">
        <f t="shared" si="41"/>
        <v>22</v>
      </c>
      <c r="Y381" s="34"/>
      <c r="AC381" s="34"/>
      <c r="AF381" s="34"/>
      <c r="AG381" s="34"/>
      <c r="AH381" s="34"/>
    </row>
    <row r="382" spans="1:34" ht="30" customHeight="1" x14ac:dyDescent="0.25">
      <c r="A382" s="50" t="s">
        <v>74</v>
      </c>
      <c r="B382" s="51">
        <v>29500917</v>
      </c>
      <c r="C382" s="51">
        <v>11</v>
      </c>
      <c r="D382" s="51">
        <v>22</v>
      </c>
      <c r="E382" s="52">
        <v>44452</v>
      </c>
      <c r="F382" s="53" t="s">
        <v>72</v>
      </c>
      <c r="G382" s="54" t="s">
        <v>73</v>
      </c>
      <c r="H382" s="55" t="str">
        <f>IFERROR(VLOOKUP(Abfalldokumentation!$B382,Artikel!A:C,3,FALSE),Abfalldokumentation!$B382)</f>
        <v>VOS-ABS ENTSORGUNG</v>
      </c>
      <c r="I382" s="96" t="str">
        <f>VLOOKUP(V382,'Linien - BU'!A:B,2,FALSE)</f>
        <v>BU1</v>
      </c>
      <c r="J382" s="97">
        <f t="shared" si="35"/>
        <v>11</v>
      </c>
      <c r="K382" s="98">
        <f>Abfalldokumentation!$E382</f>
        <v>44452</v>
      </c>
      <c r="L382" s="97" t="str">
        <f>IFERROR(IF(AND(OR(Abfalldokumentation!$I382="BU3",Abfalldokumentation!$I382="Verkauf"),Abfalldokumentation!$N382="Schimmel",Abfalldokumentation!$O382="keinen Abnehmer/kein Schälpersonal"),"Div. Zipfel, ES ohne Verwendung",VLOOKUP(Abfalldokumentation!$M382,Produktgruppen!A:B,2,FALSE)),"-")</f>
        <v>Vorschmelz</v>
      </c>
      <c r="M382" s="99" t="str">
        <f>IFERROR(VLOOKUP(Abfalldokumentation!$W382,Artikel!A:C,3,FALSE),Abfalldokumentation!$W382)</f>
        <v>VOS-ABS ENTSORGUNG</v>
      </c>
      <c r="N382" s="100" t="str">
        <f>VLOOKUP(D382,'Liste Gründe'!A:D,2,FALSE)</f>
        <v>Rest</v>
      </c>
      <c r="O382" s="98" t="str">
        <f>IF(ISBLANK(F382),VLOOKUP(Abfalldokumentation!$X382,'Liste Gründe'!A:D,3,FALSE),F382)</f>
        <v>geschälte Rinde</v>
      </c>
      <c r="P382" s="100" t="str">
        <f>IF(ISBLANK(Abfalldokumentation!$G382),"-",Abfalldokumentation!$G382)</f>
        <v>keine Verwendung möglich</v>
      </c>
      <c r="Q382" s="99">
        <f t="shared" si="36"/>
        <v>37</v>
      </c>
      <c r="R382" s="100" t="str">
        <f t="shared" si="37"/>
        <v>Produkte</v>
      </c>
      <c r="S382" s="100" t="str">
        <f t="shared" si="38"/>
        <v>BUs</v>
      </c>
      <c r="T382" s="100" t="str">
        <f t="shared" si="39"/>
        <v>Symptome</v>
      </c>
      <c r="U382" s="100">
        <f>IFERROR(VLOOKUP(Abfalldokumentation!$W382,Kennzahlen!S:U,3,FALSE)*Abfalldokumentation!$J382,"0")</f>
        <v>0.11</v>
      </c>
      <c r="V382" s="99" t="str">
        <f>IF(ISBLANK(A382),VLOOKUP(Abfalldokumentation!$W382,'Linien - BU'!R:S,2,FALSE),A382)</f>
        <v>RWV</v>
      </c>
      <c r="W382" s="95">
        <f t="shared" si="40"/>
        <v>29500917</v>
      </c>
      <c r="X382" s="108">
        <f t="shared" si="41"/>
        <v>22</v>
      </c>
      <c r="Y382" s="34"/>
      <c r="AC382" s="34"/>
      <c r="AF382" s="34"/>
      <c r="AG382" s="34"/>
      <c r="AH382" s="34"/>
    </row>
    <row r="383" spans="1:34" ht="30" customHeight="1" x14ac:dyDescent="0.25">
      <c r="A383" s="56" t="s">
        <v>74</v>
      </c>
      <c r="B383" s="57">
        <v>29500917</v>
      </c>
      <c r="C383" s="57">
        <v>42</v>
      </c>
      <c r="D383" s="57">
        <v>22</v>
      </c>
      <c r="E383" s="58">
        <v>44452</v>
      </c>
      <c r="F383" s="59" t="s">
        <v>72</v>
      </c>
      <c r="G383" s="60" t="s">
        <v>73</v>
      </c>
      <c r="H383" s="61" t="str">
        <f>IFERROR(VLOOKUP(Abfalldokumentation!$B383,Artikel!A:C,3,FALSE),Abfalldokumentation!$B383)</f>
        <v>VOS-ABS ENTSORGUNG</v>
      </c>
      <c r="I383" s="90" t="str">
        <f>VLOOKUP(V383,'Linien - BU'!A:B,2,FALSE)</f>
        <v>BU1</v>
      </c>
      <c r="J383" s="91">
        <f t="shared" si="35"/>
        <v>42</v>
      </c>
      <c r="K383" s="92">
        <f>Abfalldokumentation!$E383</f>
        <v>44452</v>
      </c>
      <c r="L383" s="91" t="str">
        <f>IFERROR(IF(AND(OR(Abfalldokumentation!$I383="BU3",Abfalldokumentation!$I383="Verkauf"),Abfalldokumentation!$N383="Schimmel",Abfalldokumentation!$O383="keinen Abnehmer/kein Schälpersonal"),"Div. Zipfel, ES ohne Verwendung",VLOOKUP(Abfalldokumentation!$M383,Produktgruppen!A:B,2,FALSE)),"-")</f>
        <v>Vorschmelz</v>
      </c>
      <c r="M383" s="93" t="str">
        <f>IFERROR(VLOOKUP(Abfalldokumentation!$W383,Artikel!A:C,3,FALSE),Abfalldokumentation!$W383)</f>
        <v>VOS-ABS ENTSORGUNG</v>
      </c>
      <c r="N383" s="94" t="str">
        <f>VLOOKUP(D383,'Liste Gründe'!A:D,2,FALSE)</f>
        <v>Rest</v>
      </c>
      <c r="O383" s="92" t="str">
        <f>IF(ISBLANK(F383),VLOOKUP(Abfalldokumentation!$X383,'Liste Gründe'!A:D,3,FALSE),F383)</f>
        <v>geschälte Rinde</v>
      </c>
      <c r="P383" s="94" t="str">
        <f>IF(ISBLANK(Abfalldokumentation!$G383),"-",Abfalldokumentation!$G383)</f>
        <v>keine Verwendung möglich</v>
      </c>
      <c r="Q383" s="93">
        <f t="shared" si="36"/>
        <v>37</v>
      </c>
      <c r="R383" s="94" t="str">
        <f t="shared" si="37"/>
        <v>Produkte</v>
      </c>
      <c r="S383" s="94" t="str">
        <f t="shared" si="38"/>
        <v>BUs</v>
      </c>
      <c r="T383" s="94" t="str">
        <f t="shared" si="39"/>
        <v>Symptome</v>
      </c>
      <c r="U383" s="94">
        <f>IFERROR(VLOOKUP(Abfalldokumentation!$W383,Kennzahlen!S:U,3,FALSE)*Abfalldokumentation!$J383,"0")</f>
        <v>0.42</v>
      </c>
      <c r="V383" s="93" t="str">
        <f>IF(ISBLANK(A383),VLOOKUP(Abfalldokumentation!$W383,'Linien - BU'!R:S,2,FALSE),A383)</f>
        <v>RWV</v>
      </c>
      <c r="W383" s="95">
        <f t="shared" si="40"/>
        <v>29500917</v>
      </c>
      <c r="X383" s="108">
        <f t="shared" si="41"/>
        <v>22</v>
      </c>
      <c r="Y383" s="34"/>
      <c r="AC383" s="34"/>
      <c r="AF383" s="34"/>
      <c r="AG383" s="34"/>
      <c r="AH383" s="34"/>
    </row>
    <row r="384" spans="1:34" ht="30" customHeight="1" x14ac:dyDescent="0.25">
      <c r="A384" s="50" t="s">
        <v>74</v>
      </c>
      <c r="B384" s="51">
        <v>29500917</v>
      </c>
      <c r="C384" s="51">
        <v>45</v>
      </c>
      <c r="D384" s="51">
        <v>22</v>
      </c>
      <c r="E384" s="52">
        <v>44452</v>
      </c>
      <c r="F384" s="53" t="s">
        <v>72</v>
      </c>
      <c r="G384" s="54" t="s">
        <v>73</v>
      </c>
      <c r="H384" s="55" t="str">
        <f>IFERROR(VLOOKUP(Abfalldokumentation!$B384,Artikel!A:C,3,FALSE),Abfalldokumentation!$B384)</f>
        <v>VOS-ABS ENTSORGUNG</v>
      </c>
      <c r="I384" s="96" t="str">
        <f>VLOOKUP(V384,'Linien - BU'!A:B,2,FALSE)</f>
        <v>BU1</v>
      </c>
      <c r="J384" s="97">
        <f t="shared" si="35"/>
        <v>45</v>
      </c>
      <c r="K384" s="98">
        <f>Abfalldokumentation!$E384</f>
        <v>44452</v>
      </c>
      <c r="L384" s="97" t="str">
        <f>IFERROR(IF(AND(OR(Abfalldokumentation!$I384="BU3",Abfalldokumentation!$I384="Verkauf"),Abfalldokumentation!$N384="Schimmel",Abfalldokumentation!$O384="keinen Abnehmer/kein Schälpersonal"),"Div. Zipfel, ES ohne Verwendung",VLOOKUP(Abfalldokumentation!$M384,Produktgruppen!A:B,2,FALSE)),"-")</f>
        <v>Vorschmelz</v>
      </c>
      <c r="M384" s="99" t="str">
        <f>IFERROR(VLOOKUP(Abfalldokumentation!$W384,Artikel!A:C,3,FALSE),Abfalldokumentation!$W384)</f>
        <v>VOS-ABS ENTSORGUNG</v>
      </c>
      <c r="N384" s="100" t="str">
        <f>VLOOKUP(D384,'Liste Gründe'!A:D,2,FALSE)</f>
        <v>Rest</v>
      </c>
      <c r="O384" s="98" t="str">
        <f>IF(ISBLANK(F384),VLOOKUP(Abfalldokumentation!$X384,'Liste Gründe'!A:D,3,FALSE),F384)</f>
        <v>geschälte Rinde</v>
      </c>
      <c r="P384" s="100" t="str">
        <f>IF(ISBLANK(Abfalldokumentation!$G384),"-",Abfalldokumentation!$G384)</f>
        <v>keine Verwendung möglich</v>
      </c>
      <c r="Q384" s="99">
        <f t="shared" si="36"/>
        <v>37</v>
      </c>
      <c r="R384" s="100" t="str">
        <f t="shared" si="37"/>
        <v>Produkte</v>
      </c>
      <c r="S384" s="100" t="str">
        <f t="shared" si="38"/>
        <v>BUs</v>
      </c>
      <c r="T384" s="100" t="str">
        <f t="shared" si="39"/>
        <v>Symptome</v>
      </c>
      <c r="U384" s="100">
        <f>IFERROR(VLOOKUP(Abfalldokumentation!$W384,Kennzahlen!S:U,3,FALSE)*Abfalldokumentation!$J384,"0")</f>
        <v>0.45</v>
      </c>
      <c r="V384" s="99" t="str">
        <f>IF(ISBLANK(A384),VLOOKUP(Abfalldokumentation!$W384,'Linien - BU'!R:S,2,FALSE),A384)</f>
        <v>RWV</v>
      </c>
      <c r="W384" s="95">
        <f t="shared" si="40"/>
        <v>29500917</v>
      </c>
      <c r="X384" s="108">
        <f t="shared" si="41"/>
        <v>22</v>
      </c>
      <c r="Y384" s="34"/>
      <c r="AC384" s="34"/>
      <c r="AF384" s="34"/>
      <c r="AG384" s="34"/>
      <c r="AH384" s="34"/>
    </row>
    <row r="385" spans="1:34" ht="30" customHeight="1" x14ac:dyDescent="0.25">
      <c r="A385" s="56" t="s">
        <v>41</v>
      </c>
      <c r="B385" s="57">
        <v>29500948</v>
      </c>
      <c r="C385" s="57">
        <v>16</v>
      </c>
      <c r="D385" s="57">
        <v>12</v>
      </c>
      <c r="E385" s="58">
        <v>44452</v>
      </c>
      <c r="F385" s="59" t="s">
        <v>39</v>
      </c>
      <c r="G385" s="60" t="s">
        <v>40</v>
      </c>
      <c r="H385" s="61" t="str">
        <f>IFERROR(VLOOKUP(Abfalldokumentation!$B385,Artikel!A:C,3,FALSE),Abfalldokumentation!$B385)</f>
        <v>VOS URW-VS-SPICKER-NATU</v>
      </c>
      <c r="I385" s="90" t="str">
        <f>VLOOKUP(V385,'Linien - BU'!A:B,2,FALSE)</f>
        <v>BU1</v>
      </c>
      <c r="J385" s="91">
        <f t="shared" si="35"/>
        <v>16</v>
      </c>
      <c r="K385" s="92">
        <f>Abfalldokumentation!$E385</f>
        <v>44452</v>
      </c>
      <c r="L385" s="91" t="str">
        <f>IFERROR(IF(AND(OR(Abfalldokumentation!$I385="BU3",Abfalldokumentation!$I385="Verkauf"),Abfalldokumentation!$N385="Schimmel",Abfalldokumentation!$O385="keinen Abnehmer/kein Schälpersonal"),"Div. Zipfel, ES ohne Verwendung",VLOOKUP(Abfalldokumentation!$M385,Produktgruppen!A:B,2,FALSE)),"-")</f>
        <v>Vorschmelz</v>
      </c>
      <c r="M385" s="93" t="str">
        <f>IFERROR(VLOOKUP(Abfalldokumentation!$W385,Artikel!A:C,3,FALSE),Abfalldokumentation!$W385)</f>
        <v>VOS URW-VS-SPICKER-NATU</v>
      </c>
      <c r="N385" s="94" t="str">
        <f>VLOOKUP(D385,'Liste Gründe'!A:D,2,FALSE)</f>
        <v>Schimmel</v>
      </c>
      <c r="O385" s="92" t="str">
        <f>IF(ISBLANK(F385),VLOOKUP(Abfalldokumentation!$X385,'Liste Gründe'!A:D,3,FALSE),F385)</f>
        <v>keine Verarbeitung</v>
      </c>
      <c r="P385" s="94" t="str">
        <f>IF(ISBLANK(Abfalldokumentation!$G385),"-",Abfalldokumentation!$G385)</f>
        <v>Aufgrund Konsistenz nicht genommen. Zu wenig VOS verarbeitet. Vom Warmen ins Kalte -&gt; Schimmel</v>
      </c>
      <c r="Q385" s="93">
        <f t="shared" si="36"/>
        <v>37</v>
      </c>
      <c r="R385" s="94" t="str">
        <f t="shared" si="37"/>
        <v>Produkte</v>
      </c>
      <c r="S385" s="94" t="str">
        <f t="shared" si="38"/>
        <v>BUs</v>
      </c>
      <c r="T385" s="94" t="str">
        <f t="shared" si="39"/>
        <v>Symptome</v>
      </c>
      <c r="U385" s="94">
        <f>IFERROR(VLOOKUP(Abfalldokumentation!$W385,Kennzahlen!S:U,3,FALSE)*Abfalldokumentation!$J385,"0")</f>
        <v>8</v>
      </c>
      <c r="V385" s="93" t="str">
        <f>IF(ISBLANK(A385),VLOOKUP(Abfalldokumentation!$W385,'Linien - BU'!R:S,2,FALSE),A385)</f>
        <v>Schmelze</v>
      </c>
      <c r="W385" s="95">
        <f t="shared" si="40"/>
        <v>29500948</v>
      </c>
      <c r="X385" s="108">
        <f t="shared" si="41"/>
        <v>12</v>
      </c>
      <c r="Y385" s="34"/>
      <c r="AC385" s="34"/>
      <c r="AF385" s="34"/>
      <c r="AG385" s="34"/>
      <c r="AH385" s="34"/>
    </row>
    <row r="386" spans="1:34" ht="30" customHeight="1" x14ac:dyDescent="0.25">
      <c r="A386" s="50" t="s">
        <v>41</v>
      </c>
      <c r="B386" s="51">
        <v>29500949</v>
      </c>
      <c r="C386" s="51">
        <v>47</v>
      </c>
      <c r="D386" s="51">
        <v>12</v>
      </c>
      <c r="E386" s="52">
        <v>44452</v>
      </c>
      <c r="F386" s="53" t="s">
        <v>39</v>
      </c>
      <c r="G386" s="54" t="s">
        <v>40</v>
      </c>
      <c r="H386" s="55" t="str">
        <f>IFERROR(VLOOKUP(Abfalldokumentation!$B386,Artikel!A:C,3,FALSE),Abfalldokumentation!$B386)</f>
        <v>VOS URW-VS-SCHI</v>
      </c>
      <c r="I386" s="96" t="str">
        <f>VLOOKUP(V386,'Linien - BU'!A:B,2,FALSE)</f>
        <v>BU1</v>
      </c>
      <c r="J386" s="97">
        <f t="shared" ref="J386:J449" si="42">C386</f>
        <v>47</v>
      </c>
      <c r="K386" s="98">
        <f>Abfalldokumentation!$E386</f>
        <v>44452</v>
      </c>
      <c r="L386" s="97" t="str">
        <f>IFERROR(IF(AND(OR(Abfalldokumentation!$I386="BU3",Abfalldokumentation!$I386="Verkauf"),Abfalldokumentation!$N386="Schimmel",Abfalldokumentation!$O386="keinen Abnehmer/kein Schälpersonal"),"Div. Zipfel, ES ohne Verwendung",VLOOKUP(Abfalldokumentation!$M386,Produktgruppen!A:B,2,FALSE)),"-")</f>
        <v>Vorschmelz</v>
      </c>
      <c r="M386" s="99" t="str">
        <f>IFERROR(VLOOKUP(Abfalldokumentation!$W386,Artikel!A:C,3,FALSE),Abfalldokumentation!$W386)</f>
        <v>VOS URW-VS-SCHI</v>
      </c>
      <c r="N386" s="100" t="str">
        <f>VLOOKUP(D386,'Liste Gründe'!A:D,2,FALSE)</f>
        <v>Schimmel</v>
      </c>
      <c r="O386" s="98" t="str">
        <f>IF(ISBLANK(F386),VLOOKUP(Abfalldokumentation!$X386,'Liste Gründe'!A:D,3,FALSE),F386)</f>
        <v>keine Verarbeitung</v>
      </c>
      <c r="P386" s="100" t="str">
        <f>IF(ISBLANK(Abfalldokumentation!$G386),"-",Abfalldokumentation!$G386)</f>
        <v>Aufgrund Konsistenz nicht genommen. Zu wenig VOS verarbeitet. Vom Warmen ins Kalte -&gt; Schimmel</v>
      </c>
      <c r="Q386" s="99">
        <f t="shared" ref="Q386:Q449" si="43">_xlfn.ISOWEEKNUM(K386)</f>
        <v>37</v>
      </c>
      <c r="R386" s="100" t="str">
        <f t="shared" ref="R386:R449" si="44">"Produkte"</f>
        <v>Produkte</v>
      </c>
      <c r="S386" s="100" t="str">
        <f t="shared" ref="S386:S449" si="45">"BUs"</f>
        <v>BUs</v>
      </c>
      <c r="T386" s="100" t="str">
        <f t="shared" ref="T386:T449" si="46">"Symptome"</f>
        <v>Symptome</v>
      </c>
      <c r="U386" s="100">
        <f>IFERROR(VLOOKUP(Abfalldokumentation!$W386,Kennzahlen!S:U,3,FALSE)*Abfalldokumentation!$J386,"0")</f>
        <v>23.5</v>
      </c>
      <c r="V386" s="99" t="str">
        <f>IF(ISBLANK(A386),VLOOKUP(Abfalldokumentation!$W386,'Linien - BU'!R:S,2,FALSE),A386)</f>
        <v>Schmelze</v>
      </c>
      <c r="W386" s="95">
        <f t="shared" ref="W386:W449" si="47">B386</f>
        <v>29500949</v>
      </c>
      <c r="X386" s="108">
        <f t="shared" ref="X386:X449" si="48">D386</f>
        <v>12</v>
      </c>
      <c r="Y386" s="34"/>
      <c r="AC386" s="34"/>
      <c r="AF386" s="34"/>
      <c r="AG386" s="34"/>
      <c r="AH386" s="34"/>
    </row>
    <row r="387" spans="1:34" ht="30" customHeight="1" x14ac:dyDescent="0.25">
      <c r="A387" s="56" t="s">
        <v>37</v>
      </c>
      <c r="B387" s="57">
        <v>29501003</v>
      </c>
      <c r="C387" s="57">
        <v>148</v>
      </c>
      <c r="D387" s="57">
        <v>81</v>
      </c>
      <c r="E387" s="58">
        <v>44452</v>
      </c>
      <c r="F387" s="59" t="s">
        <v>111</v>
      </c>
      <c r="G387" s="60"/>
      <c r="H387" s="61" t="str">
        <f>IFERROR(VLOOKUP(Abfalldokumentation!$B387,Artikel!A:C,3,FALSE),Abfalldokumentation!$B387)</f>
        <v>ABS CHED-PF-KRÄUK gemis</v>
      </c>
      <c r="I387" s="90" t="str">
        <f>VLOOKUP(V387,'Linien - BU'!A:B,2,FALSE)</f>
        <v>BU3</v>
      </c>
      <c r="J387" s="91">
        <f t="shared" si="42"/>
        <v>148</v>
      </c>
      <c r="K387" s="92">
        <f>Abfalldokumentation!$E387</f>
        <v>44452</v>
      </c>
      <c r="L387" s="91" t="str">
        <f>IFERROR(IF(AND(OR(Abfalldokumentation!$I387="BU3",Abfalldokumentation!$I387="Verkauf"),Abfalldokumentation!$N387="Schimmel",Abfalldokumentation!$O387="keinen Abnehmer/kein Schälpersonal"),"Div. Zipfel, ES ohne Verwendung",VLOOKUP(Abfalldokumentation!$M387,Produktgruppen!A:B,2,FALSE)),"-")</f>
        <v>ABS</v>
      </c>
      <c r="M387" s="93" t="str">
        <f>IFERROR(VLOOKUP(Abfalldokumentation!$W387,Artikel!A:C,3,FALSE),Abfalldokumentation!$W387)</f>
        <v>ABS CHED-PF-KRÄUK gemis</v>
      </c>
      <c r="N387" s="94" t="str">
        <f>VLOOKUP(D387,'Liste Gründe'!A:D,2,FALSE)</f>
        <v>Linienbezogen</v>
      </c>
      <c r="O387" s="92" t="str">
        <f>IF(ISBLANK(F387),VLOOKUP(Abfalldokumentation!$X387,'Liste Gründe'!A:D,3,FALSE),F387)</f>
        <v>gemischtes Produkt</v>
      </c>
      <c r="P387" s="94" t="str">
        <f>IF(ISBLANK(Abfalldokumentation!$G387),"-",Abfalldokumentation!$G387)</f>
        <v>-</v>
      </c>
      <c r="Q387" s="93">
        <f t="shared" si="43"/>
        <v>37</v>
      </c>
      <c r="R387" s="94" t="str">
        <f t="shared" si="44"/>
        <v>Produkte</v>
      </c>
      <c r="S387" s="94" t="str">
        <f t="shared" si="45"/>
        <v>BUs</v>
      </c>
      <c r="T387" s="94" t="str">
        <f t="shared" si="46"/>
        <v>Symptome</v>
      </c>
      <c r="U387" s="94">
        <f>IFERROR(VLOOKUP(Abfalldokumentation!$W387,Kennzahlen!S:U,3,FALSE)*Abfalldokumentation!$J387,"0")</f>
        <v>148</v>
      </c>
      <c r="V387" s="93" t="str">
        <f>IF(ISBLANK(A387),VLOOKUP(Abfalldokumentation!$W387,'Linien - BU'!R:S,2,FALSE),A387)</f>
        <v>L33</v>
      </c>
      <c r="W387" s="95">
        <f t="shared" si="47"/>
        <v>29501003</v>
      </c>
      <c r="X387" s="108">
        <f t="shared" si="48"/>
        <v>81</v>
      </c>
      <c r="Y387" s="34"/>
      <c r="AC387" s="34"/>
      <c r="AF387" s="34"/>
      <c r="AG387" s="34"/>
      <c r="AH387" s="34"/>
    </row>
    <row r="388" spans="1:34" ht="30" customHeight="1" x14ac:dyDescent="0.25">
      <c r="A388" s="50" t="s">
        <v>15044</v>
      </c>
      <c r="B388" s="51">
        <v>29501022</v>
      </c>
      <c r="C388" s="51">
        <v>276</v>
      </c>
      <c r="D388" s="51">
        <v>12</v>
      </c>
      <c r="E388" s="52">
        <v>44452</v>
      </c>
      <c r="F388" s="53" t="s">
        <v>15041</v>
      </c>
      <c r="G388" s="54" t="s">
        <v>87</v>
      </c>
      <c r="H388" s="55" t="str">
        <f>IFERROR(VLOOKUP(Abfalldokumentation!$B388,Artikel!A:C,3,FALSE),Abfalldokumentation!$B388)</f>
        <v>VOS RW NATUR AMM CO REZ</v>
      </c>
      <c r="I388" s="96" t="str">
        <f>VLOOKUP(V388,'Linien - BU'!A:B,2,FALSE)</f>
        <v>Verkauf</v>
      </c>
      <c r="J388" s="97">
        <f t="shared" si="42"/>
        <v>276</v>
      </c>
      <c r="K388" s="98">
        <f>Abfalldokumentation!$E388</f>
        <v>44452</v>
      </c>
      <c r="L388" s="97" t="str">
        <f>IFERROR(IF(AND(OR(Abfalldokumentation!$I388="BU3",Abfalldokumentation!$I388="Verkauf"),Abfalldokumentation!$N388="Schimmel",Abfalldokumentation!$O388="keinen Abnehmer/kein Schälpersonal"),"Div. Zipfel, ES ohne Verwendung",VLOOKUP(Abfalldokumentation!$M388,Produktgruppen!A:B,2,FALSE)),"-")</f>
        <v>Div. Zipfel, ES ohne Verwendung</v>
      </c>
      <c r="M388" s="99" t="str">
        <f>IFERROR(VLOOKUP(Abfalldokumentation!$W388,Artikel!A:C,3,FALSE),Abfalldokumentation!$W388)</f>
        <v>VOS RW NATUR AMM CO REZ</v>
      </c>
      <c r="N388" s="100" t="str">
        <f>VLOOKUP(D388,'Liste Gründe'!A:D,2,FALSE)</f>
        <v>Schimmel</v>
      </c>
      <c r="O388" s="98" t="str">
        <f>IF(ISBLANK(F388),VLOOKUP(Abfalldokumentation!$X388,'Liste Gründe'!A:D,3,FALSE),F388)</f>
        <v>keinen Abnehmer/kein Schälpersonal</v>
      </c>
      <c r="P388" s="100" t="str">
        <f>IF(ISBLANK(Abfalldokumentation!$G388),"-",Abfalldokumentation!$G388)</f>
        <v>keinen Abnehmer/Schälen</v>
      </c>
      <c r="Q388" s="99">
        <f t="shared" si="43"/>
        <v>37</v>
      </c>
      <c r="R388" s="100" t="str">
        <f t="shared" si="44"/>
        <v>Produkte</v>
      </c>
      <c r="S388" s="100" t="str">
        <f t="shared" si="45"/>
        <v>BUs</v>
      </c>
      <c r="T388" s="100" t="str">
        <f t="shared" si="46"/>
        <v>Symptome</v>
      </c>
      <c r="U388" s="100">
        <f>IFERROR(VLOOKUP(Abfalldokumentation!$W388,Kennzahlen!S:U,3,FALSE)*Abfalldokumentation!$J388,"0")</f>
        <v>138</v>
      </c>
      <c r="V388" s="99" t="str">
        <f>IF(ISBLANK(A388),VLOOKUP(Abfalldokumentation!$W388,'Linien - BU'!R:S,2,FALSE),A388)</f>
        <v>Verkauf</v>
      </c>
      <c r="W388" s="95">
        <f t="shared" si="47"/>
        <v>29501022</v>
      </c>
      <c r="X388" s="108">
        <f t="shared" si="48"/>
        <v>12</v>
      </c>
      <c r="Y388" s="34"/>
      <c r="AC388" s="34"/>
      <c r="AF388" s="34"/>
      <c r="AG388" s="34"/>
      <c r="AH388" s="34"/>
    </row>
    <row r="389" spans="1:34" ht="30" customHeight="1" x14ac:dyDescent="0.25">
      <c r="A389" s="56" t="s">
        <v>37</v>
      </c>
      <c r="B389" s="57">
        <v>29501032</v>
      </c>
      <c r="C389" s="57">
        <v>36</v>
      </c>
      <c r="D389" s="57">
        <v>22</v>
      </c>
      <c r="E389" s="58">
        <v>44452</v>
      </c>
      <c r="F389" s="59" t="s">
        <v>61</v>
      </c>
      <c r="G389" s="57" t="s">
        <v>91</v>
      </c>
      <c r="H389" s="61" t="str">
        <f>IFERROR(VLOOKUP(Abfalldokumentation!$B389,Artikel!A:C,3,FALSE),Abfalldokumentation!$B389)</f>
        <v>ABS CHED-ROT MIT ß-CARO</v>
      </c>
      <c r="I389" s="90" t="str">
        <f>VLOOKUP(V389,'Linien - BU'!A:B,2,FALSE)</f>
        <v>BU3</v>
      </c>
      <c r="J389" s="91">
        <f t="shared" si="42"/>
        <v>36</v>
      </c>
      <c r="K389" s="92">
        <f>Abfalldokumentation!$E389</f>
        <v>44452</v>
      </c>
      <c r="L389" s="91" t="str">
        <f>IFERROR(IF(AND(OR(Abfalldokumentation!$I389="BU3",Abfalldokumentation!$I389="Verkauf"),Abfalldokumentation!$N389="Schimmel",Abfalldokumentation!$O389="keinen Abnehmer/kein Schälpersonal"),"Div. Zipfel, ES ohne Verwendung",VLOOKUP(Abfalldokumentation!$M389,Produktgruppen!A:B,2,FALSE)),"-")</f>
        <v>ABS</v>
      </c>
      <c r="M389" s="93" t="str">
        <f>IFERROR(VLOOKUP(Abfalldokumentation!$W389,Artikel!A:C,3,FALSE),Abfalldokumentation!$W389)</f>
        <v>ABS CHED-ROT MIT ß-CARO</v>
      </c>
      <c r="N389" s="94" t="str">
        <f>VLOOKUP(D389,'Liste Gründe'!A:D,2,FALSE)</f>
        <v>Rest</v>
      </c>
      <c r="O389" s="92" t="str">
        <f>IF(ISBLANK(F389),VLOOKUP(Abfalldokumentation!$X389,'Liste Gründe'!A:D,3,FALSE),F389)</f>
        <v>Fremdkörper</v>
      </c>
      <c r="P389" s="94" t="str">
        <f>IF(ISBLANK(Abfalldokumentation!$G389),"-",Abfalldokumentation!$G389)</f>
        <v>Schmutz</v>
      </c>
      <c r="Q389" s="93">
        <f t="shared" si="43"/>
        <v>37</v>
      </c>
      <c r="R389" s="94" t="str">
        <f t="shared" si="44"/>
        <v>Produkte</v>
      </c>
      <c r="S389" s="94" t="str">
        <f t="shared" si="45"/>
        <v>BUs</v>
      </c>
      <c r="T389" s="94" t="str">
        <f t="shared" si="46"/>
        <v>Symptome</v>
      </c>
      <c r="U389" s="94">
        <f>IFERROR(VLOOKUP(Abfalldokumentation!$W389,Kennzahlen!S:U,3,FALSE)*Abfalldokumentation!$J389,"0")</f>
        <v>36</v>
      </c>
      <c r="V389" s="93" t="str">
        <f>IF(ISBLANK(A389),VLOOKUP(Abfalldokumentation!$W389,'Linien - BU'!R:S,2,FALSE),A389)</f>
        <v>L33</v>
      </c>
      <c r="W389" s="95">
        <f t="shared" si="47"/>
        <v>29501032</v>
      </c>
      <c r="X389" s="108">
        <f t="shared" si="48"/>
        <v>22</v>
      </c>
      <c r="Y389" s="34"/>
      <c r="AC389" s="34"/>
      <c r="AF389" s="34"/>
      <c r="AG389" s="34"/>
      <c r="AH389" s="34"/>
    </row>
    <row r="390" spans="1:34" ht="30" customHeight="1" x14ac:dyDescent="0.25">
      <c r="A390" s="50" t="s">
        <v>37</v>
      </c>
      <c r="B390" s="51">
        <v>29501032</v>
      </c>
      <c r="C390" s="51">
        <v>30</v>
      </c>
      <c r="D390" s="51">
        <v>22</v>
      </c>
      <c r="E390" s="52">
        <v>44452</v>
      </c>
      <c r="F390" s="53" t="s">
        <v>61</v>
      </c>
      <c r="G390" s="51" t="s">
        <v>91</v>
      </c>
      <c r="H390" s="55" t="str">
        <f>IFERROR(VLOOKUP(Abfalldokumentation!$B390,Artikel!A:C,3,FALSE),Abfalldokumentation!$B390)</f>
        <v>ABS CHED-ROT MIT ß-CARO</v>
      </c>
      <c r="I390" s="96" t="str">
        <f>VLOOKUP(V390,'Linien - BU'!A:B,2,FALSE)</f>
        <v>BU3</v>
      </c>
      <c r="J390" s="97">
        <f t="shared" si="42"/>
        <v>30</v>
      </c>
      <c r="K390" s="98">
        <f>Abfalldokumentation!$E390</f>
        <v>44452</v>
      </c>
      <c r="L390" s="97" t="str">
        <f>IFERROR(IF(AND(OR(Abfalldokumentation!$I390="BU3",Abfalldokumentation!$I390="Verkauf"),Abfalldokumentation!$N390="Schimmel",Abfalldokumentation!$O390="keinen Abnehmer/kein Schälpersonal"),"Div. Zipfel, ES ohne Verwendung",VLOOKUP(Abfalldokumentation!$M390,Produktgruppen!A:B,2,FALSE)),"-")</f>
        <v>ABS</v>
      </c>
      <c r="M390" s="99" t="str">
        <f>IFERROR(VLOOKUP(Abfalldokumentation!$W390,Artikel!A:C,3,FALSE),Abfalldokumentation!$W390)</f>
        <v>ABS CHED-ROT MIT ß-CARO</v>
      </c>
      <c r="N390" s="100" t="str">
        <f>VLOOKUP(D390,'Liste Gründe'!A:D,2,FALSE)</f>
        <v>Rest</v>
      </c>
      <c r="O390" s="98" t="str">
        <f>IF(ISBLANK(F390),VLOOKUP(Abfalldokumentation!$X390,'Liste Gründe'!A:D,3,FALSE),F390)</f>
        <v>Fremdkörper</v>
      </c>
      <c r="P390" s="100" t="str">
        <f>IF(ISBLANK(Abfalldokumentation!$G390),"-",Abfalldokumentation!$G390)</f>
        <v>Schmutz</v>
      </c>
      <c r="Q390" s="99">
        <f t="shared" si="43"/>
        <v>37</v>
      </c>
      <c r="R390" s="100" t="str">
        <f t="shared" si="44"/>
        <v>Produkte</v>
      </c>
      <c r="S390" s="100" t="str">
        <f t="shared" si="45"/>
        <v>BUs</v>
      </c>
      <c r="T390" s="100" t="str">
        <f t="shared" si="46"/>
        <v>Symptome</v>
      </c>
      <c r="U390" s="100">
        <f>IFERROR(VLOOKUP(Abfalldokumentation!$W390,Kennzahlen!S:U,3,FALSE)*Abfalldokumentation!$J390,"0")</f>
        <v>30</v>
      </c>
      <c r="V390" s="99" t="str">
        <f>IF(ISBLANK(A390),VLOOKUP(Abfalldokumentation!$W390,'Linien - BU'!R:S,2,FALSE),A390)</f>
        <v>L33</v>
      </c>
      <c r="W390" s="95">
        <f t="shared" si="47"/>
        <v>29501032</v>
      </c>
      <c r="X390" s="108">
        <f t="shared" si="48"/>
        <v>22</v>
      </c>
      <c r="Y390" s="34"/>
      <c r="AC390" s="34"/>
      <c r="AF390" s="34"/>
      <c r="AG390" s="34"/>
      <c r="AH390" s="34"/>
    </row>
    <row r="391" spans="1:34" ht="30" customHeight="1" x14ac:dyDescent="0.25">
      <c r="A391" s="56" t="s">
        <v>41</v>
      </c>
      <c r="B391" s="57">
        <v>29501052</v>
      </c>
      <c r="C391" s="57">
        <v>47</v>
      </c>
      <c r="D391" s="57">
        <v>12</v>
      </c>
      <c r="E391" s="58">
        <v>44452</v>
      </c>
      <c r="F391" s="59" t="s">
        <v>39</v>
      </c>
      <c r="G391" s="60" t="s">
        <v>40</v>
      </c>
      <c r="H391" s="61" t="str">
        <f>IFERROR(VLOOKUP(Abfalldokumentation!$B391,Artikel!A:C,3,FALSE),Abfalldokumentation!$B391)</f>
        <v>VOS URW-SPASTUP-3500034</v>
      </c>
      <c r="I391" s="90" t="str">
        <f>VLOOKUP(V391,'Linien - BU'!A:B,2,FALSE)</f>
        <v>BU1</v>
      </c>
      <c r="J391" s="91">
        <f t="shared" si="42"/>
        <v>47</v>
      </c>
      <c r="K391" s="92">
        <f>Abfalldokumentation!$E391</f>
        <v>44452</v>
      </c>
      <c r="L391" s="91" t="str">
        <f>IFERROR(IF(AND(OR(Abfalldokumentation!$I391="BU3",Abfalldokumentation!$I391="Verkauf"),Abfalldokumentation!$N391="Schimmel",Abfalldokumentation!$O391="keinen Abnehmer/kein Schälpersonal"),"Div. Zipfel, ES ohne Verwendung",VLOOKUP(Abfalldokumentation!$M391,Produktgruppen!A:B,2,FALSE)),"-")</f>
        <v>Vorschmelz</v>
      </c>
      <c r="M391" s="93" t="str">
        <f>IFERROR(VLOOKUP(Abfalldokumentation!$W391,Artikel!A:C,3,FALSE),Abfalldokumentation!$W391)</f>
        <v>VOS URW-SPASTUP-3500034</v>
      </c>
      <c r="N391" s="94" t="str">
        <f>VLOOKUP(D391,'Liste Gründe'!A:D,2,FALSE)</f>
        <v>Schimmel</v>
      </c>
      <c r="O391" s="92" t="str">
        <f>IF(ISBLANK(F391),VLOOKUP(Abfalldokumentation!$X391,'Liste Gründe'!A:D,3,FALSE),F391)</f>
        <v>keine Verarbeitung</v>
      </c>
      <c r="P391" s="94" t="str">
        <f>IF(ISBLANK(Abfalldokumentation!$G391),"-",Abfalldokumentation!$G391)</f>
        <v>Aufgrund Konsistenz nicht genommen. Zu wenig VOS verarbeitet. Vom Warmen ins Kalte -&gt; Schimmel</v>
      </c>
      <c r="Q391" s="93">
        <f t="shared" si="43"/>
        <v>37</v>
      </c>
      <c r="R391" s="94" t="str">
        <f t="shared" si="44"/>
        <v>Produkte</v>
      </c>
      <c r="S391" s="94" t="str">
        <f t="shared" si="45"/>
        <v>BUs</v>
      </c>
      <c r="T391" s="94" t="str">
        <f t="shared" si="46"/>
        <v>Symptome</v>
      </c>
      <c r="U391" s="94">
        <f>IFERROR(VLOOKUP(Abfalldokumentation!$W391,Kennzahlen!S:U,3,FALSE)*Abfalldokumentation!$J391,"0")</f>
        <v>23.5</v>
      </c>
      <c r="V391" s="93" t="str">
        <f>IF(ISBLANK(A391),VLOOKUP(Abfalldokumentation!$W391,'Linien - BU'!R:S,2,FALSE),A391)</f>
        <v>Schmelze</v>
      </c>
      <c r="W391" s="95">
        <f t="shared" si="47"/>
        <v>29501052</v>
      </c>
      <c r="X391" s="108">
        <f t="shared" si="48"/>
        <v>12</v>
      </c>
      <c r="Y391" s="34"/>
      <c r="AC391" s="34"/>
      <c r="AF391" s="34"/>
      <c r="AG391" s="34"/>
      <c r="AH391" s="34"/>
    </row>
    <row r="392" spans="1:34" ht="30" customHeight="1" x14ac:dyDescent="0.25">
      <c r="A392" s="50" t="s">
        <v>15044</v>
      </c>
      <c r="B392" s="51">
        <v>29501063</v>
      </c>
      <c r="C392" s="51">
        <v>268</v>
      </c>
      <c r="D392" s="51">
        <v>12</v>
      </c>
      <c r="E392" s="52">
        <v>44452</v>
      </c>
      <c r="F392" s="53" t="s">
        <v>15041</v>
      </c>
      <c r="G392" s="54" t="s">
        <v>87</v>
      </c>
      <c r="H392" s="55" t="str">
        <f>IFERROR(VLOOKUP(Abfalldokumentation!$B392,Artikel!A:C,3,FALSE),Abfalldokumentation!$B392)</f>
        <v>VOS GRW-NATUR ZIPFEL 35</v>
      </c>
      <c r="I392" s="96" t="str">
        <f>VLOOKUP(V392,'Linien - BU'!A:B,2,FALSE)</f>
        <v>Verkauf</v>
      </c>
      <c r="J392" s="97">
        <f t="shared" si="42"/>
        <v>268</v>
      </c>
      <c r="K392" s="98">
        <f>Abfalldokumentation!$E392</f>
        <v>44452</v>
      </c>
      <c r="L392" s="97" t="str">
        <f>IFERROR(IF(AND(OR(Abfalldokumentation!$I392="BU3",Abfalldokumentation!$I392="Verkauf"),Abfalldokumentation!$N392="Schimmel",Abfalldokumentation!$O392="keinen Abnehmer/kein Schälpersonal"),"Div. Zipfel, ES ohne Verwendung",VLOOKUP(Abfalldokumentation!$M392,Produktgruppen!A:B,2,FALSE)),"-")</f>
        <v>Div. Zipfel, ES ohne Verwendung</v>
      </c>
      <c r="M392" s="99" t="str">
        <f>IFERROR(VLOOKUP(Abfalldokumentation!$W392,Artikel!A:C,3,FALSE),Abfalldokumentation!$W392)</f>
        <v>VOS GRW-NATUR ZIPFEL 35</v>
      </c>
      <c r="N392" s="100" t="str">
        <f>VLOOKUP(D392,'Liste Gründe'!A:D,2,FALSE)</f>
        <v>Schimmel</v>
      </c>
      <c r="O392" s="98" t="str">
        <f>IF(ISBLANK(F392),VLOOKUP(Abfalldokumentation!$X392,'Liste Gründe'!A:D,3,FALSE),F392)</f>
        <v>keinen Abnehmer/kein Schälpersonal</v>
      </c>
      <c r="P392" s="100" t="str">
        <f>IF(ISBLANK(Abfalldokumentation!$G392),"-",Abfalldokumentation!$G392)</f>
        <v>keinen Abnehmer/Schälen</v>
      </c>
      <c r="Q392" s="99">
        <f t="shared" si="43"/>
        <v>37</v>
      </c>
      <c r="R392" s="100" t="str">
        <f t="shared" si="44"/>
        <v>Produkte</v>
      </c>
      <c r="S392" s="100" t="str">
        <f t="shared" si="45"/>
        <v>BUs</v>
      </c>
      <c r="T392" s="100" t="str">
        <f t="shared" si="46"/>
        <v>Symptome</v>
      </c>
      <c r="U392" s="100">
        <f>IFERROR(VLOOKUP(Abfalldokumentation!$W392,Kennzahlen!S:U,3,FALSE)*Abfalldokumentation!$J392,"0")</f>
        <v>134</v>
      </c>
      <c r="V392" s="99" t="str">
        <f>IF(ISBLANK(A392),VLOOKUP(Abfalldokumentation!$W392,'Linien - BU'!R:S,2,FALSE),A392)</f>
        <v>Verkauf</v>
      </c>
      <c r="W392" s="95">
        <f t="shared" si="47"/>
        <v>29501063</v>
      </c>
      <c r="X392" s="108">
        <f t="shared" si="48"/>
        <v>12</v>
      </c>
      <c r="Y392" s="34"/>
      <c r="AC392" s="34"/>
      <c r="AF392" s="34"/>
      <c r="AG392" s="34"/>
      <c r="AH392" s="34"/>
    </row>
    <row r="393" spans="1:34" ht="30" customHeight="1" x14ac:dyDescent="0.25">
      <c r="A393" s="56" t="s">
        <v>15044</v>
      </c>
      <c r="B393" s="57">
        <v>29501063</v>
      </c>
      <c r="C393" s="57">
        <v>422</v>
      </c>
      <c r="D393" s="57">
        <v>12</v>
      </c>
      <c r="E393" s="58">
        <v>44452</v>
      </c>
      <c r="F393" s="59" t="s">
        <v>15041</v>
      </c>
      <c r="G393" s="60" t="s">
        <v>87</v>
      </c>
      <c r="H393" s="61" t="str">
        <f>IFERROR(VLOOKUP(Abfalldokumentation!$B393,Artikel!A:C,3,FALSE),Abfalldokumentation!$B393)</f>
        <v>VOS GRW-NATUR ZIPFEL 35</v>
      </c>
      <c r="I393" s="90" t="str">
        <f>VLOOKUP(V393,'Linien - BU'!A:B,2,FALSE)</f>
        <v>Verkauf</v>
      </c>
      <c r="J393" s="91">
        <f t="shared" si="42"/>
        <v>422</v>
      </c>
      <c r="K393" s="92">
        <f>Abfalldokumentation!$E393</f>
        <v>44452</v>
      </c>
      <c r="L393" s="91" t="str">
        <f>IFERROR(IF(AND(OR(Abfalldokumentation!$I393="BU3",Abfalldokumentation!$I393="Verkauf"),Abfalldokumentation!$N393="Schimmel",Abfalldokumentation!$O393="keinen Abnehmer/kein Schälpersonal"),"Div. Zipfel, ES ohne Verwendung",VLOOKUP(Abfalldokumentation!$M393,Produktgruppen!A:B,2,FALSE)),"-")</f>
        <v>Div. Zipfel, ES ohne Verwendung</v>
      </c>
      <c r="M393" s="93" t="str">
        <f>IFERROR(VLOOKUP(Abfalldokumentation!$W393,Artikel!A:C,3,FALSE),Abfalldokumentation!$W393)</f>
        <v>VOS GRW-NATUR ZIPFEL 35</v>
      </c>
      <c r="N393" s="94" t="str">
        <f>VLOOKUP(D393,'Liste Gründe'!A:D,2,FALSE)</f>
        <v>Schimmel</v>
      </c>
      <c r="O393" s="92" t="str">
        <f>IF(ISBLANK(F393),VLOOKUP(Abfalldokumentation!$X393,'Liste Gründe'!A:D,3,FALSE),F393)</f>
        <v>keinen Abnehmer/kein Schälpersonal</v>
      </c>
      <c r="P393" s="94" t="str">
        <f>IF(ISBLANK(Abfalldokumentation!$G393),"-",Abfalldokumentation!$G393)</f>
        <v>keinen Abnehmer/Schälen</v>
      </c>
      <c r="Q393" s="93">
        <f t="shared" si="43"/>
        <v>37</v>
      </c>
      <c r="R393" s="94" t="str">
        <f t="shared" si="44"/>
        <v>Produkte</v>
      </c>
      <c r="S393" s="94" t="str">
        <f t="shared" si="45"/>
        <v>BUs</v>
      </c>
      <c r="T393" s="94" t="str">
        <f t="shared" si="46"/>
        <v>Symptome</v>
      </c>
      <c r="U393" s="94">
        <f>IFERROR(VLOOKUP(Abfalldokumentation!$W393,Kennzahlen!S:U,3,FALSE)*Abfalldokumentation!$J393,"0")</f>
        <v>211</v>
      </c>
      <c r="V393" s="93" t="str">
        <f>IF(ISBLANK(A393),VLOOKUP(Abfalldokumentation!$W393,'Linien - BU'!R:S,2,FALSE),A393)</f>
        <v>Verkauf</v>
      </c>
      <c r="W393" s="95">
        <f t="shared" si="47"/>
        <v>29501063</v>
      </c>
      <c r="X393" s="108">
        <f t="shared" si="48"/>
        <v>12</v>
      </c>
      <c r="Y393" s="34"/>
      <c r="AC393" s="34"/>
      <c r="AF393" s="34"/>
      <c r="AG393" s="34"/>
      <c r="AH393" s="34"/>
    </row>
    <row r="394" spans="1:34" ht="30" customHeight="1" x14ac:dyDescent="0.25">
      <c r="A394" s="50" t="s">
        <v>15044</v>
      </c>
      <c r="B394" s="51">
        <v>29501070</v>
      </c>
      <c r="C394" s="51">
        <v>459</v>
      </c>
      <c r="D394" s="51">
        <v>12</v>
      </c>
      <c r="E394" s="52">
        <v>44452</v>
      </c>
      <c r="F394" s="53" t="s">
        <v>15041</v>
      </c>
      <c r="G394" s="54" t="s">
        <v>87</v>
      </c>
      <c r="H394" s="55" t="str">
        <f>IFERROR(VLOOKUP(Abfalldokumentation!$B394,Artikel!A:C,3,FALSE),Abfalldokumentation!$B394)</f>
        <v>VOS GRW-SCHI-NAT ENDSTÜ</v>
      </c>
      <c r="I394" s="96" t="str">
        <f>VLOOKUP(V394,'Linien - BU'!A:B,2,FALSE)</f>
        <v>Verkauf</v>
      </c>
      <c r="J394" s="97">
        <f t="shared" si="42"/>
        <v>459</v>
      </c>
      <c r="K394" s="98">
        <f>Abfalldokumentation!$E394</f>
        <v>44452</v>
      </c>
      <c r="L394" s="97" t="str">
        <f>IFERROR(IF(AND(OR(Abfalldokumentation!$I394="BU3",Abfalldokumentation!$I394="Verkauf"),Abfalldokumentation!$N394="Schimmel",Abfalldokumentation!$O394="keinen Abnehmer/kein Schälpersonal"),"Div. Zipfel, ES ohne Verwendung",VLOOKUP(Abfalldokumentation!$M394,Produktgruppen!A:B,2,FALSE)),"-")</f>
        <v>Div. Zipfel, ES ohne Verwendung</v>
      </c>
      <c r="M394" s="99" t="str">
        <f>IFERROR(VLOOKUP(Abfalldokumentation!$W394,Artikel!A:C,3,FALSE),Abfalldokumentation!$W394)</f>
        <v>VOS GRW-SCHI-NAT ENDSTÜ</v>
      </c>
      <c r="N394" s="100" t="str">
        <f>VLOOKUP(D394,'Liste Gründe'!A:D,2,FALSE)</f>
        <v>Schimmel</v>
      </c>
      <c r="O394" s="98" t="str">
        <f>IF(ISBLANK(F394),VLOOKUP(Abfalldokumentation!$X394,'Liste Gründe'!A:D,3,FALSE),F394)</f>
        <v>keinen Abnehmer/kein Schälpersonal</v>
      </c>
      <c r="P394" s="100" t="str">
        <f>IF(ISBLANK(Abfalldokumentation!$G394),"-",Abfalldokumentation!$G394)</f>
        <v>keinen Abnehmer/Schälen</v>
      </c>
      <c r="Q394" s="99">
        <f t="shared" si="43"/>
        <v>37</v>
      </c>
      <c r="R394" s="100" t="str">
        <f t="shared" si="44"/>
        <v>Produkte</v>
      </c>
      <c r="S394" s="100" t="str">
        <f t="shared" si="45"/>
        <v>BUs</v>
      </c>
      <c r="T394" s="100" t="str">
        <f t="shared" si="46"/>
        <v>Symptome</v>
      </c>
      <c r="U394" s="100">
        <f>IFERROR(VLOOKUP(Abfalldokumentation!$W394,Kennzahlen!S:U,3,FALSE)*Abfalldokumentation!$J394,"0")</f>
        <v>229.5</v>
      </c>
      <c r="V394" s="99" t="str">
        <f>IF(ISBLANK(A394),VLOOKUP(Abfalldokumentation!$W394,'Linien - BU'!R:S,2,FALSE),A394)</f>
        <v>Verkauf</v>
      </c>
      <c r="W394" s="95">
        <f t="shared" si="47"/>
        <v>29501070</v>
      </c>
      <c r="X394" s="108">
        <f t="shared" si="48"/>
        <v>12</v>
      </c>
      <c r="Y394" s="34"/>
      <c r="AC394" s="34"/>
      <c r="AF394" s="34"/>
      <c r="AG394" s="34"/>
      <c r="AH394" s="34"/>
    </row>
    <row r="395" spans="1:34" ht="30" customHeight="1" x14ac:dyDescent="0.25">
      <c r="A395" s="56" t="s">
        <v>15044</v>
      </c>
      <c r="B395" s="57">
        <v>29501082</v>
      </c>
      <c r="C395" s="57">
        <v>435</v>
      </c>
      <c r="D395" s="57">
        <v>12</v>
      </c>
      <c r="E395" s="58">
        <v>44452</v>
      </c>
      <c r="F395" s="59" t="s">
        <v>15041</v>
      </c>
      <c r="G395" s="60" t="s">
        <v>87</v>
      </c>
      <c r="H395" s="61" t="str">
        <f>IFERROR(VLOOKUP(Abfalldokumentation!$B395,Artikel!A:C,3,FALSE),Abfalldokumentation!$B395)</f>
        <v>VOS RW-NATUR-EXTRA ZIPF</v>
      </c>
      <c r="I395" s="90" t="str">
        <f>VLOOKUP(V395,'Linien - BU'!A:B,2,FALSE)</f>
        <v>Verkauf</v>
      </c>
      <c r="J395" s="91">
        <f t="shared" si="42"/>
        <v>435</v>
      </c>
      <c r="K395" s="92">
        <f>Abfalldokumentation!$E395</f>
        <v>44452</v>
      </c>
      <c r="L395" s="91" t="str">
        <f>IFERROR(IF(AND(OR(Abfalldokumentation!$I395="BU3",Abfalldokumentation!$I395="Verkauf"),Abfalldokumentation!$N395="Schimmel",Abfalldokumentation!$O395="keinen Abnehmer/kein Schälpersonal"),"Div. Zipfel, ES ohne Verwendung",VLOOKUP(Abfalldokumentation!$M395,Produktgruppen!A:B,2,FALSE)),"-")</f>
        <v>Div. Zipfel, ES ohne Verwendung</v>
      </c>
      <c r="M395" s="93" t="str">
        <f>IFERROR(VLOOKUP(Abfalldokumentation!$W395,Artikel!A:C,3,FALSE),Abfalldokumentation!$W395)</f>
        <v>VOS RW-NATUR-EXTRA ZIPF</v>
      </c>
      <c r="N395" s="94" t="str">
        <f>VLOOKUP(D395,'Liste Gründe'!A:D,2,FALSE)</f>
        <v>Schimmel</v>
      </c>
      <c r="O395" s="92" t="str">
        <f>IF(ISBLANK(F395),VLOOKUP(Abfalldokumentation!$X395,'Liste Gründe'!A:D,3,FALSE),F395)</f>
        <v>keinen Abnehmer/kein Schälpersonal</v>
      </c>
      <c r="P395" s="94" t="str">
        <f>IF(ISBLANK(Abfalldokumentation!$G395),"-",Abfalldokumentation!$G395)</f>
        <v>keinen Abnehmer/Schälen</v>
      </c>
      <c r="Q395" s="93">
        <f t="shared" si="43"/>
        <v>37</v>
      </c>
      <c r="R395" s="94" t="str">
        <f t="shared" si="44"/>
        <v>Produkte</v>
      </c>
      <c r="S395" s="94" t="str">
        <f t="shared" si="45"/>
        <v>BUs</v>
      </c>
      <c r="T395" s="94" t="str">
        <f t="shared" si="46"/>
        <v>Symptome</v>
      </c>
      <c r="U395" s="94">
        <f>IFERROR(VLOOKUP(Abfalldokumentation!$W395,Kennzahlen!S:U,3,FALSE)*Abfalldokumentation!$J395,"0")</f>
        <v>217.5</v>
      </c>
      <c r="V395" s="93" t="str">
        <f>IF(ISBLANK(A395),VLOOKUP(Abfalldokumentation!$W395,'Linien - BU'!R:S,2,FALSE),A395)</f>
        <v>Verkauf</v>
      </c>
      <c r="W395" s="95">
        <f t="shared" si="47"/>
        <v>29501082</v>
      </c>
      <c r="X395" s="108">
        <f t="shared" si="48"/>
        <v>12</v>
      </c>
      <c r="Y395" s="34"/>
      <c r="AC395" s="34"/>
      <c r="AF395" s="34"/>
      <c r="AG395" s="34"/>
      <c r="AH395" s="34"/>
    </row>
    <row r="396" spans="1:34" ht="30" customHeight="1" x14ac:dyDescent="0.25">
      <c r="A396" s="50" t="s">
        <v>41</v>
      </c>
      <c r="B396" s="51">
        <v>29600009</v>
      </c>
      <c r="C396" s="51">
        <v>22</v>
      </c>
      <c r="D396" s="51">
        <v>12</v>
      </c>
      <c r="E396" s="52">
        <v>44452</v>
      </c>
      <c r="F396" s="53" t="s">
        <v>39</v>
      </c>
      <c r="G396" s="54" t="s">
        <v>40</v>
      </c>
      <c r="H396" s="55" t="str">
        <f>IFERROR(VLOOKUP(Abfalldokumentation!$B396,Artikel!A:C,3,FALSE),Abfalldokumentation!$B396)</f>
        <v>VS GRS Natur OGT</v>
      </c>
      <c r="I396" s="96" t="str">
        <f>VLOOKUP(V396,'Linien - BU'!A:B,2,FALSE)</f>
        <v>BU1</v>
      </c>
      <c r="J396" s="97">
        <f t="shared" si="42"/>
        <v>22</v>
      </c>
      <c r="K396" s="98">
        <f>Abfalldokumentation!$E396</f>
        <v>44452</v>
      </c>
      <c r="L396" s="97" t="str">
        <f>IFERROR(IF(AND(OR(Abfalldokumentation!$I396="BU3",Abfalldokumentation!$I396="Verkauf"),Abfalldokumentation!$N396="Schimmel",Abfalldokumentation!$O396="keinen Abnehmer/kein Schälpersonal"),"Div. Zipfel, ES ohne Verwendung",VLOOKUP(Abfalldokumentation!$M396,Produktgruppen!A:B,2,FALSE)),"-")</f>
        <v>Vorschmelz</v>
      </c>
      <c r="M396" s="99" t="str">
        <f>IFERROR(VLOOKUP(Abfalldokumentation!$W396,Artikel!A:C,3,FALSE),Abfalldokumentation!$W396)</f>
        <v>VS GRS Natur OGT</v>
      </c>
      <c r="N396" s="100" t="str">
        <f>VLOOKUP(D396,'Liste Gründe'!A:D,2,FALSE)</f>
        <v>Schimmel</v>
      </c>
      <c r="O396" s="98" t="str">
        <f>IF(ISBLANK(F396),VLOOKUP(Abfalldokumentation!$X396,'Liste Gründe'!A:D,3,FALSE),F396)</f>
        <v>keine Verarbeitung</v>
      </c>
      <c r="P396" s="100" t="str">
        <f>IF(ISBLANK(Abfalldokumentation!$G396),"-",Abfalldokumentation!$G396)</f>
        <v>Aufgrund Konsistenz nicht genommen. Zu wenig VOS verarbeitet. Vom Warmen ins Kalte -&gt; Schimmel</v>
      </c>
      <c r="Q396" s="99">
        <f t="shared" si="43"/>
        <v>37</v>
      </c>
      <c r="R396" s="100" t="str">
        <f t="shared" si="44"/>
        <v>Produkte</v>
      </c>
      <c r="S396" s="100" t="str">
        <f t="shared" si="45"/>
        <v>BUs</v>
      </c>
      <c r="T396" s="100" t="str">
        <f t="shared" si="46"/>
        <v>Symptome</v>
      </c>
      <c r="U396" s="100">
        <f>IFERROR(VLOOKUP(Abfalldokumentation!$W396,Kennzahlen!S:U,3,FALSE)*Abfalldokumentation!$J396,"0")</f>
        <v>21.769000000000002</v>
      </c>
      <c r="V396" s="99" t="str">
        <f>IF(ISBLANK(A396),VLOOKUP(Abfalldokumentation!$W396,'Linien - BU'!R:S,2,FALSE),A396)</f>
        <v>Schmelze</v>
      </c>
      <c r="W396" s="95">
        <f t="shared" si="47"/>
        <v>29600009</v>
      </c>
      <c r="X396" s="108">
        <f t="shared" si="48"/>
        <v>12</v>
      </c>
      <c r="Y396" s="34"/>
      <c r="AC396" s="34"/>
      <c r="AF396" s="34"/>
      <c r="AG396" s="34"/>
      <c r="AH396" s="34"/>
    </row>
    <row r="397" spans="1:34" ht="30" customHeight="1" x14ac:dyDescent="0.25">
      <c r="A397" s="56" t="s">
        <v>15096</v>
      </c>
      <c r="B397" s="57">
        <v>29900003</v>
      </c>
      <c r="C397" s="57">
        <v>54</v>
      </c>
      <c r="D397" s="57">
        <v>61</v>
      </c>
      <c r="E397" s="58">
        <v>44452</v>
      </c>
      <c r="F397" s="59" t="s">
        <v>15037</v>
      </c>
      <c r="G397" s="60" t="s">
        <v>36</v>
      </c>
      <c r="H397" s="61" t="str">
        <f>IFERROR(VLOOKUP(Abfalldokumentation!$B397,Artikel!A:C,3,FALSE),Abfalldokumentation!$B397)</f>
        <v>VOS VEG-SCH WÜRZIG</v>
      </c>
      <c r="I397" s="90" t="str">
        <f>VLOOKUP(V397,'Linien - BU'!A:B,2,FALSE)</f>
        <v>BU3</v>
      </c>
      <c r="J397" s="91">
        <f t="shared" si="42"/>
        <v>54</v>
      </c>
      <c r="K397" s="92">
        <f>Abfalldokumentation!$E397</f>
        <v>44452</v>
      </c>
      <c r="L397" s="91" t="str">
        <f>IFERROR(IF(AND(OR(Abfalldokumentation!$I397="BU3",Abfalldokumentation!$I397="Verkauf"),Abfalldokumentation!$N397="Schimmel",Abfalldokumentation!$O397="keinen Abnehmer/kein Schälpersonal"),"Div. Zipfel, ES ohne Verwendung",VLOOKUP(Abfalldokumentation!$M397,Produktgruppen!A:B,2,FALSE)),"-")</f>
        <v>vegan</v>
      </c>
      <c r="M397" s="93" t="str">
        <f>IFERROR(VLOOKUP(Abfalldokumentation!$W397,Artikel!A:C,3,FALSE),Abfalldokumentation!$W397)</f>
        <v>VOS VEG-SCH WÜRZIG</v>
      </c>
      <c r="N397" s="94" t="str">
        <f>VLOOKUP(D397,'Liste Gründe'!A:D,2,FALSE)</f>
        <v>keinen Verwendungszweck</v>
      </c>
      <c r="O397" s="92" t="str">
        <f>IF(ISBLANK(F397),VLOOKUP(Abfalldokumentation!$X397,'Liste Gründe'!A:D,3,FALSE),F397)</f>
        <v>VOS &gt; Einsatz</v>
      </c>
      <c r="P397" s="94" t="str">
        <f>IF(ISBLANK(Abfalldokumentation!$G397),"-",Abfalldokumentation!$G397)</f>
        <v>-</v>
      </c>
      <c r="Q397" s="93">
        <f t="shared" si="43"/>
        <v>37</v>
      </c>
      <c r="R397" s="94" t="str">
        <f t="shared" si="44"/>
        <v>Produkte</v>
      </c>
      <c r="S397" s="94" t="str">
        <f t="shared" si="45"/>
        <v>BUs</v>
      </c>
      <c r="T397" s="94" t="str">
        <f t="shared" si="46"/>
        <v>Symptome</v>
      </c>
      <c r="U397" s="94">
        <f>IFERROR(VLOOKUP(Abfalldokumentation!$W397,Kennzahlen!S:U,3,FALSE)*Abfalldokumentation!$J397,"0")</f>
        <v>27</v>
      </c>
      <c r="V397" s="93" t="str">
        <f>IF(ISBLANK(A397),VLOOKUP(Abfalldokumentation!$W397,'Linien - BU'!R:S,2,FALSE),A397)</f>
        <v>L1</v>
      </c>
      <c r="W397" s="95">
        <f t="shared" si="47"/>
        <v>29900003</v>
      </c>
      <c r="X397" s="108">
        <f t="shared" si="48"/>
        <v>61</v>
      </c>
      <c r="Y397" s="34"/>
      <c r="AC397" s="34"/>
      <c r="AF397" s="34"/>
      <c r="AG397" s="34"/>
      <c r="AH397" s="34"/>
    </row>
    <row r="398" spans="1:34" ht="30" customHeight="1" x14ac:dyDescent="0.25">
      <c r="A398" s="50" t="s">
        <v>63</v>
      </c>
      <c r="B398" s="51">
        <v>31000098</v>
      </c>
      <c r="C398" s="51">
        <v>276</v>
      </c>
      <c r="D398" s="51">
        <v>120</v>
      </c>
      <c r="E398" s="52">
        <v>44452</v>
      </c>
      <c r="F398" s="53"/>
      <c r="G398" s="54" t="s">
        <v>262</v>
      </c>
      <c r="H398" s="55" t="str">
        <f>IFERROR(VLOOKUP(Abfalldokumentation!$B398,Artikel!A:C,3,FALSE),Abfalldokumentation!$B398)</f>
        <v>Würste 6000g Räucher fü</v>
      </c>
      <c r="I398" s="96" t="str">
        <f>VLOOKUP(V398,'Linien - BU'!A:B,2,FALSE)</f>
        <v>BU1</v>
      </c>
      <c r="J398" s="97">
        <f t="shared" si="42"/>
        <v>276</v>
      </c>
      <c r="K398" s="98">
        <f>Abfalldokumentation!$E398</f>
        <v>44452</v>
      </c>
      <c r="L398" s="97" t="str">
        <f>IFERROR(IF(AND(OR(Abfalldokumentation!$I398="BU3",Abfalldokumentation!$I398="Verkauf"),Abfalldokumentation!$N398="Schimmel",Abfalldokumentation!$O398="keinen Abnehmer/kein Schälpersonal"),"Div. Zipfel, ES ohne Verwendung",VLOOKUP(Abfalldokumentation!$M398,Produktgruppen!A:B,2,FALSE)),"-")</f>
        <v>ganze Würste</v>
      </c>
      <c r="M398" s="99" t="str">
        <f>IFERROR(VLOOKUP(Abfalldokumentation!$W398,Artikel!A:C,3,FALSE),Abfalldokumentation!$W398)</f>
        <v>Würste 6000g Räucher fü</v>
      </c>
      <c r="N398" s="100" t="str">
        <f>VLOOKUP(D398,'Liste Gründe'!A:D,2,FALSE)</f>
        <v>Schimmel</v>
      </c>
      <c r="O398" s="98" t="str">
        <f>IF(ISBLANK(F398),VLOOKUP(Abfalldokumentation!$X398,'Liste Gründe'!A:D,3,FALSE),F398)</f>
        <v>Qualitätsprobleme</v>
      </c>
      <c r="P398" s="100" t="str">
        <f>IF(ISBLANK(Abfalldokumentation!$G398),"-",Abfalldokumentation!$G398)</f>
        <v>unterfüllt</v>
      </c>
      <c r="Q398" s="99">
        <f t="shared" si="43"/>
        <v>37</v>
      </c>
      <c r="R398" s="100" t="str">
        <f t="shared" si="44"/>
        <v>Produkte</v>
      </c>
      <c r="S398" s="100" t="str">
        <f t="shared" si="45"/>
        <v>BUs</v>
      </c>
      <c r="T398" s="100" t="str">
        <f t="shared" si="46"/>
        <v>Symptome</v>
      </c>
      <c r="U398" s="100" t="str">
        <f>IFERROR(VLOOKUP(Abfalldokumentation!$W398,Kennzahlen!S:U,3,FALSE)*Abfalldokumentation!$J398,"0")</f>
        <v>0</v>
      </c>
      <c r="V398" s="99" t="str">
        <f>IF(ISBLANK(A398),VLOOKUP(Abfalldokumentation!$W398,'Linien - BU'!R:S,2,FALSE),A398)</f>
        <v>Abfüllung</v>
      </c>
      <c r="W398" s="95">
        <f t="shared" si="47"/>
        <v>31000098</v>
      </c>
      <c r="X398" s="108">
        <f t="shared" si="48"/>
        <v>120</v>
      </c>
      <c r="Y398" s="34"/>
      <c r="AC398" s="34"/>
      <c r="AF398" s="34"/>
      <c r="AG398" s="34"/>
      <c r="AH398" s="34"/>
    </row>
    <row r="399" spans="1:34" ht="30" customHeight="1" x14ac:dyDescent="0.25">
      <c r="A399" s="56" t="s">
        <v>63</v>
      </c>
      <c r="B399" s="57">
        <v>32000107</v>
      </c>
      <c r="C399" s="57">
        <v>97.199999999999989</v>
      </c>
      <c r="D399" s="57">
        <v>34</v>
      </c>
      <c r="E399" s="58">
        <v>44452</v>
      </c>
      <c r="F399" s="59" t="s">
        <v>186</v>
      </c>
      <c r="G399" s="60" t="s">
        <v>187</v>
      </c>
      <c r="H399" s="61" t="str">
        <f>IFERROR(VLOOKUP(Abfalldokumentation!$B399,Artikel!A:C,3,FALSE),Abfalldokumentation!$B399)</f>
        <v>GRW CHILI-NAT 7,2GK NEU</v>
      </c>
      <c r="I399" s="90" t="str">
        <f>VLOOKUP(V399,'Linien - BU'!A:B,2,FALSE)</f>
        <v>BU1</v>
      </c>
      <c r="J399" s="91">
        <f t="shared" si="42"/>
        <v>97.199999999999989</v>
      </c>
      <c r="K399" s="92">
        <f>Abfalldokumentation!$E399</f>
        <v>44452</v>
      </c>
      <c r="L399" s="91" t="str">
        <f>IFERROR(IF(AND(OR(Abfalldokumentation!$I399="BU3",Abfalldokumentation!$I399="Verkauf"),Abfalldokumentation!$N399="Schimmel",Abfalldokumentation!$O399="keinen Abnehmer/kein Schälpersonal"),"Div. Zipfel, ES ohne Verwendung",VLOOKUP(Abfalldokumentation!$M399,Produktgruppen!A:B,2,FALSE)),"-")</f>
        <v>RW</v>
      </c>
      <c r="M399" s="93" t="str">
        <f>IFERROR(VLOOKUP(Abfalldokumentation!$W399,Artikel!A:C,3,FALSE),Abfalldokumentation!$W399)</f>
        <v>GRW CHILI-NAT 7,2GK NEU</v>
      </c>
      <c r="N399" s="94" t="str">
        <f>VLOOKUP(D399,'Liste Gründe'!A:D,2,FALSE)</f>
        <v>Linienbezogen</v>
      </c>
      <c r="O399" s="92" t="str">
        <f>IF(ISBLANK(F399),VLOOKUP(Abfalldokumentation!$X399,'Liste Gründe'!A:D,3,FALSE),F399)</f>
        <v>Bodenabfall Abfüllung</v>
      </c>
      <c r="P399" s="94" t="str">
        <f>IF(ISBLANK(Abfalldokumentation!$G399),"-",Abfalldokumentation!$G399)</f>
        <v>Darm geplatzt</v>
      </c>
      <c r="Q399" s="93">
        <f t="shared" si="43"/>
        <v>37</v>
      </c>
      <c r="R399" s="94" t="str">
        <f t="shared" si="44"/>
        <v>Produkte</v>
      </c>
      <c r="S399" s="94" t="str">
        <f t="shared" si="45"/>
        <v>BUs</v>
      </c>
      <c r="T399" s="94" t="str">
        <f t="shared" si="46"/>
        <v>Symptome</v>
      </c>
      <c r="U399" s="94" t="str">
        <f>IFERROR(VLOOKUP(Abfalldokumentation!$W399,Kennzahlen!S:U,3,FALSE)*Abfalldokumentation!$J399,"0")</f>
        <v>0</v>
      </c>
      <c r="V399" s="93" t="str">
        <f>IF(ISBLANK(A399),VLOOKUP(Abfalldokumentation!$W399,'Linien - BU'!R:S,2,FALSE),A399)</f>
        <v>Abfüllung</v>
      </c>
      <c r="W399" s="95">
        <f t="shared" si="47"/>
        <v>32000107</v>
      </c>
      <c r="X399" s="108">
        <f t="shared" si="48"/>
        <v>34</v>
      </c>
      <c r="Y399" s="34"/>
      <c r="AC399" s="34"/>
      <c r="AF399" s="34"/>
      <c r="AG399" s="34"/>
      <c r="AH399" s="34"/>
    </row>
    <row r="400" spans="1:34" ht="30" customHeight="1" x14ac:dyDescent="0.25">
      <c r="A400" s="50" t="s">
        <v>74</v>
      </c>
      <c r="B400" s="51">
        <v>47000175</v>
      </c>
      <c r="C400" s="51">
        <v>75</v>
      </c>
      <c r="D400" s="51">
        <v>12</v>
      </c>
      <c r="E400" s="52">
        <v>44452</v>
      </c>
      <c r="F400" s="53" t="s">
        <v>173</v>
      </c>
      <c r="G400" s="54" t="s">
        <v>173</v>
      </c>
      <c r="H400" s="55" t="str">
        <f>IFERROR(VLOOKUP(Abfalldokumentation!$B400,Artikel!A:C,3,FALSE),Abfalldokumentation!$B400)</f>
        <v>Schmelzkäsezubereitung</v>
      </c>
      <c r="I400" s="96" t="str">
        <f>VLOOKUP(V400,'Linien - BU'!A:B,2,FALSE)</f>
        <v>BU1</v>
      </c>
      <c r="J400" s="97">
        <f t="shared" si="42"/>
        <v>75</v>
      </c>
      <c r="K400" s="98">
        <f>Abfalldokumentation!$E400</f>
        <v>44452</v>
      </c>
      <c r="L400" s="97" t="str">
        <f>IFERROR(IF(AND(OR(Abfalldokumentation!$I400="BU3",Abfalldokumentation!$I400="Verkauf"),Abfalldokumentation!$N400="Schimmel",Abfalldokumentation!$O400="keinen Abnehmer/kein Schälpersonal"),"Div. Zipfel, ES ohne Verwendung",VLOOKUP(Abfalldokumentation!$M400,Produktgruppen!A:B,2,FALSE)),"-")</f>
        <v>Rest</v>
      </c>
      <c r="M400" s="99" t="str">
        <f>IFERROR(VLOOKUP(Abfalldokumentation!$W400,Artikel!A:C,3,FALSE),Abfalldokumentation!$W400)</f>
        <v>Schmelzkäsezubereitung</v>
      </c>
      <c r="N400" s="100" t="str">
        <f>VLOOKUP(D400,'Liste Gründe'!A:D,2,FALSE)</f>
        <v>Schimmel</v>
      </c>
      <c r="O400" s="98" t="str">
        <f>IF(ISBLANK(F400),VLOOKUP(Abfalldokumentation!$X400,'Liste Gründe'!A:D,3,FALSE),F400)</f>
        <v>Luftzieher</v>
      </c>
      <c r="P400" s="100" t="str">
        <f>IF(ISBLANK(Abfalldokumentation!$G400),"-",Abfalldokumentation!$G400)</f>
        <v>Luftzieher</v>
      </c>
      <c r="Q400" s="99">
        <f t="shared" si="43"/>
        <v>37</v>
      </c>
      <c r="R400" s="100" t="str">
        <f t="shared" si="44"/>
        <v>Produkte</v>
      </c>
      <c r="S400" s="100" t="str">
        <f t="shared" si="45"/>
        <v>BUs</v>
      </c>
      <c r="T400" s="100" t="str">
        <f t="shared" si="46"/>
        <v>Symptome</v>
      </c>
      <c r="U400" s="100">
        <f>IFERROR(VLOOKUP(Abfalldokumentation!$W400,Kennzahlen!S:U,3,FALSE)*Abfalldokumentation!$J400,"0")</f>
        <v>3091.9425000000001</v>
      </c>
      <c r="V400" s="99" t="str">
        <f>IF(ISBLANK(A400),VLOOKUP(Abfalldokumentation!$W400,'Linien - BU'!R:S,2,FALSE),A400)</f>
        <v>RWV</v>
      </c>
      <c r="W400" s="95">
        <f t="shared" si="47"/>
        <v>47000175</v>
      </c>
      <c r="X400" s="108">
        <f t="shared" si="48"/>
        <v>12</v>
      </c>
      <c r="Y400" s="34"/>
      <c r="AC400" s="34"/>
      <c r="AF400" s="34"/>
      <c r="AG400" s="34"/>
      <c r="AH400" s="34"/>
    </row>
    <row r="401" spans="1:34" ht="30" customHeight="1" x14ac:dyDescent="0.25">
      <c r="A401" s="56" t="s">
        <v>7</v>
      </c>
      <c r="B401" s="57" t="s">
        <v>64</v>
      </c>
      <c r="C401" s="57">
        <v>30</v>
      </c>
      <c r="D401" s="57">
        <v>12</v>
      </c>
      <c r="E401" s="58">
        <v>44452</v>
      </c>
      <c r="F401" s="59" t="s">
        <v>21</v>
      </c>
      <c r="G401" s="60" t="s">
        <v>21</v>
      </c>
      <c r="H401" s="61" t="str">
        <f>IFERROR(VLOOKUP(Abfalldokumentation!$B401,Artikel!A:C,3,FALSE),Abfalldokumentation!$B401)</f>
        <v>Blöcke</v>
      </c>
      <c r="I401" s="90" t="str">
        <f>VLOOKUP(V401,'Linien - BU'!A:B,2,FALSE)</f>
        <v>BU2</v>
      </c>
      <c r="J401" s="91">
        <f t="shared" si="42"/>
        <v>30</v>
      </c>
      <c r="K401" s="92">
        <f>Abfalldokumentation!$E401</f>
        <v>44452</v>
      </c>
      <c r="L401" s="91" t="str">
        <f>IFERROR(IF(AND(OR(Abfalldokumentation!$I401="BU3",Abfalldokumentation!$I401="Verkauf"),Abfalldokumentation!$N401="Schimmel",Abfalldokumentation!$O401="keinen Abnehmer/kein Schälpersonal"),"Div. Zipfel, ES ohne Verwendung",VLOOKUP(Abfalldokumentation!$M401,Produktgruppen!A:B,2,FALSE)),"-")</f>
        <v>Rohware</v>
      </c>
      <c r="M401" s="93" t="str">
        <f>IFERROR(VLOOKUP(Abfalldokumentation!$W401,Artikel!A:C,3,FALSE),Abfalldokumentation!$W401)</f>
        <v>Blöcke</v>
      </c>
      <c r="N401" s="94" t="str">
        <f>VLOOKUP(D401,'Liste Gründe'!A:D,2,FALSE)</f>
        <v>Schimmel</v>
      </c>
      <c r="O401" s="92" t="str">
        <f>IF(ISBLANK(F401),VLOOKUP(Abfalldokumentation!$X401,'Liste Gründe'!A:D,3,FALSE),F401)</f>
        <v>Luftzieher/Folienriss durch Transport</v>
      </c>
      <c r="P401" s="94" t="str">
        <f>IF(ISBLANK(Abfalldokumentation!$G401),"-",Abfalldokumentation!$G401)</f>
        <v>Luftzieher/Folienriss durch Transport</v>
      </c>
      <c r="Q401" s="93">
        <f t="shared" si="43"/>
        <v>37</v>
      </c>
      <c r="R401" s="94" t="str">
        <f t="shared" si="44"/>
        <v>Produkte</v>
      </c>
      <c r="S401" s="94" t="str">
        <f t="shared" si="45"/>
        <v>BUs</v>
      </c>
      <c r="T401" s="94" t="str">
        <f t="shared" si="46"/>
        <v>Symptome</v>
      </c>
      <c r="U401" s="94" t="str">
        <f>IFERROR(VLOOKUP(Abfalldokumentation!$W401,Kennzahlen!S:U,3,FALSE)*Abfalldokumentation!$J401,"0")</f>
        <v>0</v>
      </c>
      <c r="V401" s="93" t="str">
        <f>IF(ISBLANK(A401),VLOOKUP(Abfalldokumentation!$W401,'Linien - BU'!R:S,2,FALSE),A401)</f>
        <v>BU2</v>
      </c>
      <c r="W401" s="95" t="str">
        <f t="shared" si="47"/>
        <v>Blöcke</v>
      </c>
      <c r="X401" s="108">
        <f t="shared" si="48"/>
        <v>12</v>
      </c>
      <c r="Y401" s="34"/>
      <c r="AC401" s="34"/>
      <c r="AF401" s="34"/>
      <c r="AG401" s="34"/>
      <c r="AH401" s="34"/>
    </row>
    <row r="402" spans="1:34" ht="30" customHeight="1" x14ac:dyDescent="0.25">
      <c r="A402" s="50" t="s">
        <v>15044</v>
      </c>
      <c r="B402" s="51" t="s">
        <v>15169</v>
      </c>
      <c r="C402" s="51">
        <v>522</v>
      </c>
      <c r="D402" s="51">
        <v>12</v>
      </c>
      <c r="E402" s="52">
        <v>44452</v>
      </c>
      <c r="F402" s="53" t="s">
        <v>15041</v>
      </c>
      <c r="G402" s="54" t="s">
        <v>87</v>
      </c>
      <c r="H402" s="55" t="str">
        <f>IFERROR(VLOOKUP(Abfalldokumentation!$B402,Artikel!A:C,3,FALSE),Abfalldokumentation!$B402)</f>
        <v>Div. Zipfel, Endstücke</v>
      </c>
      <c r="I402" s="96" t="str">
        <f>VLOOKUP(V402,'Linien - BU'!A:B,2,FALSE)</f>
        <v>Verkauf</v>
      </c>
      <c r="J402" s="97">
        <f t="shared" si="42"/>
        <v>522</v>
      </c>
      <c r="K402" s="98">
        <f>Abfalldokumentation!$E402</f>
        <v>44452</v>
      </c>
      <c r="L402" s="97" t="str">
        <f>IFERROR(IF(AND(OR(Abfalldokumentation!$I402="BU3",Abfalldokumentation!$I402="Verkauf"),Abfalldokumentation!$N402="Schimmel",Abfalldokumentation!$O402="keinen Abnehmer/kein Schälpersonal"),"Div. Zipfel, ES ohne Verwendung",VLOOKUP(Abfalldokumentation!$M402,Produktgruppen!A:B,2,FALSE)),"-")</f>
        <v>Div. Zipfel, ES ohne Verwendung</v>
      </c>
      <c r="M402" s="99" t="str">
        <f>IFERROR(VLOOKUP(Abfalldokumentation!$W402,Artikel!A:C,3,FALSE),Abfalldokumentation!$W402)</f>
        <v>Div. Zipfel, Endstücke</v>
      </c>
      <c r="N402" s="100" t="str">
        <f>VLOOKUP(D402,'Liste Gründe'!A:D,2,FALSE)</f>
        <v>Schimmel</v>
      </c>
      <c r="O402" s="98" t="str">
        <f>IF(ISBLANK(F402),VLOOKUP(Abfalldokumentation!$X402,'Liste Gründe'!A:D,3,FALSE),F402)</f>
        <v>keinen Abnehmer/kein Schälpersonal</v>
      </c>
      <c r="P402" s="100" t="str">
        <f>IF(ISBLANK(Abfalldokumentation!$G402),"-",Abfalldokumentation!$G402)</f>
        <v>keinen Abnehmer/Schälen</v>
      </c>
      <c r="Q402" s="99">
        <f t="shared" si="43"/>
        <v>37</v>
      </c>
      <c r="R402" s="100" t="str">
        <f t="shared" si="44"/>
        <v>Produkte</v>
      </c>
      <c r="S402" s="100" t="str">
        <f t="shared" si="45"/>
        <v>BUs</v>
      </c>
      <c r="T402" s="100" t="str">
        <f t="shared" si="46"/>
        <v>Symptome</v>
      </c>
      <c r="U402" s="100" t="str">
        <f>IFERROR(VLOOKUP(Abfalldokumentation!$W402,Kennzahlen!S:U,3,FALSE)*Abfalldokumentation!$J402,"0")</f>
        <v>0</v>
      </c>
      <c r="V402" s="99" t="str">
        <f>IF(ISBLANK(A402),VLOOKUP(Abfalldokumentation!$W402,'Linien - BU'!R:S,2,FALSE),A402)</f>
        <v>Verkauf</v>
      </c>
      <c r="W402" s="95" t="str">
        <f t="shared" si="47"/>
        <v>Div. Zipfel, Endstücke</v>
      </c>
      <c r="X402" s="108">
        <f t="shared" si="48"/>
        <v>12</v>
      </c>
      <c r="Y402" s="34"/>
      <c r="AC402" s="34"/>
      <c r="AF402" s="34"/>
      <c r="AG402" s="34"/>
      <c r="AH402" s="34"/>
    </row>
    <row r="403" spans="1:34" ht="30" customHeight="1" x14ac:dyDescent="0.25">
      <c r="A403" s="56" t="s">
        <v>63</v>
      </c>
      <c r="B403" s="57" t="s">
        <v>15169</v>
      </c>
      <c r="C403" s="57">
        <v>7</v>
      </c>
      <c r="D403" s="57">
        <v>12</v>
      </c>
      <c r="E403" s="58">
        <v>44452</v>
      </c>
      <c r="F403" s="59" t="s">
        <v>15037</v>
      </c>
      <c r="G403" s="60" t="s">
        <v>15037</v>
      </c>
      <c r="H403" s="61" t="str">
        <f>IFERROR(VLOOKUP(Abfalldokumentation!$B403,Artikel!A:C,3,FALSE),Abfalldokumentation!$B403)</f>
        <v>Div. Zipfel, Endstücke</v>
      </c>
      <c r="I403" s="90" t="str">
        <f>VLOOKUP(V403,'Linien - BU'!A:B,2,FALSE)</f>
        <v>BU1</v>
      </c>
      <c r="J403" s="91">
        <f t="shared" si="42"/>
        <v>7</v>
      </c>
      <c r="K403" s="92">
        <f>Abfalldokumentation!$E403</f>
        <v>44452</v>
      </c>
      <c r="L403" s="91" t="str">
        <f>IFERROR(IF(AND(OR(Abfalldokumentation!$I403="BU3",Abfalldokumentation!$I403="Verkauf"),Abfalldokumentation!$N403="Schimmel",Abfalldokumentation!$O403="keinen Abnehmer/kein Schälpersonal"),"Div. Zipfel, ES ohne Verwendung",VLOOKUP(Abfalldokumentation!$M403,Produktgruppen!A:B,2,FALSE)),"-")</f>
        <v>-</v>
      </c>
      <c r="M403" s="93" t="str">
        <f>IFERROR(VLOOKUP(Abfalldokumentation!$W403,Artikel!A:C,3,FALSE),Abfalldokumentation!$W403)</f>
        <v>Div. Zipfel, Endstücke</v>
      </c>
      <c r="N403" s="94" t="str">
        <f>VLOOKUP(D403,'Liste Gründe'!A:D,2,FALSE)</f>
        <v>Schimmel</v>
      </c>
      <c r="O403" s="92" t="str">
        <f>IF(ISBLANK(F403),VLOOKUP(Abfalldokumentation!$X403,'Liste Gründe'!A:D,3,FALSE),F403)</f>
        <v>VOS &gt; Einsatz</v>
      </c>
      <c r="P403" s="94" t="str">
        <f>IF(ISBLANK(Abfalldokumentation!$G403),"-",Abfalldokumentation!$G403)</f>
        <v>VOS &gt; Einsatz</v>
      </c>
      <c r="Q403" s="93">
        <f t="shared" si="43"/>
        <v>37</v>
      </c>
      <c r="R403" s="94" t="str">
        <f t="shared" si="44"/>
        <v>Produkte</v>
      </c>
      <c r="S403" s="94" t="str">
        <f t="shared" si="45"/>
        <v>BUs</v>
      </c>
      <c r="T403" s="94" t="str">
        <f t="shared" si="46"/>
        <v>Symptome</v>
      </c>
      <c r="U403" s="94" t="str">
        <f>IFERROR(VLOOKUP(Abfalldokumentation!$W403,Kennzahlen!S:U,3,FALSE)*Abfalldokumentation!$J403,"0")</f>
        <v>0</v>
      </c>
      <c r="V403" s="93" t="str">
        <f>IF(ISBLANK(A403),VLOOKUP(Abfalldokumentation!$W403,'Linien - BU'!R:S,2,FALSE),A403)</f>
        <v>Abfüllung</v>
      </c>
      <c r="W403" s="95" t="str">
        <f t="shared" si="47"/>
        <v>Div. Zipfel, Endstücke</v>
      </c>
      <c r="X403" s="108">
        <f t="shared" si="48"/>
        <v>12</v>
      </c>
      <c r="Y403" s="34"/>
      <c r="AC403" s="34"/>
      <c r="AF403" s="34"/>
      <c r="AG403" s="34"/>
      <c r="AH403" s="34"/>
    </row>
    <row r="404" spans="1:34" ht="30" customHeight="1" x14ac:dyDescent="0.25">
      <c r="A404" s="50" t="s">
        <v>63</v>
      </c>
      <c r="B404" s="51" t="s">
        <v>15169</v>
      </c>
      <c r="C404" s="51">
        <v>52</v>
      </c>
      <c r="D404" s="51">
        <v>12</v>
      </c>
      <c r="E404" s="52">
        <v>44452</v>
      </c>
      <c r="F404" s="53" t="s">
        <v>15037</v>
      </c>
      <c r="G404" s="54" t="s">
        <v>15037</v>
      </c>
      <c r="H404" s="55" t="str">
        <f>IFERROR(VLOOKUP(Abfalldokumentation!$B404,Artikel!A:C,3,FALSE),Abfalldokumentation!$B404)</f>
        <v>Div. Zipfel, Endstücke</v>
      </c>
      <c r="I404" s="96" t="str">
        <f>VLOOKUP(V404,'Linien - BU'!A:B,2,FALSE)</f>
        <v>BU1</v>
      </c>
      <c r="J404" s="97">
        <f t="shared" si="42"/>
        <v>52</v>
      </c>
      <c r="K404" s="98">
        <f>Abfalldokumentation!$E404</f>
        <v>44452</v>
      </c>
      <c r="L404" s="97" t="str">
        <f>IFERROR(IF(AND(OR(Abfalldokumentation!$I404="BU3",Abfalldokumentation!$I404="Verkauf"),Abfalldokumentation!$N404="Schimmel",Abfalldokumentation!$O404="keinen Abnehmer/kein Schälpersonal"),"Div. Zipfel, ES ohne Verwendung",VLOOKUP(Abfalldokumentation!$M404,Produktgruppen!A:B,2,FALSE)),"-")</f>
        <v>-</v>
      </c>
      <c r="M404" s="99" t="str">
        <f>IFERROR(VLOOKUP(Abfalldokumentation!$W404,Artikel!A:C,3,FALSE),Abfalldokumentation!$W404)</f>
        <v>Div. Zipfel, Endstücke</v>
      </c>
      <c r="N404" s="100" t="str">
        <f>VLOOKUP(D404,'Liste Gründe'!A:D,2,FALSE)</f>
        <v>Schimmel</v>
      </c>
      <c r="O404" s="98" t="str">
        <f>IF(ISBLANK(F404),VLOOKUP(Abfalldokumentation!$X404,'Liste Gründe'!A:D,3,FALSE),F404)</f>
        <v>VOS &gt; Einsatz</v>
      </c>
      <c r="P404" s="100" t="str">
        <f>IF(ISBLANK(Abfalldokumentation!$G404),"-",Abfalldokumentation!$G404)</f>
        <v>VOS &gt; Einsatz</v>
      </c>
      <c r="Q404" s="99">
        <f t="shared" si="43"/>
        <v>37</v>
      </c>
      <c r="R404" s="100" t="str">
        <f t="shared" si="44"/>
        <v>Produkte</v>
      </c>
      <c r="S404" s="100" t="str">
        <f t="shared" si="45"/>
        <v>BUs</v>
      </c>
      <c r="T404" s="100" t="str">
        <f t="shared" si="46"/>
        <v>Symptome</v>
      </c>
      <c r="U404" s="100" t="str">
        <f>IFERROR(VLOOKUP(Abfalldokumentation!$W404,Kennzahlen!S:U,3,FALSE)*Abfalldokumentation!$J404,"0")</f>
        <v>0</v>
      </c>
      <c r="V404" s="99" t="str">
        <f>IF(ISBLANK(A404),VLOOKUP(Abfalldokumentation!$W404,'Linien - BU'!R:S,2,FALSE),A404)</f>
        <v>Abfüllung</v>
      </c>
      <c r="W404" s="95" t="str">
        <f t="shared" si="47"/>
        <v>Div. Zipfel, Endstücke</v>
      </c>
      <c r="X404" s="108">
        <f t="shared" si="48"/>
        <v>12</v>
      </c>
      <c r="Y404" s="34"/>
      <c r="AC404" s="34"/>
      <c r="AF404" s="34"/>
      <c r="AG404" s="34"/>
      <c r="AH404" s="34"/>
    </row>
    <row r="405" spans="1:34" ht="30" customHeight="1" x14ac:dyDescent="0.25">
      <c r="A405" s="56" t="s">
        <v>63</v>
      </c>
      <c r="B405" s="57" t="s">
        <v>75</v>
      </c>
      <c r="C405" s="57">
        <v>32</v>
      </c>
      <c r="D405" s="57">
        <v>30</v>
      </c>
      <c r="E405" s="58">
        <v>44452</v>
      </c>
      <c r="F405" s="59"/>
      <c r="G405" s="60"/>
      <c r="H405" s="61" t="str">
        <f>IFERROR(VLOOKUP(Abfalldokumentation!$B405,Artikel!A:C,3,FALSE),Abfalldokumentation!$B405)</f>
        <v>Diverses</v>
      </c>
      <c r="I405" s="90" t="str">
        <f>VLOOKUP(V405,'Linien - BU'!A:B,2,FALSE)</f>
        <v>BU1</v>
      </c>
      <c r="J405" s="91">
        <f t="shared" si="42"/>
        <v>32</v>
      </c>
      <c r="K405" s="92">
        <f>Abfalldokumentation!$E405</f>
        <v>44452</v>
      </c>
      <c r="L405" s="91" t="str">
        <f>IFERROR(IF(AND(OR(Abfalldokumentation!$I405="BU3",Abfalldokumentation!$I405="Verkauf"),Abfalldokumentation!$N405="Schimmel",Abfalldokumentation!$O405="keinen Abnehmer/kein Schälpersonal"),"Div. Zipfel, ES ohne Verwendung",VLOOKUP(Abfalldokumentation!$M405,Produktgruppen!A:B,2,FALSE)),"-")</f>
        <v>Diverses</v>
      </c>
      <c r="M405" s="93" t="str">
        <f>IFERROR(VLOOKUP(Abfalldokumentation!$W405,Artikel!A:C,3,FALSE),Abfalldokumentation!$W405)</f>
        <v>Diverses</v>
      </c>
      <c r="N405" s="94" t="str">
        <f>VLOOKUP(D405,'Liste Gründe'!A:D,2,FALSE)</f>
        <v>Linienbezogen</v>
      </c>
      <c r="O405" s="92" t="str">
        <f>IF(ISBLANK(F405),VLOOKUP(Abfalldokumentation!$X405,'Liste Gründe'!A:D,3,FALSE),F405)</f>
        <v>Maschinenabfall</v>
      </c>
      <c r="P405" s="94" t="str">
        <f>IF(ISBLANK(Abfalldokumentation!$G405),"-",Abfalldokumentation!$G405)</f>
        <v>-</v>
      </c>
      <c r="Q405" s="93">
        <f t="shared" si="43"/>
        <v>37</v>
      </c>
      <c r="R405" s="94" t="str">
        <f t="shared" si="44"/>
        <v>Produkte</v>
      </c>
      <c r="S405" s="94" t="str">
        <f t="shared" si="45"/>
        <v>BUs</v>
      </c>
      <c r="T405" s="94" t="str">
        <f t="shared" si="46"/>
        <v>Symptome</v>
      </c>
      <c r="U405" s="94" t="str">
        <f>IFERROR(VLOOKUP(Abfalldokumentation!$W405,Kennzahlen!S:U,3,FALSE)*Abfalldokumentation!$J405,"0")</f>
        <v>0</v>
      </c>
      <c r="V405" s="93" t="str">
        <f>IF(ISBLANK(A405),VLOOKUP(Abfalldokumentation!$W405,'Linien - BU'!R:S,2,FALSE),A405)</f>
        <v>Abfüllung</v>
      </c>
      <c r="W405" s="95" t="str">
        <f t="shared" si="47"/>
        <v>Diverses</v>
      </c>
      <c r="X405" s="108">
        <f t="shared" si="48"/>
        <v>30</v>
      </c>
      <c r="Y405" s="34"/>
      <c r="AC405" s="34"/>
      <c r="AF405" s="34"/>
      <c r="AG405" s="34"/>
      <c r="AH405" s="34"/>
    </row>
    <row r="406" spans="1:34" ht="30" customHeight="1" x14ac:dyDescent="0.25">
      <c r="A406" s="50" t="s">
        <v>63</v>
      </c>
      <c r="B406" s="51" t="s">
        <v>60</v>
      </c>
      <c r="C406" s="51">
        <v>12</v>
      </c>
      <c r="D406" s="51">
        <v>30</v>
      </c>
      <c r="E406" s="52">
        <v>44452</v>
      </c>
      <c r="F406" s="53"/>
      <c r="G406" s="54"/>
      <c r="H406" s="55" t="str">
        <f>IFERROR(VLOOKUP(Abfalldokumentation!$B406,Artikel!A:C,3,FALSE),Abfalldokumentation!$B406)</f>
        <v>Diverses aus Abfüllung</v>
      </c>
      <c r="I406" s="96" t="str">
        <f>VLOOKUP(V406,'Linien - BU'!A:B,2,FALSE)</f>
        <v>BU1</v>
      </c>
      <c r="J406" s="97">
        <f t="shared" si="42"/>
        <v>12</v>
      </c>
      <c r="K406" s="98">
        <f>Abfalldokumentation!$E406</f>
        <v>44452</v>
      </c>
      <c r="L406" s="97" t="str">
        <f>IFERROR(IF(AND(OR(Abfalldokumentation!$I406="BU3",Abfalldokumentation!$I406="Verkauf"),Abfalldokumentation!$N406="Schimmel",Abfalldokumentation!$O406="keinen Abnehmer/kein Schälpersonal"),"Div. Zipfel, ES ohne Verwendung",VLOOKUP(Abfalldokumentation!$M406,Produktgruppen!A:B,2,FALSE)),"-")</f>
        <v>Diverses</v>
      </c>
      <c r="M406" s="99" t="str">
        <f>IFERROR(VLOOKUP(Abfalldokumentation!$W406,Artikel!A:C,3,FALSE),Abfalldokumentation!$W406)</f>
        <v>Diverses aus Abfüllung</v>
      </c>
      <c r="N406" s="100" t="str">
        <f>VLOOKUP(D406,'Liste Gründe'!A:D,2,FALSE)</f>
        <v>Linienbezogen</v>
      </c>
      <c r="O406" s="98" t="str">
        <f>IF(ISBLANK(F406),VLOOKUP(Abfalldokumentation!$X406,'Liste Gründe'!A:D,3,FALSE),F406)</f>
        <v>Maschinenabfall</v>
      </c>
      <c r="P406" s="100" t="str">
        <f>IF(ISBLANK(Abfalldokumentation!$G406),"-",Abfalldokumentation!$G406)</f>
        <v>-</v>
      </c>
      <c r="Q406" s="99">
        <f t="shared" si="43"/>
        <v>37</v>
      </c>
      <c r="R406" s="100" t="str">
        <f t="shared" si="44"/>
        <v>Produkte</v>
      </c>
      <c r="S406" s="100" t="str">
        <f t="shared" si="45"/>
        <v>BUs</v>
      </c>
      <c r="T406" s="100" t="str">
        <f t="shared" si="46"/>
        <v>Symptome</v>
      </c>
      <c r="U406" s="100" t="str">
        <f>IFERROR(VLOOKUP(Abfalldokumentation!$W406,Kennzahlen!S:U,3,FALSE)*Abfalldokumentation!$J406,"0")</f>
        <v>0</v>
      </c>
      <c r="V406" s="99" t="str">
        <f>IF(ISBLANK(A406),VLOOKUP(Abfalldokumentation!$W406,'Linien - BU'!R:S,2,FALSE),A406)</f>
        <v>Abfüllung</v>
      </c>
      <c r="W406" s="95" t="str">
        <f t="shared" si="47"/>
        <v>Diverses aus Abfüllung</v>
      </c>
      <c r="X406" s="108">
        <f t="shared" si="48"/>
        <v>30</v>
      </c>
      <c r="Y406" s="34"/>
      <c r="AC406" s="34"/>
      <c r="AF406" s="34"/>
      <c r="AG406" s="34"/>
      <c r="AH406" s="34"/>
    </row>
    <row r="407" spans="1:34" ht="30" customHeight="1" x14ac:dyDescent="0.25">
      <c r="A407" s="56" t="s">
        <v>63</v>
      </c>
      <c r="B407" s="57" t="s">
        <v>60</v>
      </c>
      <c r="C407" s="57">
        <v>14.8</v>
      </c>
      <c r="D407" s="57">
        <v>30</v>
      </c>
      <c r="E407" s="58">
        <v>44452</v>
      </c>
      <c r="F407" s="59"/>
      <c r="G407" s="60"/>
      <c r="H407" s="61" t="str">
        <f>IFERROR(VLOOKUP(Abfalldokumentation!$B407,Artikel!A:C,3,FALSE),Abfalldokumentation!$B407)</f>
        <v>Diverses aus Abfüllung</v>
      </c>
      <c r="I407" s="90" t="str">
        <f>VLOOKUP(V407,'Linien - BU'!A:B,2,FALSE)</f>
        <v>BU1</v>
      </c>
      <c r="J407" s="91">
        <f t="shared" si="42"/>
        <v>14.8</v>
      </c>
      <c r="K407" s="92">
        <f>Abfalldokumentation!$E407</f>
        <v>44452</v>
      </c>
      <c r="L407" s="91" t="str">
        <f>IFERROR(IF(AND(OR(Abfalldokumentation!$I407="BU3",Abfalldokumentation!$I407="Verkauf"),Abfalldokumentation!$N407="Schimmel",Abfalldokumentation!$O407="keinen Abnehmer/kein Schälpersonal"),"Div. Zipfel, ES ohne Verwendung",VLOOKUP(Abfalldokumentation!$M407,Produktgruppen!A:B,2,FALSE)),"-")</f>
        <v>Diverses</v>
      </c>
      <c r="M407" s="93" t="str">
        <f>IFERROR(VLOOKUP(Abfalldokumentation!$W407,Artikel!A:C,3,FALSE),Abfalldokumentation!$W407)</f>
        <v>Diverses aus Abfüllung</v>
      </c>
      <c r="N407" s="94" t="str">
        <f>VLOOKUP(D407,'Liste Gründe'!A:D,2,FALSE)</f>
        <v>Linienbezogen</v>
      </c>
      <c r="O407" s="92" t="str">
        <f>IF(ISBLANK(F407),VLOOKUP(Abfalldokumentation!$X407,'Liste Gründe'!A:D,3,FALSE),F407)</f>
        <v>Maschinenabfall</v>
      </c>
      <c r="P407" s="94" t="str">
        <f>IF(ISBLANK(Abfalldokumentation!$G407),"-",Abfalldokumentation!$G407)</f>
        <v>-</v>
      </c>
      <c r="Q407" s="93">
        <f t="shared" si="43"/>
        <v>37</v>
      </c>
      <c r="R407" s="94" t="str">
        <f t="shared" si="44"/>
        <v>Produkte</v>
      </c>
      <c r="S407" s="94" t="str">
        <f t="shared" si="45"/>
        <v>BUs</v>
      </c>
      <c r="T407" s="94" t="str">
        <f t="shared" si="46"/>
        <v>Symptome</v>
      </c>
      <c r="U407" s="94" t="str">
        <f>IFERROR(VLOOKUP(Abfalldokumentation!$W407,Kennzahlen!S:U,3,FALSE)*Abfalldokumentation!$J407,"0")</f>
        <v>0</v>
      </c>
      <c r="V407" s="93" t="str">
        <f>IF(ISBLANK(A407),VLOOKUP(Abfalldokumentation!$W407,'Linien - BU'!R:S,2,FALSE),A407)</f>
        <v>Abfüllung</v>
      </c>
      <c r="W407" s="95" t="str">
        <f t="shared" si="47"/>
        <v>Diverses aus Abfüllung</v>
      </c>
      <c r="X407" s="108">
        <f t="shared" si="48"/>
        <v>30</v>
      </c>
      <c r="Y407" s="34"/>
      <c r="AC407" s="34"/>
      <c r="AF407" s="34"/>
      <c r="AG407" s="34"/>
      <c r="AH407" s="34"/>
    </row>
    <row r="408" spans="1:34" ht="30" customHeight="1" x14ac:dyDescent="0.25">
      <c r="A408" s="50" t="s">
        <v>63</v>
      </c>
      <c r="B408" s="51" t="s">
        <v>60</v>
      </c>
      <c r="C408" s="51">
        <v>23.4</v>
      </c>
      <c r="D408" s="51">
        <v>30</v>
      </c>
      <c r="E408" s="52">
        <v>44452</v>
      </c>
      <c r="F408" s="53"/>
      <c r="G408" s="54"/>
      <c r="H408" s="55" t="str">
        <f>IFERROR(VLOOKUP(Abfalldokumentation!$B408,Artikel!A:C,3,FALSE),Abfalldokumentation!$B408)</f>
        <v>Diverses aus Abfüllung</v>
      </c>
      <c r="I408" s="96" t="str">
        <f>VLOOKUP(V408,'Linien - BU'!A:B,2,FALSE)</f>
        <v>BU1</v>
      </c>
      <c r="J408" s="97">
        <f t="shared" si="42"/>
        <v>23.4</v>
      </c>
      <c r="K408" s="98">
        <f>Abfalldokumentation!$E408</f>
        <v>44452</v>
      </c>
      <c r="L408" s="97" t="str">
        <f>IFERROR(IF(AND(OR(Abfalldokumentation!$I408="BU3",Abfalldokumentation!$I408="Verkauf"),Abfalldokumentation!$N408="Schimmel",Abfalldokumentation!$O408="keinen Abnehmer/kein Schälpersonal"),"Div. Zipfel, ES ohne Verwendung",VLOOKUP(Abfalldokumentation!$M408,Produktgruppen!A:B,2,FALSE)),"-")</f>
        <v>Diverses</v>
      </c>
      <c r="M408" s="99" t="str">
        <f>IFERROR(VLOOKUP(Abfalldokumentation!$W408,Artikel!A:C,3,FALSE),Abfalldokumentation!$W408)</f>
        <v>Diverses aus Abfüllung</v>
      </c>
      <c r="N408" s="100" t="str">
        <f>VLOOKUP(D408,'Liste Gründe'!A:D,2,FALSE)</f>
        <v>Linienbezogen</v>
      </c>
      <c r="O408" s="98" t="str">
        <f>IF(ISBLANK(F408),VLOOKUP(Abfalldokumentation!$X408,'Liste Gründe'!A:D,3,FALSE),F408)</f>
        <v>Maschinenabfall</v>
      </c>
      <c r="P408" s="100" t="str">
        <f>IF(ISBLANK(Abfalldokumentation!$G408),"-",Abfalldokumentation!$G408)</f>
        <v>-</v>
      </c>
      <c r="Q408" s="99">
        <f t="shared" si="43"/>
        <v>37</v>
      </c>
      <c r="R408" s="100" t="str">
        <f t="shared" si="44"/>
        <v>Produkte</v>
      </c>
      <c r="S408" s="100" t="str">
        <f t="shared" si="45"/>
        <v>BUs</v>
      </c>
      <c r="T408" s="100" t="str">
        <f t="shared" si="46"/>
        <v>Symptome</v>
      </c>
      <c r="U408" s="100" t="str">
        <f>IFERROR(VLOOKUP(Abfalldokumentation!$W408,Kennzahlen!S:U,3,FALSE)*Abfalldokumentation!$J408,"0")</f>
        <v>0</v>
      </c>
      <c r="V408" s="99" t="str">
        <f>IF(ISBLANK(A408),VLOOKUP(Abfalldokumentation!$W408,'Linien - BU'!R:S,2,FALSE),A408)</f>
        <v>Abfüllung</v>
      </c>
      <c r="W408" s="95" t="str">
        <f t="shared" si="47"/>
        <v>Diverses aus Abfüllung</v>
      </c>
      <c r="X408" s="108">
        <f t="shared" si="48"/>
        <v>30</v>
      </c>
      <c r="Y408" s="34"/>
      <c r="AC408" s="34"/>
      <c r="AF408" s="34"/>
      <c r="AG408" s="34"/>
      <c r="AH408" s="34"/>
    </row>
    <row r="409" spans="1:34" ht="30" customHeight="1" x14ac:dyDescent="0.25">
      <c r="A409" s="56" t="s">
        <v>63</v>
      </c>
      <c r="B409" s="57" t="s">
        <v>60</v>
      </c>
      <c r="C409" s="57">
        <v>24.2</v>
      </c>
      <c r="D409" s="57">
        <v>30</v>
      </c>
      <c r="E409" s="58">
        <v>44452</v>
      </c>
      <c r="F409" s="59"/>
      <c r="G409" s="60"/>
      <c r="H409" s="61" t="str">
        <f>IFERROR(VLOOKUP(Abfalldokumentation!$B409,Artikel!A:C,3,FALSE),Abfalldokumentation!$B409)</f>
        <v>Diverses aus Abfüllung</v>
      </c>
      <c r="I409" s="90" t="str">
        <f>VLOOKUP(V409,'Linien - BU'!A:B,2,FALSE)</f>
        <v>BU1</v>
      </c>
      <c r="J409" s="91">
        <f t="shared" si="42"/>
        <v>24.2</v>
      </c>
      <c r="K409" s="92">
        <f>Abfalldokumentation!$E409</f>
        <v>44452</v>
      </c>
      <c r="L409" s="91" t="str">
        <f>IFERROR(IF(AND(OR(Abfalldokumentation!$I409="BU3",Abfalldokumentation!$I409="Verkauf"),Abfalldokumentation!$N409="Schimmel",Abfalldokumentation!$O409="keinen Abnehmer/kein Schälpersonal"),"Div. Zipfel, ES ohne Verwendung",VLOOKUP(Abfalldokumentation!$M409,Produktgruppen!A:B,2,FALSE)),"-")</f>
        <v>Diverses</v>
      </c>
      <c r="M409" s="93" t="str">
        <f>IFERROR(VLOOKUP(Abfalldokumentation!$W409,Artikel!A:C,3,FALSE),Abfalldokumentation!$W409)</f>
        <v>Diverses aus Abfüllung</v>
      </c>
      <c r="N409" s="94" t="str">
        <f>VLOOKUP(D409,'Liste Gründe'!A:D,2,FALSE)</f>
        <v>Linienbezogen</v>
      </c>
      <c r="O409" s="92" t="str">
        <f>IF(ISBLANK(F409),VLOOKUP(Abfalldokumentation!$X409,'Liste Gründe'!A:D,3,FALSE),F409)</f>
        <v>Maschinenabfall</v>
      </c>
      <c r="P409" s="94" t="str">
        <f>IF(ISBLANK(Abfalldokumentation!$G409),"-",Abfalldokumentation!$G409)</f>
        <v>-</v>
      </c>
      <c r="Q409" s="93">
        <f t="shared" si="43"/>
        <v>37</v>
      </c>
      <c r="R409" s="94" t="str">
        <f t="shared" si="44"/>
        <v>Produkte</v>
      </c>
      <c r="S409" s="94" t="str">
        <f t="shared" si="45"/>
        <v>BUs</v>
      </c>
      <c r="T409" s="94" t="str">
        <f t="shared" si="46"/>
        <v>Symptome</v>
      </c>
      <c r="U409" s="94" t="str">
        <f>IFERROR(VLOOKUP(Abfalldokumentation!$W409,Kennzahlen!S:U,3,FALSE)*Abfalldokumentation!$J409,"0")</f>
        <v>0</v>
      </c>
      <c r="V409" s="93" t="str">
        <f>IF(ISBLANK(A409),VLOOKUP(Abfalldokumentation!$W409,'Linien - BU'!R:S,2,FALSE),A409)</f>
        <v>Abfüllung</v>
      </c>
      <c r="W409" s="95" t="str">
        <f t="shared" si="47"/>
        <v>Diverses aus Abfüllung</v>
      </c>
      <c r="X409" s="108">
        <f t="shared" si="48"/>
        <v>30</v>
      </c>
      <c r="Y409" s="34"/>
      <c r="AC409" s="34"/>
      <c r="AF409" s="34"/>
      <c r="AG409" s="34"/>
      <c r="AH409" s="34"/>
    </row>
    <row r="410" spans="1:34" ht="30" customHeight="1" x14ac:dyDescent="0.25">
      <c r="A410" s="50" t="s">
        <v>63</v>
      </c>
      <c r="B410" s="51" t="s">
        <v>60</v>
      </c>
      <c r="C410" s="51">
        <v>31.6</v>
      </c>
      <c r="D410" s="51">
        <v>30</v>
      </c>
      <c r="E410" s="52">
        <v>44452</v>
      </c>
      <c r="F410" s="53"/>
      <c r="G410" s="54"/>
      <c r="H410" s="55" t="str">
        <f>IFERROR(VLOOKUP(Abfalldokumentation!$B410,Artikel!A:C,3,FALSE),Abfalldokumentation!$B410)</f>
        <v>Diverses aus Abfüllung</v>
      </c>
      <c r="I410" s="96" t="str">
        <f>VLOOKUP(V410,'Linien - BU'!A:B,2,FALSE)</f>
        <v>BU1</v>
      </c>
      <c r="J410" s="97">
        <f t="shared" si="42"/>
        <v>31.6</v>
      </c>
      <c r="K410" s="98">
        <f>Abfalldokumentation!$E410</f>
        <v>44452</v>
      </c>
      <c r="L410" s="97" t="str">
        <f>IFERROR(IF(AND(OR(Abfalldokumentation!$I410="BU3",Abfalldokumentation!$I410="Verkauf"),Abfalldokumentation!$N410="Schimmel",Abfalldokumentation!$O410="keinen Abnehmer/kein Schälpersonal"),"Div. Zipfel, ES ohne Verwendung",VLOOKUP(Abfalldokumentation!$M410,Produktgruppen!A:B,2,FALSE)),"-")</f>
        <v>Diverses</v>
      </c>
      <c r="M410" s="99" t="str">
        <f>IFERROR(VLOOKUP(Abfalldokumentation!$W410,Artikel!A:C,3,FALSE),Abfalldokumentation!$W410)</f>
        <v>Diverses aus Abfüllung</v>
      </c>
      <c r="N410" s="100" t="str">
        <f>VLOOKUP(D410,'Liste Gründe'!A:D,2,FALSE)</f>
        <v>Linienbezogen</v>
      </c>
      <c r="O410" s="98" t="str">
        <f>IF(ISBLANK(F410),VLOOKUP(Abfalldokumentation!$X410,'Liste Gründe'!A:D,3,FALSE),F410)</f>
        <v>Maschinenabfall</v>
      </c>
      <c r="P410" s="100" t="str">
        <f>IF(ISBLANK(Abfalldokumentation!$G410),"-",Abfalldokumentation!$G410)</f>
        <v>-</v>
      </c>
      <c r="Q410" s="99">
        <f t="shared" si="43"/>
        <v>37</v>
      </c>
      <c r="R410" s="100" t="str">
        <f t="shared" si="44"/>
        <v>Produkte</v>
      </c>
      <c r="S410" s="100" t="str">
        <f t="shared" si="45"/>
        <v>BUs</v>
      </c>
      <c r="T410" s="100" t="str">
        <f t="shared" si="46"/>
        <v>Symptome</v>
      </c>
      <c r="U410" s="100" t="str">
        <f>IFERROR(VLOOKUP(Abfalldokumentation!$W410,Kennzahlen!S:U,3,FALSE)*Abfalldokumentation!$J410,"0")</f>
        <v>0</v>
      </c>
      <c r="V410" s="99" t="str">
        <f>IF(ISBLANK(A410),VLOOKUP(Abfalldokumentation!$W410,'Linien - BU'!R:S,2,FALSE),A410)</f>
        <v>Abfüllung</v>
      </c>
      <c r="W410" s="95" t="str">
        <f t="shared" si="47"/>
        <v>Diverses aus Abfüllung</v>
      </c>
      <c r="X410" s="108">
        <f t="shared" si="48"/>
        <v>30</v>
      </c>
      <c r="Y410" s="34"/>
      <c r="AC410" s="34"/>
      <c r="AF410" s="34"/>
      <c r="AG410" s="34"/>
      <c r="AH410" s="34"/>
    </row>
    <row r="411" spans="1:34" ht="30" customHeight="1" x14ac:dyDescent="0.25">
      <c r="A411" s="56" t="s">
        <v>63</v>
      </c>
      <c r="B411" s="57" t="s">
        <v>60</v>
      </c>
      <c r="C411" s="57">
        <v>44</v>
      </c>
      <c r="D411" s="57">
        <v>30</v>
      </c>
      <c r="E411" s="58">
        <v>44452</v>
      </c>
      <c r="F411" s="59"/>
      <c r="G411" s="60"/>
      <c r="H411" s="61" t="str">
        <f>IFERROR(VLOOKUP(Abfalldokumentation!$B411,Artikel!A:C,3,FALSE),Abfalldokumentation!$B411)</f>
        <v>Diverses aus Abfüllung</v>
      </c>
      <c r="I411" s="90" t="str">
        <f>VLOOKUP(V411,'Linien - BU'!A:B,2,FALSE)</f>
        <v>BU1</v>
      </c>
      <c r="J411" s="91">
        <f t="shared" si="42"/>
        <v>44</v>
      </c>
      <c r="K411" s="92">
        <f>Abfalldokumentation!$E411</f>
        <v>44452</v>
      </c>
      <c r="L411" s="91" t="str">
        <f>IFERROR(IF(AND(OR(Abfalldokumentation!$I411="BU3",Abfalldokumentation!$I411="Verkauf"),Abfalldokumentation!$N411="Schimmel",Abfalldokumentation!$O411="keinen Abnehmer/kein Schälpersonal"),"Div. Zipfel, ES ohne Verwendung",VLOOKUP(Abfalldokumentation!$M411,Produktgruppen!A:B,2,FALSE)),"-")</f>
        <v>Diverses</v>
      </c>
      <c r="M411" s="93" t="str">
        <f>IFERROR(VLOOKUP(Abfalldokumentation!$W411,Artikel!A:C,3,FALSE),Abfalldokumentation!$W411)</f>
        <v>Diverses aus Abfüllung</v>
      </c>
      <c r="N411" s="94" t="str">
        <f>VLOOKUP(D411,'Liste Gründe'!A:D,2,FALSE)</f>
        <v>Linienbezogen</v>
      </c>
      <c r="O411" s="92" t="str">
        <f>IF(ISBLANK(F411),VLOOKUP(Abfalldokumentation!$X411,'Liste Gründe'!A:D,3,FALSE),F411)</f>
        <v>Maschinenabfall</v>
      </c>
      <c r="P411" s="94" t="str">
        <f>IF(ISBLANK(Abfalldokumentation!$G411),"-",Abfalldokumentation!$G411)</f>
        <v>-</v>
      </c>
      <c r="Q411" s="93">
        <f t="shared" si="43"/>
        <v>37</v>
      </c>
      <c r="R411" s="94" t="str">
        <f t="shared" si="44"/>
        <v>Produkte</v>
      </c>
      <c r="S411" s="94" t="str">
        <f t="shared" si="45"/>
        <v>BUs</v>
      </c>
      <c r="T411" s="94" t="str">
        <f t="shared" si="46"/>
        <v>Symptome</v>
      </c>
      <c r="U411" s="94" t="str">
        <f>IFERROR(VLOOKUP(Abfalldokumentation!$W411,Kennzahlen!S:U,3,FALSE)*Abfalldokumentation!$J411,"0")</f>
        <v>0</v>
      </c>
      <c r="V411" s="93" t="str">
        <f>IF(ISBLANK(A411),VLOOKUP(Abfalldokumentation!$W411,'Linien - BU'!R:S,2,FALSE),A411)</f>
        <v>Abfüllung</v>
      </c>
      <c r="W411" s="95" t="str">
        <f t="shared" si="47"/>
        <v>Diverses aus Abfüllung</v>
      </c>
      <c r="X411" s="108">
        <f t="shared" si="48"/>
        <v>30</v>
      </c>
      <c r="Y411" s="34"/>
      <c r="AC411" s="34"/>
      <c r="AF411" s="34"/>
      <c r="AG411" s="34"/>
      <c r="AH411" s="34"/>
    </row>
    <row r="412" spans="1:34" ht="30" customHeight="1" x14ac:dyDescent="0.25">
      <c r="A412" s="50" t="s">
        <v>63</v>
      </c>
      <c r="B412" s="51" t="s">
        <v>60</v>
      </c>
      <c r="C412" s="51">
        <v>50</v>
      </c>
      <c r="D412" s="51">
        <v>30</v>
      </c>
      <c r="E412" s="52">
        <v>44452</v>
      </c>
      <c r="F412" s="53"/>
      <c r="G412" s="54"/>
      <c r="H412" s="55" t="str">
        <f>IFERROR(VLOOKUP(Abfalldokumentation!$B412,Artikel!A:C,3,FALSE),Abfalldokumentation!$B412)</f>
        <v>Diverses aus Abfüllung</v>
      </c>
      <c r="I412" s="96" t="str">
        <f>VLOOKUP(V412,'Linien - BU'!A:B,2,FALSE)</f>
        <v>BU1</v>
      </c>
      <c r="J412" s="97">
        <f t="shared" si="42"/>
        <v>50</v>
      </c>
      <c r="K412" s="98">
        <f>Abfalldokumentation!$E412</f>
        <v>44452</v>
      </c>
      <c r="L412" s="97" t="str">
        <f>IFERROR(IF(AND(OR(Abfalldokumentation!$I412="BU3",Abfalldokumentation!$I412="Verkauf"),Abfalldokumentation!$N412="Schimmel",Abfalldokumentation!$O412="keinen Abnehmer/kein Schälpersonal"),"Div. Zipfel, ES ohne Verwendung",VLOOKUP(Abfalldokumentation!$M412,Produktgruppen!A:B,2,FALSE)),"-")</f>
        <v>Diverses</v>
      </c>
      <c r="M412" s="99" t="str">
        <f>IFERROR(VLOOKUP(Abfalldokumentation!$W412,Artikel!A:C,3,FALSE),Abfalldokumentation!$W412)</f>
        <v>Diverses aus Abfüllung</v>
      </c>
      <c r="N412" s="100" t="str">
        <f>VLOOKUP(D412,'Liste Gründe'!A:D,2,FALSE)</f>
        <v>Linienbezogen</v>
      </c>
      <c r="O412" s="98" t="str">
        <f>IF(ISBLANK(F412),VLOOKUP(Abfalldokumentation!$X412,'Liste Gründe'!A:D,3,FALSE),F412)</f>
        <v>Maschinenabfall</v>
      </c>
      <c r="P412" s="100" t="str">
        <f>IF(ISBLANK(Abfalldokumentation!$G412),"-",Abfalldokumentation!$G412)</f>
        <v>-</v>
      </c>
      <c r="Q412" s="99">
        <f t="shared" si="43"/>
        <v>37</v>
      </c>
      <c r="R412" s="100" t="str">
        <f t="shared" si="44"/>
        <v>Produkte</v>
      </c>
      <c r="S412" s="100" t="str">
        <f t="shared" si="45"/>
        <v>BUs</v>
      </c>
      <c r="T412" s="100" t="str">
        <f t="shared" si="46"/>
        <v>Symptome</v>
      </c>
      <c r="U412" s="100" t="str">
        <f>IFERROR(VLOOKUP(Abfalldokumentation!$W412,Kennzahlen!S:U,3,FALSE)*Abfalldokumentation!$J412,"0")</f>
        <v>0</v>
      </c>
      <c r="V412" s="99" t="str">
        <f>IF(ISBLANK(A412),VLOOKUP(Abfalldokumentation!$W412,'Linien - BU'!R:S,2,FALSE),A412)</f>
        <v>Abfüllung</v>
      </c>
      <c r="W412" s="95" t="str">
        <f t="shared" si="47"/>
        <v>Diverses aus Abfüllung</v>
      </c>
      <c r="X412" s="108">
        <f t="shared" si="48"/>
        <v>30</v>
      </c>
      <c r="Y412" s="34"/>
      <c r="AC412" s="34"/>
      <c r="AF412" s="34"/>
      <c r="AG412" s="34"/>
      <c r="AH412" s="34"/>
    </row>
    <row r="413" spans="1:34" ht="30" customHeight="1" x14ac:dyDescent="0.25">
      <c r="A413" s="56" t="s">
        <v>63</v>
      </c>
      <c r="B413" s="57" t="s">
        <v>60</v>
      </c>
      <c r="C413" s="57">
        <v>53</v>
      </c>
      <c r="D413" s="57">
        <v>30</v>
      </c>
      <c r="E413" s="58">
        <v>44452</v>
      </c>
      <c r="F413" s="59"/>
      <c r="G413" s="60"/>
      <c r="H413" s="61" t="str">
        <f>IFERROR(VLOOKUP(Abfalldokumentation!$B413,Artikel!A:C,3,FALSE),Abfalldokumentation!$B413)</f>
        <v>Diverses aus Abfüllung</v>
      </c>
      <c r="I413" s="90" t="str">
        <f>VLOOKUP(V413,'Linien - BU'!A:B,2,FALSE)</f>
        <v>BU1</v>
      </c>
      <c r="J413" s="91">
        <f t="shared" si="42"/>
        <v>53</v>
      </c>
      <c r="K413" s="92">
        <f>Abfalldokumentation!$E413</f>
        <v>44452</v>
      </c>
      <c r="L413" s="91" t="str">
        <f>IFERROR(IF(AND(OR(Abfalldokumentation!$I413="BU3",Abfalldokumentation!$I413="Verkauf"),Abfalldokumentation!$N413="Schimmel",Abfalldokumentation!$O413="keinen Abnehmer/kein Schälpersonal"),"Div. Zipfel, ES ohne Verwendung",VLOOKUP(Abfalldokumentation!$M413,Produktgruppen!A:B,2,FALSE)),"-")</f>
        <v>Diverses</v>
      </c>
      <c r="M413" s="93" t="str">
        <f>IFERROR(VLOOKUP(Abfalldokumentation!$W413,Artikel!A:C,3,FALSE),Abfalldokumentation!$W413)</f>
        <v>Diverses aus Abfüllung</v>
      </c>
      <c r="N413" s="94" t="str">
        <f>VLOOKUP(D413,'Liste Gründe'!A:D,2,FALSE)</f>
        <v>Linienbezogen</v>
      </c>
      <c r="O413" s="92" t="str">
        <f>IF(ISBLANK(F413),VLOOKUP(Abfalldokumentation!$X413,'Liste Gründe'!A:D,3,FALSE),F413)</f>
        <v>Maschinenabfall</v>
      </c>
      <c r="P413" s="94" t="str">
        <f>IF(ISBLANK(Abfalldokumentation!$G413),"-",Abfalldokumentation!$G413)</f>
        <v>-</v>
      </c>
      <c r="Q413" s="93">
        <f t="shared" si="43"/>
        <v>37</v>
      </c>
      <c r="R413" s="94" t="str">
        <f t="shared" si="44"/>
        <v>Produkte</v>
      </c>
      <c r="S413" s="94" t="str">
        <f t="shared" si="45"/>
        <v>BUs</v>
      </c>
      <c r="T413" s="94" t="str">
        <f t="shared" si="46"/>
        <v>Symptome</v>
      </c>
      <c r="U413" s="94" t="str">
        <f>IFERROR(VLOOKUP(Abfalldokumentation!$W413,Kennzahlen!S:U,3,FALSE)*Abfalldokumentation!$J413,"0")</f>
        <v>0</v>
      </c>
      <c r="V413" s="93" t="str">
        <f>IF(ISBLANK(A413),VLOOKUP(Abfalldokumentation!$W413,'Linien - BU'!R:S,2,FALSE),A413)</f>
        <v>Abfüllung</v>
      </c>
      <c r="W413" s="95" t="str">
        <f t="shared" si="47"/>
        <v>Diverses aus Abfüllung</v>
      </c>
      <c r="X413" s="108">
        <f t="shared" si="48"/>
        <v>30</v>
      </c>
      <c r="Y413" s="34"/>
      <c r="AC413" s="34"/>
      <c r="AF413" s="34"/>
      <c r="AG413" s="34"/>
      <c r="AH413" s="34"/>
    </row>
    <row r="414" spans="1:34" ht="30" customHeight="1" x14ac:dyDescent="0.25">
      <c r="A414" s="50" t="s">
        <v>63</v>
      </c>
      <c r="B414" s="51" t="s">
        <v>60</v>
      </c>
      <c r="C414" s="51">
        <v>98</v>
      </c>
      <c r="D414" s="51">
        <v>30</v>
      </c>
      <c r="E414" s="52">
        <v>44452</v>
      </c>
      <c r="F414" s="53"/>
      <c r="G414" s="54"/>
      <c r="H414" s="55" t="str">
        <f>IFERROR(VLOOKUP(Abfalldokumentation!$B414,Artikel!A:C,3,FALSE),Abfalldokumentation!$B414)</f>
        <v>Diverses aus Abfüllung</v>
      </c>
      <c r="I414" s="96" t="str">
        <f>VLOOKUP(V414,'Linien - BU'!A:B,2,FALSE)</f>
        <v>BU1</v>
      </c>
      <c r="J414" s="97">
        <f t="shared" si="42"/>
        <v>98</v>
      </c>
      <c r="K414" s="98">
        <f>Abfalldokumentation!$E414</f>
        <v>44452</v>
      </c>
      <c r="L414" s="97" t="str">
        <f>IFERROR(IF(AND(OR(Abfalldokumentation!$I414="BU3",Abfalldokumentation!$I414="Verkauf"),Abfalldokumentation!$N414="Schimmel",Abfalldokumentation!$O414="keinen Abnehmer/kein Schälpersonal"),"Div. Zipfel, ES ohne Verwendung",VLOOKUP(Abfalldokumentation!$M414,Produktgruppen!A:B,2,FALSE)),"-")</f>
        <v>Diverses</v>
      </c>
      <c r="M414" s="99" t="str">
        <f>IFERROR(VLOOKUP(Abfalldokumentation!$W414,Artikel!A:C,3,FALSE),Abfalldokumentation!$W414)</f>
        <v>Diverses aus Abfüllung</v>
      </c>
      <c r="N414" s="100" t="str">
        <f>VLOOKUP(D414,'Liste Gründe'!A:D,2,FALSE)</f>
        <v>Linienbezogen</v>
      </c>
      <c r="O414" s="98" t="str">
        <f>IF(ISBLANK(F414),VLOOKUP(Abfalldokumentation!$X414,'Liste Gründe'!A:D,3,FALSE),F414)</f>
        <v>Maschinenabfall</v>
      </c>
      <c r="P414" s="100" t="str">
        <f>IF(ISBLANK(Abfalldokumentation!$G414),"-",Abfalldokumentation!$G414)</f>
        <v>-</v>
      </c>
      <c r="Q414" s="99">
        <f t="shared" si="43"/>
        <v>37</v>
      </c>
      <c r="R414" s="100" t="str">
        <f t="shared" si="44"/>
        <v>Produkte</v>
      </c>
      <c r="S414" s="100" t="str">
        <f t="shared" si="45"/>
        <v>BUs</v>
      </c>
      <c r="T414" s="100" t="str">
        <f t="shared" si="46"/>
        <v>Symptome</v>
      </c>
      <c r="U414" s="100" t="str">
        <f>IFERROR(VLOOKUP(Abfalldokumentation!$W414,Kennzahlen!S:U,3,FALSE)*Abfalldokumentation!$J414,"0")</f>
        <v>0</v>
      </c>
      <c r="V414" s="99" t="str">
        <f>IF(ISBLANK(A414),VLOOKUP(Abfalldokumentation!$W414,'Linien - BU'!R:S,2,FALSE),A414)</f>
        <v>Abfüllung</v>
      </c>
      <c r="W414" s="95" t="str">
        <f t="shared" si="47"/>
        <v>Diverses aus Abfüllung</v>
      </c>
      <c r="X414" s="108">
        <f t="shared" si="48"/>
        <v>30</v>
      </c>
      <c r="Y414" s="34"/>
      <c r="AC414" s="34"/>
      <c r="AF414" s="34"/>
      <c r="AG414" s="34"/>
      <c r="AH414" s="34"/>
    </row>
    <row r="415" spans="1:34" ht="30" customHeight="1" x14ac:dyDescent="0.25">
      <c r="A415" s="56" t="s">
        <v>63</v>
      </c>
      <c r="B415" s="57" t="s">
        <v>60</v>
      </c>
      <c r="C415" s="57">
        <v>100</v>
      </c>
      <c r="D415" s="57">
        <v>30</v>
      </c>
      <c r="E415" s="58">
        <v>44452</v>
      </c>
      <c r="F415" s="59"/>
      <c r="G415" s="60"/>
      <c r="H415" s="61" t="str">
        <f>IFERROR(VLOOKUP(Abfalldokumentation!$B415,Artikel!A:C,3,FALSE),Abfalldokumentation!$B415)</f>
        <v>Diverses aus Abfüllung</v>
      </c>
      <c r="I415" s="90" t="str">
        <f>VLOOKUP(V415,'Linien - BU'!A:B,2,FALSE)</f>
        <v>BU1</v>
      </c>
      <c r="J415" s="91">
        <f t="shared" si="42"/>
        <v>100</v>
      </c>
      <c r="K415" s="92">
        <f>Abfalldokumentation!$E415</f>
        <v>44452</v>
      </c>
      <c r="L415" s="91" t="str">
        <f>IFERROR(IF(AND(OR(Abfalldokumentation!$I415="BU3",Abfalldokumentation!$I415="Verkauf"),Abfalldokumentation!$N415="Schimmel",Abfalldokumentation!$O415="keinen Abnehmer/kein Schälpersonal"),"Div. Zipfel, ES ohne Verwendung",VLOOKUP(Abfalldokumentation!$M415,Produktgruppen!A:B,2,FALSE)),"-")</f>
        <v>Diverses</v>
      </c>
      <c r="M415" s="93" t="str">
        <f>IFERROR(VLOOKUP(Abfalldokumentation!$W415,Artikel!A:C,3,FALSE),Abfalldokumentation!$W415)</f>
        <v>Diverses aus Abfüllung</v>
      </c>
      <c r="N415" s="94" t="str">
        <f>VLOOKUP(D415,'Liste Gründe'!A:D,2,FALSE)</f>
        <v>Linienbezogen</v>
      </c>
      <c r="O415" s="92" t="str">
        <f>IF(ISBLANK(F415),VLOOKUP(Abfalldokumentation!$X415,'Liste Gründe'!A:D,3,FALSE),F415)</f>
        <v>Maschinenabfall</v>
      </c>
      <c r="P415" s="94" t="str">
        <f>IF(ISBLANK(Abfalldokumentation!$G415),"-",Abfalldokumentation!$G415)</f>
        <v>-</v>
      </c>
      <c r="Q415" s="93">
        <f t="shared" si="43"/>
        <v>37</v>
      </c>
      <c r="R415" s="94" t="str">
        <f t="shared" si="44"/>
        <v>Produkte</v>
      </c>
      <c r="S415" s="94" t="str">
        <f t="shared" si="45"/>
        <v>BUs</v>
      </c>
      <c r="T415" s="94" t="str">
        <f t="shared" si="46"/>
        <v>Symptome</v>
      </c>
      <c r="U415" s="94" t="str">
        <f>IFERROR(VLOOKUP(Abfalldokumentation!$W415,Kennzahlen!S:U,3,FALSE)*Abfalldokumentation!$J415,"0")</f>
        <v>0</v>
      </c>
      <c r="V415" s="93" t="str">
        <f>IF(ISBLANK(A415),VLOOKUP(Abfalldokumentation!$W415,'Linien - BU'!R:S,2,FALSE),A415)</f>
        <v>Abfüllung</v>
      </c>
      <c r="W415" s="95" t="str">
        <f t="shared" si="47"/>
        <v>Diverses aus Abfüllung</v>
      </c>
      <c r="X415" s="108">
        <f t="shared" si="48"/>
        <v>30</v>
      </c>
      <c r="Y415" s="34"/>
      <c r="AC415" s="34"/>
      <c r="AF415" s="34"/>
      <c r="AG415" s="34"/>
      <c r="AH415" s="34"/>
    </row>
    <row r="416" spans="1:34" ht="30" customHeight="1" x14ac:dyDescent="0.25">
      <c r="A416" s="50" t="s">
        <v>140</v>
      </c>
      <c r="B416" s="51" t="s">
        <v>199</v>
      </c>
      <c r="C416" s="51">
        <v>5.3</v>
      </c>
      <c r="D416" s="51">
        <v>74</v>
      </c>
      <c r="E416" s="52">
        <v>44452</v>
      </c>
      <c r="F416" s="53" t="s">
        <v>68</v>
      </c>
      <c r="G416" s="54" t="s">
        <v>68</v>
      </c>
      <c r="H416" s="55" t="str">
        <f>IFERROR(VLOOKUP(Abfalldokumentation!$B416,Artikel!A:C,3,FALSE),Abfalldokumentation!$B416)</f>
        <v>Diverses QM</v>
      </c>
      <c r="I416" s="96" t="str">
        <f>VLOOKUP(V416,'Linien - BU'!A:B,2,FALSE)</f>
        <v>Rest</v>
      </c>
      <c r="J416" s="97">
        <f t="shared" si="42"/>
        <v>5.3</v>
      </c>
      <c r="K416" s="98">
        <f>Abfalldokumentation!$E416</f>
        <v>44452</v>
      </c>
      <c r="L416" s="97" t="str">
        <f>IFERROR(IF(AND(OR(Abfalldokumentation!$I416="BU3",Abfalldokumentation!$I416="Verkauf"),Abfalldokumentation!$N416="Schimmel",Abfalldokumentation!$O416="keinen Abnehmer/kein Schälpersonal"),"Div. Zipfel, ES ohne Verwendung",VLOOKUP(Abfalldokumentation!$M416,Produktgruppen!A:B,2,FALSE)),"-")</f>
        <v>Qualitätssicherung</v>
      </c>
      <c r="M416" s="99" t="str">
        <f>IFERROR(VLOOKUP(Abfalldokumentation!$W416,Artikel!A:C,3,FALSE),Abfalldokumentation!$W416)</f>
        <v>Diverses QM</v>
      </c>
      <c r="N416" s="100" t="str">
        <f>VLOOKUP(D416,'Liste Gründe'!A:D,2,FALSE)</f>
        <v>Qualitätssicherung</v>
      </c>
      <c r="O416" s="98" t="str">
        <f>IF(ISBLANK(F416),VLOOKUP(Abfalldokumentation!$X416,'Liste Gründe'!A:D,3,FALSE),F416)</f>
        <v>Sensorik</v>
      </c>
      <c r="P416" s="100" t="str">
        <f>IF(ISBLANK(Abfalldokumentation!$G416),"-",Abfalldokumentation!$G416)</f>
        <v>Sensorik</v>
      </c>
      <c r="Q416" s="99">
        <f t="shared" si="43"/>
        <v>37</v>
      </c>
      <c r="R416" s="100" t="str">
        <f t="shared" si="44"/>
        <v>Produkte</v>
      </c>
      <c r="S416" s="100" t="str">
        <f t="shared" si="45"/>
        <v>BUs</v>
      </c>
      <c r="T416" s="100" t="str">
        <f t="shared" si="46"/>
        <v>Symptome</v>
      </c>
      <c r="U416" s="100" t="str">
        <f>IFERROR(VLOOKUP(Abfalldokumentation!$W416,Kennzahlen!S:U,3,FALSE)*Abfalldokumentation!$J416,"0")</f>
        <v>0</v>
      </c>
      <c r="V416" s="99" t="str">
        <f>IF(ISBLANK(A416),VLOOKUP(Abfalldokumentation!$W416,'Linien - BU'!R:S,2,FALSE),A416)</f>
        <v>QM</v>
      </c>
      <c r="W416" s="95" t="str">
        <f t="shared" si="47"/>
        <v>Diverses QM</v>
      </c>
      <c r="X416" s="108">
        <f t="shared" si="48"/>
        <v>74</v>
      </c>
      <c r="Y416" s="34"/>
      <c r="AC416" s="34"/>
      <c r="AF416" s="34"/>
      <c r="AG416" s="34"/>
      <c r="AH416" s="34"/>
    </row>
    <row r="417" spans="1:34" ht="30" customHeight="1" x14ac:dyDescent="0.25">
      <c r="A417" s="56" t="s">
        <v>59</v>
      </c>
      <c r="B417" s="57" t="s">
        <v>57</v>
      </c>
      <c r="C417" s="57">
        <v>5.3</v>
      </c>
      <c r="D417" s="63">
        <v>71</v>
      </c>
      <c r="E417" s="58">
        <v>44452</v>
      </c>
      <c r="F417" s="59" t="s">
        <v>116</v>
      </c>
      <c r="G417" s="60" t="s">
        <v>116</v>
      </c>
      <c r="H417" s="61" t="str">
        <f>IFERROR(VLOOKUP(Abfalldokumentation!$B417,Artikel!A:C,3,FALSE),Abfalldokumentation!$B417)</f>
        <v>Laborproben</v>
      </c>
      <c r="I417" s="90" t="str">
        <f>VLOOKUP(V417,'Linien - BU'!A:B,2,FALSE)</f>
        <v>Rest</v>
      </c>
      <c r="J417" s="91">
        <f t="shared" si="42"/>
        <v>5.3</v>
      </c>
      <c r="K417" s="92">
        <f>Abfalldokumentation!$E417</f>
        <v>44452</v>
      </c>
      <c r="L417" s="91" t="str">
        <f>IFERROR(IF(AND(OR(Abfalldokumentation!$I417="BU3",Abfalldokumentation!$I417="Verkauf"),Abfalldokumentation!$N417="Schimmel",Abfalldokumentation!$O417="keinen Abnehmer/kein Schälpersonal"),"Div. Zipfel, ES ohne Verwendung",VLOOKUP(Abfalldokumentation!$M417,Produktgruppen!A:B,2,FALSE)),"-")</f>
        <v>Qualitätssicherung</v>
      </c>
      <c r="M417" s="93" t="str">
        <f>IFERROR(VLOOKUP(Abfalldokumentation!$W417,Artikel!A:C,3,FALSE),Abfalldokumentation!$W417)</f>
        <v>Laborproben</v>
      </c>
      <c r="N417" s="94" t="str">
        <f>VLOOKUP(D417,'Liste Gründe'!A:D,2,FALSE)</f>
        <v>Qualitätssicherung</v>
      </c>
      <c r="O417" s="92" t="str">
        <f>IF(ISBLANK(F417),VLOOKUP(Abfalldokumentation!$X417,'Liste Gründe'!A:D,3,FALSE),F417)</f>
        <v>Einwaage Labor</v>
      </c>
      <c r="P417" s="94" t="str">
        <f>IF(ISBLANK(Abfalldokumentation!$G417),"-",Abfalldokumentation!$G417)</f>
        <v>Einwaage Labor</v>
      </c>
      <c r="Q417" s="93">
        <f t="shared" si="43"/>
        <v>37</v>
      </c>
      <c r="R417" s="94" t="str">
        <f t="shared" si="44"/>
        <v>Produkte</v>
      </c>
      <c r="S417" s="94" t="str">
        <f t="shared" si="45"/>
        <v>BUs</v>
      </c>
      <c r="T417" s="94" t="str">
        <f t="shared" si="46"/>
        <v>Symptome</v>
      </c>
      <c r="U417" s="94" t="str">
        <f>IFERROR(VLOOKUP(Abfalldokumentation!$W417,Kennzahlen!S:U,3,FALSE)*Abfalldokumentation!$J417,"0")</f>
        <v>0</v>
      </c>
      <c r="V417" s="93" t="str">
        <f>IF(ISBLANK(A417),VLOOKUP(Abfalldokumentation!$W417,'Linien - BU'!R:S,2,FALSE),A417)</f>
        <v>Labor</v>
      </c>
      <c r="W417" s="95" t="str">
        <f t="shared" si="47"/>
        <v>Laborproben</v>
      </c>
      <c r="X417" s="108">
        <f t="shared" si="48"/>
        <v>71</v>
      </c>
      <c r="Y417" s="34"/>
      <c r="AC417" s="34"/>
      <c r="AF417" s="34"/>
      <c r="AG417" s="34"/>
      <c r="AH417" s="34"/>
    </row>
    <row r="418" spans="1:34" ht="30" customHeight="1" x14ac:dyDescent="0.25">
      <c r="A418" s="50" t="s">
        <v>59</v>
      </c>
      <c r="B418" s="51" t="s">
        <v>57</v>
      </c>
      <c r="C418" s="51">
        <v>7.8</v>
      </c>
      <c r="D418" s="62">
        <v>71</v>
      </c>
      <c r="E418" s="52">
        <v>44452</v>
      </c>
      <c r="F418" s="53" t="s">
        <v>116</v>
      </c>
      <c r="G418" s="54" t="s">
        <v>116</v>
      </c>
      <c r="H418" s="55" t="str">
        <f>IFERROR(VLOOKUP(Abfalldokumentation!$B418,Artikel!A:C,3,FALSE),Abfalldokumentation!$B418)</f>
        <v>Laborproben</v>
      </c>
      <c r="I418" s="96" t="str">
        <f>VLOOKUP(V418,'Linien - BU'!A:B,2,FALSE)</f>
        <v>Rest</v>
      </c>
      <c r="J418" s="97">
        <f t="shared" si="42"/>
        <v>7.8</v>
      </c>
      <c r="K418" s="98">
        <f>Abfalldokumentation!$E418</f>
        <v>44452</v>
      </c>
      <c r="L418" s="97" t="str">
        <f>IFERROR(IF(AND(OR(Abfalldokumentation!$I418="BU3",Abfalldokumentation!$I418="Verkauf"),Abfalldokumentation!$N418="Schimmel",Abfalldokumentation!$O418="keinen Abnehmer/kein Schälpersonal"),"Div. Zipfel, ES ohne Verwendung",VLOOKUP(Abfalldokumentation!$M418,Produktgruppen!A:B,2,FALSE)),"-")</f>
        <v>Qualitätssicherung</v>
      </c>
      <c r="M418" s="99" t="str">
        <f>IFERROR(VLOOKUP(Abfalldokumentation!$W418,Artikel!A:C,3,FALSE),Abfalldokumentation!$W418)</f>
        <v>Laborproben</v>
      </c>
      <c r="N418" s="100" t="str">
        <f>VLOOKUP(D418,'Liste Gründe'!A:D,2,FALSE)</f>
        <v>Qualitätssicherung</v>
      </c>
      <c r="O418" s="98" t="str">
        <f>IF(ISBLANK(F418),VLOOKUP(Abfalldokumentation!$X418,'Liste Gründe'!A:D,3,FALSE),F418)</f>
        <v>Einwaage Labor</v>
      </c>
      <c r="P418" s="100" t="str">
        <f>IF(ISBLANK(Abfalldokumentation!$G418),"-",Abfalldokumentation!$G418)</f>
        <v>Einwaage Labor</v>
      </c>
      <c r="Q418" s="99">
        <f t="shared" si="43"/>
        <v>37</v>
      </c>
      <c r="R418" s="100" t="str">
        <f t="shared" si="44"/>
        <v>Produkte</v>
      </c>
      <c r="S418" s="100" t="str">
        <f t="shared" si="45"/>
        <v>BUs</v>
      </c>
      <c r="T418" s="100" t="str">
        <f t="shared" si="46"/>
        <v>Symptome</v>
      </c>
      <c r="U418" s="100" t="str">
        <f>IFERROR(VLOOKUP(Abfalldokumentation!$W418,Kennzahlen!S:U,3,FALSE)*Abfalldokumentation!$J418,"0")</f>
        <v>0</v>
      </c>
      <c r="V418" s="99" t="str">
        <f>IF(ISBLANK(A418),VLOOKUP(Abfalldokumentation!$W418,'Linien - BU'!R:S,2,FALSE),A418)</f>
        <v>Labor</v>
      </c>
      <c r="W418" s="95" t="str">
        <f t="shared" si="47"/>
        <v>Laborproben</v>
      </c>
      <c r="X418" s="108">
        <f t="shared" si="48"/>
        <v>71</v>
      </c>
      <c r="Y418" s="34"/>
      <c r="AC418" s="34"/>
      <c r="AF418" s="34"/>
      <c r="AG418" s="34"/>
      <c r="AH418" s="34"/>
    </row>
    <row r="419" spans="1:34" ht="30" customHeight="1" x14ac:dyDescent="0.25">
      <c r="A419" s="56" t="s">
        <v>59</v>
      </c>
      <c r="B419" s="57" t="s">
        <v>57</v>
      </c>
      <c r="C419" s="57">
        <v>13.5</v>
      </c>
      <c r="D419" s="63">
        <v>71</v>
      </c>
      <c r="E419" s="58">
        <v>44452</v>
      </c>
      <c r="F419" s="59" t="s">
        <v>116</v>
      </c>
      <c r="G419" s="60" t="s">
        <v>116</v>
      </c>
      <c r="H419" s="61" t="str">
        <f>IFERROR(VLOOKUP(Abfalldokumentation!$B419,Artikel!A:C,3,FALSE),Abfalldokumentation!$B419)</f>
        <v>Laborproben</v>
      </c>
      <c r="I419" s="90" t="str">
        <f>VLOOKUP(V419,'Linien - BU'!A:B,2,FALSE)</f>
        <v>Rest</v>
      </c>
      <c r="J419" s="91">
        <f t="shared" si="42"/>
        <v>13.5</v>
      </c>
      <c r="K419" s="92">
        <f>Abfalldokumentation!$E419</f>
        <v>44452</v>
      </c>
      <c r="L419" s="91" t="str">
        <f>IFERROR(IF(AND(OR(Abfalldokumentation!$I419="BU3",Abfalldokumentation!$I419="Verkauf"),Abfalldokumentation!$N419="Schimmel",Abfalldokumentation!$O419="keinen Abnehmer/kein Schälpersonal"),"Div. Zipfel, ES ohne Verwendung",VLOOKUP(Abfalldokumentation!$M419,Produktgruppen!A:B,2,FALSE)),"-")</f>
        <v>Qualitätssicherung</v>
      </c>
      <c r="M419" s="93" t="str">
        <f>IFERROR(VLOOKUP(Abfalldokumentation!$W419,Artikel!A:C,3,FALSE),Abfalldokumentation!$W419)</f>
        <v>Laborproben</v>
      </c>
      <c r="N419" s="94" t="str">
        <f>VLOOKUP(D419,'Liste Gründe'!A:D,2,FALSE)</f>
        <v>Qualitätssicherung</v>
      </c>
      <c r="O419" s="92" t="str">
        <f>IF(ISBLANK(F419),VLOOKUP(Abfalldokumentation!$X419,'Liste Gründe'!A:D,3,FALSE),F419)</f>
        <v>Einwaage Labor</v>
      </c>
      <c r="P419" s="94" t="str">
        <f>IF(ISBLANK(Abfalldokumentation!$G419),"-",Abfalldokumentation!$G419)</f>
        <v>Einwaage Labor</v>
      </c>
      <c r="Q419" s="93">
        <f t="shared" si="43"/>
        <v>37</v>
      </c>
      <c r="R419" s="94" t="str">
        <f t="shared" si="44"/>
        <v>Produkte</v>
      </c>
      <c r="S419" s="94" t="str">
        <f t="shared" si="45"/>
        <v>BUs</v>
      </c>
      <c r="T419" s="94" t="str">
        <f t="shared" si="46"/>
        <v>Symptome</v>
      </c>
      <c r="U419" s="94" t="str">
        <f>IFERROR(VLOOKUP(Abfalldokumentation!$W419,Kennzahlen!S:U,3,FALSE)*Abfalldokumentation!$J419,"0")</f>
        <v>0</v>
      </c>
      <c r="V419" s="93" t="str">
        <f>IF(ISBLANK(A419),VLOOKUP(Abfalldokumentation!$W419,'Linien - BU'!R:S,2,FALSE),A419)</f>
        <v>Labor</v>
      </c>
      <c r="W419" s="95" t="str">
        <f t="shared" si="47"/>
        <v>Laborproben</v>
      </c>
      <c r="X419" s="108">
        <f t="shared" si="48"/>
        <v>71</v>
      </c>
      <c r="Y419" s="34"/>
      <c r="AC419" s="34"/>
      <c r="AF419" s="34"/>
      <c r="AG419" s="34"/>
      <c r="AH419" s="34"/>
    </row>
    <row r="420" spans="1:34" ht="30" customHeight="1" x14ac:dyDescent="0.25">
      <c r="A420" s="50" t="s">
        <v>59</v>
      </c>
      <c r="B420" s="51" t="s">
        <v>57</v>
      </c>
      <c r="C420" s="51">
        <v>20</v>
      </c>
      <c r="D420" s="62">
        <v>73</v>
      </c>
      <c r="E420" s="52">
        <v>44452</v>
      </c>
      <c r="F420" s="53" t="s">
        <v>58</v>
      </c>
      <c r="G420" s="54" t="s">
        <v>58</v>
      </c>
      <c r="H420" s="55" t="str">
        <f>IFERROR(VLOOKUP(Abfalldokumentation!$B420,Artikel!A:C,3,FALSE),Abfalldokumentation!$B420)</f>
        <v>Laborproben</v>
      </c>
      <c r="I420" s="96" t="str">
        <f>VLOOKUP(V420,'Linien - BU'!A:B,2,FALSE)</f>
        <v>Rest</v>
      </c>
      <c r="J420" s="97">
        <f t="shared" si="42"/>
        <v>20</v>
      </c>
      <c r="K420" s="98">
        <f>Abfalldokumentation!$E420</f>
        <v>44452</v>
      </c>
      <c r="L420" s="97" t="str">
        <f>IFERROR(IF(AND(OR(Abfalldokumentation!$I420="BU3",Abfalldokumentation!$I420="Verkauf"),Abfalldokumentation!$N420="Schimmel",Abfalldokumentation!$O420="keinen Abnehmer/kein Schälpersonal"),"Div. Zipfel, ES ohne Verwendung",VLOOKUP(Abfalldokumentation!$M420,Produktgruppen!A:B,2,FALSE)),"-")</f>
        <v>Qualitätssicherung</v>
      </c>
      <c r="M420" s="99" t="str">
        <f>IFERROR(VLOOKUP(Abfalldokumentation!$W420,Artikel!A:C,3,FALSE),Abfalldokumentation!$W420)</f>
        <v>Laborproben</v>
      </c>
      <c r="N420" s="100" t="str">
        <f>VLOOKUP(D420,'Liste Gründe'!A:D,2,FALSE)</f>
        <v>Qualitätssicherung</v>
      </c>
      <c r="O420" s="98" t="str">
        <f>IF(ISBLANK(F420),VLOOKUP(Abfalldokumentation!$X420,'Liste Gründe'!A:D,3,FALSE),F420)</f>
        <v>Laborprobe</v>
      </c>
      <c r="P420" s="100" t="str">
        <f>IF(ISBLANK(Abfalldokumentation!$G420),"-",Abfalldokumentation!$G420)</f>
        <v>Laborprobe</v>
      </c>
      <c r="Q420" s="99">
        <f t="shared" si="43"/>
        <v>37</v>
      </c>
      <c r="R420" s="100" t="str">
        <f t="shared" si="44"/>
        <v>Produkte</v>
      </c>
      <c r="S420" s="100" t="str">
        <f t="shared" si="45"/>
        <v>BUs</v>
      </c>
      <c r="T420" s="100" t="str">
        <f t="shared" si="46"/>
        <v>Symptome</v>
      </c>
      <c r="U420" s="100" t="str">
        <f>IFERROR(VLOOKUP(Abfalldokumentation!$W420,Kennzahlen!S:U,3,FALSE)*Abfalldokumentation!$J420,"0")</f>
        <v>0</v>
      </c>
      <c r="V420" s="99" t="str">
        <f>IF(ISBLANK(A420),VLOOKUP(Abfalldokumentation!$W420,'Linien - BU'!R:S,2,FALSE),A420)</f>
        <v>Labor</v>
      </c>
      <c r="W420" s="95" t="str">
        <f t="shared" si="47"/>
        <v>Laborproben</v>
      </c>
      <c r="X420" s="108">
        <f t="shared" si="48"/>
        <v>73</v>
      </c>
      <c r="Y420" s="34"/>
      <c r="AC420" s="34"/>
      <c r="AF420" s="34"/>
      <c r="AG420" s="34"/>
      <c r="AH420" s="34"/>
    </row>
    <row r="421" spans="1:34" ht="30" customHeight="1" x14ac:dyDescent="0.25">
      <c r="A421" s="56" t="s">
        <v>59</v>
      </c>
      <c r="B421" s="57" t="s">
        <v>57</v>
      </c>
      <c r="C421" s="57">
        <v>32.5</v>
      </c>
      <c r="D421" s="63">
        <v>73</v>
      </c>
      <c r="E421" s="58">
        <v>44452</v>
      </c>
      <c r="F421" s="59" t="s">
        <v>58</v>
      </c>
      <c r="G421" s="60" t="s">
        <v>58</v>
      </c>
      <c r="H421" s="61" t="str">
        <f>IFERROR(VLOOKUP(Abfalldokumentation!$B421,Artikel!A:C,3,FALSE),Abfalldokumentation!$B421)</f>
        <v>Laborproben</v>
      </c>
      <c r="I421" s="90" t="str">
        <f>VLOOKUP(V421,'Linien - BU'!A:B,2,FALSE)</f>
        <v>Rest</v>
      </c>
      <c r="J421" s="91">
        <f t="shared" si="42"/>
        <v>32.5</v>
      </c>
      <c r="K421" s="92">
        <f>Abfalldokumentation!$E421</f>
        <v>44452</v>
      </c>
      <c r="L421" s="91" t="str">
        <f>IFERROR(IF(AND(OR(Abfalldokumentation!$I421="BU3",Abfalldokumentation!$I421="Verkauf"),Abfalldokumentation!$N421="Schimmel",Abfalldokumentation!$O421="keinen Abnehmer/kein Schälpersonal"),"Div. Zipfel, ES ohne Verwendung",VLOOKUP(Abfalldokumentation!$M421,Produktgruppen!A:B,2,FALSE)),"-")</f>
        <v>Qualitätssicherung</v>
      </c>
      <c r="M421" s="93" t="str">
        <f>IFERROR(VLOOKUP(Abfalldokumentation!$W421,Artikel!A:C,3,FALSE),Abfalldokumentation!$W421)</f>
        <v>Laborproben</v>
      </c>
      <c r="N421" s="94" t="str">
        <f>VLOOKUP(D421,'Liste Gründe'!A:D,2,FALSE)</f>
        <v>Qualitätssicherung</v>
      </c>
      <c r="O421" s="92" t="str">
        <f>IF(ISBLANK(F421),VLOOKUP(Abfalldokumentation!$X421,'Liste Gründe'!A:D,3,FALSE),F421)</f>
        <v>Laborprobe</v>
      </c>
      <c r="P421" s="94" t="str">
        <f>IF(ISBLANK(Abfalldokumentation!$G421),"-",Abfalldokumentation!$G421)</f>
        <v>Laborprobe</v>
      </c>
      <c r="Q421" s="93">
        <f t="shared" si="43"/>
        <v>37</v>
      </c>
      <c r="R421" s="94" t="str">
        <f t="shared" si="44"/>
        <v>Produkte</v>
      </c>
      <c r="S421" s="94" t="str">
        <f t="shared" si="45"/>
        <v>BUs</v>
      </c>
      <c r="T421" s="94" t="str">
        <f t="shared" si="46"/>
        <v>Symptome</v>
      </c>
      <c r="U421" s="94" t="str">
        <f>IFERROR(VLOOKUP(Abfalldokumentation!$W421,Kennzahlen!S:U,3,FALSE)*Abfalldokumentation!$J421,"0")</f>
        <v>0</v>
      </c>
      <c r="V421" s="93" t="str">
        <f>IF(ISBLANK(A421),VLOOKUP(Abfalldokumentation!$W421,'Linien - BU'!R:S,2,FALSE),A421)</f>
        <v>Labor</v>
      </c>
      <c r="W421" s="95" t="str">
        <f t="shared" si="47"/>
        <v>Laborproben</v>
      </c>
      <c r="X421" s="108">
        <f t="shared" si="48"/>
        <v>73</v>
      </c>
      <c r="Y421" s="34"/>
      <c r="AC421" s="34"/>
      <c r="AF421" s="34"/>
      <c r="AG421" s="34"/>
      <c r="AH421" s="34"/>
    </row>
    <row r="422" spans="1:34" ht="30" customHeight="1" x14ac:dyDescent="0.25">
      <c r="A422" s="50" t="s">
        <v>59</v>
      </c>
      <c r="B422" s="51" t="s">
        <v>57</v>
      </c>
      <c r="C422" s="51">
        <v>66</v>
      </c>
      <c r="D422" s="62">
        <v>73</v>
      </c>
      <c r="E422" s="52">
        <v>44452</v>
      </c>
      <c r="F422" s="53" t="s">
        <v>58</v>
      </c>
      <c r="G422" s="54" t="s">
        <v>58</v>
      </c>
      <c r="H422" s="55" t="str">
        <f>IFERROR(VLOOKUP(Abfalldokumentation!$B422,Artikel!A:C,3,FALSE),Abfalldokumentation!$B422)</f>
        <v>Laborproben</v>
      </c>
      <c r="I422" s="96" t="str">
        <f>VLOOKUP(V422,'Linien - BU'!A:B,2,FALSE)</f>
        <v>Rest</v>
      </c>
      <c r="J422" s="97">
        <f t="shared" si="42"/>
        <v>66</v>
      </c>
      <c r="K422" s="98">
        <f>Abfalldokumentation!$E422</f>
        <v>44452</v>
      </c>
      <c r="L422" s="97" t="str">
        <f>IFERROR(IF(AND(OR(Abfalldokumentation!$I422="BU3",Abfalldokumentation!$I422="Verkauf"),Abfalldokumentation!$N422="Schimmel",Abfalldokumentation!$O422="keinen Abnehmer/kein Schälpersonal"),"Div. Zipfel, ES ohne Verwendung",VLOOKUP(Abfalldokumentation!$M422,Produktgruppen!A:B,2,FALSE)),"-")</f>
        <v>Qualitätssicherung</v>
      </c>
      <c r="M422" s="99" t="str">
        <f>IFERROR(VLOOKUP(Abfalldokumentation!$W422,Artikel!A:C,3,FALSE),Abfalldokumentation!$W422)</f>
        <v>Laborproben</v>
      </c>
      <c r="N422" s="100" t="str">
        <f>VLOOKUP(D422,'Liste Gründe'!A:D,2,FALSE)</f>
        <v>Qualitätssicherung</v>
      </c>
      <c r="O422" s="98" t="str">
        <f>IF(ISBLANK(F422),VLOOKUP(Abfalldokumentation!$X422,'Liste Gründe'!A:D,3,FALSE),F422)</f>
        <v>Laborprobe</v>
      </c>
      <c r="P422" s="100" t="str">
        <f>IF(ISBLANK(Abfalldokumentation!$G422),"-",Abfalldokumentation!$G422)</f>
        <v>Laborprobe</v>
      </c>
      <c r="Q422" s="99">
        <f t="shared" si="43"/>
        <v>37</v>
      </c>
      <c r="R422" s="100" t="str">
        <f t="shared" si="44"/>
        <v>Produkte</v>
      </c>
      <c r="S422" s="100" t="str">
        <f t="shared" si="45"/>
        <v>BUs</v>
      </c>
      <c r="T422" s="100" t="str">
        <f t="shared" si="46"/>
        <v>Symptome</v>
      </c>
      <c r="U422" s="100" t="str">
        <f>IFERROR(VLOOKUP(Abfalldokumentation!$W422,Kennzahlen!S:U,3,FALSE)*Abfalldokumentation!$J422,"0")</f>
        <v>0</v>
      </c>
      <c r="V422" s="99" t="str">
        <f>IF(ISBLANK(A422),VLOOKUP(Abfalldokumentation!$W422,'Linien - BU'!R:S,2,FALSE),A422)</f>
        <v>Labor</v>
      </c>
      <c r="W422" s="95" t="str">
        <f t="shared" si="47"/>
        <v>Laborproben</v>
      </c>
      <c r="X422" s="108">
        <f t="shared" si="48"/>
        <v>73</v>
      </c>
      <c r="Y422" s="34"/>
      <c r="AC422" s="34"/>
      <c r="AF422" s="34"/>
      <c r="AG422" s="34"/>
      <c r="AH422" s="34"/>
    </row>
    <row r="423" spans="1:34" ht="30" customHeight="1" x14ac:dyDescent="0.25">
      <c r="A423" s="56" t="s">
        <v>59</v>
      </c>
      <c r="B423" s="59" t="s">
        <v>90</v>
      </c>
      <c r="C423" s="57">
        <v>128</v>
      </c>
      <c r="D423" s="57">
        <v>70</v>
      </c>
      <c r="E423" s="58">
        <v>44452</v>
      </c>
      <c r="F423" s="59" t="s">
        <v>90</v>
      </c>
      <c r="G423" s="60" t="s">
        <v>90</v>
      </c>
      <c r="H423" s="61" t="str">
        <f>IFERROR(VLOOKUP(Abfalldokumentation!$B423,Artikel!A:C,3,FALSE),Abfalldokumentation!$B423)</f>
        <v>Rückstellproben</v>
      </c>
      <c r="I423" s="90" t="str">
        <f>VLOOKUP(V423,'Linien - BU'!A:B,2,FALSE)</f>
        <v>Rest</v>
      </c>
      <c r="J423" s="91">
        <f t="shared" si="42"/>
        <v>128</v>
      </c>
      <c r="K423" s="92">
        <f>Abfalldokumentation!$E423</f>
        <v>44452</v>
      </c>
      <c r="L423" s="91" t="str">
        <f>IFERROR(IF(AND(OR(Abfalldokumentation!$I423="BU3",Abfalldokumentation!$I423="Verkauf"),Abfalldokumentation!$N423="Schimmel",Abfalldokumentation!$O423="keinen Abnehmer/kein Schälpersonal"),"Div. Zipfel, ES ohne Verwendung",VLOOKUP(Abfalldokumentation!$M423,Produktgruppen!A:B,2,FALSE)),"-")</f>
        <v>Qualitätssicherung</v>
      </c>
      <c r="M423" s="93" t="str">
        <f>IFERROR(VLOOKUP(Abfalldokumentation!$W423,Artikel!A:C,3,FALSE),Abfalldokumentation!$W423)</f>
        <v>Rückstellproben</v>
      </c>
      <c r="N423" s="94" t="str">
        <f>VLOOKUP(D423,'Liste Gründe'!A:D,2,FALSE)</f>
        <v>Qualitätssicherung</v>
      </c>
      <c r="O423" s="92" t="str">
        <f>IF(ISBLANK(F423),VLOOKUP(Abfalldokumentation!$X423,'Liste Gründe'!A:D,3,FALSE),F423)</f>
        <v>Rückstellproben</v>
      </c>
      <c r="P423" s="94" t="str">
        <f>IF(ISBLANK(Abfalldokumentation!$G423),"-",Abfalldokumentation!$G423)</f>
        <v>Rückstellproben</v>
      </c>
      <c r="Q423" s="93">
        <f t="shared" si="43"/>
        <v>37</v>
      </c>
      <c r="R423" s="94" t="str">
        <f t="shared" si="44"/>
        <v>Produkte</v>
      </c>
      <c r="S423" s="94" t="str">
        <f t="shared" si="45"/>
        <v>BUs</v>
      </c>
      <c r="T423" s="94" t="str">
        <f t="shared" si="46"/>
        <v>Symptome</v>
      </c>
      <c r="U423" s="94" t="str">
        <f>IFERROR(VLOOKUP(Abfalldokumentation!$W423,Kennzahlen!S:U,3,FALSE)*Abfalldokumentation!$J423,"0")</f>
        <v>0</v>
      </c>
      <c r="V423" s="93" t="str">
        <f>IF(ISBLANK(A423),VLOOKUP(Abfalldokumentation!$W423,'Linien - BU'!R:S,2,FALSE),A423)</f>
        <v>Labor</v>
      </c>
      <c r="W423" s="95" t="str">
        <f t="shared" si="47"/>
        <v>Rückstellproben</v>
      </c>
      <c r="X423" s="108">
        <f t="shared" si="48"/>
        <v>70</v>
      </c>
      <c r="Y423" s="34"/>
      <c r="AC423" s="34"/>
      <c r="AF423" s="34"/>
      <c r="AG423" s="34"/>
      <c r="AH423" s="34"/>
    </row>
    <row r="424" spans="1:34" ht="30" customHeight="1" x14ac:dyDescent="0.25">
      <c r="A424" s="50" t="s">
        <v>15077</v>
      </c>
      <c r="B424" s="51">
        <v>29500482</v>
      </c>
      <c r="C424" s="51">
        <v>20</v>
      </c>
      <c r="D424" s="51">
        <v>61</v>
      </c>
      <c r="E424" s="52">
        <v>44453</v>
      </c>
      <c r="F424" s="53" t="s">
        <v>15</v>
      </c>
      <c r="G424" s="54" t="s">
        <v>15</v>
      </c>
      <c r="H424" s="55" t="str">
        <f>IFERROR(VLOOKUP(Abfalldokumentation!$B424,Artikel!A:C,3,FALSE),Abfalldokumentation!$B424)</f>
        <v>VOS Schwarzer Pfeffer R</v>
      </c>
      <c r="I424" s="96" t="str">
        <f>VLOOKUP(V424,'Linien - BU'!A:B,2,FALSE)</f>
        <v>BU4</v>
      </c>
      <c r="J424" s="97">
        <f t="shared" si="42"/>
        <v>20</v>
      </c>
      <c r="K424" s="98">
        <f>Abfalldokumentation!$E424</f>
        <v>44453</v>
      </c>
      <c r="L424" s="97" t="str">
        <f>IFERROR(IF(AND(OR(Abfalldokumentation!$I424="BU3",Abfalldokumentation!$I424="Verkauf"),Abfalldokumentation!$N424="Schimmel",Abfalldokumentation!$O424="keinen Abnehmer/kein Schälpersonal"),"Div. Zipfel, ES ohne Verwendung",VLOOKUP(Abfalldokumentation!$M424,Produktgruppen!A:B,2,FALSE)),"-")</f>
        <v>Vorschmelz</v>
      </c>
      <c r="M424" s="99" t="str">
        <f>IFERROR(VLOOKUP(Abfalldokumentation!$W424,Artikel!A:C,3,FALSE),Abfalldokumentation!$W424)</f>
        <v>VOS Schwarzer Pfeffer R</v>
      </c>
      <c r="N424" s="100" t="str">
        <f>VLOOKUP(D424,'Liste Gründe'!A:D,2,FALSE)</f>
        <v>keinen Verwendungszweck</v>
      </c>
      <c r="O424" s="98" t="str">
        <f>IF(ISBLANK(F424),VLOOKUP(Abfalldokumentation!$X424,'Liste Gründe'!A:D,3,FALSE),F424)</f>
        <v>keinen Verwendungszweck</v>
      </c>
      <c r="P424" s="100" t="str">
        <f>IF(ISBLANK(Abfalldokumentation!$G424),"-",Abfalldokumentation!$G424)</f>
        <v>keinen Verwendungszweck</v>
      </c>
      <c r="Q424" s="99">
        <f t="shared" si="43"/>
        <v>37</v>
      </c>
      <c r="R424" s="100" t="str">
        <f t="shared" si="44"/>
        <v>Produkte</v>
      </c>
      <c r="S424" s="100" t="str">
        <f t="shared" si="45"/>
        <v>BUs</v>
      </c>
      <c r="T424" s="100" t="str">
        <f t="shared" si="46"/>
        <v>Symptome</v>
      </c>
      <c r="U424" s="100">
        <f>IFERROR(VLOOKUP(Abfalldokumentation!$W424,Kennzahlen!S:U,3,FALSE)*Abfalldokumentation!$J424,"0")</f>
        <v>10</v>
      </c>
      <c r="V424" s="99" t="str">
        <f>IF(ISBLANK(A424),VLOOKUP(Abfalldokumentation!$W424,'Linien - BU'!R:S,2,FALSE),A424)</f>
        <v>L22</v>
      </c>
      <c r="W424" s="95">
        <f t="shared" si="47"/>
        <v>29500482</v>
      </c>
      <c r="X424" s="108">
        <f t="shared" si="48"/>
        <v>61</v>
      </c>
      <c r="Y424" s="34"/>
      <c r="AC424" s="34"/>
      <c r="AF424" s="34"/>
      <c r="AG424" s="34"/>
      <c r="AH424" s="34"/>
    </row>
    <row r="425" spans="1:34" ht="30" customHeight="1" x14ac:dyDescent="0.25">
      <c r="A425" s="56" t="s">
        <v>15077</v>
      </c>
      <c r="B425" s="57">
        <v>29500482</v>
      </c>
      <c r="C425" s="57">
        <v>5</v>
      </c>
      <c r="D425" s="57">
        <v>61</v>
      </c>
      <c r="E425" s="58">
        <v>44453</v>
      </c>
      <c r="F425" s="59" t="s">
        <v>15</v>
      </c>
      <c r="G425" s="60" t="s">
        <v>15</v>
      </c>
      <c r="H425" s="61" t="str">
        <f>IFERROR(VLOOKUP(Abfalldokumentation!$B425,Artikel!A:C,3,FALSE),Abfalldokumentation!$B425)</f>
        <v>VOS Schwarzer Pfeffer R</v>
      </c>
      <c r="I425" s="90" t="str">
        <f>VLOOKUP(V425,'Linien - BU'!A:B,2,FALSE)</f>
        <v>BU4</v>
      </c>
      <c r="J425" s="91">
        <f t="shared" si="42"/>
        <v>5</v>
      </c>
      <c r="K425" s="92">
        <f>Abfalldokumentation!$E425</f>
        <v>44453</v>
      </c>
      <c r="L425" s="91" t="str">
        <f>IFERROR(IF(AND(OR(Abfalldokumentation!$I425="BU3",Abfalldokumentation!$I425="Verkauf"),Abfalldokumentation!$N425="Schimmel",Abfalldokumentation!$O425="keinen Abnehmer/kein Schälpersonal"),"Div. Zipfel, ES ohne Verwendung",VLOOKUP(Abfalldokumentation!$M425,Produktgruppen!A:B,2,FALSE)),"-")</f>
        <v>Vorschmelz</v>
      </c>
      <c r="M425" s="93" t="str">
        <f>IFERROR(VLOOKUP(Abfalldokumentation!$W425,Artikel!A:C,3,FALSE),Abfalldokumentation!$W425)</f>
        <v>VOS Schwarzer Pfeffer R</v>
      </c>
      <c r="N425" s="94" t="str">
        <f>VLOOKUP(D425,'Liste Gründe'!A:D,2,FALSE)</f>
        <v>keinen Verwendungszweck</v>
      </c>
      <c r="O425" s="92" t="str">
        <f>IF(ISBLANK(F425),VLOOKUP(Abfalldokumentation!$X425,'Liste Gründe'!A:D,3,FALSE),F425)</f>
        <v>keinen Verwendungszweck</v>
      </c>
      <c r="P425" s="94" t="str">
        <f>IF(ISBLANK(Abfalldokumentation!$G425),"-",Abfalldokumentation!$G425)</f>
        <v>keinen Verwendungszweck</v>
      </c>
      <c r="Q425" s="93">
        <f t="shared" si="43"/>
        <v>37</v>
      </c>
      <c r="R425" s="94" t="str">
        <f t="shared" si="44"/>
        <v>Produkte</v>
      </c>
      <c r="S425" s="94" t="str">
        <f t="shared" si="45"/>
        <v>BUs</v>
      </c>
      <c r="T425" s="94" t="str">
        <f t="shared" si="46"/>
        <v>Symptome</v>
      </c>
      <c r="U425" s="94">
        <f>IFERROR(VLOOKUP(Abfalldokumentation!$W425,Kennzahlen!S:U,3,FALSE)*Abfalldokumentation!$J425,"0")</f>
        <v>2.5</v>
      </c>
      <c r="V425" s="93" t="str">
        <f>IF(ISBLANK(A425),VLOOKUP(Abfalldokumentation!$W425,'Linien - BU'!R:S,2,FALSE),A425)</f>
        <v>L22</v>
      </c>
      <c r="W425" s="95">
        <f t="shared" si="47"/>
        <v>29500482</v>
      </c>
      <c r="X425" s="108">
        <f t="shared" si="48"/>
        <v>61</v>
      </c>
      <c r="Y425" s="34"/>
      <c r="AC425" s="34"/>
      <c r="AF425" s="34"/>
      <c r="AG425" s="34"/>
      <c r="AH425" s="34"/>
    </row>
    <row r="426" spans="1:34" ht="30" customHeight="1" x14ac:dyDescent="0.25">
      <c r="A426" s="50" t="s">
        <v>15087</v>
      </c>
      <c r="B426" s="51">
        <v>29500885</v>
      </c>
      <c r="C426" s="51">
        <v>10</v>
      </c>
      <c r="D426" s="51">
        <v>61</v>
      </c>
      <c r="E426" s="52">
        <v>44453</v>
      </c>
      <c r="F426" s="53" t="s">
        <v>15</v>
      </c>
      <c r="G426" s="54" t="s">
        <v>79</v>
      </c>
      <c r="H426" s="55" t="str">
        <f>IFERROR(VLOOKUP(Abfalldokumentation!$B426,Artikel!A:C,3,FALSE),Abfalldokumentation!$B426)</f>
        <v>ABS HEUBL</v>
      </c>
      <c r="I426" s="96" t="str">
        <f>VLOOKUP(V426,'Linien - BU'!A:B,2,FALSE)</f>
        <v>BU4</v>
      </c>
      <c r="J426" s="97">
        <f t="shared" si="42"/>
        <v>10</v>
      </c>
      <c r="K426" s="98">
        <f>Abfalldokumentation!$E426</f>
        <v>44453</v>
      </c>
      <c r="L426" s="97" t="str">
        <f>IFERROR(IF(AND(OR(Abfalldokumentation!$I426="BU3",Abfalldokumentation!$I426="Verkauf"),Abfalldokumentation!$N426="Schimmel",Abfalldokumentation!$O426="keinen Abnehmer/kein Schälpersonal"),"Div. Zipfel, ES ohne Verwendung",VLOOKUP(Abfalldokumentation!$M426,Produktgruppen!A:B,2,FALSE)),"-")</f>
        <v>ABS</v>
      </c>
      <c r="M426" s="99" t="str">
        <f>IFERROR(VLOOKUP(Abfalldokumentation!$W426,Artikel!A:C,3,FALSE),Abfalldokumentation!$W426)</f>
        <v>ABS HEUBL</v>
      </c>
      <c r="N426" s="100" t="str">
        <f>VLOOKUP(D426,'Liste Gründe'!A:D,2,FALSE)</f>
        <v>keinen Verwendungszweck</v>
      </c>
      <c r="O426" s="98" t="str">
        <f>IF(ISBLANK(F426),VLOOKUP(Abfalldokumentation!$X426,'Liste Gründe'!A:D,3,FALSE),F426)</f>
        <v>keinen Verwendungszweck</v>
      </c>
      <c r="P426" s="100" t="str">
        <f>IF(ISBLANK(Abfalldokumentation!$G426),"-",Abfalldokumentation!$G426)</f>
        <v>&lt;300kg/Monat</v>
      </c>
      <c r="Q426" s="99">
        <f t="shared" si="43"/>
        <v>37</v>
      </c>
      <c r="R426" s="100" t="str">
        <f t="shared" si="44"/>
        <v>Produkte</v>
      </c>
      <c r="S426" s="100" t="str">
        <f t="shared" si="45"/>
        <v>BUs</v>
      </c>
      <c r="T426" s="100" t="str">
        <f t="shared" si="46"/>
        <v>Symptome</v>
      </c>
      <c r="U426" s="100">
        <f>IFERROR(VLOOKUP(Abfalldokumentation!$W426,Kennzahlen!S:U,3,FALSE)*Abfalldokumentation!$J426,"0")</f>
        <v>0.1</v>
      </c>
      <c r="V426" s="99" t="str">
        <f>IF(ISBLANK(A426),VLOOKUP(Abfalldokumentation!$W426,'Linien - BU'!R:S,2,FALSE),A426)</f>
        <v>L21</v>
      </c>
      <c r="W426" s="95">
        <f t="shared" si="47"/>
        <v>29500885</v>
      </c>
      <c r="X426" s="108">
        <f t="shared" si="48"/>
        <v>61</v>
      </c>
      <c r="Y426" s="34"/>
      <c r="AC426" s="34"/>
      <c r="AF426" s="34"/>
      <c r="AG426" s="34"/>
      <c r="AH426" s="34"/>
    </row>
    <row r="427" spans="1:34" ht="30" customHeight="1" x14ac:dyDescent="0.25">
      <c r="A427" s="56" t="s">
        <v>15064</v>
      </c>
      <c r="B427" s="57">
        <v>29500904</v>
      </c>
      <c r="C427" s="57">
        <v>9</v>
      </c>
      <c r="D427" s="57">
        <v>61</v>
      </c>
      <c r="E427" s="58">
        <v>44453</v>
      </c>
      <c r="F427" s="59" t="s">
        <v>15</v>
      </c>
      <c r="G427" s="60" t="s">
        <v>151</v>
      </c>
      <c r="H427" s="61" t="str">
        <f>IFERROR(VLOOKUP(Abfalldokumentation!$B427,Artikel!A:C,3,FALSE),Abfalldokumentation!$B427)</f>
        <v>ABS TI-AD</v>
      </c>
      <c r="I427" s="90" t="str">
        <f>VLOOKUP(V427,'Linien - BU'!A:B,2,FALSE)</f>
        <v>BU4</v>
      </c>
      <c r="J427" s="91">
        <f t="shared" si="42"/>
        <v>9</v>
      </c>
      <c r="K427" s="92">
        <f>Abfalldokumentation!$E427</f>
        <v>44453</v>
      </c>
      <c r="L427" s="91" t="str">
        <f>IFERROR(IF(AND(OR(Abfalldokumentation!$I427="BU3",Abfalldokumentation!$I427="Verkauf"),Abfalldokumentation!$N427="Schimmel",Abfalldokumentation!$O427="keinen Abnehmer/kein Schälpersonal"),"Div. Zipfel, ES ohne Verwendung",VLOOKUP(Abfalldokumentation!$M427,Produktgruppen!A:B,2,FALSE)),"-")</f>
        <v>ABS</v>
      </c>
      <c r="M427" s="93" t="str">
        <f>IFERROR(VLOOKUP(Abfalldokumentation!$W427,Artikel!A:C,3,FALSE),Abfalldokumentation!$W427)</f>
        <v>ABS TI-AD</v>
      </c>
      <c r="N427" s="94" t="str">
        <f>VLOOKUP(D427,'Liste Gründe'!A:D,2,FALSE)</f>
        <v>keinen Verwendungszweck</v>
      </c>
      <c r="O427" s="92" t="str">
        <f>IF(ISBLANK(F427),VLOOKUP(Abfalldokumentation!$X427,'Liste Gründe'!A:D,3,FALSE),F427)</f>
        <v>keinen Verwendungszweck</v>
      </c>
      <c r="P427" s="94" t="str">
        <f>IF(ISBLANK(Abfalldokumentation!$G427),"-",Abfalldokumentation!$G427)</f>
        <v>&lt;50kg/Monat</v>
      </c>
      <c r="Q427" s="93">
        <f t="shared" si="43"/>
        <v>37</v>
      </c>
      <c r="R427" s="94" t="str">
        <f t="shared" si="44"/>
        <v>Produkte</v>
      </c>
      <c r="S427" s="94" t="str">
        <f t="shared" si="45"/>
        <v>BUs</v>
      </c>
      <c r="T427" s="94" t="str">
        <f t="shared" si="46"/>
        <v>Symptome</v>
      </c>
      <c r="U427" s="94">
        <f>IFERROR(VLOOKUP(Abfalldokumentation!$W427,Kennzahlen!S:U,3,FALSE)*Abfalldokumentation!$J427,"0")</f>
        <v>0.09</v>
      </c>
      <c r="V427" s="93" t="str">
        <f>IF(ISBLANK(A427),VLOOKUP(Abfalldokumentation!$W427,'Linien - BU'!R:S,2,FALSE),A427)</f>
        <v>L23</v>
      </c>
      <c r="W427" s="95">
        <f t="shared" si="47"/>
        <v>29500904</v>
      </c>
      <c r="X427" s="108">
        <f t="shared" si="48"/>
        <v>61</v>
      </c>
      <c r="Y427" s="34"/>
      <c r="AC427" s="34"/>
      <c r="AF427" s="34"/>
      <c r="AG427" s="34"/>
      <c r="AH427" s="34"/>
    </row>
    <row r="428" spans="1:34" ht="30" customHeight="1" x14ac:dyDescent="0.25">
      <c r="A428" s="50" t="s">
        <v>15060</v>
      </c>
      <c r="B428" s="51">
        <v>29500913</v>
      </c>
      <c r="C428" s="51">
        <v>7</v>
      </c>
      <c r="D428" s="51">
        <v>61</v>
      </c>
      <c r="E428" s="52">
        <v>44453</v>
      </c>
      <c r="F428" s="53" t="s">
        <v>15</v>
      </c>
      <c r="G428" s="54" t="s">
        <v>155</v>
      </c>
      <c r="H428" s="55" t="str">
        <f>IFERROR(VLOOKUP(Abfalldokumentation!$B428,Artikel!A:C,3,FALSE),Abfalldokumentation!$B428)</f>
        <v>ABS ZIEGENR</v>
      </c>
      <c r="I428" s="96" t="str">
        <f>VLOOKUP(V428,'Linien - BU'!A:B,2,FALSE)</f>
        <v>BU4</v>
      </c>
      <c r="J428" s="97">
        <f t="shared" si="42"/>
        <v>7</v>
      </c>
      <c r="K428" s="98">
        <f>Abfalldokumentation!$E428</f>
        <v>44453</v>
      </c>
      <c r="L428" s="97" t="str">
        <f>IFERROR(IF(AND(OR(Abfalldokumentation!$I428="BU3",Abfalldokumentation!$I428="Verkauf"),Abfalldokumentation!$N428="Schimmel",Abfalldokumentation!$O428="keinen Abnehmer/kein Schälpersonal"),"Div. Zipfel, ES ohne Verwendung",VLOOKUP(Abfalldokumentation!$M428,Produktgruppen!A:B,2,FALSE)),"-")</f>
        <v>ABS</v>
      </c>
      <c r="M428" s="99" t="str">
        <f>IFERROR(VLOOKUP(Abfalldokumentation!$W428,Artikel!A:C,3,FALSE),Abfalldokumentation!$W428)</f>
        <v>ABS ZIEGENR</v>
      </c>
      <c r="N428" s="100" t="str">
        <f>VLOOKUP(D428,'Liste Gründe'!A:D,2,FALSE)</f>
        <v>keinen Verwendungszweck</v>
      </c>
      <c r="O428" s="98" t="str">
        <f>IF(ISBLANK(F428),VLOOKUP(Abfalldokumentation!$X428,'Liste Gründe'!A:D,3,FALSE),F428)</f>
        <v>keinen Verwendungszweck</v>
      </c>
      <c r="P428" s="100" t="str">
        <f>IF(ISBLANK(Abfalldokumentation!$G428),"-",Abfalldokumentation!$G428)</f>
        <v>&lt;100kg/Monat</v>
      </c>
      <c r="Q428" s="99">
        <f t="shared" si="43"/>
        <v>37</v>
      </c>
      <c r="R428" s="100" t="str">
        <f t="shared" si="44"/>
        <v>Produkte</v>
      </c>
      <c r="S428" s="100" t="str">
        <f t="shared" si="45"/>
        <v>BUs</v>
      </c>
      <c r="T428" s="100" t="str">
        <f t="shared" si="46"/>
        <v>Symptome</v>
      </c>
      <c r="U428" s="100">
        <f>IFERROR(VLOOKUP(Abfalldokumentation!$W428,Kennzahlen!S:U,3,FALSE)*Abfalldokumentation!$J428,"0")</f>
        <v>7.0000000000000007E-2</v>
      </c>
      <c r="V428" s="99" t="str">
        <f>IF(ISBLANK(A428),VLOOKUP(Abfalldokumentation!$W428,'Linien - BU'!R:S,2,FALSE),A428)</f>
        <v>L20</v>
      </c>
      <c r="W428" s="95">
        <f t="shared" si="47"/>
        <v>29500913</v>
      </c>
      <c r="X428" s="108">
        <f t="shared" si="48"/>
        <v>61</v>
      </c>
      <c r="Y428" s="34"/>
      <c r="AC428" s="34"/>
      <c r="AF428" s="34"/>
      <c r="AG428" s="34"/>
      <c r="AH428" s="34"/>
    </row>
    <row r="429" spans="1:34" ht="30" customHeight="1" x14ac:dyDescent="0.25">
      <c r="A429" s="56" t="s">
        <v>41</v>
      </c>
      <c r="B429" s="57">
        <v>29500918</v>
      </c>
      <c r="C429" s="57">
        <v>48</v>
      </c>
      <c r="D429" s="57">
        <v>12</v>
      </c>
      <c r="E429" s="58">
        <v>44453</v>
      </c>
      <c r="F429" s="59" t="s">
        <v>39</v>
      </c>
      <c r="G429" s="60" t="s">
        <v>40</v>
      </c>
      <c r="H429" s="61" t="str">
        <f>IFERROR(VLOOKUP(Abfalldokumentation!$B429,Artikel!A:C,3,FALSE),Abfalldokumentation!$B429)</f>
        <v>VOS SKZ-GOU</v>
      </c>
      <c r="I429" s="90" t="str">
        <f>VLOOKUP(V429,'Linien - BU'!A:B,2,FALSE)</f>
        <v>BU1</v>
      </c>
      <c r="J429" s="91">
        <f t="shared" si="42"/>
        <v>48</v>
      </c>
      <c r="K429" s="92">
        <f>Abfalldokumentation!$E429</f>
        <v>44453</v>
      </c>
      <c r="L429" s="91" t="str">
        <f>IFERROR(IF(AND(OR(Abfalldokumentation!$I429="BU3",Abfalldokumentation!$I429="Verkauf"),Abfalldokumentation!$N429="Schimmel",Abfalldokumentation!$O429="keinen Abnehmer/kein Schälpersonal"),"Div. Zipfel, ES ohne Verwendung",VLOOKUP(Abfalldokumentation!$M429,Produktgruppen!A:B,2,FALSE)),"-")</f>
        <v>Vorschmelz</v>
      </c>
      <c r="M429" s="93" t="str">
        <f>IFERROR(VLOOKUP(Abfalldokumentation!$W429,Artikel!A:C,3,FALSE),Abfalldokumentation!$W429)</f>
        <v>VOS SKZ-GOU</v>
      </c>
      <c r="N429" s="94" t="str">
        <f>VLOOKUP(D429,'Liste Gründe'!A:D,2,FALSE)</f>
        <v>Schimmel</v>
      </c>
      <c r="O429" s="92" t="str">
        <f>IF(ISBLANK(F429),VLOOKUP(Abfalldokumentation!$X429,'Liste Gründe'!A:D,3,FALSE),F429)</f>
        <v>keine Verarbeitung</v>
      </c>
      <c r="P429" s="94" t="str">
        <f>IF(ISBLANK(Abfalldokumentation!$G429),"-",Abfalldokumentation!$G429)</f>
        <v>Aufgrund Konsistenz nicht genommen. Zu wenig VOS verarbeitet. Vom Warmen ins Kalte -&gt; Schimmel</v>
      </c>
      <c r="Q429" s="93">
        <f t="shared" si="43"/>
        <v>37</v>
      </c>
      <c r="R429" s="94" t="str">
        <f t="shared" si="44"/>
        <v>Produkte</v>
      </c>
      <c r="S429" s="94" t="str">
        <f t="shared" si="45"/>
        <v>BUs</v>
      </c>
      <c r="T429" s="94" t="str">
        <f t="shared" si="46"/>
        <v>Symptome</v>
      </c>
      <c r="U429" s="94">
        <f>IFERROR(VLOOKUP(Abfalldokumentation!$W429,Kennzahlen!S:U,3,FALSE)*Abfalldokumentation!$J429,"0")</f>
        <v>24</v>
      </c>
      <c r="V429" s="93" t="str">
        <f>IF(ISBLANK(A429),VLOOKUP(Abfalldokumentation!$W429,'Linien - BU'!R:S,2,FALSE),A429)</f>
        <v>Schmelze</v>
      </c>
      <c r="W429" s="95">
        <f t="shared" si="47"/>
        <v>29500918</v>
      </c>
      <c r="X429" s="108">
        <f t="shared" si="48"/>
        <v>12</v>
      </c>
      <c r="Y429" s="34"/>
      <c r="AC429" s="34"/>
      <c r="AF429" s="34"/>
      <c r="AG429" s="34"/>
      <c r="AH429" s="34"/>
    </row>
    <row r="430" spans="1:34" ht="30" customHeight="1" x14ac:dyDescent="0.25">
      <c r="A430" s="50" t="s">
        <v>15087</v>
      </c>
      <c r="B430" s="51">
        <v>29500952</v>
      </c>
      <c r="C430" s="51">
        <v>12</v>
      </c>
      <c r="D430" s="51">
        <v>61</v>
      </c>
      <c r="E430" s="52">
        <v>44453</v>
      </c>
      <c r="F430" s="53" t="s">
        <v>15</v>
      </c>
      <c r="G430" s="54" t="s">
        <v>79</v>
      </c>
      <c r="H430" s="55" t="str">
        <f>IFERROR(VLOOKUP(Abfalldokumentation!$B430,Artikel!A:C,3,FALSE),Abfalldokumentation!$B430)</f>
        <v>ABS GRÜN-PESTO</v>
      </c>
      <c r="I430" s="96" t="str">
        <f>VLOOKUP(V430,'Linien - BU'!A:B,2,FALSE)</f>
        <v>BU4</v>
      </c>
      <c r="J430" s="97">
        <f t="shared" si="42"/>
        <v>12</v>
      </c>
      <c r="K430" s="98">
        <f>Abfalldokumentation!$E430</f>
        <v>44453</v>
      </c>
      <c r="L430" s="97" t="str">
        <f>IFERROR(IF(AND(OR(Abfalldokumentation!$I430="BU3",Abfalldokumentation!$I430="Verkauf"),Abfalldokumentation!$N430="Schimmel",Abfalldokumentation!$O430="keinen Abnehmer/kein Schälpersonal"),"Div. Zipfel, ES ohne Verwendung",VLOOKUP(Abfalldokumentation!$M430,Produktgruppen!A:B,2,FALSE)),"-")</f>
        <v>ABS</v>
      </c>
      <c r="M430" s="99" t="str">
        <f>IFERROR(VLOOKUP(Abfalldokumentation!$W430,Artikel!A:C,3,FALSE),Abfalldokumentation!$W430)</f>
        <v>ABS GRÜN-PESTO</v>
      </c>
      <c r="N430" s="100" t="str">
        <f>VLOOKUP(D430,'Liste Gründe'!A:D,2,FALSE)</f>
        <v>keinen Verwendungszweck</v>
      </c>
      <c r="O430" s="98" t="str">
        <f>IF(ISBLANK(F430),VLOOKUP(Abfalldokumentation!$X430,'Liste Gründe'!A:D,3,FALSE),F430)</f>
        <v>keinen Verwendungszweck</v>
      </c>
      <c r="P430" s="100" t="str">
        <f>IF(ISBLANK(Abfalldokumentation!$G430),"-",Abfalldokumentation!$G430)</f>
        <v>&lt;300kg/Monat</v>
      </c>
      <c r="Q430" s="99">
        <f t="shared" si="43"/>
        <v>37</v>
      </c>
      <c r="R430" s="100" t="str">
        <f t="shared" si="44"/>
        <v>Produkte</v>
      </c>
      <c r="S430" s="100" t="str">
        <f t="shared" si="45"/>
        <v>BUs</v>
      </c>
      <c r="T430" s="100" t="str">
        <f t="shared" si="46"/>
        <v>Symptome</v>
      </c>
      <c r="U430" s="100">
        <f>IFERROR(VLOOKUP(Abfalldokumentation!$W430,Kennzahlen!S:U,3,FALSE)*Abfalldokumentation!$J430,"0")</f>
        <v>18</v>
      </c>
      <c r="V430" s="99" t="str">
        <f>IF(ISBLANK(A430),VLOOKUP(Abfalldokumentation!$W430,'Linien - BU'!R:S,2,FALSE),A430)</f>
        <v>L21</v>
      </c>
      <c r="W430" s="95">
        <f t="shared" si="47"/>
        <v>29500952</v>
      </c>
      <c r="X430" s="108">
        <f t="shared" si="48"/>
        <v>61</v>
      </c>
      <c r="Y430" s="34"/>
      <c r="AC430" s="34"/>
      <c r="AF430" s="34"/>
      <c r="AG430" s="34"/>
      <c r="AH430" s="34"/>
    </row>
    <row r="431" spans="1:34" ht="30" customHeight="1" x14ac:dyDescent="0.25">
      <c r="A431" s="56" t="s">
        <v>15087</v>
      </c>
      <c r="B431" s="57">
        <v>29501009</v>
      </c>
      <c r="C431" s="57">
        <v>6</v>
      </c>
      <c r="D431" s="57">
        <v>61</v>
      </c>
      <c r="E431" s="58">
        <v>44453</v>
      </c>
      <c r="F431" s="59" t="s">
        <v>15</v>
      </c>
      <c r="G431" s="60" t="s">
        <v>79</v>
      </c>
      <c r="H431" s="61" t="str">
        <f>IFERROR(VLOOKUP(Abfalldokumentation!$B431,Artikel!A:C,3,FALSE),Abfalldokumentation!$B431)</f>
        <v>ABS Whisky-Nuts</v>
      </c>
      <c r="I431" s="90" t="str">
        <f>VLOOKUP(V431,'Linien - BU'!A:B,2,FALSE)</f>
        <v>BU4</v>
      </c>
      <c r="J431" s="91">
        <f t="shared" si="42"/>
        <v>6</v>
      </c>
      <c r="K431" s="92">
        <f>Abfalldokumentation!$E431</f>
        <v>44453</v>
      </c>
      <c r="L431" s="91" t="str">
        <f>IFERROR(IF(AND(OR(Abfalldokumentation!$I431="BU3",Abfalldokumentation!$I431="Verkauf"),Abfalldokumentation!$N431="Schimmel",Abfalldokumentation!$O431="keinen Abnehmer/kein Schälpersonal"),"Div. Zipfel, ES ohne Verwendung",VLOOKUP(Abfalldokumentation!$M431,Produktgruppen!A:B,2,FALSE)),"-")</f>
        <v>ABS</v>
      </c>
      <c r="M431" s="93" t="str">
        <f>IFERROR(VLOOKUP(Abfalldokumentation!$W431,Artikel!A:C,3,FALSE),Abfalldokumentation!$W431)</f>
        <v>ABS Whisky-Nuts</v>
      </c>
      <c r="N431" s="94" t="str">
        <f>VLOOKUP(D431,'Liste Gründe'!A:D,2,FALSE)</f>
        <v>keinen Verwendungszweck</v>
      </c>
      <c r="O431" s="92" t="str">
        <f>IF(ISBLANK(F431),VLOOKUP(Abfalldokumentation!$X431,'Liste Gründe'!A:D,3,FALSE),F431)</f>
        <v>keinen Verwendungszweck</v>
      </c>
      <c r="P431" s="94" t="str">
        <f>IF(ISBLANK(Abfalldokumentation!$G431),"-",Abfalldokumentation!$G431)</f>
        <v>&lt;300kg/Monat</v>
      </c>
      <c r="Q431" s="93">
        <f t="shared" si="43"/>
        <v>37</v>
      </c>
      <c r="R431" s="94" t="str">
        <f t="shared" si="44"/>
        <v>Produkte</v>
      </c>
      <c r="S431" s="94" t="str">
        <f t="shared" si="45"/>
        <v>BUs</v>
      </c>
      <c r="T431" s="94" t="str">
        <f t="shared" si="46"/>
        <v>Symptome</v>
      </c>
      <c r="U431" s="94">
        <f>IFERROR(VLOOKUP(Abfalldokumentation!$W431,Kennzahlen!S:U,3,FALSE)*Abfalldokumentation!$J431,"0")</f>
        <v>9</v>
      </c>
      <c r="V431" s="93" t="str">
        <f>IF(ISBLANK(A431),VLOOKUP(Abfalldokumentation!$W431,'Linien - BU'!R:S,2,FALSE),A431)</f>
        <v>L21</v>
      </c>
      <c r="W431" s="95">
        <f t="shared" si="47"/>
        <v>29501009</v>
      </c>
      <c r="X431" s="108">
        <f t="shared" si="48"/>
        <v>61</v>
      </c>
      <c r="Y431" s="34"/>
      <c r="AC431" s="34"/>
      <c r="AF431" s="34"/>
      <c r="AG431" s="34"/>
      <c r="AH431" s="34"/>
    </row>
    <row r="432" spans="1:34" ht="30" customHeight="1" x14ac:dyDescent="0.25">
      <c r="A432" s="50" t="s">
        <v>15077</v>
      </c>
      <c r="B432" s="51">
        <v>29501020</v>
      </c>
      <c r="C432" s="51">
        <v>20</v>
      </c>
      <c r="D432" s="51">
        <v>61</v>
      </c>
      <c r="E432" s="52">
        <v>44453</v>
      </c>
      <c r="F432" s="53" t="s">
        <v>15</v>
      </c>
      <c r="G432" s="54" t="s">
        <v>15</v>
      </c>
      <c r="H432" s="55" t="str">
        <f>IFERROR(VLOOKUP(Abfalldokumentation!$B432,Artikel!A:C,3,FALSE),Abfalldokumentation!$B432)</f>
        <v>VOS WAL-THEKE</v>
      </c>
      <c r="I432" s="96" t="str">
        <f>VLOOKUP(V432,'Linien - BU'!A:B,2,FALSE)</f>
        <v>BU4</v>
      </c>
      <c r="J432" s="97">
        <f t="shared" si="42"/>
        <v>20</v>
      </c>
      <c r="K432" s="98">
        <f>Abfalldokumentation!$E432</f>
        <v>44453</v>
      </c>
      <c r="L432" s="97" t="str">
        <f>IFERROR(IF(AND(OR(Abfalldokumentation!$I432="BU3",Abfalldokumentation!$I432="Verkauf"),Abfalldokumentation!$N432="Schimmel",Abfalldokumentation!$O432="keinen Abnehmer/kein Schälpersonal"),"Div. Zipfel, ES ohne Verwendung",VLOOKUP(Abfalldokumentation!$M432,Produktgruppen!A:B,2,FALSE)),"-")</f>
        <v>Vorschmelz</v>
      </c>
      <c r="M432" s="99" t="str">
        <f>IFERROR(VLOOKUP(Abfalldokumentation!$W432,Artikel!A:C,3,FALSE),Abfalldokumentation!$W432)</f>
        <v>VOS WAL-THEKE</v>
      </c>
      <c r="N432" s="100" t="str">
        <f>VLOOKUP(D432,'Liste Gründe'!A:D,2,FALSE)</f>
        <v>keinen Verwendungszweck</v>
      </c>
      <c r="O432" s="98" t="str">
        <f>IF(ISBLANK(F432),VLOOKUP(Abfalldokumentation!$X432,'Liste Gründe'!A:D,3,FALSE),F432)</f>
        <v>keinen Verwendungszweck</v>
      </c>
      <c r="P432" s="100" t="str">
        <f>IF(ISBLANK(Abfalldokumentation!$G432),"-",Abfalldokumentation!$G432)</f>
        <v>keinen Verwendungszweck</v>
      </c>
      <c r="Q432" s="99">
        <f t="shared" si="43"/>
        <v>37</v>
      </c>
      <c r="R432" s="100" t="str">
        <f t="shared" si="44"/>
        <v>Produkte</v>
      </c>
      <c r="S432" s="100" t="str">
        <f t="shared" si="45"/>
        <v>BUs</v>
      </c>
      <c r="T432" s="100" t="str">
        <f t="shared" si="46"/>
        <v>Symptome</v>
      </c>
      <c r="U432" s="100">
        <f>IFERROR(VLOOKUP(Abfalldokumentation!$W432,Kennzahlen!S:U,3,FALSE)*Abfalldokumentation!$J432,"0")</f>
        <v>10</v>
      </c>
      <c r="V432" s="99" t="str">
        <f>IF(ISBLANK(A432),VLOOKUP(Abfalldokumentation!$W432,'Linien - BU'!R:S,2,FALSE),A432)</f>
        <v>L22</v>
      </c>
      <c r="W432" s="95">
        <f t="shared" si="47"/>
        <v>29501020</v>
      </c>
      <c r="X432" s="108">
        <f t="shared" si="48"/>
        <v>61</v>
      </c>
      <c r="Y432" s="34"/>
      <c r="AC432" s="34"/>
      <c r="AF432" s="34"/>
      <c r="AG432" s="34"/>
      <c r="AH432" s="34"/>
    </row>
    <row r="433" spans="1:34" ht="30" customHeight="1" x14ac:dyDescent="0.25">
      <c r="A433" s="56" t="s">
        <v>41</v>
      </c>
      <c r="B433" s="57">
        <v>29501021</v>
      </c>
      <c r="C433" s="57">
        <v>25</v>
      </c>
      <c r="D433" s="57">
        <v>12</v>
      </c>
      <c r="E433" s="58">
        <v>44453</v>
      </c>
      <c r="F433" s="59" t="s">
        <v>39</v>
      </c>
      <c r="G433" s="60" t="s">
        <v>40</v>
      </c>
      <c r="H433" s="61" t="str">
        <f>IFERROR(VLOOKUP(Abfalldokumentation!$B433,Artikel!A:C,3,FALSE),Abfalldokumentation!$B433)</f>
        <v>VOS URW NATUR AMM CO RE</v>
      </c>
      <c r="I433" s="90" t="str">
        <f>VLOOKUP(V433,'Linien - BU'!A:B,2,FALSE)</f>
        <v>BU1</v>
      </c>
      <c r="J433" s="91">
        <f t="shared" si="42"/>
        <v>25</v>
      </c>
      <c r="K433" s="92">
        <f>Abfalldokumentation!$E433</f>
        <v>44453</v>
      </c>
      <c r="L433" s="91" t="str">
        <f>IFERROR(IF(AND(OR(Abfalldokumentation!$I433="BU3",Abfalldokumentation!$I433="Verkauf"),Abfalldokumentation!$N433="Schimmel",Abfalldokumentation!$O433="keinen Abnehmer/kein Schälpersonal"),"Div. Zipfel, ES ohne Verwendung",VLOOKUP(Abfalldokumentation!$M433,Produktgruppen!A:B,2,FALSE)),"-")</f>
        <v>Vorschmelz</v>
      </c>
      <c r="M433" s="93" t="str">
        <f>IFERROR(VLOOKUP(Abfalldokumentation!$W433,Artikel!A:C,3,FALSE),Abfalldokumentation!$W433)</f>
        <v>VOS URW NATUR AMM CO RE</v>
      </c>
      <c r="N433" s="94" t="str">
        <f>VLOOKUP(D433,'Liste Gründe'!A:D,2,FALSE)</f>
        <v>Schimmel</v>
      </c>
      <c r="O433" s="92" t="str">
        <f>IF(ISBLANK(F433),VLOOKUP(Abfalldokumentation!$X433,'Liste Gründe'!A:D,3,FALSE),F433)</f>
        <v>keine Verarbeitung</v>
      </c>
      <c r="P433" s="94" t="str">
        <f>IF(ISBLANK(Abfalldokumentation!$G433),"-",Abfalldokumentation!$G433)</f>
        <v>Aufgrund Konsistenz nicht genommen. Zu wenig VOS verarbeitet. Vom Warmen ins Kalte -&gt; Schimmel</v>
      </c>
      <c r="Q433" s="93">
        <f t="shared" si="43"/>
        <v>37</v>
      </c>
      <c r="R433" s="94" t="str">
        <f t="shared" si="44"/>
        <v>Produkte</v>
      </c>
      <c r="S433" s="94" t="str">
        <f t="shared" si="45"/>
        <v>BUs</v>
      </c>
      <c r="T433" s="94" t="str">
        <f t="shared" si="46"/>
        <v>Symptome</v>
      </c>
      <c r="U433" s="94">
        <f>IFERROR(VLOOKUP(Abfalldokumentation!$W433,Kennzahlen!S:U,3,FALSE)*Abfalldokumentation!$J433,"0")</f>
        <v>12.5</v>
      </c>
      <c r="V433" s="93" t="str">
        <f>IF(ISBLANK(A433),VLOOKUP(Abfalldokumentation!$W433,'Linien - BU'!R:S,2,FALSE),A433)</f>
        <v>Schmelze</v>
      </c>
      <c r="W433" s="95">
        <f t="shared" si="47"/>
        <v>29501021</v>
      </c>
      <c r="X433" s="108">
        <f t="shared" si="48"/>
        <v>12</v>
      </c>
      <c r="Y433" s="34"/>
      <c r="AC433" s="34"/>
      <c r="AF433" s="34"/>
      <c r="AG433" s="34"/>
      <c r="AH433" s="34"/>
    </row>
    <row r="434" spans="1:34" ht="30" customHeight="1" x14ac:dyDescent="0.25">
      <c r="A434" s="50" t="s">
        <v>15044</v>
      </c>
      <c r="B434" s="51">
        <v>29501022</v>
      </c>
      <c r="C434" s="51">
        <v>525</v>
      </c>
      <c r="D434" s="51">
        <v>12</v>
      </c>
      <c r="E434" s="52">
        <v>44453</v>
      </c>
      <c r="F434" s="53" t="s">
        <v>15041</v>
      </c>
      <c r="G434" s="54" t="s">
        <v>87</v>
      </c>
      <c r="H434" s="55" t="str">
        <f>IFERROR(VLOOKUP(Abfalldokumentation!$B434,Artikel!A:C,3,FALSE),Abfalldokumentation!$B434)</f>
        <v>VOS RW NATUR AMM CO REZ</v>
      </c>
      <c r="I434" s="96" t="str">
        <f>VLOOKUP(V434,'Linien - BU'!A:B,2,FALSE)</f>
        <v>Verkauf</v>
      </c>
      <c r="J434" s="97">
        <f t="shared" si="42"/>
        <v>525</v>
      </c>
      <c r="K434" s="98">
        <f>Abfalldokumentation!$E434</f>
        <v>44453</v>
      </c>
      <c r="L434" s="97" t="str">
        <f>IFERROR(IF(AND(OR(Abfalldokumentation!$I434="BU3",Abfalldokumentation!$I434="Verkauf"),Abfalldokumentation!$N434="Schimmel",Abfalldokumentation!$O434="keinen Abnehmer/kein Schälpersonal"),"Div. Zipfel, ES ohne Verwendung",VLOOKUP(Abfalldokumentation!$M434,Produktgruppen!A:B,2,FALSE)),"-")</f>
        <v>Div. Zipfel, ES ohne Verwendung</v>
      </c>
      <c r="M434" s="99" t="str">
        <f>IFERROR(VLOOKUP(Abfalldokumentation!$W434,Artikel!A:C,3,FALSE),Abfalldokumentation!$W434)</f>
        <v>VOS RW NATUR AMM CO REZ</v>
      </c>
      <c r="N434" s="100" t="str">
        <f>VLOOKUP(D434,'Liste Gründe'!A:D,2,FALSE)</f>
        <v>Schimmel</v>
      </c>
      <c r="O434" s="98" t="str">
        <f>IF(ISBLANK(F434),VLOOKUP(Abfalldokumentation!$X434,'Liste Gründe'!A:D,3,FALSE),F434)</f>
        <v>keinen Abnehmer/kein Schälpersonal</v>
      </c>
      <c r="P434" s="100" t="str">
        <f>IF(ISBLANK(Abfalldokumentation!$G434),"-",Abfalldokumentation!$G434)</f>
        <v>keinen Abnehmer/Schälen</v>
      </c>
      <c r="Q434" s="99">
        <f t="shared" si="43"/>
        <v>37</v>
      </c>
      <c r="R434" s="100" t="str">
        <f t="shared" si="44"/>
        <v>Produkte</v>
      </c>
      <c r="S434" s="100" t="str">
        <f t="shared" si="45"/>
        <v>BUs</v>
      </c>
      <c r="T434" s="100" t="str">
        <f t="shared" si="46"/>
        <v>Symptome</v>
      </c>
      <c r="U434" s="100">
        <f>IFERROR(VLOOKUP(Abfalldokumentation!$W434,Kennzahlen!S:U,3,FALSE)*Abfalldokumentation!$J434,"0")</f>
        <v>262.5</v>
      </c>
      <c r="V434" s="99" t="str">
        <f>IF(ISBLANK(A434),VLOOKUP(Abfalldokumentation!$W434,'Linien - BU'!R:S,2,FALSE),A434)</f>
        <v>Verkauf</v>
      </c>
      <c r="W434" s="95">
        <f t="shared" si="47"/>
        <v>29501022</v>
      </c>
      <c r="X434" s="108">
        <f t="shared" si="48"/>
        <v>12</v>
      </c>
      <c r="Y434" s="34"/>
      <c r="AC434" s="34"/>
      <c r="AF434" s="34"/>
      <c r="AG434" s="34"/>
      <c r="AH434" s="34"/>
    </row>
    <row r="435" spans="1:34" ht="30" customHeight="1" x14ac:dyDescent="0.25">
      <c r="A435" s="56" t="s">
        <v>15087</v>
      </c>
      <c r="B435" s="57">
        <v>29501029</v>
      </c>
      <c r="C435" s="57">
        <v>14</v>
      </c>
      <c r="D435" s="57">
        <v>61</v>
      </c>
      <c r="E435" s="58">
        <v>44453</v>
      </c>
      <c r="F435" s="59" t="s">
        <v>15</v>
      </c>
      <c r="G435" s="60" t="s">
        <v>79</v>
      </c>
      <c r="H435" s="61" t="str">
        <f>IFERROR(VLOOKUP(Abfalldokumentation!$B435,Artikel!A:C,3,FALSE),Abfalldokumentation!$B435)</f>
        <v>ABS BRUSCHETTA</v>
      </c>
      <c r="I435" s="90" t="str">
        <f>VLOOKUP(V435,'Linien - BU'!A:B,2,FALSE)</f>
        <v>BU4</v>
      </c>
      <c r="J435" s="91">
        <f t="shared" si="42"/>
        <v>14</v>
      </c>
      <c r="K435" s="92">
        <f>Abfalldokumentation!$E435</f>
        <v>44453</v>
      </c>
      <c r="L435" s="91" t="str">
        <f>IFERROR(IF(AND(OR(Abfalldokumentation!$I435="BU3",Abfalldokumentation!$I435="Verkauf"),Abfalldokumentation!$N435="Schimmel",Abfalldokumentation!$O435="keinen Abnehmer/kein Schälpersonal"),"Div. Zipfel, ES ohne Verwendung",VLOOKUP(Abfalldokumentation!$M435,Produktgruppen!A:B,2,FALSE)),"-")</f>
        <v>ABS</v>
      </c>
      <c r="M435" s="93" t="str">
        <f>IFERROR(VLOOKUP(Abfalldokumentation!$W435,Artikel!A:C,3,FALSE),Abfalldokumentation!$W435)</f>
        <v>ABS BRUSCHETTA</v>
      </c>
      <c r="N435" s="94" t="str">
        <f>VLOOKUP(D435,'Liste Gründe'!A:D,2,FALSE)</f>
        <v>keinen Verwendungszweck</v>
      </c>
      <c r="O435" s="92" t="str">
        <f>IF(ISBLANK(F435),VLOOKUP(Abfalldokumentation!$X435,'Liste Gründe'!A:D,3,FALSE),F435)</f>
        <v>keinen Verwendungszweck</v>
      </c>
      <c r="P435" s="94" t="str">
        <f>IF(ISBLANK(Abfalldokumentation!$G435),"-",Abfalldokumentation!$G435)</f>
        <v>&lt;300kg/Monat</v>
      </c>
      <c r="Q435" s="93">
        <f t="shared" si="43"/>
        <v>37</v>
      </c>
      <c r="R435" s="94" t="str">
        <f t="shared" si="44"/>
        <v>Produkte</v>
      </c>
      <c r="S435" s="94" t="str">
        <f t="shared" si="45"/>
        <v>BUs</v>
      </c>
      <c r="T435" s="94" t="str">
        <f t="shared" si="46"/>
        <v>Symptome</v>
      </c>
      <c r="U435" s="94">
        <f>IFERROR(VLOOKUP(Abfalldokumentation!$W435,Kennzahlen!S:U,3,FALSE)*Abfalldokumentation!$J435,"0")</f>
        <v>21</v>
      </c>
      <c r="V435" s="93" t="str">
        <f>IF(ISBLANK(A435),VLOOKUP(Abfalldokumentation!$W435,'Linien - BU'!R:S,2,FALSE),A435)</f>
        <v>L21</v>
      </c>
      <c r="W435" s="95">
        <f t="shared" si="47"/>
        <v>29501029</v>
      </c>
      <c r="X435" s="108">
        <f t="shared" si="48"/>
        <v>61</v>
      </c>
      <c r="Y435" s="34"/>
      <c r="AC435" s="34"/>
      <c r="AF435" s="34"/>
      <c r="AG435" s="34"/>
      <c r="AH435" s="34"/>
    </row>
    <row r="436" spans="1:34" ht="30" customHeight="1" x14ac:dyDescent="0.25">
      <c r="A436" s="50" t="s">
        <v>15087</v>
      </c>
      <c r="B436" s="51">
        <v>29501030</v>
      </c>
      <c r="C436" s="51">
        <v>8</v>
      </c>
      <c r="D436" s="51">
        <v>61</v>
      </c>
      <c r="E436" s="52">
        <v>44453</v>
      </c>
      <c r="F436" s="53" t="s">
        <v>15</v>
      </c>
      <c r="G436" s="54" t="s">
        <v>155</v>
      </c>
      <c r="H436" s="55" t="str">
        <f>IFERROR(VLOOKUP(Abfalldokumentation!$B436,Artikel!A:C,3,FALSE),Abfalldokumentation!$B436)</f>
        <v>ABS ORANG-PESTO</v>
      </c>
      <c r="I436" s="96" t="str">
        <f>VLOOKUP(V436,'Linien - BU'!A:B,2,FALSE)</f>
        <v>BU4</v>
      </c>
      <c r="J436" s="97">
        <f t="shared" si="42"/>
        <v>8</v>
      </c>
      <c r="K436" s="98">
        <f>Abfalldokumentation!$E436</f>
        <v>44453</v>
      </c>
      <c r="L436" s="97" t="str">
        <f>IFERROR(IF(AND(OR(Abfalldokumentation!$I436="BU3",Abfalldokumentation!$I436="Verkauf"),Abfalldokumentation!$N436="Schimmel",Abfalldokumentation!$O436="keinen Abnehmer/kein Schälpersonal"),"Div. Zipfel, ES ohne Verwendung",VLOOKUP(Abfalldokumentation!$M436,Produktgruppen!A:B,2,FALSE)),"-")</f>
        <v>ABS</v>
      </c>
      <c r="M436" s="99" t="str">
        <f>IFERROR(VLOOKUP(Abfalldokumentation!$W436,Artikel!A:C,3,FALSE),Abfalldokumentation!$W436)</f>
        <v>ABS ORANG-PESTO</v>
      </c>
      <c r="N436" s="100" t="str">
        <f>VLOOKUP(D436,'Liste Gründe'!A:D,2,FALSE)</f>
        <v>keinen Verwendungszweck</v>
      </c>
      <c r="O436" s="98" t="str">
        <f>IF(ISBLANK(F436),VLOOKUP(Abfalldokumentation!$X436,'Liste Gründe'!A:D,3,FALSE),F436)</f>
        <v>keinen Verwendungszweck</v>
      </c>
      <c r="P436" s="100" t="str">
        <f>IF(ISBLANK(Abfalldokumentation!$G436),"-",Abfalldokumentation!$G436)</f>
        <v>&lt;100kg/Monat</v>
      </c>
      <c r="Q436" s="99">
        <f t="shared" si="43"/>
        <v>37</v>
      </c>
      <c r="R436" s="100" t="str">
        <f t="shared" si="44"/>
        <v>Produkte</v>
      </c>
      <c r="S436" s="100" t="str">
        <f t="shared" si="45"/>
        <v>BUs</v>
      </c>
      <c r="T436" s="100" t="str">
        <f t="shared" si="46"/>
        <v>Symptome</v>
      </c>
      <c r="U436" s="100">
        <f>IFERROR(VLOOKUP(Abfalldokumentation!$W436,Kennzahlen!S:U,3,FALSE)*Abfalldokumentation!$J436,"0")</f>
        <v>12</v>
      </c>
      <c r="V436" s="99" t="str">
        <f>IF(ISBLANK(A436),VLOOKUP(Abfalldokumentation!$W436,'Linien - BU'!R:S,2,FALSE),A436)</f>
        <v>L21</v>
      </c>
      <c r="W436" s="95">
        <f t="shared" si="47"/>
        <v>29501030</v>
      </c>
      <c r="X436" s="108">
        <f t="shared" si="48"/>
        <v>61</v>
      </c>
      <c r="Y436" s="34"/>
      <c r="AC436" s="34"/>
      <c r="AF436" s="34"/>
      <c r="AG436" s="34"/>
      <c r="AH436" s="34"/>
    </row>
    <row r="437" spans="1:34" ht="30" customHeight="1" x14ac:dyDescent="0.25">
      <c r="A437" s="56" t="s">
        <v>15087</v>
      </c>
      <c r="B437" s="57">
        <v>29501030</v>
      </c>
      <c r="C437" s="57">
        <v>7</v>
      </c>
      <c r="D437" s="57">
        <v>61</v>
      </c>
      <c r="E437" s="58">
        <v>44453</v>
      </c>
      <c r="F437" s="59" t="s">
        <v>15</v>
      </c>
      <c r="G437" s="60" t="s">
        <v>155</v>
      </c>
      <c r="H437" s="61" t="str">
        <f>IFERROR(VLOOKUP(Abfalldokumentation!$B437,Artikel!A:C,3,FALSE),Abfalldokumentation!$B437)</f>
        <v>ABS ORANG-PESTO</v>
      </c>
      <c r="I437" s="90" t="str">
        <f>VLOOKUP(V437,'Linien - BU'!A:B,2,FALSE)</f>
        <v>BU4</v>
      </c>
      <c r="J437" s="91">
        <f t="shared" si="42"/>
        <v>7</v>
      </c>
      <c r="K437" s="92">
        <f>Abfalldokumentation!$E437</f>
        <v>44453</v>
      </c>
      <c r="L437" s="91" t="str">
        <f>IFERROR(IF(AND(OR(Abfalldokumentation!$I437="BU3",Abfalldokumentation!$I437="Verkauf"),Abfalldokumentation!$N437="Schimmel",Abfalldokumentation!$O437="keinen Abnehmer/kein Schälpersonal"),"Div. Zipfel, ES ohne Verwendung",VLOOKUP(Abfalldokumentation!$M437,Produktgruppen!A:B,2,FALSE)),"-")</f>
        <v>ABS</v>
      </c>
      <c r="M437" s="93" t="str">
        <f>IFERROR(VLOOKUP(Abfalldokumentation!$W437,Artikel!A:C,3,FALSE),Abfalldokumentation!$W437)</f>
        <v>ABS ORANG-PESTO</v>
      </c>
      <c r="N437" s="94" t="str">
        <f>VLOOKUP(D437,'Liste Gründe'!A:D,2,FALSE)</f>
        <v>keinen Verwendungszweck</v>
      </c>
      <c r="O437" s="92" t="str">
        <f>IF(ISBLANK(F437),VLOOKUP(Abfalldokumentation!$X437,'Liste Gründe'!A:D,3,FALSE),F437)</f>
        <v>keinen Verwendungszweck</v>
      </c>
      <c r="P437" s="94" t="str">
        <f>IF(ISBLANK(Abfalldokumentation!$G437),"-",Abfalldokumentation!$G437)</f>
        <v>&lt;100kg/Monat</v>
      </c>
      <c r="Q437" s="93">
        <f t="shared" si="43"/>
        <v>37</v>
      </c>
      <c r="R437" s="94" t="str">
        <f t="shared" si="44"/>
        <v>Produkte</v>
      </c>
      <c r="S437" s="94" t="str">
        <f t="shared" si="45"/>
        <v>BUs</v>
      </c>
      <c r="T437" s="94" t="str">
        <f t="shared" si="46"/>
        <v>Symptome</v>
      </c>
      <c r="U437" s="94">
        <f>IFERROR(VLOOKUP(Abfalldokumentation!$W437,Kennzahlen!S:U,3,FALSE)*Abfalldokumentation!$J437,"0")</f>
        <v>10.5</v>
      </c>
      <c r="V437" s="93" t="str">
        <f>IF(ISBLANK(A437),VLOOKUP(Abfalldokumentation!$W437,'Linien - BU'!R:S,2,FALSE),A437)</f>
        <v>L21</v>
      </c>
      <c r="W437" s="95">
        <f t="shared" si="47"/>
        <v>29501030</v>
      </c>
      <c r="X437" s="108">
        <f t="shared" si="48"/>
        <v>61</v>
      </c>
      <c r="Y437" s="34"/>
      <c r="AC437" s="34"/>
      <c r="AF437" s="34"/>
      <c r="AG437" s="34"/>
      <c r="AH437" s="34"/>
    </row>
    <row r="438" spans="1:34" ht="30" customHeight="1" x14ac:dyDescent="0.25">
      <c r="A438" s="50" t="s">
        <v>117</v>
      </c>
      <c r="B438" s="51">
        <v>29501030</v>
      </c>
      <c r="C438" s="51">
        <v>6</v>
      </c>
      <c r="D438" s="51">
        <v>61</v>
      </c>
      <c r="E438" s="52">
        <v>44453</v>
      </c>
      <c r="F438" s="53" t="s">
        <v>15</v>
      </c>
      <c r="G438" s="54" t="s">
        <v>155</v>
      </c>
      <c r="H438" s="55" t="str">
        <f>IFERROR(VLOOKUP(Abfalldokumentation!$B438,Artikel!A:C,3,FALSE),Abfalldokumentation!$B438)</f>
        <v>ABS ORANG-PESTO</v>
      </c>
      <c r="I438" s="96" t="str">
        <f>VLOOKUP(V438,'Linien - BU'!A:B,2,FALSE)</f>
        <v>BU4</v>
      </c>
      <c r="J438" s="97">
        <f t="shared" si="42"/>
        <v>6</v>
      </c>
      <c r="K438" s="98">
        <f>Abfalldokumentation!$E438</f>
        <v>44453</v>
      </c>
      <c r="L438" s="97" t="str">
        <f>IFERROR(IF(AND(OR(Abfalldokumentation!$I438="BU3",Abfalldokumentation!$I438="Verkauf"),Abfalldokumentation!$N438="Schimmel",Abfalldokumentation!$O438="keinen Abnehmer/kein Schälpersonal"),"Div. Zipfel, ES ohne Verwendung",VLOOKUP(Abfalldokumentation!$M438,Produktgruppen!A:B,2,FALSE)),"-")</f>
        <v>ABS</v>
      </c>
      <c r="M438" s="99" t="str">
        <f>IFERROR(VLOOKUP(Abfalldokumentation!$W438,Artikel!A:C,3,FALSE),Abfalldokumentation!$W438)</f>
        <v>ABS ORANG-PESTO</v>
      </c>
      <c r="N438" s="100" t="str">
        <f>VLOOKUP(D438,'Liste Gründe'!A:D,2,FALSE)</f>
        <v>keinen Verwendungszweck</v>
      </c>
      <c r="O438" s="98" t="str">
        <f>IF(ISBLANK(F438),VLOOKUP(Abfalldokumentation!$X438,'Liste Gründe'!A:D,3,FALSE),F438)</f>
        <v>keinen Verwendungszweck</v>
      </c>
      <c r="P438" s="100" t="str">
        <f>IF(ISBLANK(Abfalldokumentation!$G438),"-",Abfalldokumentation!$G438)</f>
        <v>&lt;100kg/Monat</v>
      </c>
      <c r="Q438" s="99">
        <f t="shared" si="43"/>
        <v>37</v>
      </c>
      <c r="R438" s="100" t="str">
        <f t="shared" si="44"/>
        <v>Produkte</v>
      </c>
      <c r="S438" s="100" t="str">
        <f t="shared" si="45"/>
        <v>BUs</v>
      </c>
      <c r="T438" s="100" t="str">
        <f t="shared" si="46"/>
        <v>Symptome</v>
      </c>
      <c r="U438" s="100">
        <f>IFERROR(VLOOKUP(Abfalldokumentation!$W438,Kennzahlen!S:U,3,FALSE)*Abfalldokumentation!$J438,"0")</f>
        <v>9</v>
      </c>
      <c r="V438" s="99" t="str">
        <f>IF(ISBLANK(A438),VLOOKUP(Abfalldokumentation!$W438,'Linien - BU'!R:S,2,FALSE),A438)</f>
        <v>Bu4</v>
      </c>
      <c r="W438" s="95">
        <f t="shared" si="47"/>
        <v>29501030</v>
      </c>
      <c r="X438" s="108">
        <f t="shared" si="48"/>
        <v>61</v>
      </c>
      <c r="Y438" s="34"/>
      <c r="AC438" s="34"/>
      <c r="AF438" s="34"/>
      <c r="AG438" s="34"/>
      <c r="AH438" s="34"/>
    </row>
    <row r="439" spans="1:34" ht="30" customHeight="1" x14ac:dyDescent="0.25">
      <c r="A439" s="56" t="s">
        <v>15060</v>
      </c>
      <c r="B439" s="57">
        <v>29501036</v>
      </c>
      <c r="C439" s="57">
        <v>3</v>
      </c>
      <c r="D439" s="57">
        <v>61</v>
      </c>
      <c r="E439" s="58">
        <v>44453</v>
      </c>
      <c r="F439" s="59" t="s">
        <v>15</v>
      </c>
      <c r="G439" s="60" t="s">
        <v>145</v>
      </c>
      <c r="H439" s="61" t="str">
        <f>IFERROR(VLOOKUP(Abfalldokumentation!$B439,Artikel!A:C,3,FALSE),Abfalldokumentation!$B439)</f>
        <v>ABS SAINT ANDRÉ</v>
      </c>
      <c r="I439" s="90" t="str">
        <f>VLOOKUP(V439,'Linien - BU'!A:B,2,FALSE)</f>
        <v>BU4</v>
      </c>
      <c r="J439" s="91">
        <f t="shared" si="42"/>
        <v>3</v>
      </c>
      <c r="K439" s="92">
        <f>Abfalldokumentation!$E439</f>
        <v>44453</v>
      </c>
      <c r="L439" s="91" t="str">
        <f>IFERROR(IF(AND(OR(Abfalldokumentation!$I439="BU3",Abfalldokumentation!$I439="Verkauf"),Abfalldokumentation!$N439="Schimmel",Abfalldokumentation!$O439="keinen Abnehmer/kein Schälpersonal"),"Div. Zipfel, ES ohne Verwendung",VLOOKUP(Abfalldokumentation!$M439,Produktgruppen!A:B,2,FALSE)),"-")</f>
        <v>ABS</v>
      </c>
      <c r="M439" s="93" t="str">
        <f>IFERROR(VLOOKUP(Abfalldokumentation!$W439,Artikel!A:C,3,FALSE),Abfalldokumentation!$W439)</f>
        <v>ABS SAINT ANDRÉ</v>
      </c>
      <c r="N439" s="94" t="str">
        <f>VLOOKUP(D439,'Liste Gründe'!A:D,2,FALSE)</f>
        <v>keinen Verwendungszweck</v>
      </c>
      <c r="O439" s="92" t="str">
        <f>IF(ISBLANK(F439),VLOOKUP(Abfalldokumentation!$X439,'Liste Gründe'!A:D,3,FALSE),F439)</f>
        <v>keinen Verwendungszweck</v>
      </c>
      <c r="P439" s="94" t="str">
        <f>IF(ISBLANK(Abfalldokumentation!$G439),"-",Abfalldokumentation!$G439)</f>
        <v>&lt;20kg/Monat</v>
      </c>
      <c r="Q439" s="93">
        <f t="shared" si="43"/>
        <v>37</v>
      </c>
      <c r="R439" s="94" t="str">
        <f t="shared" si="44"/>
        <v>Produkte</v>
      </c>
      <c r="S439" s="94" t="str">
        <f t="shared" si="45"/>
        <v>BUs</v>
      </c>
      <c r="T439" s="94" t="str">
        <f t="shared" si="46"/>
        <v>Symptome</v>
      </c>
      <c r="U439" s="94">
        <f>IFERROR(VLOOKUP(Abfalldokumentation!$W439,Kennzahlen!S:U,3,FALSE)*Abfalldokumentation!$J439,"0")</f>
        <v>3.0000000000000003E-4</v>
      </c>
      <c r="V439" s="93" t="str">
        <f>IF(ISBLANK(A439),VLOOKUP(Abfalldokumentation!$W439,'Linien - BU'!R:S,2,FALSE),A439)</f>
        <v>L20</v>
      </c>
      <c r="W439" s="95">
        <f t="shared" si="47"/>
        <v>29501036</v>
      </c>
      <c r="X439" s="108">
        <f t="shared" si="48"/>
        <v>61</v>
      </c>
      <c r="Y439" s="34"/>
      <c r="AC439" s="34"/>
      <c r="AF439" s="34"/>
      <c r="AG439" s="34"/>
      <c r="AH439" s="34"/>
    </row>
    <row r="440" spans="1:34" ht="30" customHeight="1" x14ac:dyDescent="0.25">
      <c r="A440" s="50" t="s">
        <v>15077</v>
      </c>
      <c r="B440" s="51">
        <v>29501039</v>
      </c>
      <c r="C440" s="51">
        <v>14</v>
      </c>
      <c r="D440" s="51">
        <v>61</v>
      </c>
      <c r="E440" s="52">
        <v>44453</v>
      </c>
      <c r="F440" s="53" t="s">
        <v>15</v>
      </c>
      <c r="G440" s="54" t="s">
        <v>160</v>
      </c>
      <c r="H440" s="55" t="str">
        <f>IFERROR(VLOOKUP(Abfalldokumentation!$B440,Artikel!A:C,3,FALSE),Abfalldokumentation!$B440)</f>
        <v>ABS OLD-AMSTERDAM</v>
      </c>
      <c r="I440" s="96" t="str">
        <f>VLOOKUP(V440,'Linien - BU'!A:B,2,FALSE)</f>
        <v>BU4</v>
      </c>
      <c r="J440" s="97">
        <f t="shared" si="42"/>
        <v>14</v>
      </c>
      <c r="K440" s="98">
        <f>Abfalldokumentation!$E440</f>
        <v>44453</v>
      </c>
      <c r="L440" s="97" t="str">
        <f>IFERROR(IF(AND(OR(Abfalldokumentation!$I440="BU3",Abfalldokumentation!$I440="Verkauf"),Abfalldokumentation!$N440="Schimmel",Abfalldokumentation!$O440="keinen Abnehmer/kein Schälpersonal"),"Div. Zipfel, ES ohne Verwendung",VLOOKUP(Abfalldokumentation!$M440,Produktgruppen!A:B,2,FALSE)),"-")</f>
        <v>ABS</v>
      </c>
      <c r="M440" s="99" t="str">
        <f>IFERROR(VLOOKUP(Abfalldokumentation!$W440,Artikel!A:C,3,FALSE),Abfalldokumentation!$W440)</f>
        <v>ABS OLD-AMSTERDAM</v>
      </c>
      <c r="N440" s="100" t="str">
        <f>VLOOKUP(D440,'Liste Gründe'!A:D,2,FALSE)</f>
        <v>keinen Verwendungszweck</v>
      </c>
      <c r="O440" s="98" t="str">
        <f>IF(ISBLANK(F440),VLOOKUP(Abfalldokumentation!$X440,'Liste Gründe'!A:D,3,FALSE),F440)</f>
        <v>keinen Verwendungszweck</v>
      </c>
      <c r="P440" s="100" t="str">
        <f>IF(ISBLANK(Abfalldokumentation!$G440),"-",Abfalldokumentation!$G440)</f>
        <v>&lt;1000kg/Monat</v>
      </c>
      <c r="Q440" s="99">
        <f t="shared" si="43"/>
        <v>37</v>
      </c>
      <c r="R440" s="100" t="str">
        <f t="shared" si="44"/>
        <v>Produkte</v>
      </c>
      <c r="S440" s="100" t="str">
        <f t="shared" si="45"/>
        <v>BUs</v>
      </c>
      <c r="T440" s="100" t="str">
        <f t="shared" si="46"/>
        <v>Symptome</v>
      </c>
      <c r="U440" s="100">
        <f>IFERROR(VLOOKUP(Abfalldokumentation!$W440,Kennzahlen!S:U,3,FALSE)*Abfalldokumentation!$J440,"0")</f>
        <v>1.4E-3</v>
      </c>
      <c r="V440" s="99" t="str">
        <f>IF(ISBLANK(A440),VLOOKUP(Abfalldokumentation!$W440,'Linien - BU'!R:S,2,FALSE),A440)</f>
        <v>L22</v>
      </c>
      <c r="W440" s="95">
        <f t="shared" si="47"/>
        <v>29501039</v>
      </c>
      <c r="X440" s="108">
        <f t="shared" si="48"/>
        <v>61</v>
      </c>
      <c r="Y440" s="34"/>
      <c r="AC440" s="34"/>
      <c r="AF440" s="34"/>
      <c r="AG440" s="34"/>
      <c r="AH440" s="34"/>
    </row>
    <row r="441" spans="1:34" ht="30" customHeight="1" x14ac:dyDescent="0.25">
      <c r="A441" s="56" t="s">
        <v>63</v>
      </c>
      <c r="B441" s="57">
        <v>31000098</v>
      </c>
      <c r="C441" s="57">
        <v>292</v>
      </c>
      <c r="D441" s="57">
        <v>12</v>
      </c>
      <c r="E441" s="58">
        <v>44453</v>
      </c>
      <c r="F441" s="59" t="s">
        <v>10</v>
      </c>
      <c r="G441" s="60" t="s">
        <v>269</v>
      </c>
      <c r="H441" s="61" t="str">
        <f>IFERROR(VLOOKUP(Abfalldokumentation!$B441,Artikel!A:C,3,FALSE),Abfalldokumentation!$B441)</f>
        <v>Würste 6000g Räucher fü</v>
      </c>
      <c r="I441" s="90" t="str">
        <f>VLOOKUP(V441,'Linien - BU'!A:B,2,FALSE)</f>
        <v>BU1</v>
      </c>
      <c r="J441" s="91">
        <f t="shared" si="42"/>
        <v>292</v>
      </c>
      <c r="K441" s="92">
        <f>Abfalldokumentation!$E441</f>
        <v>44453</v>
      </c>
      <c r="L441" s="91" t="str">
        <f>IFERROR(IF(AND(OR(Abfalldokumentation!$I441="BU3",Abfalldokumentation!$I441="Verkauf"),Abfalldokumentation!$N441="Schimmel",Abfalldokumentation!$O441="keinen Abnehmer/kein Schälpersonal"),"Div. Zipfel, ES ohne Verwendung",VLOOKUP(Abfalldokumentation!$M441,Produktgruppen!A:B,2,FALSE)),"-")</f>
        <v>ganze Würste</v>
      </c>
      <c r="M441" s="93" t="str">
        <f>IFERROR(VLOOKUP(Abfalldokumentation!$W441,Artikel!A:C,3,FALSE),Abfalldokumentation!$W441)</f>
        <v>Würste 6000g Räucher fü</v>
      </c>
      <c r="N441" s="94" t="str">
        <f>VLOOKUP(D441,'Liste Gründe'!A:D,2,FALSE)</f>
        <v>Schimmel</v>
      </c>
      <c r="O441" s="92" t="str">
        <f>IF(ISBLANK(F441),VLOOKUP(Abfalldokumentation!$X441,'Liste Gründe'!A:D,3,FALSE),F441)</f>
        <v>Rest</v>
      </c>
      <c r="P441" s="94" t="str">
        <f>IF(ISBLANK(Abfalldokumentation!$G441),"-",Abfalldokumentation!$G441)</f>
        <v>Rohware zu weich</v>
      </c>
      <c r="Q441" s="93">
        <f t="shared" si="43"/>
        <v>37</v>
      </c>
      <c r="R441" s="94" t="str">
        <f t="shared" si="44"/>
        <v>Produkte</v>
      </c>
      <c r="S441" s="94" t="str">
        <f t="shared" si="45"/>
        <v>BUs</v>
      </c>
      <c r="T441" s="94" t="str">
        <f t="shared" si="46"/>
        <v>Symptome</v>
      </c>
      <c r="U441" s="94" t="str">
        <f>IFERROR(VLOOKUP(Abfalldokumentation!$W441,Kennzahlen!S:U,3,FALSE)*Abfalldokumentation!$J441,"0")</f>
        <v>0</v>
      </c>
      <c r="V441" s="93" t="str">
        <f>IF(ISBLANK(A441),VLOOKUP(Abfalldokumentation!$W441,'Linien - BU'!R:S,2,FALSE),A441)</f>
        <v>Abfüllung</v>
      </c>
      <c r="W441" s="95">
        <f t="shared" si="47"/>
        <v>31000098</v>
      </c>
      <c r="X441" s="108">
        <f t="shared" si="48"/>
        <v>12</v>
      </c>
      <c r="Y441" s="34"/>
      <c r="AC441" s="34"/>
      <c r="AF441" s="34"/>
      <c r="AG441" s="34"/>
      <c r="AH441" s="34"/>
    </row>
    <row r="442" spans="1:34" ht="30" customHeight="1" x14ac:dyDescent="0.25">
      <c r="A442" s="50" t="s">
        <v>349</v>
      </c>
      <c r="B442" s="51">
        <v>49500089</v>
      </c>
      <c r="C442" s="51">
        <v>282</v>
      </c>
      <c r="D442" s="51">
        <v>12</v>
      </c>
      <c r="E442" s="52">
        <v>44453</v>
      </c>
      <c r="F442" s="53" t="s">
        <v>15037</v>
      </c>
      <c r="G442" s="54" t="s">
        <v>36</v>
      </c>
      <c r="H442" s="55" t="str">
        <f>IFERROR(VLOOKUP(Abfalldokumentation!$B442,Artikel!A:C,3,FALSE),Abfalldokumentation!$B442)</f>
        <v>VOS RW-NATUR-NAT-VAKU</v>
      </c>
      <c r="I442" s="96" t="str">
        <f>VLOOKUP(V442,'Linien - BU'!A:B,2,FALSE)</f>
        <v>BU3</v>
      </c>
      <c r="J442" s="97">
        <f t="shared" si="42"/>
        <v>282</v>
      </c>
      <c r="K442" s="98">
        <f>Abfalldokumentation!$E442</f>
        <v>44453</v>
      </c>
      <c r="L442" s="97" t="str">
        <f>IFERROR(IF(AND(OR(Abfalldokumentation!$I442="BU3",Abfalldokumentation!$I442="Verkauf"),Abfalldokumentation!$N442="Schimmel",Abfalldokumentation!$O442="keinen Abnehmer/kein Schälpersonal"),"Div. Zipfel, ES ohne Verwendung",VLOOKUP(Abfalldokumentation!$M442,Produktgruppen!A:B,2,FALSE)),"-")</f>
        <v>Vorschmelz</v>
      </c>
      <c r="M442" s="99" t="str">
        <f>IFERROR(VLOOKUP(Abfalldokumentation!$W442,Artikel!A:C,3,FALSE),Abfalldokumentation!$W442)</f>
        <v>VOS RW-NATUR-NAT-VAKU</v>
      </c>
      <c r="N442" s="100" t="str">
        <f>VLOOKUP(D442,'Liste Gründe'!A:D,2,FALSE)</f>
        <v>Schimmel</v>
      </c>
      <c r="O442" s="98" t="str">
        <f>IF(ISBLANK(F442),VLOOKUP(Abfalldokumentation!$X442,'Liste Gründe'!A:D,3,FALSE),F442)</f>
        <v>VOS &gt; Einsatz</v>
      </c>
      <c r="P442" s="100" t="str">
        <f>IF(ISBLANK(Abfalldokumentation!$G442),"-",Abfalldokumentation!$G442)</f>
        <v>-</v>
      </c>
      <c r="Q442" s="99">
        <f t="shared" si="43"/>
        <v>37</v>
      </c>
      <c r="R442" s="100" t="str">
        <f t="shared" si="44"/>
        <v>Produkte</v>
      </c>
      <c r="S442" s="100" t="str">
        <f t="shared" si="45"/>
        <v>BUs</v>
      </c>
      <c r="T442" s="100" t="str">
        <f t="shared" si="46"/>
        <v>Symptome</v>
      </c>
      <c r="U442" s="100">
        <f>IFERROR(VLOOKUP(Abfalldokumentation!$W442,Kennzahlen!S:U,3,FALSE)*Abfalldokumentation!$J442,"0")</f>
        <v>144.94800000000001</v>
      </c>
      <c r="V442" s="99" t="str">
        <f>IF(ISBLANK(A442),VLOOKUP(Abfalldokumentation!$W442,'Linien - BU'!R:S,2,FALSE),A442)</f>
        <v>L16</v>
      </c>
      <c r="W442" s="95">
        <f t="shared" si="47"/>
        <v>49500089</v>
      </c>
      <c r="X442" s="108">
        <f t="shared" si="48"/>
        <v>12</v>
      </c>
      <c r="Y442" s="34"/>
      <c r="AC442" s="34"/>
      <c r="AF442" s="34"/>
      <c r="AG442" s="34"/>
      <c r="AH442" s="34"/>
    </row>
    <row r="443" spans="1:34" ht="30" customHeight="1" x14ac:dyDescent="0.25">
      <c r="A443" s="56" t="s">
        <v>373</v>
      </c>
      <c r="B443" s="57">
        <v>49500091</v>
      </c>
      <c r="C443" s="57">
        <v>402</v>
      </c>
      <c r="D443" s="57">
        <v>12</v>
      </c>
      <c r="E443" s="58">
        <v>44453</v>
      </c>
      <c r="F443" s="59" t="s">
        <v>15037</v>
      </c>
      <c r="G443" s="60" t="s">
        <v>36</v>
      </c>
      <c r="H443" s="61" t="str">
        <f>IFERROR(VLOOKUP(Abfalldokumentation!$B443,Artikel!A:C,3,FALSE),Abfalldokumentation!$B443)</f>
        <v>VOS RW-JAL-NAT-VAKU</v>
      </c>
      <c r="I443" s="90" t="str">
        <f>VLOOKUP(V443,'Linien - BU'!A:B,2,FALSE)</f>
        <v>BU3</v>
      </c>
      <c r="J443" s="91">
        <f t="shared" si="42"/>
        <v>402</v>
      </c>
      <c r="K443" s="92">
        <f>Abfalldokumentation!$E443</f>
        <v>44453</v>
      </c>
      <c r="L443" s="91" t="str">
        <f>IFERROR(IF(AND(OR(Abfalldokumentation!$I443="BU3",Abfalldokumentation!$I443="Verkauf"),Abfalldokumentation!$N443="Schimmel",Abfalldokumentation!$O443="keinen Abnehmer/kein Schälpersonal"),"Div. Zipfel, ES ohne Verwendung",VLOOKUP(Abfalldokumentation!$M443,Produktgruppen!A:B,2,FALSE)),"-")</f>
        <v>Vorschmelz</v>
      </c>
      <c r="M443" s="93" t="str">
        <f>IFERROR(VLOOKUP(Abfalldokumentation!$W443,Artikel!A:C,3,FALSE),Abfalldokumentation!$W443)</f>
        <v>VOS RW-JAL-NAT-VAKU</v>
      </c>
      <c r="N443" s="94" t="str">
        <f>VLOOKUP(D443,'Liste Gründe'!A:D,2,FALSE)</f>
        <v>Schimmel</v>
      </c>
      <c r="O443" s="92" t="str">
        <f>IF(ISBLANK(F443),VLOOKUP(Abfalldokumentation!$X443,'Liste Gründe'!A:D,3,FALSE),F443)</f>
        <v>VOS &gt; Einsatz</v>
      </c>
      <c r="P443" s="94" t="str">
        <f>IF(ISBLANK(Abfalldokumentation!$G443),"-",Abfalldokumentation!$G443)</f>
        <v>-</v>
      </c>
      <c r="Q443" s="93">
        <f t="shared" si="43"/>
        <v>37</v>
      </c>
      <c r="R443" s="94" t="str">
        <f t="shared" si="44"/>
        <v>Produkte</v>
      </c>
      <c r="S443" s="94" t="str">
        <f t="shared" si="45"/>
        <v>BUs</v>
      </c>
      <c r="T443" s="94" t="str">
        <f t="shared" si="46"/>
        <v>Symptome</v>
      </c>
      <c r="U443" s="94">
        <f>IFERROR(VLOOKUP(Abfalldokumentation!$W443,Kennzahlen!S:U,3,FALSE)*Abfalldokumentation!$J443,"0")</f>
        <v>206.62800000000001</v>
      </c>
      <c r="V443" s="93" t="str">
        <f>IF(ISBLANK(A443),VLOOKUP(Abfalldokumentation!$W443,'Linien - BU'!R:S,2,FALSE),A443)</f>
        <v>L11</v>
      </c>
      <c r="W443" s="95">
        <f t="shared" si="47"/>
        <v>49500091</v>
      </c>
      <c r="X443" s="108">
        <f t="shared" si="48"/>
        <v>12</v>
      </c>
      <c r="Y443" s="34"/>
      <c r="AC443" s="34"/>
      <c r="AF443" s="34"/>
      <c r="AG443" s="34"/>
      <c r="AH443" s="34"/>
    </row>
    <row r="444" spans="1:34" ht="30" customHeight="1" x14ac:dyDescent="0.25">
      <c r="A444" s="50" t="s">
        <v>15044</v>
      </c>
      <c r="B444" s="51">
        <v>49500092</v>
      </c>
      <c r="C444" s="51">
        <v>267</v>
      </c>
      <c r="D444" s="51">
        <v>12</v>
      </c>
      <c r="E444" s="52">
        <v>44453</v>
      </c>
      <c r="F444" s="53" t="s">
        <v>15041</v>
      </c>
      <c r="G444" s="54" t="s">
        <v>87</v>
      </c>
      <c r="H444" s="55" t="str">
        <f>IFERROR(VLOOKUP(Abfalldokumentation!$B444,Artikel!A:C,3,FALSE),Abfalldokumentation!$B444)</f>
        <v>VOS RW-NATUR-EXTRA-VAKU</v>
      </c>
      <c r="I444" s="96" t="str">
        <f>VLOOKUP(V444,'Linien - BU'!A:B,2,FALSE)</f>
        <v>Verkauf</v>
      </c>
      <c r="J444" s="97">
        <f t="shared" si="42"/>
        <v>267</v>
      </c>
      <c r="K444" s="98">
        <f>Abfalldokumentation!$E444</f>
        <v>44453</v>
      </c>
      <c r="L444" s="97" t="str">
        <f>IFERROR(IF(AND(OR(Abfalldokumentation!$I444="BU3",Abfalldokumentation!$I444="Verkauf"),Abfalldokumentation!$N444="Schimmel",Abfalldokumentation!$O444="keinen Abnehmer/kein Schälpersonal"),"Div. Zipfel, ES ohne Verwendung",VLOOKUP(Abfalldokumentation!$M444,Produktgruppen!A:B,2,FALSE)),"-")</f>
        <v>Div. Zipfel, ES ohne Verwendung</v>
      </c>
      <c r="M444" s="99" t="str">
        <f>IFERROR(VLOOKUP(Abfalldokumentation!$W444,Artikel!A:C,3,FALSE),Abfalldokumentation!$W444)</f>
        <v>VOS RW-NATUR-EXTRA-VAKU</v>
      </c>
      <c r="N444" s="100" t="str">
        <f>VLOOKUP(D444,'Liste Gründe'!A:D,2,FALSE)</f>
        <v>Schimmel</v>
      </c>
      <c r="O444" s="98" t="str">
        <f>IF(ISBLANK(F444),VLOOKUP(Abfalldokumentation!$X444,'Liste Gründe'!A:D,3,FALSE),F444)</f>
        <v>keinen Abnehmer/kein Schälpersonal</v>
      </c>
      <c r="P444" s="100" t="str">
        <f>IF(ISBLANK(Abfalldokumentation!$G444),"-",Abfalldokumentation!$G444)</f>
        <v>keinen Abnehmer/Schälen</v>
      </c>
      <c r="Q444" s="99">
        <f t="shared" si="43"/>
        <v>37</v>
      </c>
      <c r="R444" s="100" t="str">
        <f t="shared" si="44"/>
        <v>Produkte</v>
      </c>
      <c r="S444" s="100" t="str">
        <f t="shared" si="45"/>
        <v>BUs</v>
      </c>
      <c r="T444" s="100" t="str">
        <f t="shared" si="46"/>
        <v>Symptome</v>
      </c>
      <c r="U444" s="100" t="str">
        <f>IFERROR(VLOOKUP(Abfalldokumentation!$W444,Kennzahlen!S:U,3,FALSE)*Abfalldokumentation!$J444,"0")</f>
        <v>0</v>
      </c>
      <c r="V444" s="99" t="str">
        <f>IF(ISBLANK(A444),VLOOKUP(Abfalldokumentation!$W444,'Linien - BU'!R:S,2,FALSE),A444)</f>
        <v>Verkauf</v>
      </c>
      <c r="W444" s="95">
        <f t="shared" si="47"/>
        <v>49500092</v>
      </c>
      <c r="X444" s="108">
        <f t="shared" si="48"/>
        <v>12</v>
      </c>
      <c r="Y444" s="34"/>
      <c r="AC444" s="34"/>
      <c r="AF444" s="34"/>
      <c r="AG444" s="34"/>
      <c r="AH444" s="34"/>
    </row>
    <row r="445" spans="1:34" ht="30" customHeight="1" x14ac:dyDescent="0.25">
      <c r="A445" s="56" t="s">
        <v>15044</v>
      </c>
      <c r="B445" s="57">
        <v>49500143</v>
      </c>
      <c r="C445" s="57">
        <v>203</v>
      </c>
      <c r="D445" s="57">
        <v>12</v>
      </c>
      <c r="E445" s="58">
        <v>44453</v>
      </c>
      <c r="F445" s="59" t="s">
        <v>15041</v>
      </c>
      <c r="G445" s="60" t="s">
        <v>87</v>
      </c>
      <c r="H445" s="61" t="str">
        <f>IFERROR(VLOOKUP(Abfalldokumentation!$B445,Artikel!A:C,3,FALSE),Abfalldokumentation!$B445)</f>
        <v>VOS GRW-NATUR-VAKU / Er</v>
      </c>
      <c r="I445" s="90" t="str">
        <f>VLOOKUP(V445,'Linien - BU'!A:B,2,FALSE)</f>
        <v>Verkauf</v>
      </c>
      <c r="J445" s="91">
        <f t="shared" si="42"/>
        <v>203</v>
      </c>
      <c r="K445" s="92">
        <f>Abfalldokumentation!$E445</f>
        <v>44453</v>
      </c>
      <c r="L445" s="91" t="str">
        <f>IFERROR(IF(AND(OR(Abfalldokumentation!$I445="BU3",Abfalldokumentation!$I445="Verkauf"),Abfalldokumentation!$N445="Schimmel",Abfalldokumentation!$O445="keinen Abnehmer/kein Schälpersonal"),"Div. Zipfel, ES ohne Verwendung",VLOOKUP(Abfalldokumentation!$M445,Produktgruppen!A:B,2,FALSE)),"-")</f>
        <v>Div. Zipfel, ES ohne Verwendung</v>
      </c>
      <c r="M445" s="93" t="str">
        <f>IFERROR(VLOOKUP(Abfalldokumentation!$W445,Artikel!A:C,3,FALSE),Abfalldokumentation!$W445)</f>
        <v>VOS GRW-NATUR-VAKU / Er</v>
      </c>
      <c r="N445" s="94" t="str">
        <f>VLOOKUP(D445,'Liste Gründe'!A:D,2,FALSE)</f>
        <v>Schimmel</v>
      </c>
      <c r="O445" s="92" t="str">
        <f>IF(ISBLANK(F445),VLOOKUP(Abfalldokumentation!$X445,'Liste Gründe'!A:D,3,FALSE),F445)</f>
        <v>keinen Abnehmer/kein Schälpersonal</v>
      </c>
      <c r="P445" s="94" t="str">
        <f>IF(ISBLANK(Abfalldokumentation!$G445),"-",Abfalldokumentation!$G445)</f>
        <v>keinen Abnehmer/Schälen</v>
      </c>
      <c r="Q445" s="93">
        <f t="shared" si="43"/>
        <v>37</v>
      </c>
      <c r="R445" s="94" t="str">
        <f t="shared" si="44"/>
        <v>Produkte</v>
      </c>
      <c r="S445" s="94" t="str">
        <f t="shared" si="45"/>
        <v>BUs</v>
      </c>
      <c r="T445" s="94" t="str">
        <f t="shared" si="46"/>
        <v>Symptome</v>
      </c>
      <c r="U445" s="94">
        <f>IFERROR(VLOOKUP(Abfalldokumentation!$W445,Kennzahlen!S:U,3,FALSE)*Abfalldokumentation!$J445,"0")</f>
        <v>104.342</v>
      </c>
      <c r="V445" s="93" t="str">
        <f>IF(ISBLANK(A445),VLOOKUP(Abfalldokumentation!$W445,'Linien - BU'!R:S,2,FALSE),A445)</f>
        <v>Verkauf</v>
      </c>
      <c r="W445" s="95">
        <f t="shared" si="47"/>
        <v>49500143</v>
      </c>
      <c r="X445" s="108">
        <f t="shared" si="48"/>
        <v>12</v>
      </c>
      <c r="Y445" s="34"/>
      <c r="AC445" s="34"/>
      <c r="AF445" s="34"/>
      <c r="AG445" s="34"/>
      <c r="AH445" s="34"/>
    </row>
    <row r="446" spans="1:34" ht="30" customHeight="1" x14ac:dyDescent="0.25">
      <c r="A446" s="50" t="s">
        <v>37</v>
      </c>
      <c r="B446" s="51">
        <v>49500204</v>
      </c>
      <c r="C446" s="51">
        <v>328</v>
      </c>
      <c r="D446" s="51">
        <v>12</v>
      </c>
      <c r="E446" s="52">
        <v>44453</v>
      </c>
      <c r="F446" s="53" t="s">
        <v>15037</v>
      </c>
      <c r="G446" s="54" t="s">
        <v>143</v>
      </c>
      <c r="H446" s="55" t="str">
        <f>IFERROR(VLOOKUP(Abfalldokumentation!$B446,Artikel!A:C,3,FALSE),Abfalldokumentation!$B446)</f>
        <v>VOS GRW-SCHI-NAT-VAKU</v>
      </c>
      <c r="I446" s="96" t="str">
        <f>VLOOKUP(V446,'Linien - BU'!A:B,2,FALSE)</f>
        <v>BU3</v>
      </c>
      <c r="J446" s="97">
        <f t="shared" si="42"/>
        <v>328</v>
      </c>
      <c r="K446" s="98">
        <f>Abfalldokumentation!$E446</f>
        <v>44453</v>
      </c>
      <c r="L446" s="97" t="str">
        <f>IFERROR(IF(AND(OR(Abfalldokumentation!$I446="BU3",Abfalldokumentation!$I446="Verkauf"),Abfalldokumentation!$N446="Schimmel",Abfalldokumentation!$O446="keinen Abnehmer/kein Schälpersonal"),"Div. Zipfel, ES ohne Verwendung",VLOOKUP(Abfalldokumentation!$M446,Produktgruppen!A:B,2,FALSE)),"-")</f>
        <v>Vorschmelz</v>
      </c>
      <c r="M446" s="99" t="str">
        <f>IFERROR(VLOOKUP(Abfalldokumentation!$W446,Artikel!A:C,3,FALSE),Abfalldokumentation!$W446)</f>
        <v>VOS GRW-SCHI-NAT-VAKU</v>
      </c>
      <c r="N446" s="100" t="str">
        <f>VLOOKUP(D446,'Liste Gründe'!A:D,2,FALSE)</f>
        <v>Schimmel</v>
      </c>
      <c r="O446" s="98" t="str">
        <f>IF(ISBLANK(F446),VLOOKUP(Abfalldokumentation!$X446,'Liste Gründe'!A:D,3,FALSE),F446)</f>
        <v>VOS &gt; Einsatz</v>
      </c>
      <c r="P446" s="100" t="str">
        <f>IF(ISBLANK(Abfalldokumentation!$G446),"-",Abfalldokumentation!$G446)</f>
        <v>Da keine Aufträge für  weitere Verwendung</v>
      </c>
      <c r="Q446" s="99">
        <f t="shared" si="43"/>
        <v>37</v>
      </c>
      <c r="R446" s="100" t="str">
        <f t="shared" si="44"/>
        <v>Produkte</v>
      </c>
      <c r="S446" s="100" t="str">
        <f t="shared" si="45"/>
        <v>BUs</v>
      </c>
      <c r="T446" s="100" t="str">
        <f t="shared" si="46"/>
        <v>Symptome</v>
      </c>
      <c r="U446" s="100">
        <f>IFERROR(VLOOKUP(Abfalldokumentation!$W446,Kennzahlen!S:U,3,FALSE)*Abfalldokumentation!$J446,"0")</f>
        <v>168.59200000000001</v>
      </c>
      <c r="V446" s="99" t="str">
        <f>IF(ISBLANK(A446),VLOOKUP(Abfalldokumentation!$W446,'Linien - BU'!R:S,2,FALSE),A446)</f>
        <v>L33</v>
      </c>
      <c r="W446" s="95">
        <f t="shared" si="47"/>
        <v>49500204</v>
      </c>
      <c r="X446" s="108">
        <f t="shared" si="48"/>
        <v>12</v>
      </c>
      <c r="Y446" s="34"/>
      <c r="AC446" s="34"/>
      <c r="AF446" s="34"/>
      <c r="AG446" s="34"/>
      <c r="AH446" s="34"/>
    </row>
    <row r="447" spans="1:34" ht="30" customHeight="1" x14ac:dyDescent="0.25">
      <c r="A447" s="56" t="s">
        <v>59</v>
      </c>
      <c r="B447" s="57" t="s">
        <v>57</v>
      </c>
      <c r="C447" s="57">
        <v>5.9</v>
      </c>
      <c r="D447" s="63">
        <v>71</v>
      </c>
      <c r="E447" s="58">
        <v>44453</v>
      </c>
      <c r="F447" s="59" t="s">
        <v>116</v>
      </c>
      <c r="G447" s="60" t="s">
        <v>116</v>
      </c>
      <c r="H447" s="61" t="str">
        <f>IFERROR(VLOOKUP(Abfalldokumentation!$B447,Artikel!A:C,3,FALSE),Abfalldokumentation!$B447)</f>
        <v>Laborproben</v>
      </c>
      <c r="I447" s="90" t="str">
        <f>VLOOKUP(V447,'Linien - BU'!A:B,2,FALSE)</f>
        <v>Rest</v>
      </c>
      <c r="J447" s="91">
        <f t="shared" si="42"/>
        <v>5.9</v>
      </c>
      <c r="K447" s="92">
        <f>Abfalldokumentation!$E447</f>
        <v>44453</v>
      </c>
      <c r="L447" s="91" t="str">
        <f>IFERROR(IF(AND(OR(Abfalldokumentation!$I447="BU3",Abfalldokumentation!$I447="Verkauf"),Abfalldokumentation!$N447="Schimmel",Abfalldokumentation!$O447="keinen Abnehmer/kein Schälpersonal"),"Div. Zipfel, ES ohne Verwendung",VLOOKUP(Abfalldokumentation!$M447,Produktgruppen!A:B,2,FALSE)),"-")</f>
        <v>Qualitätssicherung</v>
      </c>
      <c r="M447" s="93" t="str">
        <f>IFERROR(VLOOKUP(Abfalldokumentation!$W447,Artikel!A:C,3,FALSE),Abfalldokumentation!$W447)</f>
        <v>Laborproben</v>
      </c>
      <c r="N447" s="94" t="str">
        <f>VLOOKUP(D447,'Liste Gründe'!A:D,2,FALSE)</f>
        <v>Qualitätssicherung</v>
      </c>
      <c r="O447" s="92" t="str">
        <f>IF(ISBLANK(F447),VLOOKUP(Abfalldokumentation!$X447,'Liste Gründe'!A:D,3,FALSE),F447)</f>
        <v>Einwaage Labor</v>
      </c>
      <c r="P447" s="94" t="str">
        <f>IF(ISBLANK(Abfalldokumentation!$G447),"-",Abfalldokumentation!$G447)</f>
        <v>Einwaage Labor</v>
      </c>
      <c r="Q447" s="93">
        <f t="shared" si="43"/>
        <v>37</v>
      </c>
      <c r="R447" s="94" t="str">
        <f t="shared" si="44"/>
        <v>Produkte</v>
      </c>
      <c r="S447" s="94" t="str">
        <f t="shared" si="45"/>
        <v>BUs</v>
      </c>
      <c r="T447" s="94" t="str">
        <f t="shared" si="46"/>
        <v>Symptome</v>
      </c>
      <c r="U447" s="94" t="str">
        <f>IFERROR(VLOOKUP(Abfalldokumentation!$W447,Kennzahlen!S:U,3,FALSE)*Abfalldokumentation!$J447,"0")</f>
        <v>0</v>
      </c>
      <c r="V447" s="93" t="str">
        <f>IF(ISBLANK(A447),VLOOKUP(Abfalldokumentation!$W447,'Linien - BU'!R:S,2,FALSE),A447)</f>
        <v>Labor</v>
      </c>
      <c r="W447" s="95" t="str">
        <f t="shared" si="47"/>
        <v>Laborproben</v>
      </c>
      <c r="X447" s="108">
        <f t="shared" si="48"/>
        <v>71</v>
      </c>
      <c r="Y447" s="34"/>
      <c r="AC447" s="34"/>
      <c r="AF447" s="34"/>
      <c r="AG447" s="34"/>
      <c r="AH447" s="34"/>
    </row>
    <row r="448" spans="1:34" ht="30" customHeight="1" x14ac:dyDescent="0.25">
      <c r="A448" s="50" t="s">
        <v>63</v>
      </c>
      <c r="B448" s="51">
        <v>23500351</v>
      </c>
      <c r="C448" s="51">
        <v>25.4</v>
      </c>
      <c r="D448" s="51">
        <v>22</v>
      </c>
      <c r="E448" s="52">
        <v>44454</v>
      </c>
      <c r="F448" s="53" t="s">
        <v>15036</v>
      </c>
      <c r="G448" s="54" t="s">
        <v>15036</v>
      </c>
      <c r="H448" s="55" t="str">
        <f>IFERROR(VLOOKUP(Abfalldokumentation!$B448,Artikel!A:C,3,FALSE),Abfalldokumentation!$B448)</f>
        <v>ZUB TOM-BAS 1KG</v>
      </c>
      <c r="I448" s="96" t="str">
        <f>VLOOKUP(V448,'Linien - BU'!A:B,2,FALSE)</f>
        <v>BU1</v>
      </c>
      <c r="J448" s="97">
        <f t="shared" si="42"/>
        <v>25.4</v>
      </c>
      <c r="K448" s="98">
        <f>Abfalldokumentation!$E448</f>
        <v>44454</v>
      </c>
      <c r="L448" s="97" t="str">
        <f>IFERROR(IF(AND(OR(Abfalldokumentation!$I448="BU3",Abfalldokumentation!$I448="Verkauf"),Abfalldokumentation!$N448="Schimmel",Abfalldokumentation!$O448="keinen Abnehmer/kein Schälpersonal"),"Div. Zipfel, ES ohne Verwendung",VLOOKUP(Abfalldokumentation!$M448,Produktgruppen!A:B,2,FALSE)),"-")</f>
        <v>Rohware</v>
      </c>
      <c r="M448" s="99" t="str">
        <f>IFERROR(VLOOKUP(Abfalldokumentation!$W448,Artikel!A:C,3,FALSE),Abfalldokumentation!$W448)</f>
        <v>ZUB TOM-BAS 1KG</v>
      </c>
      <c r="N448" s="100" t="str">
        <f>VLOOKUP(D448,'Liste Gründe'!A:D,2,FALSE)</f>
        <v>Rest</v>
      </c>
      <c r="O448" s="98" t="str">
        <f>IF(ISBLANK(F448),VLOOKUP(Abfalldokumentation!$X448,'Liste Gründe'!A:D,3,FALSE),F448)</f>
        <v>Keinen Einsatz</v>
      </c>
      <c r="P448" s="100" t="str">
        <f>IF(ISBLANK(Abfalldokumentation!$G448),"-",Abfalldokumentation!$G448)</f>
        <v>Keinen Einsatz</v>
      </c>
      <c r="Q448" s="99">
        <f t="shared" si="43"/>
        <v>37</v>
      </c>
      <c r="R448" s="100" t="str">
        <f t="shared" si="44"/>
        <v>Produkte</v>
      </c>
      <c r="S448" s="100" t="str">
        <f t="shared" si="45"/>
        <v>BUs</v>
      </c>
      <c r="T448" s="100" t="str">
        <f t="shared" si="46"/>
        <v>Symptome</v>
      </c>
      <c r="U448" s="100" t="str">
        <f>IFERROR(VLOOKUP(Abfalldokumentation!$W448,Kennzahlen!S:U,3,FALSE)*Abfalldokumentation!$J448,"0")</f>
        <v>0</v>
      </c>
      <c r="V448" s="99" t="str">
        <f>IF(ISBLANK(A448),VLOOKUP(Abfalldokumentation!$W448,'Linien - BU'!R:S,2,FALSE),A448)</f>
        <v>Abfüllung</v>
      </c>
      <c r="W448" s="95">
        <f t="shared" si="47"/>
        <v>23500351</v>
      </c>
      <c r="X448" s="108">
        <f t="shared" si="48"/>
        <v>22</v>
      </c>
      <c r="Y448" s="34"/>
      <c r="AC448" s="34"/>
      <c r="AF448" s="34"/>
      <c r="AG448" s="34"/>
      <c r="AH448" s="34"/>
    </row>
    <row r="449" spans="1:34" ht="30" customHeight="1" x14ac:dyDescent="0.25">
      <c r="A449" s="56" t="s">
        <v>15077</v>
      </c>
      <c r="B449" s="57">
        <v>29500482</v>
      </c>
      <c r="C449" s="57">
        <v>18</v>
      </c>
      <c r="D449" s="57">
        <v>61</v>
      </c>
      <c r="E449" s="58">
        <v>44454</v>
      </c>
      <c r="F449" s="59" t="s">
        <v>15</v>
      </c>
      <c r="G449" s="60" t="s">
        <v>15</v>
      </c>
      <c r="H449" s="61" t="str">
        <f>IFERROR(VLOOKUP(Abfalldokumentation!$B449,Artikel!A:C,3,FALSE),Abfalldokumentation!$B449)</f>
        <v>VOS Schwarzer Pfeffer R</v>
      </c>
      <c r="I449" s="90" t="str">
        <f>VLOOKUP(V449,'Linien - BU'!A:B,2,FALSE)</f>
        <v>BU4</v>
      </c>
      <c r="J449" s="91">
        <f t="shared" si="42"/>
        <v>18</v>
      </c>
      <c r="K449" s="92">
        <f>Abfalldokumentation!$E449</f>
        <v>44454</v>
      </c>
      <c r="L449" s="91" t="str">
        <f>IFERROR(IF(AND(OR(Abfalldokumentation!$I449="BU3",Abfalldokumentation!$I449="Verkauf"),Abfalldokumentation!$N449="Schimmel",Abfalldokumentation!$O449="keinen Abnehmer/kein Schälpersonal"),"Div. Zipfel, ES ohne Verwendung",VLOOKUP(Abfalldokumentation!$M449,Produktgruppen!A:B,2,FALSE)),"-")</f>
        <v>Vorschmelz</v>
      </c>
      <c r="M449" s="93" t="str">
        <f>IFERROR(VLOOKUP(Abfalldokumentation!$W449,Artikel!A:C,3,FALSE),Abfalldokumentation!$W449)</f>
        <v>VOS Schwarzer Pfeffer R</v>
      </c>
      <c r="N449" s="94" t="str">
        <f>VLOOKUP(D449,'Liste Gründe'!A:D,2,FALSE)</f>
        <v>keinen Verwendungszweck</v>
      </c>
      <c r="O449" s="92" t="str">
        <f>IF(ISBLANK(F449),VLOOKUP(Abfalldokumentation!$X449,'Liste Gründe'!A:D,3,FALSE),F449)</f>
        <v>keinen Verwendungszweck</v>
      </c>
      <c r="P449" s="94" t="str">
        <f>IF(ISBLANK(Abfalldokumentation!$G449),"-",Abfalldokumentation!$G449)</f>
        <v>keinen Verwendungszweck</v>
      </c>
      <c r="Q449" s="93">
        <f t="shared" si="43"/>
        <v>37</v>
      </c>
      <c r="R449" s="94" t="str">
        <f t="shared" si="44"/>
        <v>Produkte</v>
      </c>
      <c r="S449" s="94" t="str">
        <f t="shared" si="45"/>
        <v>BUs</v>
      </c>
      <c r="T449" s="94" t="str">
        <f t="shared" si="46"/>
        <v>Symptome</v>
      </c>
      <c r="U449" s="94">
        <f>IFERROR(VLOOKUP(Abfalldokumentation!$W449,Kennzahlen!S:U,3,FALSE)*Abfalldokumentation!$J449,"0")</f>
        <v>9</v>
      </c>
      <c r="V449" s="93" t="str">
        <f>IF(ISBLANK(A449),VLOOKUP(Abfalldokumentation!$W449,'Linien - BU'!R:S,2,FALSE),A449)</f>
        <v>L22</v>
      </c>
      <c r="W449" s="95">
        <f t="shared" si="47"/>
        <v>29500482</v>
      </c>
      <c r="X449" s="108">
        <f t="shared" si="48"/>
        <v>61</v>
      </c>
      <c r="Y449" s="34"/>
      <c r="AC449" s="34"/>
      <c r="AF449" s="34"/>
      <c r="AG449" s="34"/>
      <c r="AH449" s="34"/>
    </row>
    <row r="450" spans="1:34" ht="30" customHeight="1" x14ac:dyDescent="0.25">
      <c r="A450" s="50" t="s">
        <v>8</v>
      </c>
      <c r="B450" s="51">
        <v>29500593</v>
      </c>
      <c r="C450" s="51">
        <v>45</v>
      </c>
      <c r="D450" s="51">
        <v>12</v>
      </c>
      <c r="E450" s="52">
        <v>44454</v>
      </c>
      <c r="F450" s="53" t="s">
        <v>15037</v>
      </c>
      <c r="G450" s="54" t="s">
        <v>15037</v>
      </c>
      <c r="H450" s="55" t="str">
        <f>IFERROR(VLOOKUP(Abfalldokumentation!$B450,Artikel!A:C,3,FALSE),Abfalldokumentation!$B450)</f>
        <v>VOS Walnuss Blöcke</v>
      </c>
      <c r="I450" s="96" t="str">
        <f>VLOOKUP(V450,'Linien - BU'!A:B,2,FALSE)</f>
        <v>BU3</v>
      </c>
      <c r="J450" s="97">
        <f t="shared" ref="J450:J513" si="49">C450</f>
        <v>45</v>
      </c>
      <c r="K450" s="98">
        <f>Abfalldokumentation!$E450</f>
        <v>44454</v>
      </c>
      <c r="L450" s="97" t="str">
        <f>IFERROR(IF(AND(OR(Abfalldokumentation!$I450="BU3",Abfalldokumentation!$I450="Verkauf"),Abfalldokumentation!$N450="Schimmel",Abfalldokumentation!$O450="keinen Abnehmer/kein Schälpersonal"),"Div. Zipfel, ES ohne Verwendung",VLOOKUP(Abfalldokumentation!$M450,Produktgruppen!A:B,2,FALSE)),"-")</f>
        <v>Vorschmelz</v>
      </c>
      <c r="M450" s="99" t="str">
        <f>IFERROR(VLOOKUP(Abfalldokumentation!$W450,Artikel!A:C,3,FALSE),Abfalldokumentation!$W450)</f>
        <v>VOS Walnuss Blöcke</v>
      </c>
      <c r="N450" s="100" t="str">
        <f>VLOOKUP(D450,'Liste Gründe'!A:D,2,FALSE)</f>
        <v>Schimmel</v>
      </c>
      <c r="O450" s="98" t="str">
        <f>IF(ISBLANK(F450),VLOOKUP(Abfalldokumentation!$X450,'Liste Gründe'!A:D,3,FALSE),F450)</f>
        <v>VOS &gt; Einsatz</v>
      </c>
      <c r="P450" s="100" t="str">
        <f>IF(ISBLANK(Abfalldokumentation!$G450),"-",Abfalldokumentation!$G450)</f>
        <v>VOS &gt; Einsatz</v>
      </c>
      <c r="Q450" s="99">
        <f t="shared" ref="Q450:Q513" si="50">_xlfn.ISOWEEKNUM(K450)</f>
        <v>37</v>
      </c>
      <c r="R450" s="100" t="str">
        <f t="shared" ref="R450:R513" si="51">"Produkte"</f>
        <v>Produkte</v>
      </c>
      <c r="S450" s="100" t="str">
        <f t="shared" ref="S450:S513" si="52">"BUs"</f>
        <v>BUs</v>
      </c>
      <c r="T450" s="100" t="str">
        <f t="shared" ref="T450:T513" si="53">"Symptome"</f>
        <v>Symptome</v>
      </c>
      <c r="U450" s="100">
        <f>IFERROR(VLOOKUP(Abfalldokumentation!$W450,Kennzahlen!S:U,3,FALSE)*Abfalldokumentation!$J450,"0")</f>
        <v>22.5</v>
      </c>
      <c r="V450" s="99" t="str">
        <f>IF(ISBLANK(A450),VLOOKUP(Abfalldokumentation!$W450,'Linien - BU'!R:S,2,FALSE),A450)</f>
        <v>BU3</v>
      </c>
      <c r="W450" s="95">
        <f t="shared" ref="W450:W513" si="54">B450</f>
        <v>29500593</v>
      </c>
      <c r="X450" s="108">
        <f t="shared" ref="X450:X513" si="55">D450</f>
        <v>12</v>
      </c>
      <c r="Y450" s="34"/>
      <c r="AC450" s="34"/>
      <c r="AF450" s="34"/>
      <c r="AG450" s="34"/>
      <c r="AH450" s="34"/>
    </row>
    <row r="451" spans="1:34" ht="30" customHeight="1" x14ac:dyDescent="0.25">
      <c r="A451" s="56" t="s">
        <v>376</v>
      </c>
      <c r="B451" s="57">
        <v>29500594</v>
      </c>
      <c r="C451" s="57">
        <v>45</v>
      </c>
      <c r="D451" s="57">
        <v>61</v>
      </c>
      <c r="E451" s="58">
        <v>44454</v>
      </c>
      <c r="F451" s="59" t="s">
        <v>15042</v>
      </c>
      <c r="G451" s="60" t="s">
        <v>287</v>
      </c>
      <c r="H451" s="61" t="str">
        <f>IFERROR(VLOOKUP(Abfalldokumentation!$B451,Artikel!A:C,3,FALSE),Abfalldokumentation!$B451)</f>
        <v>VOS Früchte Blöcke</v>
      </c>
      <c r="I451" s="90" t="str">
        <f>VLOOKUP(V451,'Linien - BU'!A:B,2,FALSE)</f>
        <v>BU3</v>
      </c>
      <c r="J451" s="91">
        <f t="shared" si="49"/>
        <v>45</v>
      </c>
      <c r="K451" s="92">
        <f>Abfalldokumentation!$E451</f>
        <v>44454</v>
      </c>
      <c r="L451" s="91" t="str">
        <f>IFERROR(IF(AND(OR(Abfalldokumentation!$I451="BU3",Abfalldokumentation!$I451="Verkauf"),Abfalldokumentation!$N451="Schimmel",Abfalldokumentation!$O451="keinen Abnehmer/kein Schälpersonal"),"Div. Zipfel, ES ohne Verwendung",VLOOKUP(Abfalldokumentation!$M451,Produktgruppen!A:B,2,FALSE)),"-")</f>
        <v>Vorschmelz</v>
      </c>
      <c r="M451" s="93" t="str">
        <f>IFERROR(VLOOKUP(Abfalldokumentation!$W451,Artikel!A:C,3,FALSE),Abfalldokumentation!$W451)</f>
        <v>VOS Früchte Blöcke</v>
      </c>
      <c r="N451" s="94" t="str">
        <f>VLOOKUP(D451,'Liste Gründe'!A:D,2,FALSE)</f>
        <v>keinen Verwendungszweck</v>
      </c>
      <c r="O451" s="92" t="str">
        <f>IF(ISBLANK(F451),VLOOKUP(Abfalldokumentation!$X451,'Liste Gründe'!A:D,3,FALSE),F451)</f>
        <v>keinen Verkauf, keinen Einsatz möglich</v>
      </c>
      <c r="P451" s="94" t="str">
        <f>IF(ISBLANK(Abfalldokumentation!$G451),"-",Abfalldokumentation!$G451)</f>
        <v>kein Verkauf, kein Einsatz möglich</v>
      </c>
      <c r="Q451" s="93">
        <f t="shared" si="50"/>
        <v>37</v>
      </c>
      <c r="R451" s="94" t="str">
        <f t="shared" si="51"/>
        <v>Produkte</v>
      </c>
      <c r="S451" s="94" t="str">
        <f t="shared" si="52"/>
        <v>BUs</v>
      </c>
      <c r="T451" s="94" t="str">
        <f t="shared" si="53"/>
        <v>Symptome</v>
      </c>
      <c r="U451" s="94">
        <f>IFERROR(VLOOKUP(Abfalldokumentation!$W451,Kennzahlen!S:U,3,FALSE)*Abfalldokumentation!$J451,"0")</f>
        <v>22.5</v>
      </c>
      <c r="V451" s="93" t="str">
        <f>IF(ISBLANK(A451),VLOOKUP(Abfalldokumentation!$W451,'Linien - BU'!R:S,2,FALSE),A451)</f>
        <v>L18</v>
      </c>
      <c r="W451" s="95">
        <f t="shared" si="54"/>
        <v>29500594</v>
      </c>
      <c r="X451" s="108">
        <f t="shared" si="55"/>
        <v>61</v>
      </c>
      <c r="Y451" s="34"/>
      <c r="AC451" s="34"/>
      <c r="AF451" s="34"/>
      <c r="AG451" s="34"/>
      <c r="AH451" s="34"/>
    </row>
    <row r="452" spans="1:34" ht="30" customHeight="1" x14ac:dyDescent="0.25">
      <c r="A452" s="50" t="s">
        <v>63</v>
      </c>
      <c r="B452" s="51">
        <v>29500823</v>
      </c>
      <c r="C452" s="51">
        <v>300</v>
      </c>
      <c r="D452" s="51">
        <v>22</v>
      </c>
      <c r="E452" s="52">
        <v>44454</v>
      </c>
      <c r="F452" s="53" t="s">
        <v>61</v>
      </c>
      <c r="G452" s="54" t="s">
        <v>283</v>
      </c>
      <c r="H452" s="55" t="str">
        <f>IFERROR(VLOOKUP(Abfalldokumentation!$B452,Artikel!A:C,3,FALSE),Abfalldokumentation!$B452)</f>
        <v>ABS Butterkäse 45% OGT</v>
      </c>
      <c r="I452" s="96" t="str">
        <f>VLOOKUP(V452,'Linien - BU'!A:B,2,FALSE)</f>
        <v>BU1</v>
      </c>
      <c r="J452" s="97">
        <f t="shared" si="49"/>
        <v>300</v>
      </c>
      <c r="K452" s="98">
        <f>Abfalldokumentation!$E452</f>
        <v>44454</v>
      </c>
      <c r="L452" s="97" t="str">
        <f>IFERROR(IF(AND(OR(Abfalldokumentation!$I452="BU3",Abfalldokumentation!$I452="Verkauf"),Abfalldokumentation!$N452="Schimmel",Abfalldokumentation!$O452="keinen Abnehmer/kein Schälpersonal"),"Div. Zipfel, ES ohne Verwendung",VLOOKUP(Abfalldokumentation!$M452,Produktgruppen!A:B,2,FALSE)),"-")</f>
        <v>ABS</v>
      </c>
      <c r="M452" s="99" t="str">
        <f>IFERROR(VLOOKUP(Abfalldokumentation!$W452,Artikel!A:C,3,FALSE),Abfalldokumentation!$W452)</f>
        <v>ABS Butterkäse 45% OGT</v>
      </c>
      <c r="N452" s="100" t="str">
        <f>VLOOKUP(D452,'Liste Gründe'!A:D,2,FALSE)</f>
        <v>Rest</v>
      </c>
      <c r="O452" s="98" t="str">
        <f>IF(ISBLANK(F452),VLOOKUP(Abfalldokumentation!$X452,'Liste Gründe'!A:D,3,FALSE),F452)</f>
        <v>Fremdkörper</v>
      </c>
      <c r="P452" s="100" t="str">
        <f>IF(ISBLANK(Abfalldokumentation!$G452),"-",Abfalldokumentation!$G452)</f>
        <v>Kunststoff</v>
      </c>
      <c r="Q452" s="99">
        <f t="shared" si="50"/>
        <v>37</v>
      </c>
      <c r="R452" s="100" t="str">
        <f t="shared" si="51"/>
        <v>Produkte</v>
      </c>
      <c r="S452" s="100" t="str">
        <f t="shared" si="52"/>
        <v>BUs</v>
      </c>
      <c r="T452" s="100" t="str">
        <f t="shared" si="53"/>
        <v>Symptome</v>
      </c>
      <c r="U452" s="100">
        <f>IFERROR(VLOOKUP(Abfalldokumentation!$W452,Kennzahlen!S:U,3,FALSE)*Abfalldokumentation!$J452,"0")</f>
        <v>600</v>
      </c>
      <c r="V452" s="99" t="str">
        <f>IF(ISBLANK(A452),VLOOKUP(Abfalldokumentation!$W452,'Linien - BU'!R:S,2,FALSE),A452)</f>
        <v>Abfüllung</v>
      </c>
      <c r="W452" s="95">
        <f t="shared" si="54"/>
        <v>29500823</v>
      </c>
      <c r="X452" s="108">
        <f t="shared" si="55"/>
        <v>22</v>
      </c>
      <c r="Y452" s="34"/>
      <c r="AC452" s="34"/>
      <c r="AF452" s="34"/>
      <c r="AG452" s="34"/>
      <c r="AH452" s="34"/>
    </row>
    <row r="453" spans="1:34" ht="30" customHeight="1" x14ac:dyDescent="0.25">
      <c r="A453" s="56" t="s">
        <v>15087</v>
      </c>
      <c r="B453" s="57">
        <v>29500885</v>
      </c>
      <c r="C453" s="57">
        <v>10</v>
      </c>
      <c r="D453" s="57">
        <v>61</v>
      </c>
      <c r="E453" s="58">
        <v>44454</v>
      </c>
      <c r="F453" s="59" t="s">
        <v>15</v>
      </c>
      <c r="G453" s="60" t="s">
        <v>79</v>
      </c>
      <c r="H453" s="61" t="str">
        <f>IFERROR(VLOOKUP(Abfalldokumentation!$B453,Artikel!A:C,3,FALSE),Abfalldokumentation!$B453)</f>
        <v>ABS HEUBL</v>
      </c>
      <c r="I453" s="90" t="str">
        <f>VLOOKUP(V453,'Linien - BU'!A:B,2,FALSE)</f>
        <v>BU4</v>
      </c>
      <c r="J453" s="91">
        <f t="shared" si="49"/>
        <v>10</v>
      </c>
      <c r="K453" s="92">
        <f>Abfalldokumentation!$E453</f>
        <v>44454</v>
      </c>
      <c r="L453" s="91" t="str">
        <f>IFERROR(IF(AND(OR(Abfalldokumentation!$I453="BU3",Abfalldokumentation!$I453="Verkauf"),Abfalldokumentation!$N453="Schimmel",Abfalldokumentation!$O453="keinen Abnehmer/kein Schälpersonal"),"Div. Zipfel, ES ohne Verwendung",VLOOKUP(Abfalldokumentation!$M453,Produktgruppen!A:B,2,FALSE)),"-")</f>
        <v>ABS</v>
      </c>
      <c r="M453" s="93" t="str">
        <f>IFERROR(VLOOKUP(Abfalldokumentation!$W453,Artikel!A:C,3,FALSE),Abfalldokumentation!$W453)</f>
        <v>ABS HEUBL</v>
      </c>
      <c r="N453" s="94" t="str">
        <f>VLOOKUP(D453,'Liste Gründe'!A:D,2,FALSE)</f>
        <v>keinen Verwendungszweck</v>
      </c>
      <c r="O453" s="92" t="str">
        <f>IF(ISBLANK(F453),VLOOKUP(Abfalldokumentation!$X453,'Liste Gründe'!A:D,3,FALSE),F453)</f>
        <v>keinen Verwendungszweck</v>
      </c>
      <c r="P453" s="94" t="str">
        <f>IF(ISBLANK(Abfalldokumentation!$G453),"-",Abfalldokumentation!$G453)</f>
        <v>&lt;300kg/Monat</v>
      </c>
      <c r="Q453" s="93">
        <f t="shared" si="50"/>
        <v>37</v>
      </c>
      <c r="R453" s="94" t="str">
        <f t="shared" si="51"/>
        <v>Produkte</v>
      </c>
      <c r="S453" s="94" t="str">
        <f t="shared" si="52"/>
        <v>BUs</v>
      </c>
      <c r="T453" s="94" t="str">
        <f t="shared" si="53"/>
        <v>Symptome</v>
      </c>
      <c r="U453" s="94">
        <f>IFERROR(VLOOKUP(Abfalldokumentation!$W453,Kennzahlen!S:U,3,FALSE)*Abfalldokumentation!$J453,"0")</f>
        <v>0.1</v>
      </c>
      <c r="V453" s="93" t="str">
        <f>IF(ISBLANK(A453),VLOOKUP(Abfalldokumentation!$W453,'Linien - BU'!R:S,2,FALSE),A453)</f>
        <v>L21</v>
      </c>
      <c r="W453" s="95">
        <f t="shared" si="54"/>
        <v>29500885</v>
      </c>
      <c r="X453" s="108">
        <f t="shared" si="55"/>
        <v>61</v>
      </c>
      <c r="Y453" s="34"/>
      <c r="AC453" s="34"/>
      <c r="AF453" s="34"/>
      <c r="AG453" s="34"/>
      <c r="AH453" s="34"/>
    </row>
    <row r="454" spans="1:34" ht="30" customHeight="1" x14ac:dyDescent="0.25">
      <c r="A454" s="50" t="s">
        <v>15087</v>
      </c>
      <c r="B454" s="51">
        <v>29500886</v>
      </c>
      <c r="C454" s="51">
        <v>20</v>
      </c>
      <c r="D454" s="51">
        <v>61</v>
      </c>
      <c r="E454" s="52">
        <v>44454</v>
      </c>
      <c r="F454" s="53" t="s">
        <v>15</v>
      </c>
      <c r="G454" s="54" t="s">
        <v>208</v>
      </c>
      <c r="H454" s="55" t="str">
        <f>IFERROR(VLOOKUP(Abfalldokumentation!$B454,Artikel!A:C,3,FALSE),Abfalldokumentation!$B454)</f>
        <v>ABS MEDI-KRÄUK</v>
      </c>
      <c r="I454" s="96" t="str">
        <f>VLOOKUP(V454,'Linien - BU'!A:B,2,FALSE)</f>
        <v>BU4</v>
      </c>
      <c r="J454" s="97">
        <f t="shared" si="49"/>
        <v>20</v>
      </c>
      <c r="K454" s="98">
        <f>Abfalldokumentation!$E454</f>
        <v>44454</v>
      </c>
      <c r="L454" s="97" t="str">
        <f>IFERROR(IF(AND(OR(Abfalldokumentation!$I454="BU3",Abfalldokumentation!$I454="Verkauf"),Abfalldokumentation!$N454="Schimmel",Abfalldokumentation!$O454="keinen Abnehmer/kein Schälpersonal"),"Div. Zipfel, ES ohne Verwendung",VLOOKUP(Abfalldokumentation!$M454,Produktgruppen!A:B,2,FALSE)),"-")</f>
        <v>ABS</v>
      </c>
      <c r="M454" s="99" t="str">
        <f>IFERROR(VLOOKUP(Abfalldokumentation!$W454,Artikel!A:C,3,FALSE),Abfalldokumentation!$W454)</f>
        <v>ABS MEDI-KRÄUK</v>
      </c>
      <c r="N454" s="100" t="str">
        <f>VLOOKUP(D454,'Liste Gründe'!A:D,2,FALSE)</f>
        <v>keinen Verwendungszweck</v>
      </c>
      <c r="O454" s="98" t="str">
        <f>IF(ISBLANK(F454),VLOOKUP(Abfalldokumentation!$X454,'Liste Gründe'!A:D,3,FALSE),F454)</f>
        <v>keinen Verwendungszweck</v>
      </c>
      <c r="P454" s="100" t="str">
        <f>IF(ISBLANK(Abfalldokumentation!$G454),"-",Abfalldokumentation!$G454)</f>
        <v>&lt;500kg/Monat</v>
      </c>
      <c r="Q454" s="99">
        <f t="shared" si="50"/>
        <v>37</v>
      </c>
      <c r="R454" s="100" t="str">
        <f t="shared" si="51"/>
        <v>Produkte</v>
      </c>
      <c r="S454" s="100" t="str">
        <f t="shared" si="52"/>
        <v>BUs</v>
      </c>
      <c r="T454" s="100" t="str">
        <f t="shared" si="53"/>
        <v>Symptome</v>
      </c>
      <c r="U454" s="100">
        <f>IFERROR(VLOOKUP(Abfalldokumentation!$W454,Kennzahlen!S:U,3,FALSE)*Abfalldokumentation!$J454,"0")</f>
        <v>30</v>
      </c>
      <c r="V454" s="99" t="str">
        <f>IF(ISBLANK(A454),VLOOKUP(Abfalldokumentation!$W454,'Linien - BU'!R:S,2,FALSE),A454)</f>
        <v>L21</v>
      </c>
      <c r="W454" s="95">
        <f t="shared" si="54"/>
        <v>29500886</v>
      </c>
      <c r="X454" s="108">
        <f t="shared" si="55"/>
        <v>61</v>
      </c>
      <c r="Y454" s="34"/>
      <c r="AC454" s="34"/>
      <c r="AF454" s="34"/>
      <c r="AG454" s="34"/>
      <c r="AH454" s="34"/>
    </row>
    <row r="455" spans="1:34" ht="30" customHeight="1" x14ac:dyDescent="0.25">
      <c r="A455" s="56" t="s">
        <v>15087</v>
      </c>
      <c r="B455" s="57">
        <v>29500886</v>
      </c>
      <c r="C455" s="57">
        <v>20</v>
      </c>
      <c r="D455" s="57">
        <v>61</v>
      </c>
      <c r="E455" s="58">
        <v>44454</v>
      </c>
      <c r="F455" s="59" t="s">
        <v>15</v>
      </c>
      <c r="G455" s="60" t="s">
        <v>208</v>
      </c>
      <c r="H455" s="61" t="str">
        <f>IFERROR(VLOOKUP(Abfalldokumentation!$B455,Artikel!A:C,3,FALSE),Abfalldokumentation!$B455)</f>
        <v>ABS MEDI-KRÄUK</v>
      </c>
      <c r="I455" s="90" t="str">
        <f>VLOOKUP(V455,'Linien - BU'!A:B,2,FALSE)</f>
        <v>BU4</v>
      </c>
      <c r="J455" s="91">
        <f t="shared" si="49"/>
        <v>20</v>
      </c>
      <c r="K455" s="92">
        <f>Abfalldokumentation!$E455</f>
        <v>44454</v>
      </c>
      <c r="L455" s="91" t="str">
        <f>IFERROR(IF(AND(OR(Abfalldokumentation!$I455="BU3",Abfalldokumentation!$I455="Verkauf"),Abfalldokumentation!$N455="Schimmel",Abfalldokumentation!$O455="keinen Abnehmer/kein Schälpersonal"),"Div. Zipfel, ES ohne Verwendung",VLOOKUP(Abfalldokumentation!$M455,Produktgruppen!A:B,2,FALSE)),"-")</f>
        <v>ABS</v>
      </c>
      <c r="M455" s="93" t="str">
        <f>IFERROR(VLOOKUP(Abfalldokumentation!$W455,Artikel!A:C,3,FALSE),Abfalldokumentation!$W455)</f>
        <v>ABS MEDI-KRÄUK</v>
      </c>
      <c r="N455" s="94" t="str">
        <f>VLOOKUP(D455,'Liste Gründe'!A:D,2,FALSE)</f>
        <v>keinen Verwendungszweck</v>
      </c>
      <c r="O455" s="92" t="str">
        <f>IF(ISBLANK(F455),VLOOKUP(Abfalldokumentation!$X455,'Liste Gründe'!A:D,3,FALSE),F455)</f>
        <v>keinen Verwendungszweck</v>
      </c>
      <c r="P455" s="94" t="str">
        <f>IF(ISBLANK(Abfalldokumentation!$G455),"-",Abfalldokumentation!$G455)</f>
        <v>&lt;500kg/Monat</v>
      </c>
      <c r="Q455" s="93">
        <f t="shared" si="50"/>
        <v>37</v>
      </c>
      <c r="R455" s="94" t="str">
        <f t="shared" si="51"/>
        <v>Produkte</v>
      </c>
      <c r="S455" s="94" t="str">
        <f t="shared" si="52"/>
        <v>BUs</v>
      </c>
      <c r="T455" s="94" t="str">
        <f t="shared" si="53"/>
        <v>Symptome</v>
      </c>
      <c r="U455" s="94">
        <f>IFERROR(VLOOKUP(Abfalldokumentation!$W455,Kennzahlen!S:U,3,FALSE)*Abfalldokumentation!$J455,"0")</f>
        <v>30</v>
      </c>
      <c r="V455" s="93" t="str">
        <f>IF(ISBLANK(A455),VLOOKUP(Abfalldokumentation!$W455,'Linien - BU'!R:S,2,FALSE),A455)</f>
        <v>L21</v>
      </c>
      <c r="W455" s="95">
        <f t="shared" si="54"/>
        <v>29500886</v>
      </c>
      <c r="X455" s="108">
        <f t="shared" si="55"/>
        <v>61</v>
      </c>
      <c r="Y455" s="34"/>
      <c r="AC455" s="34"/>
      <c r="AF455" s="34"/>
      <c r="AG455" s="34"/>
      <c r="AH455" s="34"/>
    </row>
    <row r="456" spans="1:34" ht="30" customHeight="1" x14ac:dyDescent="0.25">
      <c r="A456" s="50" t="s">
        <v>15087</v>
      </c>
      <c r="B456" s="51">
        <v>29500886</v>
      </c>
      <c r="C456" s="51">
        <v>20</v>
      </c>
      <c r="D456" s="51">
        <v>61</v>
      </c>
      <c r="E456" s="52">
        <v>44454</v>
      </c>
      <c r="F456" s="53" t="s">
        <v>15</v>
      </c>
      <c r="G456" s="54" t="s">
        <v>208</v>
      </c>
      <c r="H456" s="55" t="str">
        <f>IFERROR(VLOOKUP(Abfalldokumentation!$B456,Artikel!A:C,3,FALSE),Abfalldokumentation!$B456)</f>
        <v>ABS MEDI-KRÄUK</v>
      </c>
      <c r="I456" s="96" t="str">
        <f>VLOOKUP(V456,'Linien - BU'!A:B,2,FALSE)</f>
        <v>BU4</v>
      </c>
      <c r="J456" s="97">
        <f t="shared" si="49"/>
        <v>20</v>
      </c>
      <c r="K456" s="98">
        <f>Abfalldokumentation!$E456</f>
        <v>44454</v>
      </c>
      <c r="L456" s="97" t="str">
        <f>IFERROR(IF(AND(OR(Abfalldokumentation!$I456="BU3",Abfalldokumentation!$I456="Verkauf"),Abfalldokumentation!$N456="Schimmel",Abfalldokumentation!$O456="keinen Abnehmer/kein Schälpersonal"),"Div. Zipfel, ES ohne Verwendung",VLOOKUP(Abfalldokumentation!$M456,Produktgruppen!A:B,2,FALSE)),"-")</f>
        <v>ABS</v>
      </c>
      <c r="M456" s="99" t="str">
        <f>IFERROR(VLOOKUP(Abfalldokumentation!$W456,Artikel!A:C,3,FALSE),Abfalldokumentation!$W456)</f>
        <v>ABS MEDI-KRÄUK</v>
      </c>
      <c r="N456" s="100" t="str">
        <f>VLOOKUP(D456,'Liste Gründe'!A:D,2,FALSE)</f>
        <v>keinen Verwendungszweck</v>
      </c>
      <c r="O456" s="98" t="str">
        <f>IF(ISBLANK(F456),VLOOKUP(Abfalldokumentation!$X456,'Liste Gründe'!A:D,3,FALSE),F456)</f>
        <v>keinen Verwendungszweck</v>
      </c>
      <c r="P456" s="100" t="str">
        <f>IF(ISBLANK(Abfalldokumentation!$G456),"-",Abfalldokumentation!$G456)</f>
        <v>&lt;500kg/Monat</v>
      </c>
      <c r="Q456" s="99">
        <f t="shared" si="50"/>
        <v>37</v>
      </c>
      <c r="R456" s="100" t="str">
        <f t="shared" si="51"/>
        <v>Produkte</v>
      </c>
      <c r="S456" s="100" t="str">
        <f t="shared" si="52"/>
        <v>BUs</v>
      </c>
      <c r="T456" s="100" t="str">
        <f t="shared" si="53"/>
        <v>Symptome</v>
      </c>
      <c r="U456" s="100">
        <f>IFERROR(VLOOKUP(Abfalldokumentation!$W456,Kennzahlen!S:U,3,FALSE)*Abfalldokumentation!$J456,"0")</f>
        <v>30</v>
      </c>
      <c r="V456" s="99" t="str">
        <f>IF(ISBLANK(A456),VLOOKUP(Abfalldokumentation!$W456,'Linien - BU'!R:S,2,FALSE),A456)</f>
        <v>L21</v>
      </c>
      <c r="W456" s="95">
        <f t="shared" si="54"/>
        <v>29500886</v>
      </c>
      <c r="X456" s="108">
        <f t="shared" si="55"/>
        <v>61</v>
      </c>
      <c r="Y456" s="34"/>
      <c r="AC456" s="34"/>
      <c r="AF456" s="34"/>
      <c r="AG456" s="34"/>
      <c r="AH456" s="34"/>
    </row>
    <row r="457" spans="1:34" ht="30" customHeight="1" x14ac:dyDescent="0.25">
      <c r="A457" s="56" t="s">
        <v>15064</v>
      </c>
      <c r="B457" s="57">
        <v>29500891</v>
      </c>
      <c r="C457" s="57">
        <v>15</v>
      </c>
      <c r="D457" s="57">
        <v>61</v>
      </c>
      <c r="E457" s="58">
        <v>44454</v>
      </c>
      <c r="F457" s="59" t="s">
        <v>15</v>
      </c>
      <c r="G457" s="60" t="s">
        <v>79</v>
      </c>
      <c r="H457" s="61" t="str">
        <f>IFERROR(VLOOKUP(Abfalldokumentation!$B457,Artikel!A:C,3,FALSE),Abfalldokumentation!$B457)</f>
        <v>ABS PECO</v>
      </c>
      <c r="I457" s="90" t="str">
        <f>VLOOKUP(V457,'Linien - BU'!A:B,2,FALSE)</f>
        <v>BU4</v>
      </c>
      <c r="J457" s="91">
        <f t="shared" si="49"/>
        <v>15</v>
      </c>
      <c r="K457" s="92">
        <f>Abfalldokumentation!$E457</f>
        <v>44454</v>
      </c>
      <c r="L457" s="91" t="str">
        <f>IFERROR(IF(AND(OR(Abfalldokumentation!$I457="BU3",Abfalldokumentation!$I457="Verkauf"),Abfalldokumentation!$N457="Schimmel",Abfalldokumentation!$O457="keinen Abnehmer/kein Schälpersonal"),"Div. Zipfel, ES ohne Verwendung",VLOOKUP(Abfalldokumentation!$M457,Produktgruppen!A:B,2,FALSE)),"-")</f>
        <v>ABS</v>
      </c>
      <c r="M457" s="93" t="str">
        <f>IFERROR(VLOOKUP(Abfalldokumentation!$W457,Artikel!A:C,3,FALSE),Abfalldokumentation!$W457)</f>
        <v>ABS PECO</v>
      </c>
      <c r="N457" s="94" t="str">
        <f>VLOOKUP(D457,'Liste Gründe'!A:D,2,FALSE)</f>
        <v>keinen Verwendungszweck</v>
      </c>
      <c r="O457" s="92" t="str">
        <f>IF(ISBLANK(F457),VLOOKUP(Abfalldokumentation!$X457,'Liste Gründe'!A:D,3,FALSE),F457)</f>
        <v>keinen Verwendungszweck</v>
      </c>
      <c r="P457" s="94" t="str">
        <f>IF(ISBLANK(Abfalldokumentation!$G457),"-",Abfalldokumentation!$G457)</f>
        <v>&lt;300kg/Monat</v>
      </c>
      <c r="Q457" s="93">
        <f t="shared" si="50"/>
        <v>37</v>
      </c>
      <c r="R457" s="94" t="str">
        <f t="shared" si="51"/>
        <v>Produkte</v>
      </c>
      <c r="S457" s="94" t="str">
        <f t="shared" si="52"/>
        <v>BUs</v>
      </c>
      <c r="T457" s="94" t="str">
        <f t="shared" si="53"/>
        <v>Symptome</v>
      </c>
      <c r="U457" s="94">
        <f>IFERROR(VLOOKUP(Abfalldokumentation!$W457,Kennzahlen!S:U,3,FALSE)*Abfalldokumentation!$J457,"0")</f>
        <v>22.058823529411768</v>
      </c>
      <c r="V457" s="93" t="str">
        <f>IF(ISBLANK(A457),VLOOKUP(Abfalldokumentation!$W457,'Linien - BU'!R:S,2,FALSE),A457)</f>
        <v>L23</v>
      </c>
      <c r="W457" s="95">
        <f t="shared" si="54"/>
        <v>29500891</v>
      </c>
      <c r="X457" s="108">
        <f t="shared" si="55"/>
        <v>61</v>
      </c>
      <c r="Y457" s="34"/>
      <c r="AC457" s="34"/>
      <c r="AF457" s="34"/>
      <c r="AG457" s="34"/>
      <c r="AH457" s="34"/>
    </row>
    <row r="458" spans="1:34" ht="30" customHeight="1" x14ac:dyDescent="0.25">
      <c r="A458" s="50" t="s">
        <v>117</v>
      </c>
      <c r="B458" s="51">
        <v>29500891</v>
      </c>
      <c r="C458" s="51">
        <v>15</v>
      </c>
      <c r="D458" s="51">
        <v>61</v>
      </c>
      <c r="E458" s="52">
        <v>44454</v>
      </c>
      <c r="F458" s="53" t="s">
        <v>15</v>
      </c>
      <c r="G458" s="54" t="s">
        <v>79</v>
      </c>
      <c r="H458" s="55" t="str">
        <f>IFERROR(VLOOKUP(Abfalldokumentation!$B458,Artikel!A:C,3,FALSE),Abfalldokumentation!$B458)</f>
        <v>ABS PECO</v>
      </c>
      <c r="I458" s="96" t="str">
        <f>VLOOKUP(V458,'Linien - BU'!A:B,2,FALSE)</f>
        <v>BU4</v>
      </c>
      <c r="J458" s="97">
        <f t="shared" si="49"/>
        <v>15</v>
      </c>
      <c r="K458" s="98">
        <f>Abfalldokumentation!$E458</f>
        <v>44454</v>
      </c>
      <c r="L458" s="97" t="str">
        <f>IFERROR(IF(AND(OR(Abfalldokumentation!$I458="BU3",Abfalldokumentation!$I458="Verkauf"),Abfalldokumentation!$N458="Schimmel",Abfalldokumentation!$O458="keinen Abnehmer/kein Schälpersonal"),"Div. Zipfel, ES ohne Verwendung",VLOOKUP(Abfalldokumentation!$M458,Produktgruppen!A:B,2,FALSE)),"-")</f>
        <v>ABS</v>
      </c>
      <c r="M458" s="99" t="str">
        <f>IFERROR(VLOOKUP(Abfalldokumentation!$W458,Artikel!A:C,3,FALSE),Abfalldokumentation!$W458)</f>
        <v>ABS PECO</v>
      </c>
      <c r="N458" s="100" t="str">
        <f>VLOOKUP(D458,'Liste Gründe'!A:D,2,FALSE)</f>
        <v>keinen Verwendungszweck</v>
      </c>
      <c r="O458" s="98" t="str">
        <f>IF(ISBLANK(F458),VLOOKUP(Abfalldokumentation!$X458,'Liste Gründe'!A:D,3,FALSE),F458)</f>
        <v>keinen Verwendungszweck</v>
      </c>
      <c r="P458" s="100" t="str">
        <f>IF(ISBLANK(Abfalldokumentation!$G458),"-",Abfalldokumentation!$G458)</f>
        <v>&lt;300kg/Monat</v>
      </c>
      <c r="Q458" s="99">
        <f t="shared" si="50"/>
        <v>37</v>
      </c>
      <c r="R458" s="100" t="str">
        <f t="shared" si="51"/>
        <v>Produkte</v>
      </c>
      <c r="S458" s="100" t="str">
        <f t="shared" si="52"/>
        <v>BUs</v>
      </c>
      <c r="T458" s="100" t="str">
        <f t="shared" si="53"/>
        <v>Symptome</v>
      </c>
      <c r="U458" s="100">
        <f>IFERROR(VLOOKUP(Abfalldokumentation!$W458,Kennzahlen!S:U,3,FALSE)*Abfalldokumentation!$J458,"0")</f>
        <v>22.058823529411768</v>
      </c>
      <c r="V458" s="99" t="str">
        <f>IF(ISBLANK(A458),VLOOKUP(Abfalldokumentation!$W458,'Linien - BU'!R:S,2,FALSE),A458)</f>
        <v>Bu4</v>
      </c>
      <c r="W458" s="95">
        <f t="shared" si="54"/>
        <v>29500891</v>
      </c>
      <c r="X458" s="108">
        <f t="shared" si="55"/>
        <v>61</v>
      </c>
      <c r="Y458" s="34"/>
      <c r="AC458" s="34"/>
      <c r="AF458" s="34"/>
      <c r="AG458" s="34"/>
      <c r="AH458" s="34"/>
    </row>
    <row r="459" spans="1:34" ht="30" customHeight="1" x14ac:dyDescent="0.25">
      <c r="A459" s="56" t="s">
        <v>15064</v>
      </c>
      <c r="B459" s="57">
        <v>29500900</v>
      </c>
      <c r="C459" s="57">
        <v>6</v>
      </c>
      <c r="D459" s="57">
        <v>61</v>
      </c>
      <c r="E459" s="58">
        <v>44454</v>
      </c>
      <c r="F459" s="59" t="s">
        <v>15</v>
      </c>
      <c r="G459" s="60" t="s">
        <v>79</v>
      </c>
      <c r="H459" s="61" t="str">
        <f>IFERROR(VLOOKUP(Abfalldokumentation!$B459,Artikel!A:C,3,FALSE),Abfalldokumentation!$B459)</f>
        <v>ABS ROVIN</v>
      </c>
      <c r="I459" s="90" t="str">
        <f>VLOOKUP(V459,'Linien - BU'!A:B,2,FALSE)</f>
        <v>BU4</v>
      </c>
      <c r="J459" s="91">
        <f t="shared" si="49"/>
        <v>6</v>
      </c>
      <c r="K459" s="92">
        <f>Abfalldokumentation!$E459</f>
        <v>44454</v>
      </c>
      <c r="L459" s="91" t="str">
        <f>IFERROR(IF(AND(OR(Abfalldokumentation!$I459="BU3",Abfalldokumentation!$I459="Verkauf"),Abfalldokumentation!$N459="Schimmel",Abfalldokumentation!$O459="keinen Abnehmer/kein Schälpersonal"),"Div. Zipfel, ES ohne Verwendung",VLOOKUP(Abfalldokumentation!$M459,Produktgruppen!A:B,2,FALSE)),"-")</f>
        <v>ABS</v>
      </c>
      <c r="M459" s="93" t="str">
        <f>IFERROR(VLOOKUP(Abfalldokumentation!$W459,Artikel!A:C,3,FALSE),Abfalldokumentation!$W459)</f>
        <v>ABS ROVIN</v>
      </c>
      <c r="N459" s="94" t="str">
        <f>VLOOKUP(D459,'Liste Gründe'!A:D,2,FALSE)</f>
        <v>keinen Verwendungszweck</v>
      </c>
      <c r="O459" s="92" t="str">
        <f>IF(ISBLANK(F459),VLOOKUP(Abfalldokumentation!$X459,'Liste Gründe'!A:D,3,FALSE),F459)</f>
        <v>keinen Verwendungszweck</v>
      </c>
      <c r="P459" s="94" t="str">
        <f>IF(ISBLANK(Abfalldokumentation!$G459),"-",Abfalldokumentation!$G459)</f>
        <v>&lt;300kg/Monat</v>
      </c>
      <c r="Q459" s="93">
        <f t="shared" si="50"/>
        <v>37</v>
      </c>
      <c r="R459" s="94" t="str">
        <f t="shared" si="51"/>
        <v>Produkte</v>
      </c>
      <c r="S459" s="94" t="str">
        <f t="shared" si="52"/>
        <v>BUs</v>
      </c>
      <c r="T459" s="94" t="str">
        <f t="shared" si="53"/>
        <v>Symptome</v>
      </c>
      <c r="U459" s="94">
        <f>IFERROR(VLOOKUP(Abfalldokumentation!$W459,Kennzahlen!S:U,3,FALSE)*Abfalldokumentation!$J459,"0")</f>
        <v>0.06</v>
      </c>
      <c r="V459" s="93" t="str">
        <f>IF(ISBLANK(A459),VLOOKUP(Abfalldokumentation!$W459,'Linien - BU'!R:S,2,FALSE),A459)</f>
        <v>L23</v>
      </c>
      <c r="W459" s="95">
        <f t="shared" si="54"/>
        <v>29500900</v>
      </c>
      <c r="X459" s="108">
        <f t="shared" si="55"/>
        <v>61</v>
      </c>
      <c r="Y459" s="34"/>
      <c r="AC459" s="34"/>
      <c r="AF459" s="34"/>
      <c r="AG459" s="34"/>
      <c r="AH459" s="34"/>
    </row>
    <row r="460" spans="1:34" ht="30" customHeight="1" x14ac:dyDescent="0.25">
      <c r="A460" s="50" t="s">
        <v>15087</v>
      </c>
      <c r="B460" s="51">
        <v>29500906</v>
      </c>
      <c r="C460" s="51">
        <v>17</v>
      </c>
      <c r="D460" s="51">
        <v>61</v>
      </c>
      <c r="E460" s="52">
        <v>44454</v>
      </c>
      <c r="F460" s="53" t="s">
        <v>15</v>
      </c>
      <c r="G460" s="54" t="s">
        <v>79</v>
      </c>
      <c r="H460" s="55" t="str">
        <f>IFERROR(VLOOKUP(Abfalldokumentation!$B460,Artikel!A:C,3,FALSE),Abfalldokumentation!$B460)</f>
        <v>ABS SCH-PAUL</v>
      </c>
      <c r="I460" s="96" t="str">
        <f>VLOOKUP(V460,'Linien - BU'!A:B,2,FALSE)</f>
        <v>BU4</v>
      </c>
      <c r="J460" s="97">
        <f t="shared" si="49"/>
        <v>17</v>
      </c>
      <c r="K460" s="98">
        <f>Abfalldokumentation!$E460</f>
        <v>44454</v>
      </c>
      <c r="L460" s="97" t="str">
        <f>IFERROR(IF(AND(OR(Abfalldokumentation!$I460="BU3",Abfalldokumentation!$I460="Verkauf"),Abfalldokumentation!$N460="Schimmel",Abfalldokumentation!$O460="keinen Abnehmer/kein Schälpersonal"),"Div. Zipfel, ES ohne Verwendung",VLOOKUP(Abfalldokumentation!$M460,Produktgruppen!A:B,2,FALSE)),"-")</f>
        <v>ABS</v>
      </c>
      <c r="M460" s="99" t="str">
        <f>IFERROR(VLOOKUP(Abfalldokumentation!$W460,Artikel!A:C,3,FALSE),Abfalldokumentation!$W460)</f>
        <v>ABS SCH-PAUL</v>
      </c>
      <c r="N460" s="100" t="str">
        <f>VLOOKUP(D460,'Liste Gründe'!A:D,2,FALSE)</f>
        <v>keinen Verwendungszweck</v>
      </c>
      <c r="O460" s="98" t="str">
        <f>IF(ISBLANK(F460),VLOOKUP(Abfalldokumentation!$X460,'Liste Gründe'!A:D,3,FALSE),F460)</f>
        <v>keinen Verwendungszweck</v>
      </c>
      <c r="P460" s="100" t="str">
        <f>IF(ISBLANK(Abfalldokumentation!$G460),"-",Abfalldokumentation!$G460)</f>
        <v>&lt;300kg/Monat</v>
      </c>
      <c r="Q460" s="99">
        <f t="shared" si="50"/>
        <v>37</v>
      </c>
      <c r="R460" s="100" t="str">
        <f t="shared" si="51"/>
        <v>Produkte</v>
      </c>
      <c r="S460" s="100" t="str">
        <f t="shared" si="52"/>
        <v>BUs</v>
      </c>
      <c r="T460" s="100" t="str">
        <f t="shared" si="53"/>
        <v>Symptome</v>
      </c>
      <c r="U460" s="100">
        <f>IFERROR(VLOOKUP(Abfalldokumentation!$W460,Kennzahlen!S:U,3,FALSE)*Abfalldokumentation!$J460,"0")</f>
        <v>0.17</v>
      </c>
      <c r="V460" s="99" t="str">
        <f>IF(ISBLANK(A460),VLOOKUP(Abfalldokumentation!$W460,'Linien - BU'!R:S,2,FALSE),A460)</f>
        <v>L21</v>
      </c>
      <c r="W460" s="95">
        <f t="shared" si="54"/>
        <v>29500906</v>
      </c>
      <c r="X460" s="108">
        <f t="shared" si="55"/>
        <v>61</v>
      </c>
      <c r="Y460" s="34"/>
      <c r="AC460" s="34"/>
      <c r="AF460" s="34"/>
      <c r="AG460" s="34"/>
      <c r="AH460" s="34"/>
    </row>
    <row r="461" spans="1:34" ht="30" customHeight="1" x14ac:dyDescent="0.25">
      <c r="A461" s="56" t="s">
        <v>15077</v>
      </c>
      <c r="B461" s="57">
        <v>29500910</v>
      </c>
      <c r="C461" s="57">
        <v>6</v>
      </c>
      <c r="D461" s="57">
        <v>61</v>
      </c>
      <c r="E461" s="58">
        <v>44454</v>
      </c>
      <c r="F461" s="59" t="s">
        <v>15</v>
      </c>
      <c r="G461" s="60" t="s">
        <v>208</v>
      </c>
      <c r="H461" s="61" t="str">
        <f>IFERROR(VLOOKUP(Abfalldokumentation!$B461,Artikel!A:C,3,FALSE),Abfalldokumentation!$B461)</f>
        <v>ABS Unser Blütenkäse</v>
      </c>
      <c r="I461" s="90" t="str">
        <f>VLOOKUP(V461,'Linien - BU'!A:B,2,FALSE)</f>
        <v>BU4</v>
      </c>
      <c r="J461" s="91">
        <f t="shared" si="49"/>
        <v>6</v>
      </c>
      <c r="K461" s="92">
        <f>Abfalldokumentation!$E461</f>
        <v>44454</v>
      </c>
      <c r="L461" s="91" t="str">
        <f>IFERROR(IF(AND(OR(Abfalldokumentation!$I461="BU3",Abfalldokumentation!$I461="Verkauf"),Abfalldokumentation!$N461="Schimmel",Abfalldokumentation!$O461="keinen Abnehmer/kein Schälpersonal"),"Div. Zipfel, ES ohne Verwendung",VLOOKUP(Abfalldokumentation!$M461,Produktgruppen!A:B,2,FALSE)),"-")</f>
        <v>ABS</v>
      </c>
      <c r="M461" s="93" t="str">
        <f>IFERROR(VLOOKUP(Abfalldokumentation!$W461,Artikel!A:C,3,FALSE),Abfalldokumentation!$W461)</f>
        <v>ABS Unser Blütenkäse</v>
      </c>
      <c r="N461" s="94" t="str">
        <f>VLOOKUP(D461,'Liste Gründe'!A:D,2,FALSE)</f>
        <v>keinen Verwendungszweck</v>
      </c>
      <c r="O461" s="92" t="str">
        <f>IF(ISBLANK(F461),VLOOKUP(Abfalldokumentation!$X461,'Liste Gründe'!A:D,3,FALSE),F461)</f>
        <v>keinen Verwendungszweck</v>
      </c>
      <c r="P461" s="94" t="str">
        <f>IF(ISBLANK(Abfalldokumentation!$G461),"-",Abfalldokumentation!$G461)</f>
        <v>&lt;500kg/Monat</v>
      </c>
      <c r="Q461" s="93">
        <f t="shared" si="50"/>
        <v>37</v>
      </c>
      <c r="R461" s="94" t="str">
        <f t="shared" si="51"/>
        <v>Produkte</v>
      </c>
      <c r="S461" s="94" t="str">
        <f t="shared" si="52"/>
        <v>BUs</v>
      </c>
      <c r="T461" s="94" t="str">
        <f t="shared" si="53"/>
        <v>Symptome</v>
      </c>
      <c r="U461" s="94">
        <f>IFERROR(VLOOKUP(Abfalldokumentation!$W461,Kennzahlen!S:U,3,FALSE)*Abfalldokumentation!$J461,"0")</f>
        <v>0.06</v>
      </c>
      <c r="V461" s="93" t="str">
        <f>IF(ISBLANK(A461),VLOOKUP(Abfalldokumentation!$W461,'Linien - BU'!R:S,2,FALSE),A461)</f>
        <v>L22</v>
      </c>
      <c r="W461" s="95">
        <f t="shared" si="54"/>
        <v>29500910</v>
      </c>
      <c r="X461" s="108">
        <f t="shared" si="55"/>
        <v>61</v>
      </c>
      <c r="Y461" s="34"/>
      <c r="AC461" s="34"/>
      <c r="AF461" s="34"/>
      <c r="AG461" s="34"/>
      <c r="AH461" s="34"/>
    </row>
    <row r="462" spans="1:34" ht="30" customHeight="1" x14ac:dyDescent="0.25">
      <c r="A462" s="50" t="s">
        <v>117</v>
      </c>
      <c r="B462" s="51">
        <v>29500952</v>
      </c>
      <c r="C462" s="51">
        <v>22</v>
      </c>
      <c r="D462" s="51">
        <v>61</v>
      </c>
      <c r="E462" s="52">
        <v>44454</v>
      </c>
      <c r="F462" s="53" t="s">
        <v>15</v>
      </c>
      <c r="G462" s="54" t="s">
        <v>79</v>
      </c>
      <c r="H462" s="55" t="str">
        <f>IFERROR(VLOOKUP(Abfalldokumentation!$B462,Artikel!A:C,3,FALSE),Abfalldokumentation!$B462)</f>
        <v>ABS GRÜN-PESTO</v>
      </c>
      <c r="I462" s="96" t="str">
        <f>VLOOKUP(V462,'Linien - BU'!A:B,2,FALSE)</f>
        <v>BU4</v>
      </c>
      <c r="J462" s="97">
        <f t="shared" si="49"/>
        <v>22</v>
      </c>
      <c r="K462" s="98">
        <f>Abfalldokumentation!$E462</f>
        <v>44454</v>
      </c>
      <c r="L462" s="97" t="str">
        <f>IFERROR(IF(AND(OR(Abfalldokumentation!$I462="BU3",Abfalldokumentation!$I462="Verkauf"),Abfalldokumentation!$N462="Schimmel",Abfalldokumentation!$O462="keinen Abnehmer/kein Schälpersonal"),"Div. Zipfel, ES ohne Verwendung",VLOOKUP(Abfalldokumentation!$M462,Produktgruppen!A:B,2,FALSE)),"-")</f>
        <v>ABS</v>
      </c>
      <c r="M462" s="99" t="str">
        <f>IFERROR(VLOOKUP(Abfalldokumentation!$W462,Artikel!A:C,3,FALSE),Abfalldokumentation!$W462)</f>
        <v>ABS GRÜN-PESTO</v>
      </c>
      <c r="N462" s="100" t="str">
        <f>VLOOKUP(D462,'Liste Gründe'!A:D,2,FALSE)</f>
        <v>keinen Verwendungszweck</v>
      </c>
      <c r="O462" s="98" t="str">
        <f>IF(ISBLANK(F462),VLOOKUP(Abfalldokumentation!$X462,'Liste Gründe'!A:D,3,FALSE),F462)</f>
        <v>keinen Verwendungszweck</v>
      </c>
      <c r="P462" s="100" t="str">
        <f>IF(ISBLANK(Abfalldokumentation!$G462),"-",Abfalldokumentation!$G462)</f>
        <v>&lt;300kg/Monat</v>
      </c>
      <c r="Q462" s="99">
        <f t="shared" si="50"/>
        <v>37</v>
      </c>
      <c r="R462" s="100" t="str">
        <f t="shared" si="51"/>
        <v>Produkte</v>
      </c>
      <c r="S462" s="100" t="str">
        <f t="shared" si="52"/>
        <v>BUs</v>
      </c>
      <c r="T462" s="100" t="str">
        <f t="shared" si="53"/>
        <v>Symptome</v>
      </c>
      <c r="U462" s="100">
        <f>IFERROR(VLOOKUP(Abfalldokumentation!$W462,Kennzahlen!S:U,3,FALSE)*Abfalldokumentation!$J462,"0")</f>
        <v>33</v>
      </c>
      <c r="V462" s="99" t="str">
        <f>IF(ISBLANK(A462),VLOOKUP(Abfalldokumentation!$W462,'Linien - BU'!R:S,2,FALSE),A462)</f>
        <v>Bu4</v>
      </c>
      <c r="W462" s="95">
        <f t="shared" si="54"/>
        <v>29500952</v>
      </c>
      <c r="X462" s="108">
        <f t="shared" si="55"/>
        <v>61</v>
      </c>
      <c r="Y462" s="34"/>
      <c r="AC462" s="34"/>
      <c r="AF462" s="34"/>
      <c r="AG462" s="34"/>
      <c r="AH462" s="34"/>
    </row>
    <row r="463" spans="1:34" ht="30" customHeight="1" x14ac:dyDescent="0.25">
      <c r="A463" s="56" t="s">
        <v>15087</v>
      </c>
      <c r="B463" s="57">
        <v>29500952</v>
      </c>
      <c r="C463" s="57">
        <v>20</v>
      </c>
      <c r="D463" s="57">
        <v>61</v>
      </c>
      <c r="E463" s="58">
        <v>44454</v>
      </c>
      <c r="F463" s="59" t="s">
        <v>15</v>
      </c>
      <c r="G463" s="60" t="s">
        <v>79</v>
      </c>
      <c r="H463" s="61" t="str">
        <f>IFERROR(VLOOKUP(Abfalldokumentation!$B463,Artikel!A:C,3,FALSE),Abfalldokumentation!$B463)</f>
        <v>ABS GRÜN-PESTO</v>
      </c>
      <c r="I463" s="90" t="str">
        <f>VLOOKUP(V463,'Linien - BU'!A:B,2,FALSE)</f>
        <v>BU4</v>
      </c>
      <c r="J463" s="91">
        <f t="shared" si="49"/>
        <v>20</v>
      </c>
      <c r="K463" s="92">
        <f>Abfalldokumentation!$E463</f>
        <v>44454</v>
      </c>
      <c r="L463" s="91" t="str">
        <f>IFERROR(IF(AND(OR(Abfalldokumentation!$I463="BU3",Abfalldokumentation!$I463="Verkauf"),Abfalldokumentation!$N463="Schimmel",Abfalldokumentation!$O463="keinen Abnehmer/kein Schälpersonal"),"Div. Zipfel, ES ohne Verwendung",VLOOKUP(Abfalldokumentation!$M463,Produktgruppen!A:B,2,FALSE)),"-")</f>
        <v>ABS</v>
      </c>
      <c r="M463" s="93" t="str">
        <f>IFERROR(VLOOKUP(Abfalldokumentation!$W463,Artikel!A:C,3,FALSE),Abfalldokumentation!$W463)</f>
        <v>ABS GRÜN-PESTO</v>
      </c>
      <c r="N463" s="94" t="str">
        <f>VLOOKUP(D463,'Liste Gründe'!A:D,2,FALSE)</f>
        <v>keinen Verwendungszweck</v>
      </c>
      <c r="O463" s="92" t="str">
        <f>IF(ISBLANK(F463),VLOOKUP(Abfalldokumentation!$X463,'Liste Gründe'!A:D,3,FALSE),F463)</f>
        <v>keinen Verwendungszweck</v>
      </c>
      <c r="P463" s="94" t="str">
        <f>IF(ISBLANK(Abfalldokumentation!$G463),"-",Abfalldokumentation!$G463)</f>
        <v>&lt;300kg/Monat</v>
      </c>
      <c r="Q463" s="93">
        <f t="shared" si="50"/>
        <v>37</v>
      </c>
      <c r="R463" s="94" t="str">
        <f t="shared" si="51"/>
        <v>Produkte</v>
      </c>
      <c r="S463" s="94" t="str">
        <f t="shared" si="52"/>
        <v>BUs</v>
      </c>
      <c r="T463" s="94" t="str">
        <f t="shared" si="53"/>
        <v>Symptome</v>
      </c>
      <c r="U463" s="94">
        <f>IFERROR(VLOOKUP(Abfalldokumentation!$W463,Kennzahlen!S:U,3,FALSE)*Abfalldokumentation!$J463,"0")</f>
        <v>30</v>
      </c>
      <c r="V463" s="93" t="str">
        <f>IF(ISBLANK(A463),VLOOKUP(Abfalldokumentation!$W463,'Linien - BU'!R:S,2,FALSE),A463)</f>
        <v>L21</v>
      </c>
      <c r="W463" s="95">
        <f t="shared" si="54"/>
        <v>29500952</v>
      </c>
      <c r="X463" s="108">
        <f t="shared" si="55"/>
        <v>61</v>
      </c>
      <c r="Y463" s="34"/>
      <c r="AC463" s="34"/>
      <c r="AF463" s="34"/>
      <c r="AG463" s="34"/>
      <c r="AH463" s="34"/>
    </row>
    <row r="464" spans="1:34" ht="30" customHeight="1" x14ac:dyDescent="0.25">
      <c r="A464" s="50" t="s">
        <v>117</v>
      </c>
      <c r="B464" s="51">
        <v>29500952</v>
      </c>
      <c r="C464" s="51">
        <v>20</v>
      </c>
      <c r="D464" s="51">
        <v>61</v>
      </c>
      <c r="E464" s="52">
        <v>44454</v>
      </c>
      <c r="F464" s="53" t="s">
        <v>15</v>
      </c>
      <c r="G464" s="54" t="s">
        <v>79</v>
      </c>
      <c r="H464" s="55" t="str">
        <f>IFERROR(VLOOKUP(Abfalldokumentation!$B464,Artikel!A:C,3,FALSE),Abfalldokumentation!$B464)</f>
        <v>ABS GRÜN-PESTO</v>
      </c>
      <c r="I464" s="96" t="str">
        <f>VLOOKUP(V464,'Linien - BU'!A:B,2,FALSE)</f>
        <v>BU4</v>
      </c>
      <c r="J464" s="97">
        <f t="shared" si="49"/>
        <v>20</v>
      </c>
      <c r="K464" s="98">
        <f>Abfalldokumentation!$E464</f>
        <v>44454</v>
      </c>
      <c r="L464" s="97" t="str">
        <f>IFERROR(IF(AND(OR(Abfalldokumentation!$I464="BU3",Abfalldokumentation!$I464="Verkauf"),Abfalldokumentation!$N464="Schimmel",Abfalldokumentation!$O464="keinen Abnehmer/kein Schälpersonal"),"Div. Zipfel, ES ohne Verwendung",VLOOKUP(Abfalldokumentation!$M464,Produktgruppen!A:B,2,FALSE)),"-")</f>
        <v>ABS</v>
      </c>
      <c r="M464" s="99" t="str">
        <f>IFERROR(VLOOKUP(Abfalldokumentation!$W464,Artikel!A:C,3,FALSE),Abfalldokumentation!$W464)</f>
        <v>ABS GRÜN-PESTO</v>
      </c>
      <c r="N464" s="100" t="str">
        <f>VLOOKUP(D464,'Liste Gründe'!A:D,2,FALSE)</f>
        <v>keinen Verwendungszweck</v>
      </c>
      <c r="O464" s="98" t="str">
        <f>IF(ISBLANK(F464),VLOOKUP(Abfalldokumentation!$X464,'Liste Gründe'!A:D,3,FALSE),F464)</f>
        <v>keinen Verwendungszweck</v>
      </c>
      <c r="P464" s="100" t="str">
        <f>IF(ISBLANK(Abfalldokumentation!$G464),"-",Abfalldokumentation!$G464)</f>
        <v>&lt;300kg/Monat</v>
      </c>
      <c r="Q464" s="99">
        <f t="shared" si="50"/>
        <v>37</v>
      </c>
      <c r="R464" s="100" t="str">
        <f t="shared" si="51"/>
        <v>Produkte</v>
      </c>
      <c r="S464" s="100" t="str">
        <f t="shared" si="52"/>
        <v>BUs</v>
      </c>
      <c r="T464" s="100" t="str">
        <f t="shared" si="53"/>
        <v>Symptome</v>
      </c>
      <c r="U464" s="100">
        <f>IFERROR(VLOOKUP(Abfalldokumentation!$W464,Kennzahlen!S:U,3,FALSE)*Abfalldokumentation!$J464,"0")</f>
        <v>30</v>
      </c>
      <c r="V464" s="99" t="str">
        <f>IF(ISBLANK(A464),VLOOKUP(Abfalldokumentation!$W464,'Linien - BU'!R:S,2,FALSE),A464)</f>
        <v>Bu4</v>
      </c>
      <c r="W464" s="95">
        <f t="shared" si="54"/>
        <v>29500952</v>
      </c>
      <c r="X464" s="108">
        <f t="shared" si="55"/>
        <v>61</v>
      </c>
      <c r="Y464" s="34"/>
      <c r="AC464" s="34"/>
      <c r="AF464" s="34"/>
      <c r="AG464" s="34"/>
      <c r="AH464" s="34"/>
    </row>
    <row r="465" spans="1:34" ht="30" customHeight="1" x14ac:dyDescent="0.25">
      <c r="A465" s="56" t="s">
        <v>117</v>
      </c>
      <c r="B465" s="57">
        <v>29500952</v>
      </c>
      <c r="C465" s="57">
        <v>15</v>
      </c>
      <c r="D465" s="57">
        <v>61</v>
      </c>
      <c r="E465" s="58">
        <v>44454</v>
      </c>
      <c r="F465" s="59" t="s">
        <v>15</v>
      </c>
      <c r="G465" s="60" t="s">
        <v>79</v>
      </c>
      <c r="H465" s="61" t="str">
        <f>IFERROR(VLOOKUP(Abfalldokumentation!$B465,Artikel!A:C,3,FALSE),Abfalldokumentation!$B465)</f>
        <v>ABS GRÜN-PESTO</v>
      </c>
      <c r="I465" s="90" t="str">
        <f>VLOOKUP(V465,'Linien - BU'!A:B,2,FALSE)</f>
        <v>BU4</v>
      </c>
      <c r="J465" s="91">
        <f t="shared" si="49"/>
        <v>15</v>
      </c>
      <c r="K465" s="92">
        <f>Abfalldokumentation!$E465</f>
        <v>44454</v>
      </c>
      <c r="L465" s="91" t="str">
        <f>IFERROR(IF(AND(OR(Abfalldokumentation!$I465="BU3",Abfalldokumentation!$I465="Verkauf"),Abfalldokumentation!$N465="Schimmel",Abfalldokumentation!$O465="keinen Abnehmer/kein Schälpersonal"),"Div. Zipfel, ES ohne Verwendung",VLOOKUP(Abfalldokumentation!$M465,Produktgruppen!A:B,2,FALSE)),"-")</f>
        <v>ABS</v>
      </c>
      <c r="M465" s="93" t="str">
        <f>IFERROR(VLOOKUP(Abfalldokumentation!$W465,Artikel!A:C,3,FALSE),Abfalldokumentation!$W465)</f>
        <v>ABS GRÜN-PESTO</v>
      </c>
      <c r="N465" s="94" t="str">
        <f>VLOOKUP(D465,'Liste Gründe'!A:D,2,FALSE)</f>
        <v>keinen Verwendungszweck</v>
      </c>
      <c r="O465" s="92" t="str">
        <f>IF(ISBLANK(F465),VLOOKUP(Abfalldokumentation!$X465,'Liste Gründe'!A:D,3,FALSE),F465)</f>
        <v>keinen Verwendungszweck</v>
      </c>
      <c r="P465" s="94" t="str">
        <f>IF(ISBLANK(Abfalldokumentation!$G465),"-",Abfalldokumentation!$G465)</f>
        <v>&lt;300kg/Monat</v>
      </c>
      <c r="Q465" s="93">
        <f t="shared" si="50"/>
        <v>37</v>
      </c>
      <c r="R465" s="94" t="str">
        <f t="shared" si="51"/>
        <v>Produkte</v>
      </c>
      <c r="S465" s="94" t="str">
        <f t="shared" si="52"/>
        <v>BUs</v>
      </c>
      <c r="T465" s="94" t="str">
        <f t="shared" si="53"/>
        <v>Symptome</v>
      </c>
      <c r="U465" s="94">
        <f>IFERROR(VLOOKUP(Abfalldokumentation!$W465,Kennzahlen!S:U,3,FALSE)*Abfalldokumentation!$J465,"0")</f>
        <v>22.5</v>
      </c>
      <c r="V465" s="93" t="str">
        <f>IF(ISBLANK(A465),VLOOKUP(Abfalldokumentation!$W465,'Linien - BU'!R:S,2,FALSE),A465)</f>
        <v>Bu4</v>
      </c>
      <c r="W465" s="95">
        <f t="shared" si="54"/>
        <v>29500952</v>
      </c>
      <c r="X465" s="108">
        <f t="shared" si="55"/>
        <v>61</v>
      </c>
      <c r="Y465" s="34"/>
      <c r="AC465" s="34"/>
      <c r="AF465" s="34"/>
      <c r="AG465" s="34"/>
      <c r="AH465" s="34"/>
    </row>
    <row r="466" spans="1:34" ht="30" customHeight="1" x14ac:dyDescent="0.25">
      <c r="A466" s="50" t="s">
        <v>15057</v>
      </c>
      <c r="B466" s="51">
        <v>29500957</v>
      </c>
      <c r="C466" s="51">
        <v>3</v>
      </c>
      <c r="D466" s="51">
        <v>61</v>
      </c>
      <c r="E466" s="52">
        <v>44454</v>
      </c>
      <c r="F466" s="53" t="s">
        <v>15</v>
      </c>
      <c r="G466" s="54" t="s">
        <v>145</v>
      </c>
      <c r="H466" s="55" t="str">
        <f>IFERROR(VLOOKUP(Abfalldokumentation!$B466,Artikel!A:C,3,FALSE),Abfalldokumentation!$B466)</f>
        <v>ABS Crémeux</v>
      </c>
      <c r="I466" s="96" t="str">
        <f>VLOOKUP(V466,'Linien - BU'!A:B,2,FALSE)</f>
        <v>BU4</v>
      </c>
      <c r="J466" s="97">
        <f t="shared" si="49"/>
        <v>3</v>
      </c>
      <c r="K466" s="98">
        <f>Abfalldokumentation!$E466</f>
        <v>44454</v>
      </c>
      <c r="L466" s="97" t="str">
        <f>IFERROR(IF(AND(OR(Abfalldokumentation!$I466="BU3",Abfalldokumentation!$I466="Verkauf"),Abfalldokumentation!$N466="Schimmel",Abfalldokumentation!$O466="keinen Abnehmer/kein Schälpersonal"),"Div. Zipfel, ES ohne Verwendung",VLOOKUP(Abfalldokumentation!$M466,Produktgruppen!A:B,2,FALSE)),"-")</f>
        <v>ABS</v>
      </c>
      <c r="M466" s="99" t="str">
        <f>IFERROR(VLOOKUP(Abfalldokumentation!$W466,Artikel!A:C,3,FALSE),Abfalldokumentation!$W466)</f>
        <v>ABS Crémeux</v>
      </c>
      <c r="N466" s="100" t="str">
        <f>VLOOKUP(D466,'Liste Gründe'!A:D,2,FALSE)</f>
        <v>keinen Verwendungszweck</v>
      </c>
      <c r="O466" s="98" t="str">
        <f>IF(ISBLANK(F466),VLOOKUP(Abfalldokumentation!$X466,'Liste Gründe'!A:D,3,FALSE),F466)</f>
        <v>keinen Verwendungszweck</v>
      </c>
      <c r="P466" s="100" t="str">
        <f>IF(ISBLANK(Abfalldokumentation!$G466),"-",Abfalldokumentation!$G466)</f>
        <v>&lt;20kg/Monat</v>
      </c>
      <c r="Q466" s="99">
        <f t="shared" si="50"/>
        <v>37</v>
      </c>
      <c r="R466" s="100" t="str">
        <f t="shared" si="51"/>
        <v>Produkte</v>
      </c>
      <c r="S466" s="100" t="str">
        <f t="shared" si="52"/>
        <v>BUs</v>
      </c>
      <c r="T466" s="100" t="str">
        <f t="shared" si="53"/>
        <v>Symptome</v>
      </c>
      <c r="U466" s="100">
        <f>IFERROR(VLOOKUP(Abfalldokumentation!$W466,Kennzahlen!S:U,3,FALSE)*Abfalldokumentation!$J466,"0")</f>
        <v>0.03</v>
      </c>
      <c r="V466" s="99" t="str">
        <f>IF(ISBLANK(A466),VLOOKUP(Abfalldokumentation!$W466,'Linien - BU'!R:S,2,FALSE),A466)</f>
        <v>L29</v>
      </c>
      <c r="W466" s="95">
        <f t="shared" si="54"/>
        <v>29500957</v>
      </c>
      <c r="X466" s="108">
        <f t="shared" si="55"/>
        <v>61</v>
      </c>
      <c r="Y466" s="34"/>
      <c r="AC466" s="34"/>
      <c r="AF466" s="34"/>
      <c r="AG466" s="34"/>
      <c r="AH466" s="34"/>
    </row>
    <row r="467" spans="1:34" ht="30" customHeight="1" x14ac:dyDescent="0.25">
      <c r="A467" s="56" t="s">
        <v>15087</v>
      </c>
      <c r="B467" s="57">
        <v>29501009</v>
      </c>
      <c r="C467" s="57">
        <v>3</v>
      </c>
      <c r="D467" s="57">
        <v>61</v>
      </c>
      <c r="E467" s="58">
        <v>44454</v>
      </c>
      <c r="F467" s="59" t="s">
        <v>15</v>
      </c>
      <c r="G467" s="60" t="s">
        <v>79</v>
      </c>
      <c r="H467" s="61" t="str">
        <f>IFERROR(VLOOKUP(Abfalldokumentation!$B467,Artikel!A:C,3,FALSE),Abfalldokumentation!$B467)</f>
        <v>ABS Whisky-Nuts</v>
      </c>
      <c r="I467" s="90" t="str">
        <f>VLOOKUP(V467,'Linien - BU'!A:B,2,FALSE)</f>
        <v>BU4</v>
      </c>
      <c r="J467" s="91">
        <f t="shared" si="49"/>
        <v>3</v>
      </c>
      <c r="K467" s="92">
        <f>Abfalldokumentation!$E467</f>
        <v>44454</v>
      </c>
      <c r="L467" s="91" t="str">
        <f>IFERROR(IF(AND(OR(Abfalldokumentation!$I467="BU3",Abfalldokumentation!$I467="Verkauf"),Abfalldokumentation!$N467="Schimmel",Abfalldokumentation!$O467="keinen Abnehmer/kein Schälpersonal"),"Div. Zipfel, ES ohne Verwendung",VLOOKUP(Abfalldokumentation!$M467,Produktgruppen!A:B,2,FALSE)),"-")</f>
        <v>ABS</v>
      </c>
      <c r="M467" s="93" t="str">
        <f>IFERROR(VLOOKUP(Abfalldokumentation!$W467,Artikel!A:C,3,FALSE),Abfalldokumentation!$W467)</f>
        <v>ABS Whisky-Nuts</v>
      </c>
      <c r="N467" s="94" t="str">
        <f>VLOOKUP(D467,'Liste Gründe'!A:D,2,FALSE)</f>
        <v>keinen Verwendungszweck</v>
      </c>
      <c r="O467" s="92" t="str">
        <f>IF(ISBLANK(F467),VLOOKUP(Abfalldokumentation!$X467,'Liste Gründe'!A:D,3,FALSE),F467)</f>
        <v>keinen Verwendungszweck</v>
      </c>
      <c r="P467" s="94" t="str">
        <f>IF(ISBLANK(Abfalldokumentation!$G467),"-",Abfalldokumentation!$G467)</f>
        <v>&lt;300kg/Monat</v>
      </c>
      <c r="Q467" s="93">
        <f t="shared" si="50"/>
        <v>37</v>
      </c>
      <c r="R467" s="94" t="str">
        <f t="shared" si="51"/>
        <v>Produkte</v>
      </c>
      <c r="S467" s="94" t="str">
        <f t="shared" si="52"/>
        <v>BUs</v>
      </c>
      <c r="T467" s="94" t="str">
        <f t="shared" si="53"/>
        <v>Symptome</v>
      </c>
      <c r="U467" s="94">
        <f>IFERROR(VLOOKUP(Abfalldokumentation!$W467,Kennzahlen!S:U,3,FALSE)*Abfalldokumentation!$J467,"0")</f>
        <v>4.5</v>
      </c>
      <c r="V467" s="93" t="str">
        <f>IF(ISBLANK(A467),VLOOKUP(Abfalldokumentation!$W467,'Linien - BU'!R:S,2,FALSE),A467)</f>
        <v>L21</v>
      </c>
      <c r="W467" s="95">
        <f t="shared" si="54"/>
        <v>29501009</v>
      </c>
      <c r="X467" s="108">
        <f t="shared" si="55"/>
        <v>61</v>
      </c>
      <c r="Y467" s="34"/>
      <c r="AC467" s="34"/>
      <c r="AF467" s="34"/>
      <c r="AG467" s="34"/>
      <c r="AH467" s="34"/>
    </row>
    <row r="468" spans="1:34" ht="30" customHeight="1" x14ac:dyDescent="0.25">
      <c r="A468" s="50" t="s">
        <v>15077</v>
      </c>
      <c r="B468" s="51">
        <v>29501020</v>
      </c>
      <c r="C468" s="51">
        <v>7</v>
      </c>
      <c r="D468" s="51">
        <v>61</v>
      </c>
      <c r="E468" s="52">
        <v>44454</v>
      </c>
      <c r="F468" s="53" t="s">
        <v>15</v>
      </c>
      <c r="G468" s="54" t="s">
        <v>15</v>
      </c>
      <c r="H468" s="55" t="str">
        <f>IFERROR(VLOOKUP(Abfalldokumentation!$B468,Artikel!A:C,3,FALSE),Abfalldokumentation!$B468)</f>
        <v>VOS WAL-THEKE</v>
      </c>
      <c r="I468" s="96" t="str">
        <f>VLOOKUP(V468,'Linien - BU'!A:B,2,FALSE)</f>
        <v>BU4</v>
      </c>
      <c r="J468" s="97">
        <f t="shared" si="49"/>
        <v>7</v>
      </c>
      <c r="K468" s="98">
        <f>Abfalldokumentation!$E468</f>
        <v>44454</v>
      </c>
      <c r="L468" s="97" t="str">
        <f>IFERROR(IF(AND(OR(Abfalldokumentation!$I468="BU3",Abfalldokumentation!$I468="Verkauf"),Abfalldokumentation!$N468="Schimmel",Abfalldokumentation!$O468="keinen Abnehmer/kein Schälpersonal"),"Div. Zipfel, ES ohne Verwendung",VLOOKUP(Abfalldokumentation!$M468,Produktgruppen!A:B,2,FALSE)),"-")</f>
        <v>Vorschmelz</v>
      </c>
      <c r="M468" s="99" t="str">
        <f>IFERROR(VLOOKUP(Abfalldokumentation!$W468,Artikel!A:C,3,FALSE),Abfalldokumentation!$W468)</f>
        <v>VOS WAL-THEKE</v>
      </c>
      <c r="N468" s="100" t="str">
        <f>VLOOKUP(D468,'Liste Gründe'!A:D,2,FALSE)</f>
        <v>keinen Verwendungszweck</v>
      </c>
      <c r="O468" s="98" t="str">
        <f>IF(ISBLANK(F468),VLOOKUP(Abfalldokumentation!$X468,'Liste Gründe'!A:D,3,FALSE),F468)</f>
        <v>keinen Verwendungszweck</v>
      </c>
      <c r="P468" s="100" t="str">
        <f>IF(ISBLANK(Abfalldokumentation!$G468),"-",Abfalldokumentation!$G468)</f>
        <v>keinen Verwendungszweck</v>
      </c>
      <c r="Q468" s="99">
        <f t="shared" si="50"/>
        <v>37</v>
      </c>
      <c r="R468" s="100" t="str">
        <f t="shared" si="51"/>
        <v>Produkte</v>
      </c>
      <c r="S468" s="100" t="str">
        <f t="shared" si="52"/>
        <v>BUs</v>
      </c>
      <c r="T468" s="100" t="str">
        <f t="shared" si="53"/>
        <v>Symptome</v>
      </c>
      <c r="U468" s="100">
        <f>IFERROR(VLOOKUP(Abfalldokumentation!$W468,Kennzahlen!S:U,3,FALSE)*Abfalldokumentation!$J468,"0")</f>
        <v>3.5</v>
      </c>
      <c r="V468" s="99" t="str">
        <f>IF(ISBLANK(A468),VLOOKUP(Abfalldokumentation!$W468,'Linien - BU'!R:S,2,FALSE),A468)</f>
        <v>L22</v>
      </c>
      <c r="W468" s="95">
        <f t="shared" si="54"/>
        <v>29501020</v>
      </c>
      <c r="X468" s="108">
        <f t="shared" si="55"/>
        <v>61</v>
      </c>
      <c r="Y468" s="34"/>
      <c r="AC468" s="34"/>
      <c r="AF468" s="34"/>
      <c r="AG468" s="34"/>
      <c r="AH468" s="34"/>
    </row>
    <row r="469" spans="1:34" ht="30" customHeight="1" x14ac:dyDescent="0.25">
      <c r="A469" s="56" t="s">
        <v>15077</v>
      </c>
      <c r="B469" s="57">
        <v>29501028</v>
      </c>
      <c r="C469" s="57">
        <v>8</v>
      </c>
      <c r="D469" s="57">
        <v>61</v>
      </c>
      <c r="E469" s="58">
        <v>44454</v>
      </c>
      <c r="F469" s="59" t="s">
        <v>15</v>
      </c>
      <c r="G469" s="60" t="s">
        <v>79</v>
      </c>
      <c r="H469" s="61" t="str">
        <f>IFERROR(VLOOKUP(Abfalldokumentation!$B469,Artikel!A:C,3,FALSE),Abfalldokumentation!$B469)</f>
        <v>ABS KELLERGEIST</v>
      </c>
      <c r="I469" s="90" t="str">
        <f>VLOOKUP(V469,'Linien - BU'!A:B,2,FALSE)</f>
        <v>BU4</v>
      </c>
      <c r="J469" s="91">
        <f t="shared" si="49"/>
        <v>8</v>
      </c>
      <c r="K469" s="92">
        <f>Abfalldokumentation!$E469</f>
        <v>44454</v>
      </c>
      <c r="L469" s="91" t="str">
        <f>IFERROR(IF(AND(OR(Abfalldokumentation!$I469="BU3",Abfalldokumentation!$I469="Verkauf"),Abfalldokumentation!$N469="Schimmel",Abfalldokumentation!$O469="keinen Abnehmer/kein Schälpersonal"),"Div. Zipfel, ES ohne Verwendung",VLOOKUP(Abfalldokumentation!$M469,Produktgruppen!A:B,2,FALSE)),"-")</f>
        <v>ABS</v>
      </c>
      <c r="M469" s="93" t="str">
        <f>IFERROR(VLOOKUP(Abfalldokumentation!$W469,Artikel!A:C,3,FALSE),Abfalldokumentation!$W469)</f>
        <v>ABS KELLERGEIST</v>
      </c>
      <c r="N469" s="94" t="str">
        <f>VLOOKUP(D469,'Liste Gründe'!A:D,2,FALSE)</f>
        <v>keinen Verwendungszweck</v>
      </c>
      <c r="O469" s="92" t="str">
        <f>IF(ISBLANK(F469),VLOOKUP(Abfalldokumentation!$X469,'Liste Gründe'!A:D,3,FALSE),F469)</f>
        <v>keinen Verwendungszweck</v>
      </c>
      <c r="P469" s="94" t="str">
        <f>IF(ISBLANK(Abfalldokumentation!$G469),"-",Abfalldokumentation!$G469)</f>
        <v>&lt;300kg/Monat</v>
      </c>
      <c r="Q469" s="93">
        <f t="shared" si="50"/>
        <v>37</v>
      </c>
      <c r="R469" s="94" t="str">
        <f t="shared" si="51"/>
        <v>Produkte</v>
      </c>
      <c r="S469" s="94" t="str">
        <f t="shared" si="52"/>
        <v>BUs</v>
      </c>
      <c r="T469" s="94" t="str">
        <f t="shared" si="53"/>
        <v>Symptome</v>
      </c>
      <c r="U469" s="94">
        <f>IFERROR(VLOOKUP(Abfalldokumentation!$W469,Kennzahlen!S:U,3,FALSE)*Abfalldokumentation!$J469,"0")</f>
        <v>8.0000000000000004E-4</v>
      </c>
      <c r="V469" s="93" t="str">
        <f>IF(ISBLANK(A469),VLOOKUP(Abfalldokumentation!$W469,'Linien - BU'!R:S,2,FALSE),A469)</f>
        <v>L22</v>
      </c>
      <c r="W469" s="95">
        <f t="shared" si="54"/>
        <v>29501028</v>
      </c>
      <c r="X469" s="108">
        <f t="shared" si="55"/>
        <v>61</v>
      </c>
      <c r="Y469" s="34"/>
      <c r="AC469" s="34"/>
      <c r="AF469" s="34"/>
      <c r="AG469" s="34"/>
      <c r="AH469" s="34"/>
    </row>
    <row r="470" spans="1:34" ht="30" customHeight="1" x14ac:dyDescent="0.25">
      <c r="A470" s="50" t="s">
        <v>15077</v>
      </c>
      <c r="B470" s="51">
        <v>29501028</v>
      </c>
      <c r="C470" s="51">
        <v>8</v>
      </c>
      <c r="D470" s="51">
        <v>61</v>
      </c>
      <c r="E470" s="52">
        <v>44454</v>
      </c>
      <c r="F470" s="53" t="s">
        <v>15</v>
      </c>
      <c r="G470" s="54" t="s">
        <v>79</v>
      </c>
      <c r="H470" s="55" t="str">
        <f>IFERROR(VLOOKUP(Abfalldokumentation!$B470,Artikel!A:C,3,FALSE),Abfalldokumentation!$B470)</f>
        <v>ABS KELLERGEIST</v>
      </c>
      <c r="I470" s="96" t="str">
        <f>VLOOKUP(V470,'Linien - BU'!A:B,2,FALSE)</f>
        <v>BU4</v>
      </c>
      <c r="J470" s="97">
        <f t="shared" si="49"/>
        <v>8</v>
      </c>
      <c r="K470" s="98">
        <f>Abfalldokumentation!$E470</f>
        <v>44454</v>
      </c>
      <c r="L470" s="97" t="str">
        <f>IFERROR(IF(AND(OR(Abfalldokumentation!$I470="BU3",Abfalldokumentation!$I470="Verkauf"),Abfalldokumentation!$N470="Schimmel",Abfalldokumentation!$O470="keinen Abnehmer/kein Schälpersonal"),"Div. Zipfel, ES ohne Verwendung",VLOOKUP(Abfalldokumentation!$M470,Produktgruppen!A:B,2,FALSE)),"-")</f>
        <v>ABS</v>
      </c>
      <c r="M470" s="99" t="str">
        <f>IFERROR(VLOOKUP(Abfalldokumentation!$W470,Artikel!A:C,3,FALSE),Abfalldokumentation!$W470)</f>
        <v>ABS KELLERGEIST</v>
      </c>
      <c r="N470" s="100" t="str">
        <f>VLOOKUP(D470,'Liste Gründe'!A:D,2,FALSE)</f>
        <v>keinen Verwendungszweck</v>
      </c>
      <c r="O470" s="98" t="str">
        <f>IF(ISBLANK(F470),VLOOKUP(Abfalldokumentation!$X470,'Liste Gründe'!A:D,3,FALSE),F470)</f>
        <v>keinen Verwendungszweck</v>
      </c>
      <c r="P470" s="100" t="str">
        <f>IF(ISBLANK(Abfalldokumentation!$G470),"-",Abfalldokumentation!$G470)</f>
        <v>&lt;300kg/Monat</v>
      </c>
      <c r="Q470" s="99">
        <f t="shared" si="50"/>
        <v>37</v>
      </c>
      <c r="R470" s="100" t="str">
        <f t="shared" si="51"/>
        <v>Produkte</v>
      </c>
      <c r="S470" s="100" t="str">
        <f t="shared" si="52"/>
        <v>BUs</v>
      </c>
      <c r="T470" s="100" t="str">
        <f t="shared" si="53"/>
        <v>Symptome</v>
      </c>
      <c r="U470" s="100">
        <f>IFERROR(VLOOKUP(Abfalldokumentation!$W470,Kennzahlen!S:U,3,FALSE)*Abfalldokumentation!$J470,"0")</f>
        <v>8.0000000000000004E-4</v>
      </c>
      <c r="V470" s="99" t="str">
        <f>IF(ISBLANK(A470),VLOOKUP(Abfalldokumentation!$W470,'Linien - BU'!R:S,2,FALSE),A470)</f>
        <v>L22</v>
      </c>
      <c r="W470" s="95">
        <f t="shared" si="54"/>
        <v>29501028</v>
      </c>
      <c r="X470" s="108">
        <f t="shared" si="55"/>
        <v>61</v>
      </c>
      <c r="Y470" s="34"/>
      <c r="AC470" s="34"/>
      <c r="AF470" s="34"/>
      <c r="AG470" s="34"/>
      <c r="AH470" s="34"/>
    </row>
    <row r="471" spans="1:34" ht="30" customHeight="1" x14ac:dyDescent="0.25">
      <c r="A471" s="56" t="s">
        <v>15087</v>
      </c>
      <c r="B471" s="57">
        <v>29501029</v>
      </c>
      <c r="C471" s="57">
        <v>18</v>
      </c>
      <c r="D471" s="57">
        <v>61</v>
      </c>
      <c r="E471" s="58">
        <v>44454</v>
      </c>
      <c r="F471" s="59" t="s">
        <v>15</v>
      </c>
      <c r="G471" s="60" t="s">
        <v>79</v>
      </c>
      <c r="H471" s="61" t="str">
        <f>IFERROR(VLOOKUP(Abfalldokumentation!$B471,Artikel!A:C,3,FALSE),Abfalldokumentation!$B471)</f>
        <v>ABS BRUSCHETTA</v>
      </c>
      <c r="I471" s="90" t="str">
        <f>VLOOKUP(V471,'Linien - BU'!A:B,2,FALSE)</f>
        <v>BU4</v>
      </c>
      <c r="J471" s="91">
        <f t="shared" si="49"/>
        <v>18</v>
      </c>
      <c r="K471" s="92">
        <f>Abfalldokumentation!$E471</f>
        <v>44454</v>
      </c>
      <c r="L471" s="91" t="str">
        <f>IFERROR(IF(AND(OR(Abfalldokumentation!$I471="BU3",Abfalldokumentation!$I471="Verkauf"),Abfalldokumentation!$N471="Schimmel",Abfalldokumentation!$O471="keinen Abnehmer/kein Schälpersonal"),"Div. Zipfel, ES ohne Verwendung",VLOOKUP(Abfalldokumentation!$M471,Produktgruppen!A:B,2,FALSE)),"-")</f>
        <v>ABS</v>
      </c>
      <c r="M471" s="93" t="str">
        <f>IFERROR(VLOOKUP(Abfalldokumentation!$W471,Artikel!A:C,3,FALSE),Abfalldokumentation!$W471)</f>
        <v>ABS BRUSCHETTA</v>
      </c>
      <c r="N471" s="94" t="str">
        <f>VLOOKUP(D471,'Liste Gründe'!A:D,2,FALSE)</f>
        <v>keinen Verwendungszweck</v>
      </c>
      <c r="O471" s="92" t="str">
        <f>IF(ISBLANK(F471),VLOOKUP(Abfalldokumentation!$X471,'Liste Gründe'!A:D,3,FALSE),F471)</f>
        <v>keinen Verwendungszweck</v>
      </c>
      <c r="P471" s="94" t="str">
        <f>IF(ISBLANK(Abfalldokumentation!$G471),"-",Abfalldokumentation!$G471)</f>
        <v>&lt;300kg/Monat</v>
      </c>
      <c r="Q471" s="93">
        <f t="shared" si="50"/>
        <v>37</v>
      </c>
      <c r="R471" s="94" t="str">
        <f t="shared" si="51"/>
        <v>Produkte</v>
      </c>
      <c r="S471" s="94" t="str">
        <f t="shared" si="52"/>
        <v>BUs</v>
      </c>
      <c r="T471" s="94" t="str">
        <f t="shared" si="53"/>
        <v>Symptome</v>
      </c>
      <c r="U471" s="94">
        <f>IFERROR(VLOOKUP(Abfalldokumentation!$W471,Kennzahlen!S:U,3,FALSE)*Abfalldokumentation!$J471,"0")</f>
        <v>27</v>
      </c>
      <c r="V471" s="93" t="str">
        <f>IF(ISBLANK(A471),VLOOKUP(Abfalldokumentation!$W471,'Linien - BU'!R:S,2,FALSE),A471)</f>
        <v>L21</v>
      </c>
      <c r="W471" s="95">
        <f t="shared" si="54"/>
        <v>29501029</v>
      </c>
      <c r="X471" s="108">
        <f t="shared" si="55"/>
        <v>61</v>
      </c>
      <c r="Y471" s="34"/>
      <c r="AC471" s="34"/>
      <c r="AF471" s="34"/>
      <c r="AG471" s="34"/>
      <c r="AH471" s="34"/>
    </row>
    <row r="472" spans="1:34" ht="30" customHeight="1" x14ac:dyDescent="0.25">
      <c r="A472" s="50" t="s">
        <v>15087</v>
      </c>
      <c r="B472" s="51">
        <v>29501030</v>
      </c>
      <c r="C472" s="51">
        <v>15</v>
      </c>
      <c r="D472" s="51">
        <v>61</v>
      </c>
      <c r="E472" s="52">
        <v>44454</v>
      </c>
      <c r="F472" s="53" t="s">
        <v>15</v>
      </c>
      <c r="G472" s="54" t="s">
        <v>155</v>
      </c>
      <c r="H472" s="55" t="str">
        <f>IFERROR(VLOOKUP(Abfalldokumentation!$B472,Artikel!A:C,3,FALSE),Abfalldokumentation!$B472)</f>
        <v>ABS ORANG-PESTO</v>
      </c>
      <c r="I472" s="96" t="str">
        <f>VLOOKUP(V472,'Linien - BU'!A:B,2,FALSE)</f>
        <v>BU4</v>
      </c>
      <c r="J472" s="97">
        <f t="shared" si="49"/>
        <v>15</v>
      </c>
      <c r="K472" s="98">
        <f>Abfalldokumentation!$E472</f>
        <v>44454</v>
      </c>
      <c r="L472" s="97" t="str">
        <f>IFERROR(IF(AND(OR(Abfalldokumentation!$I472="BU3",Abfalldokumentation!$I472="Verkauf"),Abfalldokumentation!$N472="Schimmel",Abfalldokumentation!$O472="keinen Abnehmer/kein Schälpersonal"),"Div. Zipfel, ES ohne Verwendung",VLOOKUP(Abfalldokumentation!$M472,Produktgruppen!A:B,2,FALSE)),"-")</f>
        <v>ABS</v>
      </c>
      <c r="M472" s="99" t="str">
        <f>IFERROR(VLOOKUP(Abfalldokumentation!$W472,Artikel!A:C,3,FALSE),Abfalldokumentation!$W472)</f>
        <v>ABS ORANG-PESTO</v>
      </c>
      <c r="N472" s="100" t="str">
        <f>VLOOKUP(D472,'Liste Gründe'!A:D,2,FALSE)</f>
        <v>keinen Verwendungszweck</v>
      </c>
      <c r="O472" s="98" t="str">
        <f>IF(ISBLANK(F472),VLOOKUP(Abfalldokumentation!$X472,'Liste Gründe'!A:D,3,FALSE),F472)</f>
        <v>keinen Verwendungszweck</v>
      </c>
      <c r="P472" s="100" t="str">
        <f>IF(ISBLANK(Abfalldokumentation!$G472),"-",Abfalldokumentation!$G472)</f>
        <v>&lt;100kg/Monat</v>
      </c>
      <c r="Q472" s="99">
        <f t="shared" si="50"/>
        <v>37</v>
      </c>
      <c r="R472" s="100" t="str">
        <f t="shared" si="51"/>
        <v>Produkte</v>
      </c>
      <c r="S472" s="100" t="str">
        <f t="shared" si="52"/>
        <v>BUs</v>
      </c>
      <c r="T472" s="100" t="str">
        <f t="shared" si="53"/>
        <v>Symptome</v>
      </c>
      <c r="U472" s="100">
        <f>IFERROR(VLOOKUP(Abfalldokumentation!$W472,Kennzahlen!S:U,3,FALSE)*Abfalldokumentation!$J472,"0")</f>
        <v>22.5</v>
      </c>
      <c r="V472" s="99" t="str">
        <f>IF(ISBLANK(A472),VLOOKUP(Abfalldokumentation!$W472,'Linien - BU'!R:S,2,FALSE),A472)</f>
        <v>L21</v>
      </c>
      <c r="W472" s="95">
        <f t="shared" si="54"/>
        <v>29501030</v>
      </c>
      <c r="X472" s="108">
        <f t="shared" si="55"/>
        <v>61</v>
      </c>
      <c r="Y472" s="34"/>
      <c r="AC472" s="34"/>
      <c r="AF472" s="34"/>
      <c r="AG472" s="34"/>
      <c r="AH472" s="34"/>
    </row>
    <row r="473" spans="1:34" ht="30" customHeight="1" x14ac:dyDescent="0.25">
      <c r="A473" s="56" t="s">
        <v>15077</v>
      </c>
      <c r="B473" s="57">
        <v>29501039</v>
      </c>
      <c r="C473" s="57">
        <v>22</v>
      </c>
      <c r="D473" s="57">
        <v>61</v>
      </c>
      <c r="E473" s="58">
        <v>44454</v>
      </c>
      <c r="F473" s="59" t="s">
        <v>15</v>
      </c>
      <c r="G473" s="60" t="s">
        <v>160</v>
      </c>
      <c r="H473" s="61" t="str">
        <f>IFERROR(VLOOKUP(Abfalldokumentation!$B473,Artikel!A:C,3,FALSE),Abfalldokumentation!$B473)</f>
        <v>ABS OLD-AMSTERDAM</v>
      </c>
      <c r="I473" s="90" t="str">
        <f>VLOOKUP(V473,'Linien - BU'!A:B,2,FALSE)</f>
        <v>BU4</v>
      </c>
      <c r="J473" s="91">
        <f t="shared" si="49"/>
        <v>22</v>
      </c>
      <c r="K473" s="92">
        <f>Abfalldokumentation!$E473</f>
        <v>44454</v>
      </c>
      <c r="L473" s="91" t="str">
        <f>IFERROR(IF(AND(OR(Abfalldokumentation!$I473="BU3",Abfalldokumentation!$I473="Verkauf"),Abfalldokumentation!$N473="Schimmel",Abfalldokumentation!$O473="keinen Abnehmer/kein Schälpersonal"),"Div. Zipfel, ES ohne Verwendung",VLOOKUP(Abfalldokumentation!$M473,Produktgruppen!A:B,2,FALSE)),"-")</f>
        <v>ABS</v>
      </c>
      <c r="M473" s="93" t="str">
        <f>IFERROR(VLOOKUP(Abfalldokumentation!$W473,Artikel!A:C,3,FALSE),Abfalldokumentation!$W473)</f>
        <v>ABS OLD-AMSTERDAM</v>
      </c>
      <c r="N473" s="94" t="str">
        <f>VLOOKUP(D473,'Liste Gründe'!A:D,2,FALSE)</f>
        <v>keinen Verwendungszweck</v>
      </c>
      <c r="O473" s="92" t="str">
        <f>IF(ISBLANK(F473),VLOOKUP(Abfalldokumentation!$X473,'Liste Gründe'!A:D,3,FALSE),F473)</f>
        <v>keinen Verwendungszweck</v>
      </c>
      <c r="P473" s="94" t="str">
        <f>IF(ISBLANK(Abfalldokumentation!$G473),"-",Abfalldokumentation!$G473)</f>
        <v>&lt;1000kg/Monat</v>
      </c>
      <c r="Q473" s="93">
        <f t="shared" si="50"/>
        <v>37</v>
      </c>
      <c r="R473" s="94" t="str">
        <f t="shared" si="51"/>
        <v>Produkte</v>
      </c>
      <c r="S473" s="94" t="str">
        <f t="shared" si="52"/>
        <v>BUs</v>
      </c>
      <c r="T473" s="94" t="str">
        <f t="shared" si="53"/>
        <v>Symptome</v>
      </c>
      <c r="U473" s="94">
        <f>IFERROR(VLOOKUP(Abfalldokumentation!$W473,Kennzahlen!S:U,3,FALSE)*Abfalldokumentation!$J473,"0")</f>
        <v>2.2000000000000001E-3</v>
      </c>
      <c r="V473" s="93" t="str">
        <f>IF(ISBLANK(A473),VLOOKUP(Abfalldokumentation!$W473,'Linien - BU'!R:S,2,FALSE),A473)</f>
        <v>L22</v>
      </c>
      <c r="W473" s="95">
        <f t="shared" si="54"/>
        <v>29501039</v>
      </c>
      <c r="X473" s="108">
        <f t="shared" si="55"/>
        <v>61</v>
      </c>
      <c r="Y473" s="34"/>
      <c r="AC473" s="34"/>
      <c r="AF473" s="34"/>
      <c r="AG473" s="34"/>
      <c r="AH473" s="34"/>
    </row>
    <row r="474" spans="1:34" ht="30" customHeight="1" x14ac:dyDescent="0.25">
      <c r="A474" s="50" t="s">
        <v>15060</v>
      </c>
      <c r="B474" s="51">
        <v>29501040</v>
      </c>
      <c r="C474" s="51">
        <v>6</v>
      </c>
      <c r="D474" s="51">
        <v>61</v>
      </c>
      <c r="E474" s="52">
        <v>44454</v>
      </c>
      <c r="F474" s="53" t="s">
        <v>15</v>
      </c>
      <c r="G474" s="54" t="s">
        <v>145</v>
      </c>
      <c r="H474" s="55" t="str">
        <f>IFERROR(VLOOKUP(Abfalldokumentation!$B474,Artikel!A:C,3,FALSE),Abfalldokumentation!$B474)</f>
        <v>ABS MUNSTER</v>
      </c>
      <c r="I474" s="96" t="str">
        <f>VLOOKUP(V474,'Linien - BU'!A:B,2,FALSE)</f>
        <v>BU4</v>
      </c>
      <c r="J474" s="97">
        <f t="shared" si="49"/>
        <v>6</v>
      </c>
      <c r="K474" s="98">
        <f>Abfalldokumentation!$E474</f>
        <v>44454</v>
      </c>
      <c r="L474" s="97" t="str">
        <f>IFERROR(IF(AND(OR(Abfalldokumentation!$I474="BU3",Abfalldokumentation!$I474="Verkauf"),Abfalldokumentation!$N474="Schimmel",Abfalldokumentation!$O474="keinen Abnehmer/kein Schälpersonal"),"Div. Zipfel, ES ohne Verwendung",VLOOKUP(Abfalldokumentation!$M474,Produktgruppen!A:B,2,FALSE)),"-")</f>
        <v>ABS</v>
      </c>
      <c r="M474" s="99" t="str">
        <f>IFERROR(VLOOKUP(Abfalldokumentation!$W474,Artikel!A:C,3,FALSE),Abfalldokumentation!$W474)</f>
        <v>ABS MUNSTER</v>
      </c>
      <c r="N474" s="100" t="str">
        <f>VLOOKUP(D474,'Liste Gründe'!A:D,2,FALSE)</f>
        <v>keinen Verwendungszweck</v>
      </c>
      <c r="O474" s="98" t="str">
        <f>IF(ISBLANK(F474),VLOOKUP(Abfalldokumentation!$X474,'Liste Gründe'!A:D,3,FALSE),F474)</f>
        <v>keinen Verwendungszweck</v>
      </c>
      <c r="P474" s="100" t="str">
        <f>IF(ISBLANK(Abfalldokumentation!$G474),"-",Abfalldokumentation!$G474)</f>
        <v>&lt;20kg/Monat</v>
      </c>
      <c r="Q474" s="99">
        <f t="shared" si="50"/>
        <v>37</v>
      </c>
      <c r="R474" s="100" t="str">
        <f t="shared" si="51"/>
        <v>Produkte</v>
      </c>
      <c r="S474" s="100" t="str">
        <f t="shared" si="52"/>
        <v>BUs</v>
      </c>
      <c r="T474" s="100" t="str">
        <f t="shared" si="53"/>
        <v>Symptome</v>
      </c>
      <c r="U474" s="100">
        <f>IFERROR(VLOOKUP(Abfalldokumentation!$W474,Kennzahlen!S:U,3,FALSE)*Abfalldokumentation!$J474,"0")</f>
        <v>6.0000000000000006E-4</v>
      </c>
      <c r="V474" s="99" t="str">
        <f>IF(ISBLANK(A474),VLOOKUP(Abfalldokumentation!$W474,'Linien - BU'!R:S,2,FALSE),A474)</f>
        <v>L20</v>
      </c>
      <c r="W474" s="95">
        <f t="shared" si="54"/>
        <v>29501040</v>
      </c>
      <c r="X474" s="108">
        <f t="shared" si="55"/>
        <v>61</v>
      </c>
      <c r="Y474" s="34"/>
      <c r="AC474" s="34"/>
      <c r="AF474" s="34"/>
      <c r="AG474" s="34"/>
      <c r="AH474" s="34"/>
    </row>
    <row r="475" spans="1:34" ht="30" customHeight="1" x14ac:dyDescent="0.25">
      <c r="A475" s="56" t="s">
        <v>15044</v>
      </c>
      <c r="B475" s="57">
        <v>29501063</v>
      </c>
      <c r="C475" s="57">
        <v>195</v>
      </c>
      <c r="D475" s="57">
        <v>12</v>
      </c>
      <c r="E475" s="58">
        <v>44454</v>
      </c>
      <c r="F475" s="59" t="s">
        <v>15041</v>
      </c>
      <c r="G475" s="60" t="s">
        <v>87</v>
      </c>
      <c r="H475" s="61" t="str">
        <f>IFERROR(VLOOKUP(Abfalldokumentation!$B475,Artikel!A:C,3,FALSE),Abfalldokumentation!$B475)</f>
        <v>VOS GRW-NATUR ZIPFEL 35</v>
      </c>
      <c r="I475" s="90" t="str">
        <f>VLOOKUP(V475,'Linien - BU'!A:B,2,FALSE)</f>
        <v>Verkauf</v>
      </c>
      <c r="J475" s="91">
        <f t="shared" si="49"/>
        <v>195</v>
      </c>
      <c r="K475" s="92">
        <f>Abfalldokumentation!$E475</f>
        <v>44454</v>
      </c>
      <c r="L475" s="91" t="str">
        <f>IFERROR(IF(AND(OR(Abfalldokumentation!$I475="BU3",Abfalldokumentation!$I475="Verkauf"),Abfalldokumentation!$N475="Schimmel",Abfalldokumentation!$O475="keinen Abnehmer/kein Schälpersonal"),"Div. Zipfel, ES ohne Verwendung",VLOOKUP(Abfalldokumentation!$M475,Produktgruppen!A:B,2,FALSE)),"-")</f>
        <v>Div. Zipfel, ES ohne Verwendung</v>
      </c>
      <c r="M475" s="93" t="str">
        <f>IFERROR(VLOOKUP(Abfalldokumentation!$W475,Artikel!A:C,3,FALSE),Abfalldokumentation!$W475)</f>
        <v>VOS GRW-NATUR ZIPFEL 35</v>
      </c>
      <c r="N475" s="94" t="str">
        <f>VLOOKUP(D475,'Liste Gründe'!A:D,2,FALSE)</f>
        <v>Schimmel</v>
      </c>
      <c r="O475" s="92" t="str">
        <f>IF(ISBLANK(F475),VLOOKUP(Abfalldokumentation!$X475,'Liste Gründe'!A:D,3,FALSE),F475)</f>
        <v>keinen Abnehmer/kein Schälpersonal</v>
      </c>
      <c r="P475" s="94" t="str">
        <f>IF(ISBLANK(Abfalldokumentation!$G475),"-",Abfalldokumentation!$G475)</f>
        <v>keinen Abnehmer/Schälen</v>
      </c>
      <c r="Q475" s="93">
        <f t="shared" si="50"/>
        <v>37</v>
      </c>
      <c r="R475" s="94" t="str">
        <f t="shared" si="51"/>
        <v>Produkte</v>
      </c>
      <c r="S475" s="94" t="str">
        <f t="shared" si="52"/>
        <v>BUs</v>
      </c>
      <c r="T475" s="94" t="str">
        <f t="shared" si="53"/>
        <v>Symptome</v>
      </c>
      <c r="U475" s="94">
        <f>IFERROR(VLOOKUP(Abfalldokumentation!$W475,Kennzahlen!S:U,3,FALSE)*Abfalldokumentation!$J475,"0")</f>
        <v>97.5</v>
      </c>
      <c r="V475" s="93" t="str">
        <f>IF(ISBLANK(A475),VLOOKUP(Abfalldokumentation!$W475,'Linien - BU'!R:S,2,FALSE),A475)</f>
        <v>Verkauf</v>
      </c>
      <c r="W475" s="95">
        <f t="shared" si="54"/>
        <v>29501063</v>
      </c>
      <c r="X475" s="108">
        <f t="shared" si="55"/>
        <v>12</v>
      </c>
      <c r="Y475" s="34"/>
      <c r="AC475" s="34"/>
      <c r="AF475" s="34"/>
      <c r="AG475" s="34"/>
      <c r="AH475" s="34"/>
    </row>
    <row r="476" spans="1:34" ht="30" customHeight="1" x14ac:dyDescent="0.25">
      <c r="A476" s="50" t="s">
        <v>15044</v>
      </c>
      <c r="B476" s="51">
        <v>29501074</v>
      </c>
      <c r="C476" s="51">
        <v>87</v>
      </c>
      <c r="D476" s="51">
        <v>12</v>
      </c>
      <c r="E476" s="52">
        <v>44454</v>
      </c>
      <c r="F476" s="53" t="s">
        <v>15041</v>
      </c>
      <c r="G476" s="54" t="s">
        <v>87</v>
      </c>
      <c r="H476" s="55" t="str">
        <f>IFERROR(VLOOKUP(Abfalldokumentation!$B476,Artikel!A:C,3,FALSE),Abfalldokumentation!$B476)</f>
        <v>VOS GRW-KRÄU-ZIPFEL</v>
      </c>
      <c r="I476" s="96" t="str">
        <f>VLOOKUP(V476,'Linien - BU'!A:B,2,FALSE)</f>
        <v>Verkauf</v>
      </c>
      <c r="J476" s="97">
        <f t="shared" si="49"/>
        <v>87</v>
      </c>
      <c r="K476" s="98">
        <f>Abfalldokumentation!$E476</f>
        <v>44454</v>
      </c>
      <c r="L476" s="97" t="str">
        <f>IFERROR(IF(AND(OR(Abfalldokumentation!$I476="BU3",Abfalldokumentation!$I476="Verkauf"),Abfalldokumentation!$N476="Schimmel",Abfalldokumentation!$O476="keinen Abnehmer/kein Schälpersonal"),"Div. Zipfel, ES ohne Verwendung",VLOOKUP(Abfalldokumentation!$M476,Produktgruppen!A:B,2,FALSE)),"-")</f>
        <v>Div. Zipfel, ES ohne Verwendung</v>
      </c>
      <c r="M476" s="99" t="str">
        <f>IFERROR(VLOOKUP(Abfalldokumentation!$W476,Artikel!A:C,3,FALSE),Abfalldokumentation!$W476)</f>
        <v>VOS GRW-KRÄU-ZIPFEL</v>
      </c>
      <c r="N476" s="100" t="str">
        <f>VLOOKUP(D476,'Liste Gründe'!A:D,2,FALSE)</f>
        <v>Schimmel</v>
      </c>
      <c r="O476" s="98" t="str">
        <f>IF(ISBLANK(F476),VLOOKUP(Abfalldokumentation!$X476,'Liste Gründe'!A:D,3,FALSE),F476)</f>
        <v>keinen Abnehmer/kein Schälpersonal</v>
      </c>
      <c r="P476" s="100" t="str">
        <f>IF(ISBLANK(Abfalldokumentation!$G476),"-",Abfalldokumentation!$G476)</f>
        <v>keinen Abnehmer/Schälen</v>
      </c>
      <c r="Q476" s="99">
        <f t="shared" si="50"/>
        <v>37</v>
      </c>
      <c r="R476" s="100" t="str">
        <f t="shared" si="51"/>
        <v>Produkte</v>
      </c>
      <c r="S476" s="100" t="str">
        <f t="shared" si="52"/>
        <v>BUs</v>
      </c>
      <c r="T476" s="100" t="str">
        <f t="shared" si="53"/>
        <v>Symptome</v>
      </c>
      <c r="U476" s="100">
        <f>IFERROR(VLOOKUP(Abfalldokumentation!$W476,Kennzahlen!S:U,3,FALSE)*Abfalldokumentation!$J476,"0")</f>
        <v>43.5</v>
      </c>
      <c r="V476" s="99" t="str">
        <f>IF(ISBLANK(A476),VLOOKUP(Abfalldokumentation!$W476,'Linien - BU'!R:S,2,FALSE),A476)</f>
        <v>Verkauf</v>
      </c>
      <c r="W476" s="95">
        <f t="shared" si="54"/>
        <v>29501074</v>
      </c>
      <c r="X476" s="108">
        <f t="shared" si="55"/>
        <v>12</v>
      </c>
      <c r="Y476" s="34"/>
      <c r="AC476" s="34"/>
      <c r="AF476" s="34"/>
      <c r="AG476" s="34"/>
      <c r="AH476" s="34"/>
    </row>
    <row r="477" spans="1:34" ht="30" customHeight="1" x14ac:dyDescent="0.25">
      <c r="A477" s="56" t="s">
        <v>15044</v>
      </c>
      <c r="B477" s="57">
        <v>29501077</v>
      </c>
      <c r="C477" s="57">
        <v>56</v>
      </c>
      <c r="D477" s="57">
        <v>12</v>
      </c>
      <c r="E477" s="58">
        <v>44454</v>
      </c>
      <c r="F477" s="59" t="s">
        <v>15041</v>
      </c>
      <c r="G477" s="60" t="s">
        <v>87</v>
      </c>
      <c r="H477" s="61" t="str">
        <f>IFERROR(VLOOKUP(Abfalldokumentation!$B477,Artikel!A:C,3,FALSE),Abfalldokumentation!$B477)</f>
        <v>VOS GRW-KRÄU-ENDSTÜCK</v>
      </c>
      <c r="I477" s="90" t="str">
        <f>VLOOKUP(V477,'Linien - BU'!A:B,2,FALSE)</f>
        <v>Verkauf</v>
      </c>
      <c r="J477" s="91">
        <f t="shared" si="49"/>
        <v>56</v>
      </c>
      <c r="K477" s="92">
        <f>Abfalldokumentation!$E477</f>
        <v>44454</v>
      </c>
      <c r="L477" s="91" t="str">
        <f>IFERROR(IF(AND(OR(Abfalldokumentation!$I477="BU3",Abfalldokumentation!$I477="Verkauf"),Abfalldokumentation!$N477="Schimmel",Abfalldokumentation!$O477="keinen Abnehmer/kein Schälpersonal"),"Div. Zipfel, ES ohne Verwendung",VLOOKUP(Abfalldokumentation!$M477,Produktgruppen!A:B,2,FALSE)),"-")</f>
        <v>Div. Zipfel, ES ohne Verwendung</v>
      </c>
      <c r="M477" s="93" t="str">
        <f>IFERROR(VLOOKUP(Abfalldokumentation!$W477,Artikel!A:C,3,FALSE),Abfalldokumentation!$W477)</f>
        <v>VOS GRW-KRÄU-ENDSTÜCK</v>
      </c>
      <c r="N477" s="94" t="str">
        <f>VLOOKUP(D477,'Liste Gründe'!A:D,2,FALSE)</f>
        <v>Schimmel</v>
      </c>
      <c r="O477" s="92" t="str">
        <f>IF(ISBLANK(F477),VLOOKUP(Abfalldokumentation!$X477,'Liste Gründe'!A:D,3,FALSE),F477)</f>
        <v>keinen Abnehmer/kein Schälpersonal</v>
      </c>
      <c r="P477" s="94" t="str">
        <f>IF(ISBLANK(Abfalldokumentation!$G477),"-",Abfalldokumentation!$G477)</f>
        <v>keinen Abnehmer/Schälen</v>
      </c>
      <c r="Q477" s="93">
        <f t="shared" si="50"/>
        <v>37</v>
      </c>
      <c r="R477" s="94" t="str">
        <f t="shared" si="51"/>
        <v>Produkte</v>
      </c>
      <c r="S477" s="94" t="str">
        <f t="shared" si="52"/>
        <v>BUs</v>
      </c>
      <c r="T477" s="94" t="str">
        <f t="shared" si="53"/>
        <v>Symptome</v>
      </c>
      <c r="U477" s="94">
        <f>IFERROR(VLOOKUP(Abfalldokumentation!$W477,Kennzahlen!S:U,3,FALSE)*Abfalldokumentation!$J477,"0")</f>
        <v>28</v>
      </c>
      <c r="V477" s="93" t="str">
        <f>IF(ISBLANK(A477),VLOOKUP(Abfalldokumentation!$W477,'Linien - BU'!R:S,2,FALSE),A477)</f>
        <v>Verkauf</v>
      </c>
      <c r="W477" s="95">
        <f t="shared" si="54"/>
        <v>29501077</v>
      </c>
      <c r="X477" s="108">
        <f t="shared" si="55"/>
        <v>12</v>
      </c>
      <c r="Y477" s="34"/>
      <c r="AC477" s="34"/>
      <c r="AF477" s="34"/>
      <c r="AG477" s="34"/>
      <c r="AH477" s="34"/>
    </row>
    <row r="478" spans="1:34" ht="30" customHeight="1" x14ac:dyDescent="0.25">
      <c r="A478" s="50" t="s">
        <v>15057</v>
      </c>
      <c r="B478" s="51">
        <v>29501101</v>
      </c>
      <c r="C478" s="51">
        <v>6</v>
      </c>
      <c r="D478" s="51">
        <v>61</v>
      </c>
      <c r="E478" s="52">
        <v>44454</v>
      </c>
      <c r="F478" s="53" t="s">
        <v>15</v>
      </c>
      <c r="G478" s="54" t="s">
        <v>151</v>
      </c>
      <c r="H478" s="55" t="str">
        <f>IFERROR(VLOOKUP(Abfalldokumentation!$B478,Artikel!A:C,3,FALSE),Abfalldokumentation!$B478)</f>
        <v>ABS BRIE-PAP</v>
      </c>
      <c r="I478" s="96" t="str">
        <f>VLOOKUP(V478,'Linien - BU'!A:B,2,FALSE)</f>
        <v>BU4</v>
      </c>
      <c r="J478" s="97">
        <f t="shared" si="49"/>
        <v>6</v>
      </c>
      <c r="K478" s="98">
        <f>Abfalldokumentation!$E478</f>
        <v>44454</v>
      </c>
      <c r="L478" s="97" t="str">
        <f>IFERROR(IF(AND(OR(Abfalldokumentation!$I478="BU3",Abfalldokumentation!$I478="Verkauf"),Abfalldokumentation!$N478="Schimmel",Abfalldokumentation!$O478="keinen Abnehmer/kein Schälpersonal"),"Div. Zipfel, ES ohne Verwendung",VLOOKUP(Abfalldokumentation!$M478,Produktgruppen!A:B,2,FALSE)),"-")</f>
        <v>ABS</v>
      </c>
      <c r="M478" s="99" t="str">
        <f>IFERROR(VLOOKUP(Abfalldokumentation!$W478,Artikel!A:C,3,FALSE),Abfalldokumentation!$W478)</f>
        <v>ABS BRIE-PAP</v>
      </c>
      <c r="N478" s="100" t="str">
        <f>VLOOKUP(D478,'Liste Gründe'!A:D,2,FALSE)</f>
        <v>keinen Verwendungszweck</v>
      </c>
      <c r="O478" s="98" t="str">
        <f>IF(ISBLANK(F478),VLOOKUP(Abfalldokumentation!$X478,'Liste Gründe'!A:D,3,FALSE),F478)</f>
        <v>keinen Verwendungszweck</v>
      </c>
      <c r="P478" s="100" t="str">
        <f>IF(ISBLANK(Abfalldokumentation!$G478),"-",Abfalldokumentation!$G478)</f>
        <v>&lt;50kg/Monat</v>
      </c>
      <c r="Q478" s="99">
        <f t="shared" si="50"/>
        <v>37</v>
      </c>
      <c r="R478" s="100" t="str">
        <f t="shared" si="51"/>
        <v>Produkte</v>
      </c>
      <c r="S478" s="100" t="str">
        <f t="shared" si="52"/>
        <v>BUs</v>
      </c>
      <c r="T478" s="100" t="str">
        <f t="shared" si="53"/>
        <v>Symptome</v>
      </c>
      <c r="U478" s="100">
        <f>IFERROR(VLOOKUP(Abfalldokumentation!$W478,Kennzahlen!S:U,3,FALSE)*Abfalldokumentation!$J478,"0")</f>
        <v>0.06</v>
      </c>
      <c r="V478" s="99" t="str">
        <f>IF(ISBLANK(A478),VLOOKUP(Abfalldokumentation!$W478,'Linien - BU'!R:S,2,FALSE),A478)</f>
        <v>L29</v>
      </c>
      <c r="W478" s="95">
        <f t="shared" si="54"/>
        <v>29501101</v>
      </c>
      <c r="X478" s="108">
        <f t="shared" si="55"/>
        <v>61</v>
      </c>
      <c r="Y478" s="34"/>
      <c r="AC478" s="34"/>
      <c r="AF478" s="34"/>
      <c r="AG478" s="34"/>
      <c r="AH478" s="34"/>
    </row>
    <row r="479" spans="1:34" ht="30" customHeight="1" x14ac:dyDescent="0.25">
      <c r="A479" s="56" t="s">
        <v>41</v>
      </c>
      <c r="B479" s="57">
        <v>29600011</v>
      </c>
      <c r="C479" s="57">
        <v>212</v>
      </c>
      <c r="D479" s="57">
        <v>12</v>
      </c>
      <c r="E479" s="58">
        <v>44454</v>
      </c>
      <c r="F479" s="59" t="s">
        <v>39</v>
      </c>
      <c r="G479" s="60" t="s">
        <v>40</v>
      </c>
      <c r="H479" s="61" t="str">
        <f>IFERROR(VLOOKUP(Abfalldokumentation!$B479,Artikel!A:C,3,FALSE),Abfalldokumentation!$B479)</f>
        <v>VS GRS Schinken mit Rin</v>
      </c>
      <c r="I479" s="90" t="str">
        <f>VLOOKUP(V479,'Linien - BU'!A:B,2,FALSE)</f>
        <v>BU1</v>
      </c>
      <c r="J479" s="91">
        <f t="shared" si="49"/>
        <v>212</v>
      </c>
      <c r="K479" s="92">
        <f>Abfalldokumentation!$E479</f>
        <v>44454</v>
      </c>
      <c r="L479" s="91" t="str">
        <f>IFERROR(IF(AND(OR(Abfalldokumentation!$I479="BU3",Abfalldokumentation!$I479="Verkauf"),Abfalldokumentation!$N479="Schimmel",Abfalldokumentation!$O479="keinen Abnehmer/kein Schälpersonal"),"Div. Zipfel, ES ohne Verwendung",VLOOKUP(Abfalldokumentation!$M479,Produktgruppen!A:B,2,FALSE)),"-")</f>
        <v>Vorschmelz</v>
      </c>
      <c r="M479" s="93" t="str">
        <f>IFERROR(VLOOKUP(Abfalldokumentation!$W479,Artikel!A:C,3,FALSE),Abfalldokumentation!$W479)</f>
        <v>VS GRS Schinken mit Rin</v>
      </c>
      <c r="N479" s="94" t="str">
        <f>VLOOKUP(D479,'Liste Gründe'!A:D,2,FALSE)</f>
        <v>Schimmel</v>
      </c>
      <c r="O479" s="92" t="str">
        <f>IF(ISBLANK(F479),VLOOKUP(Abfalldokumentation!$X479,'Liste Gründe'!A:D,3,FALSE),F479)</f>
        <v>keine Verarbeitung</v>
      </c>
      <c r="P479" s="94" t="str">
        <f>IF(ISBLANK(Abfalldokumentation!$G479),"-",Abfalldokumentation!$G479)</f>
        <v>Aufgrund Konsistenz nicht genommen. Zu wenig VOS verarbeitet. Vom Warmen ins Kalte -&gt; Schimmel</v>
      </c>
      <c r="Q479" s="93">
        <f t="shared" si="50"/>
        <v>37</v>
      </c>
      <c r="R479" s="94" t="str">
        <f t="shared" si="51"/>
        <v>Produkte</v>
      </c>
      <c r="S479" s="94" t="str">
        <f t="shared" si="52"/>
        <v>BUs</v>
      </c>
      <c r="T479" s="94" t="str">
        <f t="shared" si="53"/>
        <v>Symptome</v>
      </c>
      <c r="U479" s="94">
        <f>IFERROR(VLOOKUP(Abfalldokumentation!$W479,Kennzahlen!S:U,3,FALSE)*Abfalldokumentation!$J479,"0")</f>
        <v>106</v>
      </c>
      <c r="V479" s="93" t="str">
        <f>IF(ISBLANK(A479),VLOOKUP(Abfalldokumentation!$W479,'Linien - BU'!R:S,2,FALSE),A479)</f>
        <v>Schmelze</v>
      </c>
      <c r="W479" s="95">
        <f t="shared" si="54"/>
        <v>29600011</v>
      </c>
      <c r="X479" s="108">
        <f t="shared" si="55"/>
        <v>12</v>
      </c>
      <c r="Y479" s="34"/>
      <c r="AC479" s="34"/>
      <c r="AF479" s="34"/>
      <c r="AG479" s="34"/>
      <c r="AH479" s="34"/>
    </row>
    <row r="480" spans="1:34" ht="30" customHeight="1" x14ac:dyDescent="0.25">
      <c r="A480" s="50" t="s">
        <v>41</v>
      </c>
      <c r="B480" s="51">
        <v>29600013</v>
      </c>
      <c r="C480" s="51">
        <v>223</v>
      </c>
      <c r="D480" s="51">
        <v>12</v>
      </c>
      <c r="E480" s="52">
        <v>44454</v>
      </c>
      <c r="F480" s="53" t="s">
        <v>39</v>
      </c>
      <c r="G480" s="54" t="s">
        <v>40</v>
      </c>
      <c r="H480" s="55" t="str">
        <f>IFERROR(VLOOKUP(Abfalldokumentation!$B480,Artikel!A:C,3,FALSE),Abfalldokumentation!$B480)</f>
        <v>VS GRS Chili mit Rinde</v>
      </c>
      <c r="I480" s="96" t="str">
        <f>VLOOKUP(V480,'Linien - BU'!A:B,2,FALSE)</f>
        <v>BU1</v>
      </c>
      <c r="J480" s="97">
        <f t="shared" si="49"/>
        <v>223</v>
      </c>
      <c r="K480" s="98">
        <f>Abfalldokumentation!$E480</f>
        <v>44454</v>
      </c>
      <c r="L480" s="97" t="str">
        <f>IFERROR(IF(AND(OR(Abfalldokumentation!$I480="BU3",Abfalldokumentation!$I480="Verkauf"),Abfalldokumentation!$N480="Schimmel",Abfalldokumentation!$O480="keinen Abnehmer/kein Schälpersonal"),"Div. Zipfel, ES ohne Verwendung",VLOOKUP(Abfalldokumentation!$M480,Produktgruppen!A:B,2,FALSE)),"-")</f>
        <v>Vorschmelz</v>
      </c>
      <c r="M480" s="99" t="str">
        <f>IFERROR(VLOOKUP(Abfalldokumentation!$W480,Artikel!A:C,3,FALSE),Abfalldokumentation!$W480)</f>
        <v>VS GRS Chili mit Rinde</v>
      </c>
      <c r="N480" s="100" t="str">
        <f>VLOOKUP(D480,'Liste Gründe'!A:D,2,FALSE)</f>
        <v>Schimmel</v>
      </c>
      <c r="O480" s="98" t="str">
        <f>IF(ISBLANK(F480),VLOOKUP(Abfalldokumentation!$X480,'Liste Gründe'!A:D,3,FALSE),F480)</f>
        <v>keine Verarbeitung</v>
      </c>
      <c r="P480" s="100" t="str">
        <f>IF(ISBLANK(Abfalldokumentation!$G480),"-",Abfalldokumentation!$G480)</f>
        <v>Aufgrund Konsistenz nicht genommen. Zu wenig VOS verarbeitet. Vom Warmen ins Kalte -&gt; Schimmel</v>
      </c>
      <c r="Q480" s="99">
        <f t="shared" si="50"/>
        <v>37</v>
      </c>
      <c r="R480" s="100" t="str">
        <f t="shared" si="51"/>
        <v>Produkte</v>
      </c>
      <c r="S480" s="100" t="str">
        <f t="shared" si="52"/>
        <v>BUs</v>
      </c>
      <c r="T480" s="100" t="str">
        <f t="shared" si="53"/>
        <v>Symptome</v>
      </c>
      <c r="U480" s="100">
        <f>IFERROR(VLOOKUP(Abfalldokumentation!$W480,Kennzahlen!S:U,3,FALSE)*Abfalldokumentation!$J480,"0")</f>
        <v>787.61370000000011</v>
      </c>
      <c r="V480" s="99" t="str">
        <f>IF(ISBLANK(A480),VLOOKUP(Abfalldokumentation!$W480,'Linien - BU'!R:S,2,FALSE),A480)</f>
        <v>Schmelze</v>
      </c>
      <c r="W480" s="95">
        <f t="shared" si="54"/>
        <v>29600013</v>
      </c>
      <c r="X480" s="108">
        <f t="shared" si="55"/>
        <v>12</v>
      </c>
      <c r="Y480" s="34"/>
      <c r="AC480" s="34"/>
      <c r="AF480" s="34"/>
      <c r="AG480" s="34"/>
      <c r="AH480" s="34"/>
    </row>
    <row r="481" spans="1:34" ht="30" customHeight="1" x14ac:dyDescent="0.25">
      <c r="A481" s="56" t="s">
        <v>63</v>
      </c>
      <c r="B481" s="57">
        <v>31000084</v>
      </c>
      <c r="C481" s="57">
        <v>41.6</v>
      </c>
      <c r="D481" s="57">
        <v>33</v>
      </c>
      <c r="E481" s="58">
        <v>44454</v>
      </c>
      <c r="F481" s="59" t="s">
        <v>186</v>
      </c>
      <c r="G481" s="60" t="s">
        <v>207</v>
      </c>
      <c r="H481" s="61" t="str">
        <f>IFERROR(VLOOKUP(Abfalldokumentation!$B481,Artikel!A:C,3,FALSE),Abfalldokumentation!$B481)</f>
        <v>Würste 6700g Räucher na</v>
      </c>
      <c r="I481" s="90" t="str">
        <f>VLOOKUP(V481,'Linien - BU'!A:B,2,FALSE)</f>
        <v>BU1</v>
      </c>
      <c r="J481" s="91">
        <f t="shared" si="49"/>
        <v>41.6</v>
      </c>
      <c r="K481" s="92">
        <f>Abfalldokumentation!$E481</f>
        <v>44454</v>
      </c>
      <c r="L481" s="91" t="str">
        <f>IFERROR(IF(AND(OR(Abfalldokumentation!$I481="BU3",Abfalldokumentation!$I481="Verkauf"),Abfalldokumentation!$N481="Schimmel",Abfalldokumentation!$O481="keinen Abnehmer/kein Schälpersonal"),"Div. Zipfel, ES ohne Verwendung",VLOOKUP(Abfalldokumentation!$M481,Produktgruppen!A:B,2,FALSE)),"-")</f>
        <v>ganze Würste</v>
      </c>
      <c r="M481" s="93" t="str">
        <f>IFERROR(VLOOKUP(Abfalldokumentation!$W481,Artikel!A:C,3,FALSE),Abfalldokumentation!$W481)</f>
        <v>Würste 6700g Räucher na</v>
      </c>
      <c r="N481" s="94" t="str">
        <f>VLOOKUP(D481,'Liste Gründe'!A:D,2,FALSE)</f>
        <v>Linienbezogen</v>
      </c>
      <c r="O481" s="92" t="str">
        <f>IF(ISBLANK(F481),VLOOKUP(Abfalldokumentation!$X481,'Liste Gründe'!A:D,3,FALSE),F481)</f>
        <v>Bodenabfall Abfüllung</v>
      </c>
      <c r="P481" s="94" t="str">
        <f>IF(ISBLANK(Abfalldokumentation!$G481),"-",Abfalldokumentation!$G481)</f>
        <v>Schlaufe gerissen</v>
      </c>
      <c r="Q481" s="93">
        <f t="shared" si="50"/>
        <v>37</v>
      </c>
      <c r="R481" s="94" t="str">
        <f t="shared" si="51"/>
        <v>Produkte</v>
      </c>
      <c r="S481" s="94" t="str">
        <f t="shared" si="52"/>
        <v>BUs</v>
      </c>
      <c r="T481" s="94" t="str">
        <f t="shared" si="53"/>
        <v>Symptome</v>
      </c>
      <c r="U481" s="94" t="str">
        <f>IFERROR(VLOOKUP(Abfalldokumentation!$W481,Kennzahlen!S:U,3,FALSE)*Abfalldokumentation!$J481,"0")</f>
        <v>0</v>
      </c>
      <c r="V481" s="93" t="str">
        <f>IF(ISBLANK(A481),VLOOKUP(Abfalldokumentation!$W481,'Linien - BU'!R:S,2,FALSE),A481)</f>
        <v>Abfüllung</v>
      </c>
      <c r="W481" s="95">
        <f t="shared" si="54"/>
        <v>31000084</v>
      </c>
      <c r="X481" s="108">
        <f t="shared" si="55"/>
        <v>33</v>
      </c>
      <c r="Y481" s="34"/>
      <c r="AC481" s="34"/>
      <c r="AF481" s="34"/>
      <c r="AG481" s="34"/>
      <c r="AH481" s="34"/>
    </row>
    <row r="482" spans="1:34" ht="30" customHeight="1" x14ac:dyDescent="0.25">
      <c r="A482" s="50" t="s">
        <v>63</v>
      </c>
      <c r="B482" s="51">
        <v>31000084</v>
      </c>
      <c r="C482" s="51">
        <v>3.6</v>
      </c>
      <c r="D482" s="51">
        <v>10</v>
      </c>
      <c r="E482" s="52">
        <v>44454</v>
      </c>
      <c r="F482" s="53"/>
      <c r="G482" s="54"/>
      <c r="H482" s="55" t="str">
        <f>IFERROR(VLOOKUP(Abfalldokumentation!$B482,Artikel!A:C,3,FALSE),Abfalldokumentation!$B482)</f>
        <v>Würste 6700g Räucher na</v>
      </c>
      <c r="I482" s="96" t="str">
        <f>VLOOKUP(V482,'Linien - BU'!A:B,2,FALSE)</f>
        <v>BU1</v>
      </c>
      <c r="J482" s="97">
        <f t="shared" si="49"/>
        <v>3.6</v>
      </c>
      <c r="K482" s="98">
        <f>Abfalldokumentation!$E482</f>
        <v>44454</v>
      </c>
      <c r="L482" s="97" t="str">
        <f>IFERROR(IF(AND(OR(Abfalldokumentation!$I482="BU3",Abfalldokumentation!$I482="Verkauf"),Abfalldokumentation!$N482="Schimmel",Abfalldokumentation!$O482="keinen Abnehmer/kein Schälpersonal"),"Div. Zipfel, ES ohne Verwendung",VLOOKUP(Abfalldokumentation!$M482,Produktgruppen!A:B,2,FALSE)),"-")</f>
        <v>ganze Würste</v>
      </c>
      <c r="M482" s="99" t="str">
        <f>IFERROR(VLOOKUP(Abfalldokumentation!$W482,Artikel!A:C,3,FALSE),Abfalldokumentation!$W482)</f>
        <v>Würste 6700g Räucher na</v>
      </c>
      <c r="N482" s="100" t="str">
        <f>VLOOKUP(D482,'Liste Gründe'!A:D,2,FALSE)</f>
        <v>Linienbezogen</v>
      </c>
      <c r="O482" s="98" t="str">
        <f>IF(ISBLANK(F482),VLOOKUP(Abfalldokumentation!$X482,'Liste Gründe'!A:D,3,FALSE),F482)</f>
        <v>Reinigung</v>
      </c>
      <c r="P482" s="100" t="str">
        <f>IF(ISBLANK(Abfalldokumentation!$G482),"-",Abfalldokumentation!$G482)</f>
        <v>-</v>
      </c>
      <c r="Q482" s="99">
        <f t="shared" si="50"/>
        <v>37</v>
      </c>
      <c r="R482" s="100" t="str">
        <f t="shared" si="51"/>
        <v>Produkte</v>
      </c>
      <c r="S482" s="100" t="str">
        <f t="shared" si="52"/>
        <v>BUs</v>
      </c>
      <c r="T482" s="100" t="str">
        <f t="shared" si="53"/>
        <v>Symptome</v>
      </c>
      <c r="U482" s="100" t="str">
        <f>IFERROR(VLOOKUP(Abfalldokumentation!$W482,Kennzahlen!S:U,3,FALSE)*Abfalldokumentation!$J482,"0")</f>
        <v>0</v>
      </c>
      <c r="V482" s="99" t="str">
        <f>IF(ISBLANK(A482),VLOOKUP(Abfalldokumentation!$W482,'Linien - BU'!R:S,2,FALSE),A482)</f>
        <v>Abfüllung</v>
      </c>
      <c r="W482" s="95">
        <f t="shared" si="54"/>
        <v>31000084</v>
      </c>
      <c r="X482" s="108">
        <f t="shared" si="55"/>
        <v>10</v>
      </c>
      <c r="Y482" s="34"/>
      <c r="AC482" s="34"/>
      <c r="AF482" s="34"/>
      <c r="AG482" s="34"/>
      <c r="AH482" s="34"/>
    </row>
    <row r="483" spans="1:34" ht="30" customHeight="1" x14ac:dyDescent="0.25">
      <c r="A483" s="56" t="s">
        <v>63</v>
      </c>
      <c r="B483" s="57">
        <v>31000207</v>
      </c>
      <c r="C483" s="57">
        <v>26</v>
      </c>
      <c r="D483" s="57">
        <v>34</v>
      </c>
      <c r="E483" s="58">
        <v>44454</v>
      </c>
      <c r="F483" s="59" t="s">
        <v>186</v>
      </c>
      <c r="G483" s="60" t="s">
        <v>187</v>
      </c>
      <c r="H483" s="61" t="str">
        <f>IFERROR(VLOOKUP(Abfalldokumentation!$B483,Artikel!A:C,3,FALSE),Abfalldokumentation!$B483)</f>
        <v>SKZ GOU 3,9KG WÜRSTE</v>
      </c>
      <c r="I483" s="90" t="str">
        <f>VLOOKUP(V483,'Linien - BU'!A:B,2,FALSE)</f>
        <v>BU1</v>
      </c>
      <c r="J483" s="91">
        <f t="shared" si="49"/>
        <v>26</v>
      </c>
      <c r="K483" s="92">
        <f>Abfalldokumentation!$E483</f>
        <v>44454</v>
      </c>
      <c r="L483" s="91" t="str">
        <f>IFERROR(IF(AND(OR(Abfalldokumentation!$I483="BU3",Abfalldokumentation!$I483="Verkauf"),Abfalldokumentation!$N483="Schimmel",Abfalldokumentation!$O483="keinen Abnehmer/kein Schälpersonal"),"Div. Zipfel, ES ohne Verwendung",VLOOKUP(Abfalldokumentation!$M483,Produktgruppen!A:B,2,FALSE)),"-")</f>
        <v>Rest</v>
      </c>
      <c r="M483" s="93" t="str">
        <f>IFERROR(VLOOKUP(Abfalldokumentation!$W483,Artikel!A:C,3,FALSE),Abfalldokumentation!$W483)</f>
        <v>SKZ GOU 3,9KG WÜRSTE</v>
      </c>
      <c r="N483" s="94" t="str">
        <f>VLOOKUP(D483,'Liste Gründe'!A:D,2,FALSE)</f>
        <v>Linienbezogen</v>
      </c>
      <c r="O483" s="92" t="str">
        <f>IF(ISBLANK(F483),VLOOKUP(Abfalldokumentation!$X483,'Liste Gründe'!A:D,3,FALSE),F483)</f>
        <v>Bodenabfall Abfüllung</v>
      </c>
      <c r="P483" s="94" t="str">
        <f>IF(ISBLANK(Abfalldokumentation!$G483),"-",Abfalldokumentation!$G483)</f>
        <v>Darm geplatzt</v>
      </c>
      <c r="Q483" s="93">
        <f t="shared" si="50"/>
        <v>37</v>
      </c>
      <c r="R483" s="94" t="str">
        <f t="shared" si="51"/>
        <v>Produkte</v>
      </c>
      <c r="S483" s="94" t="str">
        <f t="shared" si="52"/>
        <v>BUs</v>
      </c>
      <c r="T483" s="94" t="str">
        <f t="shared" si="53"/>
        <v>Symptome</v>
      </c>
      <c r="U483" s="94" t="str">
        <f>IFERROR(VLOOKUP(Abfalldokumentation!$W483,Kennzahlen!S:U,3,FALSE)*Abfalldokumentation!$J483,"0")</f>
        <v>0</v>
      </c>
      <c r="V483" s="93" t="str">
        <f>IF(ISBLANK(A483),VLOOKUP(Abfalldokumentation!$W483,'Linien - BU'!R:S,2,FALSE),A483)</f>
        <v>Abfüllung</v>
      </c>
      <c r="W483" s="95">
        <f t="shared" si="54"/>
        <v>31000207</v>
      </c>
      <c r="X483" s="108">
        <f t="shared" si="55"/>
        <v>34</v>
      </c>
      <c r="Y483" s="34"/>
      <c r="AC483" s="34"/>
      <c r="AF483" s="34"/>
      <c r="AG483" s="34"/>
      <c r="AH483" s="34"/>
    </row>
    <row r="484" spans="1:34" ht="30" customHeight="1" x14ac:dyDescent="0.25">
      <c r="A484" s="50" t="s">
        <v>63</v>
      </c>
      <c r="B484" s="51">
        <v>32000065</v>
      </c>
      <c r="C484" s="51">
        <v>42.6</v>
      </c>
      <c r="D484" s="51">
        <v>10</v>
      </c>
      <c r="E484" s="52">
        <v>44454</v>
      </c>
      <c r="F484" s="53"/>
      <c r="G484" s="54"/>
      <c r="H484" s="55" t="str">
        <f>IFERROR(VLOOKUP(Abfalldokumentation!$B484,Artikel!A:C,3,FALSE),Abfalldokumentation!$B484)</f>
        <v>RW SCHI-NAT 9,3KG ALD G</v>
      </c>
      <c r="I484" s="96" t="str">
        <f>VLOOKUP(V484,'Linien - BU'!A:B,2,FALSE)</f>
        <v>BU1</v>
      </c>
      <c r="J484" s="97">
        <f t="shared" si="49"/>
        <v>42.6</v>
      </c>
      <c r="K484" s="98">
        <f>Abfalldokumentation!$E484</f>
        <v>44454</v>
      </c>
      <c r="L484" s="97" t="str">
        <f>IFERROR(IF(AND(OR(Abfalldokumentation!$I484="BU3",Abfalldokumentation!$I484="Verkauf"),Abfalldokumentation!$N484="Schimmel",Abfalldokumentation!$O484="keinen Abnehmer/kein Schälpersonal"),"Div. Zipfel, ES ohne Verwendung",VLOOKUP(Abfalldokumentation!$M484,Produktgruppen!A:B,2,FALSE)),"-")</f>
        <v>RW</v>
      </c>
      <c r="M484" s="99" t="str">
        <f>IFERROR(VLOOKUP(Abfalldokumentation!$W484,Artikel!A:C,3,FALSE),Abfalldokumentation!$W484)</f>
        <v>RW SCHI-NAT 9,3KG ALD G</v>
      </c>
      <c r="N484" s="100" t="str">
        <f>VLOOKUP(D484,'Liste Gründe'!A:D,2,FALSE)</f>
        <v>Linienbezogen</v>
      </c>
      <c r="O484" s="98" t="str">
        <f>IF(ISBLANK(F484),VLOOKUP(Abfalldokumentation!$X484,'Liste Gründe'!A:D,3,FALSE),F484)</f>
        <v>Reinigung</v>
      </c>
      <c r="P484" s="100" t="str">
        <f>IF(ISBLANK(Abfalldokumentation!$G484),"-",Abfalldokumentation!$G484)</f>
        <v>-</v>
      </c>
      <c r="Q484" s="99">
        <f t="shared" si="50"/>
        <v>37</v>
      </c>
      <c r="R484" s="100" t="str">
        <f t="shared" si="51"/>
        <v>Produkte</v>
      </c>
      <c r="S484" s="100" t="str">
        <f t="shared" si="52"/>
        <v>BUs</v>
      </c>
      <c r="T484" s="100" t="str">
        <f t="shared" si="53"/>
        <v>Symptome</v>
      </c>
      <c r="U484" s="100" t="str">
        <f>IFERROR(VLOOKUP(Abfalldokumentation!$W484,Kennzahlen!S:U,3,FALSE)*Abfalldokumentation!$J484,"0")</f>
        <v>0</v>
      </c>
      <c r="V484" s="99" t="str">
        <f>IF(ISBLANK(A484),VLOOKUP(Abfalldokumentation!$W484,'Linien - BU'!R:S,2,FALSE),A484)</f>
        <v>Abfüllung</v>
      </c>
      <c r="W484" s="95">
        <f t="shared" si="54"/>
        <v>32000065</v>
      </c>
      <c r="X484" s="108">
        <f t="shared" si="55"/>
        <v>10</v>
      </c>
      <c r="Y484" s="34"/>
      <c r="AC484" s="34"/>
      <c r="AF484" s="34"/>
      <c r="AG484" s="34"/>
      <c r="AH484" s="34"/>
    </row>
    <row r="485" spans="1:34" ht="30" customHeight="1" x14ac:dyDescent="0.25">
      <c r="A485" s="56" t="s">
        <v>274</v>
      </c>
      <c r="B485" s="57">
        <v>32000074</v>
      </c>
      <c r="C485" s="57">
        <v>724</v>
      </c>
      <c r="D485" s="57">
        <v>120</v>
      </c>
      <c r="E485" s="58">
        <v>44454</v>
      </c>
      <c r="F485" s="59" t="s">
        <v>273</v>
      </c>
      <c r="G485" s="60" t="s">
        <v>273</v>
      </c>
      <c r="H485" s="61" t="str">
        <f>IFERROR(VLOOKUP(Abfalldokumentation!$B485,Artikel!A:C,3,FALSE),Abfalldokumentation!$B485)</f>
        <v>SKZ 2,5LB</v>
      </c>
      <c r="I485" s="90" t="str">
        <f>VLOOKUP(V485,'Linien - BU'!A:B,2,FALSE)</f>
        <v>BU1</v>
      </c>
      <c r="J485" s="91">
        <f t="shared" si="49"/>
        <v>724</v>
      </c>
      <c r="K485" s="92">
        <f>Abfalldokumentation!$E485</f>
        <v>44454</v>
      </c>
      <c r="L485" s="91" t="str">
        <f>IFERROR(IF(AND(OR(Abfalldokumentation!$I485="BU3",Abfalldokumentation!$I485="Verkauf"),Abfalldokumentation!$N485="Schimmel",Abfalldokumentation!$O485="keinen Abnehmer/kein Schälpersonal"),"Div. Zipfel, ES ohne Verwendung",VLOOKUP(Abfalldokumentation!$M485,Produktgruppen!A:B,2,FALSE)),"-")</f>
        <v>Rest</v>
      </c>
      <c r="M485" s="93" t="str">
        <f>IFERROR(VLOOKUP(Abfalldokumentation!$W485,Artikel!A:C,3,FALSE),Abfalldokumentation!$W485)</f>
        <v>SKZ 2,5LB</v>
      </c>
      <c r="N485" s="94" t="str">
        <f>VLOOKUP(D485,'Liste Gründe'!A:D,2,FALSE)</f>
        <v>Schimmel</v>
      </c>
      <c r="O485" s="92" t="str">
        <f>IF(ISBLANK(F485),VLOOKUP(Abfalldokumentation!$X485,'Liste Gründe'!A:D,3,FALSE),F485)</f>
        <v>zu heiß geräuchert</v>
      </c>
      <c r="P485" s="94" t="str">
        <f>IF(ISBLANK(Abfalldokumentation!$G485),"-",Abfalldokumentation!$G485)</f>
        <v>zu heiß geräuchert</v>
      </c>
      <c r="Q485" s="93">
        <f t="shared" si="50"/>
        <v>37</v>
      </c>
      <c r="R485" s="94" t="str">
        <f t="shared" si="51"/>
        <v>Produkte</v>
      </c>
      <c r="S485" s="94" t="str">
        <f t="shared" si="52"/>
        <v>BUs</v>
      </c>
      <c r="T485" s="94" t="str">
        <f t="shared" si="53"/>
        <v>Symptome</v>
      </c>
      <c r="U485" s="94" t="str">
        <f>IFERROR(VLOOKUP(Abfalldokumentation!$W485,Kennzahlen!S:U,3,FALSE)*Abfalldokumentation!$J485,"0")</f>
        <v>0</v>
      </c>
      <c r="V485" s="93" t="str">
        <f>IF(ISBLANK(A485),VLOOKUP(Abfalldokumentation!$W485,'Linien - BU'!R:S,2,FALSE),A485)</f>
        <v>Räucherei</v>
      </c>
      <c r="W485" s="95">
        <f t="shared" si="54"/>
        <v>32000074</v>
      </c>
      <c r="X485" s="108">
        <f t="shared" si="55"/>
        <v>120</v>
      </c>
      <c r="Y485" s="34"/>
      <c r="AC485" s="34"/>
      <c r="AF485" s="34"/>
      <c r="AG485" s="34"/>
      <c r="AH485" s="34"/>
    </row>
    <row r="486" spans="1:34" ht="30" customHeight="1" x14ac:dyDescent="0.25">
      <c r="A486" s="50" t="s">
        <v>63</v>
      </c>
      <c r="B486" s="51">
        <v>32000106</v>
      </c>
      <c r="C486" s="51">
        <v>22</v>
      </c>
      <c r="D486" s="51">
        <v>32</v>
      </c>
      <c r="E486" s="52">
        <v>44454</v>
      </c>
      <c r="F486" s="53" t="s">
        <v>186</v>
      </c>
      <c r="G486" s="54" t="s">
        <v>293</v>
      </c>
      <c r="H486" s="55" t="str">
        <f>IFERROR(VLOOKUP(Abfalldokumentation!$B486,Artikel!A:C,3,FALSE),Abfalldokumentation!$B486)</f>
        <v>GRW SCHI-NAT 7,2GK NEUE</v>
      </c>
      <c r="I486" s="96" t="str">
        <f>VLOOKUP(V486,'Linien - BU'!A:B,2,FALSE)</f>
        <v>BU1</v>
      </c>
      <c r="J486" s="97">
        <f t="shared" si="49"/>
        <v>22</v>
      </c>
      <c r="K486" s="98">
        <f>Abfalldokumentation!$E486</f>
        <v>44454</v>
      </c>
      <c r="L486" s="97" t="str">
        <f>IFERROR(IF(AND(OR(Abfalldokumentation!$I486="BU3",Abfalldokumentation!$I486="Verkauf"),Abfalldokumentation!$N486="Schimmel",Abfalldokumentation!$O486="keinen Abnehmer/kein Schälpersonal"),"Div. Zipfel, ES ohne Verwendung",VLOOKUP(Abfalldokumentation!$M486,Produktgruppen!A:B,2,FALSE)),"-")</f>
        <v>RW</v>
      </c>
      <c r="M486" s="99" t="str">
        <f>IFERROR(VLOOKUP(Abfalldokumentation!$W486,Artikel!A:C,3,FALSE),Abfalldokumentation!$W486)</f>
        <v>GRW SCHI-NAT 7,2GK NEUE</v>
      </c>
      <c r="N486" s="100" t="str">
        <f>VLOOKUP(D486,'Liste Gründe'!A:D,2,FALSE)</f>
        <v>Linienbezogen</v>
      </c>
      <c r="O486" s="98" t="str">
        <f>IF(ISBLANK(F486),VLOOKUP(Abfalldokumentation!$X486,'Liste Gründe'!A:D,3,FALSE),F486)</f>
        <v>Bodenabfall Abfüllung</v>
      </c>
      <c r="P486" s="100" t="str">
        <f>IF(ISBLANK(Abfalldokumentation!$G486),"-",Abfalldokumentation!$G486)</f>
        <v>aus der Hand gerutscht</v>
      </c>
      <c r="Q486" s="99">
        <f t="shared" si="50"/>
        <v>37</v>
      </c>
      <c r="R486" s="100" t="str">
        <f t="shared" si="51"/>
        <v>Produkte</v>
      </c>
      <c r="S486" s="100" t="str">
        <f t="shared" si="52"/>
        <v>BUs</v>
      </c>
      <c r="T486" s="100" t="str">
        <f t="shared" si="53"/>
        <v>Symptome</v>
      </c>
      <c r="U486" s="100" t="str">
        <f>IFERROR(VLOOKUP(Abfalldokumentation!$W486,Kennzahlen!S:U,3,FALSE)*Abfalldokumentation!$J486,"0")</f>
        <v>0</v>
      </c>
      <c r="V486" s="99" t="str">
        <f>IF(ISBLANK(A486),VLOOKUP(Abfalldokumentation!$W486,'Linien - BU'!R:S,2,FALSE),A486)</f>
        <v>Abfüllung</v>
      </c>
      <c r="W486" s="95">
        <f t="shared" si="54"/>
        <v>32000106</v>
      </c>
      <c r="X486" s="108">
        <f t="shared" si="55"/>
        <v>32</v>
      </c>
      <c r="Y486" s="34"/>
      <c r="AC486" s="34"/>
      <c r="AF486" s="34"/>
      <c r="AG486" s="34"/>
      <c r="AH486" s="34"/>
    </row>
    <row r="487" spans="1:34" ht="30" customHeight="1" x14ac:dyDescent="0.25">
      <c r="A487" s="56" t="s">
        <v>63</v>
      </c>
      <c r="B487" s="57">
        <v>32000106</v>
      </c>
      <c r="C487" s="57">
        <v>19</v>
      </c>
      <c r="D487" s="57">
        <v>34</v>
      </c>
      <c r="E487" s="58">
        <v>44454</v>
      </c>
      <c r="F487" s="59" t="s">
        <v>186</v>
      </c>
      <c r="G487" s="60" t="s">
        <v>187</v>
      </c>
      <c r="H487" s="61" t="str">
        <f>IFERROR(VLOOKUP(Abfalldokumentation!$B487,Artikel!A:C,3,FALSE),Abfalldokumentation!$B487)</f>
        <v>GRW SCHI-NAT 7,2GK NEUE</v>
      </c>
      <c r="I487" s="90" t="str">
        <f>VLOOKUP(V487,'Linien - BU'!A:B,2,FALSE)</f>
        <v>BU1</v>
      </c>
      <c r="J487" s="91">
        <f t="shared" si="49"/>
        <v>19</v>
      </c>
      <c r="K487" s="92">
        <f>Abfalldokumentation!$E487</f>
        <v>44454</v>
      </c>
      <c r="L487" s="91" t="str">
        <f>IFERROR(IF(AND(OR(Abfalldokumentation!$I487="BU3",Abfalldokumentation!$I487="Verkauf"),Abfalldokumentation!$N487="Schimmel",Abfalldokumentation!$O487="keinen Abnehmer/kein Schälpersonal"),"Div. Zipfel, ES ohne Verwendung",VLOOKUP(Abfalldokumentation!$M487,Produktgruppen!A:B,2,FALSE)),"-")</f>
        <v>RW</v>
      </c>
      <c r="M487" s="93" t="str">
        <f>IFERROR(VLOOKUP(Abfalldokumentation!$W487,Artikel!A:C,3,FALSE),Abfalldokumentation!$W487)</f>
        <v>GRW SCHI-NAT 7,2GK NEUE</v>
      </c>
      <c r="N487" s="94" t="str">
        <f>VLOOKUP(D487,'Liste Gründe'!A:D,2,FALSE)</f>
        <v>Linienbezogen</v>
      </c>
      <c r="O487" s="92" t="str">
        <f>IF(ISBLANK(F487),VLOOKUP(Abfalldokumentation!$X487,'Liste Gründe'!A:D,3,FALSE),F487)</f>
        <v>Bodenabfall Abfüllung</v>
      </c>
      <c r="P487" s="94" t="str">
        <f>IF(ISBLANK(Abfalldokumentation!$G487),"-",Abfalldokumentation!$G487)</f>
        <v>Darm geplatzt</v>
      </c>
      <c r="Q487" s="93">
        <f t="shared" si="50"/>
        <v>37</v>
      </c>
      <c r="R487" s="94" t="str">
        <f t="shared" si="51"/>
        <v>Produkte</v>
      </c>
      <c r="S487" s="94" t="str">
        <f t="shared" si="52"/>
        <v>BUs</v>
      </c>
      <c r="T487" s="94" t="str">
        <f t="shared" si="53"/>
        <v>Symptome</v>
      </c>
      <c r="U487" s="94" t="str">
        <f>IFERROR(VLOOKUP(Abfalldokumentation!$W487,Kennzahlen!S:U,3,FALSE)*Abfalldokumentation!$J487,"0")</f>
        <v>0</v>
      </c>
      <c r="V487" s="93" t="str">
        <f>IF(ISBLANK(A487),VLOOKUP(Abfalldokumentation!$W487,'Linien - BU'!R:S,2,FALSE),A487)</f>
        <v>Abfüllung</v>
      </c>
      <c r="W487" s="95">
        <f t="shared" si="54"/>
        <v>32000106</v>
      </c>
      <c r="X487" s="108">
        <f t="shared" si="55"/>
        <v>34</v>
      </c>
      <c r="Y487" s="34"/>
      <c r="AC487" s="34"/>
      <c r="AF487" s="34"/>
      <c r="AG487" s="34"/>
      <c r="AH487" s="34"/>
    </row>
    <row r="488" spans="1:34" ht="30" customHeight="1" x14ac:dyDescent="0.25">
      <c r="A488" s="50" t="s">
        <v>63</v>
      </c>
      <c r="B488" s="51">
        <v>49500039</v>
      </c>
      <c r="C488" s="51">
        <v>270</v>
      </c>
      <c r="D488" s="51">
        <v>12</v>
      </c>
      <c r="E488" s="52">
        <v>44454</v>
      </c>
      <c r="F488" s="53" t="s">
        <v>39</v>
      </c>
      <c r="G488" s="54" t="s">
        <v>15036</v>
      </c>
      <c r="H488" s="55" t="str">
        <f>IFERROR(VLOOKUP(Abfalldokumentation!$B488,Artikel!A:C,3,FALSE),Abfalldokumentation!$B488)</f>
        <v>ABS TIL-45FIT VAKU-OGT</v>
      </c>
      <c r="I488" s="96" t="str">
        <f>VLOOKUP(V488,'Linien - BU'!A:B,2,FALSE)</f>
        <v>BU1</v>
      </c>
      <c r="J488" s="97">
        <f t="shared" si="49"/>
        <v>270</v>
      </c>
      <c r="K488" s="98">
        <f>Abfalldokumentation!$E488</f>
        <v>44454</v>
      </c>
      <c r="L488" s="97" t="str">
        <f>IFERROR(IF(AND(OR(Abfalldokumentation!$I488="BU3",Abfalldokumentation!$I488="Verkauf"),Abfalldokumentation!$N488="Schimmel",Abfalldokumentation!$O488="keinen Abnehmer/kein Schälpersonal"),"Div. Zipfel, ES ohne Verwendung",VLOOKUP(Abfalldokumentation!$M488,Produktgruppen!A:B,2,FALSE)),"-")</f>
        <v>ABS</v>
      </c>
      <c r="M488" s="99" t="str">
        <f>IFERROR(VLOOKUP(Abfalldokumentation!$W488,Artikel!A:C,3,FALSE),Abfalldokumentation!$W488)</f>
        <v>ABS TIL-45FIT VAKU-OGT</v>
      </c>
      <c r="N488" s="100" t="str">
        <f>VLOOKUP(D488,'Liste Gründe'!A:D,2,FALSE)</f>
        <v>Schimmel</v>
      </c>
      <c r="O488" s="98" t="str">
        <f>IF(ISBLANK(F488),VLOOKUP(Abfalldokumentation!$X488,'Liste Gründe'!A:D,3,FALSE),F488)</f>
        <v>keine Verarbeitung</v>
      </c>
      <c r="P488" s="100" t="str">
        <f>IF(ISBLANK(Abfalldokumentation!$G488),"-",Abfalldokumentation!$G488)</f>
        <v>Keinen Einsatz</v>
      </c>
      <c r="Q488" s="99">
        <f t="shared" si="50"/>
        <v>37</v>
      </c>
      <c r="R488" s="100" t="str">
        <f t="shared" si="51"/>
        <v>Produkte</v>
      </c>
      <c r="S488" s="100" t="str">
        <f t="shared" si="52"/>
        <v>BUs</v>
      </c>
      <c r="T488" s="100" t="str">
        <f t="shared" si="53"/>
        <v>Symptome</v>
      </c>
      <c r="U488" s="100">
        <f>IFERROR(VLOOKUP(Abfalldokumentation!$W488,Kennzahlen!S:U,3,FALSE)*Abfalldokumentation!$J488,"0")</f>
        <v>543.78</v>
      </c>
      <c r="V488" s="99" t="str">
        <f>IF(ISBLANK(A488),VLOOKUP(Abfalldokumentation!$W488,'Linien - BU'!R:S,2,FALSE),A488)</f>
        <v>Abfüllung</v>
      </c>
      <c r="W488" s="95">
        <f t="shared" si="54"/>
        <v>49500039</v>
      </c>
      <c r="X488" s="108">
        <f t="shared" si="55"/>
        <v>12</v>
      </c>
      <c r="Y488" s="34"/>
      <c r="AC488" s="34"/>
      <c r="AF488" s="34"/>
      <c r="AG488" s="34"/>
      <c r="AH488" s="34"/>
    </row>
    <row r="489" spans="1:34" ht="30" customHeight="1" x14ac:dyDescent="0.25">
      <c r="A489" s="56" t="s">
        <v>74</v>
      </c>
      <c r="B489" s="57">
        <v>49500154</v>
      </c>
      <c r="C489" s="57">
        <v>285</v>
      </c>
      <c r="D489" s="57">
        <v>12</v>
      </c>
      <c r="E489" s="58">
        <v>44454</v>
      </c>
      <c r="F489" s="59" t="s">
        <v>173</v>
      </c>
      <c r="G489" s="60" t="s">
        <v>173</v>
      </c>
      <c r="H489" s="61" t="str">
        <f>IFERROR(VLOOKUP(Abfalldokumentation!$B489,Artikel!A:C,3,FALSE),Abfalldokumentation!$B489)</f>
        <v>VOS WAL-KONZ-vakuumiert</v>
      </c>
      <c r="I489" s="90" t="str">
        <f>VLOOKUP(V489,'Linien - BU'!A:B,2,FALSE)</f>
        <v>BU1</v>
      </c>
      <c r="J489" s="91">
        <f t="shared" si="49"/>
        <v>285</v>
      </c>
      <c r="K489" s="92">
        <f>Abfalldokumentation!$E489</f>
        <v>44454</v>
      </c>
      <c r="L489" s="91" t="str">
        <f>IFERROR(IF(AND(OR(Abfalldokumentation!$I489="BU3",Abfalldokumentation!$I489="Verkauf"),Abfalldokumentation!$N489="Schimmel",Abfalldokumentation!$O489="keinen Abnehmer/kein Schälpersonal"),"Div. Zipfel, ES ohne Verwendung",VLOOKUP(Abfalldokumentation!$M489,Produktgruppen!A:B,2,FALSE)),"-")</f>
        <v>Vorschmelz</v>
      </c>
      <c r="M489" s="93" t="str">
        <f>IFERROR(VLOOKUP(Abfalldokumentation!$W489,Artikel!A:C,3,FALSE),Abfalldokumentation!$W489)</f>
        <v>VOS WAL-KONZ-vakuumiert</v>
      </c>
      <c r="N489" s="94" t="str">
        <f>VLOOKUP(D489,'Liste Gründe'!A:D,2,FALSE)</f>
        <v>Schimmel</v>
      </c>
      <c r="O489" s="92" t="str">
        <f>IF(ISBLANK(F489),VLOOKUP(Abfalldokumentation!$X489,'Liste Gründe'!A:D,3,FALSE),F489)</f>
        <v>Luftzieher</v>
      </c>
      <c r="P489" s="94" t="str">
        <f>IF(ISBLANK(Abfalldokumentation!$G489),"-",Abfalldokumentation!$G489)</f>
        <v>Luftzieher</v>
      </c>
      <c r="Q489" s="93">
        <f t="shared" si="50"/>
        <v>37</v>
      </c>
      <c r="R489" s="94" t="str">
        <f t="shared" si="51"/>
        <v>Produkte</v>
      </c>
      <c r="S489" s="94" t="str">
        <f t="shared" si="52"/>
        <v>BUs</v>
      </c>
      <c r="T489" s="94" t="str">
        <f t="shared" si="53"/>
        <v>Symptome</v>
      </c>
      <c r="U489" s="94" t="str">
        <f>IFERROR(VLOOKUP(Abfalldokumentation!$W489,Kennzahlen!S:U,3,FALSE)*Abfalldokumentation!$J489,"0")</f>
        <v>0</v>
      </c>
      <c r="V489" s="93" t="str">
        <f>IF(ISBLANK(A489),VLOOKUP(Abfalldokumentation!$W489,'Linien - BU'!R:S,2,FALSE),A489)</f>
        <v>RWV</v>
      </c>
      <c r="W489" s="95">
        <f t="shared" si="54"/>
        <v>49500154</v>
      </c>
      <c r="X489" s="108">
        <f t="shared" si="55"/>
        <v>12</v>
      </c>
      <c r="Y489" s="34"/>
      <c r="AC489" s="34"/>
      <c r="AF489" s="34"/>
      <c r="AG489" s="34"/>
      <c r="AH489" s="34"/>
    </row>
    <row r="490" spans="1:34" ht="30" customHeight="1" x14ac:dyDescent="0.25">
      <c r="A490" s="50" t="s">
        <v>15044</v>
      </c>
      <c r="B490" s="51">
        <v>49500185</v>
      </c>
      <c r="C490" s="51">
        <v>57.8</v>
      </c>
      <c r="D490" s="51">
        <v>12</v>
      </c>
      <c r="E490" s="52">
        <v>44454</v>
      </c>
      <c r="F490" s="53" t="s">
        <v>18</v>
      </c>
      <c r="G490" s="54" t="s">
        <v>18</v>
      </c>
      <c r="H490" s="55" t="str">
        <f>IFERROR(VLOOKUP(Abfalldokumentation!$B490,Artikel!A:C,3,FALSE),Abfalldokumentation!$B490)</f>
        <v>RÄU-END SCHI ENDSTÜCK R</v>
      </c>
      <c r="I490" s="96" t="str">
        <f>VLOOKUP(V490,'Linien - BU'!A:B,2,FALSE)</f>
        <v>Verkauf</v>
      </c>
      <c r="J490" s="97">
        <f t="shared" si="49"/>
        <v>57.8</v>
      </c>
      <c r="K490" s="98">
        <f>Abfalldokumentation!$E490</f>
        <v>44454</v>
      </c>
      <c r="L490" s="97" t="str">
        <f>IFERROR(IF(AND(OR(Abfalldokumentation!$I490="BU3",Abfalldokumentation!$I490="Verkauf"),Abfalldokumentation!$N490="Schimmel",Abfalldokumentation!$O490="keinen Abnehmer/kein Schälpersonal"),"Div. Zipfel, ES ohne Verwendung",VLOOKUP(Abfalldokumentation!$M490,Produktgruppen!A:B,2,FALSE)),"-")</f>
        <v>Fertigware</v>
      </c>
      <c r="M490" s="99" t="str">
        <f>IFERROR(VLOOKUP(Abfalldokumentation!$W490,Artikel!A:C,3,FALSE),Abfalldokumentation!$W490)</f>
        <v>RÄU-END SCHI ENDSTÜCK R</v>
      </c>
      <c r="N490" s="100" t="str">
        <f>VLOOKUP(D490,'Liste Gründe'!A:D,2,FALSE)</f>
        <v>Schimmel</v>
      </c>
      <c r="O490" s="98" t="str">
        <f>IF(ISBLANK(F490),VLOOKUP(Abfalldokumentation!$X490,'Liste Gründe'!A:D,3,FALSE),F490)</f>
        <v>keinen Abnehmer</v>
      </c>
      <c r="P490" s="100" t="str">
        <f>IF(ISBLANK(Abfalldokumentation!$G490),"-",Abfalldokumentation!$G490)</f>
        <v>keinen Abnehmer</v>
      </c>
      <c r="Q490" s="99">
        <f t="shared" si="50"/>
        <v>37</v>
      </c>
      <c r="R490" s="100" t="str">
        <f t="shared" si="51"/>
        <v>Produkte</v>
      </c>
      <c r="S490" s="100" t="str">
        <f t="shared" si="52"/>
        <v>BUs</v>
      </c>
      <c r="T490" s="100" t="str">
        <f t="shared" si="53"/>
        <v>Symptome</v>
      </c>
      <c r="U490" s="100">
        <f>IFERROR(VLOOKUP(Abfalldokumentation!$W490,Kennzahlen!S:U,3,FALSE)*Abfalldokumentation!$J490,"0")</f>
        <v>24.651699999999998</v>
      </c>
      <c r="V490" s="99" t="str">
        <f>IF(ISBLANK(A490),VLOOKUP(Abfalldokumentation!$W490,'Linien - BU'!R:S,2,FALSE),A490)</f>
        <v>Verkauf</v>
      </c>
      <c r="W490" s="95">
        <f t="shared" si="54"/>
        <v>49500185</v>
      </c>
      <c r="X490" s="108">
        <f t="shared" si="55"/>
        <v>12</v>
      </c>
      <c r="Y490" s="34"/>
      <c r="AC490" s="34"/>
      <c r="AF490" s="34"/>
      <c r="AG490" s="34"/>
      <c r="AH490" s="34"/>
    </row>
    <row r="491" spans="1:34" ht="30" customHeight="1" x14ac:dyDescent="0.25">
      <c r="A491" s="56" t="s">
        <v>15044</v>
      </c>
      <c r="B491" s="57">
        <v>49500185</v>
      </c>
      <c r="C491" s="57">
        <v>150</v>
      </c>
      <c r="D491" s="57">
        <v>12</v>
      </c>
      <c r="E491" s="58">
        <v>44454</v>
      </c>
      <c r="F491" s="59" t="s">
        <v>18</v>
      </c>
      <c r="G491" s="60" t="s">
        <v>18</v>
      </c>
      <c r="H491" s="61" t="str">
        <f>IFERROR(VLOOKUP(Abfalldokumentation!$B491,Artikel!A:C,3,FALSE),Abfalldokumentation!$B491)</f>
        <v>RÄU-END SCHI ENDSTÜCK R</v>
      </c>
      <c r="I491" s="90" t="str">
        <f>VLOOKUP(V491,'Linien - BU'!A:B,2,FALSE)</f>
        <v>Verkauf</v>
      </c>
      <c r="J491" s="91">
        <f t="shared" si="49"/>
        <v>150</v>
      </c>
      <c r="K491" s="92">
        <f>Abfalldokumentation!$E491</f>
        <v>44454</v>
      </c>
      <c r="L491" s="91" t="str">
        <f>IFERROR(IF(AND(OR(Abfalldokumentation!$I491="BU3",Abfalldokumentation!$I491="Verkauf"),Abfalldokumentation!$N491="Schimmel",Abfalldokumentation!$O491="keinen Abnehmer/kein Schälpersonal"),"Div. Zipfel, ES ohne Verwendung",VLOOKUP(Abfalldokumentation!$M491,Produktgruppen!A:B,2,FALSE)),"-")</f>
        <v>Fertigware</v>
      </c>
      <c r="M491" s="93" t="str">
        <f>IFERROR(VLOOKUP(Abfalldokumentation!$W491,Artikel!A:C,3,FALSE),Abfalldokumentation!$W491)</f>
        <v>RÄU-END SCHI ENDSTÜCK R</v>
      </c>
      <c r="N491" s="94" t="str">
        <f>VLOOKUP(D491,'Liste Gründe'!A:D,2,FALSE)</f>
        <v>Schimmel</v>
      </c>
      <c r="O491" s="92" t="str">
        <f>IF(ISBLANK(F491),VLOOKUP(Abfalldokumentation!$X491,'Liste Gründe'!A:D,3,FALSE),F491)</f>
        <v>keinen Abnehmer</v>
      </c>
      <c r="P491" s="94" t="str">
        <f>IF(ISBLANK(Abfalldokumentation!$G491),"-",Abfalldokumentation!$G491)</f>
        <v>keinen Abnehmer</v>
      </c>
      <c r="Q491" s="93">
        <f t="shared" si="50"/>
        <v>37</v>
      </c>
      <c r="R491" s="94" t="str">
        <f t="shared" si="51"/>
        <v>Produkte</v>
      </c>
      <c r="S491" s="94" t="str">
        <f t="shared" si="52"/>
        <v>BUs</v>
      </c>
      <c r="T491" s="94" t="str">
        <f t="shared" si="53"/>
        <v>Symptome</v>
      </c>
      <c r="U491" s="94">
        <f>IFERROR(VLOOKUP(Abfalldokumentation!$W491,Kennzahlen!S:U,3,FALSE)*Abfalldokumentation!$J491,"0")</f>
        <v>63.975000000000001</v>
      </c>
      <c r="V491" s="93" t="str">
        <f>IF(ISBLANK(A491),VLOOKUP(Abfalldokumentation!$W491,'Linien - BU'!R:S,2,FALSE),A491)</f>
        <v>Verkauf</v>
      </c>
      <c r="W491" s="95">
        <f t="shared" si="54"/>
        <v>49500185</v>
      </c>
      <c r="X491" s="108">
        <f t="shared" si="55"/>
        <v>12</v>
      </c>
      <c r="Y491" s="34"/>
      <c r="AC491" s="34"/>
      <c r="AF491" s="34"/>
      <c r="AG491" s="34"/>
      <c r="AH491" s="34"/>
    </row>
    <row r="492" spans="1:34" ht="30" customHeight="1" x14ac:dyDescent="0.25">
      <c r="A492" s="50" t="s">
        <v>15044</v>
      </c>
      <c r="B492" s="51">
        <v>49500188</v>
      </c>
      <c r="C492" s="51">
        <v>107.6</v>
      </c>
      <c r="D492" s="51">
        <v>12</v>
      </c>
      <c r="E492" s="52">
        <v>44454</v>
      </c>
      <c r="F492" s="53" t="s">
        <v>18</v>
      </c>
      <c r="G492" s="54" t="s">
        <v>18</v>
      </c>
      <c r="H492" s="55" t="str">
        <f>IFERROR(VLOOKUP(Abfalldokumentation!$B492,Artikel!A:C,3,FALSE),Abfalldokumentation!$B492)</f>
        <v>RÄU-END GRW-SCHI-NAT EN</v>
      </c>
      <c r="I492" s="96" t="str">
        <f>VLOOKUP(V492,'Linien - BU'!A:B,2,FALSE)</f>
        <v>Verkauf</v>
      </c>
      <c r="J492" s="97">
        <f t="shared" si="49"/>
        <v>107.6</v>
      </c>
      <c r="K492" s="98">
        <f>Abfalldokumentation!$E492</f>
        <v>44454</v>
      </c>
      <c r="L492" s="97" t="str">
        <f>IFERROR(IF(AND(OR(Abfalldokumentation!$I492="BU3",Abfalldokumentation!$I492="Verkauf"),Abfalldokumentation!$N492="Schimmel",Abfalldokumentation!$O492="keinen Abnehmer/kein Schälpersonal"),"Div. Zipfel, ES ohne Verwendung",VLOOKUP(Abfalldokumentation!$M492,Produktgruppen!A:B,2,FALSE)),"-")</f>
        <v>Fertigware</v>
      </c>
      <c r="M492" s="99" t="str">
        <f>IFERROR(VLOOKUP(Abfalldokumentation!$W492,Artikel!A:C,3,FALSE),Abfalldokumentation!$W492)</f>
        <v>RÄU-END GRW-SCHI-NAT EN</v>
      </c>
      <c r="N492" s="100" t="str">
        <f>VLOOKUP(D492,'Liste Gründe'!A:D,2,FALSE)</f>
        <v>Schimmel</v>
      </c>
      <c r="O492" s="98" t="str">
        <f>IF(ISBLANK(F492),VLOOKUP(Abfalldokumentation!$X492,'Liste Gründe'!A:D,3,FALSE),F492)</f>
        <v>keinen Abnehmer</v>
      </c>
      <c r="P492" s="100" t="str">
        <f>IF(ISBLANK(Abfalldokumentation!$G492),"-",Abfalldokumentation!$G492)</f>
        <v>keinen Abnehmer</v>
      </c>
      <c r="Q492" s="99">
        <f t="shared" si="50"/>
        <v>37</v>
      </c>
      <c r="R492" s="100" t="str">
        <f t="shared" si="51"/>
        <v>Produkte</v>
      </c>
      <c r="S492" s="100" t="str">
        <f t="shared" si="52"/>
        <v>BUs</v>
      </c>
      <c r="T492" s="100" t="str">
        <f t="shared" si="53"/>
        <v>Symptome</v>
      </c>
      <c r="U492" s="100">
        <f>IFERROR(VLOOKUP(Abfalldokumentation!$W492,Kennzahlen!S:U,3,FALSE)*Abfalldokumentation!$J492,"0")</f>
        <v>45.891399999999997</v>
      </c>
      <c r="V492" s="99" t="str">
        <f>IF(ISBLANK(A492),VLOOKUP(Abfalldokumentation!$W492,'Linien - BU'!R:S,2,FALSE),A492)</f>
        <v>Verkauf</v>
      </c>
      <c r="W492" s="95">
        <f t="shared" si="54"/>
        <v>49500188</v>
      </c>
      <c r="X492" s="108">
        <f t="shared" si="55"/>
        <v>12</v>
      </c>
      <c r="Y492" s="34"/>
      <c r="AC492" s="34"/>
      <c r="AF492" s="34"/>
      <c r="AG492" s="34"/>
      <c r="AH492" s="34"/>
    </row>
    <row r="493" spans="1:34" ht="30" customHeight="1" x14ac:dyDescent="0.25">
      <c r="A493" s="56" t="s">
        <v>15044</v>
      </c>
      <c r="B493" s="57">
        <v>49500213</v>
      </c>
      <c r="C493" s="57">
        <v>66</v>
      </c>
      <c r="D493" s="57">
        <v>12</v>
      </c>
      <c r="E493" s="58">
        <v>44454</v>
      </c>
      <c r="F493" s="59" t="s">
        <v>18</v>
      </c>
      <c r="G493" s="60" t="s">
        <v>18</v>
      </c>
      <c r="H493" s="61" t="str">
        <f>IFERROR(VLOOKUP(Abfalldokumentation!$B493,Artikel!A:C,3,FALSE),Abfalldokumentation!$B493)</f>
        <v>RÄU-END RW-CHILI 200G Z</v>
      </c>
      <c r="I493" s="90" t="str">
        <f>VLOOKUP(V493,'Linien - BU'!A:B,2,FALSE)</f>
        <v>Verkauf</v>
      </c>
      <c r="J493" s="91">
        <f t="shared" si="49"/>
        <v>66</v>
      </c>
      <c r="K493" s="92">
        <f>Abfalldokumentation!$E493</f>
        <v>44454</v>
      </c>
      <c r="L493" s="91" t="str">
        <f>IFERROR(IF(AND(OR(Abfalldokumentation!$I493="BU3",Abfalldokumentation!$I493="Verkauf"),Abfalldokumentation!$N493="Schimmel",Abfalldokumentation!$O493="keinen Abnehmer/kein Schälpersonal"),"Div. Zipfel, ES ohne Verwendung",VLOOKUP(Abfalldokumentation!$M493,Produktgruppen!A:B,2,FALSE)),"-")</f>
        <v>Fertigware</v>
      </c>
      <c r="M493" s="93" t="str">
        <f>IFERROR(VLOOKUP(Abfalldokumentation!$W493,Artikel!A:C,3,FALSE),Abfalldokumentation!$W493)</f>
        <v>RÄU-END RW-CHILI 200G Z</v>
      </c>
      <c r="N493" s="94" t="str">
        <f>VLOOKUP(D493,'Liste Gründe'!A:D,2,FALSE)</f>
        <v>Schimmel</v>
      </c>
      <c r="O493" s="92" t="str">
        <f>IF(ISBLANK(F493),VLOOKUP(Abfalldokumentation!$X493,'Liste Gründe'!A:D,3,FALSE),F493)</f>
        <v>keinen Abnehmer</v>
      </c>
      <c r="P493" s="94" t="str">
        <f>IF(ISBLANK(Abfalldokumentation!$G493),"-",Abfalldokumentation!$G493)</f>
        <v>keinen Abnehmer</v>
      </c>
      <c r="Q493" s="93">
        <f t="shared" si="50"/>
        <v>37</v>
      </c>
      <c r="R493" s="94" t="str">
        <f t="shared" si="51"/>
        <v>Produkte</v>
      </c>
      <c r="S493" s="94" t="str">
        <f t="shared" si="52"/>
        <v>BUs</v>
      </c>
      <c r="T493" s="94" t="str">
        <f t="shared" si="53"/>
        <v>Symptome</v>
      </c>
      <c r="U493" s="94">
        <f>IFERROR(VLOOKUP(Abfalldokumentation!$W493,Kennzahlen!S:U,3,FALSE)*Abfalldokumentation!$J493,"0")</f>
        <v>24.195599999999999</v>
      </c>
      <c r="V493" s="93" t="str">
        <f>IF(ISBLANK(A493),VLOOKUP(Abfalldokumentation!$W493,'Linien - BU'!R:S,2,FALSE),A493)</f>
        <v>Verkauf</v>
      </c>
      <c r="W493" s="95">
        <f t="shared" si="54"/>
        <v>49500213</v>
      </c>
      <c r="X493" s="108">
        <f t="shared" si="55"/>
        <v>12</v>
      </c>
      <c r="Y493" s="34"/>
      <c r="AC493" s="34"/>
      <c r="AF493" s="34"/>
      <c r="AG493" s="34"/>
      <c r="AH493" s="34"/>
    </row>
    <row r="494" spans="1:34" ht="30" customHeight="1" x14ac:dyDescent="0.25">
      <c r="A494" s="50" t="s">
        <v>15044</v>
      </c>
      <c r="B494" s="51">
        <v>49500214</v>
      </c>
      <c r="C494" s="51">
        <v>166</v>
      </c>
      <c r="D494" s="51">
        <v>12</v>
      </c>
      <c r="E494" s="52">
        <v>44454</v>
      </c>
      <c r="F494" s="53" t="s">
        <v>18</v>
      </c>
      <c r="G494" s="54" t="s">
        <v>18</v>
      </c>
      <c r="H494" s="55" t="str">
        <f>IFERROR(VLOOKUP(Abfalldokumentation!$B494,Artikel!A:C,3,FALSE),Abfalldokumentation!$B494)</f>
        <v>RÄU-END RW-NUSS 200G ZI</v>
      </c>
      <c r="I494" s="96" t="str">
        <f>VLOOKUP(V494,'Linien - BU'!A:B,2,FALSE)</f>
        <v>Verkauf</v>
      </c>
      <c r="J494" s="97">
        <f t="shared" si="49"/>
        <v>166</v>
      </c>
      <c r="K494" s="98">
        <f>Abfalldokumentation!$E494</f>
        <v>44454</v>
      </c>
      <c r="L494" s="97" t="str">
        <f>IFERROR(IF(AND(OR(Abfalldokumentation!$I494="BU3",Abfalldokumentation!$I494="Verkauf"),Abfalldokumentation!$N494="Schimmel",Abfalldokumentation!$O494="keinen Abnehmer/kein Schälpersonal"),"Div. Zipfel, ES ohne Verwendung",VLOOKUP(Abfalldokumentation!$M494,Produktgruppen!A:B,2,FALSE)),"-")</f>
        <v>Fertigware</v>
      </c>
      <c r="M494" s="99" t="str">
        <f>IFERROR(VLOOKUP(Abfalldokumentation!$W494,Artikel!A:C,3,FALSE),Abfalldokumentation!$W494)</f>
        <v>RÄU-END RW-NUSS 200G ZI</v>
      </c>
      <c r="N494" s="100" t="str">
        <f>VLOOKUP(D494,'Liste Gründe'!A:D,2,FALSE)</f>
        <v>Schimmel</v>
      </c>
      <c r="O494" s="98" t="str">
        <f>IF(ISBLANK(F494),VLOOKUP(Abfalldokumentation!$X494,'Liste Gründe'!A:D,3,FALSE),F494)</f>
        <v>keinen Abnehmer</v>
      </c>
      <c r="P494" s="100" t="str">
        <f>IF(ISBLANK(Abfalldokumentation!$G494),"-",Abfalldokumentation!$G494)</f>
        <v>keinen Abnehmer</v>
      </c>
      <c r="Q494" s="99">
        <f t="shared" si="50"/>
        <v>37</v>
      </c>
      <c r="R494" s="100" t="str">
        <f t="shared" si="51"/>
        <v>Produkte</v>
      </c>
      <c r="S494" s="100" t="str">
        <f t="shared" si="52"/>
        <v>BUs</v>
      </c>
      <c r="T494" s="100" t="str">
        <f t="shared" si="53"/>
        <v>Symptome</v>
      </c>
      <c r="U494" s="100">
        <f>IFERROR(VLOOKUP(Abfalldokumentation!$W494,Kennzahlen!S:U,3,FALSE)*Abfalldokumentation!$J494,"0")</f>
        <v>60.855599999999995</v>
      </c>
      <c r="V494" s="99" t="str">
        <f>IF(ISBLANK(A494),VLOOKUP(Abfalldokumentation!$W494,'Linien - BU'!R:S,2,FALSE),A494)</f>
        <v>Verkauf</v>
      </c>
      <c r="W494" s="95">
        <f t="shared" si="54"/>
        <v>49500214</v>
      </c>
      <c r="X494" s="108">
        <f t="shared" si="55"/>
        <v>12</v>
      </c>
      <c r="Y494" s="34"/>
      <c r="AC494" s="34"/>
      <c r="AF494" s="34"/>
      <c r="AG494" s="34"/>
      <c r="AH494" s="34"/>
    </row>
    <row r="495" spans="1:34" ht="30" customHeight="1" x14ac:dyDescent="0.25">
      <c r="A495" s="56" t="s">
        <v>15044</v>
      </c>
      <c r="B495" s="57">
        <v>49500215</v>
      </c>
      <c r="C495" s="57">
        <v>38</v>
      </c>
      <c r="D495" s="57">
        <v>12</v>
      </c>
      <c r="E495" s="58">
        <v>44454</v>
      </c>
      <c r="F495" s="59" t="s">
        <v>18</v>
      </c>
      <c r="G495" s="60" t="s">
        <v>18</v>
      </c>
      <c r="H495" s="61" t="str">
        <f>IFERROR(VLOOKUP(Abfalldokumentation!$B495,Artikel!A:C,3,FALSE),Abfalldokumentation!$B495)</f>
        <v>RÄU-END GRW-KRÄU 200G Z</v>
      </c>
      <c r="I495" s="90" t="str">
        <f>VLOOKUP(V495,'Linien - BU'!A:B,2,FALSE)</f>
        <v>Verkauf</v>
      </c>
      <c r="J495" s="91">
        <f t="shared" si="49"/>
        <v>38</v>
      </c>
      <c r="K495" s="92">
        <f>Abfalldokumentation!$E495</f>
        <v>44454</v>
      </c>
      <c r="L495" s="91" t="str">
        <f>IFERROR(IF(AND(OR(Abfalldokumentation!$I495="BU3",Abfalldokumentation!$I495="Verkauf"),Abfalldokumentation!$N495="Schimmel",Abfalldokumentation!$O495="keinen Abnehmer/kein Schälpersonal"),"Div. Zipfel, ES ohne Verwendung",VLOOKUP(Abfalldokumentation!$M495,Produktgruppen!A:B,2,FALSE)),"-")</f>
        <v>Fertigware</v>
      </c>
      <c r="M495" s="93" t="str">
        <f>IFERROR(VLOOKUP(Abfalldokumentation!$W495,Artikel!A:C,3,FALSE),Abfalldokumentation!$W495)</f>
        <v>RÄU-END GRW-KRÄU 200G Z</v>
      </c>
      <c r="N495" s="94" t="str">
        <f>VLOOKUP(D495,'Liste Gründe'!A:D,2,FALSE)</f>
        <v>Schimmel</v>
      </c>
      <c r="O495" s="92" t="str">
        <f>IF(ISBLANK(F495),VLOOKUP(Abfalldokumentation!$X495,'Liste Gründe'!A:D,3,FALSE),F495)</f>
        <v>keinen Abnehmer</v>
      </c>
      <c r="P495" s="94" t="str">
        <f>IF(ISBLANK(Abfalldokumentation!$G495),"-",Abfalldokumentation!$G495)</f>
        <v>keinen Abnehmer</v>
      </c>
      <c r="Q495" s="93">
        <f t="shared" si="50"/>
        <v>37</v>
      </c>
      <c r="R495" s="94" t="str">
        <f t="shared" si="51"/>
        <v>Produkte</v>
      </c>
      <c r="S495" s="94" t="str">
        <f t="shared" si="52"/>
        <v>BUs</v>
      </c>
      <c r="T495" s="94" t="str">
        <f t="shared" si="53"/>
        <v>Symptome</v>
      </c>
      <c r="U495" s="94">
        <f>IFERROR(VLOOKUP(Abfalldokumentation!$W495,Kennzahlen!S:U,3,FALSE)*Abfalldokumentation!$J495,"0")</f>
        <v>13.9308</v>
      </c>
      <c r="V495" s="93" t="str">
        <f>IF(ISBLANK(A495),VLOOKUP(Abfalldokumentation!$W495,'Linien - BU'!R:S,2,FALSE),A495)</f>
        <v>Verkauf</v>
      </c>
      <c r="W495" s="95">
        <f t="shared" si="54"/>
        <v>49500215</v>
      </c>
      <c r="X495" s="108">
        <f t="shared" si="55"/>
        <v>12</v>
      </c>
      <c r="Y495" s="34"/>
      <c r="AC495" s="34"/>
      <c r="AF495" s="34"/>
      <c r="AG495" s="34"/>
      <c r="AH495" s="34"/>
    </row>
    <row r="496" spans="1:34" ht="30" customHeight="1" x14ac:dyDescent="0.25">
      <c r="A496" s="50" t="s">
        <v>15044</v>
      </c>
      <c r="B496" s="51">
        <v>49500215</v>
      </c>
      <c r="C496" s="51">
        <v>79</v>
      </c>
      <c r="D496" s="51">
        <v>12</v>
      </c>
      <c r="E496" s="52">
        <v>44454</v>
      </c>
      <c r="F496" s="53" t="s">
        <v>18</v>
      </c>
      <c r="G496" s="54" t="s">
        <v>18</v>
      </c>
      <c r="H496" s="55" t="str">
        <f>IFERROR(VLOOKUP(Abfalldokumentation!$B496,Artikel!A:C,3,FALSE),Abfalldokumentation!$B496)</f>
        <v>RÄU-END GRW-KRÄU 200G Z</v>
      </c>
      <c r="I496" s="96" t="str">
        <f>VLOOKUP(V496,'Linien - BU'!A:B,2,FALSE)</f>
        <v>Verkauf</v>
      </c>
      <c r="J496" s="97">
        <f t="shared" si="49"/>
        <v>79</v>
      </c>
      <c r="K496" s="98">
        <f>Abfalldokumentation!$E496</f>
        <v>44454</v>
      </c>
      <c r="L496" s="97" t="str">
        <f>IFERROR(IF(AND(OR(Abfalldokumentation!$I496="BU3",Abfalldokumentation!$I496="Verkauf"),Abfalldokumentation!$N496="Schimmel",Abfalldokumentation!$O496="keinen Abnehmer/kein Schälpersonal"),"Div. Zipfel, ES ohne Verwendung",VLOOKUP(Abfalldokumentation!$M496,Produktgruppen!A:B,2,FALSE)),"-")</f>
        <v>Fertigware</v>
      </c>
      <c r="M496" s="99" t="str">
        <f>IFERROR(VLOOKUP(Abfalldokumentation!$W496,Artikel!A:C,3,FALSE),Abfalldokumentation!$W496)</f>
        <v>RÄU-END GRW-KRÄU 200G Z</v>
      </c>
      <c r="N496" s="100" t="str">
        <f>VLOOKUP(D496,'Liste Gründe'!A:D,2,FALSE)</f>
        <v>Schimmel</v>
      </c>
      <c r="O496" s="98" t="str">
        <f>IF(ISBLANK(F496),VLOOKUP(Abfalldokumentation!$X496,'Liste Gründe'!A:D,3,FALSE),F496)</f>
        <v>keinen Abnehmer</v>
      </c>
      <c r="P496" s="100" t="str">
        <f>IF(ISBLANK(Abfalldokumentation!$G496),"-",Abfalldokumentation!$G496)</f>
        <v>keinen Abnehmer</v>
      </c>
      <c r="Q496" s="99">
        <f t="shared" si="50"/>
        <v>37</v>
      </c>
      <c r="R496" s="100" t="str">
        <f t="shared" si="51"/>
        <v>Produkte</v>
      </c>
      <c r="S496" s="100" t="str">
        <f t="shared" si="52"/>
        <v>BUs</v>
      </c>
      <c r="T496" s="100" t="str">
        <f t="shared" si="53"/>
        <v>Symptome</v>
      </c>
      <c r="U496" s="100">
        <f>IFERROR(VLOOKUP(Abfalldokumentation!$W496,Kennzahlen!S:U,3,FALSE)*Abfalldokumentation!$J496,"0")</f>
        <v>28.961399999999998</v>
      </c>
      <c r="V496" s="99" t="str">
        <f>IF(ISBLANK(A496),VLOOKUP(Abfalldokumentation!$W496,'Linien - BU'!R:S,2,FALSE),A496)</f>
        <v>Verkauf</v>
      </c>
      <c r="W496" s="95">
        <f t="shared" si="54"/>
        <v>49500215</v>
      </c>
      <c r="X496" s="108">
        <f t="shared" si="55"/>
        <v>12</v>
      </c>
      <c r="Y496" s="34"/>
      <c r="AC496" s="34"/>
      <c r="AF496" s="34"/>
      <c r="AG496" s="34"/>
      <c r="AH496" s="34"/>
    </row>
    <row r="497" spans="1:34" ht="30" customHeight="1" x14ac:dyDescent="0.25">
      <c r="A497" s="56" t="s">
        <v>15044</v>
      </c>
      <c r="B497" s="57">
        <v>49500216</v>
      </c>
      <c r="C497" s="57">
        <v>239</v>
      </c>
      <c r="D497" s="57">
        <v>12</v>
      </c>
      <c r="E497" s="58">
        <v>44454</v>
      </c>
      <c r="F497" s="59" t="s">
        <v>18</v>
      </c>
      <c r="G497" s="60" t="s">
        <v>18</v>
      </c>
      <c r="H497" s="61" t="str">
        <f>IFERROR(VLOOKUP(Abfalldokumentation!$B497,Artikel!A:C,3,FALSE),Abfalldokumentation!$B497)</f>
        <v>RÄU-END RW-CHILI 320G E</v>
      </c>
      <c r="I497" s="90" t="str">
        <f>VLOOKUP(V497,'Linien - BU'!A:B,2,FALSE)</f>
        <v>Verkauf</v>
      </c>
      <c r="J497" s="91">
        <f t="shared" si="49"/>
        <v>239</v>
      </c>
      <c r="K497" s="92">
        <f>Abfalldokumentation!$E497</f>
        <v>44454</v>
      </c>
      <c r="L497" s="91" t="str">
        <f>IFERROR(IF(AND(OR(Abfalldokumentation!$I497="BU3",Abfalldokumentation!$I497="Verkauf"),Abfalldokumentation!$N497="Schimmel",Abfalldokumentation!$O497="keinen Abnehmer/kein Schälpersonal"),"Div. Zipfel, ES ohne Verwendung",VLOOKUP(Abfalldokumentation!$M497,Produktgruppen!A:B,2,FALSE)),"-")</f>
        <v>Fertigware</v>
      </c>
      <c r="M497" s="93" t="str">
        <f>IFERROR(VLOOKUP(Abfalldokumentation!$W497,Artikel!A:C,3,FALSE),Abfalldokumentation!$W497)</f>
        <v>RÄU-END RW-CHILI 320G E</v>
      </c>
      <c r="N497" s="94" t="str">
        <f>VLOOKUP(D497,'Liste Gründe'!A:D,2,FALSE)</f>
        <v>Schimmel</v>
      </c>
      <c r="O497" s="92" t="str">
        <f>IF(ISBLANK(F497),VLOOKUP(Abfalldokumentation!$X497,'Liste Gründe'!A:D,3,FALSE),F497)</f>
        <v>keinen Abnehmer</v>
      </c>
      <c r="P497" s="94" t="str">
        <f>IF(ISBLANK(Abfalldokumentation!$G497),"-",Abfalldokumentation!$G497)</f>
        <v>keinen Abnehmer</v>
      </c>
      <c r="Q497" s="93">
        <f t="shared" si="50"/>
        <v>37</v>
      </c>
      <c r="R497" s="94" t="str">
        <f t="shared" si="51"/>
        <v>Produkte</v>
      </c>
      <c r="S497" s="94" t="str">
        <f t="shared" si="52"/>
        <v>BUs</v>
      </c>
      <c r="T497" s="94" t="str">
        <f t="shared" si="53"/>
        <v>Symptome</v>
      </c>
      <c r="U497" s="94">
        <f>IFERROR(VLOOKUP(Abfalldokumentation!$W497,Kennzahlen!S:U,3,FALSE)*Abfalldokumentation!$J497,"0")</f>
        <v>101.95739999999999</v>
      </c>
      <c r="V497" s="93" t="str">
        <f>IF(ISBLANK(A497),VLOOKUP(Abfalldokumentation!$W497,'Linien - BU'!R:S,2,FALSE),A497)</f>
        <v>Verkauf</v>
      </c>
      <c r="W497" s="95">
        <f t="shared" si="54"/>
        <v>49500216</v>
      </c>
      <c r="X497" s="108">
        <f t="shared" si="55"/>
        <v>12</v>
      </c>
      <c r="Y497" s="34"/>
      <c r="AC497" s="34"/>
      <c r="AF497" s="34"/>
      <c r="AG497" s="34"/>
      <c r="AH497" s="34"/>
    </row>
    <row r="498" spans="1:34" ht="30" customHeight="1" x14ac:dyDescent="0.25">
      <c r="A498" s="50" t="s">
        <v>15044</v>
      </c>
      <c r="B498" s="51">
        <v>49500216</v>
      </c>
      <c r="C498" s="51">
        <v>347</v>
      </c>
      <c r="D498" s="51">
        <v>12</v>
      </c>
      <c r="E498" s="52">
        <v>44454</v>
      </c>
      <c r="F498" s="53" t="s">
        <v>18</v>
      </c>
      <c r="G498" s="54" t="s">
        <v>18</v>
      </c>
      <c r="H498" s="55" t="str">
        <f>IFERROR(VLOOKUP(Abfalldokumentation!$B498,Artikel!A:C,3,FALSE),Abfalldokumentation!$B498)</f>
        <v>RÄU-END RW-CHILI 320G E</v>
      </c>
      <c r="I498" s="96" t="str">
        <f>VLOOKUP(V498,'Linien - BU'!A:B,2,FALSE)</f>
        <v>Verkauf</v>
      </c>
      <c r="J498" s="97">
        <f t="shared" si="49"/>
        <v>347</v>
      </c>
      <c r="K498" s="98">
        <f>Abfalldokumentation!$E498</f>
        <v>44454</v>
      </c>
      <c r="L498" s="97" t="str">
        <f>IFERROR(IF(AND(OR(Abfalldokumentation!$I498="BU3",Abfalldokumentation!$I498="Verkauf"),Abfalldokumentation!$N498="Schimmel",Abfalldokumentation!$O498="keinen Abnehmer/kein Schälpersonal"),"Div. Zipfel, ES ohne Verwendung",VLOOKUP(Abfalldokumentation!$M498,Produktgruppen!A:B,2,FALSE)),"-")</f>
        <v>Fertigware</v>
      </c>
      <c r="M498" s="99" t="str">
        <f>IFERROR(VLOOKUP(Abfalldokumentation!$W498,Artikel!A:C,3,FALSE),Abfalldokumentation!$W498)</f>
        <v>RÄU-END RW-CHILI 320G E</v>
      </c>
      <c r="N498" s="100" t="str">
        <f>VLOOKUP(D498,'Liste Gründe'!A:D,2,FALSE)</f>
        <v>Schimmel</v>
      </c>
      <c r="O498" s="98" t="str">
        <f>IF(ISBLANK(F498),VLOOKUP(Abfalldokumentation!$X498,'Liste Gründe'!A:D,3,FALSE),F498)</f>
        <v>keinen Abnehmer</v>
      </c>
      <c r="P498" s="100" t="str">
        <f>IF(ISBLANK(Abfalldokumentation!$G498),"-",Abfalldokumentation!$G498)</f>
        <v>keinen Abnehmer</v>
      </c>
      <c r="Q498" s="99">
        <f t="shared" si="50"/>
        <v>37</v>
      </c>
      <c r="R498" s="100" t="str">
        <f t="shared" si="51"/>
        <v>Produkte</v>
      </c>
      <c r="S498" s="100" t="str">
        <f t="shared" si="52"/>
        <v>BUs</v>
      </c>
      <c r="T498" s="100" t="str">
        <f t="shared" si="53"/>
        <v>Symptome</v>
      </c>
      <c r="U498" s="100">
        <f>IFERROR(VLOOKUP(Abfalldokumentation!$W498,Kennzahlen!S:U,3,FALSE)*Abfalldokumentation!$J498,"0")</f>
        <v>148.03019999999998</v>
      </c>
      <c r="V498" s="99" t="str">
        <f>IF(ISBLANK(A498),VLOOKUP(Abfalldokumentation!$W498,'Linien - BU'!R:S,2,FALSE),A498)</f>
        <v>Verkauf</v>
      </c>
      <c r="W498" s="95">
        <f t="shared" si="54"/>
        <v>49500216</v>
      </c>
      <c r="X498" s="108">
        <f t="shared" si="55"/>
        <v>12</v>
      </c>
      <c r="Y498" s="34"/>
      <c r="AC498" s="34"/>
      <c r="AF498" s="34"/>
      <c r="AG498" s="34"/>
      <c r="AH498" s="34"/>
    </row>
    <row r="499" spans="1:34" ht="30" customHeight="1" x14ac:dyDescent="0.25">
      <c r="A499" s="56" t="s">
        <v>15044</v>
      </c>
      <c r="B499" s="57">
        <v>49500218</v>
      </c>
      <c r="C499" s="57">
        <v>138</v>
      </c>
      <c r="D499" s="57">
        <v>12</v>
      </c>
      <c r="E499" s="58">
        <v>44454</v>
      </c>
      <c r="F499" s="59" t="s">
        <v>18</v>
      </c>
      <c r="G499" s="60" t="s">
        <v>18</v>
      </c>
      <c r="H499" s="61" t="str">
        <f>IFERROR(VLOOKUP(Abfalldokumentation!$B499,Artikel!A:C,3,FALSE),Abfalldokumentation!$B499)</f>
        <v>RÄU-END GRW-KRÄU 320G E</v>
      </c>
      <c r="I499" s="90" t="str">
        <f>VLOOKUP(V499,'Linien - BU'!A:B,2,FALSE)</f>
        <v>Verkauf</v>
      </c>
      <c r="J499" s="91">
        <f t="shared" si="49"/>
        <v>138</v>
      </c>
      <c r="K499" s="92">
        <f>Abfalldokumentation!$E499</f>
        <v>44454</v>
      </c>
      <c r="L499" s="91" t="str">
        <f>IFERROR(IF(AND(OR(Abfalldokumentation!$I499="BU3",Abfalldokumentation!$I499="Verkauf"),Abfalldokumentation!$N499="Schimmel",Abfalldokumentation!$O499="keinen Abnehmer/kein Schälpersonal"),"Div. Zipfel, ES ohne Verwendung",VLOOKUP(Abfalldokumentation!$M499,Produktgruppen!A:B,2,FALSE)),"-")</f>
        <v>Fertigware</v>
      </c>
      <c r="M499" s="93" t="str">
        <f>IFERROR(VLOOKUP(Abfalldokumentation!$W499,Artikel!A:C,3,FALSE),Abfalldokumentation!$W499)</f>
        <v>RÄU-END GRW-KRÄU 320G E</v>
      </c>
      <c r="N499" s="94" t="str">
        <f>VLOOKUP(D499,'Liste Gründe'!A:D,2,FALSE)</f>
        <v>Schimmel</v>
      </c>
      <c r="O499" s="92" t="str">
        <f>IF(ISBLANK(F499),VLOOKUP(Abfalldokumentation!$X499,'Liste Gründe'!A:D,3,FALSE),F499)</f>
        <v>keinen Abnehmer</v>
      </c>
      <c r="P499" s="94" t="str">
        <f>IF(ISBLANK(Abfalldokumentation!$G499),"-",Abfalldokumentation!$G499)</f>
        <v>keinen Abnehmer</v>
      </c>
      <c r="Q499" s="93">
        <f t="shared" si="50"/>
        <v>37</v>
      </c>
      <c r="R499" s="94" t="str">
        <f t="shared" si="51"/>
        <v>Produkte</v>
      </c>
      <c r="S499" s="94" t="str">
        <f t="shared" si="52"/>
        <v>BUs</v>
      </c>
      <c r="T499" s="94" t="str">
        <f t="shared" si="53"/>
        <v>Symptome</v>
      </c>
      <c r="U499" s="94">
        <f>IFERROR(VLOOKUP(Abfalldokumentation!$W499,Kennzahlen!S:U,3,FALSE)*Abfalldokumentation!$J499,"0")</f>
        <v>58.870799999999996</v>
      </c>
      <c r="V499" s="93" t="str">
        <f>IF(ISBLANK(A499),VLOOKUP(Abfalldokumentation!$W499,'Linien - BU'!R:S,2,FALSE),A499)</f>
        <v>Verkauf</v>
      </c>
      <c r="W499" s="95">
        <f t="shared" si="54"/>
        <v>49500218</v>
      </c>
      <c r="X499" s="108">
        <f t="shared" si="55"/>
        <v>12</v>
      </c>
      <c r="Y499" s="34"/>
      <c r="AC499" s="34"/>
      <c r="AF499" s="34"/>
      <c r="AG499" s="34"/>
      <c r="AH499" s="34"/>
    </row>
    <row r="500" spans="1:34" ht="30" customHeight="1" x14ac:dyDescent="0.25">
      <c r="A500" s="50" t="s">
        <v>77</v>
      </c>
      <c r="B500" s="51" t="s">
        <v>64</v>
      </c>
      <c r="C500" s="51">
        <v>30</v>
      </c>
      <c r="D500" s="51">
        <v>12</v>
      </c>
      <c r="E500" s="52">
        <v>44454</v>
      </c>
      <c r="F500" s="53" t="s">
        <v>21</v>
      </c>
      <c r="G500" s="54" t="s">
        <v>21</v>
      </c>
      <c r="H500" s="55" t="str">
        <f>IFERROR(VLOOKUP(Abfalldokumentation!$B500,Artikel!A:C,3,FALSE),Abfalldokumentation!$B500)</f>
        <v>Blöcke</v>
      </c>
      <c r="I500" s="96" t="str">
        <f>VLOOKUP(V500,'Linien - BU'!A:B,2,FALSE)</f>
        <v>BU2</v>
      </c>
      <c r="J500" s="97">
        <f t="shared" si="49"/>
        <v>30</v>
      </c>
      <c r="K500" s="98">
        <f>Abfalldokumentation!$E500</f>
        <v>44454</v>
      </c>
      <c r="L500" s="97" t="str">
        <f>IFERROR(IF(AND(OR(Abfalldokumentation!$I500="BU3",Abfalldokumentation!$I500="Verkauf"),Abfalldokumentation!$N500="Schimmel",Abfalldokumentation!$O500="keinen Abnehmer/kein Schälpersonal"),"Div. Zipfel, ES ohne Verwendung",VLOOKUP(Abfalldokumentation!$M500,Produktgruppen!A:B,2,FALSE)),"-")</f>
        <v>Rohware</v>
      </c>
      <c r="M500" s="99" t="str">
        <f>IFERROR(VLOOKUP(Abfalldokumentation!$W500,Artikel!A:C,3,FALSE),Abfalldokumentation!$W500)</f>
        <v>Blöcke</v>
      </c>
      <c r="N500" s="100" t="str">
        <f>VLOOKUP(D500,'Liste Gründe'!A:D,2,FALSE)</f>
        <v>Schimmel</v>
      </c>
      <c r="O500" s="98" t="str">
        <f>IF(ISBLANK(F500),VLOOKUP(Abfalldokumentation!$X500,'Liste Gründe'!A:D,3,FALSE),F500)</f>
        <v>Luftzieher/Folienriss durch Transport</v>
      </c>
      <c r="P500" s="100" t="str">
        <f>IF(ISBLANK(Abfalldokumentation!$G500),"-",Abfalldokumentation!$G500)</f>
        <v>Luftzieher/Folienriss durch Transport</v>
      </c>
      <c r="Q500" s="99">
        <f t="shared" si="50"/>
        <v>37</v>
      </c>
      <c r="R500" s="100" t="str">
        <f t="shared" si="51"/>
        <v>Produkte</v>
      </c>
      <c r="S500" s="100" t="str">
        <f t="shared" si="52"/>
        <v>BUs</v>
      </c>
      <c r="T500" s="100" t="str">
        <f t="shared" si="53"/>
        <v>Symptome</v>
      </c>
      <c r="U500" s="100" t="str">
        <f>IFERROR(VLOOKUP(Abfalldokumentation!$W500,Kennzahlen!S:U,3,FALSE)*Abfalldokumentation!$J500,"0")</f>
        <v>0</v>
      </c>
      <c r="V500" s="99" t="str">
        <f>IF(ISBLANK(A500),VLOOKUP(Abfalldokumentation!$W500,'Linien - BU'!R:S,2,FALSE),A500)</f>
        <v>Bu2</v>
      </c>
      <c r="W500" s="95" t="str">
        <f t="shared" si="54"/>
        <v>Blöcke</v>
      </c>
      <c r="X500" s="108">
        <f t="shared" si="55"/>
        <v>12</v>
      </c>
      <c r="Y500" s="34"/>
      <c r="AC500" s="34"/>
      <c r="AF500" s="34"/>
      <c r="AG500" s="34"/>
      <c r="AH500" s="34"/>
    </row>
    <row r="501" spans="1:34" ht="30" customHeight="1" x14ac:dyDescent="0.25">
      <c r="A501" s="56" t="s">
        <v>7</v>
      </c>
      <c r="B501" s="57" t="s">
        <v>64</v>
      </c>
      <c r="C501" s="57">
        <v>126</v>
      </c>
      <c r="D501" s="57">
        <v>12</v>
      </c>
      <c r="E501" s="58">
        <v>44454</v>
      </c>
      <c r="F501" s="59" t="s">
        <v>21</v>
      </c>
      <c r="G501" s="60" t="s">
        <v>21</v>
      </c>
      <c r="H501" s="61" t="str">
        <f>IFERROR(VLOOKUP(Abfalldokumentation!$B501,Artikel!A:C,3,FALSE),Abfalldokumentation!$B501)</f>
        <v>Blöcke</v>
      </c>
      <c r="I501" s="90" t="str">
        <f>VLOOKUP(V501,'Linien - BU'!A:B,2,FALSE)</f>
        <v>BU2</v>
      </c>
      <c r="J501" s="91">
        <f t="shared" si="49"/>
        <v>126</v>
      </c>
      <c r="K501" s="92">
        <f>Abfalldokumentation!$E501</f>
        <v>44454</v>
      </c>
      <c r="L501" s="91" t="str">
        <f>IFERROR(IF(AND(OR(Abfalldokumentation!$I501="BU3",Abfalldokumentation!$I501="Verkauf"),Abfalldokumentation!$N501="Schimmel",Abfalldokumentation!$O501="keinen Abnehmer/kein Schälpersonal"),"Div. Zipfel, ES ohne Verwendung",VLOOKUP(Abfalldokumentation!$M501,Produktgruppen!A:B,2,FALSE)),"-")</f>
        <v>Rohware</v>
      </c>
      <c r="M501" s="93" t="str">
        <f>IFERROR(VLOOKUP(Abfalldokumentation!$W501,Artikel!A:C,3,FALSE),Abfalldokumentation!$W501)</f>
        <v>Blöcke</v>
      </c>
      <c r="N501" s="94" t="str">
        <f>VLOOKUP(D501,'Liste Gründe'!A:D,2,FALSE)</f>
        <v>Schimmel</v>
      </c>
      <c r="O501" s="92" t="str">
        <f>IF(ISBLANK(F501),VLOOKUP(Abfalldokumentation!$X501,'Liste Gründe'!A:D,3,FALSE),F501)</f>
        <v>Luftzieher/Folienriss durch Transport</v>
      </c>
      <c r="P501" s="94" t="str">
        <f>IF(ISBLANK(Abfalldokumentation!$G501),"-",Abfalldokumentation!$G501)</f>
        <v>Luftzieher/Folienriss durch Transport</v>
      </c>
      <c r="Q501" s="93">
        <f t="shared" si="50"/>
        <v>37</v>
      </c>
      <c r="R501" s="94" t="str">
        <f t="shared" si="51"/>
        <v>Produkte</v>
      </c>
      <c r="S501" s="94" t="str">
        <f t="shared" si="52"/>
        <v>BUs</v>
      </c>
      <c r="T501" s="94" t="str">
        <f t="shared" si="53"/>
        <v>Symptome</v>
      </c>
      <c r="U501" s="94" t="str">
        <f>IFERROR(VLOOKUP(Abfalldokumentation!$W501,Kennzahlen!S:U,3,FALSE)*Abfalldokumentation!$J501,"0")</f>
        <v>0</v>
      </c>
      <c r="V501" s="93" t="str">
        <f>IF(ISBLANK(A501),VLOOKUP(Abfalldokumentation!$W501,'Linien - BU'!R:S,2,FALSE),A501)</f>
        <v>BU2</v>
      </c>
      <c r="W501" s="95" t="str">
        <f t="shared" si="54"/>
        <v>Blöcke</v>
      </c>
      <c r="X501" s="108">
        <f t="shared" si="55"/>
        <v>12</v>
      </c>
      <c r="Y501" s="34"/>
      <c r="AC501" s="34"/>
      <c r="AF501" s="34"/>
      <c r="AG501" s="34"/>
      <c r="AH501" s="34"/>
    </row>
    <row r="502" spans="1:34" ht="30" customHeight="1" x14ac:dyDescent="0.25">
      <c r="A502" s="50" t="s">
        <v>349</v>
      </c>
      <c r="B502" s="51" t="s">
        <v>15169</v>
      </c>
      <c r="C502" s="51">
        <v>1.6</v>
      </c>
      <c r="D502" s="51">
        <v>30</v>
      </c>
      <c r="E502" s="52">
        <v>44454</v>
      </c>
      <c r="F502" s="53"/>
      <c r="G502" s="54"/>
      <c r="H502" s="55" t="str">
        <f>IFERROR(VLOOKUP(Abfalldokumentation!$B502,Artikel!A:C,3,FALSE),Abfalldokumentation!$B502)</f>
        <v>Div. Zipfel, Endstücke</v>
      </c>
      <c r="I502" s="96" t="str">
        <f>VLOOKUP(V502,'Linien - BU'!A:B,2,FALSE)</f>
        <v>BU3</v>
      </c>
      <c r="J502" s="97">
        <f t="shared" si="49"/>
        <v>1.6</v>
      </c>
      <c r="K502" s="98">
        <f>Abfalldokumentation!$E502</f>
        <v>44454</v>
      </c>
      <c r="L502" s="97" t="str">
        <f>IFERROR(IF(AND(OR(Abfalldokumentation!$I502="BU3",Abfalldokumentation!$I502="Verkauf"),Abfalldokumentation!$N502="Schimmel",Abfalldokumentation!$O502="keinen Abnehmer/kein Schälpersonal"),"Div. Zipfel, ES ohne Verwendung",VLOOKUP(Abfalldokumentation!$M502,Produktgruppen!A:B,2,FALSE)),"-")</f>
        <v>-</v>
      </c>
      <c r="M502" s="99" t="str">
        <f>IFERROR(VLOOKUP(Abfalldokumentation!$W502,Artikel!A:C,3,FALSE),Abfalldokumentation!$W502)</f>
        <v>Div. Zipfel, Endstücke</v>
      </c>
      <c r="N502" s="100" t="str">
        <f>VLOOKUP(D502,'Liste Gründe'!A:D,2,FALSE)</f>
        <v>Linienbezogen</v>
      </c>
      <c r="O502" s="98" t="str">
        <f>IF(ISBLANK(F502),VLOOKUP(Abfalldokumentation!$X502,'Liste Gründe'!A:D,3,FALSE),F502)</f>
        <v>Maschinenabfall</v>
      </c>
      <c r="P502" s="100" t="str">
        <f>IF(ISBLANK(Abfalldokumentation!$G502),"-",Abfalldokumentation!$G502)</f>
        <v>-</v>
      </c>
      <c r="Q502" s="99">
        <f t="shared" si="50"/>
        <v>37</v>
      </c>
      <c r="R502" s="100" t="str">
        <f t="shared" si="51"/>
        <v>Produkte</v>
      </c>
      <c r="S502" s="100" t="str">
        <f t="shared" si="52"/>
        <v>BUs</v>
      </c>
      <c r="T502" s="100" t="str">
        <f t="shared" si="53"/>
        <v>Symptome</v>
      </c>
      <c r="U502" s="100" t="str">
        <f>IFERROR(VLOOKUP(Abfalldokumentation!$W502,Kennzahlen!S:U,3,FALSE)*Abfalldokumentation!$J502,"0")</f>
        <v>0</v>
      </c>
      <c r="V502" s="99" t="str">
        <f>IF(ISBLANK(A502),VLOOKUP(Abfalldokumentation!$W502,'Linien - BU'!R:S,2,FALSE),A502)</f>
        <v>L16</v>
      </c>
      <c r="W502" s="95" t="str">
        <f t="shared" si="54"/>
        <v>Div. Zipfel, Endstücke</v>
      </c>
      <c r="X502" s="108">
        <f t="shared" si="55"/>
        <v>30</v>
      </c>
      <c r="Y502" s="34"/>
      <c r="AC502" s="34"/>
      <c r="AF502" s="34"/>
      <c r="AG502" s="34"/>
      <c r="AH502" s="34"/>
    </row>
    <row r="503" spans="1:34" ht="30" customHeight="1" x14ac:dyDescent="0.25">
      <c r="A503" s="56" t="s">
        <v>74</v>
      </c>
      <c r="B503" s="57" t="s">
        <v>15169</v>
      </c>
      <c r="C503" s="57">
        <v>9</v>
      </c>
      <c r="D503" s="57">
        <v>22</v>
      </c>
      <c r="E503" s="58">
        <v>44454</v>
      </c>
      <c r="F503" s="59" t="s">
        <v>72</v>
      </c>
      <c r="G503" s="60" t="s">
        <v>73</v>
      </c>
      <c r="H503" s="61" t="str">
        <f>IFERROR(VLOOKUP(Abfalldokumentation!$B503,Artikel!A:C,3,FALSE),Abfalldokumentation!$B503)</f>
        <v>Div. Zipfel, Endstücke</v>
      </c>
      <c r="I503" s="90" t="str">
        <f>VLOOKUP(V503,'Linien - BU'!A:B,2,FALSE)</f>
        <v>BU1</v>
      </c>
      <c r="J503" s="91">
        <f t="shared" si="49"/>
        <v>9</v>
      </c>
      <c r="K503" s="92">
        <f>Abfalldokumentation!$E503</f>
        <v>44454</v>
      </c>
      <c r="L503" s="91" t="str">
        <f>IFERROR(IF(AND(OR(Abfalldokumentation!$I503="BU3",Abfalldokumentation!$I503="Verkauf"),Abfalldokumentation!$N503="Schimmel",Abfalldokumentation!$O503="keinen Abnehmer/kein Schälpersonal"),"Div. Zipfel, ES ohne Verwendung",VLOOKUP(Abfalldokumentation!$M503,Produktgruppen!A:B,2,FALSE)),"-")</f>
        <v>-</v>
      </c>
      <c r="M503" s="93" t="str">
        <f>IFERROR(VLOOKUP(Abfalldokumentation!$W503,Artikel!A:C,3,FALSE),Abfalldokumentation!$W503)</f>
        <v>Div. Zipfel, Endstücke</v>
      </c>
      <c r="N503" s="94" t="str">
        <f>VLOOKUP(D503,'Liste Gründe'!A:D,2,FALSE)</f>
        <v>Rest</v>
      </c>
      <c r="O503" s="92" t="str">
        <f>IF(ISBLANK(F503),VLOOKUP(Abfalldokumentation!$X503,'Liste Gründe'!A:D,3,FALSE),F503)</f>
        <v>geschälte Rinde</v>
      </c>
      <c r="P503" s="94" t="str">
        <f>IF(ISBLANK(Abfalldokumentation!$G503),"-",Abfalldokumentation!$G503)</f>
        <v>keine Verwendung möglich</v>
      </c>
      <c r="Q503" s="93">
        <f t="shared" si="50"/>
        <v>37</v>
      </c>
      <c r="R503" s="94" t="str">
        <f t="shared" si="51"/>
        <v>Produkte</v>
      </c>
      <c r="S503" s="94" t="str">
        <f t="shared" si="52"/>
        <v>BUs</v>
      </c>
      <c r="T503" s="94" t="str">
        <f t="shared" si="53"/>
        <v>Symptome</v>
      </c>
      <c r="U503" s="94" t="str">
        <f>IFERROR(VLOOKUP(Abfalldokumentation!$W503,Kennzahlen!S:U,3,FALSE)*Abfalldokumentation!$J503,"0")</f>
        <v>0</v>
      </c>
      <c r="V503" s="93" t="str">
        <f>IF(ISBLANK(A503),VLOOKUP(Abfalldokumentation!$W503,'Linien - BU'!R:S,2,FALSE),A503)</f>
        <v>RWV</v>
      </c>
      <c r="W503" s="95" t="str">
        <f t="shared" si="54"/>
        <v>Div. Zipfel, Endstücke</v>
      </c>
      <c r="X503" s="108">
        <f t="shared" si="55"/>
        <v>22</v>
      </c>
      <c r="Y503" s="34"/>
      <c r="AC503" s="34"/>
      <c r="AF503" s="34"/>
      <c r="AG503" s="34"/>
      <c r="AH503" s="34"/>
    </row>
    <row r="504" spans="1:34" ht="30" customHeight="1" x14ac:dyDescent="0.25">
      <c r="A504" s="50" t="s">
        <v>74</v>
      </c>
      <c r="B504" s="51" t="s">
        <v>15169</v>
      </c>
      <c r="C504" s="51">
        <v>25</v>
      </c>
      <c r="D504" s="51">
        <v>22</v>
      </c>
      <c r="E504" s="52">
        <v>44454</v>
      </c>
      <c r="F504" s="53" t="s">
        <v>72</v>
      </c>
      <c r="G504" s="54" t="s">
        <v>73</v>
      </c>
      <c r="H504" s="55" t="str">
        <f>IFERROR(VLOOKUP(Abfalldokumentation!$B504,Artikel!A:C,3,FALSE),Abfalldokumentation!$B504)</f>
        <v>Div. Zipfel, Endstücke</v>
      </c>
      <c r="I504" s="96" t="str">
        <f>VLOOKUP(V504,'Linien - BU'!A:B,2,FALSE)</f>
        <v>BU1</v>
      </c>
      <c r="J504" s="97">
        <f t="shared" si="49"/>
        <v>25</v>
      </c>
      <c r="K504" s="98">
        <f>Abfalldokumentation!$E504</f>
        <v>44454</v>
      </c>
      <c r="L504" s="97" t="str">
        <f>IFERROR(IF(AND(OR(Abfalldokumentation!$I504="BU3",Abfalldokumentation!$I504="Verkauf"),Abfalldokumentation!$N504="Schimmel",Abfalldokumentation!$O504="keinen Abnehmer/kein Schälpersonal"),"Div. Zipfel, ES ohne Verwendung",VLOOKUP(Abfalldokumentation!$M504,Produktgruppen!A:B,2,FALSE)),"-")</f>
        <v>-</v>
      </c>
      <c r="M504" s="99" t="str">
        <f>IFERROR(VLOOKUP(Abfalldokumentation!$W504,Artikel!A:C,3,FALSE),Abfalldokumentation!$W504)</f>
        <v>Div. Zipfel, Endstücke</v>
      </c>
      <c r="N504" s="100" t="str">
        <f>VLOOKUP(D504,'Liste Gründe'!A:D,2,FALSE)</f>
        <v>Rest</v>
      </c>
      <c r="O504" s="98" t="str">
        <f>IF(ISBLANK(F504),VLOOKUP(Abfalldokumentation!$X504,'Liste Gründe'!A:D,3,FALSE),F504)</f>
        <v>geschälte Rinde</v>
      </c>
      <c r="P504" s="100" t="str">
        <f>IF(ISBLANK(Abfalldokumentation!$G504),"-",Abfalldokumentation!$G504)</f>
        <v>keine Verwendung möglich</v>
      </c>
      <c r="Q504" s="99">
        <f t="shared" si="50"/>
        <v>37</v>
      </c>
      <c r="R504" s="100" t="str">
        <f t="shared" si="51"/>
        <v>Produkte</v>
      </c>
      <c r="S504" s="100" t="str">
        <f t="shared" si="52"/>
        <v>BUs</v>
      </c>
      <c r="T504" s="100" t="str">
        <f t="shared" si="53"/>
        <v>Symptome</v>
      </c>
      <c r="U504" s="100" t="str">
        <f>IFERROR(VLOOKUP(Abfalldokumentation!$W504,Kennzahlen!S:U,3,FALSE)*Abfalldokumentation!$J504,"0")</f>
        <v>0</v>
      </c>
      <c r="V504" s="99" t="str">
        <f>IF(ISBLANK(A504),VLOOKUP(Abfalldokumentation!$W504,'Linien - BU'!R:S,2,FALSE),A504)</f>
        <v>RWV</v>
      </c>
      <c r="W504" s="95" t="str">
        <f t="shared" si="54"/>
        <v>Div. Zipfel, Endstücke</v>
      </c>
      <c r="X504" s="108">
        <f t="shared" si="55"/>
        <v>22</v>
      </c>
      <c r="Y504" s="34"/>
      <c r="AC504" s="34"/>
      <c r="AF504" s="34"/>
      <c r="AG504" s="34"/>
      <c r="AH504" s="34"/>
    </row>
    <row r="505" spans="1:34" ht="30" customHeight="1" x14ac:dyDescent="0.25">
      <c r="A505" s="56" t="s">
        <v>63</v>
      </c>
      <c r="B505" s="57" t="s">
        <v>75</v>
      </c>
      <c r="C505" s="57">
        <v>12.600000000000001</v>
      </c>
      <c r="D505" s="57">
        <v>30</v>
      </c>
      <c r="E505" s="58">
        <v>44454</v>
      </c>
      <c r="F505" s="59"/>
      <c r="G505" s="60"/>
      <c r="H505" s="61" t="str">
        <f>IFERROR(VLOOKUP(Abfalldokumentation!$B505,Artikel!A:C,3,FALSE),Abfalldokumentation!$B505)</f>
        <v>Diverses</v>
      </c>
      <c r="I505" s="90" t="str">
        <f>VLOOKUP(V505,'Linien - BU'!A:B,2,FALSE)</f>
        <v>BU1</v>
      </c>
      <c r="J505" s="91">
        <f t="shared" si="49"/>
        <v>12.600000000000001</v>
      </c>
      <c r="K505" s="92">
        <f>Abfalldokumentation!$E505</f>
        <v>44454</v>
      </c>
      <c r="L505" s="91" t="str">
        <f>IFERROR(IF(AND(OR(Abfalldokumentation!$I505="BU3",Abfalldokumentation!$I505="Verkauf"),Abfalldokumentation!$N505="Schimmel",Abfalldokumentation!$O505="keinen Abnehmer/kein Schälpersonal"),"Div. Zipfel, ES ohne Verwendung",VLOOKUP(Abfalldokumentation!$M505,Produktgruppen!A:B,2,FALSE)),"-")</f>
        <v>Diverses</v>
      </c>
      <c r="M505" s="93" t="str">
        <f>IFERROR(VLOOKUP(Abfalldokumentation!$W505,Artikel!A:C,3,FALSE),Abfalldokumentation!$W505)</f>
        <v>Diverses</v>
      </c>
      <c r="N505" s="94" t="str">
        <f>VLOOKUP(D505,'Liste Gründe'!A:D,2,FALSE)</f>
        <v>Linienbezogen</v>
      </c>
      <c r="O505" s="92" t="str">
        <f>IF(ISBLANK(F505),VLOOKUP(Abfalldokumentation!$X505,'Liste Gründe'!A:D,3,FALSE),F505)</f>
        <v>Maschinenabfall</v>
      </c>
      <c r="P505" s="94" t="str">
        <f>IF(ISBLANK(Abfalldokumentation!$G505),"-",Abfalldokumentation!$G505)</f>
        <v>-</v>
      </c>
      <c r="Q505" s="93">
        <f t="shared" si="50"/>
        <v>37</v>
      </c>
      <c r="R505" s="94" t="str">
        <f t="shared" si="51"/>
        <v>Produkte</v>
      </c>
      <c r="S505" s="94" t="str">
        <f t="shared" si="52"/>
        <v>BUs</v>
      </c>
      <c r="T505" s="94" t="str">
        <f t="shared" si="53"/>
        <v>Symptome</v>
      </c>
      <c r="U505" s="94" t="str">
        <f>IFERROR(VLOOKUP(Abfalldokumentation!$W505,Kennzahlen!S:U,3,FALSE)*Abfalldokumentation!$J505,"0")</f>
        <v>0</v>
      </c>
      <c r="V505" s="93" t="str">
        <f>IF(ISBLANK(A505),VLOOKUP(Abfalldokumentation!$W505,'Linien - BU'!R:S,2,FALSE),A505)</f>
        <v>Abfüllung</v>
      </c>
      <c r="W505" s="95" t="str">
        <f t="shared" si="54"/>
        <v>Diverses</v>
      </c>
      <c r="X505" s="108">
        <f t="shared" si="55"/>
        <v>30</v>
      </c>
      <c r="Y505" s="34"/>
      <c r="AC505" s="34"/>
      <c r="AF505" s="34"/>
      <c r="AG505" s="34"/>
      <c r="AH505" s="34"/>
    </row>
    <row r="506" spans="1:34" ht="30" customHeight="1" x14ac:dyDescent="0.25">
      <c r="A506" s="50" t="s">
        <v>127</v>
      </c>
      <c r="B506" s="51" t="s">
        <v>75</v>
      </c>
      <c r="C506" s="51">
        <v>160.5</v>
      </c>
      <c r="D506" s="51">
        <v>30</v>
      </c>
      <c r="E506" s="52">
        <v>44454</v>
      </c>
      <c r="F506" s="53"/>
      <c r="G506" s="54" t="s">
        <v>36</v>
      </c>
      <c r="H506" s="55" t="str">
        <f>IFERROR(VLOOKUP(Abfalldokumentation!$B506,Artikel!A:C,3,FALSE),Abfalldokumentation!$B506)</f>
        <v>Diverses</v>
      </c>
      <c r="I506" s="96" t="str">
        <f>VLOOKUP(V506,'Linien - BU'!A:B,2,FALSE)</f>
        <v>BU1</v>
      </c>
      <c r="J506" s="97">
        <f t="shared" si="49"/>
        <v>160.5</v>
      </c>
      <c r="K506" s="98">
        <f>Abfalldokumentation!$E506</f>
        <v>44454</v>
      </c>
      <c r="L506" s="97" t="str">
        <f>IFERROR(IF(AND(OR(Abfalldokumentation!$I506="BU3",Abfalldokumentation!$I506="Verkauf"),Abfalldokumentation!$N506="Schimmel",Abfalldokumentation!$O506="keinen Abnehmer/kein Schälpersonal"),"Div. Zipfel, ES ohne Verwendung",VLOOKUP(Abfalldokumentation!$M506,Produktgruppen!A:B,2,FALSE)),"-")</f>
        <v>Diverses</v>
      </c>
      <c r="M506" s="99" t="str">
        <f>IFERROR(VLOOKUP(Abfalldokumentation!$W506,Artikel!A:C,3,FALSE),Abfalldokumentation!$W506)</f>
        <v>Diverses</v>
      </c>
      <c r="N506" s="100" t="str">
        <f>VLOOKUP(D506,'Liste Gründe'!A:D,2,FALSE)</f>
        <v>Linienbezogen</v>
      </c>
      <c r="O506" s="98" t="str">
        <f>IF(ISBLANK(F506),VLOOKUP(Abfalldokumentation!$X506,'Liste Gründe'!A:D,3,FALSE),F506)</f>
        <v>Maschinenabfall</v>
      </c>
      <c r="P506" s="100" t="str">
        <f>IF(ISBLANK(Abfalldokumentation!$G506),"-",Abfalldokumentation!$G506)</f>
        <v>-</v>
      </c>
      <c r="Q506" s="99">
        <f t="shared" si="50"/>
        <v>37</v>
      </c>
      <c r="R506" s="100" t="str">
        <f t="shared" si="51"/>
        <v>Produkte</v>
      </c>
      <c r="S506" s="100" t="str">
        <f t="shared" si="52"/>
        <v>BUs</v>
      </c>
      <c r="T506" s="100" t="str">
        <f t="shared" si="53"/>
        <v>Symptome</v>
      </c>
      <c r="U506" s="100" t="str">
        <f>IFERROR(VLOOKUP(Abfalldokumentation!$W506,Kennzahlen!S:U,3,FALSE)*Abfalldokumentation!$J506,"0")</f>
        <v>0</v>
      </c>
      <c r="V506" s="99" t="str">
        <f>IF(ISBLANK(A506),VLOOKUP(Abfalldokumentation!$W506,'Linien - BU'!R:S,2,FALSE),A506)</f>
        <v>Strudelline</v>
      </c>
      <c r="W506" s="95" t="str">
        <f t="shared" si="54"/>
        <v>Diverses</v>
      </c>
      <c r="X506" s="108">
        <f t="shared" si="55"/>
        <v>30</v>
      </c>
      <c r="Y506" s="34"/>
      <c r="AC506" s="34"/>
      <c r="AF506" s="34"/>
      <c r="AG506" s="34"/>
      <c r="AH506" s="34"/>
    </row>
    <row r="507" spans="1:34" ht="30" customHeight="1" x14ac:dyDescent="0.25">
      <c r="A507" s="56" t="s">
        <v>63</v>
      </c>
      <c r="B507" s="57" t="s">
        <v>60</v>
      </c>
      <c r="C507" s="57">
        <v>35</v>
      </c>
      <c r="D507" s="57">
        <v>30</v>
      </c>
      <c r="E507" s="58">
        <v>44454</v>
      </c>
      <c r="F507" s="59"/>
      <c r="G507" s="60"/>
      <c r="H507" s="61" t="str">
        <f>IFERROR(VLOOKUP(Abfalldokumentation!$B507,Artikel!A:C,3,FALSE),Abfalldokumentation!$B507)</f>
        <v>Diverses aus Abfüllung</v>
      </c>
      <c r="I507" s="90" t="str">
        <f>VLOOKUP(V507,'Linien - BU'!A:B,2,FALSE)</f>
        <v>BU1</v>
      </c>
      <c r="J507" s="91">
        <f t="shared" si="49"/>
        <v>35</v>
      </c>
      <c r="K507" s="92">
        <f>Abfalldokumentation!$E507</f>
        <v>44454</v>
      </c>
      <c r="L507" s="91" t="str">
        <f>IFERROR(IF(AND(OR(Abfalldokumentation!$I507="BU3",Abfalldokumentation!$I507="Verkauf"),Abfalldokumentation!$N507="Schimmel",Abfalldokumentation!$O507="keinen Abnehmer/kein Schälpersonal"),"Div. Zipfel, ES ohne Verwendung",VLOOKUP(Abfalldokumentation!$M507,Produktgruppen!A:B,2,FALSE)),"-")</f>
        <v>Diverses</v>
      </c>
      <c r="M507" s="93" t="str">
        <f>IFERROR(VLOOKUP(Abfalldokumentation!$W507,Artikel!A:C,3,FALSE),Abfalldokumentation!$W507)</f>
        <v>Diverses aus Abfüllung</v>
      </c>
      <c r="N507" s="94" t="str">
        <f>VLOOKUP(D507,'Liste Gründe'!A:D,2,FALSE)</f>
        <v>Linienbezogen</v>
      </c>
      <c r="O507" s="92" t="str">
        <f>IF(ISBLANK(F507),VLOOKUP(Abfalldokumentation!$X507,'Liste Gründe'!A:D,3,FALSE),F507)</f>
        <v>Maschinenabfall</v>
      </c>
      <c r="P507" s="94" t="str">
        <f>IF(ISBLANK(Abfalldokumentation!$G507),"-",Abfalldokumentation!$G507)</f>
        <v>-</v>
      </c>
      <c r="Q507" s="93">
        <f t="shared" si="50"/>
        <v>37</v>
      </c>
      <c r="R507" s="94" t="str">
        <f t="shared" si="51"/>
        <v>Produkte</v>
      </c>
      <c r="S507" s="94" t="str">
        <f t="shared" si="52"/>
        <v>BUs</v>
      </c>
      <c r="T507" s="94" t="str">
        <f t="shared" si="53"/>
        <v>Symptome</v>
      </c>
      <c r="U507" s="94" t="str">
        <f>IFERROR(VLOOKUP(Abfalldokumentation!$W507,Kennzahlen!S:U,3,FALSE)*Abfalldokumentation!$J507,"0")</f>
        <v>0</v>
      </c>
      <c r="V507" s="93" t="str">
        <f>IF(ISBLANK(A507),VLOOKUP(Abfalldokumentation!$W507,'Linien - BU'!R:S,2,FALSE),A507)</f>
        <v>Abfüllung</v>
      </c>
      <c r="W507" s="95" t="str">
        <f t="shared" si="54"/>
        <v>Diverses aus Abfüllung</v>
      </c>
      <c r="X507" s="108">
        <f t="shared" si="55"/>
        <v>30</v>
      </c>
      <c r="Y507" s="34"/>
      <c r="AC507" s="34"/>
      <c r="AF507" s="34"/>
      <c r="AG507" s="34"/>
      <c r="AH507" s="34"/>
    </row>
    <row r="508" spans="1:34" ht="30" customHeight="1" x14ac:dyDescent="0.25">
      <c r="A508" s="50" t="s">
        <v>63</v>
      </c>
      <c r="B508" s="51" t="s">
        <v>60</v>
      </c>
      <c r="C508" s="51">
        <v>62</v>
      </c>
      <c r="D508" s="51">
        <v>30</v>
      </c>
      <c r="E508" s="52">
        <v>44454</v>
      </c>
      <c r="F508" s="53"/>
      <c r="G508" s="54"/>
      <c r="H508" s="55" t="str">
        <f>IFERROR(VLOOKUP(Abfalldokumentation!$B508,Artikel!A:C,3,FALSE),Abfalldokumentation!$B508)</f>
        <v>Diverses aus Abfüllung</v>
      </c>
      <c r="I508" s="96" t="str">
        <f>VLOOKUP(V508,'Linien - BU'!A:B,2,FALSE)</f>
        <v>BU1</v>
      </c>
      <c r="J508" s="97">
        <f t="shared" si="49"/>
        <v>62</v>
      </c>
      <c r="K508" s="98">
        <f>Abfalldokumentation!$E508</f>
        <v>44454</v>
      </c>
      <c r="L508" s="97" t="str">
        <f>IFERROR(IF(AND(OR(Abfalldokumentation!$I508="BU3",Abfalldokumentation!$I508="Verkauf"),Abfalldokumentation!$N508="Schimmel",Abfalldokumentation!$O508="keinen Abnehmer/kein Schälpersonal"),"Div. Zipfel, ES ohne Verwendung",VLOOKUP(Abfalldokumentation!$M508,Produktgruppen!A:B,2,FALSE)),"-")</f>
        <v>Diverses</v>
      </c>
      <c r="M508" s="99" t="str">
        <f>IFERROR(VLOOKUP(Abfalldokumentation!$W508,Artikel!A:C,3,FALSE),Abfalldokumentation!$W508)</f>
        <v>Diverses aus Abfüllung</v>
      </c>
      <c r="N508" s="100" t="str">
        <f>VLOOKUP(D508,'Liste Gründe'!A:D,2,FALSE)</f>
        <v>Linienbezogen</v>
      </c>
      <c r="O508" s="98" t="str">
        <f>IF(ISBLANK(F508),VLOOKUP(Abfalldokumentation!$X508,'Liste Gründe'!A:D,3,FALSE),F508)</f>
        <v>Maschinenabfall</v>
      </c>
      <c r="P508" s="100" t="str">
        <f>IF(ISBLANK(Abfalldokumentation!$G508),"-",Abfalldokumentation!$G508)</f>
        <v>-</v>
      </c>
      <c r="Q508" s="99">
        <f t="shared" si="50"/>
        <v>37</v>
      </c>
      <c r="R508" s="100" t="str">
        <f t="shared" si="51"/>
        <v>Produkte</v>
      </c>
      <c r="S508" s="100" t="str">
        <f t="shared" si="52"/>
        <v>BUs</v>
      </c>
      <c r="T508" s="100" t="str">
        <f t="shared" si="53"/>
        <v>Symptome</v>
      </c>
      <c r="U508" s="100" t="str">
        <f>IFERROR(VLOOKUP(Abfalldokumentation!$W508,Kennzahlen!S:U,3,FALSE)*Abfalldokumentation!$J508,"0")</f>
        <v>0</v>
      </c>
      <c r="V508" s="99" t="str">
        <f>IF(ISBLANK(A508),VLOOKUP(Abfalldokumentation!$W508,'Linien - BU'!R:S,2,FALSE),A508)</f>
        <v>Abfüllung</v>
      </c>
      <c r="W508" s="95" t="str">
        <f t="shared" si="54"/>
        <v>Diverses aus Abfüllung</v>
      </c>
      <c r="X508" s="108">
        <f t="shared" si="55"/>
        <v>30</v>
      </c>
      <c r="Y508" s="34"/>
      <c r="AC508" s="34"/>
      <c r="AF508" s="34"/>
      <c r="AG508" s="34"/>
      <c r="AH508" s="34"/>
    </row>
    <row r="509" spans="1:34" ht="30" customHeight="1" x14ac:dyDescent="0.25">
      <c r="A509" s="56" t="s">
        <v>63</v>
      </c>
      <c r="B509" s="57" t="s">
        <v>60</v>
      </c>
      <c r="C509" s="57">
        <v>101</v>
      </c>
      <c r="D509" s="57">
        <v>30</v>
      </c>
      <c r="E509" s="58">
        <v>44454</v>
      </c>
      <c r="F509" s="59"/>
      <c r="G509" s="60"/>
      <c r="H509" s="61" t="str">
        <f>IFERROR(VLOOKUP(Abfalldokumentation!$B509,Artikel!A:C,3,FALSE),Abfalldokumentation!$B509)</f>
        <v>Diverses aus Abfüllung</v>
      </c>
      <c r="I509" s="90" t="str">
        <f>VLOOKUP(V509,'Linien - BU'!A:B,2,FALSE)</f>
        <v>BU1</v>
      </c>
      <c r="J509" s="91">
        <f t="shared" si="49"/>
        <v>101</v>
      </c>
      <c r="K509" s="92">
        <f>Abfalldokumentation!$E509</f>
        <v>44454</v>
      </c>
      <c r="L509" s="91" t="str">
        <f>IFERROR(IF(AND(OR(Abfalldokumentation!$I509="BU3",Abfalldokumentation!$I509="Verkauf"),Abfalldokumentation!$N509="Schimmel",Abfalldokumentation!$O509="keinen Abnehmer/kein Schälpersonal"),"Div. Zipfel, ES ohne Verwendung",VLOOKUP(Abfalldokumentation!$M509,Produktgruppen!A:B,2,FALSE)),"-")</f>
        <v>Diverses</v>
      </c>
      <c r="M509" s="93" t="str">
        <f>IFERROR(VLOOKUP(Abfalldokumentation!$W509,Artikel!A:C,3,FALSE),Abfalldokumentation!$W509)</f>
        <v>Diverses aus Abfüllung</v>
      </c>
      <c r="N509" s="94" t="str">
        <f>VLOOKUP(D509,'Liste Gründe'!A:D,2,FALSE)</f>
        <v>Linienbezogen</v>
      </c>
      <c r="O509" s="92" t="str">
        <f>IF(ISBLANK(F509),VLOOKUP(Abfalldokumentation!$X509,'Liste Gründe'!A:D,3,FALSE),F509)</f>
        <v>Maschinenabfall</v>
      </c>
      <c r="P509" s="94" t="str">
        <f>IF(ISBLANK(Abfalldokumentation!$G509),"-",Abfalldokumentation!$G509)</f>
        <v>-</v>
      </c>
      <c r="Q509" s="93">
        <f t="shared" si="50"/>
        <v>37</v>
      </c>
      <c r="R509" s="94" t="str">
        <f t="shared" si="51"/>
        <v>Produkte</v>
      </c>
      <c r="S509" s="94" t="str">
        <f t="shared" si="52"/>
        <v>BUs</v>
      </c>
      <c r="T509" s="94" t="str">
        <f t="shared" si="53"/>
        <v>Symptome</v>
      </c>
      <c r="U509" s="94" t="str">
        <f>IFERROR(VLOOKUP(Abfalldokumentation!$W509,Kennzahlen!S:U,3,FALSE)*Abfalldokumentation!$J509,"0")</f>
        <v>0</v>
      </c>
      <c r="V509" s="93" t="str">
        <f>IF(ISBLANK(A509),VLOOKUP(Abfalldokumentation!$W509,'Linien - BU'!R:S,2,FALSE),A509)</f>
        <v>Abfüllung</v>
      </c>
      <c r="W509" s="95" t="str">
        <f t="shared" si="54"/>
        <v>Diverses aus Abfüllung</v>
      </c>
      <c r="X509" s="108">
        <f t="shared" si="55"/>
        <v>30</v>
      </c>
      <c r="Y509" s="34"/>
      <c r="AC509" s="34"/>
      <c r="AF509" s="34"/>
      <c r="AG509" s="34"/>
      <c r="AH509" s="34"/>
    </row>
    <row r="510" spans="1:34" ht="30" customHeight="1" x14ac:dyDescent="0.25">
      <c r="A510" s="50" t="s">
        <v>63</v>
      </c>
      <c r="B510" s="51" t="s">
        <v>60</v>
      </c>
      <c r="C510" s="51">
        <v>113</v>
      </c>
      <c r="D510" s="51">
        <v>30</v>
      </c>
      <c r="E510" s="52">
        <v>44454</v>
      </c>
      <c r="F510" s="53"/>
      <c r="G510" s="54"/>
      <c r="H510" s="55" t="str">
        <f>IFERROR(VLOOKUP(Abfalldokumentation!$B510,Artikel!A:C,3,FALSE),Abfalldokumentation!$B510)</f>
        <v>Diverses aus Abfüllung</v>
      </c>
      <c r="I510" s="96" t="str">
        <f>VLOOKUP(V510,'Linien - BU'!A:B,2,FALSE)</f>
        <v>BU1</v>
      </c>
      <c r="J510" s="97">
        <f t="shared" si="49"/>
        <v>113</v>
      </c>
      <c r="K510" s="98">
        <f>Abfalldokumentation!$E510</f>
        <v>44454</v>
      </c>
      <c r="L510" s="97" t="str">
        <f>IFERROR(IF(AND(OR(Abfalldokumentation!$I510="BU3",Abfalldokumentation!$I510="Verkauf"),Abfalldokumentation!$N510="Schimmel",Abfalldokumentation!$O510="keinen Abnehmer/kein Schälpersonal"),"Div. Zipfel, ES ohne Verwendung",VLOOKUP(Abfalldokumentation!$M510,Produktgruppen!A:B,2,FALSE)),"-")</f>
        <v>Diverses</v>
      </c>
      <c r="M510" s="99" t="str">
        <f>IFERROR(VLOOKUP(Abfalldokumentation!$W510,Artikel!A:C,3,FALSE),Abfalldokumentation!$W510)</f>
        <v>Diverses aus Abfüllung</v>
      </c>
      <c r="N510" s="100" t="str">
        <f>VLOOKUP(D510,'Liste Gründe'!A:D,2,FALSE)</f>
        <v>Linienbezogen</v>
      </c>
      <c r="O510" s="98" t="str">
        <f>IF(ISBLANK(F510),VLOOKUP(Abfalldokumentation!$X510,'Liste Gründe'!A:D,3,FALSE),F510)</f>
        <v>Maschinenabfall</v>
      </c>
      <c r="P510" s="100" t="str">
        <f>IF(ISBLANK(Abfalldokumentation!$G510),"-",Abfalldokumentation!$G510)</f>
        <v>-</v>
      </c>
      <c r="Q510" s="99">
        <f t="shared" si="50"/>
        <v>37</v>
      </c>
      <c r="R510" s="100" t="str">
        <f t="shared" si="51"/>
        <v>Produkte</v>
      </c>
      <c r="S510" s="100" t="str">
        <f t="shared" si="52"/>
        <v>BUs</v>
      </c>
      <c r="T510" s="100" t="str">
        <f t="shared" si="53"/>
        <v>Symptome</v>
      </c>
      <c r="U510" s="100" t="str">
        <f>IFERROR(VLOOKUP(Abfalldokumentation!$W510,Kennzahlen!S:U,3,FALSE)*Abfalldokumentation!$J510,"0")</f>
        <v>0</v>
      </c>
      <c r="V510" s="99" t="str">
        <f>IF(ISBLANK(A510),VLOOKUP(Abfalldokumentation!$W510,'Linien - BU'!R:S,2,FALSE),A510)</f>
        <v>Abfüllung</v>
      </c>
      <c r="W510" s="95" t="str">
        <f t="shared" si="54"/>
        <v>Diverses aus Abfüllung</v>
      </c>
      <c r="X510" s="108">
        <f t="shared" si="55"/>
        <v>30</v>
      </c>
      <c r="Y510" s="34"/>
      <c r="AC510" s="34"/>
      <c r="AF510" s="34"/>
      <c r="AG510" s="34"/>
      <c r="AH510" s="34"/>
    </row>
    <row r="511" spans="1:34" ht="30" customHeight="1" x14ac:dyDescent="0.25">
      <c r="A511" s="56" t="s">
        <v>140</v>
      </c>
      <c r="B511" s="57" t="s">
        <v>199</v>
      </c>
      <c r="C511" s="57">
        <v>11.5</v>
      </c>
      <c r="D511" s="57">
        <v>74</v>
      </c>
      <c r="E511" s="58">
        <v>44454</v>
      </c>
      <c r="F511" s="59" t="s">
        <v>68</v>
      </c>
      <c r="G511" s="60" t="s">
        <v>68</v>
      </c>
      <c r="H511" s="61" t="str">
        <f>IFERROR(VLOOKUP(Abfalldokumentation!$B511,Artikel!A:C,3,FALSE),Abfalldokumentation!$B511)</f>
        <v>Diverses QM</v>
      </c>
      <c r="I511" s="90" t="str">
        <f>VLOOKUP(V511,'Linien - BU'!A:B,2,FALSE)</f>
        <v>Rest</v>
      </c>
      <c r="J511" s="91">
        <f t="shared" si="49"/>
        <v>11.5</v>
      </c>
      <c r="K511" s="92">
        <f>Abfalldokumentation!$E511</f>
        <v>44454</v>
      </c>
      <c r="L511" s="91" t="str">
        <f>IFERROR(IF(AND(OR(Abfalldokumentation!$I511="BU3",Abfalldokumentation!$I511="Verkauf"),Abfalldokumentation!$N511="Schimmel",Abfalldokumentation!$O511="keinen Abnehmer/kein Schälpersonal"),"Div. Zipfel, ES ohne Verwendung",VLOOKUP(Abfalldokumentation!$M511,Produktgruppen!A:B,2,FALSE)),"-")</f>
        <v>Qualitätssicherung</v>
      </c>
      <c r="M511" s="93" t="str">
        <f>IFERROR(VLOOKUP(Abfalldokumentation!$W511,Artikel!A:C,3,FALSE),Abfalldokumentation!$W511)</f>
        <v>Diverses QM</v>
      </c>
      <c r="N511" s="94" t="str">
        <f>VLOOKUP(D511,'Liste Gründe'!A:D,2,FALSE)</f>
        <v>Qualitätssicherung</v>
      </c>
      <c r="O511" s="92" t="str">
        <f>IF(ISBLANK(F511),VLOOKUP(Abfalldokumentation!$X511,'Liste Gründe'!A:D,3,FALSE),F511)</f>
        <v>Sensorik</v>
      </c>
      <c r="P511" s="94" t="str">
        <f>IF(ISBLANK(Abfalldokumentation!$G511),"-",Abfalldokumentation!$G511)</f>
        <v>Sensorik</v>
      </c>
      <c r="Q511" s="93">
        <f t="shared" si="50"/>
        <v>37</v>
      </c>
      <c r="R511" s="94" t="str">
        <f t="shared" si="51"/>
        <v>Produkte</v>
      </c>
      <c r="S511" s="94" t="str">
        <f t="shared" si="52"/>
        <v>BUs</v>
      </c>
      <c r="T511" s="94" t="str">
        <f t="shared" si="53"/>
        <v>Symptome</v>
      </c>
      <c r="U511" s="94" t="str">
        <f>IFERROR(VLOOKUP(Abfalldokumentation!$W511,Kennzahlen!S:U,3,FALSE)*Abfalldokumentation!$J511,"0")</f>
        <v>0</v>
      </c>
      <c r="V511" s="93" t="str">
        <f>IF(ISBLANK(A511),VLOOKUP(Abfalldokumentation!$W511,'Linien - BU'!R:S,2,FALSE),A511)</f>
        <v>QM</v>
      </c>
      <c r="W511" s="95" t="str">
        <f t="shared" si="54"/>
        <v>Diverses QM</v>
      </c>
      <c r="X511" s="108">
        <f t="shared" si="55"/>
        <v>74</v>
      </c>
      <c r="Y511" s="34"/>
      <c r="AC511" s="34"/>
      <c r="AF511" s="34"/>
      <c r="AG511" s="34"/>
      <c r="AH511" s="34"/>
    </row>
    <row r="512" spans="1:34" ht="30" customHeight="1" x14ac:dyDescent="0.25">
      <c r="A512" s="50" t="s">
        <v>140</v>
      </c>
      <c r="B512" s="51" t="s">
        <v>199</v>
      </c>
      <c r="C512" s="51">
        <v>14</v>
      </c>
      <c r="D512" s="51">
        <v>74</v>
      </c>
      <c r="E512" s="52">
        <v>44454</v>
      </c>
      <c r="F512" s="53" t="s">
        <v>68</v>
      </c>
      <c r="G512" s="54" t="s">
        <v>68</v>
      </c>
      <c r="H512" s="55" t="str">
        <f>IFERROR(VLOOKUP(Abfalldokumentation!$B512,Artikel!A:C,3,FALSE),Abfalldokumentation!$B512)</f>
        <v>Diverses QM</v>
      </c>
      <c r="I512" s="96" t="str">
        <f>VLOOKUP(V512,'Linien - BU'!A:B,2,FALSE)</f>
        <v>Rest</v>
      </c>
      <c r="J512" s="97">
        <f t="shared" si="49"/>
        <v>14</v>
      </c>
      <c r="K512" s="98">
        <f>Abfalldokumentation!$E512</f>
        <v>44454</v>
      </c>
      <c r="L512" s="97" t="str">
        <f>IFERROR(IF(AND(OR(Abfalldokumentation!$I512="BU3",Abfalldokumentation!$I512="Verkauf"),Abfalldokumentation!$N512="Schimmel",Abfalldokumentation!$O512="keinen Abnehmer/kein Schälpersonal"),"Div. Zipfel, ES ohne Verwendung",VLOOKUP(Abfalldokumentation!$M512,Produktgruppen!A:B,2,FALSE)),"-")</f>
        <v>Qualitätssicherung</v>
      </c>
      <c r="M512" s="99" t="str">
        <f>IFERROR(VLOOKUP(Abfalldokumentation!$W512,Artikel!A:C,3,FALSE),Abfalldokumentation!$W512)</f>
        <v>Diverses QM</v>
      </c>
      <c r="N512" s="100" t="str">
        <f>VLOOKUP(D512,'Liste Gründe'!A:D,2,FALSE)</f>
        <v>Qualitätssicherung</v>
      </c>
      <c r="O512" s="98" t="str">
        <f>IF(ISBLANK(F512),VLOOKUP(Abfalldokumentation!$X512,'Liste Gründe'!A:D,3,FALSE),F512)</f>
        <v>Sensorik</v>
      </c>
      <c r="P512" s="100" t="str">
        <f>IF(ISBLANK(Abfalldokumentation!$G512),"-",Abfalldokumentation!$G512)</f>
        <v>Sensorik</v>
      </c>
      <c r="Q512" s="99">
        <f t="shared" si="50"/>
        <v>37</v>
      </c>
      <c r="R512" s="100" t="str">
        <f t="shared" si="51"/>
        <v>Produkte</v>
      </c>
      <c r="S512" s="100" t="str">
        <f t="shared" si="52"/>
        <v>BUs</v>
      </c>
      <c r="T512" s="100" t="str">
        <f t="shared" si="53"/>
        <v>Symptome</v>
      </c>
      <c r="U512" s="100" t="str">
        <f>IFERROR(VLOOKUP(Abfalldokumentation!$W512,Kennzahlen!S:U,3,FALSE)*Abfalldokumentation!$J512,"0")</f>
        <v>0</v>
      </c>
      <c r="V512" s="99" t="str">
        <f>IF(ISBLANK(A512),VLOOKUP(Abfalldokumentation!$W512,'Linien - BU'!R:S,2,FALSE),A512)</f>
        <v>QM</v>
      </c>
      <c r="W512" s="95" t="str">
        <f t="shared" si="54"/>
        <v>Diverses QM</v>
      </c>
      <c r="X512" s="108">
        <f t="shared" si="55"/>
        <v>74</v>
      </c>
      <c r="Y512" s="34"/>
      <c r="AC512" s="34"/>
      <c r="AF512" s="34"/>
      <c r="AG512" s="34"/>
      <c r="AH512" s="34"/>
    </row>
    <row r="513" spans="1:34" ht="30" customHeight="1" x14ac:dyDescent="0.25">
      <c r="A513" s="56" t="s">
        <v>59</v>
      </c>
      <c r="B513" s="57" t="s">
        <v>57</v>
      </c>
      <c r="C513" s="57">
        <v>5.9</v>
      </c>
      <c r="D513" s="63">
        <v>74</v>
      </c>
      <c r="E513" s="58">
        <v>44454</v>
      </c>
      <c r="F513" s="59" t="s">
        <v>68</v>
      </c>
      <c r="G513" s="60" t="s">
        <v>68</v>
      </c>
      <c r="H513" s="61" t="str">
        <f>IFERROR(VLOOKUP(Abfalldokumentation!$B513,Artikel!A:C,3,FALSE),Abfalldokumentation!$B513)</f>
        <v>Laborproben</v>
      </c>
      <c r="I513" s="90" t="str">
        <f>VLOOKUP(V513,'Linien - BU'!A:B,2,FALSE)</f>
        <v>Rest</v>
      </c>
      <c r="J513" s="91">
        <f t="shared" si="49"/>
        <v>5.9</v>
      </c>
      <c r="K513" s="92">
        <f>Abfalldokumentation!$E513</f>
        <v>44454</v>
      </c>
      <c r="L513" s="91" t="str">
        <f>IFERROR(IF(AND(OR(Abfalldokumentation!$I513="BU3",Abfalldokumentation!$I513="Verkauf"),Abfalldokumentation!$N513="Schimmel",Abfalldokumentation!$O513="keinen Abnehmer/kein Schälpersonal"),"Div. Zipfel, ES ohne Verwendung",VLOOKUP(Abfalldokumentation!$M513,Produktgruppen!A:B,2,FALSE)),"-")</f>
        <v>Qualitätssicherung</v>
      </c>
      <c r="M513" s="93" t="str">
        <f>IFERROR(VLOOKUP(Abfalldokumentation!$W513,Artikel!A:C,3,FALSE),Abfalldokumentation!$W513)</f>
        <v>Laborproben</v>
      </c>
      <c r="N513" s="94" t="str">
        <f>VLOOKUP(D513,'Liste Gründe'!A:D,2,FALSE)</f>
        <v>Qualitätssicherung</v>
      </c>
      <c r="O513" s="92" t="str">
        <f>IF(ISBLANK(F513),VLOOKUP(Abfalldokumentation!$X513,'Liste Gründe'!A:D,3,FALSE),F513)</f>
        <v>Sensorik</v>
      </c>
      <c r="P513" s="94" t="str">
        <f>IF(ISBLANK(Abfalldokumentation!$G513),"-",Abfalldokumentation!$G513)</f>
        <v>Sensorik</v>
      </c>
      <c r="Q513" s="93">
        <f t="shared" si="50"/>
        <v>37</v>
      </c>
      <c r="R513" s="94" t="str">
        <f t="shared" si="51"/>
        <v>Produkte</v>
      </c>
      <c r="S513" s="94" t="str">
        <f t="shared" si="52"/>
        <v>BUs</v>
      </c>
      <c r="T513" s="94" t="str">
        <f t="shared" si="53"/>
        <v>Symptome</v>
      </c>
      <c r="U513" s="94" t="str">
        <f>IFERROR(VLOOKUP(Abfalldokumentation!$W513,Kennzahlen!S:U,3,FALSE)*Abfalldokumentation!$J513,"0")</f>
        <v>0</v>
      </c>
      <c r="V513" s="93" t="str">
        <f>IF(ISBLANK(A513),VLOOKUP(Abfalldokumentation!$W513,'Linien - BU'!R:S,2,FALSE),A513)</f>
        <v>Labor</v>
      </c>
      <c r="W513" s="95" t="str">
        <f t="shared" si="54"/>
        <v>Laborproben</v>
      </c>
      <c r="X513" s="108">
        <f t="shared" si="55"/>
        <v>74</v>
      </c>
      <c r="Y513" s="34"/>
      <c r="AC513" s="34"/>
      <c r="AF513" s="34"/>
      <c r="AG513" s="34"/>
      <c r="AH513" s="34"/>
    </row>
    <row r="514" spans="1:34" ht="30" customHeight="1" x14ac:dyDescent="0.25">
      <c r="A514" s="50" t="s">
        <v>59</v>
      </c>
      <c r="B514" s="51" t="s">
        <v>57</v>
      </c>
      <c r="C514" s="51">
        <v>39</v>
      </c>
      <c r="D514" s="62">
        <v>73</v>
      </c>
      <c r="E514" s="52">
        <v>44454</v>
      </c>
      <c r="F514" s="53" t="s">
        <v>58</v>
      </c>
      <c r="G514" s="54" t="s">
        <v>58</v>
      </c>
      <c r="H514" s="55" t="str">
        <f>IFERROR(VLOOKUP(Abfalldokumentation!$B514,Artikel!A:C,3,FALSE),Abfalldokumentation!$B514)</f>
        <v>Laborproben</v>
      </c>
      <c r="I514" s="96" t="str">
        <f>VLOOKUP(V514,'Linien - BU'!A:B,2,FALSE)</f>
        <v>Rest</v>
      </c>
      <c r="J514" s="97">
        <f t="shared" ref="J514:J577" si="56">C514</f>
        <v>39</v>
      </c>
      <c r="K514" s="98">
        <f>Abfalldokumentation!$E514</f>
        <v>44454</v>
      </c>
      <c r="L514" s="97" t="str">
        <f>IFERROR(IF(AND(OR(Abfalldokumentation!$I514="BU3",Abfalldokumentation!$I514="Verkauf"),Abfalldokumentation!$N514="Schimmel",Abfalldokumentation!$O514="keinen Abnehmer/kein Schälpersonal"),"Div. Zipfel, ES ohne Verwendung",VLOOKUP(Abfalldokumentation!$M514,Produktgruppen!A:B,2,FALSE)),"-")</f>
        <v>Qualitätssicherung</v>
      </c>
      <c r="M514" s="99" t="str">
        <f>IFERROR(VLOOKUP(Abfalldokumentation!$W514,Artikel!A:C,3,FALSE),Abfalldokumentation!$W514)</f>
        <v>Laborproben</v>
      </c>
      <c r="N514" s="100" t="str">
        <f>VLOOKUP(D514,'Liste Gründe'!A:D,2,FALSE)</f>
        <v>Qualitätssicherung</v>
      </c>
      <c r="O514" s="98" t="str">
        <f>IF(ISBLANK(F514),VLOOKUP(Abfalldokumentation!$X514,'Liste Gründe'!A:D,3,FALSE),F514)</f>
        <v>Laborprobe</v>
      </c>
      <c r="P514" s="100" t="str">
        <f>IF(ISBLANK(Abfalldokumentation!$G514),"-",Abfalldokumentation!$G514)</f>
        <v>Laborprobe</v>
      </c>
      <c r="Q514" s="99">
        <f t="shared" ref="Q514:Q577" si="57">_xlfn.ISOWEEKNUM(K514)</f>
        <v>37</v>
      </c>
      <c r="R514" s="100" t="str">
        <f t="shared" ref="R514:R577" si="58">"Produkte"</f>
        <v>Produkte</v>
      </c>
      <c r="S514" s="100" t="str">
        <f t="shared" ref="S514:S577" si="59">"BUs"</f>
        <v>BUs</v>
      </c>
      <c r="T514" s="100" t="str">
        <f t="shared" ref="T514:T577" si="60">"Symptome"</f>
        <v>Symptome</v>
      </c>
      <c r="U514" s="100" t="str">
        <f>IFERROR(VLOOKUP(Abfalldokumentation!$W514,Kennzahlen!S:U,3,FALSE)*Abfalldokumentation!$J514,"0")</f>
        <v>0</v>
      </c>
      <c r="V514" s="99" t="str">
        <f>IF(ISBLANK(A514),VLOOKUP(Abfalldokumentation!$W514,'Linien - BU'!R:S,2,FALSE),A514)</f>
        <v>Labor</v>
      </c>
      <c r="W514" s="95" t="str">
        <f t="shared" ref="W514:W577" si="61">B514</f>
        <v>Laborproben</v>
      </c>
      <c r="X514" s="108">
        <f t="shared" ref="X514:X577" si="62">D514</f>
        <v>73</v>
      </c>
      <c r="Y514" s="34"/>
      <c r="AC514" s="34"/>
      <c r="AF514" s="34"/>
      <c r="AG514" s="34"/>
      <c r="AH514" s="34"/>
    </row>
    <row r="515" spans="1:34" ht="30" customHeight="1" x14ac:dyDescent="0.25">
      <c r="A515" s="56" t="s">
        <v>59</v>
      </c>
      <c r="B515" s="57" t="s">
        <v>57</v>
      </c>
      <c r="C515" s="57">
        <v>58</v>
      </c>
      <c r="D515" s="63">
        <v>73</v>
      </c>
      <c r="E515" s="58">
        <v>44454</v>
      </c>
      <c r="F515" s="59" t="s">
        <v>58</v>
      </c>
      <c r="G515" s="60" t="s">
        <v>58</v>
      </c>
      <c r="H515" s="61" t="str">
        <f>IFERROR(VLOOKUP(Abfalldokumentation!$B515,Artikel!A:C,3,FALSE),Abfalldokumentation!$B515)</f>
        <v>Laborproben</v>
      </c>
      <c r="I515" s="90" t="str">
        <f>VLOOKUP(V515,'Linien - BU'!A:B,2,FALSE)</f>
        <v>Rest</v>
      </c>
      <c r="J515" s="91">
        <f t="shared" si="56"/>
        <v>58</v>
      </c>
      <c r="K515" s="92">
        <f>Abfalldokumentation!$E515</f>
        <v>44454</v>
      </c>
      <c r="L515" s="91" t="str">
        <f>IFERROR(IF(AND(OR(Abfalldokumentation!$I515="BU3",Abfalldokumentation!$I515="Verkauf"),Abfalldokumentation!$N515="Schimmel",Abfalldokumentation!$O515="keinen Abnehmer/kein Schälpersonal"),"Div. Zipfel, ES ohne Verwendung",VLOOKUP(Abfalldokumentation!$M515,Produktgruppen!A:B,2,FALSE)),"-")</f>
        <v>Qualitätssicherung</v>
      </c>
      <c r="M515" s="93" t="str">
        <f>IFERROR(VLOOKUP(Abfalldokumentation!$W515,Artikel!A:C,3,FALSE),Abfalldokumentation!$W515)</f>
        <v>Laborproben</v>
      </c>
      <c r="N515" s="94" t="str">
        <f>VLOOKUP(D515,'Liste Gründe'!A:D,2,FALSE)</f>
        <v>Qualitätssicherung</v>
      </c>
      <c r="O515" s="92" t="str">
        <f>IF(ISBLANK(F515),VLOOKUP(Abfalldokumentation!$X515,'Liste Gründe'!A:D,3,FALSE),F515)</f>
        <v>Laborprobe</v>
      </c>
      <c r="P515" s="94" t="str">
        <f>IF(ISBLANK(Abfalldokumentation!$G515),"-",Abfalldokumentation!$G515)</f>
        <v>Laborprobe</v>
      </c>
      <c r="Q515" s="93">
        <f t="shared" si="57"/>
        <v>37</v>
      </c>
      <c r="R515" s="94" t="str">
        <f t="shared" si="58"/>
        <v>Produkte</v>
      </c>
      <c r="S515" s="94" t="str">
        <f t="shared" si="59"/>
        <v>BUs</v>
      </c>
      <c r="T515" s="94" t="str">
        <f t="shared" si="60"/>
        <v>Symptome</v>
      </c>
      <c r="U515" s="94" t="str">
        <f>IFERROR(VLOOKUP(Abfalldokumentation!$W515,Kennzahlen!S:U,3,FALSE)*Abfalldokumentation!$J515,"0")</f>
        <v>0</v>
      </c>
      <c r="V515" s="93" t="str">
        <f>IF(ISBLANK(A515),VLOOKUP(Abfalldokumentation!$W515,'Linien - BU'!R:S,2,FALSE),A515)</f>
        <v>Labor</v>
      </c>
      <c r="W515" s="95" t="str">
        <f t="shared" si="61"/>
        <v>Laborproben</v>
      </c>
      <c r="X515" s="108">
        <f t="shared" si="62"/>
        <v>73</v>
      </c>
      <c r="Y515" s="34"/>
      <c r="AC515" s="34"/>
      <c r="AF515" s="34"/>
      <c r="AG515" s="34"/>
      <c r="AH515" s="34"/>
    </row>
    <row r="516" spans="1:34" ht="30" customHeight="1" x14ac:dyDescent="0.25">
      <c r="A516" s="50" t="s">
        <v>59</v>
      </c>
      <c r="B516" s="51" t="s">
        <v>57</v>
      </c>
      <c r="C516" s="51">
        <v>78.900000000000006</v>
      </c>
      <c r="D516" s="62">
        <v>73</v>
      </c>
      <c r="E516" s="52">
        <v>44454</v>
      </c>
      <c r="F516" s="53" t="s">
        <v>58</v>
      </c>
      <c r="G516" s="54" t="s">
        <v>58</v>
      </c>
      <c r="H516" s="55" t="str">
        <f>IFERROR(VLOOKUP(Abfalldokumentation!$B516,Artikel!A:C,3,FALSE),Abfalldokumentation!$B516)</f>
        <v>Laborproben</v>
      </c>
      <c r="I516" s="96" t="str">
        <f>VLOOKUP(V516,'Linien - BU'!A:B,2,FALSE)</f>
        <v>Rest</v>
      </c>
      <c r="J516" s="97">
        <f t="shared" si="56"/>
        <v>78.900000000000006</v>
      </c>
      <c r="K516" s="98">
        <f>Abfalldokumentation!$E516</f>
        <v>44454</v>
      </c>
      <c r="L516" s="97" t="str">
        <f>IFERROR(IF(AND(OR(Abfalldokumentation!$I516="BU3",Abfalldokumentation!$I516="Verkauf"),Abfalldokumentation!$N516="Schimmel",Abfalldokumentation!$O516="keinen Abnehmer/kein Schälpersonal"),"Div. Zipfel, ES ohne Verwendung",VLOOKUP(Abfalldokumentation!$M516,Produktgruppen!A:B,2,FALSE)),"-")</f>
        <v>Qualitätssicherung</v>
      </c>
      <c r="M516" s="99" t="str">
        <f>IFERROR(VLOOKUP(Abfalldokumentation!$W516,Artikel!A:C,3,FALSE),Abfalldokumentation!$W516)</f>
        <v>Laborproben</v>
      </c>
      <c r="N516" s="100" t="str">
        <f>VLOOKUP(D516,'Liste Gründe'!A:D,2,FALSE)</f>
        <v>Qualitätssicherung</v>
      </c>
      <c r="O516" s="98" t="str">
        <f>IF(ISBLANK(F516),VLOOKUP(Abfalldokumentation!$X516,'Liste Gründe'!A:D,3,FALSE),F516)</f>
        <v>Laborprobe</v>
      </c>
      <c r="P516" s="100" t="str">
        <f>IF(ISBLANK(Abfalldokumentation!$G516),"-",Abfalldokumentation!$G516)</f>
        <v>Laborprobe</v>
      </c>
      <c r="Q516" s="99">
        <f t="shared" si="57"/>
        <v>37</v>
      </c>
      <c r="R516" s="100" t="str">
        <f t="shared" si="58"/>
        <v>Produkte</v>
      </c>
      <c r="S516" s="100" t="str">
        <f t="shared" si="59"/>
        <v>BUs</v>
      </c>
      <c r="T516" s="100" t="str">
        <f t="shared" si="60"/>
        <v>Symptome</v>
      </c>
      <c r="U516" s="100" t="str">
        <f>IFERROR(VLOOKUP(Abfalldokumentation!$W516,Kennzahlen!S:U,3,FALSE)*Abfalldokumentation!$J516,"0")</f>
        <v>0</v>
      </c>
      <c r="V516" s="99" t="str">
        <f>IF(ISBLANK(A516),VLOOKUP(Abfalldokumentation!$W516,'Linien - BU'!R:S,2,FALSE),A516)</f>
        <v>Labor</v>
      </c>
      <c r="W516" s="95" t="str">
        <f t="shared" si="61"/>
        <v>Laborproben</v>
      </c>
      <c r="X516" s="108">
        <f t="shared" si="62"/>
        <v>73</v>
      </c>
      <c r="Y516" s="34"/>
      <c r="AC516" s="34"/>
      <c r="AF516" s="34"/>
      <c r="AG516" s="34"/>
      <c r="AH516" s="34"/>
    </row>
    <row r="517" spans="1:34" ht="30" customHeight="1" x14ac:dyDescent="0.25">
      <c r="A517" s="56" t="s">
        <v>59</v>
      </c>
      <c r="B517" s="57" t="s">
        <v>57</v>
      </c>
      <c r="C517" s="57">
        <v>20</v>
      </c>
      <c r="D517" s="63">
        <v>73</v>
      </c>
      <c r="E517" s="58">
        <v>44454</v>
      </c>
      <c r="F517" s="59" t="s">
        <v>58</v>
      </c>
      <c r="G517" s="60" t="s">
        <v>58</v>
      </c>
      <c r="H517" s="61" t="str">
        <f>IFERROR(VLOOKUP(Abfalldokumentation!$B517,Artikel!A:C,3,FALSE),Abfalldokumentation!$B517)</f>
        <v>Laborproben</v>
      </c>
      <c r="I517" s="90" t="str">
        <f>VLOOKUP(V517,'Linien - BU'!A:B,2,FALSE)</f>
        <v>Rest</v>
      </c>
      <c r="J517" s="91">
        <f t="shared" si="56"/>
        <v>20</v>
      </c>
      <c r="K517" s="92">
        <f>Abfalldokumentation!$E517</f>
        <v>44454</v>
      </c>
      <c r="L517" s="91" t="str">
        <f>IFERROR(IF(AND(OR(Abfalldokumentation!$I517="BU3",Abfalldokumentation!$I517="Verkauf"),Abfalldokumentation!$N517="Schimmel",Abfalldokumentation!$O517="keinen Abnehmer/kein Schälpersonal"),"Div. Zipfel, ES ohne Verwendung",VLOOKUP(Abfalldokumentation!$M517,Produktgruppen!A:B,2,FALSE)),"-")</f>
        <v>Qualitätssicherung</v>
      </c>
      <c r="M517" s="93" t="str">
        <f>IFERROR(VLOOKUP(Abfalldokumentation!$W517,Artikel!A:C,3,FALSE),Abfalldokumentation!$W517)</f>
        <v>Laborproben</v>
      </c>
      <c r="N517" s="94" t="str">
        <f>VLOOKUP(D517,'Liste Gründe'!A:D,2,FALSE)</f>
        <v>Qualitätssicherung</v>
      </c>
      <c r="O517" s="92" t="str">
        <f>IF(ISBLANK(F517),VLOOKUP(Abfalldokumentation!$X517,'Liste Gründe'!A:D,3,FALSE),F517)</f>
        <v>Laborprobe</v>
      </c>
      <c r="P517" s="94" t="str">
        <f>IF(ISBLANK(Abfalldokumentation!$G517),"-",Abfalldokumentation!$G517)</f>
        <v>Laborprobe</v>
      </c>
      <c r="Q517" s="93">
        <f t="shared" si="57"/>
        <v>37</v>
      </c>
      <c r="R517" s="94" t="str">
        <f t="shared" si="58"/>
        <v>Produkte</v>
      </c>
      <c r="S517" s="94" t="str">
        <f t="shared" si="59"/>
        <v>BUs</v>
      </c>
      <c r="T517" s="94" t="str">
        <f t="shared" si="60"/>
        <v>Symptome</v>
      </c>
      <c r="U517" s="94" t="str">
        <f>IFERROR(VLOOKUP(Abfalldokumentation!$W517,Kennzahlen!S:U,3,FALSE)*Abfalldokumentation!$J517,"0")</f>
        <v>0</v>
      </c>
      <c r="V517" s="93" t="str">
        <f>IF(ISBLANK(A517),VLOOKUP(Abfalldokumentation!$W517,'Linien - BU'!R:S,2,FALSE),A517)</f>
        <v>Labor</v>
      </c>
      <c r="W517" s="95" t="str">
        <f t="shared" si="61"/>
        <v>Laborproben</v>
      </c>
      <c r="X517" s="108">
        <f t="shared" si="62"/>
        <v>73</v>
      </c>
      <c r="Y517" s="34"/>
      <c r="AC517" s="34"/>
      <c r="AF517" s="34"/>
      <c r="AG517" s="34"/>
      <c r="AH517" s="34"/>
    </row>
    <row r="518" spans="1:34" ht="30" customHeight="1" x14ac:dyDescent="0.25">
      <c r="A518" s="50" t="s">
        <v>59</v>
      </c>
      <c r="B518" s="51" t="s">
        <v>57</v>
      </c>
      <c r="C518" s="51">
        <v>7</v>
      </c>
      <c r="D518" s="62">
        <v>74</v>
      </c>
      <c r="E518" s="52">
        <v>44454</v>
      </c>
      <c r="F518" s="53" t="s">
        <v>68</v>
      </c>
      <c r="G518" s="54" t="s">
        <v>68</v>
      </c>
      <c r="H518" s="55" t="str">
        <f>IFERROR(VLOOKUP(Abfalldokumentation!$B518,Artikel!A:C,3,FALSE),Abfalldokumentation!$B518)</f>
        <v>Laborproben</v>
      </c>
      <c r="I518" s="96" t="str">
        <f>VLOOKUP(V518,'Linien - BU'!A:B,2,FALSE)</f>
        <v>Rest</v>
      </c>
      <c r="J518" s="97">
        <f t="shared" si="56"/>
        <v>7</v>
      </c>
      <c r="K518" s="98">
        <f>Abfalldokumentation!$E518</f>
        <v>44454</v>
      </c>
      <c r="L518" s="97" t="str">
        <f>IFERROR(IF(AND(OR(Abfalldokumentation!$I518="BU3",Abfalldokumentation!$I518="Verkauf"),Abfalldokumentation!$N518="Schimmel",Abfalldokumentation!$O518="keinen Abnehmer/kein Schälpersonal"),"Div. Zipfel, ES ohne Verwendung",VLOOKUP(Abfalldokumentation!$M518,Produktgruppen!A:B,2,FALSE)),"-")</f>
        <v>Qualitätssicherung</v>
      </c>
      <c r="M518" s="99" t="str">
        <f>IFERROR(VLOOKUP(Abfalldokumentation!$W518,Artikel!A:C,3,FALSE),Abfalldokumentation!$W518)</f>
        <v>Laborproben</v>
      </c>
      <c r="N518" s="100" t="str">
        <f>VLOOKUP(D518,'Liste Gründe'!A:D,2,FALSE)</f>
        <v>Qualitätssicherung</v>
      </c>
      <c r="O518" s="98" t="str">
        <f>IF(ISBLANK(F518),VLOOKUP(Abfalldokumentation!$X518,'Liste Gründe'!A:D,3,FALSE),F518)</f>
        <v>Sensorik</v>
      </c>
      <c r="P518" s="100" t="str">
        <f>IF(ISBLANK(Abfalldokumentation!$G518),"-",Abfalldokumentation!$G518)</f>
        <v>Sensorik</v>
      </c>
      <c r="Q518" s="99">
        <f t="shared" si="57"/>
        <v>37</v>
      </c>
      <c r="R518" s="100" t="str">
        <f t="shared" si="58"/>
        <v>Produkte</v>
      </c>
      <c r="S518" s="100" t="str">
        <f t="shared" si="59"/>
        <v>BUs</v>
      </c>
      <c r="T518" s="100" t="str">
        <f t="shared" si="60"/>
        <v>Symptome</v>
      </c>
      <c r="U518" s="100" t="str">
        <f>IFERROR(VLOOKUP(Abfalldokumentation!$W518,Kennzahlen!S:U,3,FALSE)*Abfalldokumentation!$J518,"0")</f>
        <v>0</v>
      </c>
      <c r="V518" s="99" t="str">
        <f>IF(ISBLANK(A518),VLOOKUP(Abfalldokumentation!$W518,'Linien - BU'!R:S,2,FALSE),A518)</f>
        <v>Labor</v>
      </c>
      <c r="W518" s="95" t="str">
        <f t="shared" si="61"/>
        <v>Laborproben</v>
      </c>
      <c r="X518" s="108">
        <f t="shared" si="62"/>
        <v>74</v>
      </c>
      <c r="Y518" s="34"/>
      <c r="AC518" s="34"/>
      <c r="AF518" s="34"/>
      <c r="AG518" s="34"/>
      <c r="AH518" s="34"/>
    </row>
    <row r="519" spans="1:34" ht="30" customHeight="1" x14ac:dyDescent="0.25">
      <c r="A519" s="56" t="s">
        <v>349</v>
      </c>
      <c r="B519" s="57" t="s">
        <v>119</v>
      </c>
      <c r="C519" s="57">
        <v>21</v>
      </c>
      <c r="D519" s="57">
        <v>30</v>
      </c>
      <c r="E519" s="58">
        <v>44454</v>
      </c>
      <c r="F519" s="59"/>
      <c r="G519" s="60"/>
      <c r="H519" s="61" t="str">
        <f>IFERROR(VLOOKUP(Abfalldokumentation!$B519,Artikel!A:C,3,FALSE),Abfalldokumentation!$B519)</f>
        <v>RW Natur</v>
      </c>
      <c r="I519" s="90" t="str">
        <f>VLOOKUP(V519,'Linien - BU'!A:B,2,FALSE)</f>
        <v>BU3</v>
      </c>
      <c r="J519" s="91">
        <f t="shared" si="56"/>
        <v>21</v>
      </c>
      <c r="K519" s="92">
        <f>Abfalldokumentation!$E519</f>
        <v>44454</v>
      </c>
      <c r="L519" s="91" t="str">
        <f>IFERROR(IF(AND(OR(Abfalldokumentation!$I519="BU3",Abfalldokumentation!$I519="Verkauf"),Abfalldokumentation!$N519="Schimmel",Abfalldokumentation!$O519="keinen Abnehmer/kein Schälpersonal"),"Div. Zipfel, ES ohne Verwendung",VLOOKUP(Abfalldokumentation!$M519,Produktgruppen!A:B,2,FALSE)),"-")</f>
        <v>RW</v>
      </c>
      <c r="M519" s="93" t="str">
        <f>IFERROR(VLOOKUP(Abfalldokumentation!$W519,Artikel!A:C,3,FALSE),Abfalldokumentation!$W519)</f>
        <v>RW Natur</v>
      </c>
      <c r="N519" s="94" t="str">
        <f>VLOOKUP(D519,'Liste Gründe'!A:D,2,FALSE)</f>
        <v>Linienbezogen</v>
      </c>
      <c r="O519" s="92" t="str">
        <f>IF(ISBLANK(F519),VLOOKUP(Abfalldokumentation!$X519,'Liste Gründe'!A:D,3,FALSE),F519)</f>
        <v>Maschinenabfall</v>
      </c>
      <c r="P519" s="94" t="str">
        <f>IF(ISBLANK(Abfalldokumentation!$G519),"-",Abfalldokumentation!$G519)</f>
        <v>-</v>
      </c>
      <c r="Q519" s="93">
        <f t="shared" si="57"/>
        <v>37</v>
      </c>
      <c r="R519" s="94" t="str">
        <f t="shared" si="58"/>
        <v>Produkte</v>
      </c>
      <c r="S519" s="94" t="str">
        <f t="shared" si="59"/>
        <v>BUs</v>
      </c>
      <c r="T519" s="94" t="str">
        <f t="shared" si="60"/>
        <v>Symptome</v>
      </c>
      <c r="U519" s="94" t="str">
        <f>IFERROR(VLOOKUP(Abfalldokumentation!$W519,Kennzahlen!S:U,3,FALSE)*Abfalldokumentation!$J519,"0")</f>
        <v>0</v>
      </c>
      <c r="V519" s="93" t="str">
        <f>IF(ISBLANK(A519),VLOOKUP(Abfalldokumentation!$W519,'Linien - BU'!R:S,2,FALSE),A519)</f>
        <v>L16</v>
      </c>
      <c r="W519" s="95" t="str">
        <f t="shared" si="61"/>
        <v>RW Natur</v>
      </c>
      <c r="X519" s="108">
        <f t="shared" si="62"/>
        <v>30</v>
      </c>
      <c r="Y519" s="34"/>
      <c r="AC519" s="34"/>
      <c r="AF519" s="34"/>
      <c r="AG519" s="34"/>
      <c r="AH519" s="34"/>
    </row>
    <row r="520" spans="1:34" ht="30" customHeight="1" x14ac:dyDescent="0.25">
      <c r="A520" s="50" t="s">
        <v>373</v>
      </c>
      <c r="B520" s="51">
        <v>29500613</v>
      </c>
      <c r="C520" s="51">
        <v>15</v>
      </c>
      <c r="D520" s="51">
        <v>12</v>
      </c>
      <c r="E520" s="52">
        <v>44455</v>
      </c>
      <c r="F520" s="53" t="s">
        <v>15037</v>
      </c>
      <c r="G520" s="54" t="s">
        <v>36</v>
      </c>
      <c r="H520" s="55" t="str">
        <f>IFERROR(VLOOKUP(Abfalldokumentation!$B520,Artikel!A:C,3,FALSE),Abfalldokumentation!$B520)</f>
        <v>VOS Räucher extra natri</v>
      </c>
      <c r="I520" s="96" t="str">
        <f>VLOOKUP(V520,'Linien - BU'!A:B,2,FALSE)</f>
        <v>BU3</v>
      </c>
      <c r="J520" s="97">
        <f t="shared" si="56"/>
        <v>15</v>
      </c>
      <c r="K520" s="98">
        <f>Abfalldokumentation!$E520</f>
        <v>44455</v>
      </c>
      <c r="L520" s="97" t="str">
        <f>IFERROR(IF(AND(OR(Abfalldokumentation!$I520="BU3",Abfalldokumentation!$I520="Verkauf"),Abfalldokumentation!$N520="Schimmel",Abfalldokumentation!$O520="keinen Abnehmer/kein Schälpersonal"),"Div. Zipfel, ES ohne Verwendung",VLOOKUP(Abfalldokumentation!$M520,Produktgruppen!A:B,2,FALSE)),"-")</f>
        <v>Vorschmelz</v>
      </c>
      <c r="M520" s="99" t="str">
        <f>IFERROR(VLOOKUP(Abfalldokumentation!$W520,Artikel!A:C,3,FALSE),Abfalldokumentation!$W520)</f>
        <v>VOS Räucher extra natri</v>
      </c>
      <c r="N520" s="100" t="str">
        <f>VLOOKUP(D520,'Liste Gründe'!A:D,2,FALSE)</f>
        <v>Schimmel</v>
      </c>
      <c r="O520" s="98" t="str">
        <f>IF(ISBLANK(F520),VLOOKUP(Abfalldokumentation!$X520,'Liste Gründe'!A:D,3,FALSE),F520)</f>
        <v>VOS &gt; Einsatz</v>
      </c>
      <c r="P520" s="100" t="str">
        <f>IF(ISBLANK(Abfalldokumentation!$G520),"-",Abfalldokumentation!$G520)</f>
        <v>-</v>
      </c>
      <c r="Q520" s="99">
        <f t="shared" si="57"/>
        <v>37</v>
      </c>
      <c r="R520" s="100" t="str">
        <f t="shared" si="58"/>
        <v>Produkte</v>
      </c>
      <c r="S520" s="100" t="str">
        <f t="shared" si="59"/>
        <v>BUs</v>
      </c>
      <c r="T520" s="100" t="str">
        <f t="shared" si="60"/>
        <v>Symptome</v>
      </c>
      <c r="U520" s="100">
        <f>IFERROR(VLOOKUP(Abfalldokumentation!$W520,Kennzahlen!S:U,3,FALSE)*Abfalldokumentation!$J520,"0")</f>
        <v>7.5</v>
      </c>
      <c r="V520" s="99" t="str">
        <f>IF(ISBLANK(A520),VLOOKUP(Abfalldokumentation!$W520,'Linien - BU'!R:S,2,FALSE),A520)</f>
        <v>L11</v>
      </c>
      <c r="W520" s="95">
        <f t="shared" si="61"/>
        <v>29500613</v>
      </c>
      <c r="X520" s="108">
        <f t="shared" si="62"/>
        <v>12</v>
      </c>
      <c r="Y520" s="34"/>
      <c r="AC520" s="34"/>
      <c r="AF520" s="34"/>
      <c r="AG520" s="34"/>
      <c r="AH520" s="34"/>
    </row>
    <row r="521" spans="1:34" ht="30" customHeight="1" x14ac:dyDescent="0.25">
      <c r="A521" s="56" t="s">
        <v>15087</v>
      </c>
      <c r="B521" s="57">
        <v>29500885</v>
      </c>
      <c r="C521" s="57">
        <v>28</v>
      </c>
      <c r="D521" s="57">
        <v>61</v>
      </c>
      <c r="E521" s="58">
        <v>44455</v>
      </c>
      <c r="F521" s="59" t="s">
        <v>15</v>
      </c>
      <c r="G521" s="60" t="s">
        <v>79</v>
      </c>
      <c r="H521" s="61" t="str">
        <f>IFERROR(VLOOKUP(Abfalldokumentation!$B521,Artikel!A:C,3,FALSE),Abfalldokumentation!$B521)</f>
        <v>ABS HEUBL</v>
      </c>
      <c r="I521" s="90" t="str">
        <f>VLOOKUP(V521,'Linien - BU'!A:B,2,FALSE)</f>
        <v>BU4</v>
      </c>
      <c r="J521" s="91">
        <f t="shared" si="56"/>
        <v>28</v>
      </c>
      <c r="K521" s="92">
        <f>Abfalldokumentation!$E521</f>
        <v>44455</v>
      </c>
      <c r="L521" s="91" t="str">
        <f>IFERROR(IF(AND(OR(Abfalldokumentation!$I521="BU3",Abfalldokumentation!$I521="Verkauf"),Abfalldokumentation!$N521="Schimmel",Abfalldokumentation!$O521="keinen Abnehmer/kein Schälpersonal"),"Div. Zipfel, ES ohne Verwendung",VLOOKUP(Abfalldokumentation!$M521,Produktgruppen!A:B,2,FALSE)),"-")</f>
        <v>ABS</v>
      </c>
      <c r="M521" s="93" t="str">
        <f>IFERROR(VLOOKUP(Abfalldokumentation!$W521,Artikel!A:C,3,FALSE),Abfalldokumentation!$W521)</f>
        <v>ABS HEUBL</v>
      </c>
      <c r="N521" s="94" t="str">
        <f>VLOOKUP(D521,'Liste Gründe'!A:D,2,FALSE)</f>
        <v>keinen Verwendungszweck</v>
      </c>
      <c r="O521" s="92" t="str">
        <f>IF(ISBLANK(F521),VLOOKUP(Abfalldokumentation!$X521,'Liste Gründe'!A:D,3,FALSE),F521)</f>
        <v>keinen Verwendungszweck</v>
      </c>
      <c r="P521" s="94" t="str">
        <f>IF(ISBLANK(Abfalldokumentation!$G521),"-",Abfalldokumentation!$G521)</f>
        <v>&lt;300kg/Monat</v>
      </c>
      <c r="Q521" s="93">
        <f t="shared" si="57"/>
        <v>37</v>
      </c>
      <c r="R521" s="94" t="str">
        <f t="shared" si="58"/>
        <v>Produkte</v>
      </c>
      <c r="S521" s="94" t="str">
        <f t="shared" si="59"/>
        <v>BUs</v>
      </c>
      <c r="T521" s="94" t="str">
        <f t="shared" si="60"/>
        <v>Symptome</v>
      </c>
      <c r="U521" s="94">
        <f>IFERROR(VLOOKUP(Abfalldokumentation!$W521,Kennzahlen!S:U,3,FALSE)*Abfalldokumentation!$J521,"0")</f>
        <v>0.28000000000000003</v>
      </c>
      <c r="V521" s="93" t="str">
        <f>IF(ISBLANK(A521),VLOOKUP(Abfalldokumentation!$W521,'Linien - BU'!R:S,2,FALSE),A521)</f>
        <v>L21</v>
      </c>
      <c r="W521" s="95">
        <f t="shared" si="61"/>
        <v>29500885</v>
      </c>
      <c r="X521" s="108">
        <f t="shared" si="62"/>
        <v>61</v>
      </c>
      <c r="Y521" s="34"/>
      <c r="AC521" s="34"/>
      <c r="AF521" s="34"/>
      <c r="AG521" s="34"/>
      <c r="AH521" s="34"/>
    </row>
    <row r="522" spans="1:34" ht="30" customHeight="1" x14ac:dyDescent="0.25">
      <c r="A522" s="50" t="s">
        <v>15087</v>
      </c>
      <c r="B522" s="51">
        <v>29500886</v>
      </c>
      <c r="C522" s="51">
        <v>20</v>
      </c>
      <c r="D522" s="51">
        <v>61</v>
      </c>
      <c r="E522" s="52">
        <v>44455</v>
      </c>
      <c r="F522" s="53" t="s">
        <v>15</v>
      </c>
      <c r="G522" s="54" t="s">
        <v>208</v>
      </c>
      <c r="H522" s="55" t="str">
        <f>IFERROR(VLOOKUP(Abfalldokumentation!$B522,Artikel!A:C,3,FALSE),Abfalldokumentation!$B522)</f>
        <v>ABS MEDI-KRÄUK</v>
      </c>
      <c r="I522" s="96" t="str">
        <f>VLOOKUP(V522,'Linien - BU'!A:B,2,FALSE)</f>
        <v>BU4</v>
      </c>
      <c r="J522" s="97">
        <f t="shared" si="56"/>
        <v>20</v>
      </c>
      <c r="K522" s="98">
        <f>Abfalldokumentation!$E522</f>
        <v>44455</v>
      </c>
      <c r="L522" s="97" t="str">
        <f>IFERROR(IF(AND(OR(Abfalldokumentation!$I522="BU3",Abfalldokumentation!$I522="Verkauf"),Abfalldokumentation!$N522="Schimmel",Abfalldokumentation!$O522="keinen Abnehmer/kein Schälpersonal"),"Div. Zipfel, ES ohne Verwendung",VLOOKUP(Abfalldokumentation!$M522,Produktgruppen!A:B,2,FALSE)),"-")</f>
        <v>ABS</v>
      </c>
      <c r="M522" s="99" t="str">
        <f>IFERROR(VLOOKUP(Abfalldokumentation!$W522,Artikel!A:C,3,FALSE),Abfalldokumentation!$W522)</f>
        <v>ABS MEDI-KRÄUK</v>
      </c>
      <c r="N522" s="100" t="str">
        <f>VLOOKUP(D522,'Liste Gründe'!A:D,2,FALSE)</f>
        <v>keinen Verwendungszweck</v>
      </c>
      <c r="O522" s="98" t="str">
        <f>IF(ISBLANK(F522),VLOOKUP(Abfalldokumentation!$X522,'Liste Gründe'!A:D,3,FALSE),F522)</f>
        <v>keinen Verwendungszweck</v>
      </c>
      <c r="P522" s="100" t="str">
        <f>IF(ISBLANK(Abfalldokumentation!$G522),"-",Abfalldokumentation!$G522)</f>
        <v>&lt;500kg/Monat</v>
      </c>
      <c r="Q522" s="99">
        <f t="shared" si="57"/>
        <v>37</v>
      </c>
      <c r="R522" s="100" t="str">
        <f t="shared" si="58"/>
        <v>Produkte</v>
      </c>
      <c r="S522" s="100" t="str">
        <f t="shared" si="59"/>
        <v>BUs</v>
      </c>
      <c r="T522" s="100" t="str">
        <f t="shared" si="60"/>
        <v>Symptome</v>
      </c>
      <c r="U522" s="100">
        <f>IFERROR(VLOOKUP(Abfalldokumentation!$W522,Kennzahlen!S:U,3,FALSE)*Abfalldokumentation!$J522,"0")</f>
        <v>30</v>
      </c>
      <c r="V522" s="99" t="str">
        <f>IF(ISBLANK(A522),VLOOKUP(Abfalldokumentation!$W522,'Linien - BU'!R:S,2,FALSE),A522)</f>
        <v>L21</v>
      </c>
      <c r="W522" s="95">
        <f t="shared" si="61"/>
        <v>29500886</v>
      </c>
      <c r="X522" s="108">
        <f t="shared" si="62"/>
        <v>61</v>
      </c>
      <c r="Y522" s="34"/>
      <c r="AC522" s="34"/>
      <c r="AF522" s="34"/>
      <c r="AG522" s="34"/>
      <c r="AH522" s="34"/>
    </row>
    <row r="523" spans="1:34" ht="30" customHeight="1" x14ac:dyDescent="0.25">
      <c r="A523" s="56" t="s">
        <v>15087</v>
      </c>
      <c r="B523" s="57">
        <v>29500906</v>
      </c>
      <c r="C523" s="57">
        <v>25</v>
      </c>
      <c r="D523" s="57">
        <v>61</v>
      </c>
      <c r="E523" s="58">
        <v>44455</v>
      </c>
      <c r="F523" s="59" t="s">
        <v>15</v>
      </c>
      <c r="G523" s="60" t="s">
        <v>79</v>
      </c>
      <c r="H523" s="61" t="str">
        <f>IFERROR(VLOOKUP(Abfalldokumentation!$B523,Artikel!A:C,3,FALSE),Abfalldokumentation!$B523)</f>
        <v>ABS SCH-PAUL</v>
      </c>
      <c r="I523" s="90" t="str">
        <f>VLOOKUP(V523,'Linien - BU'!A:B,2,FALSE)</f>
        <v>BU4</v>
      </c>
      <c r="J523" s="91">
        <f t="shared" si="56"/>
        <v>25</v>
      </c>
      <c r="K523" s="92">
        <f>Abfalldokumentation!$E523</f>
        <v>44455</v>
      </c>
      <c r="L523" s="91" t="str">
        <f>IFERROR(IF(AND(OR(Abfalldokumentation!$I523="BU3",Abfalldokumentation!$I523="Verkauf"),Abfalldokumentation!$N523="Schimmel",Abfalldokumentation!$O523="keinen Abnehmer/kein Schälpersonal"),"Div. Zipfel, ES ohne Verwendung",VLOOKUP(Abfalldokumentation!$M523,Produktgruppen!A:B,2,FALSE)),"-")</f>
        <v>ABS</v>
      </c>
      <c r="M523" s="93" t="str">
        <f>IFERROR(VLOOKUP(Abfalldokumentation!$W523,Artikel!A:C,3,FALSE),Abfalldokumentation!$W523)</f>
        <v>ABS SCH-PAUL</v>
      </c>
      <c r="N523" s="94" t="str">
        <f>VLOOKUP(D523,'Liste Gründe'!A:D,2,FALSE)</f>
        <v>keinen Verwendungszweck</v>
      </c>
      <c r="O523" s="92" t="str">
        <f>IF(ISBLANK(F523),VLOOKUP(Abfalldokumentation!$X523,'Liste Gründe'!A:D,3,FALSE),F523)</f>
        <v>keinen Verwendungszweck</v>
      </c>
      <c r="P523" s="94" t="str">
        <f>IF(ISBLANK(Abfalldokumentation!$G523),"-",Abfalldokumentation!$G523)</f>
        <v>&lt;300kg/Monat</v>
      </c>
      <c r="Q523" s="93">
        <f t="shared" si="57"/>
        <v>37</v>
      </c>
      <c r="R523" s="94" t="str">
        <f t="shared" si="58"/>
        <v>Produkte</v>
      </c>
      <c r="S523" s="94" t="str">
        <f t="shared" si="59"/>
        <v>BUs</v>
      </c>
      <c r="T523" s="94" t="str">
        <f t="shared" si="60"/>
        <v>Symptome</v>
      </c>
      <c r="U523" s="94">
        <f>IFERROR(VLOOKUP(Abfalldokumentation!$W523,Kennzahlen!S:U,3,FALSE)*Abfalldokumentation!$J523,"0")</f>
        <v>0.25</v>
      </c>
      <c r="V523" s="93" t="str">
        <f>IF(ISBLANK(A523),VLOOKUP(Abfalldokumentation!$W523,'Linien - BU'!R:S,2,FALSE),A523)</f>
        <v>L21</v>
      </c>
      <c r="W523" s="95">
        <f t="shared" si="61"/>
        <v>29500906</v>
      </c>
      <c r="X523" s="108">
        <f t="shared" si="62"/>
        <v>61</v>
      </c>
      <c r="Y523" s="34"/>
      <c r="AC523" s="34"/>
      <c r="AF523" s="34"/>
      <c r="AG523" s="34"/>
      <c r="AH523" s="34"/>
    </row>
    <row r="524" spans="1:34" ht="30" customHeight="1" x14ac:dyDescent="0.25">
      <c r="A524" s="50" t="s">
        <v>15087</v>
      </c>
      <c r="B524" s="51">
        <v>29500906</v>
      </c>
      <c r="C524" s="51">
        <v>19</v>
      </c>
      <c r="D524" s="51">
        <v>61</v>
      </c>
      <c r="E524" s="52">
        <v>44455</v>
      </c>
      <c r="F524" s="53" t="s">
        <v>15</v>
      </c>
      <c r="G524" s="54" t="s">
        <v>79</v>
      </c>
      <c r="H524" s="55" t="str">
        <f>IFERROR(VLOOKUP(Abfalldokumentation!$B524,Artikel!A:C,3,FALSE),Abfalldokumentation!$B524)</f>
        <v>ABS SCH-PAUL</v>
      </c>
      <c r="I524" s="96" t="str">
        <f>VLOOKUP(V524,'Linien - BU'!A:B,2,FALSE)</f>
        <v>BU4</v>
      </c>
      <c r="J524" s="97">
        <f t="shared" si="56"/>
        <v>19</v>
      </c>
      <c r="K524" s="98">
        <f>Abfalldokumentation!$E524</f>
        <v>44455</v>
      </c>
      <c r="L524" s="97" t="str">
        <f>IFERROR(IF(AND(OR(Abfalldokumentation!$I524="BU3",Abfalldokumentation!$I524="Verkauf"),Abfalldokumentation!$N524="Schimmel",Abfalldokumentation!$O524="keinen Abnehmer/kein Schälpersonal"),"Div. Zipfel, ES ohne Verwendung",VLOOKUP(Abfalldokumentation!$M524,Produktgruppen!A:B,2,FALSE)),"-")</f>
        <v>ABS</v>
      </c>
      <c r="M524" s="99" t="str">
        <f>IFERROR(VLOOKUP(Abfalldokumentation!$W524,Artikel!A:C,3,FALSE),Abfalldokumentation!$W524)</f>
        <v>ABS SCH-PAUL</v>
      </c>
      <c r="N524" s="100" t="str">
        <f>VLOOKUP(D524,'Liste Gründe'!A:D,2,FALSE)</f>
        <v>keinen Verwendungszweck</v>
      </c>
      <c r="O524" s="98" t="str">
        <f>IF(ISBLANK(F524),VLOOKUP(Abfalldokumentation!$X524,'Liste Gründe'!A:D,3,FALSE),F524)</f>
        <v>keinen Verwendungszweck</v>
      </c>
      <c r="P524" s="100" t="str">
        <f>IF(ISBLANK(Abfalldokumentation!$G524),"-",Abfalldokumentation!$G524)</f>
        <v>&lt;300kg/Monat</v>
      </c>
      <c r="Q524" s="99">
        <f t="shared" si="57"/>
        <v>37</v>
      </c>
      <c r="R524" s="100" t="str">
        <f t="shared" si="58"/>
        <v>Produkte</v>
      </c>
      <c r="S524" s="100" t="str">
        <f t="shared" si="59"/>
        <v>BUs</v>
      </c>
      <c r="T524" s="100" t="str">
        <f t="shared" si="60"/>
        <v>Symptome</v>
      </c>
      <c r="U524" s="100">
        <f>IFERROR(VLOOKUP(Abfalldokumentation!$W524,Kennzahlen!S:U,3,FALSE)*Abfalldokumentation!$J524,"0")</f>
        <v>0.19</v>
      </c>
      <c r="V524" s="99" t="str">
        <f>IF(ISBLANK(A524),VLOOKUP(Abfalldokumentation!$W524,'Linien - BU'!R:S,2,FALSE),A524)</f>
        <v>L21</v>
      </c>
      <c r="W524" s="95">
        <f t="shared" si="61"/>
        <v>29500906</v>
      </c>
      <c r="X524" s="108">
        <f t="shared" si="62"/>
        <v>61</v>
      </c>
      <c r="Y524" s="34"/>
      <c r="AC524" s="34"/>
      <c r="AF524" s="34"/>
      <c r="AG524" s="34"/>
      <c r="AH524" s="34"/>
    </row>
    <row r="525" spans="1:34" ht="30" customHeight="1" x14ac:dyDescent="0.25">
      <c r="A525" s="56" t="s">
        <v>15077</v>
      </c>
      <c r="B525" s="57">
        <v>29500910</v>
      </c>
      <c r="C525" s="57">
        <v>41</v>
      </c>
      <c r="D525" s="57">
        <v>61</v>
      </c>
      <c r="E525" s="58">
        <v>44455</v>
      </c>
      <c r="F525" s="59" t="s">
        <v>15</v>
      </c>
      <c r="G525" s="60" t="s">
        <v>208</v>
      </c>
      <c r="H525" s="61" t="str">
        <f>IFERROR(VLOOKUP(Abfalldokumentation!$B525,Artikel!A:C,3,FALSE),Abfalldokumentation!$B525)</f>
        <v>ABS Unser Blütenkäse</v>
      </c>
      <c r="I525" s="90" t="str">
        <f>VLOOKUP(V525,'Linien - BU'!A:B,2,FALSE)</f>
        <v>BU4</v>
      </c>
      <c r="J525" s="91">
        <f t="shared" si="56"/>
        <v>41</v>
      </c>
      <c r="K525" s="92">
        <f>Abfalldokumentation!$E525</f>
        <v>44455</v>
      </c>
      <c r="L525" s="91" t="str">
        <f>IFERROR(IF(AND(OR(Abfalldokumentation!$I525="BU3",Abfalldokumentation!$I525="Verkauf"),Abfalldokumentation!$N525="Schimmel",Abfalldokumentation!$O525="keinen Abnehmer/kein Schälpersonal"),"Div. Zipfel, ES ohne Verwendung",VLOOKUP(Abfalldokumentation!$M525,Produktgruppen!A:B,2,FALSE)),"-")</f>
        <v>ABS</v>
      </c>
      <c r="M525" s="93" t="str">
        <f>IFERROR(VLOOKUP(Abfalldokumentation!$W525,Artikel!A:C,3,FALSE),Abfalldokumentation!$W525)</f>
        <v>ABS Unser Blütenkäse</v>
      </c>
      <c r="N525" s="94" t="str">
        <f>VLOOKUP(D525,'Liste Gründe'!A:D,2,FALSE)</f>
        <v>keinen Verwendungszweck</v>
      </c>
      <c r="O525" s="92" t="str">
        <f>IF(ISBLANK(F525),VLOOKUP(Abfalldokumentation!$X525,'Liste Gründe'!A:D,3,FALSE),F525)</f>
        <v>keinen Verwendungszweck</v>
      </c>
      <c r="P525" s="94" t="str">
        <f>IF(ISBLANK(Abfalldokumentation!$G525),"-",Abfalldokumentation!$G525)</f>
        <v>&lt;500kg/Monat</v>
      </c>
      <c r="Q525" s="93">
        <f t="shared" si="57"/>
        <v>37</v>
      </c>
      <c r="R525" s="94" t="str">
        <f t="shared" si="58"/>
        <v>Produkte</v>
      </c>
      <c r="S525" s="94" t="str">
        <f t="shared" si="59"/>
        <v>BUs</v>
      </c>
      <c r="T525" s="94" t="str">
        <f t="shared" si="60"/>
        <v>Symptome</v>
      </c>
      <c r="U525" s="94">
        <f>IFERROR(VLOOKUP(Abfalldokumentation!$W525,Kennzahlen!S:U,3,FALSE)*Abfalldokumentation!$J525,"0")</f>
        <v>0.41000000000000003</v>
      </c>
      <c r="V525" s="93" t="str">
        <f>IF(ISBLANK(A525),VLOOKUP(Abfalldokumentation!$W525,'Linien - BU'!R:S,2,FALSE),A525)</f>
        <v>L22</v>
      </c>
      <c r="W525" s="95">
        <f t="shared" si="61"/>
        <v>29500910</v>
      </c>
      <c r="X525" s="108">
        <f t="shared" si="62"/>
        <v>61</v>
      </c>
      <c r="Y525" s="34"/>
      <c r="AC525" s="34"/>
      <c r="AF525" s="34"/>
      <c r="AG525" s="34"/>
      <c r="AH525" s="34"/>
    </row>
    <row r="526" spans="1:34" ht="30" customHeight="1" x14ac:dyDescent="0.25">
      <c r="A526" s="50" t="s">
        <v>15060</v>
      </c>
      <c r="B526" s="51">
        <v>29500913</v>
      </c>
      <c r="C526" s="51">
        <v>18</v>
      </c>
      <c r="D526" s="51">
        <v>61</v>
      </c>
      <c r="E526" s="52">
        <v>44455</v>
      </c>
      <c r="F526" s="53" t="s">
        <v>15</v>
      </c>
      <c r="G526" s="54" t="s">
        <v>155</v>
      </c>
      <c r="H526" s="55" t="str">
        <f>IFERROR(VLOOKUP(Abfalldokumentation!$B526,Artikel!A:C,3,FALSE),Abfalldokumentation!$B526)</f>
        <v>ABS ZIEGENR</v>
      </c>
      <c r="I526" s="96" t="str">
        <f>VLOOKUP(V526,'Linien - BU'!A:B,2,FALSE)</f>
        <v>BU4</v>
      </c>
      <c r="J526" s="97">
        <f t="shared" si="56"/>
        <v>18</v>
      </c>
      <c r="K526" s="98">
        <f>Abfalldokumentation!$E526</f>
        <v>44455</v>
      </c>
      <c r="L526" s="97" t="str">
        <f>IFERROR(IF(AND(OR(Abfalldokumentation!$I526="BU3",Abfalldokumentation!$I526="Verkauf"),Abfalldokumentation!$N526="Schimmel",Abfalldokumentation!$O526="keinen Abnehmer/kein Schälpersonal"),"Div. Zipfel, ES ohne Verwendung",VLOOKUP(Abfalldokumentation!$M526,Produktgruppen!A:B,2,FALSE)),"-")</f>
        <v>ABS</v>
      </c>
      <c r="M526" s="99" t="str">
        <f>IFERROR(VLOOKUP(Abfalldokumentation!$W526,Artikel!A:C,3,FALSE),Abfalldokumentation!$W526)</f>
        <v>ABS ZIEGENR</v>
      </c>
      <c r="N526" s="100" t="str">
        <f>VLOOKUP(D526,'Liste Gründe'!A:D,2,FALSE)</f>
        <v>keinen Verwendungszweck</v>
      </c>
      <c r="O526" s="98" t="str">
        <f>IF(ISBLANK(F526),VLOOKUP(Abfalldokumentation!$X526,'Liste Gründe'!A:D,3,FALSE),F526)</f>
        <v>keinen Verwendungszweck</v>
      </c>
      <c r="P526" s="100" t="str">
        <f>IF(ISBLANK(Abfalldokumentation!$G526),"-",Abfalldokumentation!$G526)</f>
        <v>&lt;100kg/Monat</v>
      </c>
      <c r="Q526" s="99">
        <f t="shared" si="57"/>
        <v>37</v>
      </c>
      <c r="R526" s="100" t="str">
        <f t="shared" si="58"/>
        <v>Produkte</v>
      </c>
      <c r="S526" s="100" t="str">
        <f t="shared" si="59"/>
        <v>BUs</v>
      </c>
      <c r="T526" s="100" t="str">
        <f t="shared" si="60"/>
        <v>Symptome</v>
      </c>
      <c r="U526" s="100">
        <f>IFERROR(VLOOKUP(Abfalldokumentation!$W526,Kennzahlen!S:U,3,FALSE)*Abfalldokumentation!$J526,"0")</f>
        <v>0.18</v>
      </c>
      <c r="V526" s="99" t="str">
        <f>IF(ISBLANK(A526),VLOOKUP(Abfalldokumentation!$W526,'Linien - BU'!R:S,2,FALSE),A526)</f>
        <v>L20</v>
      </c>
      <c r="W526" s="95">
        <f t="shared" si="61"/>
        <v>29500913</v>
      </c>
      <c r="X526" s="108">
        <f t="shared" si="62"/>
        <v>61</v>
      </c>
      <c r="Y526" s="34"/>
      <c r="AC526" s="34"/>
      <c r="AF526" s="34"/>
      <c r="AG526" s="34"/>
      <c r="AH526" s="34"/>
    </row>
    <row r="527" spans="1:34" ht="30" customHeight="1" x14ac:dyDescent="0.25">
      <c r="A527" s="56" t="s">
        <v>15077</v>
      </c>
      <c r="B527" s="57">
        <v>29501039</v>
      </c>
      <c r="C527" s="57">
        <v>40</v>
      </c>
      <c r="D527" s="57">
        <v>61</v>
      </c>
      <c r="E527" s="58">
        <v>44455</v>
      </c>
      <c r="F527" s="59" t="s">
        <v>15</v>
      </c>
      <c r="G527" s="60" t="s">
        <v>160</v>
      </c>
      <c r="H527" s="61" t="str">
        <f>IFERROR(VLOOKUP(Abfalldokumentation!$B527,Artikel!A:C,3,FALSE),Abfalldokumentation!$B527)</f>
        <v>ABS OLD-AMSTERDAM</v>
      </c>
      <c r="I527" s="90" t="str">
        <f>VLOOKUP(V527,'Linien - BU'!A:B,2,FALSE)</f>
        <v>BU4</v>
      </c>
      <c r="J527" s="91">
        <f t="shared" si="56"/>
        <v>40</v>
      </c>
      <c r="K527" s="92">
        <f>Abfalldokumentation!$E527</f>
        <v>44455</v>
      </c>
      <c r="L527" s="91" t="str">
        <f>IFERROR(IF(AND(OR(Abfalldokumentation!$I527="BU3",Abfalldokumentation!$I527="Verkauf"),Abfalldokumentation!$N527="Schimmel",Abfalldokumentation!$O527="keinen Abnehmer/kein Schälpersonal"),"Div. Zipfel, ES ohne Verwendung",VLOOKUP(Abfalldokumentation!$M527,Produktgruppen!A:B,2,FALSE)),"-")</f>
        <v>ABS</v>
      </c>
      <c r="M527" s="93" t="str">
        <f>IFERROR(VLOOKUP(Abfalldokumentation!$W527,Artikel!A:C,3,FALSE),Abfalldokumentation!$W527)</f>
        <v>ABS OLD-AMSTERDAM</v>
      </c>
      <c r="N527" s="94" t="str">
        <f>VLOOKUP(D527,'Liste Gründe'!A:D,2,FALSE)</f>
        <v>keinen Verwendungszweck</v>
      </c>
      <c r="O527" s="92" t="str">
        <f>IF(ISBLANK(F527),VLOOKUP(Abfalldokumentation!$X527,'Liste Gründe'!A:D,3,FALSE),F527)</f>
        <v>keinen Verwendungszweck</v>
      </c>
      <c r="P527" s="94" t="str">
        <f>IF(ISBLANK(Abfalldokumentation!$G527),"-",Abfalldokumentation!$G527)</f>
        <v>&lt;1000kg/Monat</v>
      </c>
      <c r="Q527" s="93">
        <f t="shared" si="57"/>
        <v>37</v>
      </c>
      <c r="R527" s="94" t="str">
        <f t="shared" si="58"/>
        <v>Produkte</v>
      </c>
      <c r="S527" s="94" t="str">
        <f t="shared" si="59"/>
        <v>BUs</v>
      </c>
      <c r="T527" s="94" t="str">
        <f t="shared" si="60"/>
        <v>Symptome</v>
      </c>
      <c r="U527" s="94">
        <f>IFERROR(VLOOKUP(Abfalldokumentation!$W527,Kennzahlen!S:U,3,FALSE)*Abfalldokumentation!$J527,"0")</f>
        <v>4.0000000000000001E-3</v>
      </c>
      <c r="V527" s="93" t="str">
        <f>IF(ISBLANK(A527),VLOOKUP(Abfalldokumentation!$W527,'Linien - BU'!R:S,2,FALSE),A527)</f>
        <v>L22</v>
      </c>
      <c r="W527" s="95">
        <f t="shared" si="61"/>
        <v>29501039</v>
      </c>
      <c r="X527" s="108">
        <f t="shared" si="62"/>
        <v>61</v>
      </c>
      <c r="Y527" s="34"/>
      <c r="AC527" s="34"/>
      <c r="AF527" s="34"/>
      <c r="AG527" s="34"/>
      <c r="AH527" s="34"/>
    </row>
    <row r="528" spans="1:34" ht="30" customHeight="1" x14ac:dyDescent="0.25">
      <c r="A528" s="50" t="s">
        <v>15077</v>
      </c>
      <c r="B528" s="51">
        <v>29501039</v>
      </c>
      <c r="C528" s="51">
        <v>17</v>
      </c>
      <c r="D528" s="51">
        <v>61</v>
      </c>
      <c r="E528" s="52">
        <v>44455</v>
      </c>
      <c r="F528" s="53" t="s">
        <v>15</v>
      </c>
      <c r="G528" s="54" t="s">
        <v>160</v>
      </c>
      <c r="H528" s="55" t="str">
        <f>IFERROR(VLOOKUP(Abfalldokumentation!$B528,Artikel!A:C,3,FALSE),Abfalldokumentation!$B528)</f>
        <v>ABS OLD-AMSTERDAM</v>
      </c>
      <c r="I528" s="96" t="str">
        <f>VLOOKUP(V528,'Linien - BU'!A:B,2,FALSE)</f>
        <v>BU4</v>
      </c>
      <c r="J528" s="97">
        <f t="shared" si="56"/>
        <v>17</v>
      </c>
      <c r="K528" s="98">
        <f>Abfalldokumentation!$E528</f>
        <v>44455</v>
      </c>
      <c r="L528" s="97" t="str">
        <f>IFERROR(IF(AND(OR(Abfalldokumentation!$I528="BU3",Abfalldokumentation!$I528="Verkauf"),Abfalldokumentation!$N528="Schimmel",Abfalldokumentation!$O528="keinen Abnehmer/kein Schälpersonal"),"Div. Zipfel, ES ohne Verwendung",VLOOKUP(Abfalldokumentation!$M528,Produktgruppen!A:B,2,FALSE)),"-")</f>
        <v>ABS</v>
      </c>
      <c r="M528" s="99" t="str">
        <f>IFERROR(VLOOKUP(Abfalldokumentation!$W528,Artikel!A:C,3,FALSE),Abfalldokumentation!$W528)</f>
        <v>ABS OLD-AMSTERDAM</v>
      </c>
      <c r="N528" s="100" t="str">
        <f>VLOOKUP(D528,'Liste Gründe'!A:D,2,FALSE)</f>
        <v>keinen Verwendungszweck</v>
      </c>
      <c r="O528" s="98" t="str">
        <f>IF(ISBLANK(F528),VLOOKUP(Abfalldokumentation!$X528,'Liste Gründe'!A:D,3,FALSE),F528)</f>
        <v>keinen Verwendungszweck</v>
      </c>
      <c r="P528" s="100" t="str">
        <f>IF(ISBLANK(Abfalldokumentation!$G528),"-",Abfalldokumentation!$G528)</f>
        <v>&lt;1000kg/Monat</v>
      </c>
      <c r="Q528" s="99">
        <f t="shared" si="57"/>
        <v>37</v>
      </c>
      <c r="R528" s="100" t="str">
        <f t="shared" si="58"/>
        <v>Produkte</v>
      </c>
      <c r="S528" s="100" t="str">
        <f t="shared" si="59"/>
        <v>BUs</v>
      </c>
      <c r="T528" s="100" t="str">
        <f t="shared" si="60"/>
        <v>Symptome</v>
      </c>
      <c r="U528" s="100">
        <f>IFERROR(VLOOKUP(Abfalldokumentation!$W528,Kennzahlen!S:U,3,FALSE)*Abfalldokumentation!$J528,"0")</f>
        <v>1.7000000000000001E-3</v>
      </c>
      <c r="V528" s="99" t="str">
        <f>IF(ISBLANK(A528),VLOOKUP(Abfalldokumentation!$W528,'Linien - BU'!R:S,2,FALSE),A528)</f>
        <v>L22</v>
      </c>
      <c r="W528" s="95">
        <f t="shared" si="61"/>
        <v>29501039</v>
      </c>
      <c r="X528" s="108">
        <f t="shared" si="62"/>
        <v>61</v>
      </c>
      <c r="Y528" s="34"/>
      <c r="AC528" s="34"/>
      <c r="AF528" s="34"/>
      <c r="AG528" s="34"/>
      <c r="AH528" s="34"/>
    </row>
    <row r="529" spans="1:34" ht="30" customHeight="1" x14ac:dyDescent="0.25">
      <c r="A529" s="56" t="s">
        <v>15044</v>
      </c>
      <c r="B529" s="57">
        <v>29501063</v>
      </c>
      <c r="C529" s="57">
        <v>24</v>
      </c>
      <c r="D529" s="57">
        <v>12</v>
      </c>
      <c r="E529" s="58">
        <v>44455</v>
      </c>
      <c r="F529" s="59" t="s">
        <v>15041</v>
      </c>
      <c r="G529" s="60" t="s">
        <v>87</v>
      </c>
      <c r="H529" s="61" t="str">
        <f>IFERROR(VLOOKUP(Abfalldokumentation!$B529,Artikel!A:C,3,FALSE),Abfalldokumentation!$B529)</f>
        <v>VOS GRW-NATUR ZIPFEL 35</v>
      </c>
      <c r="I529" s="90" t="str">
        <f>VLOOKUP(V529,'Linien - BU'!A:B,2,FALSE)</f>
        <v>Verkauf</v>
      </c>
      <c r="J529" s="91">
        <f t="shared" si="56"/>
        <v>24</v>
      </c>
      <c r="K529" s="92">
        <f>Abfalldokumentation!$E529</f>
        <v>44455</v>
      </c>
      <c r="L529" s="91" t="str">
        <f>IFERROR(IF(AND(OR(Abfalldokumentation!$I529="BU3",Abfalldokumentation!$I529="Verkauf"),Abfalldokumentation!$N529="Schimmel",Abfalldokumentation!$O529="keinen Abnehmer/kein Schälpersonal"),"Div. Zipfel, ES ohne Verwendung",VLOOKUP(Abfalldokumentation!$M529,Produktgruppen!A:B,2,FALSE)),"-")</f>
        <v>Div. Zipfel, ES ohne Verwendung</v>
      </c>
      <c r="M529" s="93" t="str">
        <f>IFERROR(VLOOKUP(Abfalldokumentation!$W529,Artikel!A:C,3,FALSE),Abfalldokumentation!$W529)</f>
        <v>VOS GRW-NATUR ZIPFEL 35</v>
      </c>
      <c r="N529" s="94" t="str">
        <f>VLOOKUP(D529,'Liste Gründe'!A:D,2,FALSE)</f>
        <v>Schimmel</v>
      </c>
      <c r="O529" s="92" t="str">
        <f>IF(ISBLANK(F529),VLOOKUP(Abfalldokumentation!$X529,'Liste Gründe'!A:D,3,FALSE),F529)</f>
        <v>keinen Abnehmer/kein Schälpersonal</v>
      </c>
      <c r="P529" s="94" t="str">
        <f>IF(ISBLANK(Abfalldokumentation!$G529),"-",Abfalldokumentation!$G529)</f>
        <v>keinen Abnehmer/Schälen</v>
      </c>
      <c r="Q529" s="93">
        <f t="shared" si="57"/>
        <v>37</v>
      </c>
      <c r="R529" s="94" t="str">
        <f t="shared" si="58"/>
        <v>Produkte</v>
      </c>
      <c r="S529" s="94" t="str">
        <f t="shared" si="59"/>
        <v>BUs</v>
      </c>
      <c r="T529" s="94" t="str">
        <f t="shared" si="60"/>
        <v>Symptome</v>
      </c>
      <c r="U529" s="94">
        <f>IFERROR(VLOOKUP(Abfalldokumentation!$W529,Kennzahlen!S:U,3,FALSE)*Abfalldokumentation!$J529,"0")</f>
        <v>12</v>
      </c>
      <c r="V529" s="93" t="str">
        <f>IF(ISBLANK(A529),VLOOKUP(Abfalldokumentation!$W529,'Linien - BU'!R:S,2,FALSE),A529)</f>
        <v>Verkauf</v>
      </c>
      <c r="W529" s="95">
        <f t="shared" si="61"/>
        <v>29501063</v>
      </c>
      <c r="X529" s="108">
        <f t="shared" si="62"/>
        <v>12</v>
      </c>
      <c r="Y529" s="34"/>
      <c r="AC529" s="34"/>
      <c r="AF529" s="34"/>
      <c r="AG529" s="34"/>
      <c r="AH529" s="34"/>
    </row>
    <row r="530" spans="1:34" ht="30" customHeight="1" x14ac:dyDescent="0.25">
      <c r="A530" s="50" t="s">
        <v>63</v>
      </c>
      <c r="B530" s="51">
        <v>32000049</v>
      </c>
      <c r="C530" s="51">
        <v>52</v>
      </c>
      <c r="D530" s="51">
        <v>32</v>
      </c>
      <c r="E530" s="52">
        <v>44455</v>
      </c>
      <c r="F530" s="53" t="s">
        <v>186</v>
      </c>
      <c r="G530" s="54" t="s">
        <v>293</v>
      </c>
      <c r="H530" s="55" t="str">
        <f>IFERROR(VLOOKUP(Abfalldokumentation!$B530,Artikel!A:C,3,FALSE),Abfalldokumentation!$B530)</f>
        <v>GRW NATUR 7,2KG</v>
      </c>
      <c r="I530" s="96" t="str">
        <f>VLOOKUP(V530,'Linien - BU'!A:B,2,FALSE)</f>
        <v>BU1</v>
      </c>
      <c r="J530" s="97">
        <f t="shared" si="56"/>
        <v>52</v>
      </c>
      <c r="K530" s="98">
        <f>Abfalldokumentation!$E530</f>
        <v>44455</v>
      </c>
      <c r="L530" s="97" t="str">
        <f>IFERROR(IF(AND(OR(Abfalldokumentation!$I530="BU3",Abfalldokumentation!$I530="Verkauf"),Abfalldokumentation!$N530="Schimmel",Abfalldokumentation!$O530="keinen Abnehmer/kein Schälpersonal"),"Div. Zipfel, ES ohne Verwendung",VLOOKUP(Abfalldokumentation!$M530,Produktgruppen!A:B,2,FALSE)),"-")</f>
        <v>RW</v>
      </c>
      <c r="M530" s="99" t="str">
        <f>IFERROR(VLOOKUP(Abfalldokumentation!$W530,Artikel!A:C,3,FALSE),Abfalldokumentation!$W530)</f>
        <v>GRW NATUR 7,2KG</v>
      </c>
      <c r="N530" s="100" t="str">
        <f>VLOOKUP(D530,'Liste Gründe'!A:D,2,FALSE)</f>
        <v>Linienbezogen</v>
      </c>
      <c r="O530" s="98" t="str">
        <f>IF(ISBLANK(F530),VLOOKUP(Abfalldokumentation!$X530,'Liste Gründe'!A:D,3,FALSE),F530)</f>
        <v>Bodenabfall Abfüllung</v>
      </c>
      <c r="P530" s="100" t="str">
        <f>IF(ISBLANK(Abfalldokumentation!$G530),"-",Abfalldokumentation!$G530)</f>
        <v>aus der Hand gerutscht</v>
      </c>
      <c r="Q530" s="99">
        <f t="shared" si="57"/>
        <v>37</v>
      </c>
      <c r="R530" s="100" t="str">
        <f t="shared" si="58"/>
        <v>Produkte</v>
      </c>
      <c r="S530" s="100" t="str">
        <f t="shared" si="59"/>
        <v>BUs</v>
      </c>
      <c r="T530" s="100" t="str">
        <f t="shared" si="60"/>
        <v>Symptome</v>
      </c>
      <c r="U530" s="100" t="str">
        <f>IFERROR(VLOOKUP(Abfalldokumentation!$W530,Kennzahlen!S:U,3,FALSE)*Abfalldokumentation!$J530,"0")</f>
        <v>0</v>
      </c>
      <c r="V530" s="99" t="str">
        <f>IF(ISBLANK(A530),VLOOKUP(Abfalldokumentation!$W530,'Linien - BU'!R:S,2,FALSE),A530)</f>
        <v>Abfüllung</v>
      </c>
      <c r="W530" s="95">
        <f t="shared" si="61"/>
        <v>32000049</v>
      </c>
      <c r="X530" s="108">
        <f t="shared" si="62"/>
        <v>32</v>
      </c>
      <c r="Y530" s="34"/>
      <c r="AC530" s="34"/>
      <c r="AF530" s="34"/>
      <c r="AG530" s="34"/>
      <c r="AH530" s="34"/>
    </row>
    <row r="531" spans="1:34" ht="30" customHeight="1" x14ac:dyDescent="0.25">
      <c r="A531" s="56" t="s">
        <v>63</v>
      </c>
      <c r="B531" s="57">
        <v>32000107</v>
      </c>
      <c r="C531" s="57">
        <v>27.6</v>
      </c>
      <c r="D531" s="57">
        <v>33</v>
      </c>
      <c r="E531" s="58">
        <v>44455</v>
      </c>
      <c r="F531" s="59" t="s">
        <v>186</v>
      </c>
      <c r="G531" s="60" t="s">
        <v>207</v>
      </c>
      <c r="H531" s="61" t="str">
        <f>IFERROR(VLOOKUP(Abfalldokumentation!$B531,Artikel!A:C,3,FALSE),Abfalldokumentation!$B531)</f>
        <v>GRW CHILI-NAT 7,2GK NEU</v>
      </c>
      <c r="I531" s="90" t="str">
        <f>VLOOKUP(V531,'Linien - BU'!A:B,2,FALSE)</f>
        <v>BU1</v>
      </c>
      <c r="J531" s="91">
        <f t="shared" si="56"/>
        <v>27.6</v>
      </c>
      <c r="K531" s="92">
        <f>Abfalldokumentation!$E531</f>
        <v>44455</v>
      </c>
      <c r="L531" s="91" t="str">
        <f>IFERROR(IF(AND(OR(Abfalldokumentation!$I531="BU3",Abfalldokumentation!$I531="Verkauf"),Abfalldokumentation!$N531="Schimmel",Abfalldokumentation!$O531="keinen Abnehmer/kein Schälpersonal"),"Div. Zipfel, ES ohne Verwendung",VLOOKUP(Abfalldokumentation!$M531,Produktgruppen!A:B,2,FALSE)),"-")</f>
        <v>RW</v>
      </c>
      <c r="M531" s="93" t="str">
        <f>IFERROR(VLOOKUP(Abfalldokumentation!$W531,Artikel!A:C,3,FALSE),Abfalldokumentation!$W531)</f>
        <v>GRW CHILI-NAT 7,2GK NEU</v>
      </c>
      <c r="N531" s="94" t="str">
        <f>VLOOKUP(D531,'Liste Gründe'!A:D,2,FALSE)</f>
        <v>Linienbezogen</v>
      </c>
      <c r="O531" s="92" t="str">
        <f>IF(ISBLANK(F531),VLOOKUP(Abfalldokumentation!$X531,'Liste Gründe'!A:D,3,FALSE),F531)</f>
        <v>Bodenabfall Abfüllung</v>
      </c>
      <c r="P531" s="94" t="str">
        <f>IF(ISBLANK(Abfalldokumentation!$G531),"-",Abfalldokumentation!$G531)</f>
        <v>Schlaufe gerissen</v>
      </c>
      <c r="Q531" s="93">
        <f t="shared" si="57"/>
        <v>37</v>
      </c>
      <c r="R531" s="94" t="str">
        <f t="shared" si="58"/>
        <v>Produkte</v>
      </c>
      <c r="S531" s="94" t="str">
        <f t="shared" si="59"/>
        <v>BUs</v>
      </c>
      <c r="T531" s="94" t="str">
        <f t="shared" si="60"/>
        <v>Symptome</v>
      </c>
      <c r="U531" s="94" t="str">
        <f>IFERROR(VLOOKUP(Abfalldokumentation!$W531,Kennzahlen!S:U,3,FALSE)*Abfalldokumentation!$J531,"0")</f>
        <v>0</v>
      </c>
      <c r="V531" s="93" t="str">
        <f>IF(ISBLANK(A531),VLOOKUP(Abfalldokumentation!$W531,'Linien - BU'!R:S,2,FALSE),A531)</f>
        <v>Abfüllung</v>
      </c>
      <c r="W531" s="95">
        <f t="shared" si="61"/>
        <v>32000107</v>
      </c>
      <c r="X531" s="108">
        <f t="shared" si="62"/>
        <v>33</v>
      </c>
      <c r="Y531" s="34"/>
      <c r="AC531" s="34"/>
      <c r="AF531" s="34"/>
      <c r="AG531" s="34"/>
      <c r="AH531" s="34"/>
    </row>
    <row r="532" spans="1:34" ht="30" customHeight="1" x14ac:dyDescent="0.25">
      <c r="A532" s="50" t="s">
        <v>349</v>
      </c>
      <c r="B532" s="51" t="s">
        <v>75</v>
      </c>
      <c r="C532" s="51">
        <v>24.400000000000006</v>
      </c>
      <c r="D532" s="51">
        <v>30</v>
      </c>
      <c r="E532" s="52">
        <v>44455</v>
      </c>
      <c r="F532" s="53"/>
      <c r="G532" s="54"/>
      <c r="H532" s="55" t="str">
        <f>IFERROR(VLOOKUP(Abfalldokumentation!$B532,Artikel!A:C,3,FALSE),Abfalldokumentation!$B532)</f>
        <v>Diverses</v>
      </c>
      <c r="I532" s="96" t="str">
        <f>VLOOKUP(V532,'Linien - BU'!A:B,2,FALSE)</f>
        <v>BU3</v>
      </c>
      <c r="J532" s="97">
        <f t="shared" si="56"/>
        <v>24.400000000000006</v>
      </c>
      <c r="K532" s="98">
        <f>Abfalldokumentation!$E532</f>
        <v>44455</v>
      </c>
      <c r="L532" s="97" t="str">
        <f>IFERROR(IF(AND(OR(Abfalldokumentation!$I532="BU3",Abfalldokumentation!$I532="Verkauf"),Abfalldokumentation!$N532="Schimmel",Abfalldokumentation!$O532="keinen Abnehmer/kein Schälpersonal"),"Div. Zipfel, ES ohne Verwendung",VLOOKUP(Abfalldokumentation!$M532,Produktgruppen!A:B,2,FALSE)),"-")</f>
        <v>Diverses</v>
      </c>
      <c r="M532" s="99" t="str">
        <f>IFERROR(VLOOKUP(Abfalldokumentation!$W532,Artikel!A:C,3,FALSE),Abfalldokumentation!$W532)</f>
        <v>Diverses</v>
      </c>
      <c r="N532" s="100" t="str">
        <f>VLOOKUP(D532,'Liste Gründe'!A:D,2,FALSE)</f>
        <v>Linienbezogen</v>
      </c>
      <c r="O532" s="98" t="str">
        <f>IF(ISBLANK(F532),VLOOKUP(Abfalldokumentation!$X532,'Liste Gründe'!A:D,3,FALSE),F532)</f>
        <v>Maschinenabfall</v>
      </c>
      <c r="P532" s="100" t="str">
        <f>IF(ISBLANK(Abfalldokumentation!$G532),"-",Abfalldokumentation!$G532)</f>
        <v>-</v>
      </c>
      <c r="Q532" s="99">
        <f t="shared" si="57"/>
        <v>37</v>
      </c>
      <c r="R532" s="100" t="str">
        <f t="shared" si="58"/>
        <v>Produkte</v>
      </c>
      <c r="S532" s="100" t="str">
        <f t="shared" si="59"/>
        <v>BUs</v>
      </c>
      <c r="T532" s="100" t="str">
        <f t="shared" si="60"/>
        <v>Symptome</v>
      </c>
      <c r="U532" s="100" t="str">
        <f>IFERROR(VLOOKUP(Abfalldokumentation!$W532,Kennzahlen!S:U,3,FALSE)*Abfalldokumentation!$J532,"0")</f>
        <v>0</v>
      </c>
      <c r="V532" s="99" t="str">
        <f>IF(ISBLANK(A532),VLOOKUP(Abfalldokumentation!$W532,'Linien - BU'!R:S,2,FALSE),A532)</f>
        <v>L16</v>
      </c>
      <c r="W532" s="95" t="str">
        <f t="shared" si="61"/>
        <v>Diverses</v>
      </c>
      <c r="X532" s="108">
        <f t="shared" si="62"/>
        <v>30</v>
      </c>
      <c r="Y532" s="34"/>
      <c r="AC532" s="34"/>
      <c r="AF532" s="34"/>
      <c r="AG532" s="34"/>
      <c r="AH532" s="34"/>
    </row>
    <row r="533" spans="1:34" ht="30" customHeight="1" x14ac:dyDescent="0.25">
      <c r="A533" s="56" t="s">
        <v>15044</v>
      </c>
      <c r="B533" s="57" t="s">
        <v>75</v>
      </c>
      <c r="C533" s="57">
        <v>54.2</v>
      </c>
      <c r="D533" s="57">
        <v>12</v>
      </c>
      <c r="E533" s="58">
        <v>44455</v>
      </c>
      <c r="F533" s="59" t="s">
        <v>15041</v>
      </c>
      <c r="G533" s="60" t="s">
        <v>87</v>
      </c>
      <c r="H533" s="61" t="str">
        <f>IFERROR(VLOOKUP(Abfalldokumentation!$B533,Artikel!A:C,3,FALSE),Abfalldokumentation!$B533)</f>
        <v>Diverses</v>
      </c>
      <c r="I533" s="90" t="str">
        <f>VLOOKUP(V533,'Linien - BU'!A:B,2,FALSE)</f>
        <v>Verkauf</v>
      </c>
      <c r="J533" s="91">
        <f t="shared" si="56"/>
        <v>54.2</v>
      </c>
      <c r="K533" s="92">
        <f>Abfalldokumentation!$E533</f>
        <v>44455</v>
      </c>
      <c r="L533" s="91" t="str">
        <f>IFERROR(IF(AND(OR(Abfalldokumentation!$I533="BU3",Abfalldokumentation!$I533="Verkauf"),Abfalldokumentation!$N533="Schimmel",Abfalldokumentation!$O533="keinen Abnehmer/kein Schälpersonal"),"Div. Zipfel, ES ohne Verwendung",VLOOKUP(Abfalldokumentation!$M533,Produktgruppen!A:B,2,FALSE)),"-")</f>
        <v>Div. Zipfel, ES ohne Verwendung</v>
      </c>
      <c r="M533" s="93" t="str">
        <f>IFERROR(VLOOKUP(Abfalldokumentation!$W533,Artikel!A:C,3,FALSE),Abfalldokumentation!$W533)</f>
        <v>Diverses</v>
      </c>
      <c r="N533" s="94" t="str">
        <f>VLOOKUP(D533,'Liste Gründe'!A:D,2,FALSE)</f>
        <v>Schimmel</v>
      </c>
      <c r="O533" s="92" t="str">
        <f>IF(ISBLANK(F533),VLOOKUP(Abfalldokumentation!$X533,'Liste Gründe'!A:D,3,FALSE),F533)</f>
        <v>keinen Abnehmer/kein Schälpersonal</v>
      </c>
      <c r="P533" s="94" t="str">
        <f>IF(ISBLANK(Abfalldokumentation!$G533),"-",Abfalldokumentation!$G533)</f>
        <v>keinen Abnehmer/Schälen</v>
      </c>
      <c r="Q533" s="93">
        <f t="shared" si="57"/>
        <v>37</v>
      </c>
      <c r="R533" s="94" t="str">
        <f t="shared" si="58"/>
        <v>Produkte</v>
      </c>
      <c r="S533" s="94" t="str">
        <f t="shared" si="59"/>
        <v>BUs</v>
      </c>
      <c r="T533" s="94" t="str">
        <f t="shared" si="60"/>
        <v>Symptome</v>
      </c>
      <c r="U533" s="94" t="str">
        <f>IFERROR(VLOOKUP(Abfalldokumentation!$W533,Kennzahlen!S:U,3,FALSE)*Abfalldokumentation!$J533,"0")</f>
        <v>0</v>
      </c>
      <c r="V533" s="93" t="str">
        <f>IF(ISBLANK(A533),VLOOKUP(Abfalldokumentation!$W533,'Linien - BU'!R:S,2,FALSE),A533)</f>
        <v>Verkauf</v>
      </c>
      <c r="W533" s="95" t="str">
        <f t="shared" si="61"/>
        <v>Diverses</v>
      </c>
      <c r="X533" s="108">
        <f t="shared" si="62"/>
        <v>12</v>
      </c>
      <c r="Y533" s="34"/>
      <c r="AC533" s="34"/>
      <c r="AF533" s="34"/>
      <c r="AG533" s="34"/>
      <c r="AH533" s="34"/>
    </row>
    <row r="534" spans="1:34" ht="30" customHeight="1" x14ac:dyDescent="0.25">
      <c r="A534" s="50" t="s">
        <v>74</v>
      </c>
      <c r="B534" s="51" t="s">
        <v>75</v>
      </c>
      <c r="C534" s="51">
        <v>28</v>
      </c>
      <c r="D534" s="51">
        <v>12</v>
      </c>
      <c r="E534" s="52">
        <v>44455</v>
      </c>
      <c r="F534" s="53" t="s">
        <v>39</v>
      </c>
      <c r="G534" s="54" t="s">
        <v>15036</v>
      </c>
      <c r="H534" s="55" t="str">
        <f>IFERROR(VLOOKUP(Abfalldokumentation!$B534,Artikel!A:C,3,FALSE),Abfalldokumentation!$B534)</f>
        <v>Diverses</v>
      </c>
      <c r="I534" s="96" t="str">
        <f>VLOOKUP(V534,'Linien - BU'!A:B,2,FALSE)</f>
        <v>BU1</v>
      </c>
      <c r="J534" s="97">
        <f t="shared" si="56"/>
        <v>28</v>
      </c>
      <c r="K534" s="98">
        <f>Abfalldokumentation!$E534</f>
        <v>44455</v>
      </c>
      <c r="L534" s="97" t="str">
        <f>IFERROR(IF(AND(OR(Abfalldokumentation!$I534="BU3",Abfalldokumentation!$I534="Verkauf"),Abfalldokumentation!$N534="Schimmel",Abfalldokumentation!$O534="keinen Abnehmer/kein Schälpersonal"),"Div. Zipfel, ES ohne Verwendung",VLOOKUP(Abfalldokumentation!$M534,Produktgruppen!A:B,2,FALSE)),"-")</f>
        <v>Diverses</v>
      </c>
      <c r="M534" s="99" t="str">
        <f>IFERROR(VLOOKUP(Abfalldokumentation!$W534,Artikel!A:C,3,FALSE),Abfalldokumentation!$W534)</f>
        <v>Diverses</v>
      </c>
      <c r="N534" s="100" t="str">
        <f>VLOOKUP(D534,'Liste Gründe'!A:D,2,FALSE)</f>
        <v>Schimmel</v>
      </c>
      <c r="O534" s="98" t="str">
        <f>IF(ISBLANK(F534),VLOOKUP(Abfalldokumentation!$X534,'Liste Gründe'!A:D,3,FALSE),F534)</f>
        <v>keine Verarbeitung</v>
      </c>
      <c r="P534" s="100" t="str">
        <f>IF(ISBLANK(Abfalldokumentation!$G534),"-",Abfalldokumentation!$G534)</f>
        <v>Keinen Einsatz</v>
      </c>
      <c r="Q534" s="99">
        <f t="shared" si="57"/>
        <v>37</v>
      </c>
      <c r="R534" s="100" t="str">
        <f t="shared" si="58"/>
        <v>Produkte</v>
      </c>
      <c r="S534" s="100" t="str">
        <f t="shared" si="59"/>
        <v>BUs</v>
      </c>
      <c r="T534" s="100" t="str">
        <f t="shared" si="60"/>
        <v>Symptome</v>
      </c>
      <c r="U534" s="100" t="str">
        <f>IFERROR(VLOOKUP(Abfalldokumentation!$W534,Kennzahlen!S:U,3,FALSE)*Abfalldokumentation!$J534,"0")</f>
        <v>0</v>
      </c>
      <c r="V534" s="99" t="str">
        <f>IF(ISBLANK(A534),VLOOKUP(Abfalldokumentation!$W534,'Linien - BU'!R:S,2,FALSE),A534)</f>
        <v>RWV</v>
      </c>
      <c r="W534" s="95" t="str">
        <f t="shared" si="61"/>
        <v>Diverses</v>
      </c>
      <c r="X534" s="108">
        <f t="shared" si="62"/>
        <v>12</v>
      </c>
      <c r="Y534" s="34"/>
      <c r="AC534" s="34"/>
      <c r="AF534" s="34"/>
      <c r="AG534" s="34"/>
      <c r="AH534" s="34"/>
    </row>
    <row r="535" spans="1:34" ht="30" customHeight="1" x14ac:dyDescent="0.25">
      <c r="A535" s="56" t="s">
        <v>63</v>
      </c>
      <c r="B535" s="57" t="s">
        <v>60</v>
      </c>
      <c r="C535" s="57">
        <v>77.400000000000006</v>
      </c>
      <c r="D535" s="57">
        <v>31</v>
      </c>
      <c r="E535" s="58">
        <v>44455</v>
      </c>
      <c r="F535" s="59" t="s">
        <v>186</v>
      </c>
      <c r="G535" s="60" t="s">
        <v>204</v>
      </c>
      <c r="H535" s="61" t="str">
        <f>IFERROR(VLOOKUP(Abfalldokumentation!$B535,Artikel!A:C,3,FALSE),Abfalldokumentation!$B535)</f>
        <v>Diverses aus Abfüllung</v>
      </c>
      <c r="I535" s="90" t="str">
        <f>VLOOKUP(V535,'Linien - BU'!A:B,2,FALSE)</f>
        <v>BU1</v>
      </c>
      <c r="J535" s="91">
        <f t="shared" si="56"/>
        <v>77.400000000000006</v>
      </c>
      <c r="K535" s="92">
        <f>Abfalldokumentation!$E535</f>
        <v>44455</v>
      </c>
      <c r="L535" s="91" t="str">
        <f>IFERROR(IF(AND(OR(Abfalldokumentation!$I535="BU3",Abfalldokumentation!$I535="Verkauf"),Abfalldokumentation!$N535="Schimmel",Abfalldokumentation!$O535="keinen Abnehmer/kein Schälpersonal"),"Div. Zipfel, ES ohne Verwendung",VLOOKUP(Abfalldokumentation!$M535,Produktgruppen!A:B,2,FALSE)),"-")</f>
        <v>Diverses</v>
      </c>
      <c r="M535" s="93" t="str">
        <f>IFERROR(VLOOKUP(Abfalldokumentation!$W535,Artikel!A:C,3,FALSE),Abfalldokumentation!$W535)</f>
        <v>Diverses aus Abfüllung</v>
      </c>
      <c r="N535" s="94" t="str">
        <f>VLOOKUP(D535,'Liste Gründe'!A:D,2,FALSE)</f>
        <v>Linienbezogen</v>
      </c>
      <c r="O535" s="92" t="str">
        <f>IF(ISBLANK(F535),VLOOKUP(Abfalldokumentation!$X535,'Liste Gründe'!A:D,3,FALSE),F535)</f>
        <v>Bodenabfall Abfüllung</v>
      </c>
      <c r="P535" s="94" t="str">
        <f>IF(ISBLANK(Abfalldokumentation!$G535),"-",Abfalldokumentation!$G535)</f>
        <v>Clip gerissen</v>
      </c>
      <c r="Q535" s="93">
        <f t="shared" si="57"/>
        <v>37</v>
      </c>
      <c r="R535" s="94" t="str">
        <f t="shared" si="58"/>
        <v>Produkte</v>
      </c>
      <c r="S535" s="94" t="str">
        <f t="shared" si="59"/>
        <v>BUs</v>
      </c>
      <c r="T535" s="94" t="str">
        <f t="shared" si="60"/>
        <v>Symptome</v>
      </c>
      <c r="U535" s="94" t="str">
        <f>IFERROR(VLOOKUP(Abfalldokumentation!$W535,Kennzahlen!S:U,3,FALSE)*Abfalldokumentation!$J535,"0")</f>
        <v>0</v>
      </c>
      <c r="V535" s="93" t="str">
        <f>IF(ISBLANK(A535),VLOOKUP(Abfalldokumentation!$W535,'Linien - BU'!R:S,2,FALSE),A535)</f>
        <v>Abfüllung</v>
      </c>
      <c r="W535" s="95" t="str">
        <f t="shared" si="61"/>
        <v>Diverses aus Abfüllung</v>
      </c>
      <c r="X535" s="108">
        <f t="shared" si="62"/>
        <v>31</v>
      </c>
      <c r="Y535" s="34"/>
      <c r="AC535" s="34"/>
      <c r="AF535" s="34"/>
      <c r="AG535" s="34"/>
      <c r="AH535" s="34"/>
    </row>
    <row r="536" spans="1:34" ht="30" customHeight="1" x14ac:dyDescent="0.25">
      <c r="A536" s="50" t="s">
        <v>63</v>
      </c>
      <c r="B536" s="51" t="s">
        <v>60</v>
      </c>
      <c r="C536" s="51">
        <v>57.8</v>
      </c>
      <c r="D536" s="51">
        <v>30</v>
      </c>
      <c r="E536" s="52">
        <v>44455</v>
      </c>
      <c r="F536" s="53"/>
      <c r="G536" s="54"/>
      <c r="H536" s="55" t="str">
        <f>IFERROR(VLOOKUP(Abfalldokumentation!$B536,Artikel!A:C,3,FALSE),Abfalldokumentation!$B536)</f>
        <v>Diverses aus Abfüllung</v>
      </c>
      <c r="I536" s="96" t="str">
        <f>VLOOKUP(V536,'Linien - BU'!A:B,2,FALSE)</f>
        <v>BU1</v>
      </c>
      <c r="J536" s="97">
        <f t="shared" si="56"/>
        <v>57.8</v>
      </c>
      <c r="K536" s="98">
        <f>Abfalldokumentation!$E536</f>
        <v>44455</v>
      </c>
      <c r="L536" s="97" t="str">
        <f>IFERROR(IF(AND(OR(Abfalldokumentation!$I536="BU3",Abfalldokumentation!$I536="Verkauf"),Abfalldokumentation!$N536="Schimmel",Abfalldokumentation!$O536="keinen Abnehmer/kein Schälpersonal"),"Div. Zipfel, ES ohne Verwendung",VLOOKUP(Abfalldokumentation!$M536,Produktgruppen!A:B,2,FALSE)),"-")</f>
        <v>Diverses</v>
      </c>
      <c r="M536" s="99" t="str">
        <f>IFERROR(VLOOKUP(Abfalldokumentation!$W536,Artikel!A:C,3,FALSE),Abfalldokumentation!$W536)</f>
        <v>Diverses aus Abfüllung</v>
      </c>
      <c r="N536" s="100" t="str">
        <f>VLOOKUP(D536,'Liste Gründe'!A:D,2,FALSE)</f>
        <v>Linienbezogen</v>
      </c>
      <c r="O536" s="98" t="str">
        <f>IF(ISBLANK(F536),VLOOKUP(Abfalldokumentation!$X536,'Liste Gründe'!A:D,3,FALSE),F536)</f>
        <v>Maschinenabfall</v>
      </c>
      <c r="P536" s="100" t="str">
        <f>IF(ISBLANK(Abfalldokumentation!$G536),"-",Abfalldokumentation!$G536)</f>
        <v>-</v>
      </c>
      <c r="Q536" s="99">
        <f t="shared" si="57"/>
        <v>37</v>
      </c>
      <c r="R536" s="100" t="str">
        <f t="shared" si="58"/>
        <v>Produkte</v>
      </c>
      <c r="S536" s="100" t="str">
        <f t="shared" si="59"/>
        <v>BUs</v>
      </c>
      <c r="T536" s="100" t="str">
        <f t="shared" si="60"/>
        <v>Symptome</v>
      </c>
      <c r="U536" s="100" t="str">
        <f>IFERROR(VLOOKUP(Abfalldokumentation!$W536,Kennzahlen!S:U,3,FALSE)*Abfalldokumentation!$J536,"0")</f>
        <v>0</v>
      </c>
      <c r="V536" s="99" t="str">
        <f>IF(ISBLANK(A536),VLOOKUP(Abfalldokumentation!$W536,'Linien - BU'!R:S,2,FALSE),A536)</f>
        <v>Abfüllung</v>
      </c>
      <c r="W536" s="95" t="str">
        <f t="shared" si="61"/>
        <v>Diverses aus Abfüllung</v>
      </c>
      <c r="X536" s="108">
        <f t="shared" si="62"/>
        <v>30</v>
      </c>
      <c r="Y536" s="34"/>
      <c r="AC536" s="34"/>
      <c r="AF536" s="34"/>
      <c r="AG536" s="34"/>
      <c r="AH536" s="34"/>
    </row>
    <row r="537" spans="1:34" ht="30" customHeight="1" x14ac:dyDescent="0.25">
      <c r="A537" s="56" t="s">
        <v>63</v>
      </c>
      <c r="B537" s="57" t="s">
        <v>60</v>
      </c>
      <c r="C537" s="57">
        <v>97.8</v>
      </c>
      <c r="D537" s="57">
        <v>30</v>
      </c>
      <c r="E537" s="58">
        <v>44455</v>
      </c>
      <c r="F537" s="59"/>
      <c r="G537" s="60"/>
      <c r="H537" s="61" t="str">
        <f>IFERROR(VLOOKUP(Abfalldokumentation!$B537,Artikel!A:C,3,FALSE),Abfalldokumentation!$B537)</f>
        <v>Diverses aus Abfüllung</v>
      </c>
      <c r="I537" s="90" t="str">
        <f>VLOOKUP(V537,'Linien - BU'!A:B,2,FALSE)</f>
        <v>BU1</v>
      </c>
      <c r="J537" s="91">
        <f t="shared" si="56"/>
        <v>97.8</v>
      </c>
      <c r="K537" s="92">
        <f>Abfalldokumentation!$E537</f>
        <v>44455</v>
      </c>
      <c r="L537" s="91" t="str">
        <f>IFERROR(IF(AND(OR(Abfalldokumentation!$I537="BU3",Abfalldokumentation!$I537="Verkauf"),Abfalldokumentation!$N537="Schimmel",Abfalldokumentation!$O537="keinen Abnehmer/kein Schälpersonal"),"Div. Zipfel, ES ohne Verwendung",VLOOKUP(Abfalldokumentation!$M537,Produktgruppen!A:B,2,FALSE)),"-")</f>
        <v>Diverses</v>
      </c>
      <c r="M537" s="93" t="str">
        <f>IFERROR(VLOOKUP(Abfalldokumentation!$W537,Artikel!A:C,3,FALSE),Abfalldokumentation!$W537)</f>
        <v>Diverses aus Abfüllung</v>
      </c>
      <c r="N537" s="94" t="str">
        <f>VLOOKUP(D537,'Liste Gründe'!A:D,2,FALSE)</f>
        <v>Linienbezogen</v>
      </c>
      <c r="O537" s="92" t="str">
        <f>IF(ISBLANK(F537),VLOOKUP(Abfalldokumentation!$X537,'Liste Gründe'!A:D,3,FALSE),F537)</f>
        <v>Maschinenabfall</v>
      </c>
      <c r="P537" s="94" t="str">
        <f>IF(ISBLANK(Abfalldokumentation!$G537),"-",Abfalldokumentation!$G537)</f>
        <v>-</v>
      </c>
      <c r="Q537" s="93">
        <f t="shared" si="57"/>
        <v>37</v>
      </c>
      <c r="R537" s="94" t="str">
        <f t="shared" si="58"/>
        <v>Produkte</v>
      </c>
      <c r="S537" s="94" t="str">
        <f t="shared" si="59"/>
        <v>BUs</v>
      </c>
      <c r="T537" s="94" t="str">
        <f t="shared" si="60"/>
        <v>Symptome</v>
      </c>
      <c r="U537" s="94" t="str">
        <f>IFERROR(VLOOKUP(Abfalldokumentation!$W537,Kennzahlen!S:U,3,FALSE)*Abfalldokumentation!$J537,"0")</f>
        <v>0</v>
      </c>
      <c r="V537" s="93" t="str">
        <f>IF(ISBLANK(A537),VLOOKUP(Abfalldokumentation!$W537,'Linien - BU'!R:S,2,FALSE),A537)</f>
        <v>Abfüllung</v>
      </c>
      <c r="W537" s="95" t="str">
        <f t="shared" si="61"/>
        <v>Diverses aus Abfüllung</v>
      </c>
      <c r="X537" s="108">
        <f t="shared" si="62"/>
        <v>30</v>
      </c>
      <c r="Y537" s="34"/>
      <c r="AC537" s="34"/>
      <c r="AF537" s="34"/>
      <c r="AG537" s="34"/>
      <c r="AH537" s="34"/>
    </row>
    <row r="538" spans="1:34" ht="30" customHeight="1" x14ac:dyDescent="0.25">
      <c r="A538" s="50" t="s">
        <v>59</v>
      </c>
      <c r="B538" s="51" t="s">
        <v>57</v>
      </c>
      <c r="C538" s="51">
        <v>11</v>
      </c>
      <c r="D538" s="62">
        <v>73</v>
      </c>
      <c r="E538" s="52">
        <v>44455</v>
      </c>
      <c r="F538" s="53" t="s">
        <v>58</v>
      </c>
      <c r="G538" s="54" t="s">
        <v>58</v>
      </c>
      <c r="H538" s="55" t="str">
        <f>IFERROR(VLOOKUP(Abfalldokumentation!$B538,Artikel!A:C,3,FALSE),Abfalldokumentation!$B538)</f>
        <v>Laborproben</v>
      </c>
      <c r="I538" s="96" t="str">
        <f>VLOOKUP(V538,'Linien - BU'!A:B,2,FALSE)</f>
        <v>Rest</v>
      </c>
      <c r="J538" s="97">
        <f t="shared" si="56"/>
        <v>11</v>
      </c>
      <c r="K538" s="98">
        <f>Abfalldokumentation!$E538</f>
        <v>44455</v>
      </c>
      <c r="L538" s="97" t="str">
        <f>IFERROR(IF(AND(OR(Abfalldokumentation!$I538="BU3",Abfalldokumentation!$I538="Verkauf"),Abfalldokumentation!$N538="Schimmel",Abfalldokumentation!$O538="keinen Abnehmer/kein Schälpersonal"),"Div. Zipfel, ES ohne Verwendung",VLOOKUP(Abfalldokumentation!$M538,Produktgruppen!A:B,2,FALSE)),"-")</f>
        <v>Qualitätssicherung</v>
      </c>
      <c r="M538" s="99" t="str">
        <f>IFERROR(VLOOKUP(Abfalldokumentation!$W538,Artikel!A:C,3,FALSE),Abfalldokumentation!$W538)</f>
        <v>Laborproben</v>
      </c>
      <c r="N538" s="100" t="str">
        <f>VLOOKUP(D538,'Liste Gründe'!A:D,2,FALSE)</f>
        <v>Qualitätssicherung</v>
      </c>
      <c r="O538" s="98" t="str">
        <f>IF(ISBLANK(F538),VLOOKUP(Abfalldokumentation!$X538,'Liste Gründe'!A:D,3,FALSE),F538)</f>
        <v>Laborprobe</v>
      </c>
      <c r="P538" s="100" t="str">
        <f>IF(ISBLANK(Abfalldokumentation!$G538),"-",Abfalldokumentation!$G538)</f>
        <v>Laborprobe</v>
      </c>
      <c r="Q538" s="99">
        <f t="shared" si="57"/>
        <v>37</v>
      </c>
      <c r="R538" s="100" t="str">
        <f t="shared" si="58"/>
        <v>Produkte</v>
      </c>
      <c r="S538" s="100" t="str">
        <f t="shared" si="59"/>
        <v>BUs</v>
      </c>
      <c r="T538" s="100" t="str">
        <f t="shared" si="60"/>
        <v>Symptome</v>
      </c>
      <c r="U538" s="100" t="str">
        <f>IFERROR(VLOOKUP(Abfalldokumentation!$W538,Kennzahlen!S:U,3,FALSE)*Abfalldokumentation!$J538,"0")</f>
        <v>0</v>
      </c>
      <c r="V538" s="99" t="str">
        <f>IF(ISBLANK(A538),VLOOKUP(Abfalldokumentation!$W538,'Linien - BU'!R:S,2,FALSE),A538)</f>
        <v>Labor</v>
      </c>
      <c r="W538" s="95" t="str">
        <f t="shared" si="61"/>
        <v>Laborproben</v>
      </c>
      <c r="X538" s="108">
        <f t="shared" si="62"/>
        <v>73</v>
      </c>
      <c r="Y538" s="34"/>
      <c r="AC538" s="34"/>
      <c r="AF538" s="34"/>
      <c r="AG538" s="34"/>
      <c r="AH538" s="34"/>
    </row>
    <row r="539" spans="1:34" ht="30" customHeight="1" x14ac:dyDescent="0.25">
      <c r="A539" s="56" t="s">
        <v>292</v>
      </c>
      <c r="B539" s="57" t="s">
        <v>57</v>
      </c>
      <c r="C539" s="57">
        <v>56</v>
      </c>
      <c r="D539" s="63">
        <v>73</v>
      </c>
      <c r="E539" s="58">
        <v>44455</v>
      </c>
      <c r="F539" s="59" t="s">
        <v>58</v>
      </c>
      <c r="G539" s="60" t="s">
        <v>58</v>
      </c>
      <c r="H539" s="61" t="str">
        <f>IFERROR(VLOOKUP(Abfalldokumentation!$B539,Artikel!A:C,3,FALSE),Abfalldokumentation!$B539)</f>
        <v>Laborproben</v>
      </c>
      <c r="I539" s="90" t="str">
        <f>VLOOKUP(V539,'Linien - BU'!A:B,2,FALSE)</f>
        <v>Rest</v>
      </c>
      <c r="J539" s="91">
        <f t="shared" si="56"/>
        <v>56</v>
      </c>
      <c r="K539" s="92">
        <f>Abfalldokumentation!$E539</f>
        <v>44455</v>
      </c>
      <c r="L539" s="91" t="str">
        <f>IFERROR(IF(AND(OR(Abfalldokumentation!$I539="BU3",Abfalldokumentation!$I539="Verkauf"),Abfalldokumentation!$N539="Schimmel",Abfalldokumentation!$O539="keinen Abnehmer/kein Schälpersonal"),"Div. Zipfel, ES ohne Verwendung",VLOOKUP(Abfalldokumentation!$M539,Produktgruppen!A:B,2,FALSE)),"-")</f>
        <v>Qualitätssicherung</v>
      </c>
      <c r="M539" s="93" t="str">
        <f>IFERROR(VLOOKUP(Abfalldokumentation!$W539,Artikel!A:C,3,FALSE),Abfalldokumentation!$W539)</f>
        <v>Laborproben</v>
      </c>
      <c r="N539" s="94" t="str">
        <f>VLOOKUP(D539,'Liste Gründe'!A:D,2,FALSE)</f>
        <v>Qualitätssicherung</v>
      </c>
      <c r="O539" s="92" t="str">
        <f>IF(ISBLANK(F539),VLOOKUP(Abfalldokumentation!$X539,'Liste Gründe'!A:D,3,FALSE),F539)</f>
        <v>Laborprobe</v>
      </c>
      <c r="P539" s="94" t="str">
        <f>IF(ISBLANK(Abfalldokumentation!$G539),"-",Abfalldokumentation!$G539)</f>
        <v>Laborprobe</v>
      </c>
      <c r="Q539" s="93">
        <f t="shared" si="57"/>
        <v>37</v>
      </c>
      <c r="R539" s="94" t="str">
        <f t="shared" si="58"/>
        <v>Produkte</v>
      </c>
      <c r="S539" s="94" t="str">
        <f t="shared" si="59"/>
        <v>BUs</v>
      </c>
      <c r="T539" s="94" t="str">
        <f t="shared" si="60"/>
        <v>Symptome</v>
      </c>
      <c r="U539" s="94" t="str">
        <f>IFERROR(VLOOKUP(Abfalldokumentation!$W539,Kennzahlen!S:U,3,FALSE)*Abfalldokumentation!$J539,"0")</f>
        <v>0</v>
      </c>
      <c r="V539" s="93" t="str">
        <f>IF(ISBLANK(A539),VLOOKUP(Abfalldokumentation!$W539,'Linien - BU'!R:S,2,FALSE),A539)</f>
        <v>labor</v>
      </c>
      <c r="W539" s="95" t="str">
        <f t="shared" si="61"/>
        <v>Laborproben</v>
      </c>
      <c r="X539" s="108">
        <f t="shared" si="62"/>
        <v>73</v>
      </c>
      <c r="Y539" s="34"/>
      <c r="AC539" s="34"/>
      <c r="AF539" s="34"/>
      <c r="AG539" s="34"/>
      <c r="AH539" s="34"/>
    </row>
    <row r="540" spans="1:34" ht="30" customHeight="1" x14ac:dyDescent="0.25">
      <c r="A540" s="50" t="s">
        <v>59</v>
      </c>
      <c r="B540" s="51" t="s">
        <v>149</v>
      </c>
      <c r="C540" s="51">
        <v>8</v>
      </c>
      <c r="D540" s="51">
        <v>72</v>
      </c>
      <c r="E540" s="52">
        <v>44455</v>
      </c>
      <c r="F540" s="53" t="s">
        <v>149</v>
      </c>
      <c r="G540" s="54" t="s">
        <v>149</v>
      </c>
      <c r="H540" s="55" t="str">
        <f>IFERROR(VLOOKUP(Abfalldokumentation!$B540,Artikel!A:C,3,FALSE),Abfalldokumentation!$B540)</f>
        <v>Muster</v>
      </c>
      <c r="I540" s="96" t="str">
        <f>VLOOKUP(V540,'Linien - BU'!A:B,2,FALSE)</f>
        <v>Rest</v>
      </c>
      <c r="J540" s="97">
        <f t="shared" si="56"/>
        <v>8</v>
      </c>
      <c r="K540" s="98">
        <f>Abfalldokumentation!$E540</f>
        <v>44455</v>
      </c>
      <c r="L540" s="97" t="str">
        <f>IFERROR(IF(AND(OR(Abfalldokumentation!$I540="BU3",Abfalldokumentation!$I540="Verkauf"),Abfalldokumentation!$N540="Schimmel",Abfalldokumentation!$O540="keinen Abnehmer/kein Schälpersonal"),"Div. Zipfel, ES ohne Verwendung",VLOOKUP(Abfalldokumentation!$M540,Produktgruppen!A:B,2,FALSE)),"-")</f>
        <v>Rest</v>
      </c>
      <c r="M540" s="99" t="str">
        <f>IFERROR(VLOOKUP(Abfalldokumentation!$W540,Artikel!A:C,3,FALSE),Abfalldokumentation!$W540)</f>
        <v>Muster</v>
      </c>
      <c r="N540" s="100" t="str">
        <f>VLOOKUP(D540,'Liste Gründe'!A:D,2,FALSE)</f>
        <v>Qualitätssicherung</v>
      </c>
      <c r="O540" s="98" t="str">
        <f>IF(ISBLANK(F540),VLOOKUP(Abfalldokumentation!$X540,'Liste Gründe'!A:D,3,FALSE),F540)</f>
        <v>Muster</v>
      </c>
      <c r="P540" s="100" t="str">
        <f>IF(ISBLANK(Abfalldokumentation!$G540),"-",Abfalldokumentation!$G540)</f>
        <v>Muster</v>
      </c>
      <c r="Q540" s="99">
        <f t="shared" si="57"/>
        <v>37</v>
      </c>
      <c r="R540" s="100" t="str">
        <f t="shared" si="58"/>
        <v>Produkte</v>
      </c>
      <c r="S540" s="100" t="str">
        <f t="shared" si="59"/>
        <v>BUs</v>
      </c>
      <c r="T540" s="100" t="str">
        <f t="shared" si="60"/>
        <v>Symptome</v>
      </c>
      <c r="U540" s="100" t="str">
        <f>IFERROR(VLOOKUP(Abfalldokumentation!$W540,Kennzahlen!S:U,3,FALSE)*Abfalldokumentation!$J540,"0")</f>
        <v>0</v>
      </c>
      <c r="V540" s="99" t="str">
        <f>IF(ISBLANK(A540),VLOOKUP(Abfalldokumentation!$W540,'Linien - BU'!R:S,2,FALSE),A540)</f>
        <v>Labor</v>
      </c>
      <c r="W540" s="95" t="str">
        <f t="shared" si="61"/>
        <v>Muster</v>
      </c>
      <c r="X540" s="108">
        <f t="shared" si="62"/>
        <v>72</v>
      </c>
      <c r="Y540" s="34"/>
      <c r="AC540" s="34"/>
      <c r="AF540" s="34"/>
      <c r="AG540" s="34"/>
      <c r="AH540" s="34"/>
    </row>
    <row r="541" spans="1:34" ht="30" customHeight="1" x14ac:dyDescent="0.25">
      <c r="A541" s="56" t="s">
        <v>376</v>
      </c>
      <c r="B541" s="57">
        <v>29500754</v>
      </c>
      <c r="C541" s="57">
        <v>99.13</v>
      </c>
      <c r="D541" s="57">
        <v>12</v>
      </c>
      <c r="E541" s="58">
        <v>44456</v>
      </c>
      <c r="F541" s="59" t="s">
        <v>10</v>
      </c>
      <c r="G541" s="60" t="s">
        <v>20</v>
      </c>
      <c r="H541" s="61" t="str">
        <f>IFERROR(VLOOKUP(Abfalldokumentation!$B541,Artikel!A:C,3,FALSE),Abfalldokumentation!$B541)</f>
        <v>ABS Bio Gouda 48%, mitt</v>
      </c>
      <c r="I541" s="90" t="str">
        <f>VLOOKUP(V541,'Linien - BU'!A:B,2,FALSE)</f>
        <v>BU3</v>
      </c>
      <c r="J541" s="91">
        <f t="shared" si="56"/>
        <v>99.13</v>
      </c>
      <c r="K541" s="92">
        <f>Abfalldokumentation!$E541</f>
        <v>44456</v>
      </c>
      <c r="L541" s="91" t="str">
        <f>IFERROR(IF(AND(OR(Abfalldokumentation!$I541="BU3",Abfalldokumentation!$I541="Verkauf"),Abfalldokumentation!$N541="Schimmel",Abfalldokumentation!$O541="keinen Abnehmer/kein Schälpersonal"),"Div. Zipfel, ES ohne Verwendung",VLOOKUP(Abfalldokumentation!$M541,Produktgruppen!A:B,2,FALSE)),"-")</f>
        <v>ABS</v>
      </c>
      <c r="M541" s="93" t="str">
        <f>IFERROR(VLOOKUP(Abfalldokumentation!$W541,Artikel!A:C,3,FALSE),Abfalldokumentation!$W541)</f>
        <v>ABS Bio Gouda 48%, mitt</v>
      </c>
      <c r="N541" s="94" t="str">
        <f>VLOOKUP(D541,'Liste Gründe'!A:D,2,FALSE)</f>
        <v>Schimmel</v>
      </c>
      <c r="O541" s="92" t="str">
        <f>IF(ISBLANK(F541),VLOOKUP(Abfalldokumentation!$X541,'Liste Gründe'!A:D,3,FALSE),F541)</f>
        <v>Rest</v>
      </c>
      <c r="P541" s="94" t="str">
        <f>IF(ISBLANK(Abfalldokumentation!$G541),"-",Abfalldokumentation!$G541)</f>
        <v>wurde nicht eingesetzt</v>
      </c>
      <c r="Q541" s="93">
        <f t="shared" si="57"/>
        <v>37</v>
      </c>
      <c r="R541" s="94" t="str">
        <f t="shared" si="58"/>
        <v>Produkte</v>
      </c>
      <c r="S541" s="94" t="str">
        <f t="shared" si="59"/>
        <v>BUs</v>
      </c>
      <c r="T541" s="94" t="str">
        <f t="shared" si="60"/>
        <v>Symptome</v>
      </c>
      <c r="U541" s="94">
        <f>IFERROR(VLOOKUP(Abfalldokumentation!$W541,Kennzahlen!S:U,3,FALSE)*Abfalldokumentation!$J541,"0")</f>
        <v>218.08600000000001</v>
      </c>
      <c r="V541" s="93" t="str">
        <f>IF(ISBLANK(A541),VLOOKUP(Abfalldokumentation!$W541,'Linien - BU'!R:S,2,FALSE),A541)</f>
        <v>L18</v>
      </c>
      <c r="W541" s="95">
        <f t="shared" si="61"/>
        <v>29500754</v>
      </c>
      <c r="X541" s="108">
        <f t="shared" si="62"/>
        <v>12</v>
      </c>
      <c r="Y541" s="34"/>
      <c r="AC541" s="34"/>
      <c r="AF541" s="34"/>
      <c r="AG541" s="34"/>
      <c r="AH541" s="34"/>
    </row>
    <row r="542" spans="1:34" ht="30" customHeight="1" x14ac:dyDescent="0.25">
      <c r="A542" s="50" t="s">
        <v>15096</v>
      </c>
      <c r="B542" s="51">
        <v>29500776</v>
      </c>
      <c r="C542" s="51">
        <v>13</v>
      </c>
      <c r="D542" s="51">
        <v>12</v>
      </c>
      <c r="E542" s="52">
        <v>44456</v>
      </c>
      <c r="F542" s="53" t="s">
        <v>15038</v>
      </c>
      <c r="G542" s="54" t="s">
        <v>297</v>
      </c>
      <c r="H542" s="55" t="str">
        <f>IFERROR(VLOOKUP(Abfalldokumentation!$B542,Artikel!A:C,3,FALSE),Abfalldokumentation!$B542)</f>
        <v>ABS Cheddar rot</v>
      </c>
      <c r="I542" s="96" t="str">
        <f>VLOOKUP(V542,'Linien - BU'!A:B,2,FALSE)</f>
        <v>BU3</v>
      </c>
      <c r="J542" s="97">
        <f t="shared" si="56"/>
        <v>13</v>
      </c>
      <c r="K542" s="98">
        <f>Abfalldokumentation!$E542</f>
        <v>44456</v>
      </c>
      <c r="L542" s="97" t="str">
        <f>IFERROR(IF(AND(OR(Abfalldokumentation!$I542="BU3",Abfalldokumentation!$I542="Verkauf"),Abfalldokumentation!$N542="Schimmel",Abfalldokumentation!$O542="keinen Abnehmer/kein Schälpersonal"),"Div. Zipfel, ES ohne Verwendung",VLOOKUP(Abfalldokumentation!$M542,Produktgruppen!A:B,2,FALSE)),"-")</f>
        <v>ABS</v>
      </c>
      <c r="M542" s="99" t="str">
        <f>IFERROR(VLOOKUP(Abfalldokumentation!$W542,Artikel!A:C,3,FALSE),Abfalldokumentation!$W542)</f>
        <v>ABS Cheddar rot</v>
      </c>
      <c r="N542" s="100" t="str">
        <f>VLOOKUP(D542,'Liste Gründe'!A:D,2,FALSE)</f>
        <v>Schimmel</v>
      </c>
      <c r="O542" s="98" t="str">
        <f>IF(ISBLANK(F542),VLOOKUP(Abfalldokumentation!$X542,'Liste Gründe'!A:D,3,FALSE),F542)</f>
        <v>spezifischer Einsatz</v>
      </c>
      <c r="P542" s="100" t="str">
        <f>IF(ISBLANK(Abfalldokumentation!$G542),"-",Abfalldokumentation!$G542)</f>
        <v>unrelmäßige Produktion</v>
      </c>
      <c r="Q542" s="99">
        <f t="shared" si="57"/>
        <v>37</v>
      </c>
      <c r="R542" s="100" t="str">
        <f t="shared" si="58"/>
        <v>Produkte</v>
      </c>
      <c r="S542" s="100" t="str">
        <f t="shared" si="59"/>
        <v>BUs</v>
      </c>
      <c r="T542" s="100" t="str">
        <f t="shared" si="60"/>
        <v>Symptome</v>
      </c>
      <c r="U542" s="100" t="str">
        <f>IFERROR(VLOOKUP(Abfalldokumentation!$W542,Kennzahlen!S:U,3,FALSE)*Abfalldokumentation!$J542,"0")</f>
        <v>0</v>
      </c>
      <c r="V542" s="99" t="str">
        <f>IF(ISBLANK(A542),VLOOKUP(Abfalldokumentation!$W542,'Linien - BU'!R:S,2,FALSE),A542)</f>
        <v>L1</v>
      </c>
      <c r="W542" s="95">
        <f t="shared" si="61"/>
        <v>29500776</v>
      </c>
      <c r="X542" s="108">
        <f t="shared" si="62"/>
        <v>12</v>
      </c>
      <c r="Y542" s="34"/>
      <c r="AC542" s="34"/>
      <c r="AF542" s="34"/>
      <c r="AG542" s="34"/>
      <c r="AH542" s="34"/>
    </row>
    <row r="543" spans="1:34" ht="30" customHeight="1" x14ac:dyDescent="0.25">
      <c r="A543" s="56" t="s">
        <v>15064</v>
      </c>
      <c r="B543" s="57">
        <v>29500900</v>
      </c>
      <c r="C543" s="57">
        <v>16</v>
      </c>
      <c r="D543" s="57">
        <v>61</v>
      </c>
      <c r="E543" s="58">
        <v>44456</v>
      </c>
      <c r="F543" s="59" t="s">
        <v>15</v>
      </c>
      <c r="G543" s="60" t="s">
        <v>79</v>
      </c>
      <c r="H543" s="61" t="str">
        <f>IFERROR(VLOOKUP(Abfalldokumentation!$B543,Artikel!A:C,3,FALSE),Abfalldokumentation!$B543)</f>
        <v>ABS ROVIN</v>
      </c>
      <c r="I543" s="90" t="str">
        <f>VLOOKUP(V543,'Linien - BU'!A:B,2,FALSE)</f>
        <v>BU4</v>
      </c>
      <c r="J543" s="91">
        <f t="shared" si="56"/>
        <v>16</v>
      </c>
      <c r="K543" s="92">
        <f>Abfalldokumentation!$E543</f>
        <v>44456</v>
      </c>
      <c r="L543" s="91" t="str">
        <f>IFERROR(IF(AND(OR(Abfalldokumentation!$I543="BU3",Abfalldokumentation!$I543="Verkauf"),Abfalldokumentation!$N543="Schimmel",Abfalldokumentation!$O543="keinen Abnehmer/kein Schälpersonal"),"Div. Zipfel, ES ohne Verwendung",VLOOKUP(Abfalldokumentation!$M543,Produktgruppen!A:B,2,FALSE)),"-")</f>
        <v>ABS</v>
      </c>
      <c r="M543" s="93" t="str">
        <f>IFERROR(VLOOKUP(Abfalldokumentation!$W543,Artikel!A:C,3,FALSE),Abfalldokumentation!$W543)</f>
        <v>ABS ROVIN</v>
      </c>
      <c r="N543" s="94" t="str">
        <f>VLOOKUP(D543,'Liste Gründe'!A:D,2,FALSE)</f>
        <v>keinen Verwendungszweck</v>
      </c>
      <c r="O543" s="92" t="str">
        <f>IF(ISBLANK(F543),VLOOKUP(Abfalldokumentation!$X543,'Liste Gründe'!A:D,3,FALSE),F543)</f>
        <v>keinen Verwendungszweck</v>
      </c>
      <c r="P543" s="94" t="str">
        <f>IF(ISBLANK(Abfalldokumentation!$G543),"-",Abfalldokumentation!$G543)</f>
        <v>&lt;300kg/Monat</v>
      </c>
      <c r="Q543" s="93">
        <f t="shared" si="57"/>
        <v>37</v>
      </c>
      <c r="R543" s="94" t="str">
        <f t="shared" si="58"/>
        <v>Produkte</v>
      </c>
      <c r="S543" s="94" t="str">
        <f t="shared" si="59"/>
        <v>BUs</v>
      </c>
      <c r="T543" s="94" t="str">
        <f t="shared" si="60"/>
        <v>Symptome</v>
      </c>
      <c r="U543" s="94">
        <f>IFERROR(VLOOKUP(Abfalldokumentation!$W543,Kennzahlen!S:U,3,FALSE)*Abfalldokumentation!$J543,"0")</f>
        <v>0.16</v>
      </c>
      <c r="V543" s="93" t="str">
        <f>IF(ISBLANK(A543),VLOOKUP(Abfalldokumentation!$W543,'Linien - BU'!R:S,2,FALSE),A543)</f>
        <v>L23</v>
      </c>
      <c r="W543" s="95">
        <f t="shared" si="61"/>
        <v>29500900</v>
      </c>
      <c r="X543" s="108">
        <f t="shared" si="62"/>
        <v>61</v>
      </c>
      <c r="Y543" s="34"/>
      <c r="AC543" s="34"/>
      <c r="AF543" s="34"/>
      <c r="AG543" s="34"/>
      <c r="AH543" s="34"/>
    </row>
    <row r="544" spans="1:34" ht="30" customHeight="1" x14ac:dyDescent="0.25">
      <c r="A544" s="50" t="s">
        <v>41</v>
      </c>
      <c r="B544" s="51">
        <v>29500929</v>
      </c>
      <c r="C544" s="51">
        <v>20</v>
      </c>
      <c r="D544" s="51">
        <v>12</v>
      </c>
      <c r="E544" s="52">
        <v>44456</v>
      </c>
      <c r="F544" s="53" t="s">
        <v>39</v>
      </c>
      <c r="G544" s="54" t="s">
        <v>40</v>
      </c>
      <c r="H544" s="55" t="str">
        <f>IFERROR(VLOOKUP(Abfalldokumentation!$B544,Artikel!A:C,3,FALSE),Abfalldokumentation!$B544)</f>
        <v>VOS URW-NATUR</v>
      </c>
      <c r="I544" s="96" t="str">
        <f>VLOOKUP(V544,'Linien - BU'!A:B,2,FALSE)</f>
        <v>BU1</v>
      </c>
      <c r="J544" s="97">
        <f t="shared" si="56"/>
        <v>20</v>
      </c>
      <c r="K544" s="98">
        <f>Abfalldokumentation!$E544</f>
        <v>44456</v>
      </c>
      <c r="L544" s="97" t="str">
        <f>IFERROR(IF(AND(OR(Abfalldokumentation!$I544="BU3",Abfalldokumentation!$I544="Verkauf"),Abfalldokumentation!$N544="Schimmel",Abfalldokumentation!$O544="keinen Abnehmer/kein Schälpersonal"),"Div. Zipfel, ES ohne Verwendung",VLOOKUP(Abfalldokumentation!$M544,Produktgruppen!A:B,2,FALSE)),"-")</f>
        <v>Vorschmelz</v>
      </c>
      <c r="M544" s="99" t="str">
        <f>IFERROR(VLOOKUP(Abfalldokumentation!$W544,Artikel!A:C,3,FALSE),Abfalldokumentation!$W544)</f>
        <v>VOS URW-NATUR</v>
      </c>
      <c r="N544" s="100" t="str">
        <f>VLOOKUP(D544,'Liste Gründe'!A:D,2,FALSE)</f>
        <v>Schimmel</v>
      </c>
      <c r="O544" s="98" t="str">
        <f>IF(ISBLANK(F544),VLOOKUP(Abfalldokumentation!$X544,'Liste Gründe'!A:D,3,FALSE),F544)</f>
        <v>keine Verarbeitung</v>
      </c>
      <c r="P544" s="100" t="str">
        <f>IF(ISBLANK(Abfalldokumentation!$G544),"-",Abfalldokumentation!$G544)</f>
        <v>Aufgrund Konsistenz nicht genommen. Zu wenig VOS verarbeitet. Vom Warmen ins Kalte -&gt; Schimmel</v>
      </c>
      <c r="Q544" s="99">
        <f t="shared" si="57"/>
        <v>37</v>
      </c>
      <c r="R544" s="100" t="str">
        <f t="shared" si="58"/>
        <v>Produkte</v>
      </c>
      <c r="S544" s="100" t="str">
        <f t="shared" si="59"/>
        <v>BUs</v>
      </c>
      <c r="T544" s="100" t="str">
        <f t="shared" si="60"/>
        <v>Symptome</v>
      </c>
      <c r="U544" s="100">
        <f>IFERROR(VLOOKUP(Abfalldokumentation!$W544,Kennzahlen!S:U,3,FALSE)*Abfalldokumentation!$J544,"0")</f>
        <v>10</v>
      </c>
      <c r="V544" s="99" t="str">
        <f>IF(ISBLANK(A544),VLOOKUP(Abfalldokumentation!$W544,'Linien - BU'!R:S,2,FALSE),A544)</f>
        <v>Schmelze</v>
      </c>
      <c r="W544" s="95">
        <f t="shared" si="61"/>
        <v>29500929</v>
      </c>
      <c r="X544" s="108">
        <f t="shared" si="62"/>
        <v>12</v>
      </c>
      <c r="Y544" s="34"/>
      <c r="AC544" s="34"/>
      <c r="AF544" s="34"/>
      <c r="AG544" s="34"/>
      <c r="AH544" s="34"/>
    </row>
    <row r="545" spans="1:34" ht="30" customHeight="1" x14ac:dyDescent="0.25">
      <c r="A545" s="56" t="s">
        <v>37</v>
      </c>
      <c r="B545" s="57">
        <v>29501003</v>
      </c>
      <c r="C545" s="57">
        <v>105</v>
      </c>
      <c r="D545" s="57">
        <v>81</v>
      </c>
      <c r="E545" s="58">
        <v>44456</v>
      </c>
      <c r="F545" s="59" t="s">
        <v>111</v>
      </c>
      <c r="G545" s="60"/>
      <c r="H545" s="61" t="str">
        <f>IFERROR(VLOOKUP(Abfalldokumentation!$B545,Artikel!A:C,3,FALSE),Abfalldokumentation!$B545)</f>
        <v>ABS CHED-PF-KRÄUK gemis</v>
      </c>
      <c r="I545" s="90" t="str">
        <f>VLOOKUP(V545,'Linien - BU'!A:B,2,FALSE)</f>
        <v>BU3</v>
      </c>
      <c r="J545" s="91">
        <f t="shared" si="56"/>
        <v>105</v>
      </c>
      <c r="K545" s="92">
        <f>Abfalldokumentation!$E545</f>
        <v>44456</v>
      </c>
      <c r="L545" s="91" t="str">
        <f>IFERROR(IF(AND(OR(Abfalldokumentation!$I545="BU3",Abfalldokumentation!$I545="Verkauf"),Abfalldokumentation!$N545="Schimmel",Abfalldokumentation!$O545="keinen Abnehmer/kein Schälpersonal"),"Div. Zipfel, ES ohne Verwendung",VLOOKUP(Abfalldokumentation!$M545,Produktgruppen!A:B,2,FALSE)),"-")</f>
        <v>ABS</v>
      </c>
      <c r="M545" s="93" t="str">
        <f>IFERROR(VLOOKUP(Abfalldokumentation!$W545,Artikel!A:C,3,FALSE),Abfalldokumentation!$W545)</f>
        <v>ABS CHED-PF-KRÄUK gemis</v>
      </c>
      <c r="N545" s="94" t="str">
        <f>VLOOKUP(D545,'Liste Gründe'!A:D,2,FALSE)</f>
        <v>Linienbezogen</v>
      </c>
      <c r="O545" s="92" t="str">
        <f>IF(ISBLANK(F545),VLOOKUP(Abfalldokumentation!$X545,'Liste Gründe'!A:D,3,FALSE),F545)</f>
        <v>gemischtes Produkt</v>
      </c>
      <c r="P545" s="94" t="str">
        <f>IF(ISBLANK(Abfalldokumentation!$G545),"-",Abfalldokumentation!$G545)</f>
        <v>-</v>
      </c>
      <c r="Q545" s="93">
        <f t="shared" si="57"/>
        <v>37</v>
      </c>
      <c r="R545" s="94" t="str">
        <f t="shared" si="58"/>
        <v>Produkte</v>
      </c>
      <c r="S545" s="94" t="str">
        <f t="shared" si="59"/>
        <v>BUs</v>
      </c>
      <c r="T545" s="94" t="str">
        <f t="shared" si="60"/>
        <v>Symptome</v>
      </c>
      <c r="U545" s="94">
        <f>IFERROR(VLOOKUP(Abfalldokumentation!$W545,Kennzahlen!S:U,3,FALSE)*Abfalldokumentation!$J545,"0")</f>
        <v>105</v>
      </c>
      <c r="V545" s="93" t="str">
        <f>IF(ISBLANK(A545),VLOOKUP(Abfalldokumentation!$W545,'Linien - BU'!R:S,2,FALSE),A545)</f>
        <v>L33</v>
      </c>
      <c r="W545" s="95">
        <f t="shared" si="61"/>
        <v>29501003</v>
      </c>
      <c r="X545" s="108">
        <f t="shared" si="62"/>
        <v>81</v>
      </c>
      <c r="Y545" s="34"/>
      <c r="AC545" s="34"/>
      <c r="AF545" s="34"/>
      <c r="AG545" s="34"/>
      <c r="AH545" s="34"/>
    </row>
    <row r="546" spans="1:34" ht="30" customHeight="1" x14ac:dyDescent="0.25">
      <c r="A546" s="50" t="s">
        <v>15077</v>
      </c>
      <c r="B546" s="51">
        <v>29501039</v>
      </c>
      <c r="C546" s="51">
        <v>40</v>
      </c>
      <c r="D546" s="51">
        <v>61</v>
      </c>
      <c r="E546" s="52">
        <v>44456</v>
      </c>
      <c r="F546" s="53" t="s">
        <v>15</v>
      </c>
      <c r="G546" s="54" t="s">
        <v>160</v>
      </c>
      <c r="H546" s="55" t="str">
        <f>IFERROR(VLOOKUP(Abfalldokumentation!$B546,Artikel!A:C,3,FALSE),Abfalldokumentation!$B546)</f>
        <v>ABS OLD-AMSTERDAM</v>
      </c>
      <c r="I546" s="96" t="str">
        <f>VLOOKUP(V546,'Linien - BU'!A:B,2,FALSE)</f>
        <v>BU4</v>
      </c>
      <c r="J546" s="97">
        <f t="shared" si="56"/>
        <v>40</v>
      </c>
      <c r="K546" s="98">
        <f>Abfalldokumentation!$E546</f>
        <v>44456</v>
      </c>
      <c r="L546" s="97" t="str">
        <f>IFERROR(IF(AND(OR(Abfalldokumentation!$I546="BU3",Abfalldokumentation!$I546="Verkauf"),Abfalldokumentation!$N546="Schimmel",Abfalldokumentation!$O546="keinen Abnehmer/kein Schälpersonal"),"Div. Zipfel, ES ohne Verwendung",VLOOKUP(Abfalldokumentation!$M546,Produktgruppen!A:B,2,FALSE)),"-")</f>
        <v>ABS</v>
      </c>
      <c r="M546" s="99" t="str">
        <f>IFERROR(VLOOKUP(Abfalldokumentation!$W546,Artikel!A:C,3,FALSE),Abfalldokumentation!$W546)</f>
        <v>ABS OLD-AMSTERDAM</v>
      </c>
      <c r="N546" s="100" t="str">
        <f>VLOOKUP(D546,'Liste Gründe'!A:D,2,FALSE)</f>
        <v>keinen Verwendungszweck</v>
      </c>
      <c r="O546" s="98" t="str">
        <f>IF(ISBLANK(F546),VLOOKUP(Abfalldokumentation!$X546,'Liste Gründe'!A:D,3,FALSE),F546)</f>
        <v>keinen Verwendungszweck</v>
      </c>
      <c r="P546" s="100" t="str">
        <f>IF(ISBLANK(Abfalldokumentation!$G546),"-",Abfalldokumentation!$G546)</f>
        <v>&lt;1000kg/Monat</v>
      </c>
      <c r="Q546" s="99">
        <f t="shared" si="57"/>
        <v>37</v>
      </c>
      <c r="R546" s="100" t="str">
        <f t="shared" si="58"/>
        <v>Produkte</v>
      </c>
      <c r="S546" s="100" t="str">
        <f t="shared" si="59"/>
        <v>BUs</v>
      </c>
      <c r="T546" s="100" t="str">
        <f t="shared" si="60"/>
        <v>Symptome</v>
      </c>
      <c r="U546" s="100">
        <f>IFERROR(VLOOKUP(Abfalldokumentation!$W546,Kennzahlen!S:U,3,FALSE)*Abfalldokumentation!$J546,"0")</f>
        <v>4.0000000000000001E-3</v>
      </c>
      <c r="V546" s="99" t="str">
        <f>IF(ISBLANK(A546),VLOOKUP(Abfalldokumentation!$W546,'Linien - BU'!R:S,2,FALSE),A546)</f>
        <v>L22</v>
      </c>
      <c r="W546" s="95">
        <f t="shared" si="61"/>
        <v>29501039</v>
      </c>
      <c r="X546" s="108">
        <f t="shared" si="62"/>
        <v>61</v>
      </c>
      <c r="Y546" s="34"/>
      <c r="AC546" s="34"/>
      <c r="AF546" s="34"/>
      <c r="AG546" s="34"/>
      <c r="AH546" s="34"/>
    </row>
    <row r="547" spans="1:34" ht="30" customHeight="1" x14ac:dyDescent="0.25">
      <c r="A547" s="56" t="s">
        <v>15057</v>
      </c>
      <c r="B547" s="57">
        <v>29501101</v>
      </c>
      <c r="C547" s="57">
        <v>2</v>
      </c>
      <c r="D547" s="57">
        <v>61</v>
      </c>
      <c r="E547" s="58">
        <v>44456</v>
      </c>
      <c r="F547" s="59" t="s">
        <v>15</v>
      </c>
      <c r="G547" s="60" t="s">
        <v>151</v>
      </c>
      <c r="H547" s="61" t="str">
        <f>IFERROR(VLOOKUP(Abfalldokumentation!$B547,Artikel!A:C,3,FALSE),Abfalldokumentation!$B547)</f>
        <v>ABS BRIE-PAP</v>
      </c>
      <c r="I547" s="90" t="str">
        <f>VLOOKUP(V547,'Linien - BU'!A:B,2,FALSE)</f>
        <v>BU4</v>
      </c>
      <c r="J547" s="91">
        <f t="shared" si="56"/>
        <v>2</v>
      </c>
      <c r="K547" s="92">
        <f>Abfalldokumentation!$E547</f>
        <v>44456</v>
      </c>
      <c r="L547" s="91" t="str">
        <f>IFERROR(IF(AND(OR(Abfalldokumentation!$I547="BU3",Abfalldokumentation!$I547="Verkauf"),Abfalldokumentation!$N547="Schimmel",Abfalldokumentation!$O547="keinen Abnehmer/kein Schälpersonal"),"Div. Zipfel, ES ohne Verwendung",VLOOKUP(Abfalldokumentation!$M547,Produktgruppen!A:B,2,FALSE)),"-")</f>
        <v>ABS</v>
      </c>
      <c r="M547" s="93" t="str">
        <f>IFERROR(VLOOKUP(Abfalldokumentation!$W547,Artikel!A:C,3,FALSE),Abfalldokumentation!$W547)</f>
        <v>ABS BRIE-PAP</v>
      </c>
      <c r="N547" s="94" t="str">
        <f>VLOOKUP(D547,'Liste Gründe'!A:D,2,FALSE)</f>
        <v>keinen Verwendungszweck</v>
      </c>
      <c r="O547" s="92" t="str">
        <f>IF(ISBLANK(F547),VLOOKUP(Abfalldokumentation!$X547,'Liste Gründe'!A:D,3,FALSE),F547)</f>
        <v>keinen Verwendungszweck</v>
      </c>
      <c r="P547" s="94" t="str">
        <f>IF(ISBLANK(Abfalldokumentation!$G547),"-",Abfalldokumentation!$G547)</f>
        <v>&lt;50kg/Monat</v>
      </c>
      <c r="Q547" s="93">
        <f t="shared" si="57"/>
        <v>37</v>
      </c>
      <c r="R547" s="94" t="str">
        <f t="shared" si="58"/>
        <v>Produkte</v>
      </c>
      <c r="S547" s="94" t="str">
        <f t="shared" si="59"/>
        <v>BUs</v>
      </c>
      <c r="T547" s="94" t="str">
        <f t="shared" si="60"/>
        <v>Symptome</v>
      </c>
      <c r="U547" s="94">
        <f>IFERROR(VLOOKUP(Abfalldokumentation!$W547,Kennzahlen!S:U,3,FALSE)*Abfalldokumentation!$J547,"0")</f>
        <v>0.02</v>
      </c>
      <c r="V547" s="93" t="str">
        <f>IF(ISBLANK(A547),VLOOKUP(Abfalldokumentation!$W547,'Linien - BU'!R:S,2,FALSE),A547)</f>
        <v>L29</v>
      </c>
      <c r="W547" s="95">
        <f t="shared" si="61"/>
        <v>29501101</v>
      </c>
      <c r="X547" s="108">
        <f t="shared" si="62"/>
        <v>61</v>
      </c>
      <c r="Y547" s="34"/>
      <c r="AC547" s="34"/>
      <c r="AF547" s="34"/>
      <c r="AG547" s="34"/>
      <c r="AH547" s="34"/>
    </row>
    <row r="548" spans="1:34" ht="30" customHeight="1" x14ac:dyDescent="0.25">
      <c r="A548" s="50" t="s">
        <v>117</v>
      </c>
      <c r="B548" s="51">
        <v>29501101</v>
      </c>
      <c r="C548" s="51">
        <v>2</v>
      </c>
      <c r="D548" s="51">
        <v>61</v>
      </c>
      <c r="E548" s="52">
        <v>44456</v>
      </c>
      <c r="F548" s="53" t="s">
        <v>15</v>
      </c>
      <c r="G548" s="54" t="s">
        <v>151</v>
      </c>
      <c r="H548" s="55" t="str">
        <f>IFERROR(VLOOKUP(Abfalldokumentation!$B548,Artikel!A:C,3,FALSE),Abfalldokumentation!$B548)</f>
        <v>ABS BRIE-PAP</v>
      </c>
      <c r="I548" s="96" t="str">
        <f>VLOOKUP(V548,'Linien - BU'!A:B,2,FALSE)</f>
        <v>BU4</v>
      </c>
      <c r="J548" s="97">
        <f t="shared" si="56"/>
        <v>2</v>
      </c>
      <c r="K548" s="98">
        <f>Abfalldokumentation!$E548</f>
        <v>44456</v>
      </c>
      <c r="L548" s="97" t="str">
        <f>IFERROR(IF(AND(OR(Abfalldokumentation!$I548="BU3",Abfalldokumentation!$I548="Verkauf"),Abfalldokumentation!$N548="Schimmel",Abfalldokumentation!$O548="keinen Abnehmer/kein Schälpersonal"),"Div. Zipfel, ES ohne Verwendung",VLOOKUP(Abfalldokumentation!$M548,Produktgruppen!A:B,2,FALSE)),"-")</f>
        <v>ABS</v>
      </c>
      <c r="M548" s="99" t="str">
        <f>IFERROR(VLOOKUP(Abfalldokumentation!$W548,Artikel!A:C,3,FALSE),Abfalldokumentation!$W548)</f>
        <v>ABS BRIE-PAP</v>
      </c>
      <c r="N548" s="100" t="str">
        <f>VLOOKUP(D548,'Liste Gründe'!A:D,2,FALSE)</f>
        <v>keinen Verwendungszweck</v>
      </c>
      <c r="O548" s="98" t="str">
        <f>IF(ISBLANK(F548),VLOOKUP(Abfalldokumentation!$X548,'Liste Gründe'!A:D,3,FALSE),F548)</f>
        <v>keinen Verwendungszweck</v>
      </c>
      <c r="P548" s="100" t="str">
        <f>IF(ISBLANK(Abfalldokumentation!$G548),"-",Abfalldokumentation!$G548)</f>
        <v>&lt;50kg/Monat</v>
      </c>
      <c r="Q548" s="99">
        <f t="shared" si="57"/>
        <v>37</v>
      </c>
      <c r="R548" s="100" t="str">
        <f t="shared" si="58"/>
        <v>Produkte</v>
      </c>
      <c r="S548" s="100" t="str">
        <f t="shared" si="59"/>
        <v>BUs</v>
      </c>
      <c r="T548" s="100" t="str">
        <f t="shared" si="60"/>
        <v>Symptome</v>
      </c>
      <c r="U548" s="100">
        <f>IFERROR(VLOOKUP(Abfalldokumentation!$W548,Kennzahlen!S:U,3,FALSE)*Abfalldokumentation!$J548,"0")</f>
        <v>0.02</v>
      </c>
      <c r="V548" s="99" t="str">
        <f>IF(ISBLANK(A548),VLOOKUP(Abfalldokumentation!$W548,'Linien - BU'!R:S,2,FALSE),A548)</f>
        <v>Bu4</v>
      </c>
      <c r="W548" s="95">
        <f t="shared" si="61"/>
        <v>29501101</v>
      </c>
      <c r="X548" s="108">
        <f t="shared" si="62"/>
        <v>61</v>
      </c>
      <c r="Y548" s="34"/>
      <c r="AC548" s="34"/>
      <c r="AF548" s="34"/>
      <c r="AG548" s="34"/>
      <c r="AH548" s="34"/>
    </row>
    <row r="549" spans="1:34" ht="30" customHeight="1" x14ac:dyDescent="0.25">
      <c r="A549" s="56" t="s">
        <v>117</v>
      </c>
      <c r="B549" s="57">
        <v>29501101</v>
      </c>
      <c r="C549" s="57">
        <v>1</v>
      </c>
      <c r="D549" s="57">
        <v>61</v>
      </c>
      <c r="E549" s="58">
        <v>44456</v>
      </c>
      <c r="F549" s="59" t="s">
        <v>15</v>
      </c>
      <c r="G549" s="60" t="s">
        <v>151</v>
      </c>
      <c r="H549" s="61" t="str">
        <f>IFERROR(VLOOKUP(Abfalldokumentation!$B549,Artikel!A:C,3,FALSE),Abfalldokumentation!$B549)</f>
        <v>ABS BRIE-PAP</v>
      </c>
      <c r="I549" s="90" t="str">
        <f>VLOOKUP(V549,'Linien - BU'!A:B,2,FALSE)</f>
        <v>BU4</v>
      </c>
      <c r="J549" s="91">
        <f t="shared" si="56"/>
        <v>1</v>
      </c>
      <c r="K549" s="92">
        <f>Abfalldokumentation!$E549</f>
        <v>44456</v>
      </c>
      <c r="L549" s="91" t="str">
        <f>IFERROR(IF(AND(OR(Abfalldokumentation!$I549="BU3",Abfalldokumentation!$I549="Verkauf"),Abfalldokumentation!$N549="Schimmel",Abfalldokumentation!$O549="keinen Abnehmer/kein Schälpersonal"),"Div. Zipfel, ES ohne Verwendung",VLOOKUP(Abfalldokumentation!$M549,Produktgruppen!A:B,2,FALSE)),"-")</f>
        <v>ABS</v>
      </c>
      <c r="M549" s="93" t="str">
        <f>IFERROR(VLOOKUP(Abfalldokumentation!$W549,Artikel!A:C,3,FALSE),Abfalldokumentation!$W549)</f>
        <v>ABS BRIE-PAP</v>
      </c>
      <c r="N549" s="94" t="str">
        <f>VLOOKUP(D549,'Liste Gründe'!A:D,2,FALSE)</f>
        <v>keinen Verwendungszweck</v>
      </c>
      <c r="O549" s="92" t="str">
        <f>IF(ISBLANK(F549),VLOOKUP(Abfalldokumentation!$X549,'Liste Gründe'!A:D,3,FALSE),F549)</f>
        <v>keinen Verwendungszweck</v>
      </c>
      <c r="P549" s="94" t="str">
        <f>IF(ISBLANK(Abfalldokumentation!$G549),"-",Abfalldokumentation!$G549)</f>
        <v>&lt;50kg/Monat</v>
      </c>
      <c r="Q549" s="93">
        <f t="shared" si="57"/>
        <v>37</v>
      </c>
      <c r="R549" s="94" t="str">
        <f t="shared" si="58"/>
        <v>Produkte</v>
      </c>
      <c r="S549" s="94" t="str">
        <f t="shared" si="59"/>
        <v>BUs</v>
      </c>
      <c r="T549" s="94" t="str">
        <f t="shared" si="60"/>
        <v>Symptome</v>
      </c>
      <c r="U549" s="94">
        <f>IFERROR(VLOOKUP(Abfalldokumentation!$W549,Kennzahlen!S:U,3,FALSE)*Abfalldokumentation!$J549,"0")</f>
        <v>0.01</v>
      </c>
      <c r="V549" s="93" t="str">
        <f>IF(ISBLANK(A549),VLOOKUP(Abfalldokumentation!$W549,'Linien - BU'!R:S,2,FALSE),A549)</f>
        <v>Bu4</v>
      </c>
      <c r="W549" s="95">
        <f t="shared" si="61"/>
        <v>29501101</v>
      </c>
      <c r="X549" s="108">
        <f t="shared" si="62"/>
        <v>61</v>
      </c>
      <c r="Y549" s="34"/>
      <c r="AC549" s="34"/>
      <c r="AF549" s="34"/>
      <c r="AG549" s="34"/>
      <c r="AH549" s="34"/>
    </row>
    <row r="550" spans="1:34" ht="30" customHeight="1" x14ac:dyDescent="0.25">
      <c r="A550" s="50" t="s">
        <v>41</v>
      </c>
      <c r="B550" s="51">
        <v>29600002</v>
      </c>
      <c r="C550" s="51">
        <v>80</v>
      </c>
      <c r="D550" s="51">
        <v>12</v>
      </c>
      <c r="E550" s="52">
        <v>44456</v>
      </c>
      <c r="F550" s="53" t="s">
        <v>39</v>
      </c>
      <c r="G550" s="54" t="s">
        <v>40</v>
      </c>
      <c r="H550" s="55" t="str">
        <f>IFERROR(VLOOKUP(Abfalldokumentation!$B550,Artikel!A:C,3,FALSE),Abfalldokumentation!$B550)</f>
        <v>ABS 40-45% Konventionel</v>
      </c>
      <c r="I550" s="96" t="str">
        <f>VLOOKUP(V550,'Linien - BU'!A:B,2,FALSE)</f>
        <v>BU1</v>
      </c>
      <c r="J550" s="97">
        <f t="shared" si="56"/>
        <v>80</v>
      </c>
      <c r="K550" s="98">
        <f>Abfalldokumentation!$E550</f>
        <v>44456</v>
      </c>
      <c r="L550" s="97" t="str">
        <f>IFERROR(IF(AND(OR(Abfalldokumentation!$I550="BU3",Abfalldokumentation!$I550="Verkauf"),Abfalldokumentation!$N550="Schimmel",Abfalldokumentation!$O550="keinen Abnehmer/kein Schälpersonal"),"Div. Zipfel, ES ohne Verwendung",VLOOKUP(Abfalldokumentation!$M550,Produktgruppen!A:B,2,FALSE)),"-")</f>
        <v>ABS</v>
      </c>
      <c r="M550" s="99" t="str">
        <f>IFERROR(VLOOKUP(Abfalldokumentation!$W550,Artikel!A:C,3,FALSE),Abfalldokumentation!$W550)</f>
        <v>ABS 40-45% Konventionel</v>
      </c>
      <c r="N550" s="100" t="str">
        <f>VLOOKUP(D550,'Liste Gründe'!A:D,2,FALSE)</f>
        <v>Schimmel</v>
      </c>
      <c r="O550" s="98" t="str">
        <f>IF(ISBLANK(F550),VLOOKUP(Abfalldokumentation!$X550,'Liste Gründe'!A:D,3,FALSE),F550)</f>
        <v>keine Verarbeitung</v>
      </c>
      <c r="P550" s="100" t="str">
        <f>IF(ISBLANK(Abfalldokumentation!$G550),"-",Abfalldokumentation!$G550)</f>
        <v>Aufgrund Konsistenz nicht genommen. Zu wenig VOS verarbeitet. Vom Warmen ins Kalte -&gt; Schimmel</v>
      </c>
      <c r="Q550" s="99">
        <f t="shared" si="57"/>
        <v>37</v>
      </c>
      <c r="R550" s="100" t="str">
        <f t="shared" si="58"/>
        <v>Produkte</v>
      </c>
      <c r="S550" s="100" t="str">
        <f t="shared" si="59"/>
        <v>BUs</v>
      </c>
      <c r="T550" s="100" t="str">
        <f t="shared" si="60"/>
        <v>Symptome</v>
      </c>
      <c r="U550" s="100">
        <f>IFERROR(VLOOKUP(Abfalldokumentation!$W550,Kennzahlen!S:U,3,FALSE)*Abfalldokumentation!$J550,"0")</f>
        <v>160</v>
      </c>
      <c r="V550" s="99" t="str">
        <f>IF(ISBLANK(A550),VLOOKUP(Abfalldokumentation!$W550,'Linien - BU'!R:S,2,FALSE),A550)</f>
        <v>Schmelze</v>
      </c>
      <c r="W550" s="95">
        <f t="shared" si="61"/>
        <v>29600002</v>
      </c>
      <c r="X550" s="108">
        <f t="shared" si="62"/>
        <v>12</v>
      </c>
      <c r="Y550" s="34"/>
      <c r="AC550" s="34"/>
      <c r="AF550" s="34"/>
      <c r="AG550" s="34"/>
      <c r="AH550" s="34"/>
    </row>
    <row r="551" spans="1:34" ht="30" customHeight="1" x14ac:dyDescent="0.25">
      <c r="A551" s="56" t="s">
        <v>84</v>
      </c>
      <c r="B551" s="57">
        <v>29600002</v>
      </c>
      <c r="C551" s="57">
        <v>153</v>
      </c>
      <c r="D551" s="57">
        <v>22</v>
      </c>
      <c r="E551" s="58">
        <v>44456</v>
      </c>
      <c r="F551" s="59" t="s">
        <v>84</v>
      </c>
      <c r="G551" s="60" t="s">
        <v>298</v>
      </c>
      <c r="H551" s="61" t="str">
        <f>IFERROR(VLOOKUP(Abfalldokumentation!$B551,Artikel!A:C,3,FALSE),Abfalldokumentation!$B551)</f>
        <v>ABS 40-45% Konventionel</v>
      </c>
      <c r="I551" s="90" t="str">
        <f>VLOOKUP(V551,'Linien - BU'!A:B,2,FALSE)</f>
        <v>Rest</v>
      </c>
      <c r="J551" s="91">
        <f t="shared" si="56"/>
        <v>153</v>
      </c>
      <c r="K551" s="92">
        <f>Abfalldokumentation!$E551</f>
        <v>44456</v>
      </c>
      <c r="L551" s="91" t="str">
        <f>IFERROR(IF(AND(OR(Abfalldokumentation!$I551="BU3",Abfalldokumentation!$I551="Verkauf"),Abfalldokumentation!$N551="Schimmel",Abfalldokumentation!$O551="keinen Abnehmer/kein Schälpersonal"),"Div. Zipfel, ES ohne Verwendung",VLOOKUP(Abfalldokumentation!$M551,Produktgruppen!A:B,2,FALSE)),"-")</f>
        <v>ABS</v>
      </c>
      <c r="M551" s="93" t="str">
        <f>IFERROR(VLOOKUP(Abfalldokumentation!$W551,Artikel!A:C,3,FALSE),Abfalldokumentation!$W551)</f>
        <v>ABS 40-45% Konventionel</v>
      </c>
      <c r="N551" s="94" t="str">
        <f>VLOOKUP(D551,'Liste Gründe'!A:D,2,FALSE)</f>
        <v>Rest</v>
      </c>
      <c r="O551" s="92" t="str">
        <f>IF(ISBLANK(F551),VLOOKUP(Abfalldokumentation!$X551,'Liste Gründe'!A:D,3,FALSE),F551)</f>
        <v>Retoure</v>
      </c>
      <c r="P551" s="94" t="str">
        <f>IF(ISBLANK(Abfalldokumentation!$G551),"-",Abfalldokumentation!$G551)</f>
        <v>kam zurück Nagel und wurde als Abschnitte reduziert. Schimmel im Produkt entdeckt</v>
      </c>
      <c r="Q551" s="93">
        <f t="shared" si="57"/>
        <v>37</v>
      </c>
      <c r="R551" s="94" t="str">
        <f t="shared" si="58"/>
        <v>Produkte</v>
      </c>
      <c r="S551" s="94" t="str">
        <f t="shared" si="59"/>
        <v>BUs</v>
      </c>
      <c r="T551" s="94" t="str">
        <f t="shared" si="60"/>
        <v>Symptome</v>
      </c>
      <c r="U551" s="94">
        <f>IFERROR(VLOOKUP(Abfalldokumentation!$W551,Kennzahlen!S:U,3,FALSE)*Abfalldokumentation!$J551,"0")</f>
        <v>306</v>
      </c>
      <c r="V551" s="93" t="str">
        <f>IF(ISBLANK(A551),VLOOKUP(Abfalldokumentation!$W551,'Linien - BU'!R:S,2,FALSE),A551)</f>
        <v>Retoure</v>
      </c>
      <c r="W551" s="95">
        <f t="shared" si="61"/>
        <v>29600002</v>
      </c>
      <c r="X551" s="108">
        <f t="shared" si="62"/>
        <v>22</v>
      </c>
      <c r="Y551" s="34"/>
      <c r="AC551" s="34"/>
      <c r="AF551" s="34"/>
      <c r="AG551" s="34"/>
      <c r="AH551" s="34"/>
    </row>
    <row r="552" spans="1:34" ht="30" customHeight="1" x14ac:dyDescent="0.25">
      <c r="A552" s="50" t="s">
        <v>41</v>
      </c>
      <c r="B552" s="51">
        <v>29600027</v>
      </c>
      <c r="C552" s="51">
        <v>162</v>
      </c>
      <c r="D552" s="51">
        <v>12</v>
      </c>
      <c r="E552" s="52">
        <v>44456</v>
      </c>
      <c r="F552" s="53" t="s">
        <v>39</v>
      </c>
      <c r="G552" s="54" t="s">
        <v>40</v>
      </c>
      <c r="H552" s="55" t="str">
        <f>IFERROR(VLOOKUP(Abfalldokumentation!$B552,Artikel!A:C,3,FALSE),Abfalldokumentation!$B552)</f>
        <v>VS Chili geschält</v>
      </c>
      <c r="I552" s="96" t="str">
        <f>VLOOKUP(V552,'Linien - BU'!A:B,2,FALSE)</f>
        <v>BU1</v>
      </c>
      <c r="J552" s="97">
        <f t="shared" si="56"/>
        <v>162</v>
      </c>
      <c r="K552" s="98">
        <f>Abfalldokumentation!$E552</f>
        <v>44456</v>
      </c>
      <c r="L552" s="97" t="str">
        <f>IFERROR(IF(AND(OR(Abfalldokumentation!$I552="BU3",Abfalldokumentation!$I552="Verkauf"),Abfalldokumentation!$N552="Schimmel",Abfalldokumentation!$O552="keinen Abnehmer/kein Schälpersonal"),"Div. Zipfel, ES ohne Verwendung",VLOOKUP(Abfalldokumentation!$M552,Produktgruppen!A:B,2,FALSE)),"-")</f>
        <v>Vorschmelz</v>
      </c>
      <c r="M552" s="99" t="str">
        <f>IFERROR(VLOOKUP(Abfalldokumentation!$W552,Artikel!A:C,3,FALSE),Abfalldokumentation!$W552)</f>
        <v>VS Chili geschält</v>
      </c>
      <c r="N552" s="100" t="str">
        <f>VLOOKUP(D552,'Liste Gründe'!A:D,2,FALSE)</f>
        <v>Schimmel</v>
      </c>
      <c r="O552" s="98" t="str">
        <f>IF(ISBLANK(F552),VLOOKUP(Abfalldokumentation!$X552,'Liste Gründe'!A:D,3,FALSE),F552)</f>
        <v>keine Verarbeitung</v>
      </c>
      <c r="P552" s="100" t="str">
        <f>IF(ISBLANK(Abfalldokumentation!$G552),"-",Abfalldokumentation!$G552)</f>
        <v>Aufgrund Konsistenz nicht genommen. Zu wenig VOS verarbeitet. Vom Warmen ins Kalte -&gt; Schimmel</v>
      </c>
      <c r="Q552" s="99">
        <f t="shared" si="57"/>
        <v>37</v>
      </c>
      <c r="R552" s="100" t="str">
        <f t="shared" si="58"/>
        <v>Produkte</v>
      </c>
      <c r="S552" s="100" t="str">
        <f t="shared" si="59"/>
        <v>BUs</v>
      </c>
      <c r="T552" s="100" t="str">
        <f t="shared" si="60"/>
        <v>Symptome</v>
      </c>
      <c r="U552" s="100">
        <f>IFERROR(VLOOKUP(Abfalldokumentation!$W552,Kennzahlen!S:U,3,FALSE)*Abfalldokumentation!$J552,"0")</f>
        <v>151.00020000000001</v>
      </c>
      <c r="V552" s="99" t="str">
        <f>IF(ISBLANK(A552),VLOOKUP(Abfalldokumentation!$W552,'Linien - BU'!R:S,2,FALSE),A552)</f>
        <v>Schmelze</v>
      </c>
      <c r="W552" s="95">
        <f t="shared" si="61"/>
        <v>29600027</v>
      </c>
      <c r="X552" s="108">
        <f t="shared" si="62"/>
        <v>12</v>
      </c>
      <c r="Y552" s="34"/>
      <c r="AC552" s="34"/>
      <c r="AF552" s="34"/>
      <c r="AG552" s="34"/>
      <c r="AH552" s="34"/>
    </row>
    <row r="553" spans="1:34" ht="30" customHeight="1" x14ac:dyDescent="0.25">
      <c r="A553" s="56" t="s">
        <v>7</v>
      </c>
      <c r="B553" s="57" t="s">
        <v>64</v>
      </c>
      <c r="C553" s="57">
        <v>45</v>
      </c>
      <c r="D553" s="57">
        <v>12</v>
      </c>
      <c r="E553" s="58">
        <v>44456</v>
      </c>
      <c r="F553" s="59" t="s">
        <v>21</v>
      </c>
      <c r="G553" s="60" t="s">
        <v>21</v>
      </c>
      <c r="H553" s="61" t="str">
        <f>IFERROR(VLOOKUP(Abfalldokumentation!$B553,Artikel!A:C,3,FALSE),Abfalldokumentation!$B553)</f>
        <v>Blöcke</v>
      </c>
      <c r="I553" s="90" t="str">
        <f>VLOOKUP(V553,'Linien - BU'!A:B,2,FALSE)</f>
        <v>BU2</v>
      </c>
      <c r="J553" s="91">
        <f t="shared" si="56"/>
        <v>45</v>
      </c>
      <c r="K553" s="92">
        <f>Abfalldokumentation!$E553</f>
        <v>44456</v>
      </c>
      <c r="L553" s="91" t="str">
        <f>IFERROR(IF(AND(OR(Abfalldokumentation!$I553="BU3",Abfalldokumentation!$I553="Verkauf"),Abfalldokumentation!$N553="Schimmel",Abfalldokumentation!$O553="keinen Abnehmer/kein Schälpersonal"),"Div. Zipfel, ES ohne Verwendung",VLOOKUP(Abfalldokumentation!$M553,Produktgruppen!A:B,2,FALSE)),"-")</f>
        <v>Rohware</v>
      </c>
      <c r="M553" s="93" t="str">
        <f>IFERROR(VLOOKUP(Abfalldokumentation!$W553,Artikel!A:C,3,FALSE),Abfalldokumentation!$W553)</f>
        <v>Blöcke</v>
      </c>
      <c r="N553" s="94" t="str">
        <f>VLOOKUP(D553,'Liste Gründe'!A:D,2,FALSE)</f>
        <v>Schimmel</v>
      </c>
      <c r="O553" s="92" t="str">
        <f>IF(ISBLANK(F553),VLOOKUP(Abfalldokumentation!$X553,'Liste Gründe'!A:D,3,FALSE),F553)</f>
        <v>Luftzieher/Folienriss durch Transport</v>
      </c>
      <c r="P553" s="94" t="str">
        <f>IF(ISBLANK(Abfalldokumentation!$G553),"-",Abfalldokumentation!$G553)</f>
        <v>Luftzieher/Folienriss durch Transport</v>
      </c>
      <c r="Q553" s="93">
        <f t="shared" si="57"/>
        <v>37</v>
      </c>
      <c r="R553" s="94" t="str">
        <f t="shared" si="58"/>
        <v>Produkte</v>
      </c>
      <c r="S553" s="94" t="str">
        <f t="shared" si="59"/>
        <v>BUs</v>
      </c>
      <c r="T553" s="94" t="str">
        <f t="shared" si="60"/>
        <v>Symptome</v>
      </c>
      <c r="U553" s="94" t="str">
        <f>IFERROR(VLOOKUP(Abfalldokumentation!$W553,Kennzahlen!S:U,3,FALSE)*Abfalldokumentation!$J553,"0")</f>
        <v>0</v>
      </c>
      <c r="V553" s="93" t="str">
        <f>IF(ISBLANK(A553),VLOOKUP(Abfalldokumentation!$W553,'Linien - BU'!R:S,2,FALSE),A553)</f>
        <v>BU2</v>
      </c>
      <c r="W553" s="95" t="str">
        <f t="shared" si="61"/>
        <v>Blöcke</v>
      </c>
      <c r="X553" s="108">
        <f t="shared" si="62"/>
        <v>12</v>
      </c>
      <c r="Y553" s="34"/>
      <c r="AC553" s="34"/>
      <c r="AF553" s="34"/>
      <c r="AG553" s="34"/>
      <c r="AH553" s="34"/>
    </row>
    <row r="554" spans="1:34" ht="30" customHeight="1" x14ac:dyDescent="0.25">
      <c r="A554" s="50" t="s">
        <v>7</v>
      </c>
      <c r="B554" s="51" t="s">
        <v>64</v>
      </c>
      <c r="C554" s="51">
        <v>75</v>
      </c>
      <c r="D554" s="51">
        <v>12</v>
      </c>
      <c r="E554" s="52">
        <v>44456</v>
      </c>
      <c r="F554" s="53" t="s">
        <v>21</v>
      </c>
      <c r="G554" s="54" t="s">
        <v>21</v>
      </c>
      <c r="H554" s="55" t="str">
        <f>IFERROR(VLOOKUP(Abfalldokumentation!$B554,Artikel!A:C,3,FALSE),Abfalldokumentation!$B554)</f>
        <v>Blöcke</v>
      </c>
      <c r="I554" s="96" t="str">
        <f>VLOOKUP(V554,'Linien - BU'!A:B,2,FALSE)</f>
        <v>BU2</v>
      </c>
      <c r="J554" s="97">
        <f t="shared" si="56"/>
        <v>75</v>
      </c>
      <c r="K554" s="98">
        <f>Abfalldokumentation!$E554</f>
        <v>44456</v>
      </c>
      <c r="L554" s="97" t="str">
        <f>IFERROR(IF(AND(OR(Abfalldokumentation!$I554="BU3",Abfalldokumentation!$I554="Verkauf"),Abfalldokumentation!$N554="Schimmel",Abfalldokumentation!$O554="keinen Abnehmer/kein Schälpersonal"),"Div. Zipfel, ES ohne Verwendung",VLOOKUP(Abfalldokumentation!$M554,Produktgruppen!A:B,2,FALSE)),"-")</f>
        <v>Rohware</v>
      </c>
      <c r="M554" s="99" t="str">
        <f>IFERROR(VLOOKUP(Abfalldokumentation!$W554,Artikel!A:C,3,FALSE),Abfalldokumentation!$W554)</f>
        <v>Blöcke</v>
      </c>
      <c r="N554" s="100" t="str">
        <f>VLOOKUP(D554,'Liste Gründe'!A:D,2,FALSE)</f>
        <v>Schimmel</v>
      </c>
      <c r="O554" s="98" t="str">
        <f>IF(ISBLANK(F554),VLOOKUP(Abfalldokumentation!$X554,'Liste Gründe'!A:D,3,FALSE),F554)</f>
        <v>Luftzieher/Folienriss durch Transport</v>
      </c>
      <c r="P554" s="100" t="str">
        <f>IF(ISBLANK(Abfalldokumentation!$G554),"-",Abfalldokumentation!$G554)</f>
        <v>Luftzieher/Folienriss durch Transport</v>
      </c>
      <c r="Q554" s="99">
        <f t="shared" si="57"/>
        <v>37</v>
      </c>
      <c r="R554" s="100" t="str">
        <f t="shared" si="58"/>
        <v>Produkte</v>
      </c>
      <c r="S554" s="100" t="str">
        <f t="shared" si="59"/>
        <v>BUs</v>
      </c>
      <c r="T554" s="100" t="str">
        <f t="shared" si="60"/>
        <v>Symptome</v>
      </c>
      <c r="U554" s="100" t="str">
        <f>IFERROR(VLOOKUP(Abfalldokumentation!$W554,Kennzahlen!S:U,3,FALSE)*Abfalldokumentation!$J554,"0")</f>
        <v>0</v>
      </c>
      <c r="V554" s="99" t="str">
        <f>IF(ISBLANK(A554),VLOOKUP(Abfalldokumentation!$W554,'Linien - BU'!R:S,2,FALSE),A554)</f>
        <v>BU2</v>
      </c>
      <c r="W554" s="95" t="str">
        <f t="shared" si="61"/>
        <v>Blöcke</v>
      </c>
      <c r="X554" s="108">
        <f t="shared" si="62"/>
        <v>12</v>
      </c>
      <c r="Y554" s="34"/>
      <c r="AC554" s="34"/>
      <c r="AF554" s="34"/>
      <c r="AG554" s="34"/>
      <c r="AH554" s="34"/>
    </row>
    <row r="555" spans="1:34" ht="30" customHeight="1" x14ac:dyDescent="0.25">
      <c r="A555" s="56" t="s">
        <v>7</v>
      </c>
      <c r="B555" s="57" t="s">
        <v>64</v>
      </c>
      <c r="C555" s="57">
        <v>150</v>
      </c>
      <c r="D555" s="57">
        <v>12</v>
      </c>
      <c r="E555" s="58">
        <v>44456</v>
      </c>
      <c r="F555" s="59" t="s">
        <v>21</v>
      </c>
      <c r="G555" s="60" t="s">
        <v>21</v>
      </c>
      <c r="H555" s="61" t="str">
        <f>IFERROR(VLOOKUP(Abfalldokumentation!$B555,Artikel!A:C,3,FALSE),Abfalldokumentation!$B555)</f>
        <v>Blöcke</v>
      </c>
      <c r="I555" s="90" t="str">
        <f>VLOOKUP(V555,'Linien - BU'!A:B,2,FALSE)</f>
        <v>BU2</v>
      </c>
      <c r="J555" s="91">
        <f t="shared" si="56"/>
        <v>150</v>
      </c>
      <c r="K555" s="92">
        <f>Abfalldokumentation!$E555</f>
        <v>44456</v>
      </c>
      <c r="L555" s="91" t="str">
        <f>IFERROR(IF(AND(OR(Abfalldokumentation!$I555="BU3",Abfalldokumentation!$I555="Verkauf"),Abfalldokumentation!$N555="Schimmel",Abfalldokumentation!$O555="keinen Abnehmer/kein Schälpersonal"),"Div. Zipfel, ES ohne Verwendung",VLOOKUP(Abfalldokumentation!$M555,Produktgruppen!A:B,2,FALSE)),"-")</f>
        <v>Rohware</v>
      </c>
      <c r="M555" s="93" t="str">
        <f>IFERROR(VLOOKUP(Abfalldokumentation!$W555,Artikel!A:C,3,FALSE),Abfalldokumentation!$W555)</f>
        <v>Blöcke</v>
      </c>
      <c r="N555" s="94" t="str">
        <f>VLOOKUP(D555,'Liste Gründe'!A:D,2,FALSE)</f>
        <v>Schimmel</v>
      </c>
      <c r="O555" s="92" t="str">
        <f>IF(ISBLANK(F555),VLOOKUP(Abfalldokumentation!$X555,'Liste Gründe'!A:D,3,FALSE),F555)</f>
        <v>Luftzieher/Folienriss durch Transport</v>
      </c>
      <c r="P555" s="94" t="str">
        <f>IF(ISBLANK(Abfalldokumentation!$G555),"-",Abfalldokumentation!$G555)</f>
        <v>Luftzieher/Folienriss durch Transport</v>
      </c>
      <c r="Q555" s="93">
        <f t="shared" si="57"/>
        <v>37</v>
      </c>
      <c r="R555" s="94" t="str">
        <f t="shared" si="58"/>
        <v>Produkte</v>
      </c>
      <c r="S555" s="94" t="str">
        <f t="shared" si="59"/>
        <v>BUs</v>
      </c>
      <c r="T555" s="94" t="str">
        <f t="shared" si="60"/>
        <v>Symptome</v>
      </c>
      <c r="U555" s="94" t="str">
        <f>IFERROR(VLOOKUP(Abfalldokumentation!$W555,Kennzahlen!S:U,3,FALSE)*Abfalldokumentation!$J555,"0")</f>
        <v>0</v>
      </c>
      <c r="V555" s="93" t="str">
        <f>IF(ISBLANK(A555),VLOOKUP(Abfalldokumentation!$W555,'Linien - BU'!R:S,2,FALSE),A555)</f>
        <v>BU2</v>
      </c>
      <c r="W555" s="95" t="str">
        <f t="shared" si="61"/>
        <v>Blöcke</v>
      </c>
      <c r="X555" s="108">
        <f t="shared" si="62"/>
        <v>12</v>
      </c>
      <c r="Y555" s="34"/>
      <c r="AC555" s="34"/>
      <c r="AF555" s="34"/>
      <c r="AG555" s="34"/>
      <c r="AH555" s="34"/>
    </row>
    <row r="556" spans="1:34" ht="30" customHeight="1" x14ac:dyDescent="0.25">
      <c r="A556" s="50" t="s">
        <v>348</v>
      </c>
      <c r="B556" s="51" t="s">
        <v>15169</v>
      </c>
      <c r="C556" s="51">
        <v>42</v>
      </c>
      <c r="D556" s="51">
        <v>30</v>
      </c>
      <c r="E556" s="52">
        <v>44456</v>
      </c>
      <c r="F556" s="53"/>
      <c r="G556" s="54"/>
      <c r="H556" s="55" t="str">
        <f>IFERROR(VLOOKUP(Abfalldokumentation!$B556,Artikel!A:C,3,FALSE),Abfalldokumentation!$B556)</f>
        <v>Div. Zipfel, Endstücke</v>
      </c>
      <c r="I556" s="96" t="str">
        <f>VLOOKUP(V556,'Linien - BU'!A:B,2,FALSE)</f>
        <v>BU3</v>
      </c>
      <c r="J556" s="97">
        <f t="shared" si="56"/>
        <v>42</v>
      </c>
      <c r="K556" s="98">
        <f>Abfalldokumentation!$E556</f>
        <v>44456</v>
      </c>
      <c r="L556" s="97" t="str">
        <f>IFERROR(IF(AND(OR(Abfalldokumentation!$I556="BU3",Abfalldokumentation!$I556="Verkauf"),Abfalldokumentation!$N556="Schimmel",Abfalldokumentation!$O556="keinen Abnehmer/kein Schälpersonal"),"Div. Zipfel, ES ohne Verwendung",VLOOKUP(Abfalldokumentation!$M556,Produktgruppen!A:B,2,FALSE)),"-")</f>
        <v>-</v>
      </c>
      <c r="M556" s="99" t="str">
        <f>IFERROR(VLOOKUP(Abfalldokumentation!$W556,Artikel!A:C,3,FALSE),Abfalldokumentation!$W556)</f>
        <v>Div. Zipfel, Endstücke</v>
      </c>
      <c r="N556" s="100" t="str">
        <f>VLOOKUP(D556,'Liste Gründe'!A:D,2,FALSE)</f>
        <v>Linienbezogen</v>
      </c>
      <c r="O556" s="98" t="str">
        <f>IF(ISBLANK(F556),VLOOKUP(Abfalldokumentation!$X556,'Liste Gründe'!A:D,3,FALSE),F556)</f>
        <v>Maschinenabfall</v>
      </c>
      <c r="P556" s="100" t="str">
        <f>IF(ISBLANK(Abfalldokumentation!$G556),"-",Abfalldokumentation!$G556)</f>
        <v>-</v>
      </c>
      <c r="Q556" s="99">
        <f t="shared" si="57"/>
        <v>37</v>
      </c>
      <c r="R556" s="100" t="str">
        <f t="shared" si="58"/>
        <v>Produkte</v>
      </c>
      <c r="S556" s="100" t="str">
        <f t="shared" si="59"/>
        <v>BUs</v>
      </c>
      <c r="T556" s="100" t="str">
        <f t="shared" si="60"/>
        <v>Symptome</v>
      </c>
      <c r="U556" s="100" t="str">
        <f>IFERROR(VLOOKUP(Abfalldokumentation!$W556,Kennzahlen!S:U,3,FALSE)*Abfalldokumentation!$J556,"0")</f>
        <v>0</v>
      </c>
      <c r="V556" s="99" t="str">
        <f>IF(ISBLANK(A556),VLOOKUP(Abfalldokumentation!$W556,'Linien - BU'!R:S,2,FALSE),A556)</f>
        <v>L9</v>
      </c>
      <c r="W556" s="95" t="str">
        <f t="shared" si="61"/>
        <v>Div. Zipfel, Endstücke</v>
      </c>
      <c r="X556" s="108">
        <f t="shared" si="62"/>
        <v>30</v>
      </c>
      <c r="Y556" s="34"/>
      <c r="AC556" s="34"/>
      <c r="AF556" s="34"/>
      <c r="AG556" s="34"/>
      <c r="AH556" s="34"/>
    </row>
    <row r="557" spans="1:34" ht="30" customHeight="1" x14ac:dyDescent="0.25">
      <c r="A557" s="56" t="s">
        <v>74</v>
      </c>
      <c r="B557" s="57" t="s">
        <v>15169</v>
      </c>
      <c r="C557" s="57">
        <v>20</v>
      </c>
      <c r="D557" s="57">
        <v>22</v>
      </c>
      <c r="E557" s="58">
        <v>44456</v>
      </c>
      <c r="F557" s="59" t="s">
        <v>72</v>
      </c>
      <c r="G557" s="60" t="s">
        <v>73</v>
      </c>
      <c r="H557" s="61" t="str">
        <f>IFERROR(VLOOKUP(Abfalldokumentation!$B557,Artikel!A:C,3,FALSE),Abfalldokumentation!$B557)</f>
        <v>Div. Zipfel, Endstücke</v>
      </c>
      <c r="I557" s="90" t="str">
        <f>VLOOKUP(V557,'Linien - BU'!A:B,2,FALSE)</f>
        <v>BU1</v>
      </c>
      <c r="J557" s="91">
        <f t="shared" si="56"/>
        <v>20</v>
      </c>
      <c r="K557" s="92">
        <f>Abfalldokumentation!$E557</f>
        <v>44456</v>
      </c>
      <c r="L557" s="91" t="str">
        <f>IFERROR(IF(AND(OR(Abfalldokumentation!$I557="BU3",Abfalldokumentation!$I557="Verkauf"),Abfalldokumentation!$N557="Schimmel",Abfalldokumentation!$O557="keinen Abnehmer/kein Schälpersonal"),"Div. Zipfel, ES ohne Verwendung",VLOOKUP(Abfalldokumentation!$M557,Produktgruppen!A:B,2,FALSE)),"-")</f>
        <v>-</v>
      </c>
      <c r="M557" s="93" t="str">
        <f>IFERROR(VLOOKUP(Abfalldokumentation!$W557,Artikel!A:C,3,FALSE),Abfalldokumentation!$W557)</f>
        <v>Div. Zipfel, Endstücke</v>
      </c>
      <c r="N557" s="94" t="str">
        <f>VLOOKUP(D557,'Liste Gründe'!A:D,2,FALSE)</f>
        <v>Rest</v>
      </c>
      <c r="O557" s="92" t="str">
        <f>IF(ISBLANK(F557),VLOOKUP(Abfalldokumentation!$X557,'Liste Gründe'!A:D,3,FALSE),F557)</f>
        <v>geschälte Rinde</v>
      </c>
      <c r="P557" s="94" t="str">
        <f>IF(ISBLANK(Abfalldokumentation!$G557),"-",Abfalldokumentation!$G557)</f>
        <v>keine Verwendung möglich</v>
      </c>
      <c r="Q557" s="93">
        <f t="shared" si="57"/>
        <v>37</v>
      </c>
      <c r="R557" s="94" t="str">
        <f t="shared" si="58"/>
        <v>Produkte</v>
      </c>
      <c r="S557" s="94" t="str">
        <f t="shared" si="59"/>
        <v>BUs</v>
      </c>
      <c r="T557" s="94" t="str">
        <f t="shared" si="60"/>
        <v>Symptome</v>
      </c>
      <c r="U557" s="94" t="str">
        <f>IFERROR(VLOOKUP(Abfalldokumentation!$W557,Kennzahlen!S:U,3,FALSE)*Abfalldokumentation!$J557,"0")</f>
        <v>0</v>
      </c>
      <c r="V557" s="93" t="str">
        <f>IF(ISBLANK(A557),VLOOKUP(Abfalldokumentation!$W557,'Linien - BU'!R:S,2,FALSE),A557)</f>
        <v>RWV</v>
      </c>
      <c r="W557" s="95" t="str">
        <f t="shared" si="61"/>
        <v>Div. Zipfel, Endstücke</v>
      </c>
      <c r="X557" s="108">
        <f t="shared" si="62"/>
        <v>22</v>
      </c>
      <c r="Y557" s="34"/>
      <c r="AC557" s="34"/>
      <c r="AF557" s="34"/>
      <c r="AG557" s="34"/>
      <c r="AH557" s="34"/>
    </row>
    <row r="558" spans="1:34" ht="30" customHeight="1" x14ac:dyDescent="0.25">
      <c r="A558" s="50" t="s">
        <v>15097</v>
      </c>
      <c r="B558" s="51" t="s">
        <v>75</v>
      </c>
      <c r="C558" s="51">
        <v>33</v>
      </c>
      <c r="D558" s="51">
        <v>30</v>
      </c>
      <c r="E558" s="52">
        <v>44456</v>
      </c>
      <c r="F558" s="53"/>
      <c r="G558" s="54"/>
      <c r="H558" s="55" t="str">
        <f>IFERROR(VLOOKUP(Abfalldokumentation!$B558,Artikel!A:C,3,FALSE),Abfalldokumentation!$B558)</f>
        <v>Diverses</v>
      </c>
      <c r="I558" s="96" t="str">
        <f>VLOOKUP(V558,'Linien - BU'!A:B,2,FALSE)</f>
        <v>BU2</v>
      </c>
      <c r="J558" s="97">
        <f t="shared" si="56"/>
        <v>33</v>
      </c>
      <c r="K558" s="98">
        <f>Abfalldokumentation!$E558</f>
        <v>44456</v>
      </c>
      <c r="L558" s="97" t="str">
        <f>IFERROR(IF(AND(OR(Abfalldokumentation!$I558="BU3",Abfalldokumentation!$I558="Verkauf"),Abfalldokumentation!$N558="Schimmel",Abfalldokumentation!$O558="keinen Abnehmer/kein Schälpersonal"),"Div. Zipfel, ES ohne Verwendung",VLOOKUP(Abfalldokumentation!$M558,Produktgruppen!A:B,2,FALSE)),"-")</f>
        <v>Diverses</v>
      </c>
      <c r="M558" s="99" t="str">
        <f>IFERROR(VLOOKUP(Abfalldokumentation!$W558,Artikel!A:C,3,FALSE),Abfalldokumentation!$W558)</f>
        <v>Diverses</v>
      </c>
      <c r="N558" s="100" t="str">
        <f>VLOOKUP(D558,'Liste Gründe'!A:D,2,FALSE)</f>
        <v>Linienbezogen</v>
      </c>
      <c r="O558" s="98" t="str">
        <f>IF(ISBLANK(F558),VLOOKUP(Abfalldokumentation!$X558,'Liste Gründe'!A:D,3,FALSE),F558)</f>
        <v>Maschinenabfall</v>
      </c>
      <c r="P558" s="100" t="str">
        <f>IF(ISBLANK(Abfalldokumentation!$G558),"-",Abfalldokumentation!$G558)</f>
        <v>-</v>
      </c>
      <c r="Q558" s="99">
        <f t="shared" si="57"/>
        <v>37</v>
      </c>
      <c r="R558" s="100" t="str">
        <f t="shared" si="58"/>
        <v>Produkte</v>
      </c>
      <c r="S558" s="100" t="str">
        <f t="shared" si="59"/>
        <v>BUs</v>
      </c>
      <c r="T558" s="100" t="str">
        <f t="shared" si="60"/>
        <v>Symptome</v>
      </c>
      <c r="U558" s="100" t="str">
        <f>IFERROR(VLOOKUP(Abfalldokumentation!$W558,Kennzahlen!S:U,3,FALSE)*Abfalldokumentation!$J558,"0")</f>
        <v>0</v>
      </c>
      <c r="V558" s="99" t="str">
        <f>IF(ISBLANK(A558),VLOOKUP(Abfalldokumentation!$W558,'Linien - BU'!R:S,2,FALSE),A558)</f>
        <v>L31</v>
      </c>
      <c r="W558" s="95" t="str">
        <f t="shared" si="61"/>
        <v>Diverses</v>
      </c>
      <c r="X558" s="108">
        <f t="shared" si="62"/>
        <v>30</v>
      </c>
      <c r="Y558" s="34"/>
      <c r="AC558" s="34"/>
      <c r="AF558" s="34"/>
      <c r="AG558" s="34"/>
      <c r="AH558" s="34"/>
    </row>
    <row r="559" spans="1:34" ht="30" customHeight="1" x14ac:dyDescent="0.25">
      <c r="A559" s="56" t="s">
        <v>349</v>
      </c>
      <c r="B559" s="57" t="s">
        <v>221</v>
      </c>
      <c r="C559" s="57">
        <v>1.4</v>
      </c>
      <c r="D559" s="57">
        <v>30</v>
      </c>
      <c r="E559" s="58">
        <v>44456</v>
      </c>
      <c r="F559" s="59"/>
      <c r="G559" s="60"/>
      <c r="H559" s="61" t="str">
        <f>IFERROR(VLOOKUP(Abfalldokumentation!$B559,Artikel!A:C,3,FALSE),Abfalldokumentation!$B559)</f>
        <v>DIverses</v>
      </c>
      <c r="I559" s="90" t="str">
        <f>VLOOKUP(V559,'Linien - BU'!A:B,2,FALSE)</f>
        <v>BU3</v>
      </c>
      <c r="J559" s="91">
        <f t="shared" si="56"/>
        <v>1.4</v>
      </c>
      <c r="K559" s="92">
        <f>Abfalldokumentation!$E559</f>
        <v>44456</v>
      </c>
      <c r="L559" s="91" t="str">
        <f>IFERROR(IF(AND(OR(Abfalldokumentation!$I559="BU3",Abfalldokumentation!$I559="Verkauf"),Abfalldokumentation!$N559="Schimmel",Abfalldokumentation!$O559="keinen Abnehmer/kein Schälpersonal"),"Div. Zipfel, ES ohne Verwendung",VLOOKUP(Abfalldokumentation!$M559,Produktgruppen!A:B,2,FALSE)),"-")</f>
        <v>Diverses</v>
      </c>
      <c r="M559" s="93" t="str">
        <f>IFERROR(VLOOKUP(Abfalldokumentation!$W559,Artikel!A:C,3,FALSE),Abfalldokumentation!$W559)</f>
        <v>DIverses</v>
      </c>
      <c r="N559" s="94" t="str">
        <f>VLOOKUP(D559,'Liste Gründe'!A:D,2,FALSE)</f>
        <v>Linienbezogen</v>
      </c>
      <c r="O559" s="92" t="str">
        <f>IF(ISBLANK(F559),VLOOKUP(Abfalldokumentation!$X559,'Liste Gründe'!A:D,3,FALSE),F559)</f>
        <v>Maschinenabfall</v>
      </c>
      <c r="P559" s="94" t="str">
        <f>IF(ISBLANK(Abfalldokumentation!$G559),"-",Abfalldokumentation!$G559)</f>
        <v>-</v>
      </c>
      <c r="Q559" s="93">
        <f t="shared" si="57"/>
        <v>37</v>
      </c>
      <c r="R559" s="94" t="str">
        <f t="shared" si="58"/>
        <v>Produkte</v>
      </c>
      <c r="S559" s="94" t="str">
        <f t="shared" si="59"/>
        <v>BUs</v>
      </c>
      <c r="T559" s="94" t="str">
        <f t="shared" si="60"/>
        <v>Symptome</v>
      </c>
      <c r="U559" s="94" t="str">
        <f>IFERROR(VLOOKUP(Abfalldokumentation!$W559,Kennzahlen!S:U,3,FALSE)*Abfalldokumentation!$J559,"0")</f>
        <v>0</v>
      </c>
      <c r="V559" s="93" t="str">
        <f>IF(ISBLANK(A559),VLOOKUP(Abfalldokumentation!$W559,'Linien - BU'!R:S,2,FALSE),A559)</f>
        <v>L16</v>
      </c>
      <c r="W559" s="95" t="str">
        <f t="shared" si="61"/>
        <v>DIverses</v>
      </c>
      <c r="X559" s="108">
        <f t="shared" si="62"/>
        <v>30</v>
      </c>
      <c r="Y559" s="34"/>
      <c r="AC559" s="34"/>
      <c r="AF559" s="34"/>
      <c r="AG559" s="34"/>
      <c r="AH559" s="34"/>
    </row>
    <row r="560" spans="1:34" ht="30" customHeight="1" x14ac:dyDescent="0.25">
      <c r="A560" s="50" t="s">
        <v>309</v>
      </c>
      <c r="B560" s="51" t="s">
        <v>75</v>
      </c>
      <c r="C560" s="51">
        <v>151.5</v>
      </c>
      <c r="D560" s="51">
        <v>30</v>
      </c>
      <c r="E560" s="52">
        <v>44456</v>
      </c>
      <c r="F560" s="53"/>
      <c r="G560" s="54"/>
      <c r="H560" s="55" t="str">
        <f>IFERROR(VLOOKUP(Abfalldokumentation!$B560,Artikel!A:C,3,FALSE),Abfalldokumentation!$B560)</f>
        <v>Diverses</v>
      </c>
      <c r="I560" s="96" t="str">
        <f>VLOOKUP(V560,'Linien - BU'!A:B,2,FALSE)</f>
        <v>BU3</v>
      </c>
      <c r="J560" s="97">
        <f t="shared" si="56"/>
        <v>151.5</v>
      </c>
      <c r="K560" s="98">
        <f>Abfalldokumentation!$E560</f>
        <v>44456</v>
      </c>
      <c r="L560" s="97" t="str">
        <f>IFERROR(IF(AND(OR(Abfalldokumentation!$I560="BU3",Abfalldokumentation!$I560="Verkauf"),Abfalldokumentation!$N560="Schimmel",Abfalldokumentation!$O560="keinen Abnehmer/kein Schälpersonal"),"Div. Zipfel, ES ohne Verwendung",VLOOKUP(Abfalldokumentation!$M560,Produktgruppen!A:B,2,FALSE)),"-")</f>
        <v>Diverses</v>
      </c>
      <c r="M560" s="99" t="str">
        <f>IFERROR(VLOOKUP(Abfalldokumentation!$W560,Artikel!A:C,3,FALSE),Abfalldokumentation!$W560)</f>
        <v>Diverses</v>
      </c>
      <c r="N560" s="100" t="str">
        <f>VLOOKUP(D560,'Liste Gründe'!A:D,2,FALSE)</f>
        <v>Linienbezogen</v>
      </c>
      <c r="O560" s="98" t="str">
        <f>IF(ISBLANK(F560),VLOOKUP(Abfalldokumentation!$X560,'Liste Gründe'!A:D,3,FALSE),F560)</f>
        <v>Maschinenabfall</v>
      </c>
      <c r="P560" s="100" t="str">
        <f>IF(ISBLANK(Abfalldokumentation!$G560),"-",Abfalldokumentation!$G560)</f>
        <v>-</v>
      </c>
      <c r="Q560" s="99">
        <f t="shared" si="57"/>
        <v>37</v>
      </c>
      <c r="R560" s="100" t="str">
        <f t="shared" si="58"/>
        <v>Produkte</v>
      </c>
      <c r="S560" s="100" t="str">
        <f t="shared" si="59"/>
        <v>BUs</v>
      </c>
      <c r="T560" s="100" t="str">
        <f t="shared" si="60"/>
        <v>Symptome</v>
      </c>
      <c r="U560" s="100" t="str">
        <f>IFERROR(VLOOKUP(Abfalldokumentation!$W560,Kennzahlen!S:U,3,FALSE)*Abfalldokumentation!$J560,"0")</f>
        <v>0</v>
      </c>
      <c r="V560" s="99" t="str">
        <f>IF(ISBLANK(A560),VLOOKUP(Abfalldokumentation!$W560,'Linien - BU'!R:S,2,FALSE),A560)</f>
        <v>Spezialitäten</v>
      </c>
      <c r="W560" s="95" t="str">
        <f t="shared" si="61"/>
        <v>Diverses</v>
      </c>
      <c r="X560" s="108">
        <f t="shared" si="62"/>
        <v>30</v>
      </c>
      <c r="Y560" s="34"/>
      <c r="AC560" s="34"/>
      <c r="AF560" s="34"/>
      <c r="AG560" s="34"/>
      <c r="AH560" s="34"/>
    </row>
    <row r="561" spans="1:34" ht="30" customHeight="1" x14ac:dyDescent="0.25">
      <c r="A561" s="56" t="s">
        <v>9</v>
      </c>
      <c r="B561" s="57" t="s">
        <v>75</v>
      </c>
      <c r="C561" s="57">
        <v>1</v>
      </c>
      <c r="D561" s="57">
        <v>30</v>
      </c>
      <c r="E561" s="58">
        <v>44456</v>
      </c>
      <c r="F561" s="59"/>
      <c r="G561" s="60"/>
      <c r="H561" s="61" t="str">
        <f>IFERROR(VLOOKUP(Abfalldokumentation!$B561,Artikel!A:C,3,FALSE),Abfalldokumentation!$B561)</f>
        <v>Diverses</v>
      </c>
      <c r="I561" s="90" t="str">
        <f>VLOOKUP(V561,'Linien - BU'!A:B,2,FALSE)</f>
        <v>BU4</v>
      </c>
      <c r="J561" s="91">
        <f t="shared" si="56"/>
        <v>1</v>
      </c>
      <c r="K561" s="92">
        <f>Abfalldokumentation!$E561</f>
        <v>44456</v>
      </c>
      <c r="L561" s="91" t="str">
        <f>IFERROR(IF(AND(OR(Abfalldokumentation!$I561="BU3",Abfalldokumentation!$I561="Verkauf"),Abfalldokumentation!$N561="Schimmel",Abfalldokumentation!$O561="keinen Abnehmer/kein Schälpersonal"),"Div. Zipfel, ES ohne Verwendung",VLOOKUP(Abfalldokumentation!$M561,Produktgruppen!A:B,2,FALSE)),"-")</f>
        <v>Diverses</v>
      </c>
      <c r="M561" s="93" t="str">
        <f>IFERROR(VLOOKUP(Abfalldokumentation!$W561,Artikel!A:C,3,FALSE),Abfalldokumentation!$W561)</f>
        <v>Diverses</v>
      </c>
      <c r="N561" s="94" t="str">
        <f>VLOOKUP(D561,'Liste Gründe'!A:D,2,FALSE)</f>
        <v>Linienbezogen</v>
      </c>
      <c r="O561" s="92" t="str">
        <f>IF(ISBLANK(F561),VLOOKUP(Abfalldokumentation!$X561,'Liste Gründe'!A:D,3,FALSE),F561)</f>
        <v>Maschinenabfall</v>
      </c>
      <c r="P561" s="94" t="str">
        <f>IF(ISBLANK(Abfalldokumentation!$G561),"-",Abfalldokumentation!$G561)</f>
        <v>-</v>
      </c>
      <c r="Q561" s="93">
        <f t="shared" si="57"/>
        <v>37</v>
      </c>
      <c r="R561" s="94" t="str">
        <f t="shared" si="58"/>
        <v>Produkte</v>
      </c>
      <c r="S561" s="94" t="str">
        <f t="shared" si="59"/>
        <v>BUs</v>
      </c>
      <c r="T561" s="94" t="str">
        <f t="shared" si="60"/>
        <v>Symptome</v>
      </c>
      <c r="U561" s="94" t="str">
        <f>IFERROR(VLOOKUP(Abfalldokumentation!$W561,Kennzahlen!S:U,3,FALSE)*Abfalldokumentation!$J561,"0")</f>
        <v>0</v>
      </c>
      <c r="V561" s="93" t="str">
        <f>IF(ISBLANK(A561),VLOOKUP(Abfalldokumentation!$W561,'Linien - BU'!R:S,2,FALSE),A561)</f>
        <v>BU4</v>
      </c>
      <c r="W561" s="95" t="str">
        <f t="shared" si="61"/>
        <v>Diverses</v>
      </c>
      <c r="X561" s="108">
        <f t="shared" si="62"/>
        <v>30</v>
      </c>
      <c r="Y561" s="34"/>
      <c r="AC561" s="34"/>
      <c r="AF561" s="34"/>
      <c r="AG561" s="34"/>
      <c r="AH561" s="34"/>
    </row>
    <row r="562" spans="1:34" ht="30" customHeight="1" x14ac:dyDescent="0.25">
      <c r="A562" s="50" t="s">
        <v>7</v>
      </c>
      <c r="B562" s="51" t="s">
        <v>75</v>
      </c>
      <c r="C562" s="51">
        <v>77</v>
      </c>
      <c r="D562" s="51">
        <v>30</v>
      </c>
      <c r="E562" s="52">
        <v>44456</v>
      </c>
      <c r="F562" s="53"/>
      <c r="G562" s="54"/>
      <c r="H562" s="55" t="str">
        <f>IFERROR(VLOOKUP(Abfalldokumentation!$B562,Artikel!A:C,3,FALSE),Abfalldokumentation!$B562)</f>
        <v>Diverses</v>
      </c>
      <c r="I562" s="96" t="str">
        <f>VLOOKUP(V562,'Linien - BU'!A:B,2,FALSE)</f>
        <v>BU2</v>
      </c>
      <c r="J562" s="97">
        <f t="shared" si="56"/>
        <v>77</v>
      </c>
      <c r="K562" s="98">
        <f>Abfalldokumentation!$E562</f>
        <v>44456</v>
      </c>
      <c r="L562" s="97" t="str">
        <f>IFERROR(IF(AND(OR(Abfalldokumentation!$I562="BU3",Abfalldokumentation!$I562="Verkauf"),Abfalldokumentation!$N562="Schimmel",Abfalldokumentation!$O562="keinen Abnehmer/kein Schälpersonal"),"Div. Zipfel, ES ohne Verwendung",VLOOKUP(Abfalldokumentation!$M562,Produktgruppen!A:B,2,FALSE)),"-")</f>
        <v>Diverses</v>
      </c>
      <c r="M562" s="99" t="str">
        <f>IFERROR(VLOOKUP(Abfalldokumentation!$W562,Artikel!A:C,3,FALSE),Abfalldokumentation!$W562)</f>
        <v>Diverses</v>
      </c>
      <c r="N562" s="100" t="str">
        <f>VLOOKUP(D562,'Liste Gründe'!A:D,2,FALSE)</f>
        <v>Linienbezogen</v>
      </c>
      <c r="O562" s="98" t="str">
        <f>IF(ISBLANK(F562),VLOOKUP(Abfalldokumentation!$X562,'Liste Gründe'!A:D,3,FALSE),F562)</f>
        <v>Maschinenabfall</v>
      </c>
      <c r="P562" s="100" t="str">
        <f>IF(ISBLANK(Abfalldokumentation!$G562),"-",Abfalldokumentation!$G562)</f>
        <v>-</v>
      </c>
      <c r="Q562" s="99">
        <f t="shared" si="57"/>
        <v>37</v>
      </c>
      <c r="R562" s="100" t="str">
        <f t="shared" si="58"/>
        <v>Produkte</v>
      </c>
      <c r="S562" s="100" t="str">
        <f t="shared" si="59"/>
        <v>BUs</v>
      </c>
      <c r="T562" s="100" t="str">
        <f t="shared" si="60"/>
        <v>Symptome</v>
      </c>
      <c r="U562" s="100" t="str">
        <f>IFERROR(VLOOKUP(Abfalldokumentation!$W562,Kennzahlen!S:U,3,FALSE)*Abfalldokumentation!$J562,"0")</f>
        <v>0</v>
      </c>
      <c r="V562" s="99" t="str">
        <f>IF(ISBLANK(A562),VLOOKUP(Abfalldokumentation!$W562,'Linien - BU'!R:S,2,FALSE),A562)</f>
        <v>BU2</v>
      </c>
      <c r="W562" s="95" t="str">
        <f t="shared" si="61"/>
        <v>Diverses</v>
      </c>
      <c r="X562" s="108">
        <f t="shared" si="62"/>
        <v>30</v>
      </c>
      <c r="Y562" s="34"/>
      <c r="AC562" s="34"/>
      <c r="AF562" s="34"/>
      <c r="AG562" s="34"/>
      <c r="AH562" s="34"/>
    </row>
    <row r="563" spans="1:34" ht="30" customHeight="1" x14ac:dyDescent="0.25">
      <c r="A563" s="56" t="s">
        <v>63</v>
      </c>
      <c r="B563" s="57" t="s">
        <v>60</v>
      </c>
      <c r="C563" s="57">
        <v>200</v>
      </c>
      <c r="D563" s="57">
        <v>30</v>
      </c>
      <c r="E563" s="58">
        <v>44456</v>
      </c>
      <c r="F563" s="59"/>
      <c r="G563" s="60"/>
      <c r="H563" s="61" t="str">
        <f>IFERROR(VLOOKUP(Abfalldokumentation!$B563,Artikel!A:C,3,FALSE),Abfalldokumentation!$B563)</f>
        <v>Diverses aus Abfüllung</v>
      </c>
      <c r="I563" s="90" t="str">
        <f>VLOOKUP(V563,'Linien - BU'!A:B,2,FALSE)</f>
        <v>BU1</v>
      </c>
      <c r="J563" s="91">
        <f t="shared" si="56"/>
        <v>200</v>
      </c>
      <c r="K563" s="92">
        <f>Abfalldokumentation!$E563</f>
        <v>44456</v>
      </c>
      <c r="L563" s="91" t="str">
        <f>IFERROR(IF(AND(OR(Abfalldokumentation!$I563="BU3",Abfalldokumentation!$I563="Verkauf"),Abfalldokumentation!$N563="Schimmel",Abfalldokumentation!$O563="keinen Abnehmer/kein Schälpersonal"),"Div. Zipfel, ES ohne Verwendung",VLOOKUP(Abfalldokumentation!$M563,Produktgruppen!A:B,2,FALSE)),"-")</f>
        <v>Diverses</v>
      </c>
      <c r="M563" s="93" t="str">
        <f>IFERROR(VLOOKUP(Abfalldokumentation!$W563,Artikel!A:C,3,FALSE),Abfalldokumentation!$W563)</f>
        <v>Diverses aus Abfüllung</v>
      </c>
      <c r="N563" s="94" t="str">
        <f>VLOOKUP(D563,'Liste Gründe'!A:D,2,FALSE)</f>
        <v>Linienbezogen</v>
      </c>
      <c r="O563" s="92" t="str">
        <f>IF(ISBLANK(F563),VLOOKUP(Abfalldokumentation!$X563,'Liste Gründe'!A:D,3,FALSE),F563)</f>
        <v>Maschinenabfall</v>
      </c>
      <c r="P563" s="94" t="str">
        <f>IF(ISBLANK(Abfalldokumentation!$G563),"-",Abfalldokumentation!$G563)</f>
        <v>-</v>
      </c>
      <c r="Q563" s="93">
        <f t="shared" si="57"/>
        <v>37</v>
      </c>
      <c r="R563" s="94" t="str">
        <f t="shared" si="58"/>
        <v>Produkte</v>
      </c>
      <c r="S563" s="94" t="str">
        <f t="shared" si="59"/>
        <v>BUs</v>
      </c>
      <c r="T563" s="94" t="str">
        <f t="shared" si="60"/>
        <v>Symptome</v>
      </c>
      <c r="U563" s="94" t="str">
        <f>IFERROR(VLOOKUP(Abfalldokumentation!$W563,Kennzahlen!S:U,3,FALSE)*Abfalldokumentation!$J563,"0")</f>
        <v>0</v>
      </c>
      <c r="V563" s="93" t="str">
        <f>IF(ISBLANK(A563),VLOOKUP(Abfalldokumentation!$W563,'Linien - BU'!R:S,2,FALSE),A563)</f>
        <v>Abfüllung</v>
      </c>
      <c r="W563" s="95" t="str">
        <f t="shared" si="61"/>
        <v>Diverses aus Abfüllung</v>
      </c>
      <c r="X563" s="108">
        <f t="shared" si="62"/>
        <v>30</v>
      </c>
      <c r="Y563" s="34"/>
      <c r="AC563" s="34"/>
      <c r="AF563" s="34"/>
      <c r="AG563" s="34"/>
      <c r="AH563" s="34"/>
    </row>
    <row r="564" spans="1:34" ht="30" customHeight="1" x14ac:dyDescent="0.25">
      <c r="A564" s="50" t="s">
        <v>63</v>
      </c>
      <c r="B564" s="51" t="s">
        <v>60</v>
      </c>
      <c r="C564" s="51">
        <v>160</v>
      </c>
      <c r="D564" s="51">
        <v>10</v>
      </c>
      <c r="E564" s="52">
        <v>44456</v>
      </c>
      <c r="F564" s="53"/>
      <c r="G564" s="54"/>
      <c r="H564" s="55" t="str">
        <f>IFERROR(VLOOKUP(Abfalldokumentation!$B564,Artikel!A:C,3,FALSE),Abfalldokumentation!$B564)</f>
        <v>Diverses aus Abfüllung</v>
      </c>
      <c r="I564" s="96" t="str">
        <f>VLOOKUP(V564,'Linien - BU'!A:B,2,FALSE)</f>
        <v>BU1</v>
      </c>
      <c r="J564" s="97">
        <f t="shared" si="56"/>
        <v>160</v>
      </c>
      <c r="K564" s="98">
        <f>Abfalldokumentation!$E564</f>
        <v>44456</v>
      </c>
      <c r="L564" s="97" t="str">
        <f>IFERROR(IF(AND(OR(Abfalldokumentation!$I564="BU3",Abfalldokumentation!$I564="Verkauf"),Abfalldokumentation!$N564="Schimmel",Abfalldokumentation!$O564="keinen Abnehmer/kein Schälpersonal"),"Div. Zipfel, ES ohne Verwendung",VLOOKUP(Abfalldokumentation!$M564,Produktgruppen!A:B,2,FALSE)),"-")</f>
        <v>Diverses</v>
      </c>
      <c r="M564" s="99" t="str">
        <f>IFERROR(VLOOKUP(Abfalldokumentation!$W564,Artikel!A:C,3,FALSE),Abfalldokumentation!$W564)</f>
        <v>Diverses aus Abfüllung</v>
      </c>
      <c r="N564" s="100" t="str">
        <f>VLOOKUP(D564,'Liste Gründe'!A:D,2,FALSE)</f>
        <v>Linienbezogen</v>
      </c>
      <c r="O564" s="98" t="str">
        <f>IF(ISBLANK(F564),VLOOKUP(Abfalldokumentation!$X564,'Liste Gründe'!A:D,3,FALSE),F564)</f>
        <v>Reinigung</v>
      </c>
      <c r="P564" s="100" t="str">
        <f>IF(ISBLANK(Abfalldokumentation!$G564),"-",Abfalldokumentation!$G564)</f>
        <v>-</v>
      </c>
      <c r="Q564" s="99">
        <f t="shared" si="57"/>
        <v>37</v>
      </c>
      <c r="R564" s="100" t="str">
        <f t="shared" si="58"/>
        <v>Produkte</v>
      </c>
      <c r="S564" s="100" t="str">
        <f t="shared" si="59"/>
        <v>BUs</v>
      </c>
      <c r="T564" s="100" t="str">
        <f t="shared" si="60"/>
        <v>Symptome</v>
      </c>
      <c r="U564" s="100" t="str">
        <f>IFERROR(VLOOKUP(Abfalldokumentation!$W564,Kennzahlen!S:U,3,FALSE)*Abfalldokumentation!$J564,"0")</f>
        <v>0</v>
      </c>
      <c r="V564" s="99" t="str">
        <f>IF(ISBLANK(A564),VLOOKUP(Abfalldokumentation!$W564,'Linien - BU'!R:S,2,FALSE),A564)</f>
        <v>Abfüllung</v>
      </c>
      <c r="W564" s="95" t="str">
        <f t="shared" si="61"/>
        <v>Diverses aus Abfüllung</v>
      </c>
      <c r="X564" s="108">
        <f t="shared" si="62"/>
        <v>10</v>
      </c>
      <c r="Y564" s="34"/>
      <c r="AC564" s="34"/>
      <c r="AF564" s="34"/>
      <c r="AG564" s="34"/>
      <c r="AH564" s="34"/>
    </row>
    <row r="565" spans="1:34" ht="30" customHeight="1" x14ac:dyDescent="0.25">
      <c r="A565" s="56" t="s">
        <v>140</v>
      </c>
      <c r="B565" s="57" t="s">
        <v>199</v>
      </c>
      <c r="C565" s="57">
        <v>5.3</v>
      </c>
      <c r="D565" s="57">
        <v>74</v>
      </c>
      <c r="E565" s="58">
        <v>44456</v>
      </c>
      <c r="F565" s="59" t="s">
        <v>68</v>
      </c>
      <c r="G565" s="60" t="s">
        <v>68</v>
      </c>
      <c r="H565" s="61" t="str">
        <f>IFERROR(VLOOKUP(Abfalldokumentation!$B565,Artikel!A:C,3,FALSE),Abfalldokumentation!$B565)</f>
        <v>Diverses QM</v>
      </c>
      <c r="I565" s="90" t="str">
        <f>VLOOKUP(V565,'Linien - BU'!A:B,2,FALSE)</f>
        <v>Rest</v>
      </c>
      <c r="J565" s="91">
        <f t="shared" si="56"/>
        <v>5.3</v>
      </c>
      <c r="K565" s="92">
        <f>Abfalldokumentation!$E565</f>
        <v>44456</v>
      </c>
      <c r="L565" s="91" t="str">
        <f>IFERROR(IF(AND(OR(Abfalldokumentation!$I565="BU3",Abfalldokumentation!$I565="Verkauf"),Abfalldokumentation!$N565="Schimmel",Abfalldokumentation!$O565="keinen Abnehmer/kein Schälpersonal"),"Div. Zipfel, ES ohne Verwendung",VLOOKUP(Abfalldokumentation!$M565,Produktgruppen!A:B,2,FALSE)),"-")</f>
        <v>Qualitätssicherung</v>
      </c>
      <c r="M565" s="93" t="str">
        <f>IFERROR(VLOOKUP(Abfalldokumentation!$W565,Artikel!A:C,3,FALSE),Abfalldokumentation!$W565)</f>
        <v>Diverses QM</v>
      </c>
      <c r="N565" s="94" t="str">
        <f>VLOOKUP(D565,'Liste Gründe'!A:D,2,FALSE)</f>
        <v>Qualitätssicherung</v>
      </c>
      <c r="O565" s="92" t="str">
        <f>IF(ISBLANK(F565),VLOOKUP(Abfalldokumentation!$X565,'Liste Gründe'!A:D,3,FALSE),F565)</f>
        <v>Sensorik</v>
      </c>
      <c r="P565" s="94" t="str">
        <f>IF(ISBLANK(Abfalldokumentation!$G565),"-",Abfalldokumentation!$G565)</f>
        <v>Sensorik</v>
      </c>
      <c r="Q565" s="93">
        <f t="shared" si="57"/>
        <v>37</v>
      </c>
      <c r="R565" s="94" t="str">
        <f t="shared" si="58"/>
        <v>Produkte</v>
      </c>
      <c r="S565" s="94" t="str">
        <f t="shared" si="59"/>
        <v>BUs</v>
      </c>
      <c r="T565" s="94" t="str">
        <f t="shared" si="60"/>
        <v>Symptome</v>
      </c>
      <c r="U565" s="94" t="str">
        <f>IFERROR(VLOOKUP(Abfalldokumentation!$W565,Kennzahlen!S:U,3,FALSE)*Abfalldokumentation!$J565,"0")</f>
        <v>0</v>
      </c>
      <c r="V565" s="93" t="str">
        <f>IF(ISBLANK(A565),VLOOKUP(Abfalldokumentation!$W565,'Linien - BU'!R:S,2,FALSE),A565)</f>
        <v>QM</v>
      </c>
      <c r="W565" s="95" t="str">
        <f t="shared" si="61"/>
        <v>Diverses QM</v>
      </c>
      <c r="X565" s="108">
        <f t="shared" si="62"/>
        <v>74</v>
      </c>
      <c r="Y565" s="34"/>
      <c r="AC565" s="34"/>
      <c r="AF565" s="34"/>
      <c r="AG565" s="34"/>
      <c r="AH565" s="34"/>
    </row>
    <row r="566" spans="1:34" ht="30" customHeight="1" x14ac:dyDescent="0.25">
      <c r="A566" s="50" t="s">
        <v>140</v>
      </c>
      <c r="B566" s="51" t="s">
        <v>199</v>
      </c>
      <c r="C566" s="51">
        <v>16.2</v>
      </c>
      <c r="D566" s="51">
        <v>74</v>
      </c>
      <c r="E566" s="52">
        <v>44456</v>
      </c>
      <c r="F566" s="53" t="s">
        <v>68</v>
      </c>
      <c r="G566" s="54" t="s">
        <v>68</v>
      </c>
      <c r="H566" s="55" t="str">
        <f>IFERROR(VLOOKUP(Abfalldokumentation!$B566,Artikel!A:C,3,FALSE),Abfalldokumentation!$B566)</f>
        <v>Diverses QM</v>
      </c>
      <c r="I566" s="96" t="str">
        <f>VLOOKUP(V566,'Linien - BU'!A:B,2,FALSE)</f>
        <v>Rest</v>
      </c>
      <c r="J566" s="97">
        <f t="shared" si="56"/>
        <v>16.2</v>
      </c>
      <c r="K566" s="98">
        <f>Abfalldokumentation!$E566</f>
        <v>44456</v>
      </c>
      <c r="L566" s="97" t="str">
        <f>IFERROR(IF(AND(OR(Abfalldokumentation!$I566="BU3",Abfalldokumentation!$I566="Verkauf"),Abfalldokumentation!$N566="Schimmel",Abfalldokumentation!$O566="keinen Abnehmer/kein Schälpersonal"),"Div. Zipfel, ES ohne Verwendung",VLOOKUP(Abfalldokumentation!$M566,Produktgruppen!A:B,2,FALSE)),"-")</f>
        <v>Qualitätssicherung</v>
      </c>
      <c r="M566" s="99" t="str">
        <f>IFERROR(VLOOKUP(Abfalldokumentation!$W566,Artikel!A:C,3,FALSE),Abfalldokumentation!$W566)</f>
        <v>Diverses QM</v>
      </c>
      <c r="N566" s="100" t="str">
        <f>VLOOKUP(D566,'Liste Gründe'!A:D,2,FALSE)</f>
        <v>Qualitätssicherung</v>
      </c>
      <c r="O566" s="98" t="str">
        <f>IF(ISBLANK(F566),VLOOKUP(Abfalldokumentation!$X566,'Liste Gründe'!A:D,3,FALSE),F566)</f>
        <v>Sensorik</v>
      </c>
      <c r="P566" s="100" t="str">
        <f>IF(ISBLANK(Abfalldokumentation!$G566),"-",Abfalldokumentation!$G566)</f>
        <v>Sensorik</v>
      </c>
      <c r="Q566" s="99">
        <f t="shared" si="57"/>
        <v>37</v>
      </c>
      <c r="R566" s="100" t="str">
        <f t="shared" si="58"/>
        <v>Produkte</v>
      </c>
      <c r="S566" s="100" t="str">
        <f t="shared" si="59"/>
        <v>BUs</v>
      </c>
      <c r="T566" s="100" t="str">
        <f t="shared" si="60"/>
        <v>Symptome</v>
      </c>
      <c r="U566" s="100" t="str">
        <f>IFERROR(VLOOKUP(Abfalldokumentation!$W566,Kennzahlen!S:U,3,FALSE)*Abfalldokumentation!$J566,"0")</f>
        <v>0</v>
      </c>
      <c r="V566" s="99" t="str">
        <f>IF(ISBLANK(A566),VLOOKUP(Abfalldokumentation!$W566,'Linien - BU'!R:S,2,FALSE),A566)</f>
        <v>QM</v>
      </c>
      <c r="W566" s="95" t="str">
        <f t="shared" si="61"/>
        <v>Diverses QM</v>
      </c>
      <c r="X566" s="108">
        <f t="shared" si="62"/>
        <v>74</v>
      </c>
      <c r="Y566" s="34"/>
      <c r="AC566" s="34"/>
      <c r="AF566" s="34"/>
      <c r="AG566" s="34"/>
      <c r="AH566" s="34"/>
    </row>
    <row r="567" spans="1:34" ht="30" customHeight="1" x14ac:dyDescent="0.25">
      <c r="A567" s="56" t="s">
        <v>59</v>
      </c>
      <c r="B567" s="57" t="s">
        <v>57</v>
      </c>
      <c r="C567" s="57">
        <v>3.4</v>
      </c>
      <c r="D567" s="63">
        <v>74</v>
      </c>
      <c r="E567" s="58">
        <v>44456</v>
      </c>
      <c r="F567" s="59" t="s">
        <v>68</v>
      </c>
      <c r="G567" s="60" t="s">
        <v>68</v>
      </c>
      <c r="H567" s="61" t="str">
        <f>IFERROR(VLOOKUP(Abfalldokumentation!$B567,Artikel!A:C,3,FALSE),Abfalldokumentation!$B567)</f>
        <v>Laborproben</v>
      </c>
      <c r="I567" s="90" t="str">
        <f>VLOOKUP(V567,'Linien - BU'!A:B,2,FALSE)</f>
        <v>Rest</v>
      </c>
      <c r="J567" s="91">
        <f t="shared" si="56"/>
        <v>3.4</v>
      </c>
      <c r="K567" s="92">
        <f>Abfalldokumentation!$E567</f>
        <v>44456</v>
      </c>
      <c r="L567" s="91" t="str">
        <f>IFERROR(IF(AND(OR(Abfalldokumentation!$I567="BU3",Abfalldokumentation!$I567="Verkauf"),Abfalldokumentation!$N567="Schimmel",Abfalldokumentation!$O567="keinen Abnehmer/kein Schälpersonal"),"Div. Zipfel, ES ohne Verwendung",VLOOKUP(Abfalldokumentation!$M567,Produktgruppen!A:B,2,FALSE)),"-")</f>
        <v>Qualitätssicherung</v>
      </c>
      <c r="M567" s="93" t="str">
        <f>IFERROR(VLOOKUP(Abfalldokumentation!$W567,Artikel!A:C,3,FALSE),Abfalldokumentation!$W567)</f>
        <v>Laborproben</v>
      </c>
      <c r="N567" s="94" t="str">
        <f>VLOOKUP(D567,'Liste Gründe'!A:D,2,FALSE)</f>
        <v>Qualitätssicherung</v>
      </c>
      <c r="O567" s="92" t="str">
        <f>IF(ISBLANK(F567),VLOOKUP(Abfalldokumentation!$X567,'Liste Gründe'!A:D,3,FALSE),F567)</f>
        <v>Sensorik</v>
      </c>
      <c r="P567" s="94" t="str">
        <f>IF(ISBLANK(Abfalldokumentation!$G567),"-",Abfalldokumentation!$G567)</f>
        <v>Sensorik</v>
      </c>
      <c r="Q567" s="93">
        <f t="shared" si="57"/>
        <v>37</v>
      </c>
      <c r="R567" s="94" t="str">
        <f t="shared" si="58"/>
        <v>Produkte</v>
      </c>
      <c r="S567" s="94" t="str">
        <f t="shared" si="59"/>
        <v>BUs</v>
      </c>
      <c r="T567" s="94" t="str">
        <f t="shared" si="60"/>
        <v>Symptome</v>
      </c>
      <c r="U567" s="94" t="str">
        <f>IFERROR(VLOOKUP(Abfalldokumentation!$W567,Kennzahlen!S:U,3,FALSE)*Abfalldokumentation!$J567,"0")</f>
        <v>0</v>
      </c>
      <c r="V567" s="93" t="str">
        <f>IF(ISBLANK(A567),VLOOKUP(Abfalldokumentation!$W567,'Linien - BU'!R:S,2,FALSE),A567)</f>
        <v>Labor</v>
      </c>
      <c r="W567" s="95" t="str">
        <f t="shared" si="61"/>
        <v>Laborproben</v>
      </c>
      <c r="X567" s="108">
        <f t="shared" si="62"/>
        <v>74</v>
      </c>
      <c r="Y567" s="34"/>
      <c r="AC567" s="34"/>
      <c r="AF567" s="34"/>
      <c r="AG567" s="34"/>
      <c r="AH567" s="34"/>
    </row>
    <row r="568" spans="1:34" ht="30" customHeight="1" x14ac:dyDescent="0.25">
      <c r="A568" s="50" t="s">
        <v>292</v>
      </c>
      <c r="B568" s="51" t="s">
        <v>57</v>
      </c>
      <c r="C568" s="51">
        <v>43.7</v>
      </c>
      <c r="D568" s="62">
        <v>71</v>
      </c>
      <c r="E568" s="52">
        <v>44456</v>
      </c>
      <c r="F568" s="53" t="s">
        <v>116</v>
      </c>
      <c r="G568" s="54" t="s">
        <v>116</v>
      </c>
      <c r="H568" s="55" t="str">
        <f>IFERROR(VLOOKUP(Abfalldokumentation!$B568,Artikel!A:C,3,FALSE),Abfalldokumentation!$B568)</f>
        <v>Laborproben</v>
      </c>
      <c r="I568" s="96" t="str">
        <f>VLOOKUP(V568,'Linien - BU'!A:B,2,FALSE)</f>
        <v>Rest</v>
      </c>
      <c r="J568" s="97">
        <f t="shared" si="56"/>
        <v>43.7</v>
      </c>
      <c r="K568" s="98">
        <f>Abfalldokumentation!$E568</f>
        <v>44456</v>
      </c>
      <c r="L568" s="97" t="str">
        <f>IFERROR(IF(AND(OR(Abfalldokumentation!$I568="BU3",Abfalldokumentation!$I568="Verkauf"),Abfalldokumentation!$N568="Schimmel",Abfalldokumentation!$O568="keinen Abnehmer/kein Schälpersonal"),"Div. Zipfel, ES ohne Verwendung",VLOOKUP(Abfalldokumentation!$M568,Produktgruppen!A:B,2,FALSE)),"-")</f>
        <v>Qualitätssicherung</v>
      </c>
      <c r="M568" s="99" t="str">
        <f>IFERROR(VLOOKUP(Abfalldokumentation!$W568,Artikel!A:C,3,FALSE),Abfalldokumentation!$W568)</f>
        <v>Laborproben</v>
      </c>
      <c r="N568" s="100" t="str">
        <f>VLOOKUP(D568,'Liste Gründe'!A:D,2,FALSE)</f>
        <v>Qualitätssicherung</v>
      </c>
      <c r="O568" s="98" t="str">
        <f>IF(ISBLANK(F568),VLOOKUP(Abfalldokumentation!$X568,'Liste Gründe'!A:D,3,FALSE),F568)</f>
        <v>Einwaage Labor</v>
      </c>
      <c r="P568" s="100" t="str">
        <f>IF(ISBLANK(Abfalldokumentation!$G568),"-",Abfalldokumentation!$G568)</f>
        <v>Einwaage Labor</v>
      </c>
      <c r="Q568" s="99">
        <f t="shared" si="57"/>
        <v>37</v>
      </c>
      <c r="R568" s="100" t="str">
        <f t="shared" si="58"/>
        <v>Produkte</v>
      </c>
      <c r="S568" s="100" t="str">
        <f t="shared" si="59"/>
        <v>BUs</v>
      </c>
      <c r="T568" s="100" t="str">
        <f t="shared" si="60"/>
        <v>Symptome</v>
      </c>
      <c r="U568" s="100" t="str">
        <f>IFERROR(VLOOKUP(Abfalldokumentation!$W568,Kennzahlen!S:U,3,FALSE)*Abfalldokumentation!$J568,"0")</f>
        <v>0</v>
      </c>
      <c r="V568" s="99" t="str">
        <f>IF(ISBLANK(A568),VLOOKUP(Abfalldokumentation!$W568,'Linien - BU'!R:S,2,FALSE),A568)</f>
        <v>labor</v>
      </c>
      <c r="W568" s="95" t="str">
        <f t="shared" si="61"/>
        <v>Laborproben</v>
      </c>
      <c r="X568" s="108">
        <f t="shared" si="62"/>
        <v>71</v>
      </c>
      <c r="Y568" s="34"/>
      <c r="AC568" s="34"/>
      <c r="AF568" s="34"/>
      <c r="AG568" s="34"/>
      <c r="AH568" s="34"/>
    </row>
    <row r="569" spans="1:34" ht="30" customHeight="1" x14ac:dyDescent="0.25">
      <c r="A569" s="56" t="s">
        <v>59</v>
      </c>
      <c r="B569" s="57" t="s">
        <v>57</v>
      </c>
      <c r="C569" s="57">
        <v>105.5</v>
      </c>
      <c r="D569" s="63">
        <v>73</v>
      </c>
      <c r="E569" s="58">
        <v>44456</v>
      </c>
      <c r="F569" s="59" t="s">
        <v>58</v>
      </c>
      <c r="G569" s="60" t="s">
        <v>58</v>
      </c>
      <c r="H569" s="61" t="str">
        <f>IFERROR(VLOOKUP(Abfalldokumentation!$B569,Artikel!A:C,3,FALSE),Abfalldokumentation!$B569)</f>
        <v>Laborproben</v>
      </c>
      <c r="I569" s="90" t="str">
        <f>VLOOKUP(V569,'Linien - BU'!A:B,2,FALSE)</f>
        <v>Rest</v>
      </c>
      <c r="J569" s="91">
        <f t="shared" si="56"/>
        <v>105.5</v>
      </c>
      <c r="K569" s="92">
        <f>Abfalldokumentation!$E569</f>
        <v>44456</v>
      </c>
      <c r="L569" s="91" t="str">
        <f>IFERROR(IF(AND(OR(Abfalldokumentation!$I569="BU3",Abfalldokumentation!$I569="Verkauf"),Abfalldokumentation!$N569="Schimmel",Abfalldokumentation!$O569="keinen Abnehmer/kein Schälpersonal"),"Div. Zipfel, ES ohne Verwendung",VLOOKUP(Abfalldokumentation!$M569,Produktgruppen!A:B,2,FALSE)),"-")</f>
        <v>Qualitätssicherung</v>
      </c>
      <c r="M569" s="93" t="str">
        <f>IFERROR(VLOOKUP(Abfalldokumentation!$W569,Artikel!A:C,3,FALSE),Abfalldokumentation!$W569)</f>
        <v>Laborproben</v>
      </c>
      <c r="N569" s="94" t="str">
        <f>VLOOKUP(D569,'Liste Gründe'!A:D,2,FALSE)</f>
        <v>Qualitätssicherung</v>
      </c>
      <c r="O569" s="92" t="str">
        <f>IF(ISBLANK(F569),VLOOKUP(Abfalldokumentation!$X569,'Liste Gründe'!A:D,3,FALSE),F569)</f>
        <v>Laborprobe</v>
      </c>
      <c r="P569" s="94" t="str">
        <f>IF(ISBLANK(Abfalldokumentation!$G569),"-",Abfalldokumentation!$G569)</f>
        <v>Laborprobe</v>
      </c>
      <c r="Q569" s="93">
        <f t="shared" si="57"/>
        <v>37</v>
      </c>
      <c r="R569" s="94" t="str">
        <f t="shared" si="58"/>
        <v>Produkte</v>
      </c>
      <c r="S569" s="94" t="str">
        <f t="shared" si="59"/>
        <v>BUs</v>
      </c>
      <c r="T569" s="94" t="str">
        <f t="shared" si="60"/>
        <v>Symptome</v>
      </c>
      <c r="U569" s="94" t="str">
        <f>IFERROR(VLOOKUP(Abfalldokumentation!$W569,Kennzahlen!S:U,3,FALSE)*Abfalldokumentation!$J569,"0")</f>
        <v>0</v>
      </c>
      <c r="V569" s="93" t="str">
        <f>IF(ISBLANK(A569),VLOOKUP(Abfalldokumentation!$W569,'Linien - BU'!R:S,2,FALSE),A569)</f>
        <v>Labor</v>
      </c>
      <c r="W569" s="95" t="str">
        <f t="shared" si="61"/>
        <v>Laborproben</v>
      </c>
      <c r="X569" s="108">
        <f t="shared" si="62"/>
        <v>73</v>
      </c>
      <c r="Y569" s="34"/>
      <c r="AC569" s="34"/>
      <c r="AF569" s="34"/>
      <c r="AG569" s="34"/>
      <c r="AH569" s="34"/>
    </row>
    <row r="570" spans="1:34" ht="30" customHeight="1" x14ac:dyDescent="0.25">
      <c r="A570" s="50" t="s">
        <v>59</v>
      </c>
      <c r="B570" s="51" t="s">
        <v>57</v>
      </c>
      <c r="C570" s="51">
        <v>2</v>
      </c>
      <c r="D570" s="62">
        <v>74</v>
      </c>
      <c r="E570" s="52">
        <v>44456</v>
      </c>
      <c r="F570" s="53" t="s">
        <v>68</v>
      </c>
      <c r="G570" s="54" t="s">
        <v>68</v>
      </c>
      <c r="H570" s="55" t="str">
        <f>IFERROR(VLOOKUP(Abfalldokumentation!$B570,Artikel!A:C,3,FALSE),Abfalldokumentation!$B570)</f>
        <v>Laborproben</v>
      </c>
      <c r="I570" s="96" t="str">
        <f>VLOOKUP(V570,'Linien - BU'!A:B,2,FALSE)</f>
        <v>Rest</v>
      </c>
      <c r="J570" s="97">
        <f t="shared" si="56"/>
        <v>2</v>
      </c>
      <c r="K570" s="98">
        <f>Abfalldokumentation!$E570</f>
        <v>44456</v>
      </c>
      <c r="L570" s="97" t="str">
        <f>IFERROR(IF(AND(OR(Abfalldokumentation!$I570="BU3",Abfalldokumentation!$I570="Verkauf"),Abfalldokumentation!$N570="Schimmel",Abfalldokumentation!$O570="keinen Abnehmer/kein Schälpersonal"),"Div. Zipfel, ES ohne Verwendung",VLOOKUP(Abfalldokumentation!$M570,Produktgruppen!A:B,2,FALSE)),"-")</f>
        <v>Qualitätssicherung</v>
      </c>
      <c r="M570" s="99" t="str">
        <f>IFERROR(VLOOKUP(Abfalldokumentation!$W570,Artikel!A:C,3,FALSE),Abfalldokumentation!$W570)</f>
        <v>Laborproben</v>
      </c>
      <c r="N570" s="100" t="str">
        <f>VLOOKUP(D570,'Liste Gründe'!A:D,2,FALSE)</f>
        <v>Qualitätssicherung</v>
      </c>
      <c r="O570" s="98" t="str">
        <f>IF(ISBLANK(F570),VLOOKUP(Abfalldokumentation!$X570,'Liste Gründe'!A:D,3,FALSE),F570)</f>
        <v>Sensorik</v>
      </c>
      <c r="P570" s="100" t="str">
        <f>IF(ISBLANK(Abfalldokumentation!$G570),"-",Abfalldokumentation!$G570)</f>
        <v>Sensorik</v>
      </c>
      <c r="Q570" s="99">
        <f t="shared" si="57"/>
        <v>37</v>
      </c>
      <c r="R570" s="100" t="str">
        <f t="shared" si="58"/>
        <v>Produkte</v>
      </c>
      <c r="S570" s="100" t="str">
        <f t="shared" si="59"/>
        <v>BUs</v>
      </c>
      <c r="T570" s="100" t="str">
        <f t="shared" si="60"/>
        <v>Symptome</v>
      </c>
      <c r="U570" s="100" t="str">
        <f>IFERROR(VLOOKUP(Abfalldokumentation!$W570,Kennzahlen!S:U,3,FALSE)*Abfalldokumentation!$J570,"0")</f>
        <v>0</v>
      </c>
      <c r="V570" s="99" t="str">
        <f>IF(ISBLANK(A570),VLOOKUP(Abfalldokumentation!$W570,'Linien - BU'!R:S,2,FALSE),A570)</f>
        <v>Labor</v>
      </c>
      <c r="W570" s="95" t="str">
        <f t="shared" si="61"/>
        <v>Laborproben</v>
      </c>
      <c r="X570" s="108">
        <f t="shared" si="62"/>
        <v>74</v>
      </c>
      <c r="Y570" s="34"/>
      <c r="AC570" s="34"/>
      <c r="AF570" s="34"/>
      <c r="AG570" s="34"/>
      <c r="AH570" s="34"/>
    </row>
    <row r="571" spans="1:34" ht="30" customHeight="1" x14ac:dyDescent="0.25">
      <c r="A571" s="56" t="s">
        <v>56</v>
      </c>
      <c r="B571" s="57" t="s">
        <v>235</v>
      </c>
      <c r="C571" s="57">
        <v>35</v>
      </c>
      <c r="D571" s="57">
        <v>61</v>
      </c>
      <c r="E571" s="58">
        <v>44456</v>
      </c>
      <c r="F571" s="59" t="s">
        <v>236</v>
      </c>
      <c r="G571" s="60" t="s">
        <v>236</v>
      </c>
      <c r="H571" s="61" t="str">
        <f>IFERROR(VLOOKUP(Abfalldokumentation!$B571,Artikel!A:C,3,FALSE),Abfalldokumentation!$B571)</f>
        <v>Reste Zipfel</v>
      </c>
      <c r="I571" s="90" t="str">
        <f>VLOOKUP(V571,'Linien - BU'!A:B,2,FALSE)</f>
        <v>BU3</v>
      </c>
      <c r="J571" s="91">
        <f t="shared" si="56"/>
        <v>35</v>
      </c>
      <c r="K571" s="92">
        <f>Abfalldokumentation!$E571</f>
        <v>44456</v>
      </c>
      <c r="L571" s="91" t="str">
        <f>IFERROR(IF(AND(OR(Abfalldokumentation!$I571="BU3",Abfalldokumentation!$I571="Verkauf"),Abfalldokumentation!$N571="Schimmel",Abfalldokumentation!$O571="keinen Abnehmer/kein Schälpersonal"),"Div. Zipfel, ES ohne Verwendung",VLOOKUP(Abfalldokumentation!$M571,Produktgruppen!A:B,2,FALSE)),"-")</f>
        <v>Rest</v>
      </c>
      <c r="M571" s="93" t="str">
        <f>IFERROR(VLOOKUP(Abfalldokumentation!$W571,Artikel!A:C,3,FALSE),Abfalldokumentation!$W571)</f>
        <v>Reste Zipfel</v>
      </c>
      <c r="N571" s="94" t="str">
        <f>VLOOKUP(D571,'Liste Gründe'!A:D,2,FALSE)</f>
        <v>keinen Verwendungszweck</v>
      </c>
      <c r="O571" s="92" t="str">
        <f>IF(ISBLANK(F571),VLOOKUP(Abfalldokumentation!$X571,'Liste Gründe'!A:D,3,FALSE),F571)</f>
        <v>Reste von Würste beim Köpfen</v>
      </c>
      <c r="P571" s="94" t="str">
        <f>IF(ISBLANK(Abfalldokumentation!$G571),"-",Abfalldokumentation!$G571)</f>
        <v>Reste von Würste beim Köpfen</v>
      </c>
      <c r="Q571" s="93">
        <f t="shared" si="57"/>
        <v>37</v>
      </c>
      <c r="R571" s="94" t="str">
        <f t="shared" si="58"/>
        <v>Produkte</v>
      </c>
      <c r="S571" s="94" t="str">
        <f t="shared" si="59"/>
        <v>BUs</v>
      </c>
      <c r="T571" s="94" t="str">
        <f t="shared" si="60"/>
        <v>Symptome</v>
      </c>
      <c r="U571" s="94" t="str">
        <f>IFERROR(VLOOKUP(Abfalldokumentation!$W571,Kennzahlen!S:U,3,FALSE)*Abfalldokumentation!$J571,"0")</f>
        <v>0</v>
      </c>
      <c r="V571" s="93" t="str">
        <f>IF(ISBLANK(A571),VLOOKUP(Abfalldokumentation!$W571,'Linien - BU'!R:S,2,FALSE),A571)</f>
        <v>WVP</v>
      </c>
      <c r="W571" s="95" t="str">
        <f t="shared" si="61"/>
        <v>Reste Zipfel</v>
      </c>
      <c r="X571" s="108">
        <f t="shared" si="62"/>
        <v>61</v>
      </c>
      <c r="Y571" s="34"/>
      <c r="AC571" s="34"/>
      <c r="AF571" s="34"/>
      <c r="AG571" s="34"/>
      <c r="AH571" s="34"/>
    </row>
    <row r="572" spans="1:34" ht="30" customHeight="1" x14ac:dyDescent="0.25">
      <c r="A572" s="50" t="s">
        <v>15064</v>
      </c>
      <c r="B572" s="51">
        <v>29500891</v>
      </c>
      <c r="C572" s="51">
        <v>20</v>
      </c>
      <c r="D572" s="51">
        <v>61</v>
      </c>
      <c r="E572" s="52">
        <v>44459</v>
      </c>
      <c r="F572" s="53" t="s">
        <v>15</v>
      </c>
      <c r="G572" s="54" t="s">
        <v>79</v>
      </c>
      <c r="H572" s="55" t="str">
        <f>IFERROR(VLOOKUP(Abfalldokumentation!$B572,Artikel!A:C,3,FALSE),Abfalldokumentation!$B572)</f>
        <v>ABS PECO</v>
      </c>
      <c r="I572" s="96" t="str">
        <f>VLOOKUP(V572,'Linien - BU'!A:B,2,FALSE)</f>
        <v>BU4</v>
      </c>
      <c r="J572" s="97">
        <f t="shared" si="56"/>
        <v>20</v>
      </c>
      <c r="K572" s="98">
        <f>Abfalldokumentation!$E572</f>
        <v>44459</v>
      </c>
      <c r="L572" s="97" t="str">
        <f>IFERROR(IF(AND(OR(Abfalldokumentation!$I572="BU3",Abfalldokumentation!$I572="Verkauf"),Abfalldokumentation!$N572="Schimmel",Abfalldokumentation!$O572="keinen Abnehmer/kein Schälpersonal"),"Div. Zipfel, ES ohne Verwendung",VLOOKUP(Abfalldokumentation!$M572,Produktgruppen!A:B,2,FALSE)),"-")</f>
        <v>ABS</v>
      </c>
      <c r="M572" s="99" t="str">
        <f>IFERROR(VLOOKUP(Abfalldokumentation!$W572,Artikel!A:C,3,FALSE),Abfalldokumentation!$W572)</f>
        <v>ABS PECO</v>
      </c>
      <c r="N572" s="100" t="str">
        <f>VLOOKUP(D572,'Liste Gründe'!A:D,2,FALSE)</f>
        <v>keinen Verwendungszweck</v>
      </c>
      <c r="O572" s="98" t="str">
        <f>IF(ISBLANK(F572),VLOOKUP(Abfalldokumentation!$X572,'Liste Gründe'!A:D,3,FALSE),F572)</f>
        <v>keinen Verwendungszweck</v>
      </c>
      <c r="P572" s="100" t="str">
        <f>IF(ISBLANK(Abfalldokumentation!$G572),"-",Abfalldokumentation!$G572)</f>
        <v>&lt;300kg/Monat</v>
      </c>
      <c r="Q572" s="99">
        <f t="shared" si="57"/>
        <v>38</v>
      </c>
      <c r="R572" s="100" t="str">
        <f t="shared" si="58"/>
        <v>Produkte</v>
      </c>
      <c r="S572" s="100" t="str">
        <f t="shared" si="59"/>
        <v>BUs</v>
      </c>
      <c r="T572" s="100" t="str">
        <f t="shared" si="60"/>
        <v>Symptome</v>
      </c>
      <c r="U572" s="100">
        <f>IFERROR(VLOOKUP(Abfalldokumentation!$W572,Kennzahlen!S:U,3,FALSE)*Abfalldokumentation!$J572,"0")</f>
        <v>29.411764705882355</v>
      </c>
      <c r="V572" s="99" t="str">
        <f>IF(ISBLANK(A572),VLOOKUP(Abfalldokumentation!$W572,'Linien - BU'!R:S,2,FALSE),A572)</f>
        <v>L23</v>
      </c>
      <c r="W572" s="95">
        <f t="shared" si="61"/>
        <v>29500891</v>
      </c>
      <c r="X572" s="108">
        <f t="shared" si="62"/>
        <v>61</v>
      </c>
      <c r="Y572" s="34"/>
      <c r="AC572" s="34"/>
      <c r="AF572" s="34"/>
      <c r="AG572" s="34"/>
      <c r="AH572" s="34"/>
    </row>
    <row r="573" spans="1:34" ht="30" customHeight="1" x14ac:dyDescent="0.25">
      <c r="A573" s="56" t="s">
        <v>74</v>
      </c>
      <c r="B573" s="57">
        <v>29500917</v>
      </c>
      <c r="C573" s="57">
        <v>60</v>
      </c>
      <c r="D573" s="57">
        <v>22</v>
      </c>
      <c r="E573" s="58">
        <v>44459</v>
      </c>
      <c r="F573" s="59" t="s">
        <v>72</v>
      </c>
      <c r="G573" s="60" t="s">
        <v>73</v>
      </c>
      <c r="H573" s="61" t="str">
        <f>IFERROR(VLOOKUP(Abfalldokumentation!$B573,Artikel!A:C,3,FALSE),Abfalldokumentation!$B573)</f>
        <v>VOS-ABS ENTSORGUNG</v>
      </c>
      <c r="I573" s="90" t="str">
        <f>VLOOKUP(V573,'Linien - BU'!A:B,2,FALSE)</f>
        <v>BU1</v>
      </c>
      <c r="J573" s="91">
        <f t="shared" si="56"/>
        <v>60</v>
      </c>
      <c r="K573" s="92">
        <f>Abfalldokumentation!$E573</f>
        <v>44459</v>
      </c>
      <c r="L573" s="91" t="str">
        <f>IFERROR(IF(AND(OR(Abfalldokumentation!$I573="BU3",Abfalldokumentation!$I573="Verkauf"),Abfalldokumentation!$N573="Schimmel",Abfalldokumentation!$O573="keinen Abnehmer/kein Schälpersonal"),"Div. Zipfel, ES ohne Verwendung",VLOOKUP(Abfalldokumentation!$M573,Produktgruppen!A:B,2,FALSE)),"-")</f>
        <v>Vorschmelz</v>
      </c>
      <c r="M573" s="93" t="str">
        <f>IFERROR(VLOOKUP(Abfalldokumentation!$W573,Artikel!A:C,3,FALSE),Abfalldokumentation!$W573)</f>
        <v>VOS-ABS ENTSORGUNG</v>
      </c>
      <c r="N573" s="94" t="str">
        <f>VLOOKUP(D573,'Liste Gründe'!A:D,2,FALSE)</f>
        <v>Rest</v>
      </c>
      <c r="O573" s="92" t="str">
        <f>IF(ISBLANK(F573),VLOOKUP(Abfalldokumentation!$X573,'Liste Gründe'!A:D,3,FALSE),F573)</f>
        <v>geschälte Rinde</v>
      </c>
      <c r="P573" s="94" t="str">
        <f>IF(ISBLANK(Abfalldokumentation!$G573),"-",Abfalldokumentation!$G573)</f>
        <v>keine Verwendung möglich</v>
      </c>
      <c r="Q573" s="93">
        <f t="shared" si="57"/>
        <v>38</v>
      </c>
      <c r="R573" s="94" t="str">
        <f t="shared" si="58"/>
        <v>Produkte</v>
      </c>
      <c r="S573" s="94" t="str">
        <f t="shared" si="59"/>
        <v>BUs</v>
      </c>
      <c r="T573" s="94" t="str">
        <f t="shared" si="60"/>
        <v>Symptome</v>
      </c>
      <c r="U573" s="94">
        <f>IFERROR(VLOOKUP(Abfalldokumentation!$W573,Kennzahlen!S:U,3,FALSE)*Abfalldokumentation!$J573,"0")</f>
        <v>0.6</v>
      </c>
      <c r="V573" s="93" t="str">
        <f>IF(ISBLANK(A573),VLOOKUP(Abfalldokumentation!$W573,'Linien - BU'!R:S,2,FALSE),A573)</f>
        <v>RWV</v>
      </c>
      <c r="W573" s="95">
        <f t="shared" si="61"/>
        <v>29500917</v>
      </c>
      <c r="X573" s="108">
        <f t="shared" si="62"/>
        <v>22</v>
      </c>
      <c r="Y573" s="34"/>
      <c r="AC573" s="34"/>
      <c r="AF573" s="34"/>
      <c r="AG573" s="34"/>
      <c r="AH573" s="34"/>
    </row>
    <row r="574" spans="1:34" ht="30" customHeight="1" x14ac:dyDescent="0.25">
      <c r="A574" s="50" t="s">
        <v>41</v>
      </c>
      <c r="B574" s="51">
        <v>29500930</v>
      </c>
      <c r="C574" s="51">
        <v>121</v>
      </c>
      <c r="D574" s="51">
        <v>12</v>
      </c>
      <c r="E574" s="52">
        <v>44459</v>
      </c>
      <c r="F574" s="53" t="s">
        <v>39</v>
      </c>
      <c r="G574" s="54" t="s">
        <v>40</v>
      </c>
      <c r="H574" s="55" t="str">
        <f>IFERROR(VLOOKUP(Abfalldokumentation!$B574,Artikel!A:C,3,FALSE),Abfalldokumentation!$B574)</f>
        <v>VOS URW-SCHI</v>
      </c>
      <c r="I574" s="96" t="str">
        <f>VLOOKUP(V574,'Linien - BU'!A:B,2,FALSE)</f>
        <v>BU1</v>
      </c>
      <c r="J574" s="97">
        <f t="shared" si="56"/>
        <v>121</v>
      </c>
      <c r="K574" s="98">
        <f>Abfalldokumentation!$E574</f>
        <v>44459</v>
      </c>
      <c r="L574" s="97" t="str">
        <f>IFERROR(IF(AND(OR(Abfalldokumentation!$I574="BU3",Abfalldokumentation!$I574="Verkauf"),Abfalldokumentation!$N574="Schimmel",Abfalldokumentation!$O574="keinen Abnehmer/kein Schälpersonal"),"Div. Zipfel, ES ohne Verwendung",VLOOKUP(Abfalldokumentation!$M574,Produktgruppen!A:B,2,FALSE)),"-")</f>
        <v>Vorschmelz</v>
      </c>
      <c r="M574" s="99" t="str">
        <f>IFERROR(VLOOKUP(Abfalldokumentation!$W574,Artikel!A:C,3,FALSE),Abfalldokumentation!$W574)</f>
        <v>VOS URW-SCHI</v>
      </c>
      <c r="N574" s="100" t="str">
        <f>VLOOKUP(D574,'Liste Gründe'!A:D,2,FALSE)</f>
        <v>Schimmel</v>
      </c>
      <c r="O574" s="98" t="str">
        <f>IF(ISBLANK(F574),VLOOKUP(Abfalldokumentation!$X574,'Liste Gründe'!A:D,3,FALSE),F574)</f>
        <v>keine Verarbeitung</v>
      </c>
      <c r="P574" s="100" t="str">
        <f>IF(ISBLANK(Abfalldokumentation!$G574),"-",Abfalldokumentation!$G574)</f>
        <v>Aufgrund Konsistenz nicht genommen. Zu wenig VOS verarbeitet. Vom Warmen ins Kalte -&gt; Schimmel</v>
      </c>
      <c r="Q574" s="99">
        <f t="shared" si="57"/>
        <v>38</v>
      </c>
      <c r="R574" s="100" t="str">
        <f t="shared" si="58"/>
        <v>Produkte</v>
      </c>
      <c r="S574" s="100" t="str">
        <f t="shared" si="59"/>
        <v>BUs</v>
      </c>
      <c r="T574" s="100" t="str">
        <f t="shared" si="60"/>
        <v>Symptome</v>
      </c>
      <c r="U574" s="100" t="str">
        <f>IFERROR(VLOOKUP(Abfalldokumentation!$W574,Kennzahlen!S:U,3,FALSE)*Abfalldokumentation!$J574,"0")</f>
        <v>0</v>
      </c>
      <c r="V574" s="99" t="str">
        <f>IF(ISBLANK(A574),VLOOKUP(Abfalldokumentation!$W574,'Linien - BU'!R:S,2,FALSE),A574)</f>
        <v>Schmelze</v>
      </c>
      <c r="W574" s="95">
        <f t="shared" si="61"/>
        <v>29500930</v>
      </c>
      <c r="X574" s="108">
        <f t="shared" si="62"/>
        <v>12</v>
      </c>
      <c r="Y574" s="34"/>
      <c r="AC574" s="34"/>
      <c r="AF574" s="34"/>
      <c r="AG574" s="34"/>
      <c r="AH574" s="34"/>
    </row>
    <row r="575" spans="1:34" ht="30" customHeight="1" x14ac:dyDescent="0.25">
      <c r="A575" s="56" t="s">
        <v>37</v>
      </c>
      <c r="B575" s="57">
        <v>29501003</v>
      </c>
      <c r="C575" s="57">
        <v>150</v>
      </c>
      <c r="D575" s="57">
        <v>81</v>
      </c>
      <c r="E575" s="58">
        <v>44459</v>
      </c>
      <c r="F575" s="59" t="s">
        <v>111</v>
      </c>
      <c r="G575" s="60"/>
      <c r="H575" s="61" t="str">
        <f>IFERROR(VLOOKUP(Abfalldokumentation!$B575,Artikel!A:C,3,FALSE),Abfalldokumentation!$B575)</f>
        <v>ABS CHED-PF-KRÄUK gemis</v>
      </c>
      <c r="I575" s="90" t="str">
        <f>VLOOKUP(V575,'Linien - BU'!A:B,2,FALSE)</f>
        <v>BU3</v>
      </c>
      <c r="J575" s="91">
        <f t="shared" si="56"/>
        <v>150</v>
      </c>
      <c r="K575" s="92">
        <f>Abfalldokumentation!$E575</f>
        <v>44459</v>
      </c>
      <c r="L575" s="91" t="str">
        <f>IFERROR(IF(AND(OR(Abfalldokumentation!$I575="BU3",Abfalldokumentation!$I575="Verkauf"),Abfalldokumentation!$N575="Schimmel",Abfalldokumentation!$O575="keinen Abnehmer/kein Schälpersonal"),"Div. Zipfel, ES ohne Verwendung",VLOOKUP(Abfalldokumentation!$M575,Produktgruppen!A:B,2,FALSE)),"-")</f>
        <v>ABS</v>
      </c>
      <c r="M575" s="93" t="str">
        <f>IFERROR(VLOOKUP(Abfalldokumentation!$W575,Artikel!A:C,3,FALSE),Abfalldokumentation!$W575)</f>
        <v>ABS CHED-PF-KRÄUK gemis</v>
      </c>
      <c r="N575" s="94" t="str">
        <f>VLOOKUP(D575,'Liste Gründe'!A:D,2,FALSE)</f>
        <v>Linienbezogen</v>
      </c>
      <c r="O575" s="92" t="str">
        <f>IF(ISBLANK(F575),VLOOKUP(Abfalldokumentation!$X575,'Liste Gründe'!A:D,3,FALSE),F575)</f>
        <v>gemischtes Produkt</v>
      </c>
      <c r="P575" s="94" t="str">
        <f>IF(ISBLANK(Abfalldokumentation!$G575),"-",Abfalldokumentation!$G575)</f>
        <v>-</v>
      </c>
      <c r="Q575" s="93">
        <f t="shared" si="57"/>
        <v>38</v>
      </c>
      <c r="R575" s="94" t="str">
        <f t="shared" si="58"/>
        <v>Produkte</v>
      </c>
      <c r="S575" s="94" t="str">
        <f t="shared" si="59"/>
        <v>BUs</v>
      </c>
      <c r="T575" s="94" t="str">
        <f t="shared" si="60"/>
        <v>Symptome</v>
      </c>
      <c r="U575" s="94">
        <f>IFERROR(VLOOKUP(Abfalldokumentation!$W575,Kennzahlen!S:U,3,FALSE)*Abfalldokumentation!$J575,"0")</f>
        <v>150</v>
      </c>
      <c r="V575" s="93" t="str">
        <f>IF(ISBLANK(A575),VLOOKUP(Abfalldokumentation!$W575,'Linien - BU'!R:S,2,FALSE),A575)</f>
        <v>L33</v>
      </c>
      <c r="W575" s="95">
        <f t="shared" si="61"/>
        <v>29501003</v>
      </c>
      <c r="X575" s="108">
        <f t="shared" si="62"/>
        <v>81</v>
      </c>
      <c r="Y575" s="34"/>
      <c r="AC575" s="34"/>
      <c r="AF575" s="34"/>
      <c r="AG575" s="34"/>
      <c r="AH575" s="34"/>
    </row>
    <row r="576" spans="1:34" ht="30" customHeight="1" x14ac:dyDescent="0.25">
      <c r="A576" s="50" t="s">
        <v>15087</v>
      </c>
      <c r="B576" s="51">
        <v>29501029</v>
      </c>
      <c r="C576" s="51">
        <v>25</v>
      </c>
      <c r="D576" s="51">
        <v>61</v>
      </c>
      <c r="E576" s="52">
        <v>44459</v>
      </c>
      <c r="F576" s="53" t="s">
        <v>15</v>
      </c>
      <c r="G576" s="54" t="s">
        <v>79</v>
      </c>
      <c r="H576" s="55" t="str">
        <f>IFERROR(VLOOKUP(Abfalldokumentation!$B576,Artikel!A:C,3,FALSE),Abfalldokumentation!$B576)</f>
        <v>ABS BRUSCHETTA</v>
      </c>
      <c r="I576" s="96" t="str">
        <f>VLOOKUP(V576,'Linien - BU'!A:B,2,FALSE)</f>
        <v>BU4</v>
      </c>
      <c r="J576" s="97">
        <f t="shared" si="56"/>
        <v>25</v>
      </c>
      <c r="K576" s="98">
        <f>Abfalldokumentation!$E576</f>
        <v>44459</v>
      </c>
      <c r="L576" s="97" t="str">
        <f>IFERROR(IF(AND(OR(Abfalldokumentation!$I576="BU3",Abfalldokumentation!$I576="Verkauf"),Abfalldokumentation!$N576="Schimmel",Abfalldokumentation!$O576="keinen Abnehmer/kein Schälpersonal"),"Div. Zipfel, ES ohne Verwendung",VLOOKUP(Abfalldokumentation!$M576,Produktgruppen!A:B,2,FALSE)),"-")</f>
        <v>ABS</v>
      </c>
      <c r="M576" s="99" t="str">
        <f>IFERROR(VLOOKUP(Abfalldokumentation!$W576,Artikel!A:C,3,FALSE),Abfalldokumentation!$W576)</f>
        <v>ABS BRUSCHETTA</v>
      </c>
      <c r="N576" s="100" t="str">
        <f>VLOOKUP(D576,'Liste Gründe'!A:D,2,FALSE)</f>
        <v>keinen Verwendungszweck</v>
      </c>
      <c r="O576" s="98" t="str">
        <f>IF(ISBLANK(F576),VLOOKUP(Abfalldokumentation!$X576,'Liste Gründe'!A:D,3,FALSE),F576)</f>
        <v>keinen Verwendungszweck</v>
      </c>
      <c r="P576" s="100" t="str">
        <f>IF(ISBLANK(Abfalldokumentation!$G576),"-",Abfalldokumentation!$G576)</f>
        <v>&lt;300kg/Monat</v>
      </c>
      <c r="Q576" s="99">
        <f t="shared" si="57"/>
        <v>38</v>
      </c>
      <c r="R576" s="100" t="str">
        <f t="shared" si="58"/>
        <v>Produkte</v>
      </c>
      <c r="S576" s="100" t="str">
        <f t="shared" si="59"/>
        <v>BUs</v>
      </c>
      <c r="T576" s="100" t="str">
        <f t="shared" si="60"/>
        <v>Symptome</v>
      </c>
      <c r="U576" s="100">
        <f>IFERROR(VLOOKUP(Abfalldokumentation!$W576,Kennzahlen!S:U,3,FALSE)*Abfalldokumentation!$J576,"0")</f>
        <v>37.5</v>
      </c>
      <c r="V576" s="99" t="str">
        <f>IF(ISBLANK(A576),VLOOKUP(Abfalldokumentation!$W576,'Linien - BU'!R:S,2,FALSE),A576)</f>
        <v>L21</v>
      </c>
      <c r="W576" s="95">
        <f t="shared" si="61"/>
        <v>29501029</v>
      </c>
      <c r="X576" s="108">
        <f t="shared" si="62"/>
        <v>61</v>
      </c>
      <c r="Y576" s="34"/>
      <c r="AC576" s="34"/>
      <c r="AF576" s="34"/>
      <c r="AG576" s="34"/>
      <c r="AH576" s="34"/>
    </row>
    <row r="577" spans="1:34" ht="30" customHeight="1" x14ac:dyDescent="0.25">
      <c r="A577" s="56" t="s">
        <v>37</v>
      </c>
      <c r="B577" s="57">
        <v>29501032</v>
      </c>
      <c r="C577" s="57">
        <v>30</v>
      </c>
      <c r="D577" s="57">
        <v>22</v>
      </c>
      <c r="E577" s="58">
        <v>44459</v>
      </c>
      <c r="F577" s="59" t="s">
        <v>61</v>
      </c>
      <c r="G577" s="57" t="s">
        <v>91</v>
      </c>
      <c r="H577" s="61" t="str">
        <f>IFERROR(VLOOKUP(Abfalldokumentation!$B577,Artikel!A:C,3,FALSE),Abfalldokumentation!$B577)</f>
        <v>ABS CHED-ROT MIT ß-CARO</v>
      </c>
      <c r="I577" s="90" t="str">
        <f>VLOOKUP(V577,'Linien - BU'!A:B,2,FALSE)</f>
        <v>BU3</v>
      </c>
      <c r="J577" s="91">
        <f t="shared" si="56"/>
        <v>30</v>
      </c>
      <c r="K577" s="92">
        <f>Abfalldokumentation!$E577</f>
        <v>44459</v>
      </c>
      <c r="L577" s="91" t="str">
        <f>IFERROR(IF(AND(OR(Abfalldokumentation!$I577="BU3",Abfalldokumentation!$I577="Verkauf"),Abfalldokumentation!$N577="Schimmel",Abfalldokumentation!$O577="keinen Abnehmer/kein Schälpersonal"),"Div. Zipfel, ES ohne Verwendung",VLOOKUP(Abfalldokumentation!$M577,Produktgruppen!A:B,2,FALSE)),"-")</f>
        <v>ABS</v>
      </c>
      <c r="M577" s="93" t="str">
        <f>IFERROR(VLOOKUP(Abfalldokumentation!$W577,Artikel!A:C,3,FALSE),Abfalldokumentation!$W577)</f>
        <v>ABS CHED-ROT MIT ß-CARO</v>
      </c>
      <c r="N577" s="94" t="str">
        <f>VLOOKUP(D577,'Liste Gründe'!A:D,2,FALSE)</f>
        <v>Rest</v>
      </c>
      <c r="O577" s="92" t="str">
        <f>IF(ISBLANK(F577),VLOOKUP(Abfalldokumentation!$X577,'Liste Gründe'!A:D,3,FALSE),F577)</f>
        <v>Fremdkörper</v>
      </c>
      <c r="P577" s="94" t="str">
        <f>IF(ISBLANK(Abfalldokumentation!$G577),"-",Abfalldokumentation!$G577)</f>
        <v>Schmutz</v>
      </c>
      <c r="Q577" s="93">
        <f t="shared" si="57"/>
        <v>38</v>
      </c>
      <c r="R577" s="94" t="str">
        <f t="shared" si="58"/>
        <v>Produkte</v>
      </c>
      <c r="S577" s="94" t="str">
        <f t="shared" si="59"/>
        <v>BUs</v>
      </c>
      <c r="T577" s="94" t="str">
        <f t="shared" si="60"/>
        <v>Symptome</v>
      </c>
      <c r="U577" s="94">
        <f>IFERROR(VLOOKUP(Abfalldokumentation!$W577,Kennzahlen!S:U,3,FALSE)*Abfalldokumentation!$J577,"0")</f>
        <v>30</v>
      </c>
      <c r="V577" s="93" t="str">
        <f>IF(ISBLANK(A577),VLOOKUP(Abfalldokumentation!$W577,'Linien - BU'!R:S,2,FALSE),A577)</f>
        <v>L33</v>
      </c>
      <c r="W577" s="95">
        <f t="shared" si="61"/>
        <v>29501032</v>
      </c>
      <c r="X577" s="108">
        <f t="shared" si="62"/>
        <v>22</v>
      </c>
      <c r="Y577" s="34"/>
      <c r="AC577" s="34"/>
      <c r="AF577" s="34"/>
      <c r="AG577" s="34"/>
      <c r="AH577" s="34"/>
    </row>
    <row r="578" spans="1:34" ht="30" customHeight="1" x14ac:dyDescent="0.25">
      <c r="A578" s="50" t="s">
        <v>15077</v>
      </c>
      <c r="B578" s="51">
        <v>29501039</v>
      </c>
      <c r="C578" s="51">
        <v>50</v>
      </c>
      <c r="D578" s="51">
        <v>61</v>
      </c>
      <c r="E578" s="52">
        <v>44459</v>
      </c>
      <c r="F578" s="53" t="s">
        <v>15</v>
      </c>
      <c r="G578" s="54" t="s">
        <v>160</v>
      </c>
      <c r="H578" s="55" t="str">
        <f>IFERROR(VLOOKUP(Abfalldokumentation!$B578,Artikel!A:C,3,FALSE),Abfalldokumentation!$B578)</f>
        <v>ABS OLD-AMSTERDAM</v>
      </c>
      <c r="I578" s="96" t="str">
        <f>VLOOKUP(V578,'Linien - BU'!A:B,2,FALSE)</f>
        <v>BU4</v>
      </c>
      <c r="J578" s="97">
        <f t="shared" ref="J578:J641" si="63">C578</f>
        <v>50</v>
      </c>
      <c r="K578" s="98">
        <f>Abfalldokumentation!$E578</f>
        <v>44459</v>
      </c>
      <c r="L578" s="97" t="str">
        <f>IFERROR(IF(AND(OR(Abfalldokumentation!$I578="BU3",Abfalldokumentation!$I578="Verkauf"),Abfalldokumentation!$N578="Schimmel",Abfalldokumentation!$O578="keinen Abnehmer/kein Schälpersonal"),"Div. Zipfel, ES ohne Verwendung",VLOOKUP(Abfalldokumentation!$M578,Produktgruppen!A:B,2,FALSE)),"-")</f>
        <v>ABS</v>
      </c>
      <c r="M578" s="99" t="str">
        <f>IFERROR(VLOOKUP(Abfalldokumentation!$W578,Artikel!A:C,3,FALSE),Abfalldokumentation!$W578)</f>
        <v>ABS OLD-AMSTERDAM</v>
      </c>
      <c r="N578" s="100" t="str">
        <f>VLOOKUP(D578,'Liste Gründe'!A:D,2,FALSE)</f>
        <v>keinen Verwendungszweck</v>
      </c>
      <c r="O578" s="98" t="str">
        <f>IF(ISBLANK(F578),VLOOKUP(Abfalldokumentation!$X578,'Liste Gründe'!A:D,3,FALSE),F578)</f>
        <v>keinen Verwendungszweck</v>
      </c>
      <c r="P578" s="100" t="str">
        <f>IF(ISBLANK(Abfalldokumentation!$G578),"-",Abfalldokumentation!$G578)</f>
        <v>&lt;1000kg/Monat</v>
      </c>
      <c r="Q578" s="99">
        <f t="shared" ref="Q578:Q641" si="64">_xlfn.ISOWEEKNUM(K578)</f>
        <v>38</v>
      </c>
      <c r="R578" s="100" t="str">
        <f t="shared" ref="R578:R641" si="65">"Produkte"</f>
        <v>Produkte</v>
      </c>
      <c r="S578" s="100" t="str">
        <f t="shared" ref="S578:S641" si="66">"BUs"</f>
        <v>BUs</v>
      </c>
      <c r="T578" s="100" t="str">
        <f t="shared" ref="T578:T641" si="67">"Symptome"</f>
        <v>Symptome</v>
      </c>
      <c r="U578" s="100">
        <f>IFERROR(VLOOKUP(Abfalldokumentation!$W578,Kennzahlen!S:U,3,FALSE)*Abfalldokumentation!$J578,"0")</f>
        <v>5.0000000000000001E-3</v>
      </c>
      <c r="V578" s="99" t="str">
        <f>IF(ISBLANK(A578),VLOOKUP(Abfalldokumentation!$W578,'Linien - BU'!R:S,2,FALSE),A578)</f>
        <v>L22</v>
      </c>
      <c r="W578" s="95">
        <f t="shared" ref="W578:W641" si="68">B578</f>
        <v>29501039</v>
      </c>
      <c r="X578" s="108">
        <f t="shared" ref="X578:X641" si="69">D578</f>
        <v>61</v>
      </c>
      <c r="Y578" s="34"/>
      <c r="AC578" s="34"/>
      <c r="AF578" s="34"/>
      <c r="AG578" s="34"/>
      <c r="AH578" s="34"/>
    </row>
    <row r="579" spans="1:34" ht="30" customHeight="1" x14ac:dyDescent="0.25">
      <c r="A579" s="56" t="s">
        <v>15044</v>
      </c>
      <c r="B579" s="57">
        <v>29501063</v>
      </c>
      <c r="C579" s="57">
        <v>362.5</v>
      </c>
      <c r="D579" s="57">
        <v>12</v>
      </c>
      <c r="E579" s="58">
        <v>44459</v>
      </c>
      <c r="F579" s="59" t="s">
        <v>15041</v>
      </c>
      <c r="G579" s="60" t="s">
        <v>87</v>
      </c>
      <c r="H579" s="61" t="str">
        <f>IFERROR(VLOOKUP(Abfalldokumentation!$B579,Artikel!A:C,3,FALSE),Abfalldokumentation!$B579)</f>
        <v>VOS GRW-NATUR ZIPFEL 35</v>
      </c>
      <c r="I579" s="90" t="str">
        <f>VLOOKUP(V579,'Linien - BU'!A:B,2,FALSE)</f>
        <v>Verkauf</v>
      </c>
      <c r="J579" s="91">
        <f t="shared" si="63"/>
        <v>362.5</v>
      </c>
      <c r="K579" s="92">
        <f>Abfalldokumentation!$E579</f>
        <v>44459</v>
      </c>
      <c r="L579" s="91" t="str">
        <f>IFERROR(IF(AND(OR(Abfalldokumentation!$I579="BU3",Abfalldokumentation!$I579="Verkauf"),Abfalldokumentation!$N579="Schimmel",Abfalldokumentation!$O579="keinen Abnehmer/kein Schälpersonal"),"Div. Zipfel, ES ohne Verwendung",VLOOKUP(Abfalldokumentation!$M579,Produktgruppen!A:B,2,FALSE)),"-")</f>
        <v>Div. Zipfel, ES ohne Verwendung</v>
      </c>
      <c r="M579" s="93" t="str">
        <f>IFERROR(VLOOKUP(Abfalldokumentation!$W579,Artikel!A:C,3,FALSE),Abfalldokumentation!$W579)</f>
        <v>VOS GRW-NATUR ZIPFEL 35</v>
      </c>
      <c r="N579" s="94" t="str">
        <f>VLOOKUP(D579,'Liste Gründe'!A:D,2,FALSE)</f>
        <v>Schimmel</v>
      </c>
      <c r="O579" s="92" t="str">
        <f>IF(ISBLANK(F579),VLOOKUP(Abfalldokumentation!$X579,'Liste Gründe'!A:D,3,FALSE),F579)</f>
        <v>keinen Abnehmer/kein Schälpersonal</v>
      </c>
      <c r="P579" s="94" t="str">
        <f>IF(ISBLANK(Abfalldokumentation!$G579),"-",Abfalldokumentation!$G579)</f>
        <v>keinen Abnehmer/Schälen</v>
      </c>
      <c r="Q579" s="93">
        <f t="shared" si="64"/>
        <v>38</v>
      </c>
      <c r="R579" s="94" t="str">
        <f t="shared" si="65"/>
        <v>Produkte</v>
      </c>
      <c r="S579" s="94" t="str">
        <f t="shared" si="66"/>
        <v>BUs</v>
      </c>
      <c r="T579" s="94" t="str">
        <f t="shared" si="67"/>
        <v>Symptome</v>
      </c>
      <c r="U579" s="94">
        <f>IFERROR(VLOOKUP(Abfalldokumentation!$W579,Kennzahlen!S:U,3,FALSE)*Abfalldokumentation!$J579,"0")</f>
        <v>181.25</v>
      </c>
      <c r="V579" s="93" t="str">
        <f>IF(ISBLANK(A579),VLOOKUP(Abfalldokumentation!$W579,'Linien - BU'!R:S,2,FALSE),A579)</f>
        <v>Verkauf</v>
      </c>
      <c r="W579" s="95">
        <f t="shared" si="68"/>
        <v>29501063</v>
      </c>
      <c r="X579" s="108">
        <f t="shared" si="69"/>
        <v>12</v>
      </c>
      <c r="Y579" s="34"/>
      <c r="AC579" s="34"/>
      <c r="AF579" s="34"/>
      <c r="AG579" s="34"/>
      <c r="AH579" s="34"/>
    </row>
    <row r="580" spans="1:34" ht="30" customHeight="1" x14ac:dyDescent="0.25">
      <c r="A580" s="50" t="s">
        <v>15044</v>
      </c>
      <c r="B580" s="51">
        <v>29501078</v>
      </c>
      <c r="C580" s="51">
        <v>409</v>
      </c>
      <c r="D580" s="51">
        <v>12</v>
      </c>
      <c r="E580" s="52">
        <v>44459</v>
      </c>
      <c r="F580" s="53" t="s">
        <v>15041</v>
      </c>
      <c r="G580" s="54" t="s">
        <v>87</v>
      </c>
      <c r="H580" s="55" t="str">
        <f>IFERROR(VLOOKUP(Abfalldokumentation!$B580,Artikel!A:C,3,FALSE),Abfalldokumentation!$B580)</f>
        <v>VOS GRW-CHILI-NAT ZIPFE</v>
      </c>
      <c r="I580" s="96" t="str">
        <f>VLOOKUP(V580,'Linien - BU'!A:B,2,FALSE)</f>
        <v>Verkauf</v>
      </c>
      <c r="J580" s="97">
        <f t="shared" si="63"/>
        <v>409</v>
      </c>
      <c r="K580" s="98">
        <f>Abfalldokumentation!$E580</f>
        <v>44459</v>
      </c>
      <c r="L580" s="97" t="str">
        <f>IFERROR(IF(AND(OR(Abfalldokumentation!$I580="BU3",Abfalldokumentation!$I580="Verkauf"),Abfalldokumentation!$N580="Schimmel",Abfalldokumentation!$O580="keinen Abnehmer/kein Schälpersonal"),"Div. Zipfel, ES ohne Verwendung",VLOOKUP(Abfalldokumentation!$M580,Produktgruppen!A:B,2,FALSE)),"-")</f>
        <v>Div. Zipfel, ES ohne Verwendung</v>
      </c>
      <c r="M580" s="99" t="str">
        <f>IFERROR(VLOOKUP(Abfalldokumentation!$W580,Artikel!A:C,3,FALSE),Abfalldokumentation!$W580)</f>
        <v>VOS GRW-CHILI-NAT ZIPFE</v>
      </c>
      <c r="N580" s="100" t="str">
        <f>VLOOKUP(D580,'Liste Gründe'!A:D,2,FALSE)</f>
        <v>Schimmel</v>
      </c>
      <c r="O580" s="98" t="str">
        <f>IF(ISBLANK(F580),VLOOKUP(Abfalldokumentation!$X580,'Liste Gründe'!A:D,3,FALSE),F580)</f>
        <v>keinen Abnehmer/kein Schälpersonal</v>
      </c>
      <c r="P580" s="100" t="str">
        <f>IF(ISBLANK(Abfalldokumentation!$G580),"-",Abfalldokumentation!$G580)</f>
        <v>keinen Abnehmer/Schälen</v>
      </c>
      <c r="Q580" s="99">
        <f t="shared" si="64"/>
        <v>38</v>
      </c>
      <c r="R580" s="100" t="str">
        <f t="shared" si="65"/>
        <v>Produkte</v>
      </c>
      <c r="S580" s="100" t="str">
        <f t="shared" si="66"/>
        <v>BUs</v>
      </c>
      <c r="T580" s="100" t="str">
        <f t="shared" si="67"/>
        <v>Symptome</v>
      </c>
      <c r="U580" s="100">
        <f>IFERROR(VLOOKUP(Abfalldokumentation!$W580,Kennzahlen!S:U,3,FALSE)*Abfalldokumentation!$J580,"0")</f>
        <v>204.5</v>
      </c>
      <c r="V580" s="99" t="str">
        <f>IF(ISBLANK(A580),VLOOKUP(Abfalldokumentation!$W580,'Linien - BU'!R:S,2,FALSE),A580)</f>
        <v>Verkauf</v>
      </c>
      <c r="W580" s="95">
        <f t="shared" si="68"/>
        <v>29501078</v>
      </c>
      <c r="X580" s="108">
        <f t="shared" si="69"/>
        <v>12</v>
      </c>
      <c r="Y580" s="34"/>
      <c r="AC580" s="34"/>
      <c r="AF580" s="34"/>
      <c r="AG580" s="34"/>
      <c r="AH580" s="34"/>
    </row>
    <row r="581" spans="1:34" ht="30" customHeight="1" x14ac:dyDescent="0.25">
      <c r="A581" s="56" t="s">
        <v>63</v>
      </c>
      <c r="B581" s="57">
        <v>32000066</v>
      </c>
      <c r="C581" s="57">
        <v>45</v>
      </c>
      <c r="D581" s="57">
        <v>22</v>
      </c>
      <c r="E581" s="58">
        <v>44459</v>
      </c>
      <c r="F581" s="59" t="s">
        <v>61</v>
      </c>
      <c r="G581" s="60" t="s">
        <v>62</v>
      </c>
      <c r="H581" s="61" t="str">
        <f>IFERROR(VLOOKUP(Abfalldokumentation!$B581,Artikel!A:C,3,FALSE),Abfalldokumentation!$B581)</f>
        <v>RW JALA-NAT 9,3KG JER D</v>
      </c>
      <c r="I581" s="90" t="str">
        <f>VLOOKUP(V581,'Linien - BU'!A:B,2,FALSE)</f>
        <v>BU1</v>
      </c>
      <c r="J581" s="91">
        <f t="shared" si="63"/>
        <v>45</v>
      </c>
      <c r="K581" s="92">
        <f>Abfalldokumentation!$E581</f>
        <v>44459</v>
      </c>
      <c r="L581" s="91" t="str">
        <f>IFERROR(IF(AND(OR(Abfalldokumentation!$I581="BU3",Abfalldokumentation!$I581="Verkauf"),Abfalldokumentation!$N581="Schimmel",Abfalldokumentation!$O581="keinen Abnehmer/kein Schälpersonal"),"Div. Zipfel, ES ohne Verwendung",VLOOKUP(Abfalldokumentation!$M581,Produktgruppen!A:B,2,FALSE)),"-")</f>
        <v>RW</v>
      </c>
      <c r="M581" s="93" t="str">
        <f>IFERROR(VLOOKUP(Abfalldokumentation!$W581,Artikel!A:C,3,FALSE),Abfalldokumentation!$W581)</f>
        <v>RW JALA-NAT 9,3KG JER D</v>
      </c>
      <c r="N581" s="94" t="str">
        <f>VLOOKUP(D581,'Liste Gründe'!A:D,2,FALSE)</f>
        <v>Rest</v>
      </c>
      <c r="O581" s="92" t="str">
        <f>IF(ISBLANK(F581),VLOOKUP(Abfalldokumentation!$X581,'Liste Gründe'!A:D,3,FALSE),F581)</f>
        <v>Fremdkörper</v>
      </c>
      <c r="P581" s="94" t="str">
        <f>IF(ISBLANK(Abfalldokumentation!$G581),"-",Abfalldokumentation!$G581)</f>
        <v>Metall</v>
      </c>
      <c r="Q581" s="93">
        <f t="shared" si="64"/>
        <v>38</v>
      </c>
      <c r="R581" s="94" t="str">
        <f t="shared" si="65"/>
        <v>Produkte</v>
      </c>
      <c r="S581" s="94" t="str">
        <f t="shared" si="66"/>
        <v>BUs</v>
      </c>
      <c r="T581" s="94" t="str">
        <f t="shared" si="67"/>
        <v>Symptome</v>
      </c>
      <c r="U581" s="94" t="str">
        <f>IFERROR(VLOOKUP(Abfalldokumentation!$W581,Kennzahlen!S:U,3,FALSE)*Abfalldokumentation!$J581,"0")</f>
        <v>0</v>
      </c>
      <c r="V581" s="93" t="str">
        <f>IF(ISBLANK(A581),VLOOKUP(Abfalldokumentation!$W581,'Linien - BU'!R:S,2,FALSE),A581)</f>
        <v>Abfüllung</v>
      </c>
      <c r="W581" s="95">
        <f t="shared" si="68"/>
        <v>32000066</v>
      </c>
      <c r="X581" s="108">
        <f t="shared" si="69"/>
        <v>22</v>
      </c>
      <c r="Y581" s="34"/>
      <c r="AC581" s="34"/>
      <c r="AF581" s="34"/>
      <c r="AG581" s="34"/>
      <c r="AH581" s="34"/>
    </row>
    <row r="582" spans="1:34" ht="30" customHeight="1" x14ac:dyDescent="0.25">
      <c r="A582" s="50" t="s">
        <v>15044</v>
      </c>
      <c r="B582" s="51" t="s">
        <v>15169</v>
      </c>
      <c r="C582" s="51">
        <v>470</v>
      </c>
      <c r="D582" s="51">
        <v>12</v>
      </c>
      <c r="E582" s="52">
        <v>44459</v>
      </c>
      <c r="F582" s="53" t="s">
        <v>15041</v>
      </c>
      <c r="G582" s="54" t="s">
        <v>87</v>
      </c>
      <c r="H582" s="55" t="str">
        <f>IFERROR(VLOOKUP(Abfalldokumentation!$B582,Artikel!A:C,3,FALSE),Abfalldokumentation!$B582)</f>
        <v>Div. Zipfel, Endstücke</v>
      </c>
      <c r="I582" s="96" t="str">
        <f>VLOOKUP(V582,'Linien - BU'!A:B,2,FALSE)</f>
        <v>Verkauf</v>
      </c>
      <c r="J582" s="97">
        <f t="shared" si="63"/>
        <v>470</v>
      </c>
      <c r="K582" s="98">
        <f>Abfalldokumentation!$E582</f>
        <v>44459</v>
      </c>
      <c r="L582" s="97" t="str">
        <f>IFERROR(IF(AND(OR(Abfalldokumentation!$I582="BU3",Abfalldokumentation!$I582="Verkauf"),Abfalldokumentation!$N582="Schimmel",Abfalldokumentation!$O582="keinen Abnehmer/kein Schälpersonal"),"Div. Zipfel, ES ohne Verwendung",VLOOKUP(Abfalldokumentation!$M582,Produktgruppen!A:B,2,FALSE)),"-")</f>
        <v>Div. Zipfel, ES ohne Verwendung</v>
      </c>
      <c r="M582" s="99" t="str">
        <f>IFERROR(VLOOKUP(Abfalldokumentation!$W582,Artikel!A:C,3,FALSE),Abfalldokumentation!$W582)</f>
        <v>Div. Zipfel, Endstücke</v>
      </c>
      <c r="N582" s="100" t="str">
        <f>VLOOKUP(D582,'Liste Gründe'!A:D,2,FALSE)</f>
        <v>Schimmel</v>
      </c>
      <c r="O582" s="98" t="str">
        <f>IF(ISBLANK(F582),VLOOKUP(Abfalldokumentation!$X582,'Liste Gründe'!A:D,3,FALSE),F582)</f>
        <v>keinen Abnehmer/kein Schälpersonal</v>
      </c>
      <c r="P582" s="100" t="str">
        <f>IF(ISBLANK(Abfalldokumentation!$G582),"-",Abfalldokumentation!$G582)</f>
        <v>keinen Abnehmer/Schälen</v>
      </c>
      <c r="Q582" s="99">
        <f t="shared" si="64"/>
        <v>38</v>
      </c>
      <c r="R582" s="100" t="str">
        <f t="shared" si="65"/>
        <v>Produkte</v>
      </c>
      <c r="S582" s="100" t="str">
        <f t="shared" si="66"/>
        <v>BUs</v>
      </c>
      <c r="T582" s="100" t="str">
        <f t="shared" si="67"/>
        <v>Symptome</v>
      </c>
      <c r="U582" s="100" t="str">
        <f>IFERROR(VLOOKUP(Abfalldokumentation!$W582,Kennzahlen!S:U,3,FALSE)*Abfalldokumentation!$J582,"0")</f>
        <v>0</v>
      </c>
      <c r="V582" s="99" t="str">
        <f>IF(ISBLANK(A582),VLOOKUP(Abfalldokumentation!$W582,'Linien - BU'!R:S,2,FALSE),A582)</f>
        <v>Verkauf</v>
      </c>
      <c r="W582" s="95" t="str">
        <f t="shared" si="68"/>
        <v>Div. Zipfel, Endstücke</v>
      </c>
      <c r="X582" s="108">
        <f t="shared" si="69"/>
        <v>12</v>
      </c>
      <c r="Y582" s="34"/>
      <c r="AC582" s="34"/>
      <c r="AF582" s="34"/>
      <c r="AG582" s="34"/>
      <c r="AH582" s="34"/>
    </row>
    <row r="583" spans="1:34" ht="30" customHeight="1" x14ac:dyDescent="0.25">
      <c r="A583" s="56" t="s">
        <v>15087</v>
      </c>
      <c r="B583" s="57" t="s">
        <v>75</v>
      </c>
      <c r="C583" s="57">
        <v>70</v>
      </c>
      <c r="D583" s="57">
        <v>30</v>
      </c>
      <c r="E583" s="58">
        <v>44459</v>
      </c>
      <c r="F583" s="59"/>
      <c r="G583" s="60"/>
      <c r="H583" s="61" t="str">
        <f>IFERROR(VLOOKUP(Abfalldokumentation!$B583,Artikel!A:C,3,FALSE),Abfalldokumentation!$B583)</f>
        <v>Diverses</v>
      </c>
      <c r="I583" s="90" t="str">
        <f>VLOOKUP(V583,'Linien - BU'!A:B,2,FALSE)</f>
        <v>BU4</v>
      </c>
      <c r="J583" s="91">
        <f t="shared" si="63"/>
        <v>70</v>
      </c>
      <c r="K583" s="92">
        <f>Abfalldokumentation!$E583</f>
        <v>44459</v>
      </c>
      <c r="L583" s="91" t="str">
        <f>IFERROR(IF(AND(OR(Abfalldokumentation!$I583="BU3",Abfalldokumentation!$I583="Verkauf"),Abfalldokumentation!$N583="Schimmel",Abfalldokumentation!$O583="keinen Abnehmer/kein Schälpersonal"),"Div. Zipfel, ES ohne Verwendung",VLOOKUP(Abfalldokumentation!$M583,Produktgruppen!A:B,2,FALSE)),"-")</f>
        <v>Diverses</v>
      </c>
      <c r="M583" s="93" t="str">
        <f>IFERROR(VLOOKUP(Abfalldokumentation!$W583,Artikel!A:C,3,FALSE),Abfalldokumentation!$W583)</f>
        <v>Diverses</v>
      </c>
      <c r="N583" s="94" t="str">
        <f>VLOOKUP(D583,'Liste Gründe'!A:D,2,FALSE)</f>
        <v>Linienbezogen</v>
      </c>
      <c r="O583" s="92" t="str">
        <f>IF(ISBLANK(F583),VLOOKUP(Abfalldokumentation!$X583,'Liste Gründe'!A:D,3,FALSE),F583)</f>
        <v>Maschinenabfall</v>
      </c>
      <c r="P583" s="94" t="str">
        <f>IF(ISBLANK(Abfalldokumentation!$G583),"-",Abfalldokumentation!$G583)</f>
        <v>-</v>
      </c>
      <c r="Q583" s="93">
        <f t="shared" si="64"/>
        <v>38</v>
      </c>
      <c r="R583" s="94" t="str">
        <f t="shared" si="65"/>
        <v>Produkte</v>
      </c>
      <c r="S583" s="94" t="str">
        <f t="shared" si="66"/>
        <v>BUs</v>
      </c>
      <c r="T583" s="94" t="str">
        <f t="shared" si="67"/>
        <v>Symptome</v>
      </c>
      <c r="U583" s="94" t="str">
        <f>IFERROR(VLOOKUP(Abfalldokumentation!$W583,Kennzahlen!S:U,3,FALSE)*Abfalldokumentation!$J583,"0")</f>
        <v>0</v>
      </c>
      <c r="V583" s="93" t="str">
        <f>IF(ISBLANK(A583),VLOOKUP(Abfalldokumentation!$W583,'Linien - BU'!R:S,2,FALSE),A583)</f>
        <v>L21</v>
      </c>
      <c r="W583" s="95" t="str">
        <f t="shared" si="68"/>
        <v>Diverses</v>
      </c>
      <c r="X583" s="108">
        <f t="shared" si="69"/>
        <v>30</v>
      </c>
      <c r="Y583" s="34"/>
      <c r="AC583" s="34"/>
      <c r="AF583" s="34"/>
      <c r="AG583" s="34"/>
      <c r="AH583" s="34"/>
    </row>
    <row r="584" spans="1:34" ht="30" customHeight="1" x14ac:dyDescent="0.25">
      <c r="A584" s="50" t="s">
        <v>15087</v>
      </c>
      <c r="B584" s="51" t="s">
        <v>75</v>
      </c>
      <c r="C584" s="51">
        <v>175</v>
      </c>
      <c r="D584" s="51">
        <v>30</v>
      </c>
      <c r="E584" s="52">
        <v>44459</v>
      </c>
      <c r="F584" s="53"/>
      <c r="G584" s="54"/>
      <c r="H584" s="55" t="str">
        <f>IFERROR(VLOOKUP(Abfalldokumentation!$B584,Artikel!A:C,3,FALSE),Abfalldokumentation!$B584)</f>
        <v>Diverses</v>
      </c>
      <c r="I584" s="96" t="str">
        <f>VLOOKUP(V584,'Linien - BU'!A:B,2,FALSE)</f>
        <v>BU4</v>
      </c>
      <c r="J584" s="97">
        <f t="shared" si="63"/>
        <v>175</v>
      </c>
      <c r="K584" s="98">
        <f>Abfalldokumentation!$E584</f>
        <v>44459</v>
      </c>
      <c r="L584" s="97" t="str">
        <f>IFERROR(IF(AND(OR(Abfalldokumentation!$I584="BU3",Abfalldokumentation!$I584="Verkauf"),Abfalldokumentation!$N584="Schimmel",Abfalldokumentation!$O584="keinen Abnehmer/kein Schälpersonal"),"Div. Zipfel, ES ohne Verwendung",VLOOKUP(Abfalldokumentation!$M584,Produktgruppen!A:B,2,FALSE)),"-")</f>
        <v>Diverses</v>
      </c>
      <c r="M584" s="99" t="str">
        <f>IFERROR(VLOOKUP(Abfalldokumentation!$W584,Artikel!A:C,3,FALSE),Abfalldokumentation!$W584)</f>
        <v>Diverses</v>
      </c>
      <c r="N584" s="100" t="str">
        <f>VLOOKUP(D584,'Liste Gründe'!A:D,2,FALSE)</f>
        <v>Linienbezogen</v>
      </c>
      <c r="O584" s="98" t="str">
        <f>IF(ISBLANK(F584),VLOOKUP(Abfalldokumentation!$X584,'Liste Gründe'!A:D,3,FALSE),F584)</f>
        <v>Maschinenabfall</v>
      </c>
      <c r="P584" s="100" t="str">
        <f>IF(ISBLANK(Abfalldokumentation!$G584),"-",Abfalldokumentation!$G584)</f>
        <v>-</v>
      </c>
      <c r="Q584" s="99">
        <f t="shared" si="64"/>
        <v>38</v>
      </c>
      <c r="R584" s="100" t="str">
        <f t="shared" si="65"/>
        <v>Produkte</v>
      </c>
      <c r="S584" s="100" t="str">
        <f t="shared" si="66"/>
        <v>BUs</v>
      </c>
      <c r="T584" s="100" t="str">
        <f t="shared" si="67"/>
        <v>Symptome</v>
      </c>
      <c r="U584" s="100" t="str">
        <f>IFERROR(VLOOKUP(Abfalldokumentation!$W584,Kennzahlen!S:U,3,FALSE)*Abfalldokumentation!$J584,"0")</f>
        <v>0</v>
      </c>
      <c r="V584" s="99" t="str">
        <f>IF(ISBLANK(A584),VLOOKUP(Abfalldokumentation!$W584,'Linien - BU'!R:S,2,FALSE),A584)</f>
        <v>L21</v>
      </c>
      <c r="W584" s="95" t="str">
        <f t="shared" si="68"/>
        <v>Diverses</v>
      </c>
      <c r="X584" s="108">
        <f t="shared" si="69"/>
        <v>30</v>
      </c>
      <c r="Y584" s="34"/>
      <c r="AC584" s="34"/>
      <c r="AF584" s="34"/>
      <c r="AG584" s="34"/>
      <c r="AH584" s="34"/>
    </row>
    <row r="585" spans="1:34" ht="30" customHeight="1" x14ac:dyDescent="0.25">
      <c r="A585" s="56" t="s">
        <v>373</v>
      </c>
      <c r="B585" s="57" t="s">
        <v>75</v>
      </c>
      <c r="C585" s="57">
        <v>12.1</v>
      </c>
      <c r="D585" s="57">
        <v>30</v>
      </c>
      <c r="E585" s="58">
        <v>44459</v>
      </c>
      <c r="F585" s="59"/>
      <c r="G585" s="60"/>
      <c r="H585" s="61" t="str">
        <f>IFERROR(VLOOKUP(Abfalldokumentation!$B585,Artikel!A:C,3,FALSE),Abfalldokumentation!$B585)</f>
        <v>Diverses</v>
      </c>
      <c r="I585" s="90" t="str">
        <f>VLOOKUP(V585,'Linien - BU'!A:B,2,FALSE)</f>
        <v>BU3</v>
      </c>
      <c r="J585" s="91">
        <f t="shared" si="63"/>
        <v>12.1</v>
      </c>
      <c r="K585" s="92">
        <f>Abfalldokumentation!$E585</f>
        <v>44459</v>
      </c>
      <c r="L585" s="91" t="str">
        <f>IFERROR(IF(AND(OR(Abfalldokumentation!$I585="BU3",Abfalldokumentation!$I585="Verkauf"),Abfalldokumentation!$N585="Schimmel",Abfalldokumentation!$O585="keinen Abnehmer/kein Schälpersonal"),"Div. Zipfel, ES ohne Verwendung",VLOOKUP(Abfalldokumentation!$M585,Produktgruppen!A:B,2,FALSE)),"-")</f>
        <v>Diverses</v>
      </c>
      <c r="M585" s="93" t="str">
        <f>IFERROR(VLOOKUP(Abfalldokumentation!$W585,Artikel!A:C,3,FALSE),Abfalldokumentation!$W585)</f>
        <v>Diverses</v>
      </c>
      <c r="N585" s="94" t="str">
        <f>VLOOKUP(D585,'Liste Gründe'!A:D,2,FALSE)</f>
        <v>Linienbezogen</v>
      </c>
      <c r="O585" s="92" t="str">
        <f>IF(ISBLANK(F585),VLOOKUP(Abfalldokumentation!$X585,'Liste Gründe'!A:D,3,FALSE),F585)</f>
        <v>Maschinenabfall</v>
      </c>
      <c r="P585" s="94" t="str">
        <f>IF(ISBLANK(Abfalldokumentation!$G585),"-",Abfalldokumentation!$G585)</f>
        <v>-</v>
      </c>
      <c r="Q585" s="93">
        <f t="shared" si="64"/>
        <v>38</v>
      </c>
      <c r="R585" s="94" t="str">
        <f t="shared" si="65"/>
        <v>Produkte</v>
      </c>
      <c r="S585" s="94" t="str">
        <f t="shared" si="66"/>
        <v>BUs</v>
      </c>
      <c r="T585" s="94" t="str">
        <f t="shared" si="67"/>
        <v>Symptome</v>
      </c>
      <c r="U585" s="94" t="str">
        <f>IFERROR(VLOOKUP(Abfalldokumentation!$W585,Kennzahlen!S:U,3,FALSE)*Abfalldokumentation!$J585,"0")</f>
        <v>0</v>
      </c>
      <c r="V585" s="93" t="str">
        <f>IF(ISBLANK(A585),VLOOKUP(Abfalldokumentation!$W585,'Linien - BU'!R:S,2,FALSE),A585)</f>
        <v>L11</v>
      </c>
      <c r="W585" s="95" t="str">
        <f t="shared" si="68"/>
        <v>Diverses</v>
      </c>
      <c r="X585" s="108">
        <f t="shared" si="69"/>
        <v>30</v>
      </c>
      <c r="Y585" s="34"/>
      <c r="AC585" s="34"/>
      <c r="AF585" s="34"/>
      <c r="AG585" s="34"/>
      <c r="AH585" s="34"/>
    </row>
    <row r="586" spans="1:34" ht="30" customHeight="1" x14ac:dyDescent="0.25">
      <c r="A586" s="50" t="s">
        <v>15087</v>
      </c>
      <c r="B586" s="51" t="s">
        <v>75</v>
      </c>
      <c r="C586" s="51">
        <v>24</v>
      </c>
      <c r="D586" s="51">
        <v>22</v>
      </c>
      <c r="E586" s="52">
        <v>44459</v>
      </c>
      <c r="F586" s="53" t="s">
        <v>61</v>
      </c>
      <c r="G586" s="54" t="s">
        <v>91</v>
      </c>
      <c r="H586" s="55" t="str">
        <f>IFERROR(VLOOKUP(Abfalldokumentation!$B586,Artikel!A:C,3,FALSE),Abfalldokumentation!$B586)</f>
        <v>Diverses</v>
      </c>
      <c r="I586" s="96" t="str">
        <f>VLOOKUP(V586,'Linien - BU'!A:B,2,FALSE)</f>
        <v>BU4</v>
      </c>
      <c r="J586" s="97">
        <f t="shared" si="63"/>
        <v>24</v>
      </c>
      <c r="K586" s="98">
        <f>Abfalldokumentation!$E586</f>
        <v>44459</v>
      </c>
      <c r="L586" s="97" t="str">
        <f>IFERROR(IF(AND(OR(Abfalldokumentation!$I586="BU3",Abfalldokumentation!$I586="Verkauf"),Abfalldokumentation!$N586="Schimmel",Abfalldokumentation!$O586="keinen Abnehmer/kein Schälpersonal"),"Div. Zipfel, ES ohne Verwendung",VLOOKUP(Abfalldokumentation!$M586,Produktgruppen!A:B,2,FALSE)),"-")</f>
        <v>Diverses</v>
      </c>
      <c r="M586" s="99" t="str">
        <f>IFERROR(VLOOKUP(Abfalldokumentation!$W586,Artikel!A:C,3,FALSE),Abfalldokumentation!$W586)</f>
        <v>Diverses</v>
      </c>
      <c r="N586" s="100" t="str">
        <f>VLOOKUP(D586,'Liste Gründe'!A:D,2,FALSE)</f>
        <v>Rest</v>
      </c>
      <c r="O586" s="98" t="str">
        <f>IF(ISBLANK(F586),VLOOKUP(Abfalldokumentation!$X586,'Liste Gründe'!A:D,3,FALSE),F586)</f>
        <v>Fremdkörper</v>
      </c>
      <c r="P586" s="100" t="str">
        <f>IF(ISBLANK(Abfalldokumentation!$G586),"-",Abfalldokumentation!$G586)</f>
        <v>Schmutz</v>
      </c>
      <c r="Q586" s="99">
        <f t="shared" si="64"/>
        <v>38</v>
      </c>
      <c r="R586" s="100" t="str">
        <f t="shared" si="65"/>
        <v>Produkte</v>
      </c>
      <c r="S586" s="100" t="str">
        <f t="shared" si="66"/>
        <v>BUs</v>
      </c>
      <c r="T586" s="100" t="str">
        <f t="shared" si="67"/>
        <v>Symptome</v>
      </c>
      <c r="U586" s="100" t="str">
        <f>IFERROR(VLOOKUP(Abfalldokumentation!$W586,Kennzahlen!S:U,3,FALSE)*Abfalldokumentation!$J586,"0")</f>
        <v>0</v>
      </c>
      <c r="V586" s="99" t="str">
        <f>IF(ISBLANK(A586),VLOOKUP(Abfalldokumentation!$W586,'Linien - BU'!R:S,2,FALSE),A586)</f>
        <v>L21</v>
      </c>
      <c r="W586" s="95" t="str">
        <f t="shared" si="68"/>
        <v>Diverses</v>
      </c>
      <c r="X586" s="108">
        <f t="shared" si="69"/>
        <v>22</v>
      </c>
      <c r="Y586" s="34"/>
      <c r="AC586" s="34"/>
      <c r="AF586" s="34"/>
      <c r="AG586" s="34"/>
      <c r="AH586" s="34"/>
    </row>
    <row r="587" spans="1:34" ht="30" customHeight="1" x14ac:dyDescent="0.25">
      <c r="A587" s="56" t="s">
        <v>37</v>
      </c>
      <c r="B587" s="57" t="s">
        <v>75</v>
      </c>
      <c r="C587" s="57">
        <v>20.5</v>
      </c>
      <c r="D587" s="57">
        <v>22</v>
      </c>
      <c r="E587" s="58">
        <v>44459</v>
      </c>
      <c r="F587" s="59" t="s">
        <v>13</v>
      </c>
      <c r="G587" s="57" t="s">
        <v>20</v>
      </c>
      <c r="H587" s="61" t="str">
        <f>IFERROR(VLOOKUP(Abfalldokumentation!$B587,Artikel!A:C,3,FALSE),Abfalldokumentation!$B587)</f>
        <v>Diverses</v>
      </c>
      <c r="I587" s="90" t="str">
        <f>VLOOKUP(V587,'Linien - BU'!A:B,2,FALSE)</f>
        <v>BU3</v>
      </c>
      <c r="J587" s="91">
        <f t="shared" si="63"/>
        <v>20.5</v>
      </c>
      <c r="K587" s="92">
        <f>Abfalldokumentation!$E587</f>
        <v>44459</v>
      </c>
      <c r="L587" s="91" t="str">
        <f>IFERROR(IF(AND(OR(Abfalldokumentation!$I587="BU3",Abfalldokumentation!$I587="Verkauf"),Abfalldokumentation!$N587="Schimmel",Abfalldokumentation!$O587="keinen Abnehmer/kein Schälpersonal"),"Div. Zipfel, ES ohne Verwendung",VLOOKUP(Abfalldokumentation!$M587,Produktgruppen!A:B,2,FALSE)),"-")</f>
        <v>Diverses</v>
      </c>
      <c r="M587" s="93" t="str">
        <f>IFERROR(VLOOKUP(Abfalldokumentation!$W587,Artikel!A:C,3,FALSE),Abfalldokumentation!$W587)</f>
        <v>Diverses</v>
      </c>
      <c r="N587" s="94" t="str">
        <f>VLOOKUP(D587,'Liste Gründe'!A:D,2,FALSE)</f>
        <v>Rest</v>
      </c>
      <c r="O587" s="92" t="str">
        <f>IF(ISBLANK(F587),VLOOKUP(Abfalldokumentation!$X587,'Liste Gründe'!A:D,3,FALSE),F587)</f>
        <v>Qualitätsprobleme</v>
      </c>
      <c r="P587" s="94" t="str">
        <f>IF(ISBLANK(Abfalldokumentation!$G587),"-",Abfalldokumentation!$G587)</f>
        <v>wurde nicht eingesetzt</v>
      </c>
      <c r="Q587" s="93">
        <f t="shared" si="64"/>
        <v>38</v>
      </c>
      <c r="R587" s="94" t="str">
        <f t="shared" si="65"/>
        <v>Produkte</v>
      </c>
      <c r="S587" s="94" t="str">
        <f t="shared" si="66"/>
        <v>BUs</v>
      </c>
      <c r="T587" s="94" t="str">
        <f t="shared" si="67"/>
        <v>Symptome</v>
      </c>
      <c r="U587" s="94" t="str">
        <f>IFERROR(VLOOKUP(Abfalldokumentation!$W587,Kennzahlen!S:U,3,FALSE)*Abfalldokumentation!$J587,"0")</f>
        <v>0</v>
      </c>
      <c r="V587" s="93" t="str">
        <f>IF(ISBLANK(A587),VLOOKUP(Abfalldokumentation!$W587,'Linien - BU'!R:S,2,FALSE),A587)</f>
        <v>L33</v>
      </c>
      <c r="W587" s="95" t="str">
        <f t="shared" si="68"/>
        <v>Diverses</v>
      </c>
      <c r="X587" s="108">
        <f t="shared" si="69"/>
        <v>22</v>
      </c>
      <c r="Y587" s="34"/>
      <c r="AC587" s="34"/>
      <c r="AF587" s="34"/>
      <c r="AG587" s="34"/>
      <c r="AH587" s="34"/>
    </row>
    <row r="588" spans="1:34" ht="30" customHeight="1" x14ac:dyDescent="0.25">
      <c r="A588" s="50" t="s">
        <v>63</v>
      </c>
      <c r="B588" s="51" t="s">
        <v>60</v>
      </c>
      <c r="C588" s="51">
        <v>10</v>
      </c>
      <c r="D588" s="51">
        <v>31</v>
      </c>
      <c r="E588" s="52">
        <v>44459</v>
      </c>
      <c r="F588" s="53" t="s">
        <v>186</v>
      </c>
      <c r="G588" s="54" t="s">
        <v>204</v>
      </c>
      <c r="H588" s="55" t="str">
        <f>IFERROR(VLOOKUP(Abfalldokumentation!$B588,Artikel!A:C,3,FALSE),Abfalldokumentation!$B588)</f>
        <v>Diverses aus Abfüllung</v>
      </c>
      <c r="I588" s="96" t="str">
        <f>VLOOKUP(V588,'Linien - BU'!A:B,2,FALSE)</f>
        <v>BU1</v>
      </c>
      <c r="J588" s="97">
        <f t="shared" si="63"/>
        <v>10</v>
      </c>
      <c r="K588" s="98">
        <f>Abfalldokumentation!$E588</f>
        <v>44459</v>
      </c>
      <c r="L588" s="97" t="str">
        <f>IFERROR(IF(AND(OR(Abfalldokumentation!$I588="BU3",Abfalldokumentation!$I588="Verkauf"),Abfalldokumentation!$N588="Schimmel",Abfalldokumentation!$O588="keinen Abnehmer/kein Schälpersonal"),"Div. Zipfel, ES ohne Verwendung",VLOOKUP(Abfalldokumentation!$M588,Produktgruppen!A:B,2,FALSE)),"-")</f>
        <v>Diverses</v>
      </c>
      <c r="M588" s="99" t="str">
        <f>IFERROR(VLOOKUP(Abfalldokumentation!$W588,Artikel!A:C,3,FALSE),Abfalldokumentation!$W588)</f>
        <v>Diverses aus Abfüllung</v>
      </c>
      <c r="N588" s="100" t="str">
        <f>VLOOKUP(D588,'Liste Gründe'!A:D,2,FALSE)</f>
        <v>Linienbezogen</v>
      </c>
      <c r="O588" s="98" t="str">
        <f>IF(ISBLANK(F588),VLOOKUP(Abfalldokumentation!$X588,'Liste Gründe'!A:D,3,FALSE),F588)</f>
        <v>Bodenabfall Abfüllung</v>
      </c>
      <c r="P588" s="100" t="str">
        <f>IF(ISBLANK(Abfalldokumentation!$G588),"-",Abfalldokumentation!$G588)</f>
        <v>Clip gerissen</v>
      </c>
      <c r="Q588" s="99">
        <f t="shared" si="64"/>
        <v>38</v>
      </c>
      <c r="R588" s="100" t="str">
        <f t="shared" si="65"/>
        <v>Produkte</v>
      </c>
      <c r="S588" s="100" t="str">
        <f t="shared" si="66"/>
        <v>BUs</v>
      </c>
      <c r="T588" s="100" t="str">
        <f t="shared" si="67"/>
        <v>Symptome</v>
      </c>
      <c r="U588" s="100" t="str">
        <f>IFERROR(VLOOKUP(Abfalldokumentation!$W588,Kennzahlen!S:U,3,FALSE)*Abfalldokumentation!$J588,"0")</f>
        <v>0</v>
      </c>
      <c r="V588" s="99" t="str">
        <f>IF(ISBLANK(A588),VLOOKUP(Abfalldokumentation!$W588,'Linien - BU'!R:S,2,FALSE),A588)</f>
        <v>Abfüllung</v>
      </c>
      <c r="W588" s="95" t="str">
        <f t="shared" si="68"/>
        <v>Diverses aus Abfüllung</v>
      </c>
      <c r="X588" s="108">
        <f t="shared" si="69"/>
        <v>31</v>
      </c>
      <c r="Y588" s="34"/>
      <c r="AC588" s="34"/>
      <c r="AF588" s="34"/>
      <c r="AG588" s="34"/>
      <c r="AH588" s="34"/>
    </row>
    <row r="589" spans="1:34" ht="30" customHeight="1" x14ac:dyDescent="0.25">
      <c r="A589" s="56" t="s">
        <v>63</v>
      </c>
      <c r="B589" s="57" t="s">
        <v>60</v>
      </c>
      <c r="C589" s="57">
        <v>185</v>
      </c>
      <c r="D589" s="57">
        <v>30</v>
      </c>
      <c r="E589" s="58">
        <v>44459</v>
      </c>
      <c r="F589" s="59"/>
      <c r="G589" s="57"/>
      <c r="H589" s="61" t="str">
        <f>IFERROR(VLOOKUP(Abfalldokumentation!$B589,Artikel!A:C,3,FALSE),Abfalldokumentation!$B589)</f>
        <v>Diverses aus Abfüllung</v>
      </c>
      <c r="I589" s="90" t="str">
        <f>VLOOKUP(V589,'Linien - BU'!A:B,2,FALSE)</f>
        <v>BU1</v>
      </c>
      <c r="J589" s="91">
        <f t="shared" si="63"/>
        <v>185</v>
      </c>
      <c r="K589" s="92">
        <f>Abfalldokumentation!$E589</f>
        <v>44459</v>
      </c>
      <c r="L589" s="91" t="str">
        <f>IFERROR(IF(AND(OR(Abfalldokumentation!$I589="BU3",Abfalldokumentation!$I589="Verkauf"),Abfalldokumentation!$N589="Schimmel",Abfalldokumentation!$O589="keinen Abnehmer/kein Schälpersonal"),"Div. Zipfel, ES ohne Verwendung",VLOOKUP(Abfalldokumentation!$M589,Produktgruppen!A:B,2,FALSE)),"-")</f>
        <v>Diverses</v>
      </c>
      <c r="M589" s="93" t="str">
        <f>IFERROR(VLOOKUP(Abfalldokumentation!$W589,Artikel!A:C,3,FALSE),Abfalldokumentation!$W589)</f>
        <v>Diverses aus Abfüllung</v>
      </c>
      <c r="N589" s="94" t="str">
        <f>VLOOKUP(D589,'Liste Gründe'!A:D,2,FALSE)</f>
        <v>Linienbezogen</v>
      </c>
      <c r="O589" s="92" t="str">
        <f>IF(ISBLANK(F589),VLOOKUP(Abfalldokumentation!$X589,'Liste Gründe'!A:D,3,FALSE),F589)</f>
        <v>Maschinenabfall</v>
      </c>
      <c r="P589" s="94" t="str">
        <f>IF(ISBLANK(Abfalldokumentation!$G589),"-",Abfalldokumentation!$G589)</f>
        <v>-</v>
      </c>
      <c r="Q589" s="93">
        <f t="shared" si="64"/>
        <v>38</v>
      </c>
      <c r="R589" s="94" t="str">
        <f t="shared" si="65"/>
        <v>Produkte</v>
      </c>
      <c r="S589" s="94" t="str">
        <f t="shared" si="66"/>
        <v>BUs</v>
      </c>
      <c r="T589" s="94" t="str">
        <f t="shared" si="67"/>
        <v>Symptome</v>
      </c>
      <c r="U589" s="94" t="str">
        <f>IFERROR(VLOOKUP(Abfalldokumentation!$W589,Kennzahlen!S:U,3,FALSE)*Abfalldokumentation!$J589,"0")</f>
        <v>0</v>
      </c>
      <c r="V589" s="93" t="str">
        <f>IF(ISBLANK(A589),VLOOKUP(Abfalldokumentation!$W589,'Linien - BU'!R:S,2,FALSE),A589)</f>
        <v>Abfüllung</v>
      </c>
      <c r="W589" s="95" t="str">
        <f t="shared" si="68"/>
        <v>Diverses aus Abfüllung</v>
      </c>
      <c r="X589" s="108">
        <f t="shared" si="69"/>
        <v>30</v>
      </c>
      <c r="Y589" s="34"/>
      <c r="AC589" s="34"/>
      <c r="AF589" s="34"/>
      <c r="AG589" s="34"/>
      <c r="AH589" s="34"/>
    </row>
    <row r="590" spans="1:34" ht="30" customHeight="1" x14ac:dyDescent="0.25">
      <c r="A590" s="50" t="s">
        <v>140</v>
      </c>
      <c r="B590" s="51" t="s">
        <v>199</v>
      </c>
      <c r="C590" s="51">
        <v>12.5</v>
      </c>
      <c r="D590" s="51">
        <v>74</v>
      </c>
      <c r="E590" s="52">
        <v>44459</v>
      </c>
      <c r="F590" s="53" t="s">
        <v>68</v>
      </c>
      <c r="G590" s="54" t="s">
        <v>68</v>
      </c>
      <c r="H590" s="55" t="str">
        <f>IFERROR(VLOOKUP(Abfalldokumentation!$B590,Artikel!A:C,3,FALSE),Abfalldokumentation!$B590)</f>
        <v>Diverses QM</v>
      </c>
      <c r="I590" s="96" t="str">
        <f>VLOOKUP(V590,'Linien - BU'!A:B,2,FALSE)</f>
        <v>Rest</v>
      </c>
      <c r="J590" s="97">
        <f t="shared" si="63"/>
        <v>12.5</v>
      </c>
      <c r="K590" s="98">
        <f>Abfalldokumentation!$E590</f>
        <v>44459</v>
      </c>
      <c r="L590" s="97" t="str">
        <f>IFERROR(IF(AND(OR(Abfalldokumentation!$I590="BU3",Abfalldokumentation!$I590="Verkauf"),Abfalldokumentation!$N590="Schimmel",Abfalldokumentation!$O590="keinen Abnehmer/kein Schälpersonal"),"Div. Zipfel, ES ohne Verwendung",VLOOKUP(Abfalldokumentation!$M590,Produktgruppen!A:B,2,FALSE)),"-")</f>
        <v>Qualitätssicherung</v>
      </c>
      <c r="M590" s="99" t="str">
        <f>IFERROR(VLOOKUP(Abfalldokumentation!$W590,Artikel!A:C,3,FALSE),Abfalldokumentation!$W590)</f>
        <v>Diverses QM</v>
      </c>
      <c r="N590" s="100" t="str">
        <f>VLOOKUP(D590,'Liste Gründe'!A:D,2,FALSE)</f>
        <v>Qualitätssicherung</v>
      </c>
      <c r="O590" s="98" t="str">
        <f>IF(ISBLANK(F590),VLOOKUP(Abfalldokumentation!$X590,'Liste Gründe'!A:D,3,FALSE),F590)</f>
        <v>Sensorik</v>
      </c>
      <c r="P590" s="100" t="str">
        <f>IF(ISBLANK(Abfalldokumentation!$G590),"-",Abfalldokumentation!$G590)</f>
        <v>Sensorik</v>
      </c>
      <c r="Q590" s="99">
        <f t="shared" si="64"/>
        <v>38</v>
      </c>
      <c r="R590" s="100" t="str">
        <f t="shared" si="65"/>
        <v>Produkte</v>
      </c>
      <c r="S590" s="100" t="str">
        <f t="shared" si="66"/>
        <v>BUs</v>
      </c>
      <c r="T590" s="100" t="str">
        <f t="shared" si="67"/>
        <v>Symptome</v>
      </c>
      <c r="U590" s="100" t="str">
        <f>IFERROR(VLOOKUP(Abfalldokumentation!$W590,Kennzahlen!S:U,3,FALSE)*Abfalldokumentation!$J590,"0")</f>
        <v>0</v>
      </c>
      <c r="V590" s="99" t="str">
        <f>IF(ISBLANK(A590),VLOOKUP(Abfalldokumentation!$W590,'Linien - BU'!R:S,2,FALSE),A590)</f>
        <v>QM</v>
      </c>
      <c r="W590" s="95" t="str">
        <f t="shared" si="68"/>
        <v>Diverses QM</v>
      </c>
      <c r="X590" s="108">
        <f t="shared" si="69"/>
        <v>74</v>
      </c>
      <c r="Y590" s="34"/>
      <c r="AC590" s="34"/>
      <c r="AF590" s="34"/>
      <c r="AG590" s="34"/>
      <c r="AH590" s="34"/>
    </row>
    <row r="591" spans="1:34" ht="30" customHeight="1" x14ac:dyDescent="0.25">
      <c r="A591" s="56" t="s">
        <v>59</v>
      </c>
      <c r="B591" s="57" t="s">
        <v>57</v>
      </c>
      <c r="C591" s="57">
        <v>5</v>
      </c>
      <c r="D591" s="63">
        <v>74</v>
      </c>
      <c r="E591" s="58">
        <v>44459</v>
      </c>
      <c r="F591" s="59" t="s">
        <v>68</v>
      </c>
      <c r="G591" s="60" t="s">
        <v>68</v>
      </c>
      <c r="H591" s="61" t="str">
        <f>IFERROR(VLOOKUP(Abfalldokumentation!$B591,Artikel!A:C,3,FALSE),Abfalldokumentation!$B591)</f>
        <v>Laborproben</v>
      </c>
      <c r="I591" s="90" t="str">
        <f>VLOOKUP(V591,'Linien - BU'!A:B,2,FALSE)</f>
        <v>Rest</v>
      </c>
      <c r="J591" s="91">
        <f t="shared" si="63"/>
        <v>5</v>
      </c>
      <c r="K591" s="92">
        <f>Abfalldokumentation!$E591</f>
        <v>44459</v>
      </c>
      <c r="L591" s="91" t="str">
        <f>IFERROR(IF(AND(OR(Abfalldokumentation!$I591="BU3",Abfalldokumentation!$I591="Verkauf"),Abfalldokumentation!$N591="Schimmel",Abfalldokumentation!$O591="keinen Abnehmer/kein Schälpersonal"),"Div. Zipfel, ES ohne Verwendung",VLOOKUP(Abfalldokumentation!$M591,Produktgruppen!A:B,2,FALSE)),"-")</f>
        <v>Qualitätssicherung</v>
      </c>
      <c r="M591" s="93" t="str">
        <f>IFERROR(VLOOKUP(Abfalldokumentation!$W591,Artikel!A:C,3,FALSE),Abfalldokumentation!$W591)</f>
        <v>Laborproben</v>
      </c>
      <c r="N591" s="94" t="str">
        <f>VLOOKUP(D591,'Liste Gründe'!A:D,2,FALSE)</f>
        <v>Qualitätssicherung</v>
      </c>
      <c r="O591" s="92" t="str">
        <f>IF(ISBLANK(F591),VLOOKUP(Abfalldokumentation!$X591,'Liste Gründe'!A:D,3,FALSE),F591)</f>
        <v>Sensorik</v>
      </c>
      <c r="P591" s="94" t="str">
        <f>IF(ISBLANK(Abfalldokumentation!$G591),"-",Abfalldokumentation!$G591)</f>
        <v>Sensorik</v>
      </c>
      <c r="Q591" s="93">
        <f t="shared" si="64"/>
        <v>38</v>
      </c>
      <c r="R591" s="94" t="str">
        <f t="shared" si="65"/>
        <v>Produkte</v>
      </c>
      <c r="S591" s="94" t="str">
        <f t="shared" si="66"/>
        <v>BUs</v>
      </c>
      <c r="T591" s="94" t="str">
        <f t="shared" si="67"/>
        <v>Symptome</v>
      </c>
      <c r="U591" s="94" t="str">
        <f>IFERROR(VLOOKUP(Abfalldokumentation!$W591,Kennzahlen!S:U,3,FALSE)*Abfalldokumentation!$J591,"0")</f>
        <v>0</v>
      </c>
      <c r="V591" s="93" t="str">
        <f>IF(ISBLANK(A591),VLOOKUP(Abfalldokumentation!$W591,'Linien - BU'!R:S,2,FALSE),A591)</f>
        <v>Labor</v>
      </c>
      <c r="W591" s="95" t="str">
        <f t="shared" si="68"/>
        <v>Laborproben</v>
      </c>
      <c r="X591" s="108">
        <f t="shared" si="69"/>
        <v>74</v>
      </c>
      <c r="Y591" s="34"/>
      <c r="AC591" s="34"/>
      <c r="AF591" s="34"/>
      <c r="AG591" s="34"/>
      <c r="AH591" s="34"/>
    </row>
    <row r="592" spans="1:34" ht="30" customHeight="1" x14ac:dyDescent="0.25">
      <c r="A592" s="50" t="s">
        <v>59</v>
      </c>
      <c r="B592" s="51" t="s">
        <v>57</v>
      </c>
      <c r="C592" s="51">
        <v>19</v>
      </c>
      <c r="D592" s="62">
        <v>73</v>
      </c>
      <c r="E592" s="52">
        <v>44459</v>
      </c>
      <c r="F592" s="53" t="s">
        <v>58</v>
      </c>
      <c r="G592" s="54" t="s">
        <v>58</v>
      </c>
      <c r="H592" s="55" t="str">
        <f>IFERROR(VLOOKUP(Abfalldokumentation!$B592,Artikel!A:C,3,FALSE),Abfalldokumentation!$B592)</f>
        <v>Laborproben</v>
      </c>
      <c r="I592" s="96" t="str">
        <f>VLOOKUP(V592,'Linien - BU'!A:B,2,FALSE)</f>
        <v>Rest</v>
      </c>
      <c r="J592" s="97">
        <f t="shared" si="63"/>
        <v>19</v>
      </c>
      <c r="K592" s="98">
        <f>Abfalldokumentation!$E592</f>
        <v>44459</v>
      </c>
      <c r="L592" s="97" t="str">
        <f>IFERROR(IF(AND(OR(Abfalldokumentation!$I592="BU3",Abfalldokumentation!$I592="Verkauf"),Abfalldokumentation!$N592="Schimmel",Abfalldokumentation!$O592="keinen Abnehmer/kein Schälpersonal"),"Div. Zipfel, ES ohne Verwendung",VLOOKUP(Abfalldokumentation!$M592,Produktgruppen!A:B,2,FALSE)),"-")</f>
        <v>Qualitätssicherung</v>
      </c>
      <c r="M592" s="99" t="str">
        <f>IFERROR(VLOOKUP(Abfalldokumentation!$W592,Artikel!A:C,3,FALSE),Abfalldokumentation!$W592)</f>
        <v>Laborproben</v>
      </c>
      <c r="N592" s="100" t="str">
        <f>VLOOKUP(D592,'Liste Gründe'!A:D,2,FALSE)</f>
        <v>Qualitätssicherung</v>
      </c>
      <c r="O592" s="98" t="str">
        <f>IF(ISBLANK(F592),VLOOKUP(Abfalldokumentation!$X592,'Liste Gründe'!A:D,3,FALSE),F592)</f>
        <v>Laborprobe</v>
      </c>
      <c r="P592" s="100" t="str">
        <f>IF(ISBLANK(Abfalldokumentation!$G592),"-",Abfalldokumentation!$G592)</f>
        <v>Laborprobe</v>
      </c>
      <c r="Q592" s="99">
        <f t="shared" si="64"/>
        <v>38</v>
      </c>
      <c r="R592" s="100" t="str">
        <f t="shared" si="65"/>
        <v>Produkte</v>
      </c>
      <c r="S592" s="100" t="str">
        <f t="shared" si="66"/>
        <v>BUs</v>
      </c>
      <c r="T592" s="100" t="str">
        <f t="shared" si="67"/>
        <v>Symptome</v>
      </c>
      <c r="U592" s="100" t="str">
        <f>IFERROR(VLOOKUP(Abfalldokumentation!$W592,Kennzahlen!S:U,3,FALSE)*Abfalldokumentation!$J592,"0")</f>
        <v>0</v>
      </c>
      <c r="V592" s="99" t="str">
        <f>IF(ISBLANK(A592),VLOOKUP(Abfalldokumentation!$W592,'Linien - BU'!R:S,2,FALSE),A592)</f>
        <v>Labor</v>
      </c>
      <c r="W592" s="95" t="str">
        <f t="shared" si="68"/>
        <v>Laborproben</v>
      </c>
      <c r="X592" s="108">
        <f t="shared" si="69"/>
        <v>73</v>
      </c>
      <c r="Y592" s="34"/>
      <c r="AC592" s="34"/>
      <c r="AF592" s="34"/>
      <c r="AG592" s="34"/>
      <c r="AH592" s="34"/>
    </row>
    <row r="593" spans="1:34" ht="30" customHeight="1" x14ac:dyDescent="0.25">
      <c r="A593" s="56" t="s">
        <v>56</v>
      </c>
      <c r="B593" s="57" t="s">
        <v>235</v>
      </c>
      <c r="C593" s="57">
        <v>80</v>
      </c>
      <c r="D593" s="57">
        <v>61</v>
      </c>
      <c r="E593" s="58">
        <v>44459</v>
      </c>
      <c r="F593" s="59" t="s">
        <v>236</v>
      </c>
      <c r="G593" s="60" t="s">
        <v>236</v>
      </c>
      <c r="H593" s="61" t="str">
        <f>IFERROR(VLOOKUP(Abfalldokumentation!$B593,Artikel!A:C,3,FALSE),Abfalldokumentation!$B593)</f>
        <v>Reste Zipfel</v>
      </c>
      <c r="I593" s="90" t="str">
        <f>VLOOKUP(V593,'Linien - BU'!A:B,2,FALSE)</f>
        <v>BU3</v>
      </c>
      <c r="J593" s="91">
        <f t="shared" si="63"/>
        <v>80</v>
      </c>
      <c r="K593" s="92">
        <f>Abfalldokumentation!$E593</f>
        <v>44459</v>
      </c>
      <c r="L593" s="91" t="str">
        <f>IFERROR(IF(AND(OR(Abfalldokumentation!$I593="BU3",Abfalldokumentation!$I593="Verkauf"),Abfalldokumentation!$N593="Schimmel",Abfalldokumentation!$O593="keinen Abnehmer/kein Schälpersonal"),"Div. Zipfel, ES ohne Verwendung",VLOOKUP(Abfalldokumentation!$M593,Produktgruppen!A:B,2,FALSE)),"-")</f>
        <v>Rest</v>
      </c>
      <c r="M593" s="93" t="str">
        <f>IFERROR(VLOOKUP(Abfalldokumentation!$W593,Artikel!A:C,3,FALSE),Abfalldokumentation!$W593)</f>
        <v>Reste Zipfel</v>
      </c>
      <c r="N593" s="94" t="str">
        <f>VLOOKUP(D593,'Liste Gründe'!A:D,2,FALSE)</f>
        <v>keinen Verwendungszweck</v>
      </c>
      <c r="O593" s="92" t="str">
        <f>IF(ISBLANK(F593),VLOOKUP(Abfalldokumentation!$X593,'Liste Gründe'!A:D,3,FALSE),F593)</f>
        <v>Reste von Würste beim Köpfen</v>
      </c>
      <c r="P593" s="94" t="str">
        <f>IF(ISBLANK(Abfalldokumentation!$G593),"-",Abfalldokumentation!$G593)</f>
        <v>Reste von Würste beim Köpfen</v>
      </c>
      <c r="Q593" s="93">
        <f t="shared" si="64"/>
        <v>38</v>
      </c>
      <c r="R593" s="94" t="str">
        <f t="shared" si="65"/>
        <v>Produkte</v>
      </c>
      <c r="S593" s="94" t="str">
        <f t="shared" si="66"/>
        <v>BUs</v>
      </c>
      <c r="T593" s="94" t="str">
        <f t="shared" si="67"/>
        <v>Symptome</v>
      </c>
      <c r="U593" s="94" t="str">
        <f>IFERROR(VLOOKUP(Abfalldokumentation!$W593,Kennzahlen!S:U,3,FALSE)*Abfalldokumentation!$J593,"0")</f>
        <v>0</v>
      </c>
      <c r="V593" s="93" t="str">
        <f>IF(ISBLANK(A593),VLOOKUP(Abfalldokumentation!$W593,'Linien - BU'!R:S,2,FALSE),A593)</f>
        <v>WVP</v>
      </c>
      <c r="W593" s="95" t="str">
        <f t="shared" si="68"/>
        <v>Reste Zipfel</v>
      </c>
      <c r="X593" s="108">
        <f t="shared" si="69"/>
        <v>61</v>
      </c>
      <c r="Y593" s="34"/>
      <c r="AC593" s="34"/>
      <c r="AF593" s="34"/>
      <c r="AG593" s="34"/>
      <c r="AH593" s="34"/>
    </row>
    <row r="594" spans="1:34" ht="30" customHeight="1" x14ac:dyDescent="0.25">
      <c r="A594" s="50" t="s">
        <v>59</v>
      </c>
      <c r="B594" s="53" t="s">
        <v>90</v>
      </c>
      <c r="C594" s="51">
        <v>56</v>
      </c>
      <c r="D594" s="51">
        <v>70</v>
      </c>
      <c r="E594" s="52">
        <v>44459</v>
      </c>
      <c r="F594" s="53" t="s">
        <v>90</v>
      </c>
      <c r="G594" s="54" t="s">
        <v>90</v>
      </c>
      <c r="H594" s="55" t="str">
        <f>IFERROR(VLOOKUP(Abfalldokumentation!$B594,Artikel!A:C,3,FALSE),Abfalldokumentation!$B594)</f>
        <v>Rückstellproben</v>
      </c>
      <c r="I594" s="96" t="str">
        <f>VLOOKUP(V594,'Linien - BU'!A:B,2,FALSE)</f>
        <v>Rest</v>
      </c>
      <c r="J594" s="97">
        <f t="shared" si="63"/>
        <v>56</v>
      </c>
      <c r="K594" s="98">
        <f>Abfalldokumentation!$E594</f>
        <v>44459</v>
      </c>
      <c r="L594" s="97" t="str">
        <f>IFERROR(IF(AND(OR(Abfalldokumentation!$I594="BU3",Abfalldokumentation!$I594="Verkauf"),Abfalldokumentation!$N594="Schimmel",Abfalldokumentation!$O594="keinen Abnehmer/kein Schälpersonal"),"Div. Zipfel, ES ohne Verwendung",VLOOKUP(Abfalldokumentation!$M594,Produktgruppen!A:B,2,FALSE)),"-")</f>
        <v>Qualitätssicherung</v>
      </c>
      <c r="M594" s="99" t="str">
        <f>IFERROR(VLOOKUP(Abfalldokumentation!$W594,Artikel!A:C,3,FALSE),Abfalldokumentation!$W594)</f>
        <v>Rückstellproben</v>
      </c>
      <c r="N594" s="100" t="str">
        <f>VLOOKUP(D594,'Liste Gründe'!A:D,2,FALSE)</f>
        <v>Qualitätssicherung</v>
      </c>
      <c r="O594" s="98" t="str">
        <f>IF(ISBLANK(F594),VLOOKUP(Abfalldokumentation!$X594,'Liste Gründe'!A:D,3,FALSE),F594)</f>
        <v>Rückstellproben</v>
      </c>
      <c r="P594" s="100" t="str">
        <f>IF(ISBLANK(Abfalldokumentation!$G594),"-",Abfalldokumentation!$G594)</f>
        <v>Rückstellproben</v>
      </c>
      <c r="Q594" s="99">
        <f t="shared" si="64"/>
        <v>38</v>
      </c>
      <c r="R594" s="100" t="str">
        <f t="shared" si="65"/>
        <v>Produkte</v>
      </c>
      <c r="S594" s="100" t="str">
        <f t="shared" si="66"/>
        <v>BUs</v>
      </c>
      <c r="T594" s="100" t="str">
        <f t="shared" si="67"/>
        <v>Symptome</v>
      </c>
      <c r="U594" s="100" t="str">
        <f>IFERROR(VLOOKUP(Abfalldokumentation!$W594,Kennzahlen!S:U,3,FALSE)*Abfalldokumentation!$J594,"0")</f>
        <v>0</v>
      </c>
      <c r="V594" s="99" t="str">
        <f>IF(ISBLANK(A594),VLOOKUP(Abfalldokumentation!$W594,'Linien - BU'!R:S,2,FALSE),A594)</f>
        <v>Labor</v>
      </c>
      <c r="W594" s="95" t="str">
        <f t="shared" si="68"/>
        <v>Rückstellproben</v>
      </c>
      <c r="X594" s="108">
        <f t="shared" si="69"/>
        <v>70</v>
      </c>
      <c r="Y594" s="34"/>
      <c r="AC594" s="34"/>
      <c r="AF594" s="34"/>
      <c r="AG594" s="34"/>
      <c r="AH594" s="34"/>
    </row>
    <row r="595" spans="1:34" ht="30" customHeight="1" x14ac:dyDescent="0.25">
      <c r="A595" s="56" t="s">
        <v>15077</v>
      </c>
      <c r="B595" s="57">
        <v>29500482</v>
      </c>
      <c r="C595" s="57">
        <v>12</v>
      </c>
      <c r="D595" s="57">
        <v>61</v>
      </c>
      <c r="E595" s="58">
        <v>44460</v>
      </c>
      <c r="F595" s="59" t="s">
        <v>15</v>
      </c>
      <c r="G595" s="60" t="s">
        <v>15</v>
      </c>
      <c r="H595" s="61" t="str">
        <f>IFERROR(VLOOKUP(Abfalldokumentation!$B595,Artikel!A:C,3,FALSE),Abfalldokumentation!$B595)</f>
        <v>VOS Schwarzer Pfeffer R</v>
      </c>
      <c r="I595" s="90" t="str">
        <f>VLOOKUP(V595,'Linien - BU'!A:B,2,FALSE)</f>
        <v>BU4</v>
      </c>
      <c r="J595" s="91">
        <f t="shared" si="63"/>
        <v>12</v>
      </c>
      <c r="K595" s="92">
        <f>Abfalldokumentation!$E595</f>
        <v>44460</v>
      </c>
      <c r="L595" s="91" t="str">
        <f>IFERROR(IF(AND(OR(Abfalldokumentation!$I595="BU3",Abfalldokumentation!$I595="Verkauf"),Abfalldokumentation!$N595="Schimmel",Abfalldokumentation!$O595="keinen Abnehmer/kein Schälpersonal"),"Div. Zipfel, ES ohne Verwendung",VLOOKUP(Abfalldokumentation!$M595,Produktgruppen!A:B,2,FALSE)),"-")</f>
        <v>Vorschmelz</v>
      </c>
      <c r="M595" s="93" t="str">
        <f>IFERROR(VLOOKUP(Abfalldokumentation!$W595,Artikel!A:C,3,FALSE),Abfalldokumentation!$W595)</f>
        <v>VOS Schwarzer Pfeffer R</v>
      </c>
      <c r="N595" s="94" t="str">
        <f>VLOOKUP(D595,'Liste Gründe'!A:D,2,FALSE)</f>
        <v>keinen Verwendungszweck</v>
      </c>
      <c r="O595" s="92" t="str">
        <f>IF(ISBLANK(F595),VLOOKUP(Abfalldokumentation!$X595,'Liste Gründe'!A:D,3,FALSE),F595)</f>
        <v>keinen Verwendungszweck</v>
      </c>
      <c r="P595" s="94" t="str">
        <f>IF(ISBLANK(Abfalldokumentation!$G595),"-",Abfalldokumentation!$G595)</f>
        <v>keinen Verwendungszweck</v>
      </c>
      <c r="Q595" s="93">
        <f t="shared" si="64"/>
        <v>38</v>
      </c>
      <c r="R595" s="94" t="str">
        <f t="shared" si="65"/>
        <v>Produkte</v>
      </c>
      <c r="S595" s="94" t="str">
        <f t="shared" si="66"/>
        <v>BUs</v>
      </c>
      <c r="T595" s="94" t="str">
        <f t="shared" si="67"/>
        <v>Symptome</v>
      </c>
      <c r="U595" s="94">
        <f>IFERROR(VLOOKUP(Abfalldokumentation!$W595,Kennzahlen!S:U,3,FALSE)*Abfalldokumentation!$J595,"0")</f>
        <v>6</v>
      </c>
      <c r="V595" s="93" t="str">
        <f>IF(ISBLANK(A595),VLOOKUP(Abfalldokumentation!$W595,'Linien - BU'!R:S,2,FALSE),A595)</f>
        <v>L22</v>
      </c>
      <c r="W595" s="95">
        <f t="shared" si="68"/>
        <v>29500482</v>
      </c>
      <c r="X595" s="108">
        <f t="shared" si="69"/>
        <v>61</v>
      </c>
      <c r="Y595" s="34"/>
      <c r="AC595" s="34"/>
      <c r="AF595" s="34"/>
      <c r="AG595" s="34"/>
      <c r="AH595" s="34"/>
    </row>
    <row r="596" spans="1:34" ht="30" customHeight="1" x14ac:dyDescent="0.25">
      <c r="A596" s="50" t="s">
        <v>74</v>
      </c>
      <c r="B596" s="51">
        <v>29500734</v>
      </c>
      <c r="C596" s="51">
        <v>8.1999999999999993</v>
      </c>
      <c r="D596" s="51">
        <v>12</v>
      </c>
      <c r="E596" s="52">
        <v>44460</v>
      </c>
      <c r="F596" s="53" t="s">
        <v>173</v>
      </c>
      <c r="G596" s="54" t="s">
        <v>173</v>
      </c>
      <c r="H596" s="55" t="str">
        <f>IFERROR(VLOOKUP(Abfalldokumentation!$B596,Artikel!A:C,3,FALSE),Abfalldokumentation!$B596)</f>
        <v>ABS Havarti Natur 30%</v>
      </c>
      <c r="I596" s="96" t="str">
        <f>VLOOKUP(V596,'Linien - BU'!A:B,2,FALSE)</f>
        <v>BU1</v>
      </c>
      <c r="J596" s="97">
        <f t="shared" si="63"/>
        <v>8.1999999999999993</v>
      </c>
      <c r="K596" s="98">
        <f>Abfalldokumentation!$E596</f>
        <v>44460</v>
      </c>
      <c r="L596" s="97" t="str">
        <f>IFERROR(IF(AND(OR(Abfalldokumentation!$I596="BU3",Abfalldokumentation!$I596="Verkauf"),Abfalldokumentation!$N596="Schimmel",Abfalldokumentation!$O596="keinen Abnehmer/kein Schälpersonal"),"Div. Zipfel, ES ohne Verwendung",VLOOKUP(Abfalldokumentation!$M596,Produktgruppen!A:B,2,FALSE)),"-")</f>
        <v>ABS</v>
      </c>
      <c r="M596" s="99" t="str">
        <f>IFERROR(VLOOKUP(Abfalldokumentation!$W596,Artikel!A:C,3,FALSE),Abfalldokumentation!$W596)</f>
        <v>ABS Havarti Natur 30%</v>
      </c>
      <c r="N596" s="100" t="str">
        <f>VLOOKUP(D596,'Liste Gründe'!A:D,2,FALSE)</f>
        <v>Schimmel</v>
      </c>
      <c r="O596" s="98" t="str">
        <f>IF(ISBLANK(F596),VLOOKUP(Abfalldokumentation!$X596,'Liste Gründe'!A:D,3,FALSE),F596)</f>
        <v>Luftzieher</v>
      </c>
      <c r="P596" s="100" t="str">
        <f>IF(ISBLANK(Abfalldokumentation!$G596),"-",Abfalldokumentation!$G596)</f>
        <v>Luftzieher</v>
      </c>
      <c r="Q596" s="99">
        <f t="shared" si="64"/>
        <v>38</v>
      </c>
      <c r="R596" s="100" t="str">
        <f t="shared" si="65"/>
        <v>Produkte</v>
      </c>
      <c r="S596" s="100" t="str">
        <f t="shared" si="66"/>
        <v>BUs</v>
      </c>
      <c r="T596" s="100" t="str">
        <f t="shared" si="67"/>
        <v>Symptome</v>
      </c>
      <c r="U596" s="100" t="str">
        <f>IFERROR(VLOOKUP(Abfalldokumentation!$W596,Kennzahlen!S:U,3,FALSE)*Abfalldokumentation!$J596,"0")</f>
        <v>0</v>
      </c>
      <c r="V596" s="99" t="str">
        <f>IF(ISBLANK(A596),VLOOKUP(Abfalldokumentation!$W596,'Linien - BU'!R:S,2,FALSE),A596)</f>
        <v>RWV</v>
      </c>
      <c r="W596" s="95">
        <f t="shared" si="68"/>
        <v>29500734</v>
      </c>
      <c r="X596" s="108">
        <f t="shared" si="69"/>
        <v>12</v>
      </c>
      <c r="Y596" s="34"/>
      <c r="AC596" s="34"/>
      <c r="AF596" s="34"/>
      <c r="AG596" s="34"/>
      <c r="AH596" s="34"/>
    </row>
    <row r="597" spans="1:34" ht="30" customHeight="1" x14ac:dyDescent="0.25">
      <c r="A597" s="56" t="s">
        <v>15087</v>
      </c>
      <c r="B597" s="57">
        <v>29500886</v>
      </c>
      <c r="C597" s="57">
        <v>18</v>
      </c>
      <c r="D597" s="57">
        <v>61</v>
      </c>
      <c r="E597" s="58">
        <v>44460</v>
      </c>
      <c r="F597" s="59" t="s">
        <v>15</v>
      </c>
      <c r="G597" s="60" t="s">
        <v>208</v>
      </c>
      <c r="H597" s="61" t="str">
        <f>IFERROR(VLOOKUP(Abfalldokumentation!$B597,Artikel!A:C,3,FALSE),Abfalldokumentation!$B597)</f>
        <v>ABS MEDI-KRÄUK</v>
      </c>
      <c r="I597" s="90" t="str">
        <f>VLOOKUP(V597,'Linien - BU'!A:B,2,FALSE)</f>
        <v>BU4</v>
      </c>
      <c r="J597" s="91">
        <f t="shared" si="63"/>
        <v>18</v>
      </c>
      <c r="K597" s="92">
        <f>Abfalldokumentation!$E597</f>
        <v>44460</v>
      </c>
      <c r="L597" s="91" t="str">
        <f>IFERROR(IF(AND(OR(Abfalldokumentation!$I597="BU3",Abfalldokumentation!$I597="Verkauf"),Abfalldokumentation!$N597="Schimmel",Abfalldokumentation!$O597="keinen Abnehmer/kein Schälpersonal"),"Div. Zipfel, ES ohne Verwendung",VLOOKUP(Abfalldokumentation!$M597,Produktgruppen!A:B,2,FALSE)),"-")</f>
        <v>ABS</v>
      </c>
      <c r="M597" s="93" t="str">
        <f>IFERROR(VLOOKUP(Abfalldokumentation!$W597,Artikel!A:C,3,FALSE),Abfalldokumentation!$W597)</f>
        <v>ABS MEDI-KRÄUK</v>
      </c>
      <c r="N597" s="94" t="str">
        <f>VLOOKUP(D597,'Liste Gründe'!A:D,2,FALSE)</f>
        <v>keinen Verwendungszweck</v>
      </c>
      <c r="O597" s="92" t="str">
        <f>IF(ISBLANK(F597),VLOOKUP(Abfalldokumentation!$X597,'Liste Gründe'!A:D,3,FALSE),F597)</f>
        <v>keinen Verwendungszweck</v>
      </c>
      <c r="P597" s="94" t="str">
        <f>IF(ISBLANK(Abfalldokumentation!$G597),"-",Abfalldokumentation!$G597)</f>
        <v>&lt;500kg/Monat</v>
      </c>
      <c r="Q597" s="93">
        <f t="shared" si="64"/>
        <v>38</v>
      </c>
      <c r="R597" s="94" t="str">
        <f t="shared" si="65"/>
        <v>Produkte</v>
      </c>
      <c r="S597" s="94" t="str">
        <f t="shared" si="66"/>
        <v>BUs</v>
      </c>
      <c r="T597" s="94" t="str">
        <f t="shared" si="67"/>
        <v>Symptome</v>
      </c>
      <c r="U597" s="94">
        <f>IFERROR(VLOOKUP(Abfalldokumentation!$W597,Kennzahlen!S:U,3,FALSE)*Abfalldokumentation!$J597,"0")</f>
        <v>27</v>
      </c>
      <c r="V597" s="93" t="str">
        <f>IF(ISBLANK(A597),VLOOKUP(Abfalldokumentation!$W597,'Linien - BU'!R:S,2,FALSE),A597)</f>
        <v>L21</v>
      </c>
      <c r="W597" s="95">
        <f t="shared" si="68"/>
        <v>29500886</v>
      </c>
      <c r="X597" s="108">
        <f t="shared" si="69"/>
        <v>61</v>
      </c>
      <c r="Y597" s="34"/>
      <c r="AC597" s="34"/>
      <c r="AF597" s="34"/>
      <c r="AG597" s="34"/>
      <c r="AH597" s="34"/>
    </row>
    <row r="598" spans="1:34" ht="30" customHeight="1" x14ac:dyDescent="0.25">
      <c r="A598" s="50" t="s">
        <v>15064</v>
      </c>
      <c r="B598" s="51">
        <v>29500891</v>
      </c>
      <c r="C598" s="51">
        <v>7</v>
      </c>
      <c r="D598" s="51">
        <v>61</v>
      </c>
      <c r="E598" s="52">
        <v>44460</v>
      </c>
      <c r="F598" s="53" t="s">
        <v>15</v>
      </c>
      <c r="G598" s="54" t="s">
        <v>79</v>
      </c>
      <c r="H598" s="55" t="str">
        <f>IFERROR(VLOOKUP(Abfalldokumentation!$B598,Artikel!A:C,3,FALSE),Abfalldokumentation!$B598)</f>
        <v>ABS PECO</v>
      </c>
      <c r="I598" s="96" t="str">
        <f>VLOOKUP(V598,'Linien - BU'!A:B,2,FALSE)</f>
        <v>BU4</v>
      </c>
      <c r="J598" s="97">
        <f t="shared" si="63"/>
        <v>7</v>
      </c>
      <c r="K598" s="98">
        <f>Abfalldokumentation!$E598</f>
        <v>44460</v>
      </c>
      <c r="L598" s="97" t="str">
        <f>IFERROR(IF(AND(OR(Abfalldokumentation!$I598="BU3",Abfalldokumentation!$I598="Verkauf"),Abfalldokumentation!$N598="Schimmel",Abfalldokumentation!$O598="keinen Abnehmer/kein Schälpersonal"),"Div. Zipfel, ES ohne Verwendung",VLOOKUP(Abfalldokumentation!$M598,Produktgruppen!A:B,2,FALSE)),"-")</f>
        <v>ABS</v>
      </c>
      <c r="M598" s="99" t="str">
        <f>IFERROR(VLOOKUP(Abfalldokumentation!$W598,Artikel!A:C,3,FALSE),Abfalldokumentation!$W598)</f>
        <v>ABS PECO</v>
      </c>
      <c r="N598" s="100" t="str">
        <f>VLOOKUP(D598,'Liste Gründe'!A:D,2,FALSE)</f>
        <v>keinen Verwendungszweck</v>
      </c>
      <c r="O598" s="98" t="str">
        <f>IF(ISBLANK(F598),VLOOKUP(Abfalldokumentation!$X598,'Liste Gründe'!A:D,3,FALSE),F598)</f>
        <v>keinen Verwendungszweck</v>
      </c>
      <c r="P598" s="100" t="str">
        <f>IF(ISBLANK(Abfalldokumentation!$G598),"-",Abfalldokumentation!$G598)</f>
        <v>&lt;300kg/Monat</v>
      </c>
      <c r="Q598" s="99">
        <f t="shared" si="64"/>
        <v>38</v>
      </c>
      <c r="R598" s="100" t="str">
        <f t="shared" si="65"/>
        <v>Produkte</v>
      </c>
      <c r="S598" s="100" t="str">
        <f t="shared" si="66"/>
        <v>BUs</v>
      </c>
      <c r="T598" s="100" t="str">
        <f t="shared" si="67"/>
        <v>Symptome</v>
      </c>
      <c r="U598" s="100">
        <f>IFERROR(VLOOKUP(Abfalldokumentation!$W598,Kennzahlen!S:U,3,FALSE)*Abfalldokumentation!$J598,"0")</f>
        <v>10.294117647058824</v>
      </c>
      <c r="V598" s="99" t="str">
        <f>IF(ISBLANK(A598),VLOOKUP(Abfalldokumentation!$W598,'Linien - BU'!R:S,2,FALSE),A598)</f>
        <v>L23</v>
      </c>
      <c r="W598" s="95">
        <f t="shared" si="68"/>
        <v>29500891</v>
      </c>
      <c r="X598" s="108">
        <f t="shared" si="69"/>
        <v>61</v>
      </c>
      <c r="Y598" s="34"/>
      <c r="AC598" s="34"/>
      <c r="AF598" s="34"/>
      <c r="AG598" s="34"/>
      <c r="AH598" s="34"/>
    </row>
    <row r="599" spans="1:34" ht="30" customHeight="1" x14ac:dyDescent="0.25">
      <c r="A599" s="56" t="s">
        <v>15087</v>
      </c>
      <c r="B599" s="57">
        <v>29500906</v>
      </c>
      <c r="C599" s="57">
        <v>8</v>
      </c>
      <c r="D599" s="57">
        <v>61</v>
      </c>
      <c r="E599" s="58">
        <v>44460</v>
      </c>
      <c r="F599" s="59" t="s">
        <v>15</v>
      </c>
      <c r="G599" s="60" t="s">
        <v>79</v>
      </c>
      <c r="H599" s="61" t="str">
        <f>IFERROR(VLOOKUP(Abfalldokumentation!$B599,Artikel!A:C,3,FALSE),Abfalldokumentation!$B599)</f>
        <v>ABS SCH-PAUL</v>
      </c>
      <c r="I599" s="90" t="str">
        <f>VLOOKUP(V599,'Linien - BU'!A:B,2,FALSE)</f>
        <v>BU4</v>
      </c>
      <c r="J599" s="91">
        <f t="shared" si="63"/>
        <v>8</v>
      </c>
      <c r="K599" s="92">
        <f>Abfalldokumentation!$E599</f>
        <v>44460</v>
      </c>
      <c r="L599" s="91" t="str">
        <f>IFERROR(IF(AND(OR(Abfalldokumentation!$I599="BU3",Abfalldokumentation!$I599="Verkauf"),Abfalldokumentation!$N599="Schimmel",Abfalldokumentation!$O599="keinen Abnehmer/kein Schälpersonal"),"Div. Zipfel, ES ohne Verwendung",VLOOKUP(Abfalldokumentation!$M599,Produktgruppen!A:B,2,FALSE)),"-")</f>
        <v>ABS</v>
      </c>
      <c r="M599" s="93" t="str">
        <f>IFERROR(VLOOKUP(Abfalldokumentation!$W599,Artikel!A:C,3,FALSE),Abfalldokumentation!$W599)</f>
        <v>ABS SCH-PAUL</v>
      </c>
      <c r="N599" s="94" t="str">
        <f>VLOOKUP(D599,'Liste Gründe'!A:D,2,FALSE)</f>
        <v>keinen Verwendungszweck</v>
      </c>
      <c r="O599" s="92" t="str">
        <f>IF(ISBLANK(F599),VLOOKUP(Abfalldokumentation!$X599,'Liste Gründe'!A:D,3,FALSE),F599)</f>
        <v>keinen Verwendungszweck</v>
      </c>
      <c r="P599" s="94" t="str">
        <f>IF(ISBLANK(Abfalldokumentation!$G599),"-",Abfalldokumentation!$G599)</f>
        <v>&lt;300kg/Monat</v>
      </c>
      <c r="Q599" s="93">
        <f t="shared" si="64"/>
        <v>38</v>
      </c>
      <c r="R599" s="94" t="str">
        <f t="shared" si="65"/>
        <v>Produkte</v>
      </c>
      <c r="S599" s="94" t="str">
        <f t="shared" si="66"/>
        <v>BUs</v>
      </c>
      <c r="T599" s="94" t="str">
        <f t="shared" si="67"/>
        <v>Symptome</v>
      </c>
      <c r="U599" s="94">
        <f>IFERROR(VLOOKUP(Abfalldokumentation!$W599,Kennzahlen!S:U,3,FALSE)*Abfalldokumentation!$J599,"0")</f>
        <v>0.08</v>
      </c>
      <c r="V599" s="93" t="str">
        <f>IF(ISBLANK(A599),VLOOKUP(Abfalldokumentation!$W599,'Linien - BU'!R:S,2,FALSE),A599)</f>
        <v>L21</v>
      </c>
      <c r="W599" s="95">
        <f t="shared" si="68"/>
        <v>29500906</v>
      </c>
      <c r="X599" s="108">
        <f t="shared" si="69"/>
        <v>61</v>
      </c>
      <c r="Y599" s="34"/>
      <c r="AC599" s="34"/>
      <c r="AF599" s="34"/>
      <c r="AG599" s="34"/>
      <c r="AH599" s="34"/>
    </row>
    <row r="600" spans="1:34" ht="30" customHeight="1" x14ac:dyDescent="0.25">
      <c r="A600" s="50" t="s">
        <v>74</v>
      </c>
      <c r="B600" s="51">
        <v>29500917</v>
      </c>
      <c r="C600" s="51">
        <v>59</v>
      </c>
      <c r="D600" s="51">
        <v>22</v>
      </c>
      <c r="E600" s="52">
        <v>44460</v>
      </c>
      <c r="F600" s="53" t="s">
        <v>72</v>
      </c>
      <c r="G600" s="54" t="s">
        <v>73</v>
      </c>
      <c r="H600" s="55" t="str">
        <f>IFERROR(VLOOKUP(Abfalldokumentation!$B600,Artikel!A:C,3,FALSE),Abfalldokumentation!$B600)</f>
        <v>VOS-ABS ENTSORGUNG</v>
      </c>
      <c r="I600" s="96" t="str">
        <f>VLOOKUP(V600,'Linien - BU'!A:B,2,FALSE)</f>
        <v>BU1</v>
      </c>
      <c r="J600" s="97">
        <f t="shared" si="63"/>
        <v>59</v>
      </c>
      <c r="K600" s="98">
        <f>Abfalldokumentation!$E600</f>
        <v>44460</v>
      </c>
      <c r="L600" s="97" t="str">
        <f>IFERROR(IF(AND(OR(Abfalldokumentation!$I600="BU3",Abfalldokumentation!$I600="Verkauf"),Abfalldokumentation!$N600="Schimmel",Abfalldokumentation!$O600="keinen Abnehmer/kein Schälpersonal"),"Div. Zipfel, ES ohne Verwendung",VLOOKUP(Abfalldokumentation!$M600,Produktgruppen!A:B,2,FALSE)),"-")</f>
        <v>Vorschmelz</v>
      </c>
      <c r="M600" s="99" t="str">
        <f>IFERROR(VLOOKUP(Abfalldokumentation!$W600,Artikel!A:C,3,FALSE),Abfalldokumentation!$W600)</f>
        <v>VOS-ABS ENTSORGUNG</v>
      </c>
      <c r="N600" s="100" t="str">
        <f>VLOOKUP(D600,'Liste Gründe'!A:D,2,FALSE)</f>
        <v>Rest</v>
      </c>
      <c r="O600" s="98" t="str">
        <f>IF(ISBLANK(F600),VLOOKUP(Abfalldokumentation!$X600,'Liste Gründe'!A:D,3,FALSE),F600)</f>
        <v>geschälte Rinde</v>
      </c>
      <c r="P600" s="100" t="str">
        <f>IF(ISBLANK(Abfalldokumentation!$G600),"-",Abfalldokumentation!$G600)</f>
        <v>keine Verwendung möglich</v>
      </c>
      <c r="Q600" s="99">
        <f t="shared" si="64"/>
        <v>38</v>
      </c>
      <c r="R600" s="100" t="str">
        <f t="shared" si="65"/>
        <v>Produkte</v>
      </c>
      <c r="S600" s="100" t="str">
        <f t="shared" si="66"/>
        <v>BUs</v>
      </c>
      <c r="T600" s="100" t="str">
        <f t="shared" si="67"/>
        <v>Symptome</v>
      </c>
      <c r="U600" s="100">
        <f>IFERROR(VLOOKUP(Abfalldokumentation!$W600,Kennzahlen!S:U,3,FALSE)*Abfalldokumentation!$J600,"0")</f>
        <v>0.59</v>
      </c>
      <c r="V600" s="99" t="str">
        <f>IF(ISBLANK(A600),VLOOKUP(Abfalldokumentation!$W600,'Linien - BU'!R:S,2,FALSE),A600)</f>
        <v>RWV</v>
      </c>
      <c r="W600" s="95">
        <f t="shared" si="68"/>
        <v>29500917</v>
      </c>
      <c r="X600" s="108">
        <f t="shared" si="69"/>
        <v>22</v>
      </c>
      <c r="Y600" s="34"/>
      <c r="AC600" s="34"/>
      <c r="AF600" s="34"/>
      <c r="AG600" s="34"/>
      <c r="AH600" s="34"/>
    </row>
    <row r="601" spans="1:34" ht="30" customHeight="1" x14ac:dyDescent="0.25">
      <c r="A601" s="56" t="s">
        <v>15087</v>
      </c>
      <c r="B601" s="57">
        <v>29501029</v>
      </c>
      <c r="C601" s="57">
        <v>18</v>
      </c>
      <c r="D601" s="57">
        <v>61</v>
      </c>
      <c r="E601" s="58">
        <v>44460</v>
      </c>
      <c r="F601" s="59" t="s">
        <v>15</v>
      </c>
      <c r="G601" s="60" t="s">
        <v>79</v>
      </c>
      <c r="H601" s="61" t="str">
        <f>IFERROR(VLOOKUP(Abfalldokumentation!$B601,Artikel!A:C,3,FALSE),Abfalldokumentation!$B601)</f>
        <v>ABS BRUSCHETTA</v>
      </c>
      <c r="I601" s="90" t="str">
        <f>VLOOKUP(V601,'Linien - BU'!A:B,2,FALSE)</f>
        <v>BU4</v>
      </c>
      <c r="J601" s="91">
        <f t="shared" si="63"/>
        <v>18</v>
      </c>
      <c r="K601" s="92">
        <f>Abfalldokumentation!$E601</f>
        <v>44460</v>
      </c>
      <c r="L601" s="91" t="str">
        <f>IFERROR(IF(AND(OR(Abfalldokumentation!$I601="BU3",Abfalldokumentation!$I601="Verkauf"),Abfalldokumentation!$N601="Schimmel",Abfalldokumentation!$O601="keinen Abnehmer/kein Schälpersonal"),"Div. Zipfel, ES ohne Verwendung",VLOOKUP(Abfalldokumentation!$M601,Produktgruppen!A:B,2,FALSE)),"-")</f>
        <v>ABS</v>
      </c>
      <c r="M601" s="93" t="str">
        <f>IFERROR(VLOOKUP(Abfalldokumentation!$W601,Artikel!A:C,3,FALSE),Abfalldokumentation!$W601)</f>
        <v>ABS BRUSCHETTA</v>
      </c>
      <c r="N601" s="94" t="str">
        <f>VLOOKUP(D601,'Liste Gründe'!A:D,2,FALSE)</f>
        <v>keinen Verwendungszweck</v>
      </c>
      <c r="O601" s="92" t="str">
        <f>IF(ISBLANK(F601),VLOOKUP(Abfalldokumentation!$X601,'Liste Gründe'!A:D,3,FALSE),F601)</f>
        <v>keinen Verwendungszweck</v>
      </c>
      <c r="P601" s="94" t="str">
        <f>IF(ISBLANK(Abfalldokumentation!$G601),"-",Abfalldokumentation!$G601)</f>
        <v>&lt;300kg/Monat</v>
      </c>
      <c r="Q601" s="93">
        <f t="shared" si="64"/>
        <v>38</v>
      </c>
      <c r="R601" s="94" t="str">
        <f t="shared" si="65"/>
        <v>Produkte</v>
      </c>
      <c r="S601" s="94" t="str">
        <f t="shared" si="66"/>
        <v>BUs</v>
      </c>
      <c r="T601" s="94" t="str">
        <f t="shared" si="67"/>
        <v>Symptome</v>
      </c>
      <c r="U601" s="94">
        <f>IFERROR(VLOOKUP(Abfalldokumentation!$W601,Kennzahlen!S:U,3,FALSE)*Abfalldokumentation!$J601,"0")</f>
        <v>27</v>
      </c>
      <c r="V601" s="93" t="str">
        <f>IF(ISBLANK(A601),VLOOKUP(Abfalldokumentation!$W601,'Linien - BU'!R:S,2,FALSE),A601)</f>
        <v>L21</v>
      </c>
      <c r="W601" s="95">
        <f t="shared" si="68"/>
        <v>29501029</v>
      </c>
      <c r="X601" s="108">
        <f t="shared" si="69"/>
        <v>61</v>
      </c>
      <c r="Y601" s="34"/>
      <c r="AC601" s="34"/>
      <c r="AF601" s="34"/>
      <c r="AG601" s="34"/>
      <c r="AH601" s="34"/>
    </row>
    <row r="602" spans="1:34" ht="30" customHeight="1" x14ac:dyDescent="0.25">
      <c r="A602" s="50" t="s">
        <v>15044</v>
      </c>
      <c r="B602" s="51">
        <v>29501065</v>
      </c>
      <c r="C602" s="51">
        <v>132</v>
      </c>
      <c r="D602" s="51">
        <v>12</v>
      </c>
      <c r="E602" s="52">
        <v>44460</v>
      </c>
      <c r="F602" s="53" t="s">
        <v>15041</v>
      </c>
      <c r="G602" s="54" t="s">
        <v>87</v>
      </c>
      <c r="H602" s="55" t="str">
        <f>IFERROR(VLOOKUP(Abfalldokumentation!$B602,Artikel!A:C,3,FALSE),Abfalldokumentation!$B602)</f>
        <v>VOS RW-NATUR-NAT ZIPFEL</v>
      </c>
      <c r="I602" s="96" t="str">
        <f>VLOOKUP(V602,'Linien - BU'!A:B,2,FALSE)</f>
        <v>Verkauf</v>
      </c>
      <c r="J602" s="97">
        <f t="shared" si="63"/>
        <v>132</v>
      </c>
      <c r="K602" s="98">
        <f>Abfalldokumentation!$E602</f>
        <v>44460</v>
      </c>
      <c r="L602" s="97" t="str">
        <f>IFERROR(IF(AND(OR(Abfalldokumentation!$I602="BU3",Abfalldokumentation!$I602="Verkauf"),Abfalldokumentation!$N602="Schimmel",Abfalldokumentation!$O602="keinen Abnehmer/kein Schälpersonal"),"Div. Zipfel, ES ohne Verwendung",VLOOKUP(Abfalldokumentation!$M602,Produktgruppen!A:B,2,FALSE)),"-")</f>
        <v>Div. Zipfel, ES ohne Verwendung</v>
      </c>
      <c r="M602" s="99" t="str">
        <f>IFERROR(VLOOKUP(Abfalldokumentation!$W602,Artikel!A:C,3,FALSE),Abfalldokumentation!$W602)</f>
        <v>VOS RW-NATUR-NAT ZIPFEL</v>
      </c>
      <c r="N602" s="100" t="str">
        <f>VLOOKUP(D602,'Liste Gründe'!A:D,2,FALSE)</f>
        <v>Schimmel</v>
      </c>
      <c r="O602" s="98" t="str">
        <f>IF(ISBLANK(F602),VLOOKUP(Abfalldokumentation!$X602,'Liste Gründe'!A:D,3,FALSE),F602)</f>
        <v>keinen Abnehmer/kein Schälpersonal</v>
      </c>
      <c r="P602" s="100" t="str">
        <f>IF(ISBLANK(Abfalldokumentation!$G602),"-",Abfalldokumentation!$G602)</f>
        <v>keinen Abnehmer/Schälen</v>
      </c>
      <c r="Q602" s="99">
        <f t="shared" si="64"/>
        <v>38</v>
      </c>
      <c r="R602" s="100" t="str">
        <f t="shared" si="65"/>
        <v>Produkte</v>
      </c>
      <c r="S602" s="100" t="str">
        <f t="shared" si="66"/>
        <v>BUs</v>
      </c>
      <c r="T602" s="100" t="str">
        <f t="shared" si="67"/>
        <v>Symptome</v>
      </c>
      <c r="U602" s="100">
        <f>IFERROR(VLOOKUP(Abfalldokumentation!$W602,Kennzahlen!S:U,3,FALSE)*Abfalldokumentation!$J602,"0")</f>
        <v>66</v>
      </c>
      <c r="V602" s="99" t="str">
        <f>IF(ISBLANK(A602),VLOOKUP(Abfalldokumentation!$W602,'Linien - BU'!R:S,2,FALSE),A602)</f>
        <v>Verkauf</v>
      </c>
      <c r="W602" s="95">
        <f t="shared" si="68"/>
        <v>29501065</v>
      </c>
      <c r="X602" s="108">
        <f t="shared" si="69"/>
        <v>12</v>
      </c>
      <c r="Y602" s="34"/>
      <c r="AC602" s="34"/>
      <c r="AF602" s="34"/>
      <c r="AG602" s="34"/>
      <c r="AH602" s="34"/>
    </row>
    <row r="603" spans="1:34" ht="30" customHeight="1" x14ac:dyDescent="0.25">
      <c r="A603" s="56" t="s">
        <v>7</v>
      </c>
      <c r="B603" s="57" t="s">
        <v>64</v>
      </c>
      <c r="C603" s="57">
        <v>45</v>
      </c>
      <c r="D603" s="57">
        <v>12</v>
      </c>
      <c r="E603" s="58">
        <v>44460</v>
      </c>
      <c r="F603" s="59" t="s">
        <v>21</v>
      </c>
      <c r="G603" s="60" t="s">
        <v>21</v>
      </c>
      <c r="H603" s="61" t="str">
        <f>IFERROR(VLOOKUP(Abfalldokumentation!$B603,Artikel!A:C,3,FALSE),Abfalldokumentation!$B603)</f>
        <v>Blöcke</v>
      </c>
      <c r="I603" s="90" t="str">
        <f>VLOOKUP(V603,'Linien - BU'!A:B,2,FALSE)</f>
        <v>BU2</v>
      </c>
      <c r="J603" s="91">
        <f t="shared" si="63"/>
        <v>45</v>
      </c>
      <c r="K603" s="92">
        <f>Abfalldokumentation!$E603</f>
        <v>44460</v>
      </c>
      <c r="L603" s="91" t="str">
        <f>IFERROR(IF(AND(OR(Abfalldokumentation!$I603="BU3",Abfalldokumentation!$I603="Verkauf"),Abfalldokumentation!$N603="Schimmel",Abfalldokumentation!$O603="keinen Abnehmer/kein Schälpersonal"),"Div. Zipfel, ES ohne Verwendung",VLOOKUP(Abfalldokumentation!$M603,Produktgruppen!A:B,2,FALSE)),"-")</f>
        <v>Rohware</v>
      </c>
      <c r="M603" s="93" t="str">
        <f>IFERROR(VLOOKUP(Abfalldokumentation!$W603,Artikel!A:C,3,FALSE),Abfalldokumentation!$W603)</f>
        <v>Blöcke</v>
      </c>
      <c r="N603" s="94" t="str">
        <f>VLOOKUP(D603,'Liste Gründe'!A:D,2,FALSE)</f>
        <v>Schimmel</v>
      </c>
      <c r="O603" s="92" t="str">
        <f>IF(ISBLANK(F603),VLOOKUP(Abfalldokumentation!$X603,'Liste Gründe'!A:D,3,FALSE),F603)</f>
        <v>Luftzieher/Folienriss durch Transport</v>
      </c>
      <c r="P603" s="94" t="str">
        <f>IF(ISBLANK(Abfalldokumentation!$G603),"-",Abfalldokumentation!$G603)</f>
        <v>Luftzieher/Folienriss durch Transport</v>
      </c>
      <c r="Q603" s="93">
        <f t="shared" si="64"/>
        <v>38</v>
      </c>
      <c r="R603" s="94" t="str">
        <f t="shared" si="65"/>
        <v>Produkte</v>
      </c>
      <c r="S603" s="94" t="str">
        <f t="shared" si="66"/>
        <v>BUs</v>
      </c>
      <c r="T603" s="94" t="str">
        <f t="shared" si="67"/>
        <v>Symptome</v>
      </c>
      <c r="U603" s="94" t="str">
        <f>IFERROR(VLOOKUP(Abfalldokumentation!$W603,Kennzahlen!S:U,3,FALSE)*Abfalldokumentation!$J603,"0")</f>
        <v>0</v>
      </c>
      <c r="V603" s="93" t="str">
        <f>IF(ISBLANK(A603),VLOOKUP(Abfalldokumentation!$W603,'Linien - BU'!R:S,2,FALSE),A603)</f>
        <v>BU2</v>
      </c>
      <c r="W603" s="95" t="str">
        <f t="shared" si="68"/>
        <v>Blöcke</v>
      </c>
      <c r="X603" s="108">
        <f t="shared" si="69"/>
        <v>12</v>
      </c>
      <c r="Y603" s="34"/>
      <c r="AC603" s="34"/>
      <c r="AF603" s="34"/>
      <c r="AG603" s="34"/>
      <c r="AH603" s="34"/>
    </row>
    <row r="604" spans="1:34" ht="30" customHeight="1" x14ac:dyDescent="0.25">
      <c r="A604" s="50" t="s">
        <v>15096</v>
      </c>
      <c r="B604" s="51" t="s">
        <v>75</v>
      </c>
      <c r="C604" s="51">
        <v>4.4000000000000004</v>
      </c>
      <c r="D604" s="51">
        <v>30</v>
      </c>
      <c r="E604" s="52">
        <v>44460</v>
      </c>
      <c r="F604" s="53"/>
      <c r="G604" s="51"/>
      <c r="H604" s="55" t="str">
        <f>IFERROR(VLOOKUP(Abfalldokumentation!$B604,Artikel!A:C,3,FALSE),Abfalldokumentation!$B604)</f>
        <v>Diverses</v>
      </c>
      <c r="I604" s="96" t="str">
        <f>VLOOKUP(V604,'Linien - BU'!A:B,2,FALSE)</f>
        <v>BU3</v>
      </c>
      <c r="J604" s="97">
        <f t="shared" si="63"/>
        <v>4.4000000000000004</v>
      </c>
      <c r="K604" s="98">
        <f>Abfalldokumentation!$E604</f>
        <v>44460</v>
      </c>
      <c r="L604" s="97" t="str">
        <f>IFERROR(IF(AND(OR(Abfalldokumentation!$I604="BU3",Abfalldokumentation!$I604="Verkauf"),Abfalldokumentation!$N604="Schimmel",Abfalldokumentation!$O604="keinen Abnehmer/kein Schälpersonal"),"Div. Zipfel, ES ohne Verwendung",VLOOKUP(Abfalldokumentation!$M604,Produktgruppen!A:B,2,FALSE)),"-")</f>
        <v>Diverses</v>
      </c>
      <c r="M604" s="99" t="str">
        <f>IFERROR(VLOOKUP(Abfalldokumentation!$W604,Artikel!A:C,3,FALSE),Abfalldokumentation!$W604)</f>
        <v>Diverses</v>
      </c>
      <c r="N604" s="100" t="str">
        <f>VLOOKUP(D604,'Liste Gründe'!A:D,2,FALSE)</f>
        <v>Linienbezogen</v>
      </c>
      <c r="O604" s="98" t="str">
        <f>IF(ISBLANK(F604),VLOOKUP(Abfalldokumentation!$X604,'Liste Gründe'!A:D,3,FALSE),F604)</f>
        <v>Maschinenabfall</v>
      </c>
      <c r="P604" s="100" t="str">
        <f>IF(ISBLANK(Abfalldokumentation!$G604),"-",Abfalldokumentation!$G604)</f>
        <v>-</v>
      </c>
      <c r="Q604" s="99">
        <f t="shared" si="64"/>
        <v>38</v>
      </c>
      <c r="R604" s="100" t="str">
        <f t="shared" si="65"/>
        <v>Produkte</v>
      </c>
      <c r="S604" s="100" t="str">
        <f t="shared" si="66"/>
        <v>BUs</v>
      </c>
      <c r="T604" s="100" t="str">
        <f t="shared" si="67"/>
        <v>Symptome</v>
      </c>
      <c r="U604" s="100" t="str">
        <f>IFERROR(VLOOKUP(Abfalldokumentation!$W604,Kennzahlen!S:U,3,FALSE)*Abfalldokumentation!$J604,"0")</f>
        <v>0</v>
      </c>
      <c r="V604" s="99" t="str">
        <f>IF(ISBLANK(A604),VLOOKUP(Abfalldokumentation!$W604,'Linien - BU'!R:S,2,FALSE),A604)</f>
        <v>L1</v>
      </c>
      <c r="W604" s="95" t="str">
        <f t="shared" si="68"/>
        <v>Diverses</v>
      </c>
      <c r="X604" s="108">
        <f t="shared" si="69"/>
        <v>30</v>
      </c>
      <c r="Y604" s="34"/>
      <c r="AC604" s="34"/>
      <c r="AF604" s="34"/>
      <c r="AG604" s="34"/>
      <c r="AH604" s="34"/>
    </row>
    <row r="605" spans="1:34" ht="30" customHeight="1" x14ac:dyDescent="0.25">
      <c r="A605" s="56" t="s">
        <v>37</v>
      </c>
      <c r="B605" s="57" t="s">
        <v>75</v>
      </c>
      <c r="C605" s="57">
        <v>11.2</v>
      </c>
      <c r="D605" s="57">
        <v>30</v>
      </c>
      <c r="E605" s="58">
        <v>44460</v>
      </c>
      <c r="F605" s="59"/>
      <c r="G605" s="57"/>
      <c r="H605" s="61" t="str">
        <f>IFERROR(VLOOKUP(Abfalldokumentation!$B605,Artikel!A:C,3,FALSE),Abfalldokumentation!$B605)</f>
        <v>Diverses</v>
      </c>
      <c r="I605" s="90" t="str">
        <f>VLOOKUP(V605,'Linien - BU'!A:B,2,FALSE)</f>
        <v>BU3</v>
      </c>
      <c r="J605" s="91">
        <f t="shared" si="63"/>
        <v>11.2</v>
      </c>
      <c r="K605" s="92">
        <f>Abfalldokumentation!$E605</f>
        <v>44460</v>
      </c>
      <c r="L605" s="91" t="str">
        <f>IFERROR(IF(AND(OR(Abfalldokumentation!$I605="BU3",Abfalldokumentation!$I605="Verkauf"),Abfalldokumentation!$N605="Schimmel",Abfalldokumentation!$O605="keinen Abnehmer/kein Schälpersonal"),"Div. Zipfel, ES ohne Verwendung",VLOOKUP(Abfalldokumentation!$M605,Produktgruppen!A:B,2,FALSE)),"-")</f>
        <v>Diverses</v>
      </c>
      <c r="M605" s="93" t="str">
        <f>IFERROR(VLOOKUP(Abfalldokumentation!$W605,Artikel!A:C,3,FALSE),Abfalldokumentation!$W605)</f>
        <v>Diverses</v>
      </c>
      <c r="N605" s="94" t="str">
        <f>VLOOKUP(D605,'Liste Gründe'!A:D,2,FALSE)</f>
        <v>Linienbezogen</v>
      </c>
      <c r="O605" s="92" t="str">
        <f>IF(ISBLANK(F605),VLOOKUP(Abfalldokumentation!$X605,'Liste Gründe'!A:D,3,FALSE),F605)</f>
        <v>Maschinenabfall</v>
      </c>
      <c r="P605" s="94" t="str">
        <f>IF(ISBLANK(Abfalldokumentation!$G605),"-",Abfalldokumentation!$G605)</f>
        <v>-</v>
      </c>
      <c r="Q605" s="93">
        <f t="shared" si="64"/>
        <v>38</v>
      </c>
      <c r="R605" s="94" t="str">
        <f t="shared" si="65"/>
        <v>Produkte</v>
      </c>
      <c r="S605" s="94" t="str">
        <f t="shared" si="66"/>
        <v>BUs</v>
      </c>
      <c r="T605" s="94" t="str">
        <f t="shared" si="67"/>
        <v>Symptome</v>
      </c>
      <c r="U605" s="94" t="str">
        <f>IFERROR(VLOOKUP(Abfalldokumentation!$W605,Kennzahlen!S:U,3,FALSE)*Abfalldokumentation!$J605,"0")</f>
        <v>0</v>
      </c>
      <c r="V605" s="93" t="str">
        <f>IF(ISBLANK(A605),VLOOKUP(Abfalldokumentation!$W605,'Linien - BU'!R:S,2,FALSE),A605)</f>
        <v>L33</v>
      </c>
      <c r="W605" s="95" t="str">
        <f t="shared" si="68"/>
        <v>Diverses</v>
      </c>
      <c r="X605" s="108">
        <f t="shared" si="69"/>
        <v>30</v>
      </c>
      <c r="Y605" s="34"/>
      <c r="AC605" s="34"/>
      <c r="AF605" s="34"/>
      <c r="AG605" s="34"/>
      <c r="AH605" s="34"/>
    </row>
    <row r="606" spans="1:34" ht="30" customHeight="1" x14ac:dyDescent="0.25">
      <c r="A606" s="50" t="s">
        <v>127</v>
      </c>
      <c r="B606" s="51" t="s">
        <v>75</v>
      </c>
      <c r="C606" s="51">
        <v>6.4</v>
      </c>
      <c r="D606" s="51">
        <v>22</v>
      </c>
      <c r="E606" s="52">
        <v>44460</v>
      </c>
      <c r="F606" s="53" t="s">
        <v>304</v>
      </c>
      <c r="G606" s="54" t="s">
        <v>305</v>
      </c>
      <c r="H606" s="55" t="str">
        <f>IFERROR(VLOOKUP(Abfalldokumentation!$B606,Artikel!A:C,3,FALSE),Abfalldokumentation!$B606)</f>
        <v>Diverses</v>
      </c>
      <c r="I606" s="96" t="str">
        <f>VLOOKUP(V606,'Linien - BU'!A:B,2,FALSE)</f>
        <v>BU1</v>
      </c>
      <c r="J606" s="97">
        <f t="shared" si="63"/>
        <v>6.4</v>
      </c>
      <c r="K606" s="98">
        <f>Abfalldokumentation!$E606</f>
        <v>44460</v>
      </c>
      <c r="L606" s="97" t="str">
        <f>IFERROR(IF(AND(OR(Abfalldokumentation!$I606="BU3",Abfalldokumentation!$I606="Verkauf"),Abfalldokumentation!$N606="Schimmel",Abfalldokumentation!$O606="keinen Abnehmer/kein Schälpersonal"),"Div. Zipfel, ES ohne Verwendung",VLOOKUP(Abfalldokumentation!$M606,Produktgruppen!A:B,2,FALSE)),"-")</f>
        <v>Diverses</v>
      </c>
      <c r="M606" s="99" t="str">
        <f>IFERROR(VLOOKUP(Abfalldokumentation!$W606,Artikel!A:C,3,FALSE),Abfalldokumentation!$W606)</f>
        <v>Diverses</v>
      </c>
      <c r="N606" s="100" t="str">
        <f>VLOOKUP(D606,'Liste Gründe'!A:D,2,FALSE)</f>
        <v>Rest</v>
      </c>
      <c r="O606" s="98" t="str">
        <f>IF(ISBLANK(F606),VLOOKUP(Abfalldokumentation!$X606,'Liste Gründe'!A:D,3,FALSE),F606)</f>
        <v>Verpackung beschädigt</v>
      </c>
      <c r="P606" s="100" t="str">
        <f>IF(ISBLANK(Abfalldokumentation!$G606),"-",Abfalldokumentation!$G606)</f>
        <v>offene Verpackung</v>
      </c>
      <c r="Q606" s="99">
        <f t="shared" si="64"/>
        <v>38</v>
      </c>
      <c r="R606" s="100" t="str">
        <f t="shared" si="65"/>
        <v>Produkte</v>
      </c>
      <c r="S606" s="100" t="str">
        <f t="shared" si="66"/>
        <v>BUs</v>
      </c>
      <c r="T606" s="100" t="str">
        <f t="shared" si="67"/>
        <v>Symptome</v>
      </c>
      <c r="U606" s="100" t="str">
        <f>IFERROR(VLOOKUP(Abfalldokumentation!$W606,Kennzahlen!S:U,3,FALSE)*Abfalldokumentation!$J606,"0")</f>
        <v>0</v>
      </c>
      <c r="V606" s="99" t="str">
        <f>IF(ISBLANK(A606),VLOOKUP(Abfalldokumentation!$W606,'Linien - BU'!R:S,2,FALSE),A606)</f>
        <v>Strudelline</v>
      </c>
      <c r="W606" s="95" t="str">
        <f t="shared" si="68"/>
        <v>Diverses</v>
      </c>
      <c r="X606" s="108">
        <f t="shared" si="69"/>
        <v>22</v>
      </c>
      <c r="Y606" s="34"/>
      <c r="AC606" s="34"/>
      <c r="AF606" s="34"/>
      <c r="AG606" s="34"/>
      <c r="AH606" s="34"/>
    </row>
    <row r="607" spans="1:34" ht="30" customHeight="1" x14ac:dyDescent="0.25">
      <c r="A607" s="56" t="s">
        <v>63</v>
      </c>
      <c r="B607" s="57" t="s">
        <v>60</v>
      </c>
      <c r="C607" s="57">
        <v>46.4</v>
      </c>
      <c r="D607" s="57">
        <v>30</v>
      </c>
      <c r="E607" s="58">
        <v>44460</v>
      </c>
      <c r="F607" s="59"/>
      <c r="G607" s="57"/>
      <c r="H607" s="61" t="str">
        <f>IFERROR(VLOOKUP(Abfalldokumentation!$B607,Artikel!A:C,3,FALSE),Abfalldokumentation!$B607)</f>
        <v>Diverses aus Abfüllung</v>
      </c>
      <c r="I607" s="90" t="str">
        <f>VLOOKUP(V607,'Linien - BU'!A:B,2,FALSE)</f>
        <v>BU1</v>
      </c>
      <c r="J607" s="91">
        <f t="shared" si="63"/>
        <v>46.4</v>
      </c>
      <c r="K607" s="92">
        <f>Abfalldokumentation!$E607</f>
        <v>44460</v>
      </c>
      <c r="L607" s="91" t="str">
        <f>IFERROR(IF(AND(OR(Abfalldokumentation!$I607="BU3",Abfalldokumentation!$I607="Verkauf"),Abfalldokumentation!$N607="Schimmel",Abfalldokumentation!$O607="keinen Abnehmer/kein Schälpersonal"),"Div. Zipfel, ES ohne Verwendung",VLOOKUP(Abfalldokumentation!$M607,Produktgruppen!A:B,2,FALSE)),"-")</f>
        <v>Diverses</v>
      </c>
      <c r="M607" s="93" t="str">
        <f>IFERROR(VLOOKUP(Abfalldokumentation!$W607,Artikel!A:C,3,FALSE),Abfalldokumentation!$W607)</f>
        <v>Diverses aus Abfüllung</v>
      </c>
      <c r="N607" s="94" t="str">
        <f>VLOOKUP(D607,'Liste Gründe'!A:D,2,FALSE)</f>
        <v>Linienbezogen</v>
      </c>
      <c r="O607" s="92" t="str">
        <f>IF(ISBLANK(F607),VLOOKUP(Abfalldokumentation!$X607,'Liste Gründe'!A:D,3,FALSE),F607)</f>
        <v>Maschinenabfall</v>
      </c>
      <c r="P607" s="94" t="str">
        <f>IF(ISBLANK(Abfalldokumentation!$G607),"-",Abfalldokumentation!$G607)</f>
        <v>-</v>
      </c>
      <c r="Q607" s="93">
        <f t="shared" si="64"/>
        <v>38</v>
      </c>
      <c r="R607" s="94" t="str">
        <f t="shared" si="65"/>
        <v>Produkte</v>
      </c>
      <c r="S607" s="94" t="str">
        <f t="shared" si="66"/>
        <v>BUs</v>
      </c>
      <c r="T607" s="94" t="str">
        <f t="shared" si="67"/>
        <v>Symptome</v>
      </c>
      <c r="U607" s="94" t="str">
        <f>IFERROR(VLOOKUP(Abfalldokumentation!$W607,Kennzahlen!S:U,3,FALSE)*Abfalldokumentation!$J607,"0")</f>
        <v>0</v>
      </c>
      <c r="V607" s="93" t="str">
        <f>IF(ISBLANK(A607),VLOOKUP(Abfalldokumentation!$W607,'Linien - BU'!R:S,2,FALSE),A607)</f>
        <v>Abfüllung</v>
      </c>
      <c r="W607" s="95" t="str">
        <f t="shared" si="68"/>
        <v>Diverses aus Abfüllung</v>
      </c>
      <c r="X607" s="108">
        <f t="shared" si="69"/>
        <v>30</v>
      </c>
      <c r="Y607" s="34"/>
      <c r="AC607" s="34"/>
      <c r="AF607" s="34"/>
      <c r="AG607" s="34"/>
      <c r="AH607" s="34"/>
    </row>
    <row r="608" spans="1:34" ht="30" customHeight="1" x14ac:dyDescent="0.25">
      <c r="A608" s="50" t="s">
        <v>59</v>
      </c>
      <c r="B608" s="51" t="s">
        <v>57</v>
      </c>
      <c r="C608" s="51">
        <v>5</v>
      </c>
      <c r="D608" s="62">
        <v>74</v>
      </c>
      <c r="E608" s="52">
        <v>44460</v>
      </c>
      <c r="F608" s="53" t="s">
        <v>68</v>
      </c>
      <c r="G608" s="54" t="s">
        <v>68</v>
      </c>
      <c r="H608" s="55" t="str">
        <f>IFERROR(VLOOKUP(Abfalldokumentation!$B608,Artikel!A:C,3,FALSE),Abfalldokumentation!$B608)</f>
        <v>Laborproben</v>
      </c>
      <c r="I608" s="96" t="str">
        <f>VLOOKUP(V608,'Linien - BU'!A:B,2,FALSE)</f>
        <v>Rest</v>
      </c>
      <c r="J608" s="97">
        <f t="shared" si="63"/>
        <v>5</v>
      </c>
      <c r="K608" s="98">
        <f>Abfalldokumentation!$E608</f>
        <v>44460</v>
      </c>
      <c r="L608" s="97" t="str">
        <f>IFERROR(IF(AND(OR(Abfalldokumentation!$I608="BU3",Abfalldokumentation!$I608="Verkauf"),Abfalldokumentation!$N608="Schimmel",Abfalldokumentation!$O608="keinen Abnehmer/kein Schälpersonal"),"Div. Zipfel, ES ohne Verwendung",VLOOKUP(Abfalldokumentation!$M608,Produktgruppen!A:B,2,FALSE)),"-")</f>
        <v>Qualitätssicherung</v>
      </c>
      <c r="M608" s="99" t="str">
        <f>IFERROR(VLOOKUP(Abfalldokumentation!$W608,Artikel!A:C,3,FALSE),Abfalldokumentation!$W608)</f>
        <v>Laborproben</v>
      </c>
      <c r="N608" s="100" t="str">
        <f>VLOOKUP(D608,'Liste Gründe'!A:D,2,FALSE)</f>
        <v>Qualitätssicherung</v>
      </c>
      <c r="O608" s="98" t="str">
        <f>IF(ISBLANK(F608),VLOOKUP(Abfalldokumentation!$X608,'Liste Gründe'!A:D,3,FALSE),F608)</f>
        <v>Sensorik</v>
      </c>
      <c r="P608" s="100" t="str">
        <f>IF(ISBLANK(Abfalldokumentation!$G608),"-",Abfalldokumentation!$G608)</f>
        <v>Sensorik</v>
      </c>
      <c r="Q608" s="99">
        <f t="shared" si="64"/>
        <v>38</v>
      </c>
      <c r="R608" s="100" t="str">
        <f t="shared" si="65"/>
        <v>Produkte</v>
      </c>
      <c r="S608" s="100" t="str">
        <f t="shared" si="66"/>
        <v>BUs</v>
      </c>
      <c r="T608" s="100" t="str">
        <f t="shared" si="67"/>
        <v>Symptome</v>
      </c>
      <c r="U608" s="100" t="str">
        <f>IFERROR(VLOOKUP(Abfalldokumentation!$W608,Kennzahlen!S:U,3,FALSE)*Abfalldokumentation!$J608,"0")</f>
        <v>0</v>
      </c>
      <c r="V608" s="99" t="str">
        <f>IF(ISBLANK(A608),VLOOKUP(Abfalldokumentation!$W608,'Linien - BU'!R:S,2,FALSE),A608)</f>
        <v>Labor</v>
      </c>
      <c r="W608" s="95" t="str">
        <f t="shared" si="68"/>
        <v>Laborproben</v>
      </c>
      <c r="X608" s="108">
        <f t="shared" si="69"/>
        <v>74</v>
      </c>
      <c r="Y608" s="34"/>
      <c r="AC608" s="34"/>
      <c r="AF608" s="34"/>
      <c r="AG608" s="34"/>
      <c r="AH608" s="34"/>
    </row>
    <row r="609" spans="1:34" ht="30" customHeight="1" x14ac:dyDescent="0.25">
      <c r="A609" s="56" t="s">
        <v>59</v>
      </c>
      <c r="B609" s="57" t="s">
        <v>57</v>
      </c>
      <c r="C609" s="57">
        <v>7</v>
      </c>
      <c r="D609" s="63">
        <v>71</v>
      </c>
      <c r="E609" s="58">
        <v>44460</v>
      </c>
      <c r="F609" s="59" t="s">
        <v>116</v>
      </c>
      <c r="G609" s="60" t="s">
        <v>116</v>
      </c>
      <c r="H609" s="61" t="str">
        <f>IFERROR(VLOOKUP(Abfalldokumentation!$B609,Artikel!A:C,3,FALSE),Abfalldokumentation!$B609)</f>
        <v>Laborproben</v>
      </c>
      <c r="I609" s="90" t="str">
        <f>VLOOKUP(V609,'Linien - BU'!A:B,2,FALSE)</f>
        <v>Rest</v>
      </c>
      <c r="J609" s="91">
        <f t="shared" si="63"/>
        <v>7</v>
      </c>
      <c r="K609" s="92">
        <f>Abfalldokumentation!$E609</f>
        <v>44460</v>
      </c>
      <c r="L609" s="91" t="str">
        <f>IFERROR(IF(AND(OR(Abfalldokumentation!$I609="BU3",Abfalldokumentation!$I609="Verkauf"),Abfalldokumentation!$N609="Schimmel",Abfalldokumentation!$O609="keinen Abnehmer/kein Schälpersonal"),"Div. Zipfel, ES ohne Verwendung",VLOOKUP(Abfalldokumentation!$M609,Produktgruppen!A:B,2,FALSE)),"-")</f>
        <v>Qualitätssicherung</v>
      </c>
      <c r="M609" s="93" t="str">
        <f>IFERROR(VLOOKUP(Abfalldokumentation!$W609,Artikel!A:C,3,FALSE),Abfalldokumentation!$W609)</f>
        <v>Laborproben</v>
      </c>
      <c r="N609" s="94" t="str">
        <f>VLOOKUP(D609,'Liste Gründe'!A:D,2,FALSE)</f>
        <v>Qualitätssicherung</v>
      </c>
      <c r="O609" s="92" t="str">
        <f>IF(ISBLANK(F609),VLOOKUP(Abfalldokumentation!$X609,'Liste Gründe'!A:D,3,FALSE),F609)</f>
        <v>Einwaage Labor</v>
      </c>
      <c r="P609" s="94" t="str">
        <f>IF(ISBLANK(Abfalldokumentation!$G609),"-",Abfalldokumentation!$G609)</f>
        <v>Einwaage Labor</v>
      </c>
      <c r="Q609" s="93">
        <f t="shared" si="64"/>
        <v>38</v>
      </c>
      <c r="R609" s="94" t="str">
        <f t="shared" si="65"/>
        <v>Produkte</v>
      </c>
      <c r="S609" s="94" t="str">
        <f t="shared" si="66"/>
        <v>BUs</v>
      </c>
      <c r="T609" s="94" t="str">
        <f t="shared" si="67"/>
        <v>Symptome</v>
      </c>
      <c r="U609" s="94" t="str">
        <f>IFERROR(VLOOKUP(Abfalldokumentation!$W609,Kennzahlen!S:U,3,FALSE)*Abfalldokumentation!$J609,"0")</f>
        <v>0</v>
      </c>
      <c r="V609" s="93" t="str">
        <f>IF(ISBLANK(A609),VLOOKUP(Abfalldokumentation!$W609,'Linien - BU'!R:S,2,FALSE),A609)</f>
        <v>Labor</v>
      </c>
      <c r="W609" s="95" t="str">
        <f t="shared" si="68"/>
        <v>Laborproben</v>
      </c>
      <c r="X609" s="108">
        <f t="shared" si="69"/>
        <v>71</v>
      </c>
      <c r="Y609" s="34"/>
      <c r="AC609" s="34"/>
      <c r="AF609" s="34"/>
      <c r="AG609" s="34"/>
      <c r="AH609" s="34"/>
    </row>
    <row r="610" spans="1:34" ht="30" customHeight="1" x14ac:dyDescent="0.25">
      <c r="A610" s="50" t="s">
        <v>59</v>
      </c>
      <c r="B610" s="51" t="s">
        <v>57</v>
      </c>
      <c r="C610" s="51">
        <v>15</v>
      </c>
      <c r="D610" s="62">
        <v>73</v>
      </c>
      <c r="E610" s="52">
        <v>44460</v>
      </c>
      <c r="F610" s="53" t="s">
        <v>58</v>
      </c>
      <c r="G610" s="54" t="s">
        <v>58</v>
      </c>
      <c r="H610" s="55" t="str">
        <f>IFERROR(VLOOKUP(Abfalldokumentation!$B610,Artikel!A:C,3,FALSE),Abfalldokumentation!$B610)</f>
        <v>Laborproben</v>
      </c>
      <c r="I610" s="96" t="str">
        <f>VLOOKUP(V610,'Linien - BU'!A:B,2,FALSE)</f>
        <v>Rest</v>
      </c>
      <c r="J610" s="97">
        <f t="shared" si="63"/>
        <v>15</v>
      </c>
      <c r="K610" s="98">
        <f>Abfalldokumentation!$E610</f>
        <v>44460</v>
      </c>
      <c r="L610" s="97" t="str">
        <f>IFERROR(IF(AND(OR(Abfalldokumentation!$I610="BU3",Abfalldokumentation!$I610="Verkauf"),Abfalldokumentation!$N610="Schimmel",Abfalldokumentation!$O610="keinen Abnehmer/kein Schälpersonal"),"Div. Zipfel, ES ohne Verwendung",VLOOKUP(Abfalldokumentation!$M610,Produktgruppen!A:B,2,FALSE)),"-")</f>
        <v>Qualitätssicherung</v>
      </c>
      <c r="M610" s="99" t="str">
        <f>IFERROR(VLOOKUP(Abfalldokumentation!$W610,Artikel!A:C,3,FALSE),Abfalldokumentation!$W610)</f>
        <v>Laborproben</v>
      </c>
      <c r="N610" s="100" t="str">
        <f>VLOOKUP(D610,'Liste Gründe'!A:D,2,FALSE)</f>
        <v>Qualitätssicherung</v>
      </c>
      <c r="O610" s="98" t="str">
        <f>IF(ISBLANK(F610),VLOOKUP(Abfalldokumentation!$X610,'Liste Gründe'!A:D,3,FALSE),F610)</f>
        <v>Laborprobe</v>
      </c>
      <c r="P610" s="100" t="str">
        <f>IF(ISBLANK(Abfalldokumentation!$G610),"-",Abfalldokumentation!$G610)</f>
        <v>Laborprobe</v>
      </c>
      <c r="Q610" s="99">
        <f t="shared" si="64"/>
        <v>38</v>
      </c>
      <c r="R610" s="100" t="str">
        <f t="shared" si="65"/>
        <v>Produkte</v>
      </c>
      <c r="S610" s="100" t="str">
        <f t="shared" si="66"/>
        <v>BUs</v>
      </c>
      <c r="T610" s="100" t="str">
        <f t="shared" si="67"/>
        <v>Symptome</v>
      </c>
      <c r="U610" s="100" t="str">
        <f>IFERROR(VLOOKUP(Abfalldokumentation!$W610,Kennzahlen!S:U,3,FALSE)*Abfalldokumentation!$J610,"0")</f>
        <v>0</v>
      </c>
      <c r="V610" s="99" t="str">
        <f>IF(ISBLANK(A610),VLOOKUP(Abfalldokumentation!$W610,'Linien - BU'!R:S,2,FALSE),A610)</f>
        <v>Labor</v>
      </c>
      <c r="W610" s="95" t="str">
        <f t="shared" si="68"/>
        <v>Laborproben</v>
      </c>
      <c r="X610" s="108">
        <f t="shared" si="69"/>
        <v>73</v>
      </c>
      <c r="Y610" s="34"/>
      <c r="AC610" s="34"/>
      <c r="AF610" s="34"/>
      <c r="AG610" s="34"/>
      <c r="AH610" s="34"/>
    </row>
    <row r="611" spans="1:34" ht="30" customHeight="1" x14ac:dyDescent="0.25">
      <c r="A611" s="56" t="s">
        <v>59</v>
      </c>
      <c r="B611" s="57" t="s">
        <v>57</v>
      </c>
      <c r="C611" s="57">
        <v>23.8</v>
      </c>
      <c r="D611" s="63">
        <v>73</v>
      </c>
      <c r="E611" s="58">
        <v>44460</v>
      </c>
      <c r="F611" s="59" t="s">
        <v>58</v>
      </c>
      <c r="G611" s="60" t="s">
        <v>58</v>
      </c>
      <c r="H611" s="61" t="str">
        <f>IFERROR(VLOOKUP(Abfalldokumentation!$B611,Artikel!A:C,3,FALSE),Abfalldokumentation!$B611)</f>
        <v>Laborproben</v>
      </c>
      <c r="I611" s="90" t="str">
        <f>VLOOKUP(V611,'Linien - BU'!A:B,2,FALSE)</f>
        <v>Rest</v>
      </c>
      <c r="J611" s="91">
        <f t="shared" si="63"/>
        <v>23.8</v>
      </c>
      <c r="K611" s="92">
        <f>Abfalldokumentation!$E611</f>
        <v>44460</v>
      </c>
      <c r="L611" s="91" t="str">
        <f>IFERROR(IF(AND(OR(Abfalldokumentation!$I611="BU3",Abfalldokumentation!$I611="Verkauf"),Abfalldokumentation!$N611="Schimmel",Abfalldokumentation!$O611="keinen Abnehmer/kein Schälpersonal"),"Div. Zipfel, ES ohne Verwendung",VLOOKUP(Abfalldokumentation!$M611,Produktgruppen!A:B,2,FALSE)),"-")</f>
        <v>Qualitätssicherung</v>
      </c>
      <c r="M611" s="93" t="str">
        <f>IFERROR(VLOOKUP(Abfalldokumentation!$W611,Artikel!A:C,3,FALSE),Abfalldokumentation!$W611)</f>
        <v>Laborproben</v>
      </c>
      <c r="N611" s="94" t="str">
        <f>VLOOKUP(D611,'Liste Gründe'!A:D,2,FALSE)</f>
        <v>Qualitätssicherung</v>
      </c>
      <c r="O611" s="92" t="str">
        <f>IF(ISBLANK(F611),VLOOKUP(Abfalldokumentation!$X611,'Liste Gründe'!A:D,3,FALSE),F611)</f>
        <v>Laborprobe</v>
      </c>
      <c r="P611" s="94" t="str">
        <f>IF(ISBLANK(Abfalldokumentation!$G611),"-",Abfalldokumentation!$G611)</f>
        <v>Laborprobe</v>
      </c>
      <c r="Q611" s="93">
        <f t="shared" si="64"/>
        <v>38</v>
      </c>
      <c r="R611" s="94" t="str">
        <f t="shared" si="65"/>
        <v>Produkte</v>
      </c>
      <c r="S611" s="94" t="str">
        <f t="shared" si="66"/>
        <v>BUs</v>
      </c>
      <c r="T611" s="94" t="str">
        <f t="shared" si="67"/>
        <v>Symptome</v>
      </c>
      <c r="U611" s="94" t="str">
        <f>IFERROR(VLOOKUP(Abfalldokumentation!$W611,Kennzahlen!S:U,3,FALSE)*Abfalldokumentation!$J611,"0")</f>
        <v>0</v>
      </c>
      <c r="V611" s="93" t="str">
        <f>IF(ISBLANK(A611),VLOOKUP(Abfalldokumentation!$W611,'Linien - BU'!R:S,2,FALSE),A611)</f>
        <v>Labor</v>
      </c>
      <c r="W611" s="95" t="str">
        <f t="shared" si="68"/>
        <v>Laborproben</v>
      </c>
      <c r="X611" s="108">
        <f t="shared" si="69"/>
        <v>73</v>
      </c>
      <c r="Y611" s="34"/>
      <c r="AC611" s="34"/>
      <c r="AF611" s="34"/>
      <c r="AG611" s="34"/>
      <c r="AH611" s="34"/>
    </row>
    <row r="612" spans="1:34" ht="30" customHeight="1" x14ac:dyDescent="0.25">
      <c r="A612" s="50" t="s">
        <v>15064</v>
      </c>
      <c r="B612" s="51">
        <v>29500891</v>
      </c>
      <c r="C612" s="51">
        <v>61</v>
      </c>
      <c r="D612" s="51">
        <v>61</v>
      </c>
      <c r="E612" s="52">
        <v>44461</v>
      </c>
      <c r="F612" s="53" t="s">
        <v>15</v>
      </c>
      <c r="G612" s="51" t="s">
        <v>79</v>
      </c>
      <c r="H612" s="55" t="str">
        <f>IFERROR(VLOOKUP(Abfalldokumentation!$B612,Artikel!A:C,3,FALSE),Abfalldokumentation!$B612)</f>
        <v>ABS PECO</v>
      </c>
      <c r="I612" s="96" t="str">
        <f>VLOOKUP(V612,'Linien - BU'!A:B,2,FALSE)</f>
        <v>BU4</v>
      </c>
      <c r="J612" s="97">
        <f t="shared" si="63"/>
        <v>61</v>
      </c>
      <c r="K612" s="98">
        <f>Abfalldokumentation!$E612</f>
        <v>44461</v>
      </c>
      <c r="L612" s="97" t="str">
        <f>IFERROR(IF(AND(OR(Abfalldokumentation!$I612="BU3",Abfalldokumentation!$I612="Verkauf"),Abfalldokumentation!$N612="Schimmel",Abfalldokumentation!$O612="keinen Abnehmer/kein Schälpersonal"),"Div. Zipfel, ES ohne Verwendung",VLOOKUP(Abfalldokumentation!$M612,Produktgruppen!A:B,2,FALSE)),"-")</f>
        <v>ABS</v>
      </c>
      <c r="M612" s="99" t="str">
        <f>IFERROR(VLOOKUP(Abfalldokumentation!$W612,Artikel!A:C,3,FALSE),Abfalldokumentation!$W612)</f>
        <v>ABS PECO</v>
      </c>
      <c r="N612" s="100" t="str">
        <f>VLOOKUP(D612,'Liste Gründe'!A:D,2,FALSE)</f>
        <v>keinen Verwendungszweck</v>
      </c>
      <c r="O612" s="98" t="str">
        <f>IF(ISBLANK(F612),VLOOKUP(Abfalldokumentation!$X612,'Liste Gründe'!A:D,3,FALSE),F612)</f>
        <v>keinen Verwendungszweck</v>
      </c>
      <c r="P612" s="100" t="str">
        <f>IF(ISBLANK(Abfalldokumentation!$G612),"-",Abfalldokumentation!$G612)</f>
        <v>&lt;300kg/Monat</v>
      </c>
      <c r="Q612" s="99">
        <f t="shared" si="64"/>
        <v>38</v>
      </c>
      <c r="R612" s="100" t="str">
        <f t="shared" si="65"/>
        <v>Produkte</v>
      </c>
      <c r="S612" s="100" t="str">
        <f t="shared" si="66"/>
        <v>BUs</v>
      </c>
      <c r="T612" s="100" t="str">
        <f t="shared" si="67"/>
        <v>Symptome</v>
      </c>
      <c r="U612" s="100">
        <f>IFERROR(VLOOKUP(Abfalldokumentation!$W612,Kennzahlen!S:U,3,FALSE)*Abfalldokumentation!$J612,"0")</f>
        <v>89.705882352941188</v>
      </c>
      <c r="V612" s="99" t="str">
        <f>IF(ISBLANK(A612),VLOOKUP(Abfalldokumentation!$W612,'Linien - BU'!R:S,2,FALSE),A612)</f>
        <v>L23</v>
      </c>
      <c r="W612" s="95">
        <f t="shared" si="68"/>
        <v>29500891</v>
      </c>
      <c r="X612" s="108">
        <f t="shared" si="69"/>
        <v>61</v>
      </c>
      <c r="Y612" s="34"/>
      <c r="AC612" s="34"/>
      <c r="AF612" s="34"/>
      <c r="AG612" s="34"/>
      <c r="AH612" s="34"/>
    </row>
    <row r="613" spans="1:34" ht="30" customHeight="1" x14ac:dyDescent="0.25">
      <c r="A613" s="56" t="s">
        <v>15064</v>
      </c>
      <c r="B613" s="57">
        <v>29500900</v>
      </c>
      <c r="C613" s="57">
        <v>61</v>
      </c>
      <c r="D613" s="57">
        <v>61</v>
      </c>
      <c r="E613" s="58">
        <v>44461</v>
      </c>
      <c r="F613" s="59" t="s">
        <v>15</v>
      </c>
      <c r="G613" s="57" t="s">
        <v>79</v>
      </c>
      <c r="H613" s="61" t="str">
        <f>IFERROR(VLOOKUP(Abfalldokumentation!$B613,Artikel!A:C,3,FALSE),Abfalldokumentation!$B613)</f>
        <v>ABS ROVIN</v>
      </c>
      <c r="I613" s="90" t="str">
        <f>VLOOKUP(V613,'Linien - BU'!A:B,2,FALSE)</f>
        <v>BU4</v>
      </c>
      <c r="J613" s="91">
        <f t="shared" si="63"/>
        <v>61</v>
      </c>
      <c r="K613" s="92">
        <f>Abfalldokumentation!$E613</f>
        <v>44461</v>
      </c>
      <c r="L613" s="91" t="str">
        <f>IFERROR(IF(AND(OR(Abfalldokumentation!$I613="BU3",Abfalldokumentation!$I613="Verkauf"),Abfalldokumentation!$N613="Schimmel",Abfalldokumentation!$O613="keinen Abnehmer/kein Schälpersonal"),"Div. Zipfel, ES ohne Verwendung",VLOOKUP(Abfalldokumentation!$M613,Produktgruppen!A:B,2,FALSE)),"-")</f>
        <v>ABS</v>
      </c>
      <c r="M613" s="93" t="str">
        <f>IFERROR(VLOOKUP(Abfalldokumentation!$W613,Artikel!A:C,3,FALSE),Abfalldokumentation!$W613)</f>
        <v>ABS ROVIN</v>
      </c>
      <c r="N613" s="94" t="str">
        <f>VLOOKUP(D613,'Liste Gründe'!A:D,2,FALSE)</f>
        <v>keinen Verwendungszweck</v>
      </c>
      <c r="O613" s="92" t="str">
        <f>IF(ISBLANK(F613),VLOOKUP(Abfalldokumentation!$X613,'Liste Gründe'!A:D,3,FALSE),F613)</f>
        <v>keinen Verwendungszweck</v>
      </c>
      <c r="P613" s="94" t="str">
        <f>IF(ISBLANK(Abfalldokumentation!$G613),"-",Abfalldokumentation!$G613)</f>
        <v>&lt;300kg/Monat</v>
      </c>
      <c r="Q613" s="93">
        <f t="shared" si="64"/>
        <v>38</v>
      </c>
      <c r="R613" s="94" t="str">
        <f t="shared" si="65"/>
        <v>Produkte</v>
      </c>
      <c r="S613" s="94" t="str">
        <f t="shared" si="66"/>
        <v>BUs</v>
      </c>
      <c r="T613" s="94" t="str">
        <f t="shared" si="67"/>
        <v>Symptome</v>
      </c>
      <c r="U613" s="94">
        <f>IFERROR(VLOOKUP(Abfalldokumentation!$W613,Kennzahlen!S:U,3,FALSE)*Abfalldokumentation!$J613,"0")</f>
        <v>0.61</v>
      </c>
      <c r="V613" s="93" t="str">
        <f>IF(ISBLANK(A613),VLOOKUP(Abfalldokumentation!$W613,'Linien - BU'!R:S,2,FALSE),A613)</f>
        <v>L23</v>
      </c>
      <c r="W613" s="95">
        <f t="shared" si="68"/>
        <v>29500900</v>
      </c>
      <c r="X613" s="108">
        <f t="shared" si="69"/>
        <v>61</v>
      </c>
      <c r="Y613" s="34"/>
      <c r="AC613" s="34"/>
      <c r="AF613" s="34"/>
      <c r="AG613" s="34"/>
      <c r="AH613" s="34"/>
    </row>
    <row r="614" spans="1:34" ht="30" customHeight="1" x14ac:dyDescent="0.25">
      <c r="A614" s="50" t="s">
        <v>310</v>
      </c>
      <c r="B614" s="51">
        <v>29500910</v>
      </c>
      <c r="C614" s="51">
        <v>30</v>
      </c>
      <c r="D614" s="51">
        <v>22</v>
      </c>
      <c r="E614" s="52">
        <v>44461</v>
      </c>
      <c r="F614" s="53" t="s">
        <v>84</v>
      </c>
      <c r="G614" s="51" t="s">
        <v>84</v>
      </c>
      <c r="H614" s="55" t="str">
        <f>IFERROR(VLOOKUP(Abfalldokumentation!$B614,Artikel!A:C,3,FALSE),Abfalldokumentation!$B614)</f>
        <v>ABS Unser Blütenkäse</v>
      </c>
      <c r="I614" s="96" t="str">
        <f>VLOOKUP(V614,'Linien - BU'!A:B,2,FALSE)</f>
        <v>Rest</v>
      </c>
      <c r="J614" s="97">
        <f t="shared" si="63"/>
        <v>30</v>
      </c>
      <c r="K614" s="98">
        <f>Abfalldokumentation!$E614</f>
        <v>44461</v>
      </c>
      <c r="L614" s="97" t="str">
        <f>IFERROR(IF(AND(OR(Abfalldokumentation!$I614="BU3",Abfalldokumentation!$I614="Verkauf"),Abfalldokumentation!$N614="Schimmel",Abfalldokumentation!$O614="keinen Abnehmer/kein Schälpersonal"),"Div. Zipfel, ES ohne Verwendung",VLOOKUP(Abfalldokumentation!$M614,Produktgruppen!A:B,2,FALSE)),"-")</f>
        <v>ABS</v>
      </c>
      <c r="M614" s="99" t="str">
        <f>IFERROR(VLOOKUP(Abfalldokumentation!$W614,Artikel!A:C,3,FALSE),Abfalldokumentation!$W614)</f>
        <v>ABS Unser Blütenkäse</v>
      </c>
      <c r="N614" s="100" t="str">
        <f>VLOOKUP(D614,'Liste Gründe'!A:D,2,FALSE)</f>
        <v>Rest</v>
      </c>
      <c r="O614" s="98" t="str">
        <f>IF(ISBLANK(F614),VLOOKUP(Abfalldokumentation!$X614,'Liste Gründe'!A:D,3,FALSE),F614)</f>
        <v>Retoure</v>
      </c>
      <c r="P614" s="100" t="str">
        <f>IF(ISBLANK(Abfalldokumentation!$G614),"-",Abfalldokumentation!$G614)</f>
        <v>Retoure</v>
      </c>
      <c r="Q614" s="99">
        <f t="shared" si="64"/>
        <v>38</v>
      </c>
      <c r="R614" s="100" t="str">
        <f t="shared" si="65"/>
        <v>Produkte</v>
      </c>
      <c r="S614" s="100" t="str">
        <f t="shared" si="66"/>
        <v>BUs</v>
      </c>
      <c r="T614" s="100" t="str">
        <f t="shared" si="67"/>
        <v>Symptome</v>
      </c>
      <c r="U614" s="100">
        <f>IFERROR(VLOOKUP(Abfalldokumentation!$W614,Kennzahlen!S:U,3,FALSE)*Abfalldokumentation!$J614,"0")</f>
        <v>0.3</v>
      </c>
      <c r="V614" s="99" t="str">
        <f>IF(ISBLANK(A614),VLOOKUP(Abfalldokumentation!$W614,'Linien - BU'!R:S,2,FALSE),A614)</f>
        <v>Externe</v>
      </c>
      <c r="W614" s="95">
        <f t="shared" si="68"/>
        <v>29500910</v>
      </c>
      <c r="X614" s="108">
        <f t="shared" si="69"/>
        <v>22</v>
      </c>
      <c r="Y614" s="34"/>
      <c r="AC614" s="34"/>
      <c r="AF614" s="34"/>
      <c r="AG614" s="34"/>
      <c r="AH614" s="34"/>
    </row>
    <row r="615" spans="1:34" ht="30" customHeight="1" x14ac:dyDescent="0.25">
      <c r="A615" s="56" t="s">
        <v>15077</v>
      </c>
      <c r="B615" s="57">
        <v>29500910</v>
      </c>
      <c r="C615" s="57">
        <v>30</v>
      </c>
      <c r="D615" s="57">
        <v>61</v>
      </c>
      <c r="E615" s="58">
        <v>44461</v>
      </c>
      <c r="F615" s="59" t="s">
        <v>15</v>
      </c>
      <c r="G615" s="57" t="s">
        <v>208</v>
      </c>
      <c r="H615" s="61" t="str">
        <f>IFERROR(VLOOKUP(Abfalldokumentation!$B615,Artikel!A:C,3,FALSE),Abfalldokumentation!$B615)</f>
        <v>ABS Unser Blütenkäse</v>
      </c>
      <c r="I615" s="90" t="str">
        <f>VLOOKUP(V615,'Linien - BU'!A:B,2,FALSE)</f>
        <v>BU4</v>
      </c>
      <c r="J615" s="91">
        <f t="shared" si="63"/>
        <v>30</v>
      </c>
      <c r="K615" s="92">
        <f>Abfalldokumentation!$E615</f>
        <v>44461</v>
      </c>
      <c r="L615" s="91" t="str">
        <f>IFERROR(IF(AND(OR(Abfalldokumentation!$I615="BU3",Abfalldokumentation!$I615="Verkauf"),Abfalldokumentation!$N615="Schimmel",Abfalldokumentation!$O615="keinen Abnehmer/kein Schälpersonal"),"Div. Zipfel, ES ohne Verwendung",VLOOKUP(Abfalldokumentation!$M615,Produktgruppen!A:B,2,FALSE)),"-")</f>
        <v>ABS</v>
      </c>
      <c r="M615" s="93" t="str">
        <f>IFERROR(VLOOKUP(Abfalldokumentation!$W615,Artikel!A:C,3,FALSE),Abfalldokumentation!$W615)</f>
        <v>ABS Unser Blütenkäse</v>
      </c>
      <c r="N615" s="94" t="str">
        <f>VLOOKUP(D615,'Liste Gründe'!A:D,2,FALSE)</f>
        <v>keinen Verwendungszweck</v>
      </c>
      <c r="O615" s="92" t="str">
        <f>IF(ISBLANK(F615),VLOOKUP(Abfalldokumentation!$X615,'Liste Gründe'!A:D,3,FALSE),F615)</f>
        <v>keinen Verwendungszweck</v>
      </c>
      <c r="P615" s="94" t="str">
        <f>IF(ISBLANK(Abfalldokumentation!$G615),"-",Abfalldokumentation!$G615)</f>
        <v>&lt;500kg/Monat</v>
      </c>
      <c r="Q615" s="93">
        <f t="shared" si="64"/>
        <v>38</v>
      </c>
      <c r="R615" s="94" t="str">
        <f t="shared" si="65"/>
        <v>Produkte</v>
      </c>
      <c r="S615" s="94" t="str">
        <f t="shared" si="66"/>
        <v>BUs</v>
      </c>
      <c r="T615" s="94" t="str">
        <f t="shared" si="67"/>
        <v>Symptome</v>
      </c>
      <c r="U615" s="94">
        <f>IFERROR(VLOOKUP(Abfalldokumentation!$W615,Kennzahlen!S:U,3,FALSE)*Abfalldokumentation!$J615,"0")</f>
        <v>0.3</v>
      </c>
      <c r="V615" s="93" t="str">
        <f>IF(ISBLANK(A615),VLOOKUP(Abfalldokumentation!$W615,'Linien - BU'!R:S,2,FALSE),A615)</f>
        <v>L22</v>
      </c>
      <c r="W615" s="95">
        <f t="shared" si="68"/>
        <v>29500910</v>
      </c>
      <c r="X615" s="108">
        <f t="shared" si="69"/>
        <v>61</v>
      </c>
      <c r="Y615" s="34"/>
      <c r="AC615" s="34"/>
      <c r="AF615" s="34"/>
      <c r="AG615" s="34"/>
      <c r="AH615" s="34"/>
    </row>
    <row r="616" spans="1:34" ht="30" customHeight="1" x14ac:dyDescent="0.25">
      <c r="A616" s="50" t="s">
        <v>15060</v>
      </c>
      <c r="B616" s="51">
        <v>29500913</v>
      </c>
      <c r="C616" s="51">
        <v>6</v>
      </c>
      <c r="D616" s="51">
        <v>61</v>
      </c>
      <c r="E616" s="52">
        <v>44461</v>
      </c>
      <c r="F616" s="53" t="s">
        <v>15</v>
      </c>
      <c r="G616" s="51" t="s">
        <v>155</v>
      </c>
      <c r="H616" s="55" t="str">
        <f>IFERROR(VLOOKUP(Abfalldokumentation!$B616,Artikel!A:C,3,FALSE),Abfalldokumentation!$B616)</f>
        <v>ABS ZIEGENR</v>
      </c>
      <c r="I616" s="96" t="str">
        <f>VLOOKUP(V616,'Linien - BU'!A:B,2,FALSE)</f>
        <v>BU4</v>
      </c>
      <c r="J616" s="97">
        <f t="shared" si="63"/>
        <v>6</v>
      </c>
      <c r="K616" s="98">
        <f>Abfalldokumentation!$E616</f>
        <v>44461</v>
      </c>
      <c r="L616" s="97" t="str">
        <f>IFERROR(IF(AND(OR(Abfalldokumentation!$I616="BU3",Abfalldokumentation!$I616="Verkauf"),Abfalldokumentation!$N616="Schimmel",Abfalldokumentation!$O616="keinen Abnehmer/kein Schälpersonal"),"Div. Zipfel, ES ohne Verwendung",VLOOKUP(Abfalldokumentation!$M616,Produktgruppen!A:B,2,FALSE)),"-")</f>
        <v>ABS</v>
      </c>
      <c r="M616" s="99" t="str">
        <f>IFERROR(VLOOKUP(Abfalldokumentation!$W616,Artikel!A:C,3,FALSE),Abfalldokumentation!$W616)</f>
        <v>ABS ZIEGENR</v>
      </c>
      <c r="N616" s="100" t="str">
        <f>VLOOKUP(D616,'Liste Gründe'!A:D,2,FALSE)</f>
        <v>keinen Verwendungszweck</v>
      </c>
      <c r="O616" s="98" t="str">
        <f>IF(ISBLANK(F616),VLOOKUP(Abfalldokumentation!$X616,'Liste Gründe'!A:D,3,FALSE),F616)</f>
        <v>keinen Verwendungszweck</v>
      </c>
      <c r="P616" s="100" t="str">
        <f>IF(ISBLANK(Abfalldokumentation!$G616),"-",Abfalldokumentation!$G616)</f>
        <v>&lt;100kg/Monat</v>
      </c>
      <c r="Q616" s="99">
        <f t="shared" si="64"/>
        <v>38</v>
      </c>
      <c r="R616" s="100" t="str">
        <f t="shared" si="65"/>
        <v>Produkte</v>
      </c>
      <c r="S616" s="100" t="str">
        <f t="shared" si="66"/>
        <v>BUs</v>
      </c>
      <c r="T616" s="100" t="str">
        <f t="shared" si="67"/>
        <v>Symptome</v>
      </c>
      <c r="U616" s="100">
        <f>IFERROR(VLOOKUP(Abfalldokumentation!$W616,Kennzahlen!S:U,3,FALSE)*Abfalldokumentation!$J616,"0")</f>
        <v>0.06</v>
      </c>
      <c r="V616" s="99" t="str">
        <f>IF(ISBLANK(A616),VLOOKUP(Abfalldokumentation!$W616,'Linien - BU'!R:S,2,FALSE),A616)</f>
        <v>L20</v>
      </c>
      <c r="W616" s="95">
        <f t="shared" si="68"/>
        <v>29500913</v>
      </c>
      <c r="X616" s="108">
        <f t="shared" si="69"/>
        <v>61</v>
      </c>
      <c r="Y616" s="34"/>
      <c r="AC616" s="34"/>
      <c r="AF616" s="34"/>
      <c r="AG616" s="34"/>
      <c r="AH616" s="34"/>
    </row>
    <row r="617" spans="1:34" ht="30" customHeight="1" x14ac:dyDescent="0.25">
      <c r="A617" s="56" t="s">
        <v>74</v>
      </c>
      <c r="B617" s="57">
        <v>29500917</v>
      </c>
      <c r="C617" s="57">
        <v>19</v>
      </c>
      <c r="D617" s="57">
        <v>22</v>
      </c>
      <c r="E617" s="58">
        <v>44461</v>
      </c>
      <c r="F617" s="59" t="s">
        <v>72</v>
      </c>
      <c r="G617" s="57" t="s">
        <v>73</v>
      </c>
      <c r="H617" s="61" t="str">
        <f>IFERROR(VLOOKUP(Abfalldokumentation!$B617,Artikel!A:C,3,FALSE),Abfalldokumentation!$B617)</f>
        <v>VOS-ABS ENTSORGUNG</v>
      </c>
      <c r="I617" s="90" t="str">
        <f>VLOOKUP(V617,'Linien - BU'!A:B,2,FALSE)</f>
        <v>BU1</v>
      </c>
      <c r="J617" s="91">
        <f t="shared" si="63"/>
        <v>19</v>
      </c>
      <c r="K617" s="92">
        <f>Abfalldokumentation!$E617</f>
        <v>44461</v>
      </c>
      <c r="L617" s="91" t="str">
        <f>IFERROR(IF(AND(OR(Abfalldokumentation!$I617="BU3",Abfalldokumentation!$I617="Verkauf"),Abfalldokumentation!$N617="Schimmel",Abfalldokumentation!$O617="keinen Abnehmer/kein Schälpersonal"),"Div. Zipfel, ES ohne Verwendung",VLOOKUP(Abfalldokumentation!$M617,Produktgruppen!A:B,2,FALSE)),"-")</f>
        <v>Vorschmelz</v>
      </c>
      <c r="M617" s="93" t="str">
        <f>IFERROR(VLOOKUP(Abfalldokumentation!$W617,Artikel!A:C,3,FALSE),Abfalldokumentation!$W617)</f>
        <v>VOS-ABS ENTSORGUNG</v>
      </c>
      <c r="N617" s="94" t="str">
        <f>VLOOKUP(D617,'Liste Gründe'!A:D,2,FALSE)</f>
        <v>Rest</v>
      </c>
      <c r="O617" s="92" t="str">
        <f>IF(ISBLANK(F617),VLOOKUP(Abfalldokumentation!$X617,'Liste Gründe'!A:D,3,FALSE),F617)</f>
        <v>geschälte Rinde</v>
      </c>
      <c r="P617" s="94" t="str">
        <f>IF(ISBLANK(Abfalldokumentation!$G617),"-",Abfalldokumentation!$G617)</f>
        <v>keine Verwendung möglich</v>
      </c>
      <c r="Q617" s="93">
        <f t="shared" si="64"/>
        <v>38</v>
      </c>
      <c r="R617" s="94" t="str">
        <f t="shared" si="65"/>
        <v>Produkte</v>
      </c>
      <c r="S617" s="94" t="str">
        <f t="shared" si="66"/>
        <v>BUs</v>
      </c>
      <c r="T617" s="94" t="str">
        <f t="shared" si="67"/>
        <v>Symptome</v>
      </c>
      <c r="U617" s="94">
        <f>IFERROR(VLOOKUP(Abfalldokumentation!$W617,Kennzahlen!S:U,3,FALSE)*Abfalldokumentation!$J617,"0")</f>
        <v>0.19</v>
      </c>
      <c r="V617" s="93" t="str">
        <f>IF(ISBLANK(A617),VLOOKUP(Abfalldokumentation!$W617,'Linien - BU'!R:S,2,FALSE),A617)</f>
        <v>RWV</v>
      </c>
      <c r="W617" s="95">
        <f t="shared" si="68"/>
        <v>29500917</v>
      </c>
      <c r="X617" s="108">
        <f t="shared" si="69"/>
        <v>22</v>
      </c>
      <c r="Y617" s="34"/>
      <c r="AC617" s="34"/>
      <c r="AF617" s="34"/>
      <c r="AG617" s="34"/>
      <c r="AH617" s="34"/>
    </row>
    <row r="618" spans="1:34" ht="30" customHeight="1" x14ac:dyDescent="0.25">
      <c r="A618" s="50" t="s">
        <v>74</v>
      </c>
      <c r="B618" s="51">
        <v>29500917</v>
      </c>
      <c r="C618" s="51">
        <v>39</v>
      </c>
      <c r="D618" s="51">
        <v>22</v>
      </c>
      <c r="E618" s="52">
        <v>44461</v>
      </c>
      <c r="F618" s="53" t="s">
        <v>72</v>
      </c>
      <c r="G618" s="51" t="s">
        <v>73</v>
      </c>
      <c r="H618" s="55" t="str">
        <f>IFERROR(VLOOKUP(Abfalldokumentation!$B618,Artikel!A:C,3,FALSE),Abfalldokumentation!$B618)</f>
        <v>VOS-ABS ENTSORGUNG</v>
      </c>
      <c r="I618" s="96" t="str">
        <f>VLOOKUP(V618,'Linien - BU'!A:B,2,FALSE)</f>
        <v>BU1</v>
      </c>
      <c r="J618" s="97">
        <f t="shared" si="63"/>
        <v>39</v>
      </c>
      <c r="K618" s="98">
        <f>Abfalldokumentation!$E618</f>
        <v>44461</v>
      </c>
      <c r="L618" s="97" t="str">
        <f>IFERROR(IF(AND(OR(Abfalldokumentation!$I618="BU3",Abfalldokumentation!$I618="Verkauf"),Abfalldokumentation!$N618="Schimmel",Abfalldokumentation!$O618="keinen Abnehmer/kein Schälpersonal"),"Div. Zipfel, ES ohne Verwendung",VLOOKUP(Abfalldokumentation!$M618,Produktgruppen!A:B,2,FALSE)),"-")</f>
        <v>Vorschmelz</v>
      </c>
      <c r="M618" s="99" t="str">
        <f>IFERROR(VLOOKUP(Abfalldokumentation!$W618,Artikel!A:C,3,FALSE),Abfalldokumentation!$W618)</f>
        <v>VOS-ABS ENTSORGUNG</v>
      </c>
      <c r="N618" s="100" t="str">
        <f>VLOOKUP(D618,'Liste Gründe'!A:D,2,FALSE)</f>
        <v>Rest</v>
      </c>
      <c r="O618" s="98" t="str">
        <f>IF(ISBLANK(F618),VLOOKUP(Abfalldokumentation!$X618,'Liste Gründe'!A:D,3,FALSE),F618)</f>
        <v>geschälte Rinde</v>
      </c>
      <c r="P618" s="100" t="str">
        <f>IF(ISBLANK(Abfalldokumentation!$G618),"-",Abfalldokumentation!$G618)</f>
        <v>keine Verwendung möglich</v>
      </c>
      <c r="Q618" s="99">
        <f t="shared" si="64"/>
        <v>38</v>
      </c>
      <c r="R618" s="100" t="str">
        <f t="shared" si="65"/>
        <v>Produkte</v>
      </c>
      <c r="S618" s="100" t="str">
        <f t="shared" si="66"/>
        <v>BUs</v>
      </c>
      <c r="T618" s="100" t="str">
        <f t="shared" si="67"/>
        <v>Symptome</v>
      </c>
      <c r="U618" s="100">
        <f>IFERROR(VLOOKUP(Abfalldokumentation!$W618,Kennzahlen!S:U,3,FALSE)*Abfalldokumentation!$J618,"0")</f>
        <v>0.39</v>
      </c>
      <c r="V618" s="99" t="str">
        <f>IF(ISBLANK(A618),VLOOKUP(Abfalldokumentation!$W618,'Linien - BU'!R:S,2,FALSE),A618)</f>
        <v>RWV</v>
      </c>
      <c r="W618" s="95">
        <f t="shared" si="68"/>
        <v>29500917</v>
      </c>
      <c r="X618" s="108">
        <f t="shared" si="69"/>
        <v>22</v>
      </c>
      <c r="Y618" s="34"/>
      <c r="AC618" s="34"/>
      <c r="AF618" s="34"/>
      <c r="AG618" s="34"/>
      <c r="AH618" s="34"/>
    </row>
    <row r="619" spans="1:34" ht="30" customHeight="1" x14ac:dyDescent="0.25">
      <c r="A619" s="56" t="s">
        <v>15077</v>
      </c>
      <c r="B619" s="57">
        <v>29501039</v>
      </c>
      <c r="C619" s="57">
        <v>79</v>
      </c>
      <c r="D619" s="57">
        <v>61</v>
      </c>
      <c r="E619" s="58">
        <v>44461</v>
      </c>
      <c r="F619" s="59" t="s">
        <v>15</v>
      </c>
      <c r="G619" s="57" t="s">
        <v>160</v>
      </c>
      <c r="H619" s="61" t="str">
        <f>IFERROR(VLOOKUP(Abfalldokumentation!$B619,Artikel!A:C,3,FALSE),Abfalldokumentation!$B619)</f>
        <v>ABS OLD-AMSTERDAM</v>
      </c>
      <c r="I619" s="90" t="str">
        <f>VLOOKUP(V619,'Linien - BU'!A:B,2,FALSE)</f>
        <v>BU4</v>
      </c>
      <c r="J619" s="91">
        <f t="shared" si="63"/>
        <v>79</v>
      </c>
      <c r="K619" s="92">
        <f>Abfalldokumentation!$E619</f>
        <v>44461</v>
      </c>
      <c r="L619" s="91" t="str">
        <f>IFERROR(IF(AND(OR(Abfalldokumentation!$I619="BU3",Abfalldokumentation!$I619="Verkauf"),Abfalldokumentation!$N619="Schimmel",Abfalldokumentation!$O619="keinen Abnehmer/kein Schälpersonal"),"Div. Zipfel, ES ohne Verwendung",VLOOKUP(Abfalldokumentation!$M619,Produktgruppen!A:B,2,FALSE)),"-")</f>
        <v>ABS</v>
      </c>
      <c r="M619" s="93" t="str">
        <f>IFERROR(VLOOKUP(Abfalldokumentation!$W619,Artikel!A:C,3,FALSE),Abfalldokumentation!$W619)</f>
        <v>ABS OLD-AMSTERDAM</v>
      </c>
      <c r="N619" s="94" t="str">
        <f>VLOOKUP(D619,'Liste Gründe'!A:D,2,FALSE)</f>
        <v>keinen Verwendungszweck</v>
      </c>
      <c r="O619" s="92" t="str">
        <f>IF(ISBLANK(F619),VLOOKUP(Abfalldokumentation!$X619,'Liste Gründe'!A:D,3,FALSE),F619)</f>
        <v>keinen Verwendungszweck</v>
      </c>
      <c r="P619" s="94" t="str">
        <f>IF(ISBLANK(Abfalldokumentation!$G619),"-",Abfalldokumentation!$G619)</f>
        <v>&lt;1000kg/Monat</v>
      </c>
      <c r="Q619" s="93">
        <f t="shared" si="64"/>
        <v>38</v>
      </c>
      <c r="R619" s="94" t="str">
        <f t="shared" si="65"/>
        <v>Produkte</v>
      </c>
      <c r="S619" s="94" t="str">
        <f t="shared" si="66"/>
        <v>BUs</v>
      </c>
      <c r="T619" s="94" t="str">
        <f t="shared" si="67"/>
        <v>Symptome</v>
      </c>
      <c r="U619" s="94">
        <f>IFERROR(VLOOKUP(Abfalldokumentation!$W619,Kennzahlen!S:U,3,FALSE)*Abfalldokumentation!$J619,"0")</f>
        <v>7.9000000000000008E-3</v>
      </c>
      <c r="V619" s="93" t="str">
        <f>IF(ISBLANK(A619),VLOOKUP(Abfalldokumentation!$W619,'Linien - BU'!R:S,2,FALSE),A619)</f>
        <v>L22</v>
      </c>
      <c r="W619" s="95">
        <f t="shared" si="68"/>
        <v>29501039</v>
      </c>
      <c r="X619" s="108">
        <f t="shared" si="69"/>
        <v>61</v>
      </c>
      <c r="Y619" s="34"/>
      <c r="AC619" s="34"/>
      <c r="AF619" s="34"/>
      <c r="AG619" s="34"/>
      <c r="AH619" s="34"/>
    </row>
    <row r="620" spans="1:34" ht="30" customHeight="1" x14ac:dyDescent="0.25">
      <c r="A620" s="50" t="s">
        <v>15077</v>
      </c>
      <c r="B620" s="51">
        <v>29501039</v>
      </c>
      <c r="C620" s="51">
        <v>61</v>
      </c>
      <c r="D620" s="51">
        <v>61</v>
      </c>
      <c r="E620" s="52">
        <v>44461</v>
      </c>
      <c r="F620" s="53" t="s">
        <v>15</v>
      </c>
      <c r="G620" s="51" t="s">
        <v>160</v>
      </c>
      <c r="H620" s="55" t="str">
        <f>IFERROR(VLOOKUP(Abfalldokumentation!$B620,Artikel!A:C,3,FALSE),Abfalldokumentation!$B620)</f>
        <v>ABS OLD-AMSTERDAM</v>
      </c>
      <c r="I620" s="96" t="str">
        <f>VLOOKUP(V620,'Linien - BU'!A:B,2,FALSE)</f>
        <v>BU4</v>
      </c>
      <c r="J620" s="97">
        <f t="shared" si="63"/>
        <v>61</v>
      </c>
      <c r="K620" s="98">
        <f>Abfalldokumentation!$E620</f>
        <v>44461</v>
      </c>
      <c r="L620" s="97" t="str">
        <f>IFERROR(IF(AND(OR(Abfalldokumentation!$I620="BU3",Abfalldokumentation!$I620="Verkauf"),Abfalldokumentation!$N620="Schimmel",Abfalldokumentation!$O620="keinen Abnehmer/kein Schälpersonal"),"Div. Zipfel, ES ohne Verwendung",VLOOKUP(Abfalldokumentation!$M620,Produktgruppen!A:B,2,FALSE)),"-")</f>
        <v>ABS</v>
      </c>
      <c r="M620" s="99" t="str">
        <f>IFERROR(VLOOKUP(Abfalldokumentation!$W620,Artikel!A:C,3,FALSE),Abfalldokumentation!$W620)</f>
        <v>ABS OLD-AMSTERDAM</v>
      </c>
      <c r="N620" s="100" t="str">
        <f>VLOOKUP(D620,'Liste Gründe'!A:D,2,FALSE)</f>
        <v>keinen Verwendungszweck</v>
      </c>
      <c r="O620" s="98" t="str">
        <f>IF(ISBLANK(F620),VLOOKUP(Abfalldokumentation!$X620,'Liste Gründe'!A:D,3,FALSE),F620)</f>
        <v>keinen Verwendungszweck</v>
      </c>
      <c r="P620" s="100" t="str">
        <f>IF(ISBLANK(Abfalldokumentation!$G620),"-",Abfalldokumentation!$G620)</f>
        <v>&lt;1000kg/Monat</v>
      </c>
      <c r="Q620" s="99">
        <f t="shared" si="64"/>
        <v>38</v>
      </c>
      <c r="R620" s="100" t="str">
        <f t="shared" si="65"/>
        <v>Produkte</v>
      </c>
      <c r="S620" s="100" t="str">
        <f t="shared" si="66"/>
        <v>BUs</v>
      </c>
      <c r="T620" s="100" t="str">
        <f t="shared" si="67"/>
        <v>Symptome</v>
      </c>
      <c r="U620" s="100">
        <f>IFERROR(VLOOKUP(Abfalldokumentation!$W620,Kennzahlen!S:U,3,FALSE)*Abfalldokumentation!$J620,"0")</f>
        <v>6.1000000000000004E-3</v>
      </c>
      <c r="V620" s="99" t="str">
        <f>IF(ISBLANK(A620),VLOOKUP(Abfalldokumentation!$W620,'Linien - BU'!R:S,2,FALSE),A620)</f>
        <v>L22</v>
      </c>
      <c r="W620" s="95">
        <f t="shared" si="68"/>
        <v>29501039</v>
      </c>
      <c r="X620" s="108">
        <f t="shared" si="69"/>
        <v>61</v>
      </c>
      <c r="Y620" s="34"/>
      <c r="AC620" s="34"/>
      <c r="AF620" s="34"/>
      <c r="AG620" s="34"/>
      <c r="AH620" s="34"/>
    </row>
    <row r="621" spans="1:34" ht="30" customHeight="1" x14ac:dyDescent="0.25">
      <c r="A621" s="56" t="s">
        <v>8</v>
      </c>
      <c r="B621" s="57">
        <v>29900002</v>
      </c>
      <c r="C621" s="57">
        <v>23</v>
      </c>
      <c r="D621" s="57">
        <v>12</v>
      </c>
      <c r="E621" s="58">
        <v>44461</v>
      </c>
      <c r="F621" s="59" t="s">
        <v>15037</v>
      </c>
      <c r="G621" s="57"/>
      <c r="H621" s="61" t="str">
        <f>IFERROR(VLOOKUP(Abfalldokumentation!$B621,Artikel!A:C,3,FALSE),Abfalldokumentation!$B621)</f>
        <v>VOS VEG-SCH MILD</v>
      </c>
      <c r="I621" s="90" t="str">
        <f>VLOOKUP(V621,'Linien - BU'!A:B,2,FALSE)</f>
        <v>BU3</v>
      </c>
      <c r="J621" s="91">
        <f t="shared" si="63"/>
        <v>23</v>
      </c>
      <c r="K621" s="92">
        <f>Abfalldokumentation!$E621</f>
        <v>44461</v>
      </c>
      <c r="L621" s="91" t="str">
        <f>IFERROR(IF(AND(OR(Abfalldokumentation!$I621="BU3",Abfalldokumentation!$I621="Verkauf"),Abfalldokumentation!$N621="Schimmel",Abfalldokumentation!$O621="keinen Abnehmer/kein Schälpersonal"),"Div. Zipfel, ES ohne Verwendung",VLOOKUP(Abfalldokumentation!$M621,Produktgruppen!A:B,2,FALSE)),"-")</f>
        <v>vegan</v>
      </c>
      <c r="M621" s="93" t="str">
        <f>IFERROR(VLOOKUP(Abfalldokumentation!$W621,Artikel!A:C,3,FALSE),Abfalldokumentation!$W621)</f>
        <v>VOS VEG-SCH MILD</v>
      </c>
      <c r="N621" s="94" t="str">
        <f>VLOOKUP(D621,'Liste Gründe'!A:D,2,FALSE)</f>
        <v>Schimmel</v>
      </c>
      <c r="O621" s="92" t="str">
        <f>IF(ISBLANK(F621),VLOOKUP(Abfalldokumentation!$X621,'Liste Gründe'!A:D,3,FALSE),F621)</f>
        <v>VOS &gt; Einsatz</v>
      </c>
      <c r="P621" s="94" t="str">
        <f>IF(ISBLANK(Abfalldokumentation!$G621),"-",Abfalldokumentation!$G621)</f>
        <v>-</v>
      </c>
      <c r="Q621" s="93">
        <f t="shared" si="64"/>
        <v>38</v>
      </c>
      <c r="R621" s="94" t="str">
        <f t="shared" si="65"/>
        <v>Produkte</v>
      </c>
      <c r="S621" s="94" t="str">
        <f t="shared" si="66"/>
        <v>BUs</v>
      </c>
      <c r="T621" s="94" t="str">
        <f t="shared" si="67"/>
        <v>Symptome</v>
      </c>
      <c r="U621" s="94">
        <f>IFERROR(VLOOKUP(Abfalldokumentation!$W621,Kennzahlen!S:U,3,FALSE)*Abfalldokumentation!$J621,"0")</f>
        <v>11.5</v>
      </c>
      <c r="V621" s="93" t="str">
        <f>IF(ISBLANK(A621),VLOOKUP(Abfalldokumentation!$W621,'Linien - BU'!R:S,2,FALSE),A621)</f>
        <v>BU3</v>
      </c>
      <c r="W621" s="95">
        <f t="shared" si="68"/>
        <v>29900002</v>
      </c>
      <c r="X621" s="108">
        <f t="shared" si="69"/>
        <v>12</v>
      </c>
      <c r="Y621" s="34"/>
      <c r="AC621" s="34"/>
      <c r="AF621" s="34"/>
      <c r="AG621" s="34"/>
      <c r="AH621" s="34"/>
    </row>
    <row r="622" spans="1:34" ht="30" customHeight="1" x14ac:dyDescent="0.25">
      <c r="A622" s="50" t="s">
        <v>63</v>
      </c>
      <c r="B622" s="51">
        <v>31000083</v>
      </c>
      <c r="C622" s="51">
        <v>315.5</v>
      </c>
      <c r="D622" s="51">
        <v>31</v>
      </c>
      <c r="E622" s="52">
        <v>44461</v>
      </c>
      <c r="F622" s="53" t="s">
        <v>186</v>
      </c>
      <c r="G622" s="51" t="s">
        <v>204</v>
      </c>
      <c r="H622" s="55" t="str">
        <f>IFERROR(VLOOKUP(Abfalldokumentation!$B622,Artikel!A:C,3,FALSE),Abfalldokumentation!$B622)</f>
        <v>Würste 9300g Räucher na</v>
      </c>
      <c r="I622" s="96" t="str">
        <f>VLOOKUP(V622,'Linien - BU'!A:B,2,FALSE)</f>
        <v>BU1</v>
      </c>
      <c r="J622" s="97">
        <f t="shared" si="63"/>
        <v>315.5</v>
      </c>
      <c r="K622" s="98">
        <f>Abfalldokumentation!$E622</f>
        <v>44461</v>
      </c>
      <c r="L622" s="97" t="str">
        <f>IFERROR(IF(AND(OR(Abfalldokumentation!$I622="BU3",Abfalldokumentation!$I622="Verkauf"),Abfalldokumentation!$N622="Schimmel",Abfalldokumentation!$O622="keinen Abnehmer/kein Schälpersonal"),"Div. Zipfel, ES ohne Verwendung",VLOOKUP(Abfalldokumentation!$M622,Produktgruppen!A:B,2,FALSE)),"-")</f>
        <v>ganze Würste</v>
      </c>
      <c r="M622" s="99" t="str">
        <f>IFERROR(VLOOKUP(Abfalldokumentation!$W622,Artikel!A:C,3,FALSE),Abfalldokumentation!$W622)</f>
        <v>Würste 9300g Räucher na</v>
      </c>
      <c r="N622" s="100" t="str">
        <f>VLOOKUP(D622,'Liste Gründe'!A:D,2,FALSE)</f>
        <v>Linienbezogen</v>
      </c>
      <c r="O622" s="98" t="str">
        <f>IF(ISBLANK(F622),VLOOKUP(Abfalldokumentation!$X622,'Liste Gründe'!A:D,3,FALSE),F622)</f>
        <v>Bodenabfall Abfüllung</v>
      </c>
      <c r="P622" s="100" t="str">
        <f>IF(ISBLANK(Abfalldokumentation!$G622),"-",Abfalldokumentation!$G622)</f>
        <v>Clip gerissen</v>
      </c>
      <c r="Q622" s="99">
        <f t="shared" si="64"/>
        <v>38</v>
      </c>
      <c r="R622" s="100" t="str">
        <f t="shared" si="65"/>
        <v>Produkte</v>
      </c>
      <c r="S622" s="100" t="str">
        <f t="shared" si="66"/>
        <v>BUs</v>
      </c>
      <c r="T622" s="100" t="str">
        <f t="shared" si="67"/>
        <v>Symptome</v>
      </c>
      <c r="U622" s="100" t="str">
        <f>IFERROR(VLOOKUP(Abfalldokumentation!$W622,Kennzahlen!S:U,3,FALSE)*Abfalldokumentation!$J622,"0")</f>
        <v>0</v>
      </c>
      <c r="V622" s="99" t="str">
        <f>IF(ISBLANK(A622),VLOOKUP(Abfalldokumentation!$W622,'Linien - BU'!R:S,2,FALSE),A622)</f>
        <v>Abfüllung</v>
      </c>
      <c r="W622" s="95">
        <f t="shared" si="68"/>
        <v>31000083</v>
      </c>
      <c r="X622" s="108">
        <f t="shared" si="69"/>
        <v>31</v>
      </c>
      <c r="Y622" s="34"/>
      <c r="AC622" s="34"/>
      <c r="AF622" s="34"/>
      <c r="AG622" s="34"/>
      <c r="AH622" s="34"/>
    </row>
    <row r="623" spans="1:34" ht="30" customHeight="1" x14ac:dyDescent="0.25">
      <c r="A623" s="56" t="s">
        <v>63</v>
      </c>
      <c r="B623" s="57">
        <v>32000049</v>
      </c>
      <c r="C623" s="57">
        <v>22</v>
      </c>
      <c r="D623" s="57">
        <v>31</v>
      </c>
      <c r="E623" s="58">
        <v>44461</v>
      </c>
      <c r="F623" s="59" t="s">
        <v>186</v>
      </c>
      <c r="G623" s="57" t="s">
        <v>204</v>
      </c>
      <c r="H623" s="61" t="str">
        <f>IFERROR(VLOOKUP(Abfalldokumentation!$B623,Artikel!A:C,3,FALSE),Abfalldokumentation!$B623)</f>
        <v>GRW NATUR 7,2KG</v>
      </c>
      <c r="I623" s="90" t="str">
        <f>VLOOKUP(V623,'Linien - BU'!A:B,2,FALSE)</f>
        <v>BU1</v>
      </c>
      <c r="J623" s="91">
        <f t="shared" si="63"/>
        <v>22</v>
      </c>
      <c r="K623" s="92">
        <f>Abfalldokumentation!$E623</f>
        <v>44461</v>
      </c>
      <c r="L623" s="91" t="str">
        <f>IFERROR(IF(AND(OR(Abfalldokumentation!$I623="BU3",Abfalldokumentation!$I623="Verkauf"),Abfalldokumentation!$N623="Schimmel",Abfalldokumentation!$O623="keinen Abnehmer/kein Schälpersonal"),"Div. Zipfel, ES ohne Verwendung",VLOOKUP(Abfalldokumentation!$M623,Produktgruppen!A:B,2,FALSE)),"-")</f>
        <v>RW</v>
      </c>
      <c r="M623" s="93" t="str">
        <f>IFERROR(VLOOKUP(Abfalldokumentation!$W623,Artikel!A:C,3,FALSE),Abfalldokumentation!$W623)</f>
        <v>GRW NATUR 7,2KG</v>
      </c>
      <c r="N623" s="94" t="str">
        <f>VLOOKUP(D623,'Liste Gründe'!A:D,2,FALSE)</f>
        <v>Linienbezogen</v>
      </c>
      <c r="O623" s="92" t="str">
        <f>IF(ISBLANK(F623),VLOOKUP(Abfalldokumentation!$X623,'Liste Gründe'!A:D,3,FALSE),F623)</f>
        <v>Bodenabfall Abfüllung</v>
      </c>
      <c r="P623" s="94" t="str">
        <f>IF(ISBLANK(Abfalldokumentation!$G623),"-",Abfalldokumentation!$G623)</f>
        <v>Clip gerissen</v>
      </c>
      <c r="Q623" s="93">
        <f t="shared" si="64"/>
        <v>38</v>
      </c>
      <c r="R623" s="94" t="str">
        <f t="shared" si="65"/>
        <v>Produkte</v>
      </c>
      <c r="S623" s="94" t="str">
        <f t="shared" si="66"/>
        <v>BUs</v>
      </c>
      <c r="T623" s="94" t="str">
        <f t="shared" si="67"/>
        <v>Symptome</v>
      </c>
      <c r="U623" s="94" t="str">
        <f>IFERROR(VLOOKUP(Abfalldokumentation!$W623,Kennzahlen!S:U,3,FALSE)*Abfalldokumentation!$J623,"0")</f>
        <v>0</v>
      </c>
      <c r="V623" s="93" t="str">
        <f>IF(ISBLANK(A623),VLOOKUP(Abfalldokumentation!$W623,'Linien - BU'!R:S,2,FALSE),A623)</f>
        <v>Abfüllung</v>
      </c>
      <c r="W623" s="95">
        <f t="shared" si="68"/>
        <v>32000049</v>
      </c>
      <c r="X623" s="108">
        <f t="shared" si="69"/>
        <v>31</v>
      </c>
      <c r="Y623" s="34"/>
      <c r="AC623" s="34"/>
      <c r="AF623" s="34"/>
      <c r="AG623" s="34"/>
      <c r="AH623" s="34"/>
    </row>
    <row r="624" spans="1:34" ht="30" customHeight="1" x14ac:dyDescent="0.25">
      <c r="A624" s="50" t="s">
        <v>37</v>
      </c>
      <c r="B624" s="51">
        <v>49500204</v>
      </c>
      <c r="C624" s="51">
        <v>32.5</v>
      </c>
      <c r="D624" s="51">
        <v>12</v>
      </c>
      <c r="E624" s="52">
        <v>44461</v>
      </c>
      <c r="F624" s="53" t="s">
        <v>15037</v>
      </c>
      <c r="G624" s="51" t="s">
        <v>307</v>
      </c>
      <c r="H624" s="55" t="str">
        <f>IFERROR(VLOOKUP(Abfalldokumentation!$B624,Artikel!A:C,3,FALSE),Abfalldokumentation!$B624)</f>
        <v>VOS GRW-SCHI-NAT-VAKU</v>
      </c>
      <c r="I624" s="96" t="str">
        <f>VLOOKUP(V624,'Linien - BU'!A:B,2,FALSE)</f>
        <v>BU3</v>
      </c>
      <c r="J624" s="97">
        <f t="shared" si="63"/>
        <v>32.5</v>
      </c>
      <c r="K624" s="98">
        <f>Abfalldokumentation!$E624</f>
        <v>44461</v>
      </c>
      <c r="L624" s="97" t="str">
        <f>IFERROR(IF(AND(OR(Abfalldokumentation!$I624="BU3",Abfalldokumentation!$I624="Verkauf"),Abfalldokumentation!$N624="Schimmel",Abfalldokumentation!$O624="keinen Abnehmer/kein Schälpersonal"),"Div. Zipfel, ES ohne Verwendung",VLOOKUP(Abfalldokumentation!$M624,Produktgruppen!A:B,2,FALSE)),"-")</f>
        <v>Vorschmelz</v>
      </c>
      <c r="M624" s="99" t="str">
        <f>IFERROR(VLOOKUP(Abfalldokumentation!$W624,Artikel!A:C,3,FALSE),Abfalldokumentation!$W624)</f>
        <v>VOS GRW-SCHI-NAT-VAKU</v>
      </c>
      <c r="N624" s="100" t="str">
        <f>VLOOKUP(D624,'Liste Gründe'!A:D,2,FALSE)</f>
        <v>Schimmel</v>
      </c>
      <c r="O624" s="98" t="str">
        <f>IF(ISBLANK(F624),VLOOKUP(Abfalldokumentation!$X624,'Liste Gründe'!A:D,3,FALSE),F624)</f>
        <v>VOS &gt; Einsatz</v>
      </c>
      <c r="P624" s="100" t="str">
        <f>IF(ISBLANK(Abfalldokumentation!$G624),"-",Abfalldokumentation!$G624)</f>
        <v>MHD abgelaufen, weils immer wieder verlängert wird. Mehr Abschnitte, als verbraucht wird</v>
      </c>
      <c r="Q624" s="99">
        <f t="shared" si="64"/>
        <v>38</v>
      </c>
      <c r="R624" s="100" t="str">
        <f t="shared" si="65"/>
        <v>Produkte</v>
      </c>
      <c r="S624" s="100" t="str">
        <f t="shared" si="66"/>
        <v>BUs</v>
      </c>
      <c r="T624" s="100" t="str">
        <f t="shared" si="67"/>
        <v>Symptome</v>
      </c>
      <c r="U624" s="100">
        <f>IFERROR(VLOOKUP(Abfalldokumentation!$W624,Kennzahlen!S:U,3,FALSE)*Abfalldokumentation!$J624,"0")</f>
        <v>16.705000000000002</v>
      </c>
      <c r="V624" s="99" t="str">
        <f>IF(ISBLANK(A624),VLOOKUP(Abfalldokumentation!$W624,'Linien - BU'!R:S,2,FALSE),A624)</f>
        <v>L33</v>
      </c>
      <c r="W624" s="95">
        <f t="shared" si="68"/>
        <v>49500204</v>
      </c>
      <c r="X624" s="108">
        <f t="shared" si="69"/>
        <v>12</v>
      </c>
      <c r="Y624" s="34"/>
      <c r="AC624" s="34"/>
      <c r="AF624" s="34"/>
      <c r="AG624" s="34"/>
      <c r="AH624" s="34"/>
    </row>
    <row r="625" spans="1:34" ht="30" customHeight="1" x14ac:dyDescent="0.25">
      <c r="A625" s="56" t="s">
        <v>7</v>
      </c>
      <c r="B625" s="57" t="s">
        <v>64</v>
      </c>
      <c r="C625" s="57">
        <v>30</v>
      </c>
      <c r="D625" s="57">
        <v>12</v>
      </c>
      <c r="E625" s="58">
        <v>44461</v>
      </c>
      <c r="F625" s="59" t="s">
        <v>21</v>
      </c>
      <c r="G625" s="60" t="s">
        <v>21</v>
      </c>
      <c r="H625" s="61" t="str">
        <f>IFERROR(VLOOKUP(Abfalldokumentation!$B625,Artikel!A:C,3,FALSE),Abfalldokumentation!$B625)</f>
        <v>Blöcke</v>
      </c>
      <c r="I625" s="90" t="str">
        <f>VLOOKUP(V625,'Linien - BU'!A:B,2,FALSE)</f>
        <v>BU2</v>
      </c>
      <c r="J625" s="91">
        <f t="shared" si="63"/>
        <v>30</v>
      </c>
      <c r="K625" s="92">
        <f>Abfalldokumentation!$E625</f>
        <v>44461</v>
      </c>
      <c r="L625" s="91" t="str">
        <f>IFERROR(IF(AND(OR(Abfalldokumentation!$I625="BU3",Abfalldokumentation!$I625="Verkauf"),Abfalldokumentation!$N625="Schimmel",Abfalldokumentation!$O625="keinen Abnehmer/kein Schälpersonal"),"Div. Zipfel, ES ohne Verwendung",VLOOKUP(Abfalldokumentation!$M625,Produktgruppen!A:B,2,FALSE)),"-")</f>
        <v>Rohware</v>
      </c>
      <c r="M625" s="93" t="str">
        <f>IFERROR(VLOOKUP(Abfalldokumentation!$W625,Artikel!A:C,3,FALSE),Abfalldokumentation!$W625)</f>
        <v>Blöcke</v>
      </c>
      <c r="N625" s="94" t="str">
        <f>VLOOKUP(D625,'Liste Gründe'!A:D,2,FALSE)</f>
        <v>Schimmel</v>
      </c>
      <c r="O625" s="92" t="str">
        <f>IF(ISBLANK(F625),VLOOKUP(Abfalldokumentation!$X625,'Liste Gründe'!A:D,3,FALSE),F625)</f>
        <v>Luftzieher/Folienriss durch Transport</v>
      </c>
      <c r="P625" s="94" t="str">
        <f>IF(ISBLANK(Abfalldokumentation!$G625),"-",Abfalldokumentation!$G625)</f>
        <v>Luftzieher/Folienriss durch Transport</v>
      </c>
      <c r="Q625" s="93">
        <f t="shared" si="64"/>
        <v>38</v>
      </c>
      <c r="R625" s="94" t="str">
        <f t="shared" si="65"/>
        <v>Produkte</v>
      </c>
      <c r="S625" s="94" t="str">
        <f t="shared" si="66"/>
        <v>BUs</v>
      </c>
      <c r="T625" s="94" t="str">
        <f t="shared" si="67"/>
        <v>Symptome</v>
      </c>
      <c r="U625" s="94" t="str">
        <f>IFERROR(VLOOKUP(Abfalldokumentation!$W625,Kennzahlen!S:U,3,FALSE)*Abfalldokumentation!$J625,"0")</f>
        <v>0</v>
      </c>
      <c r="V625" s="93" t="str">
        <f>IF(ISBLANK(A625),VLOOKUP(Abfalldokumentation!$W625,'Linien - BU'!R:S,2,FALSE),A625)</f>
        <v>BU2</v>
      </c>
      <c r="W625" s="95" t="str">
        <f t="shared" si="68"/>
        <v>Blöcke</v>
      </c>
      <c r="X625" s="108">
        <f t="shared" si="69"/>
        <v>12</v>
      </c>
      <c r="Y625" s="34"/>
      <c r="AC625" s="34"/>
      <c r="AF625" s="34"/>
      <c r="AG625" s="34"/>
      <c r="AH625" s="34"/>
    </row>
    <row r="626" spans="1:34" ht="30" customHeight="1" x14ac:dyDescent="0.25">
      <c r="A626" s="50" t="s">
        <v>15075</v>
      </c>
      <c r="B626" s="51" t="s">
        <v>221</v>
      </c>
      <c r="C626" s="51">
        <v>3.5</v>
      </c>
      <c r="D626" s="51">
        <v>30</v>
      </c>
      <c r="E626" s="52">
        <v>44461</v>
      </c>
      <c r="F626" s="53"/>
      <c r="G626" s="51"/>
      <c r="H626" s="55" t="str">
        <f>IFERROR(VLOOKUP(Abfalldokumentation!$B626,Artikel!A:C,3,FALSE),Abfalldokumentation!$B626)</f>
        <v>DIverses</v>
      </c>
      <c r="I626" s="96" t="str">
        <f>VLOOKUP(V626,'Linien - BU'!A:B,2,FALSE)</f>
        <v>BU3</v>
      </c>
      <c r="J626" s="97">
        <f t="shared" si="63"/>
        <v>3.5</v>
      </c>
      <c r="K626" s="98">
        <f>Abfalldokumentation!$E626</f>
        <v>44461</v>
      </c>
      <c r="L626" s="97" t="str">
        <f>IFERROR(IF(AND(OR(Abfalldokumentation!$I626="BU3",Abfalldokumentation!$I626="Verkauf"),Abfalldokumentation!$N626="Schimmel",Abfalldokumentation!$O626="keinen Abnehmer/kein Schälpersonal"),"Div. Zipfel, ES ohne Verwendung",VLOOKUP(Abfalldokumentation!$M626,Produktgruppen!A:B,2,FALSE)),"-")</f>
        <v>Diverses</v>
      </c>
      <c r="M626" s="99" t="str">
        <f>IFERROR(VLOOKUP(Abfalldokumentation!$W626,Artikel!A:C,3,FALSE),Abfalldokumentation!$W626)</f>
        <v>DIverses</v>
      </c>
      <c r="N626" s="100" t="str">
        <f>VLOOKUP(D626,'Liste Gründe'!A:D,2,FALSE)</f>
        <v>Linienbezogen</v>
      </c>
      <c r="O626" s="98" t="str">
        <f>IF(ISBLANK(F626),VLOOKUP(Abfalldokumentation!$X626,'Liste Gründe'!A:D,3,FALSE),F626)</f>
        <v>Maschinenabfall</v>
      </c>
      <c r="P626" s="100" t="str">
        <f>IF(ISBLANK(Abfalldokumentation!$G626),"-",Abfalldokumentation!$G626)</f>
        <v>-</v>
      </c>
      <c r="Q626" s="99">
        <f t="shared" si="64"/>
        <v>38</v>
      </c>
      <c r="R626" s="100" t="str">
        <f t="shared" si="65"/>
        <v>Produkte</v>
      </c>
      <c r="S626" s="100" t="str">
        <f t="shared" si="66"/>
        <v>BUs</v>
      </c>
      <c r="T626" s="100" t="str">
        <f t="shared" si="67"/>
        <v>Symptome</v>
      </c>
      <c r="U626" s="100" t="str">
        <f>IFERROR(VLOOKUP(Abfalldokumentation!$W626,Kennzahlen!S:U,3,FALSE)*Abfalldokumentation!$J626,"0")</f>
        <v>0</v>
      </c>
      <c r="V626" s="99" t="str">
        <f>IF(ISBLANK(A626),VLOOKUP(Abfalldokumentation!$W626,'Linien - BU'!R:S,2,FALSE),A626)</f>
        <v>L3</v>
      </c>
      <c r="W626" s="95" t="str">
        <f t="shared" si="68"/>
        <v>DIverses</v>
      </c>
      <c r="X626" s="108">
        <f t="shared" si="69"/>
        <v>30</v>
      </c>
      <c r="Y626" s="34"/>
      <c r="AC626" s="34"/>
      <c r="AF626" s="34"/>
      <c r="AG626" s="34"/>
      <c r="AH626" s="34"/>
    </row>
    <row r="627" spans="1:34" ht="30" customHeight="1" x14ac:dyDescent="0.25">
      <c r="A627" s="56" t="s">
        <v>15093</v>
      </c>
      <c r="B627" s="57" t="s">
        <v>75</v>
      </c>
      <c r="C627" s="57">
        <v>18</v>
      </c>
      <c r="D627" s="57">
        <v>30</v>
      </c>
      <c r="E627" s="58">
        <v>44461</v>
      </c>
      <c r="F627" s="59"/>
      <c r="G627" s="57"/>
      <c r="H627" s="61" t="str">
        <f>IFERROR(VLOOKUP(Abfalldokumentation!$B627,Artikel!A:C,3,FALSE),Abfalldokumentation!$B627)</f>
        <v>Diverses</v>
      </c>
      <c r="I627" s="90" t="str">
        <f>VLOOKUP(V627,'Linien - BU'!A:B,2,FALSE)</f>
        <v>BU3</v>
      </c>
      <c r="J627" s="91">
        <f t="shared" si="63"/>
        <v>18</v>
      </c>
      <c r="K627" s="92">
        <f>Abfalldokumentation!$E627</f>
        <v>44461</v>
      </c>
      <c r="L627" s="91" t="str">
        <f>IFERROR(IF(AND(OR(Abfalldokumentation!$I627="BU3",Abfalldokumentation!$I627="Verkauf"),Abfalldokumentation!$N627="Schimmel",Abfalldokumentation!$O627="keinen Abnehmer/kein Schälpersonal"),"Div. Zipfel, ES ohne Verwendung",VLOOKUP(Abfalldokumentation!$M627,Produktgruppen!A:B,2,FALSE)),"-")</f>
        <v>Diverses</v>
      </c>
      <c r="M627" s="93" t="str">
        <f>IFERROR(VLOOKUP(Abfalldokumentation!$W627,Artikel!A:C,3,FALSE),Abfalldokumentation!$W627)</f>
        <v>Diverses</v>
      </c>
      <c r="N627" s="94" t="str">
        <f>VLOOKUP(D627,'Liste Gründe'!A:D,2,FALSE)</f>
        <v>Linienbezogen</v>
      </c>
      <c r="O627" s="92" t="str">
        <f>IF(ISBLANK(F627),VLOOKUP(Abfalldokumentation!$X627,'Liste Gründe'!A:D,3,FALSE),F627)</f>
        <v>Maschinenabfall</v>
      </c>
      <c r="P627" s="94" t="str">
        <f>IF(ISBLANK(Abfalldokumentation!$G627),"-",Abfalldokumentation!$G627)</f>
        <v>-</v>
      </c>
      <c r="Q627" s="93">
        <f t="shared" si="64"/>
        <v>38</v>
      </c>
      <c r="R627" s="94" t="str">
        <f t="shared" si="65"/>
        <v>Produkte</v>
      </c>
      <c r="S627" s="94" t="str">
        <f t="shared" si="66"/>
        <v>BUs</v>
      </c>
      <c r="T627" s="94" t="str">
        <f t="shared" si="67"/>
        <v>Symptome</v>
      </c>
      <c r="U627" s="94" t="str">
        <f>IFERROR(VLOOKUP(Abfalldokumentation!$W627,Kennzahlen!S:U,3,FALSE)*Abfalldokumentation!$J627,"0")</f>
        <v>0</v>
      </c>
      <c r="V627" s="93" t="str">
        <f>IF(ISBLANK(A627),VLOOKUP(Abfalldokumentation!$W627,'Linien - BU'!R:S,2,FALSE),A627)</f>
        <v>L36</v>
      </c>
      <c r="W627" s="95" t="str">
        <f t="shared" si="68"/>
        <v>Diverses</v>
      </c>
      <c r="X627" s="108">
        <f t="shared" si="69"/>
        <v>30</v>
      </c>
      <c r="Y627" s="34"/>
      <c r="AC627" s="34"/>
      <c r="AF627" s="34"/>
      <c r="AG627" s="34"/>
      <c r="AH627" s="34"/>
    </row>
    <row r="628" spans="1:34" ht="30" customHeight="1" x14ac:dyDescent="0.25">
      <c r="A628" s="50" t="s">
        <v>376</v>
      </c>
      <c r="B628" s="51" t="s">
        <v>75</v>
      </c>
      <c r="C628" s="51">
        <v>24</v>
      </c>
      <c r="D628" s="51">
        <v>30</v>
      </c>
      <c r="E628" s="52">
        <v>44461</v>
      </c>
      <c r="F628" s="53"/>
      <c r="G628" s="51"/>
      <c r="H628" s="55" t="str">
        <f>IFERROR(VLOOKUP(Abfalldokumentation!$B628,Artikel!A:C,3,FALSE),Abfalldokumentation!$B628)</f>
        <v>Diverses</v>
      </c>
      <c r="I628" s="96" t="str">
        <f>VLOOKUP(V628,'Linien - BU'!A:B,2,FALSE)</f>
        <v>BU3</v>
      </c>
      <c r="J628" s="97">
        <f t="shared" si="63"/>
        <v>24</v>
      </c>
      <c r="K628" s="98">
        <f>Abfalldokumentation!$E628</f>
        <v>44461</v>
      </c>
      <c r="L628" s="97" t="str">
        <f>IFERROR(IF(AND(OR(Abfalldokumentation!$I628="BU3",Abfalldokumentation!$I628="Verkauf"),Abfalldokumentation!$N628="Schimmel",Abfalldokumentation!$O628="keinen Abnehmer/kein Schälpersonal"),"Div. Zipfel, ES ohne Verwendung",VLOOKUP(Abfalldokumentation!$M628,Produktgruppen!A:B,2,FALSE)),"-")</f>
        <v>Diverses</v>
      </c>
      <c r="M628" s="99" t="str">
        <f>IFERROR(VLOOKUP(Abfalldokumentation!$W628,Artikel!A:C,3,FALSE),Abfalldokumentation!$W628)</f>
        <v>Diverses</v>
      </c>
      <c r="N628" s="100" t="str">
        <f>VLOOKUP(D628,'Liste Gründe'!A:D,2,FALSE)</f>
        <v>Linienbezogen</v>
      </c>
      <c r="O628" s="98" t="str">
        <f>IF(ISBLANK(F628),VLOOKUP(Abfalldokumentation!$X628,'Liste Gründe'!A:D,3,FALSE),F628)</f>
        <v>Maschinenabfall</v>
      </c>
      <c r="P628" s="100" t="str">
        <f>IF(ISBLANK(Abfalldokumentation!$G628),"-",Abfalldokumentation!$G628)</f>
        <v>-</v>
      </c>
      <c r="Q628" s="99">
        <f t="shared" si="64"/>
        <v>38</v>
      </c>
      <c r="R628" s="100" t="str">
        <f t="shared" si="65"/>
        <v>Produkte</v>
      </c>
      <c r="S628" s="100" t="str">
        <f t="shared" si="66"/>
        <v>BUs</v>
      </c>
      <c r="T628" s="100" t="str">
        <f t="shared" si="67"/>
        <v>Symptome</v>
      </c>
      <c r="U628" s="100" t="str">
        <f>IFERROR(VLOOKUP(Abfalldokumentation!$W628,Kennzahlen!S:U,3,FALSE)*Abfalldokumentation!$J628,"0")</f>
        <v>0</v>
      </c>
      <c r="V628" s="99" t="str">
        <f>IF(ISBLANK(A628),VLOOKUP(Abfalldokumentation!$W628,'Linien - BU'!R:S,2,FALSE),A628)</f>
        <v>L18</v>
      </c>
      <c r="W628" s="95" t="str">
        <f t="shared" si="68"/>
        <v>Diverses</v>
      </c>
      <c r="X628" s="108">
        <f t="shared" si="69"/>
        <v>30</v>
      </c>
      <c r="Y628" s="34"/>
      <c r="AC628" s="34"/>
      <c r="AF628" s="34"/>
      <c r="AG628" s="34"/>
      <c r="AH628" s="34"/>
    </row>
    <row r="629" spans="1:34" ht="30" customHeight="1" x14ac:dyDescent="0.25">
      <c r="A629" s="56" t="s">
        <v>127</v>
      </c>
      <c r="B629" s="57" t="s">
        <v>75</v>
      </c>
      <c r="C629" s="57">
        <v>12</v>
      </c>
      <c r="D629" s="57">
        <v>22</v>
      </c>
      <c r="E629" s="58">
        <v>44461</v>
      </c>
      <c r="F629" s="59" t="s">
        <v>269</v>
      </c>
      <c r="G629" s="57" t="s">
        <v>36</v>
      </c>
      <c r="H629" s="61" t="str">
        <f>IFERROR(VLOOKUP(Abfalldokumentation!$B629,Artikel!A:C,3,FALSE),Abfalldokumentation!$B629)</f>
        <v>Diverses</v>
      </c>
      <c r="I629" s="90" t="str">
        <f>VLOOKUP(V629,'Linien - BU'!A:B,2,FALSE)</f>
        <v>BU1</v>
      </c>
      <c r="J629" s="91">
        <f t="shared" si="63"/>
        <v>12</v>
      </c>
      <c r="K629" s="92">
        <f>Abfalldokumentation!$E629</f>
        <v>44461</v>
      </c>
      <c r="L629" s="91" t="str">
        <f>IFERROR(IF(AND(OR(Abfalldokumentation!$I629="BU3",Abfalldokumentation!$I629="Verkauf"),Abfalldokumentation!$N629="Schimmel",Abfalldokumentation!$O629="keinen Abnehmer/kein Schälpersonal"),"Div. Zipfel, ES ohne Verwendung",VLOOKUP(Abfalldokumentation!$M629,Produktgruppen!A:B,2,FALSE)),"-")</f>
        <v>Diverses</v>
      </c>
      <c r="M629" s="93" t="str">
        <f>IFERROR(VLOOKUP(Abfalldokumentation!$W629,Artikel!A:C,3,FALSE),Abfalldokumentation!$W629)</f>
        <v>Diverses</v>
      </c>
      <c r="N629" s="94" t="str">
        <f>VLOOKUP(D629,'Liste Gründe'!A:D,2,FALSE)</f>
        <v>Rest</v>
      </c>
      <c r="O629" s="92" t="str">
        <f>IF(ISBLANK(F629),VLOOKUP(Abfalldokumentation!$X629,'Liste Gründe'!A:D,3,FALSE),F629)</f>
        <v>Rohware zu weich</v>
      </c>
      <c r="P629" s="94" t="str">
        <f>IF(ISBLANK(Abfalldokumentation!$G629),"-",Abfalldokumentation!$G629)</f>
        <v>-</v>
      </c>
      <c r="Q629" s="93">
        <f t="shared" si="64"/>
        <v>38</v>
      </c>
      <c r="R629" s="94" t="str">
        <f t="shared" si="65"/>
        <v>Produkte</v>
      </c>
      <c r="S629" s="94" t="str">
        <f t="shared" si="66"/>
        <v>BUs</v>
      </c>
      <c r="T629" s="94" t="str">
        <f t="shared" si="67"/>
        <v>Symptome</v>
      </c>
      <c r="U629" s="94" t="str">
        <f>IFERROR(VLOOKUP(Abfalldokumentation!$W629,Kennzahlen!S:U,3,FALSE)*Abfalldokumentation!$J629,"0")</f>
        <v>0</v>
      </c>
      <c r="V629" s="93" t="str">
        <f>IF(ISBLANK(A629),VLOOKUP(Abfalldokumentation!$W629,'Linien - BU'!R:S,2,FALSE),A629)</f>
        <v>Strudelline</v>
      </c>
      <c r="W629" s="95" t="str">
        <f t="shared" si="68"/>
        <v>Diverses</v>
      </c>
      <c r="X629" s="108">
        <f t="shared" si="69"/>
        <v>22</v>
      </c>
      <c r="Y629" s="34"/>
      <c r="AC629" s="34"/>
      <c r="AF629" s="34"/>
      <c r="AG629" s="34"/>
      <c r="AH629" s="34"/>
    </row>
    <row r="630" spans="1:34" ht="30" customHeight="1" x14ac:dyDescent="0.25">
      <c r="A630" s="50" t="s">
        <v>7</v>
      </c>
      <c r="B630" s="51" t="s">
        <v>75</v>
      </c>
      <c r="C630" s="51">
        <v>38.5</v>
      </c>
      <c r="D630" s="51">
        <v>30</v>
      </c>
      <c r="E630" s="52">
        <v>44461</v>
      </c>
      <c r="F630" s="53"/>
      <c r="G630" s="51"/>
      <c r="H630" s="55" t="str">
        <f>IFERROR(VLOOKUP(Abfalldokumentation!$B630,Artikel!A:C,3,FALSE),Abfalldokumentation!$B630)</f>
        <v>Diverses</v>
      </c>
      <c r="I630" s="96" t="str">
        <f>VLOOKUP(V630,'Linien - BU'!A:B,2,FALSE)</f>
        <v>BU2</v>
      </c>
      <c r="J630" s="97">
        <f t="shared" si="63"/>
        <v>38.5</v>
      </c>
      <c r="K630" s="98">
        <f>Abfalldokumentation!$E630</f>
        <v>44461</v>
      </c>
      <c r="L630" s="97" t="str">
        <f>IFERROR(IF(AND(OR(Abfalldokumentation!$I630="BU3",Abfalldokumentation!$I630="Verkauf"),Abfalldokumentation!$N630="Schimmel",Abfalldokumentation!$O630="keinen Abnehmer/kein Schälpersonal"),"Div. Zipfel, ES ohne Verwendung",VLOOKUP(Abfalldokumentation!$M630,Produktgruppen!A:B,2,FALSE)),"-")</f>
        <v>Diverses</v>
      </c>
      <c r="M630" s="99" t="str">
        <f>IFERROR(VLOOKUP(Abfalldokumentation!$W630,Artikel!A:C,3,FALSE),Abfalldokumentation!$W630)</f>
        <v>Diverses</v>
      </c>
      <c r="N630" s="100" t="str">
        <f>VLOOKUP(D630,'Liste Gründe'!A:D,2,FALSE)</f>
        <v>Linienbezogen</v>
      </c>
      <c r="O630" s="98" t="str">
        <f>IF(ISBLANK(F630),VLOOKUP(Abfalldokumentation!$X630,'Liste Gründe'!A:D,3,FALSE),F630)</f>
        <v>Maschinenabfall</v>
      </c>
      <c r="P630" s="100" t="str">
        <f>IF(ISBLANK(Abfalldokumentation!$G630),"-",Abfalldokumentation!$G630)</f>
        <v>-</v>
      </c>
      <c r="Q630" s="99">
        <f t="shared" si="64"/>
        <v>38</v>
      </c>
      <c r="R630" s="100" t="str">
        <f t="shared" si="65"/>
        <v>Produkte</v>
      </c>
      <c r="S630" s="100" t="str">
        <f t="shared" si="66"/>
        <v>BUs</v>
      </c>
      <c r="T630" s="100" t="str">
        <f t="shared" si="67"/>
        <v>Symptome</v>
      </c>
      <c r="U630" s="100" t="str">
        <f>IFERROR(VLOOKUP(Abfalldokumentation!$W630,Kennzahlen!S:U,3,FALSE)*Abfalldokumentation!$J630,"0")</f>
        <v>0</v>
      </c>
      <c r="V630" s="99" t="str">
        <f>IF(ISBLANK(A630),VLOOKUP(Abfalldokumentation!$W630,'Linien - BU'!R:S,2,FALSE),A630)</f>
        <v>BU2</v>
      </c>
      <c r="W630" s="95" t="str">
        <f t="shared" si="68"/>
        <v>Diverses</v>
      </c>
      <c r="X630" s="108">
        <f t="shared" si="69"/>
        <v>30</v>
      </c>
      <c r="Y630" s="34"/>
      <c r="AC630" s="34"/>
      <c r="AF630" s="34"/>
      <c r="AG630" s="34"/>
      <c r="AH630" s="34"/>
    </row>
    <row r="631" spans="1:34" ht="30" customHeight="1" x14ac:dyDescent="0.25">
      <c r="A631" s="56" t="s">
        <v>77</v>
      </c>
      <c r="B631" s="57" t="s">
        <v>75</v>
      </c>
      <c r="C631" s="57">
        <v>33</v>
      </c>
      <c r="D631" s="57">
        <v>30</v>
      </c>
      <c r="E631" s="58">
        <v>44461</v>
      </c>
      <c r="F631" s="59"/>
      <c r="G631" s="57"/>
      <c r="H631" s="61" t="str">
        <f>IFERROR(VLOOKUP(Abfalldokumentation!$B631,Artikel!A:C,3,FALSE),Abfalldokumentation!$B631)</f>
        <v>Diverses</v>
      </c>
      <c r="I631" s="90" t="str">
        <f>VLOOKUP(V631,'Linien - BU'!A:B,2,FALSE)</f>
        <v>BU2</v>
      </c>
      <c r="J631" s="91">
        <f t="shared" si="63"/>
        <v>33</v>
      </c>
      <c r="K631" s="92">
        <f>Abfalldokumentation!$E631</f>
        <v>44461</v>
      </c>
      <c r="L631" s="91" t="str">
        <f>IFERROR(IF(AND(OR(Abfalldokumentation!$I631="BU3",Abfalldokumentation!$I631="Verkauf"),Abfalldokumentation!$N631="Schimmel",Abfalldokumentation!$O631="keinen Abnehmer/kein Schälpersonal"),"Div. Zipfel, ES ohne Verwendung",VLOOKUP(Abfalldokumentation!$M631,Produktgruppen!A:B,2,FALSE)),"-")</f>
        <v>Diverses</v>
      </c>
      <c r="M631" s="93" t="str">
        <f>IFERROR(VLOOKUP(Abfalldokumentation!$W631,Artikel!A:C,3,FALSE),Abfalldokumentation!$W631)</f>
        <v>Diverses</v>
      </c>
      <c r="N631" s="94" t="str">
        <f>VLOOKUP(D631,'Liste Gründe'!A:D,2,FALSE)</f>
        <v>Linienbezogen</v>
      </c>
      <c r="O631" s="92" t="str">
        <f>IF(ISBLANK(F631),VLOOKUP(Abfalldokumentation!$X631,'Liste Gründe'!A:D,3,FALSE),F631)</f>
        <v>Maschinenabfall</v>
      </c>
      <c r="P631" s="94" t="str">
        <f>IF(ISBLANK(Abfalldokumentation!$G631),"-",Abfalldokumentation!$G631)</f>
        <v>-</v>
      </c>
      <c r="Q631" s="93">
        <f t="shared" si="64"/>
        <v>38</v>
      </c>
      <c r="R631" s="94" t="str">
        <f t="shared" si="65"/>
        <v>Produkte</v>
      </c>
      <c r="S631" s="94" t="str">
        <f t="shared" si="66"/>
        <v>BUs</v>
      </c>
      <c r="T631" s="94" t="str">
        <f t="shared" si="67"/>
        <v>Symptome</v>
      </c>
      <c r="U631" s="94" t="str">
        <f>IFERROR(VLOOKUP(Abfalldokumentation!$W631,Kennzahlen!S:U,3,FALSE)*Abfalldokumentation!$J631,"0")</f>
        <v>0</v>
      </c>
      <c r="V631" s="93" t="str">
        <f>IF(ISBLANK(A631),VLOOKUP(Abfalldokumentation!$W631,'Linien - BU'!R:S,2,FALSE),A631)</f>
        <v>Bu2</v>
      </c>
      <c r="W631" s="95" t="str">
        <f t="shared" si="68"/>
        <v>Diverses</v>
      </c>
      <c r="X631" s="108">
        <f t="shared" si="69"/>
        <v>30</v>
      </c>
      <c r="Y631" s="34"/>
      <c r="AC631" s="34"/>
      <c r="AF631" s="34"/>
      <c r="AG631" s="34"/>
      <c r="AH631" s="34"/>
    </row>
    <row r="632" spans="1:34" ht="30" customHeight="1" x14ac:dyDescent="0.25">
      <c r="A632" s="50" t="s">
        <v>63</v>
      </c>
      <c r="B632" s="51" t="s">
        <v>60</v>
      </c>
      <c r="C632" s="51">
        <v>82</v>
      </c>
      <c r="D632" s="51">
        <v>30</v>
      </c>
      <c r="E632" s="52">
        <v>44461</v>
      </c>
      <c r="F632" s="53"/>
      <c r="G632" s="51"/>
      <c r="H632" s="55" t="str">
        <f>IFERROR(VLOOKUP(Abfalldokumentation!$B632,Artikel!A:C,3,FALSE),Abfalldokumentation!$B632)</f>
        <v>Diverses aus Abfüllung</v>
      </c>
      <c r="I632" s="96" t="str">
        <f>VLOOKUP(V632,'Linien - BU'!A:B,2,FALSE)</f>
        <v>BU1</v>
      </c>
      <c r="J632" s="97">
        <f t="shared" si="63"/>
        <v>82</v>
      </c>
      <c r="K632" s="98">
        <f>Abfalldokumentation!$E632</f>
        <v>44461</v>
      </c>
      <c r="L632" s="97" t="str">
        <f>IFERROR(IF(AND(OR(Abfalldokumentation!$I632="BU3",Abfalldokumentation!$I632="Verkauf"),Abfalldokumentation!$N632="Schimmel",Abfalldokumentation!$O632="keinen Abnehmer/kein Schälpersonal"),"Div. Zipfel, ES ohne Verwendung",VLOOKUP(Abfalldokumentation!$M632,Produktgruppen!A:B,2,FALSE)),"-")</f>
        <v>Diverses</v>
      </c>
      <c r="M632" s="99" t="str">
        <f>IFERROR(VLOOKUP(Abfalldokumentation!$W632,Artikel!A:C,3,FALSE),Abfalldokumentation!$W632)</f>
        <v>Diverses aus Abfüllung</v>
      </c>
      <c r="N632" s="100" t="str">
        <f>VLOOKUP(D632,'Liste Gründe'!A:D,2,FALSE)</f>
        <v>Linienbezogen</v>
      </c>
      <c r="O632" s="98" t="str">
        <f>IF(ISBLANK(F632),VLOOKUP(Abfalldokumentation!$X632,'Liste Gründe'!A:D,3,FALSE),F632)</f>
        <v>Maschinenabfall</v>
      </c>
      <c r="P632" s="100" t="str">
        <f>IF(ISBLANK(Abfalldokumentation!$G632),"-",Abfalldokumentation!$G632)</f>
        <v>-</v>
      </c>
      <c r="Q632" s="99">
        <f t="shared" si="64"/>
        <v>38</v>
      </c>
      <c r="R632" s="100" t="str">
        <f t="shared" si="65"/>
        <v>Produkte</v>
      </c>
      <c r="S632" s="100" t="str">
        <f t="shared" si="66"/>
        <v>BUs</v>
      </c>
      <c r="T632" s="100" t="str">
        <f t="shared" si="67"/>
        <v>Symptome</v>
      </c>
      <c r="U632" s="100" t="str">
        <f>IFERROR(VLOOKUP(Abfalldokumentation!$W632,Kennzahlen!S:U,3,FALSE)*Abfalldokumentation!$J632,"0")</f>
        <v>0</v>
      </c>
      <c r="V632" s="99" t="str">
        <f>IF(ISBLANK(A632),VLOOKUP(Abfalldokumentation!$W632,'Linien - BU'!R:S,2,FALSE),A632)</f>
        <v>Abfüllung</v>
      </c>
      <c r="W632" s="95" t="str">
        <f t="shared" si="68"/>
        <v>Diverses aus Abfüllung</v>
      </c>
      <c r="X632" s="108">
        <f t="shared" si="69"/>
        <v>30</v>
      </c>
      <c r="Y632" s="34"/>
      <c r="AC632" s="34"/>
      <c r="AF632" s="34"/>
      <c r="AG632" s="34"/>
      <c r="AH632" s="34"/>
    </row>
    <row r="633" spans="1:34" ht="30" customHeight="1" x14ac:dyDescent="0.25">
      <c r="A633" s="56" t="s">
        <v>63</v>
      </c>
      <c r="B633" s="57" t="s">
        <v>60</v>
      </c>
      <c r="C633" s="57">
        <v>88.5</v>
      </c>
      <c r="D633" s="57">
        <v>30</v>
      </c>
      <c r="E633" s="58">
        <v>44461</v>
      </c>
      <c r="F633" s="59"/>
      <c r="G633" s="57"/>
      <c r="H633" s="61" t="str">
        <f>IFERROR(VLOOKUP(Abfalldokumentation!$B633,Artikel!A:C,3,FALSE),Abfalldokumentation!$B633)</f>
        <v>Diverses aus Abfüllung</v>
      </c>
      <c r="I633" s="90" t="str">
        <f>VLOOKUP(V633,'Linien - BU'!A:B,2,FALSE)</f>
        <v>BU1</v>
      </c>
      <c r="J633" s="91">
        <f t="shared" si="63"/>
        <v>88.5</v>
      </c>
      <c r="K633" s="92">
        <f>Abfalldokumentation!$E633</f>
        <v>44461</v>
      </c>
      <c r="L633" s="91" t="str">
        <f>IFERROR(IF(AND(OR(Abfalldokumentation!$I633="BU3",Abfalldokumentation!$I633="Verkauf"),Abfalldokumentation!$N633="Schimmel",Abfalldokumentation!$O633="keinen Abnehmer/kein Schälpersonal"),"Div. Zipfel, ES ohne Verwendung",VLOOKUP(Abfalldokumentation!$M633,Produktgruppen!A:B,2,FALSE)),"-")</f>
        <v>Diverses</v>
      </c>
      <c r="M633" s="93" t="str">
        <f>IFERROR(VLOOKUP(Abfalldokumentation!$W633,Artikel!A:C,3,FALSE),Abfalldokumentation!$W633)</f>
        <v>Diverses aus Abfüllung</v>
      </c>
      <c r="N633" s="94" t="str">
        <f>VLOOKUP(D633,'Liste Gründe'!A:D,2,FALSE)</f>
        <v>Linienbezogen</v>
      </c>
      <c r="O633" s="92" t="str">
        <f>IF(ISBLANK(F633),VLOOKUP(Abfalldokumentation!$X633,'Liste Gründe'!A:D,3,FALSE),F633)</f>
        <v>Maschinenabfall</v>
      </c>
      <c r="P633" s="94" t="str">
        <f>IF(ISBLANK(Abfalldokumentation!$G633),"-",Abfalldokumentation!$G633)</f>
        <v>-</v>
      </c>
      <c r="Q633" s="93">
        <f t="shared" si="64"/>
        <v>38</v>
      </c>
      <c r="R633" s="94" t="str">
        <f t="shared" si="65"/>
        <v>Produkte</v>
      </c>
      <c r="S633" s="94" t="str">
        <f t="shared" si="66"/>
        <v>BUs</v>
      </c>
      <c r="T633" s="94" t="str">
        <f t="shared" si="67"/>
        <v>Symptome</v>
      </c>
      <c r="U633" s="94" t="str">
        <f>IFERROR(VLOOKUP(Abfalldokumentation!$W633,Kennzahlen!S:U,3,FALSE)*Abfalldokumentation!$J633,"0")</f>
        <v>0</v>
      </c>
      <c r="V633" s="93" t="str">
        <f>IF(ISBLANK(A633),VLOOKUP(Abfalldokumentation!$W633,'Linien - BU'!R:S,2,FALSE),A633)</f>
        <v>Abfüllung</v>
      </c>
      <c r="W633" s="95" t="str">
        <f t="shared" si="68"/>
        <v>Diverses aus Abfüllung</v>
      </c>
      <c r="X633" s="108">
        <f t="shared" si="69"/>
        <v>30</v>
      </c>
      <c r="Y633" s="34"/>
      <c r="AC633" s="34"/>
      <c r="AF633" s="34"/>
      <c r="AG633" s="34"/>
      <c r="AH633" s="34"/>
    </row>
    <row r="634" spans="1:34" ht="30" customHeight="1" x14ac:dyDescent="0.25">
      <c r="A634" s="50" t="s">
        <v>41</v>
      </c>
      <c r="B634" s="51" t="s">
        <v>81</v>
      </c>
      <c r="C634" s="51">
        <v>19.5</v>
      </c>
      <c r="D634" s="51">
        <v>22</v>
      </c>
      <c r="E634" s="52">
        <v>44461</v>
      </c>
      <c r="F634" s="53" t="s">
        <v>61</v>
      </c>
      <c r="G634" s="54" t="s">
        <v>15114</v>
      </c>
      <c r="H634" s="55" t="str">
        <f>IFERROR(VLOOKUP(Abfalldokumentation!$B634,Artikel!A:C,3,FALSE),Abfalldokumentation!$B634)</f>
        <v>Diverses aus Schmelze</v>
      </c>
      <c r="I634" s="96" t="str">
        <f>VLOOKUP(V634,'Linien - BU'!A:B,2,FALSE)</f>
        <v>BU1</v>
      </c>
      <c r="J634" s="97">
        <f t="shared" si="63"/>
        <v>19.5</v>
      </c>
      <c r="K634" s="98">
        <f>Abfalldokumentation!$E634</f>
        <v>44461</v>
      </c>
      <c r="L634" s="97" t="str">
        <f>IFERROR(IF(AND(OR(Abfalldokumentation!$I634="BU3",Abfalldokumentation!$I634="Verkauf"),Abfalldokumentation!$N634="Schimmel",Abfalldokumentation!$O634="keinen Abnehmer/kein Schälpersonal"),"Div. Zipfel, ES ohne Verwendung",VLOOKUP(Abfalldokumentation!$M634,Produktgruppen!A:B,2,FALSE)),"-")</f>
        <v>Diverses</v>
      </c>
      <c r="M634" s="99" t="str">
        <f>IFERROR(VLOOKUP(Abfalldokumentation!$W634,Artikel!A:C,3,FALSE),Abfalldokumentation!$W634)</f>
        <v>Diverses aus Schmelze</v>
      </c>
      <c r="N634" s="100" t="str">
        <f>VLOOKUP(D634,'Liste Gründe'!A:D,2,FALSE)</f>
        <v>Rest</v>
      </c>
      <c r="O634" s="98" t="str">
        <f>IF(ISBLANK(F634),VLOOKUP(Abfalldokumentation!$X634,'Liste Gründe'!A:D,3,FALSE),F634)</f>
        <v>Fremdkörper</v>
      </c>
      <c r="P634" s="100" t="str">
        <f>IF(ISBLANK(Abfalldokumentation!$G634),"-",Abfalldokumentation!$G634)</f>
        <v>Interleaver im Produkt von L34</v>
      </c>
      <c r="Q634" s="99">
        <f t="shared" si="64"/>
        <v>38</v>
      </c>
      <c r="R634" s="100" t="str">
        <f t="shared" si="65"/>
        <v>Produkte</v>
      </c>
      <c r="S634" s="100" t="str">
        <f t="shared" si="66"/>
        <v>BUs</v>
      </c>
      <c r="T634" s="100" t="str">
        <f t="shared" si="67"/>
        <v>Symptome</v>
      </c>
      <c r="U634" s="100" t="str">
        <f>IFERROR(VLOOKUP(Abfalldokumentation!$W634,Kennzahlen!S:U,3,FALSE)*Abfalldokumentation!$J634,"0")</f>
        <v>0</v>
      </c>
      <c r="V634" s="99" t="str">
        <f>IF(ISBLANK(A634),VLOOKUP(Abfalldokumentation!$W634,'Linien - BU'!R:S,2,FALSE),A634)</f>
        <v>Schmelze</v>
      </c>
      <c r="W634" s="95" t="str">
        <f t="shared" si="68"/>
        <v>Diverses aus Schmelze</v>
      </c>
      <c r="X634" s="108">
        <f t="shared" si="69"/>
        <v>22</v>
      </c>
      <c r="Y634" s="34"/>
      <c r="AC634" s="34"/>
      <c r="AF634" s="34"/>
      <c r="AG634" s="34"/>
      <c r="AH634" s="34"/>
    </row>
    <row r="635" spans="1:34" ht="30" customHeight="1" x14ac:dyDescent="0.25">
      <c r="A635" s="56" t="s">
        <v>140</v>
      </c>
      <c r="B635" s="57" t="s">
        <v>199</v>
      </c>
      <c r="C635" s="57">
        <v>7</v>
      </c>
      <c r="D635" s="57">
        <v>74</v>
      </c>
      <c r="E635" s="58">
        <v>44461</v>
      </c>
      <c r="F635" s="59" t="s">
        <v>68</v>
      </c>
      <c r="G635" s="57" t="s">
        <v>68</v>
      </c>
      <c r="H635" s="61" t="str">
        <f>IFERROR(VLOOKUP(Abfalldokumentation!$B635,Artikel!A:C,3,FALSE),Abfalldokumentation!$B635)</f>
        <v>Diverses QM</v>
      </c>
      <c r="I635" s="90" t="str">
        <f>VLOOKUP(V635,'Linien - BU'!A:B,2,FALSE)</f>
        <v>Rest</v>
      </c>
      <c r="J635" s="91">
        <f t="shared" si="63"/>
        <v>7</v>
      </c>
      <c r="K635" s="92">
        <f>Abfalldokumentation!$E635</f>
        <v>44461</v>
      </c>
      <c r="L635" s="91" t="str">
        <f>IFERROR(IF(AND(OR(Abfalldokumentation!$I635="BU3",Abfalldokumentation!$I635="Verkauf"),Abfalldokumentation!$N635="Schimmel",Abfalldokumentation!$O635="keinen Abnehmer/kein Schälpersonal"),"Div. Zipfel, ES ohne Verwendung",VLOOKUP(Abfalldokumentation!$M635,Produktgruppen!A:B,2,FALSE)),"-")</f>
        <v>Qualitätssicherung</v>
      </c>
      <c r="M635" s="93" t="str">
        <f>IFERROR(VLOOKUP(Abfalldokumentation!$W635,Artikel!A:C,3,FALSE),Abfalldokumentation!$W635)</f>
        <v>Diverses QM</v>
      </c>
      <c r="N635" s="94" t="str">
        <f>VLOOKUP(D635,'Liste Gründe'!A:D,2,FALSE)</f>
        <v>Qualitätssicherung</v>
      </c>
      <c r="O635" s="92" t="str">
        <f>IF(ISBLANK(F635),VLOOKUP(Abfalldokumentation!$X635,'Liste Gründe'!A:D,3,FALSE),F635)</f>
        <v>Sensorik</v>
      </c>
      <c r="P635" s="94" t="str">
        <f>IF(ISBLANK(Abfalldokumentation!$G635),"-",Abfalldokumentation!$G635)</f>
        <v>Sensorik</v>
      </c>
      <c r="Q635" s="93">
        <f t="shared" si="64"/>
        <v>38</v>
      </c>
      <c r="R635" s="94" t="str">
        <f t="shared" si="65"/>
        <v>Produkte</v>
      </c>
      <c r="S635" s="94" t="str">
        <f t="shared" si="66"/>
        <v>BUs</v>
      </c>
      <c r="T635" s="94" t="str">
        <f t="shared" si="67"/>
        <v>Symptome</v>
      </c>
      <c r="U635" s="94" t="str">
        <f>IFERROR(VLOOKUP(Abfalldokumentation!$W635,Kennzahlen!S:U,3,FALSE)*Abfalldokumentation!$J635,"0")</f>
        <v>0</v>
      </c>
      <c r="V635" s="93" t="str">
        <f>IF(ISBLANK(A635),VLOOKUP(Abfalldokumentation!$W635,'Linien - BU'!R:S,2,FALSE),A635)</f>
        <v>QM</v>
      </c>
      <c r="W635" s="95" t="str">
        <f t="shared" si="68"/>
        <v>Diverses QM</v>
      </c>
      <c r="X635" s="108">
        <f t="shared" si="69"/>
        <v>74</v>
      </c>
      <c r="Y635" s="34"/>
      <c r="AC635" s="34"/>
      <c r="AF635" s="34"/>
      <c r="AG635" s="34"/>
      <c r="AH635" s="34"/>
    </row>
    <row r="636" spans="1:34" ht="30" customHeight="1" x14ac:dyDescent="0.25">
      <c r="A636" s="50" t="s">
        <v>9</v>
      </c>
      <c r="B636" s="51" t="s">
        <v>311</v>
      </c>
      <c r="C636" s="51">
        <v>23</v>
      </c>
      <c r="D636" s="51">
        <v>12</v>
      </c>
      <c r="E636" s="52">
        <v>44461</v>
      </c>
      <c r="F636" s="53" t="s">
        <v>39</v>
      </c>
      <c r="G636" s="51" t="s">
        <v>15036</v>
      </c>
      <c r="H636" s="55" t="str">
        <f>IFERROR(VLOOKUP(Abfalldokumentation!$B636,Artikel!A:C,3,FALSE),Abfalldokumentation!$B636)</f>
        <v>Diverses Schimmel BU4</v>
      </c>
      <c r="I636" s="96" t="str">
        <f>VLOOKUP(V636,'Linien - BU'!A:B,2,FALSE)</f>
        <v>BU4</v>
      </c>
      <c r="J636" s="97">
        <f t="shared" si="63"/>
        <v>23</v>
      </c>
      <c r="K636" s="98">
        <f>Abfalldokumentation!$E636</f>
        <v>44461</v>
      </c>
      <c r="L636" s="97" t="str">
        <f>IFERROR(IF(AND(OR(Abfalldokumentation!$I636="BU3",Abfalldokumentation!$I636="Verkauf"),Abfalldokumentation!$N636="Schimmel",Abfalldokumentation!$O636="keinen Abnehmer/kein Schälpersonal"),"Div. Zipfel, ES ohne Verwendung",VLOOKUP(Abfalldokumentation!$M636,Produktgruppen!A:B,2,FALSE)),"-")</f>
        <v>Diverses</v>
      </c>
      <c r="M636" s="99" t="str">
        <f>IFERROR(VLOOKUP(Abfalldokumentation!$W636,Artikel!A:C,3,FALSE),Abfalldokumentation!$W636)</f>
        <v>Diverses Schimmel BU4</v>
      </c>
      <c r="N636" s="100" t="str">
        <f>VLOOKUP(D636,'Liste Gründe'!A:D,2,FALSE)</f>
        <v>Schimmel</v>
      </c>
      <c r="O636" s="98" t="str">
        <f>IF(ISBLANK(F636),VLOOKUP(Abfalldokumentation!$X636,'Liste Gründe'!A:D,3,FALSE),F636)</f>
        <v>keine Verarbeitung</v>
      </c>
      <c r="P636" s="100" t="str">
        <f>IF(ISBLANK(Abfalldokumentation!$G636),"-",Abfalldokumentation!$G636)</f>
        <v>Keinen Einsatz</v>
      </c>
      <c r="Q636" s="99">
        <f t="shared" si="64"/>
        <v>38</v>
      </c>
      <c r="R636" s="100" t="str">
        <f t="shared" si="65"/>
        <v>Produkte</v>
      </c>
      <c r="S636" s="100" t="str">
        <f t="shared" si="66"/>
        <v>BUs</v>
      </c>
      <c r="T636" s="100" t="str">
        <f t="shared" si="67"/>
        <v>Symptome</v>
      </c>
      <c r="U636" s="100" t="str">
        <f>IFERROR(VLOOKUP(Abfalldokumentation!$W636,Kennzahlen!S:U,3,FALSE)*Abfalldokumentation!$J636,"0")</f>
        <v>0</v>
      </c>
      <c r="V636" s="99" t="str">
        <f>IF(ISBLANK(A636),VLOOKUP(Abfalldokumentation!$W636,'Linien - BU'!R:S,2,FALSE),A636)</f>
        <v>BU4</v>
      </c>
      <c r="W636" s="95" t="str">
        <f t="shared" si="68"/>
        <v>Diverses Schimmel BU4</v>
      </c>
      <c r="X636" s="108">
        <f t="shared" si="69"/>
        <v>12</v>
      </c>
      <c r="Y636" s="34"/>
      <c r="AC636" s="34"/>
      <c r="AF636" s="34"/>
      <c r="AG636" s="34"/>
      <c r="AH636" s="34"/>
    </row>
    <row r="637" spans="1:34" ht="30" customHeight="1" x14ac:dyDescent="0.25">
      <c r="A637" s="56" t="s">
        <v>348</v>
      </c>
      <c r="B637" s="57" t="s">
        <v>306</v>
      </c>
      <c r="C637" s="57">
        <v>345</v>
      </c>
      <c r="D637" s="57">
        <v>81</v>
      </c>
      <c r="E637" s="58">
        <v>44461</v>
      </c>
      <c r="F637" s="59"/>
      <c r="G637" s="60" t="s">
        <v>15269</v>
      </c>
      <c r="H637" s="61" t="str">
        <f>IFERROR(VLOOKUP(Abfalldokumentation!$B637,Artikel!A:C,3,FALSE),Abfalldokumentation!$B637)</f>
        <v>gemischte Räucherstücke</v>
      </c>
      <c r="I637" s="90" t="str">
        <f>VLOOKUP(V637,'Linien - BU'!A:B,2,FALSE)</f>
        <v>BU3</v>
      </c>
      <c r="J637" s="91">
        <f t="shared" si="63"/>
        <v>345</v>
      </c>
      <c r="K637" s="92">
        <f>Abfalldokumentation!$E637</f>
        <v>44461</v>
      </c>
      <c r="L637" s="91" t="str">
        <f>IFERROR(IF(AND(OR(Abfalldokumentation!$I637="BU3",Abfalldokumentation!$I637="Verkauf"),Abfalldokumentation!$N637="Schimmel",Abfalldokumentation!$O637="keinen Abnehmer/kein Schälpersonal"),"Div. Zipfel, ES ohne Verwendung",VLOOKUP(Abfalldokumentation!$M637,Produktgruppen!A:B,2,FALSE)),"-")</f>
        <v>Vorschmelz</v>
      </c>
      <c r="M637" s="93" t="str">
        <f>IFERROR(VLOOKUP(Abfalldokumentation!$W637,Artikel!A:C,3,FALSE),Abfalldokumentation!$W637)</f>
        <v>gemischte Räucherstücke</v>
      </c>
      <c r="N637" s="94" t="str">
        <f>VLOOKUP(D637,'Liste Gründe'!A:D,2,FALSE)</f>
        <v>Linienbezogen</v>
      </c>
      <c r="O637" s="92" t="str">
        <f>IF(ISBLANK(F637),VLOOKUP(Abfalldokumentation!$X637,'Liste Gründe'!A:D,3,FALSE),F637)</f>
        <v>gemischtes Produkt</v>
      </c>
      <c r="P637" s="94" t="str">
        <f>IF(ISBLANK(Abfalldokumentation!$G637),"-",Abfalldokumentation!$G637)</f>
        <v xml:space="preserve">gemischt, weil mehrere Produkte in einen Auftrag einfließen. VOS Trennung </v>
      </c>
      <c r="Q637" s="93">
        <f t="shared" si="64"/>
        <v>38</v>
      </c>
      <c r="R637" s="94" t="str">
        <f t="shared" si="65"/>
        <v>Produkte</v>
      </c>
      <c r="S637" s="94" t="str">
        <f t="shared" si="66"/>
        <v>BUs</v>
      </c>
      <c r="T637" s="94" t="str">
        <f t="shared" si="67"/>
        <v>Symptome</v>
      </c>
      <c r="U637" s="94" t="str">
        <f>IFERROR(VLOOKUP(Abfalldokumentation!$W637,Kennzahlen!S:U,3,FALSE)*Abfalldokumentation!$J637,"0")</f>
        <v>0</v>
      </c>
      <c r="V637" s="93" t="str">
        <f>IF(ISBLANK(A637),VLOOKUP(Abfalldokumentation!$W637,'Linien - BU'!R:S,2,FALSE),A637)</f>
        <v>L9</v>
      </c>
      <c r="W637" s="95" t="str">
        <f t="shared" si="68"/>
        <v>gemischte Räucherstücke</v>
      </c>
      <c r="X637" s="108">
        <f t="shared" si="69"/>
        <v>81</v>
      </c>
      <c r="Y637" s="34"/>
      <c r="AC637" s="34"/>
      <c r="AF637" s="34"/>
      <c r="AG637" s="34"/>
      <c r="AH637" s="34"/>
    </row>
    <row r="638" spans="1:34" ht="30" customHeight="1" x14ac:dyDescent="0.25">
      <c r="A638" s="50" t="s">
        <v>59</v>
      </c>
      <c r="B638" s="51" t="s">
        <v>57</v>
      </c>
      <c r="C638" s="51">
        <v>4.0999999999999996</v>
      </c>
      <c r="D638" s="62">
        <v>74</v>
      </c>
      <c r="E638" s="52">
        <v>44461</v>
      </c>
      <c r="F638" s="53" t="s">
        <v>68</v>
      </c>
      <c r="G638" s="54" t="s">
        <v>68</v>
      </c>
      <c r="H638" s="55" t="str">
        <f>IFERROR(VLOOKUP(Abfalldokumentation!$B638,Artikel!A:C,3,FALSE),Abfalldokumentation!$B638)</f>
        <v>Laborproben</v>
      </c>
      <c r="I638" s="96" t="str">
        <f>VLOOKUP(V638,'Linien - BU'!A:B,2,FALSE)</f>
        <v>Rest</v>
      </c>
      <c r="J638" s="97">
        <f t="shared" si="63"/>
        <v>4.0999999999999996</v>
      </c>
      <c r="K638" s="98">
        <f>Abfalldokumentation!$E638</f>
        <v>44461</v>
      </c>
      <c r="L638" s="97" t="str">
        <f>IFERROR(IF(AND(OR(Abfalldokumentation!$I638="BU3",Abfalldokumentation!$I638="Verkauf"),Abfalldokumentation!$N638="Schimmel",Abfalldokumentation!$O638="keinen Abnehmer/kein Schälpersonal"),"Div. Zipfel, ES ohne Verwendung",VLOOKUP(Abfalldokumentation!$M638,Produktgruppen!A:B,2,FALSE)),"-")</f>
        <v>Qualitätssicherung</v>
      </c>
      <c r="M638" s="99" t="str">
        <f>IFERROR(VLOOKUP(Abfalldokumentation!$W638,Artikel!A:C,3,FALSE),Abfalldokumentation!$W638)</f>
        <v>Laborproben</v>
      </c>
      <c r="N638" s="100" t="str">
        <f>VLOOKUP(D638,'Liste Gründe'!A:D,2,FALSE)</f>
        <v>Qualitätssicherung</v>
      </c>
      <c r="O638" s="98" t="str">
        <f>IF(ISBLANK(F638),VLOOKUP(Abfalldokumentation!$X638,'Liste Gründe'!A:D,3,FALSE),F638)</f>
        <v>Sensorik</v>
      </c>
      <c r="P638" s="100" t="str">
        <f>IF(ISBLANK(Abfalldokumentation!$G638),"-",Abfalldokumentation!$G638)</f>
        <v>Sensorik</v>
      </c>
      <c r="Q638" s="99">
        <f t="shared" si="64"/>
        <v>38</v>
      </c>
      <c r="R638" s="100" t="str">
        <f t="shared" si="65"/>
        <v>Produkte</v>
      </c>
      <c r="S638" s="100" t="str">
        <f t="shared" si="66"/>
        <v>BUs</v>
      </c>
      <c r="T638" s="100" t="str">
        <f t="shared" si="67"/>
        <v>Symptome</v>
      </c>
      <c r="U638" s="100" t="str">
        <f>IFERROR(VLOOKUP(Abfalldokumentation!$W638,Kennzahlen!S:U,3,FALSE)*Abfalldokumentation!$J638,"0")</f>
        <v>0</v>
      </c>
      <c r="V638" s="99" t="str">
        <f>IF(ISBLANK(A638),VLOOKUP(Abfalldokumentation!$W638,'Linien - BU'!R:S,2,FALSE),A638)</f>
        <v>Labor</v>
      </c>
      <c r="W638" s="95" t="str">
        <f t="shared" si="68"/>
        <v>Laborproben</v>
      </c>
      <c r="X638" s="108">
        <f t="shared" si="69"/>
        <v>74</v>
      </c>
      <c r="Y638" s="34"/>
      <c r="AC638" s="34"/>
      <c r="AF638" s="34"/>
      <c r="AG638" s="34"/>
      <c r="AH638" s="34"/>
    </row>
    <row r="639" spans="1:34" ht="30" customHeight="1" x14ac:dyDescent="0.25">
      <c r="A639" s="56" t="s">
        <v>63</v>
      </c>
      <c r="B639" s="57" t="s">
        <v>308</v>
      </c>
      <c r="C639" s="57">
        <v>8</v>
      </c>
      <c r="D639" s="57">
        <v>12</v>
      </c>
      <c r="E639" s="58">
        <v>44461</v>
      </c>
      <c r="F639" s="59" t="s">
        <v>10</v>
      </c>
      <c r="G639" s="57" t="s">
        <v>23</v>
      </c>
      <c r="H639" s="61" t="str">
        <f>IFERROR(VLOOKUP(Abfalldokumentation!$B639,Artikel!A:C,3,FALSE),Abfalldokumentation!$B639)</f>
        <v>Schinken Stange</v>
      </c>
      <c r="I639" s="90" t="str">
        <f>VLOOKUP(V639,'Linien - BU'!A:B,2,FALSE)</f>
        <v>BU1</v>
      </c>
      <c r="J639" s="91">
        <f t="shared" si="63"/>
        <v>8</v>
      </c>
      <c r="K639" s="92">
        <f>Abfalldokumentation!$E639</f>
        <v>44461</v>
      </c>
      <c r="L639" s="91" t="str">
        <f>IFERROR(IF(AND(OR(Abfalldokumentation!$I639="BU3",Abfalldokumentation!$I639="Verkauf"),Abfalldokumentation!$N639="Schimmel",Abfalldokumentation!$O639="keinen Abnehmer/kein Schälpersonal"),"Div. Zipfel, ES ohne Verwendung",VLOOKUP(Abfalldokumentation!$M639,Produktgruppen!A:B,2,FALSE)),"-")</f>
        <v>Rest</v>
      </c>
      <c r="M639" s="93" t="str">
        <f>IFERROR(VLOOKUP(Abfalldokumentation!$W639,Artikel!A:C,3,FALSE),Abfalldokumentation!$W639)</f>
        <v>Schinken Stange</v>
      </c>
      <c r="N639" s="94" t="str">
        <f>VLOOKUP(D639,'Liste Gründe'!A:D,2,FALSE)</f>
        <v>Schimmel</v>
      </c>
      <c r="O639" s="92" t="str">
        <f>IF(ISBLANK(F639),VLOOKUP(Abfalldokumentation!$X639,'Liste Gründe'!A:D,3,FALSE),F639)</f>
        <v>Rest</v>
      </c>
      <c r="P639" s="94" t="str">
        <f>IF(ISBLANK(Abfalldokumentation!$G639),"-",Abfalldokumentation!$G639)</f>
        <v>Schimmel, Reklamation QM</v>
      </c>
      <c r="Q639" s="93">
        <f t="shared" si="64"/>
        <v>38</v>
      </c>
      <c r="R639" s="94" t="str">
        <f t="shared" si="65"/>
        <v>Produkte</v>
      </c>
      <c r="S639" s="94" t="str">
        <f t="shared" si="66"/>
        <v>BUs</v>
      </c>
      <c r="T639" s="94" t="str">
        <f t="shared" si="67"/>
        <v>Symptome</v>
      </c>
      <c r="U639" s="94" t="str">
        <f>IFERROR(VLOOKUP(Abfalldokumentation!$W639,Kennzahlen!S:U,3,FALSE)*Abfalldokumentation!$J639,"0")</f>
        <v>0</v>
      </c>
      <c r="V639" s="93" t="str">
        <f>IF(ISBLANK(A639),VLOOKUP(Abfalldokumentation!$W639,'Linien - BU'!R:S,2,FALSE),A639)</f>
        <v>Abfüllung</v>
      </c>
      <c r="W639" s="95" t="str">
        <f t="shared" si="68"/>
        <v>Schinken Stange</v>
      </c>
      <c r="X639" s="108">
        <f t="shared" si="69"/>
        <v>12</v>
      </c>
      <c r="Y639" s="34"/>
      <c r="AC639" s="34"/>
      <c r="AF639" s="34"/>
      <c r="AG639" s="34"/>
      <c r="AH639" s="34"/>
    </row>
    <row r="640" spans="1:34" ht="30" customHeight="1" x14ac:dyDescent="0.25">
      <c r="A640" s="50" t="s">
        <v>74</v>
      </c>
      <c r="B640" s="51">
        <v>29500539</v>
      </c>
      <c r="C640" s="51">
        <v>57</v>
      </c>
      <c r="D640" s="51">
        <v>12</v>
      </c>
      <c r="E640" s="52">
        <v>44462</v>
      </c>
      <c r="F640" s="53" t="s">
        <v>39</v>
      </c>
      <c r="G640" s="51" t="s">
        <v>95</v>
      </c>
      <c r="H640" s="55" t="str">
        <f>IFERROR(VLOOKUP(Abfalldokumentation!$B640,Artikel!A:C,3,FALSE),Abfalldokumentation!$B640)</f>
        <v>VOS SKZ Mozzarella 40%</v>
      </c>
      <c r="I640" s="96" t="str">
        <f>VLOOKUP(V640,'Linien - BU'!A:B,2,FALSE)</f>
        <v>BU1</v>
      </c>
      <c r="J640" s="97">
        <f t="shared" si="63"/>
        <v>57</v>
      </c>
      <c r="K640" s="98">
        <f>Abfalldokumentation!$E640</f>
        <v>44462</v>
      </c>
      <c r="L640" s="97" t="str">
        <f>IFERROR(IF(AND(OR(Abfalldokumentation!$I640="BU3",Abfalldokumentation!$I640="Verkauf"),Abfalldokumentation!$N640="Schimmel",Abfalldokumentation!$O640="keinen Abnehmer/kein Schälpersonal"),"Div. Zipfel, ES ohne Verwendung",VLOOKUP(Abfalldokumentation!$M640,Produktgruppen!A:B,2,FALSE)),"-")</f>
        <v>Vorschmelz</v>
      </c>
      <c r="M640" s="99" t="str">
        <f>IFERROR(VLOOKUP(Abfalldokumentation!$W640,Artikel!A:C,3,FALSE),Abfalldokumentation!$W640)</f>
        <v>VOS SKZ Mozzarella 40%</v>
      </c>
      <c r="N640" s="100" t="str">
        <f>VLOOKUP(D640,'Liste Gründe'!A:D,2,FALSE)</f>
        <v>Schimmel</v>
      </c>
      <c r="O640" s="98" t="str">
        <f>IF(ISBLANK(F640),VLOOKUP(Abfalldokumentation!$X640,'Liste Gründe'!A:D,3,FALSE),F640)</f>
        <v>keine Verarbeitung</v>
      </c>
      <c r="P640" s="100" t="str">
        <f>IF(ISBLANK(Abfalldokumentation!$G640),"-",Abfalldokumentation!$G640)</f>
        <v>MHD abgelaufen</v>
      </c>
      <c r="Q640" s="99">
        <f t="shared" si="64"/>
        <v>38</v>
      </c>
      <c r="R640" s="100" t="str">
        <f t="shared" si="65"/>
        <v>Produkte</v>
      </c>
      <c r="S640" s="100" t="str">
        <f t="shared" si="66"/>
        <v>BUs</v>
      </c>
      <c r="T640" s="100" t="str">
        <f t="shared" si="67"/>
        <v>Symptome</v>
      </c>
      <c r="U640" s="100">
        <f>IFERROR(VLOOKUP(Abfalldokumentation!$W640,Kennzahlen!S:U,3,FALSE)*Abfalldokumentation!$J640,"0")</f>
        <v>28.5</v>
      </c>
      <c r="V640" s="99" t="str">
        <f>IF(ISBLANK(A640),VLOOKUP(Abfalldokumentation!$W640,'Linien - BU'!R:S,2,FALSE),A640)</f>
        <v>RWV</v>
      </c>
      <c r="W640" s="95">
        <f t="shared" si="68"/>
        <v>29500539</v>
      </c>
      <c r="X640" s="108">
        <f t="shared" si="69"/>
        <v>12</v>
      </c>
      <c r="Y640" s="34"/>
      <c r="AC640" s="34"/>
      <c r="AF640" s="34"/>
      <c r="AG640" s="34"/>
      <c r="AH640" s="34"/>
    </row>
    <row r="641" spans="1:34" ht="30" customHeight="1" x14ac:dyDescent="0.25">
      <c r="A641" s="56" t="s">
        <v>376</v>
      </c>
      <c r="B641" s="57">
        <v>29500594</v>
      </c>
      <c r="C641" s="57">
        <v>431</v>
      </c>
      <c r="D641" s="57">
        <v>61</v>
      </c>
      <c r="E641" s="58">
        <v>44462</v>
      </c>
      <c r="F641" s="59" t="s">
        <v>15042</v>
      </c>
      <c r="G641" s="57" t="s">
        <v>287</v>
      </c>
      <c r="H641" s="61" t="str">
        <f>IFERROR(VLOOKUP(Abfalldokumentation!$B641,Artikel!A:C,3,FALSE),Abfalldokumentation!$B641)</f>
        <v>VOS Früchte Blöcke</v>
      </c>
      <c r="I641" s="90" t="str">
        <f>VLOOKUP(V641,'Linien - BU'!A:B,2,FALSE)</f>
        <v>BU3</v>
      </c>
      <c r="J641" s="91">
        <f t="shared" si="63"/>
        <v>431</v>
      </c>
      <c r="K641" s="92">
        <f>Abfalldokumentation!$E641</f>
        <v>44462</v>
      </c>
      <c r="L641" s="91" t="str">
        <f>IFERROR(IF(AND(OR(Abfalldokumentation!$I641="BU3",Abfalldokumentation!$I641="Verkauf"),Abfalldokumentation!$N641="Schimmel",Abfalldokumentation!$O641="keinen Abnehmer/kein Schälpersonal"),"Div. Zipfel, ES ohne Verwendung",VLOOKUP(Abfalldokumentation!$M641,Produktgruppen!A:B,2,FALSE)),"-")</f>
        <v>Vorschmelz</v>
      </c>
      <c r="M641" s="93" t="str">
        <f>IFERROR(VLOOKUP(Abfalldokumentation!$W641,Artikel!A:C,3,FALSE),Abfalldokumentation!$W641)</f>
        <v>VOS Früchte Blöcke</v>
      </c>
      <c r="N641" s="94" t="str">
        <f>VLOOKUP(D641,'Liste Gründe'!A:D,2,FALSE)</f>
        <v>keinen Verwendungszweck</v>
      </c>
      <c r="O641" s="92" t="str">
        <f>IF(ISBLANK(F641),VLOOKUP(Abfalldokumentation!$X641,'Liste Gründe'!A:D,3,FALSE),F641)</f>
        <v>keinen Verkauf, keinen Einsatz möglich</v>
      </c>
      <c r="P641" s="94" t="str">
        <f>IF(ISBLANK(Abfalldokumentation!$G641),"-",Abfalldokumentation!$G641)</f>
        <v>kein Verkauf, kein Einsatz möglich</v>
      </c>
      <c r="Q641" s="93">
        <f t="shared" si="64"/>
        <v>38</v>
      </c>
      <c r="R641" s="94" t="str">
        <f t="shared" si="65"/>
        <v>Produkte</v>
      </c>
      <c r="S641" s="94" t="str">
        <f t="shared" si="66"/>
        <v>BUs</v>
      </c>
      <c r="T641" s="94" t="str">
        <f t="shared" si="67"/>
        <v>Symptome</v>
      </c>
      <c r="U641" s="94">
        <f>IFERROR(VLOOKUP(Abfalldokumentation!$W641,Kennzahlen!S:U,3,FALSE)*Abfalldokumentation!$J641,"0")</f>
        <v>215.5</v>
      </c>
      <c r="V641" s="93" t="str">
        <f>IF(ISBLANK(A641),VLOOKUP(Abfalldokumentation!$W641,'Linien - BU'!R:S,2,FALSE),A641)</f>
        <v>L18</v>
      </c>
      <c r="W641" s="95">
        <f t="shared" si="68"/>
        <v>29500594</v>
      </c>
      <c r="X641" s="108">
        <f t="shared" si="69"/>
        <v>61</v>
      </c>
      <c r="Y641" s="34"/>
      <c r="AC641" s="34"/>
      <c r="AF641" s="34"/>
      <c r="AG641" s="34"/>
      <c r="AH641" s="34"/>
    </row>
    <row r="642" spans="1:34" ht="30" customHeight="1" x14ac:dyDescent="0.25">
      <c r="A642" s="50" t="s">
        <v>15087</v>
      </c>
      <c r="B642" s="51">
        <v>29500886</v>
      </c>
      <c r="C642" s="51">
        <v>28</v>
      </c>
      <c r="D642" s="51">
        <v>61</v>
      </c>
      <c r="E642" s="52">
        <v>44462</v>
      </c>
      <c r="F642" s="53" t="s">
        <v>15</v>
      </c>
      <c r="G642" s="51" t="s">
        <v>208</v>
      </c>
      <c r="H642" s="55" t="str">
        <f>IFERROR(VLOOKUP(Abfalldokumentation!$B642,Artikel!A:C,3,FALSE),Abfalldokumentation!$B642)</f>
        <v>ABS MEDI-KRÄUK</v>
      </c>
      <c r="I642" s="96" t="str">
        <f>VLOOKUP(V642,'Linien - BU'!A:B,2,FALSE)</f>
        <v>BU4</v>
      </c>
      <c r="J642" s="97">
        <f t="shared" ref="J642:J705" si="70">C642</f>
        <v>28</v>
      </c>
      <c r="K642" s="98">
        <f>Abfalldokumentation!$E642</f>
        <v>44462</v>
      </c>
      <c r="L642" s="97" t="str">
        <f>IFERROR(IF(AND(OR(Abfalldokumentation!$I642="BU3",Abfalldokumentation!$I642="Verkauf"),Abfalldokumentation!$N642="Schimmel",Abfalldokumentation!$O642="keinen Abnehmer/kein Schälpersonal"),"Div. Zipfel, ES ohne Verwendung",VLOOKUP(Abfalldokumentation!$M642,Produktgruppen!A:B,2,FALSE)),"-")</f>
        <v>ABS</v>
      </c>
      <c r="M642" s="99" t="str">
        <f>IFERROR(VLOOKUP(Abfalldokumentation!$W642,Artikel!A:C,3,FALSE),Abfalldokumentation!$W642)</f>
        <v>ABS MEDI-KRÄUK</v>
      </c>
      <c r="N642" s="100" t="str">
        <f>VLOOKUP(D642,'Liste Gründe'!A:D,2,FALSE)</f>
        <v>keinen Verwendungszweck</v>
      </c>
      <c r="O642" s="98" t="str">
        <f>IF(ISBLANK(F642),VLOOKUP(Abfalldokumentation!$X642,'Liste Gründe'!A:D,3,FALSE),F642)</f>
        <v>keinen Verwendungszweck</v>
      </c>
      <c r="P642" s="100" t="str">
        <f>IF(ISBLANK(Abfalldokumentation!$G642),"-",Abfalldokumentation!$G642)</f>
        <v>&lt;500kg/Monat</v>
      </c>
      <c r="Q642" s="99">
        <f t="shared" ref="Q642:Q705" si="71">_xlfn.ISOWEEKNUM(K642)</f>
        <v>38</v>
      </c>
      <c r="R642" s="100" t="str">
        <f t="shared" ref="R642:R705" si="72">"Produkte"</f>
        <v>Produkte</v>
      </c>
      <c r="S642" s="100" t="str">
        <f t="shared" ref="S642:S705" si="73">"BUs"</f>
        <v>BUs</v>
      </c>
      <c r="T642" s="100" t="str">
        <f t="shared" ref="T642:T705" si="74">"Symptome"</f>
        <v>Symptome</v>
      </c>
      <c r="U642" s="100">
        <f>IFERROR(VLOOKUP(Abfalldokumentation!$W642,Kennzahlen!S:U,3,FALSE)*Abfalldokumentation!$J642,"0")</f>
        <v>42</v>
      </c>
      <c r="V642" s="99" t="str">
        <f>IF(ISBLANK(A642),VLOOKUP(Abfalldokumentation!$W642,'Linien - BU'!R:S,2,FALSE),A642)</f>
        <v>L21</v>
      </c>
      <c r="W642" s="95">
        <f t="shared" ref="W642:W705" si="75">B642</f>
        <v>29500886</v>
      </c>
      <c r="X642" s="108">
        <f t="shared" ref="X642:X705" si="76">D642</f>
        <v>61</v>
      </c>
      <c r="Y642" s="34"/>
      <c r="AC642" s="34"/>
      <c r="AF642" s="34"/>
      <c r="AG642" s="34"/>
      <c r="AH642" s="34"/>
    </row>
    <row r="643" spans="1:34" ht="30" customHeight="1" x14ac:dyDescent="0.25">
      <c r="A643" s="56" t="s">
        <v>74</v>
      </c>
      <c r="B643" s="57">
        <v>29500917</v>
      </c>
      <c r="C643" s="57">
        <v>32</v>
      </c>
      <c r="D643" s="57">
        <v>22</v>
      </c>
      <c r="E643" s="58">
        <v>44462</v>
      </c>
      <c r="F643" s="59" t="s">
        <v>72</v>
      </c>
      <c r="G643" s="57" t="s">
        <v>73</v>
      </c>
      <c r="H643" s="61" t="str">
        <f>IFERROR(VLOOKUP(Abfalldokumentation!$B643,Artikel!A:C,3,FALSE),Abfalldokumentation!$B643)</f>
        <v>VOS-ABS ENTSORGUNG</v>
      </c>
      <c r="I643" s="90" t="str">
        <f>VLOOKUP(V643,'Linien - BU'!A:B,2,FALSE)</f>
        <v>BU1</v>
      </c>
      <c r="J643" s="91">
        <f t="shared" si="70"/>
        <v>32</v>
      </c>
      <c r="K643" s="92">
        <f>Abfalldokumentation!$E643</f>
        <v>44462</v>
      </c>
      <c r="L643" s="91" t="str">
        <f>IFERROR(IF(AND(OR(Abfalldokumentation!$I643="BU3",Abfalldokumentation!$I643="Verkauf"),Abfalldokumentation!$N643="Schimmel",Abfalldokumentation!$O643="keinen Abnehmer/kein Schälpersonal"),"Div. Zipfel, ES ohne Verwendung",VLOOKUP(Abfalldokumentation!$M643,Produktgruppen!A:B,2,FALSE)),"-")</f>
        <v>Vorschmelz</v>
      </c>
      <c r="M643" s="93" t="str">
        <f>IFERROR(VLOOKUP(Abfalldokumentation!$W643,Artikel!A:C,3,FALSE),Abfalldokumentation!$W643)</f>
        <v>VOS-ABS ENTSORGUNG</v>
      </c>
      <c r="N643" s="94" t="str">
        <f>VLOOKUP(D643,'Liste Gründe'!A:D,2,FALSE)</f>
        <v>Rest</v>
      </c>
      <c r="O643" s="92" t="str">
        <f>IF(ISBLANK(F643),VLOOKUP(Abfalldokumentation!$X643,'Liste Gründe'!A:D,3,FALSE),F643)</f>
        <v>geschälte Rinde</v>
      </c>
      <c r="P643" s="94" t="str">
        <f>IF(ISBLANK(Abfalldokumentation!$G643),"-",Abfalldokumentation!$G643)</f>
        <v>keine Verwendung möglich</v>
      </c>
      <c r="Q643" s="93">
        <f t="shared" si="71"/>
        <v>38</v>
      </c>
      <c r="R643" s="94" t="str">
        <f t="shared" si="72"/>
        <v>Produkte</v>
      </c>
      <c r="S643" s="94" t="str">
        <f t="shared" si="73"/>
        <v>BUs</v>
      </c>
      <c r="T643" s="94" t="str">
        <f t="shared" si="74"/>
        <v>Symptome</v>
      </c>
      <c r="U643" s="94">
        <f>IFERROR(VLOOKUP(Abfalldokumentation!$W643,Kennzahlen!S:U,3,FALSE)*Abfalldokumentation!$J643,"0")</f>
        <v>0.32</v>
      </c>
      <c r="V643" s="93" t="str">
        <f>IF(ISBLANK(A643),VLOOKUP(Abfalldokumentation!$W643,'Linien - BU'!R:S,2,FALSE),A643)</f>
        <v>RWV</v>
      </c>
      <c r="W643" s="95">
        <f t="shared" si="75"/>
        <v>29500917</v>
      </c>
      <c r="X643" s="108">
        <f t="shared" si="76"/>
        <v>22</v>
      </c>
      <c r="Y643" s="34"/>
      <c r="AC643" s="34"/>
      <c r="AF643" s="34"/>
      <c r="AG643" s="34"/>
      <c r="AH643" s="34"/>
    </row>
    <row r="644" spans="1:34" ht="30" customHeight="1" x14ac:dyDescent="0.25">
      <c r="A644" s="50" t="s">
        <v>15087</v>
      </c>
      <c r="B644" s="51">
        <v>29501009</v>
      </c>
      <c r="C644" s="51">
        <v>9</v>
      </c>
      <c r="D644" s="51">
        <v>61</v>
      </c>
      <c r="E644" s="52">
        <v>44462</v>
      </c>
      <c r="F644" s="53" t="s">
        <v>15</v>
      </c>
      <c r="G644" s="51" t="s">
        <v>79</v>
      </c>
      <c r="H644" s="55" t="str">
        <f>IFERROR(VLOOKUP(Abfalldokumentation!$B644,Artikel!A:C,3,FALSE),Abfalldokumentation!$B644)</f>
        <v>ABS Whisky-Nuts</v>
      </c>
      <c r="I644" s="96" t="str">
        <f>VLOOKUP(V644,'Linien - BU'!A:B,2,FALSE)</f>
        <v>BU4</v>
      </c>
      <c r="J644" s="97">
        <f t="shared" si="70"/>
        <v>9</v>
      </c>
      <c r="K644" s="98">
        <f>Abfalldokumentation!$E644</f>
        <v>44462</v>
      </c>
      <c r="L644" s="97" t="str">
        <f>IFERROR(IF(AND(OR(Abfalldokumentation!$I644="BU3",Abfalldokumentation!$I644="Verkauf"),Abfalldokumentation!$N644="Schimmel",Abfalldokumentation!$O644="keinen Abnehmer/kein Schälpersonal"),"Div. Zipfel, ES ohne Verwendung",VLOOKUP(Abfalldokumentation!$M644,Produktgruppen!A:B,2,FALSE)),"-")</f>
        <v>ABS</v>
      </c>
      <c r="M644" s="99" t="str">
        <f>IFERROR(VLOOKUP(Abfalldokumentation!$W644,Artikel!A:C,3,FALSE),Abfalldokumentation!$W644)</f>
        <v>ABS Whisky-Nuts</v>
      </c>
      <c r="N644" s="100" t="str">
        <f>VLOOKUP(D644,'Liste Gründe'!A:D,2,FALSE)</f>
        <v>keinen Verwendungszweck</v>
      </c>
      <c r="O644" s="98" t="str">
        <f>IF(ISBLANK(F644),VLOOKUP(Abfalldokumentation!$X644,'Liste Gründe'!A:D,3,FALSE),F644)</f>
        <v>keinen Verwendungszweck</v>
      </c>
      <c r="P644" s="100" t="str">
        <f>IF(ISBLANK(Abfalldokumentation!$G644),"-",Abfalldokumentation!$G644)</f>
        <v>&lt;300kg/Monat</v>
      </c>
      <c r="Q644" s="99">
        <f t="shared" si="71"/>
        <v>38</v>
      </c>
      <c r="R644" s="100" t="str">
        <f t="shared" si="72"/>
        <v>Produkte</v>
      </c>
      <c r="S644" s="100" t="str">
        <f t="shared" si="73"/>
        <v>BUs</v>
      </c>
      <c r="T644" s="100" t="str">
        <f t="shared" si="74"/>
        <v>Symptome</v>
      </c>
      <c r="U644" s="100">
        <f>IFERROR(VLOOKUP(Abfalldokumentation!$W644,Kennzahlen!S:U,3,FALSE)*Abfalldokumentation!$J644,"0")</f>
        <v>13.5</v>
      </c>
      <c r="V644" s="99" t="str">
        <f>IF(ISBLANK(A644),VLOOKUP(Abfalldokumentation!$W644,'Linien - BU'!R:S,2,FALSE),A644)</f>
        <v>L21</v>
      </c>
      <c r="W644" s="95">
        <f t="shared" si="75"/>
        <v>29501009</v>
      </c>
      <c r="X644" s="108">
        <f t="shared" si="76"/>
        <v>61</v>
      </c>
      <c r="Y644" s="34"/>
      <c r="AC644" s="34"/>
      <c r="AF644" s="34"/>
      <c r="AG644" s="34"/>
      <c r="AH644" s="34"/>
    </row>
    <row r="645" spans="1:34" ht="30" customHeight="1" x14ac:dyDescent="0.25">
      <c r="A645" s="56" t="s">
        <v>15087</v>
      </c>
      <c r="B645" s="57">
        <v>29501029</v>
      </c>
      <c r="C645" s="57">
        <v>36</v>
      </c>
      <c r="D645" s="57">
        <v>61</v>
      </c>
      <c r="E645" s="58">
        <v>44462</v>
      </c>
      <c r="F645" s="59" t="s">
        <v>15</v>
      </c>
      <c r="G645" s="57" t="s">
        <v>79</v>
      </c>
      <c r="H645" s="61" t="str">
        <f>IFERROR(VLOOKUP(Abfalldokumentation!$B645,Artikel!A:C,3,FALSE),Abfalldokumentation!$B645)</f>
        <v>ABS BRUSCHETTA</v>
      </c>
      <c r="I645" s="90" t="str">
        <f>VLOOKUP(V645,'Linien - BU'!A:B,2,FALSE)</f>
        <v>BU4</v>
      </c>
      <c r="J645" s="91">
        <f t="shared" si="70"/>
        <v>36</v>
      </c>
      <c r="K645" s="92">
        <f>Abfalldokumentation!$E645</f>
        <v>44462</v>
      </c>
      <c r="L645" s="91" t="str">
        <f>IFERROR(IF(AND(OR(Abfalldokumentation!$I645="BU3",Abfalldokumentation!$I645="Verkauf"),Abfalldokumentation!$N645="Schimmel",Abfalldokumentation!$O645="keinen Abnehmer/kein Schälpersonal"),"Div. Zipfel, ES ohne Verwendung",VLOOKUP(Abfalldokumentation!$M645,Produktgruppen!A:B,2,FALSE)),"-")</f>
        <v>ABS</v>
      </c>
      <c r="M645" s="93" t="str">
        <f>IFERROR(VLOOKUP(Abfalldokumentation!$W645,Artikel!A:C,3,FALSE),Abfalldokumentation!$W645)</f>
        <v>ABS BRUSCHETTA</v>
      </c>
      <c r="N645" s="94" t="str">
        <f>VLOOKUP(D645,'Liste Gründe'!A:D,2,FALSE)</f>
        <v>keinen Verwendungszweck</v>
      </c>
      <c r="O645" s="92" t="str">
        <f>IF(ISBLANK(F645),VLOOKUP(Abfalldokumentation!$X645,'Liste Gründe'!A:D,3,FALSE),F645)</f>
        <v>keinen Verwendungszweck</v>
      </c>
      <c r="P645" s="94" t="str">
        <f>IF(ISBLANK(Abfalldokumentation!$G645),"-",Abfalldokumentation!$G645)</f>
        <v>&lt;300kg/Monat</v>
      </c>
      <c r="Q645" s="93">
        <f t="shared" si="71"/>
        <v>38</v>
      </c>
      <c r="R645" s="94" t="str">
        <f t="shared" si="72"/>
        <v>Produkte</v>
      </c>
      <c r="S645" s="94" t="str">
        <f t="shared" si="73"/>
        <v>BUs</v>
      </c>
      <c r="T645" s="94" t="str">
        <f t="shared" si="74"/>
        <v>Symptome</v>
      </c>
      <c r="U645" s="94">
        <f>IFERROR(VLOOKUP(Abfalldokumentation!$W645,Kennzahlen!S:U,3,FALSE)*Abfalldokumentation!$J645,"0")</f>
        <v>54</v>
      </c>
      <c r="V645" s="93" t="str">
        <f>IF(ISBLANK(A645),VLOOKUP(Abfalldokumentation!$W645,'Linien - BU'!R:S,2,FALSE),A645)</f>
        <v>L21</v>
      </c>
      <c r="W645" s="95">
        <f t="shared" si="75"/>
        <v>29501029</v>
      </c>
      <c r="X645" s="108">
        <f t="shared" si="76"/>
        <v>61</v>
      </c>
      <c r="Y645" s="34"/>
      <c r="AC645" s="34"/>
      <c r="AF645" s="34"/>
      <c r="AG645" s="34"/>
      <c r="AH645" s="34"/>
    </row>
    <row r="646" spans="1:34" ht="30" customHeight="1" x14ac:dyDescent="0.25">
      <c r="A646" s="50" t="s">
        <v>15044</v>
      </c>
      <c r="B646" s="51">
        <v>29501060</v>
      </c>
      <c r="C646" s="51">
        <v>239</v>
      </c>
      <c r="D646" s="51">
        <v>12</v>
      </c>
      <c r="E646" s="52">
        <v>44462</v>
      </c>
      <c r="F646" s="53" t="s">
        <v>15041</v>
      </c>
      <c r="G646" s="51" t="s">
        <v>87</v>
      </c>
      <c r="H646" s="55" t="str">
        <f>IFERROR(VLOOKUP(Abfalldokumentation!$B646,Artikel!A:C,3,FALSE),Abfalldokumentation!$B646)</f>
        <v>VOS RW-NATUR ZIPFEL 350</v>
      </c>
      <c r="I646" s="96" t="str">
        <f>VLOOKUP(V646,'Linien - BU'!A:B,2,FALSE)</f>
        <v>Verkauf</v>
      </c>
      <c r="J646" s="97">
        <f t="shared" si="70"/>
        <v>239</v>
      </c>
      <c r="K646" s="98">
        <f>Abfalldokumentation!$E646</f>
        <v>44462</v>
      </c>
      <c r="L646" s="97" t="str">
        <f>IFERROR(IF(AND(OR(Abfalldokumentation!$I646="BU3",Abfalldokumentation!$I646="Verkauf"),Abfalldokumentation!$N646="Schimmel",Abfalldokumentation!$O646="keinen Abnehmer/kein Schälpersonal"),"Div. Zipfel, ES ohne Verwendung",VLOOKUP(Abfalldokumentation!$M646,Produktgruppen!A:B,2,FALSE)),"-")</f>
        <v>Div. Zipfel, ES ohne Verwendung</v>
      </c>
      <c r="M646" s="99" t="str">
        <f>IFERROR(VLOOKUP(Abfalldokumentation!$W646,Artikel!A:C,3,FALSE),Abfalldokumentation!$W646)</f>
        <v>VOS RW-NATUR ZIPFEL 350</v>
      </c>
      <c r="N646" s="100" t="str">
        <f>VLOOKUP(D646,'Liste Gründe'!A:D,2,FALSE)</f>
        <v>Schimmel</v>
      </c>
      <c r="O646" s="98" t="str">
        <f>IF(ISBLANK(F646),VLOOKUP(Abfalldokumentation!$X646,'Liste Gründe'!A:D,3,FALSE),F646)</f>
        <v>keinen Abnehmer/kein Schälpersonal</v>
      </c>
      <c r="P646" s="100" t="str">
        <f>IF(ISBLANK(Abfalldokumentation!$G646),"-",Abfalldokumentation!$G646)</f>
        <v>keinen Abnehmer/Schälen</v>
      </c>
      <c r="Q646" s="99">
        <f t="shared" si="71"/>
        <v>38</v>
      </c>
      <c r="R646" s="100" t="str">
        <f t="shared" si="72"/>
        <v>Produkte</v>
      </c>
      <c r="S646" s="100" t="str">
        <f t="shared" si="73"/>
        <v>BUs</v>
      </c>
      <c r="T646" s="100" t="str">
        <f t="shared" si="74"/>
        <v>Symptome</v>
      </c>
      <c r="U646" s="100">
        <f>IFERROR(VLOOKUP(Abfalldokumentation!$W646,Kennzahlen!S:U,3,FALSE)*Abfalldokumentation!$J646,"0")</f>
        <v>119.5</v>
      </c>
      <c r="V646" s="99" t="str">
        <f>IF(ISBLANK(A646),VLOOKUP(Abfalldokumentation!$W646,'Linien - BU'!R:S,2,FALSE),A646)</f>
        <v>Verkauf</v>
      </c>
      <c r="W646" s="95">
        <f t="shared" si="75"/>
        <v>29501060</v>
      </c>
      <c r="X646" s="108">
        <f t="shared" si="76"/>
        <v>12</v>
      </c>
      <c r="Y646" s="34"/>
      <c r="AC646" s="34"/>
      <c r="AF646" s="34"/>
      <c r="AG646" s="34"/>
      <c r="AH646" s="34"/>
    </row>
    <row r="647" spans="1:34" ht="30" customHeight="1" x14ac:dyDescent="0.25">
      <c r="A647" s="56" t="s">
        <v>15044</v>
      </c>
      <c r="B647" s="57">
        <v>29501061</v>
      </c>
      <c r="C647" s="57">
        <v>205</v>
      </c>
      <c r="D647" s="57">
        <v>12</v>
      </c>
      <c r="E647" s="58">
        <v>44462</v>
      </c>
      <c r="F647" s="59" t="s">
        <v>15041</v>
      </c>
      <c r="G647" s="57" t="s">
        <v>87</v>
      </c>
      <c r="H647" s="61" t="str">
        <f>IFERROR(VLOOKUP(Abfalldokumentation!$B647,Artikel!A:C,3,FALSE),Abfalldokumentation!$B647)</f>
        <v>VOS RW-SCHI ZIPFEL 3500</v>
      </c>
      <c r="I647" s="90" t="str">
        <f>VLOOKUP(V647,'Linien - BU'!A:B,2,FALSE)</f>
        <v>Verkauf</v>
      </c>
      <c r="J647" s="91">
        <f t="shared" si="70"/>
        <v>205</v>
      </c>
      <c r="K647" s="92">
        <f>Abfalldokumentation!$E647</f>
        <v>44462</v>
      </c>
      <c r="L647" s="91" t="str">
        <f>IFERROR(IF(AND(OR(Abfalldokumentation!$I647="BU3",Abfalldokumentation!$I647="Verkauf"),Abfalldokumentation!$N647="Schimmel",Abfalldokumentation!$O647="keinen Abnehmer/kein Schälpersonal"),"Div. Zipfel, ES ohne Verwendung",VLOOKUP(Abfalldokumentation!$M647,Produktgruppen!A:B,2,FALSE)),"-")</f>
        <v>Div. Zipfel, ES ohne Verwendung</v>
      </c>
      <c r="M647" s="93" t="str">
        <f>IFERROR(VLOOKUP(Abfalldokumentation!$W647,Artikel!A:C,3,FALSE),Abfalldokumentation!$W647)</f>
        <v>VOS RW-SCHI ZIPFEL 3500</v>
      </c>
      <c r="N647" s="94" t="str">
        <f>VLOOKUP(D647,'Liste Gründe'!A:D,2,FALSE)</f>
        <v>Schimmel</v>
      </c>
      <c r="O647" s="92" t="str">
        <f>IF(ISBLANK(F647),VLOOKUP(Abfalldokumentation!$X647,'Liste Gründe'!A:D,3,FALSE),F647)</f>
        <v>keinen Abnehmer/kein Schälpersonal</v>
      </c>
      <c r="P647" s="94" t="str">
        <f>IF(ISBLANK(Abfalldokumentation!$G647),"-",Abfalldokumentation!$G647)</f>
        <v>keinen Abnehmer/Schälen</v>
      </c>
      <c r="Q647" s="93">
        <f t="shared" si="71"/>
        <v>38</v>
      </c>
      <c r="R647" s="94" t="str">
        <f t="shared" si="72"/>
        <v>Produkte</v>
      </c>
      <c r="S647" s="94" t="str">
        <f t="shared" si="73"/>
        <v>BUs</v>
      </c>
      <c r="T647" s="94" t="str">
        <f t="shared" si="74"/>
        <v>Symptome</v>
      </c>
      <c r="U647" s="94">
        <f>IFERROR(VLOOKUP(Abfalldokumentation!$W647,Kennzahlen!S:U,3,FALSE)*Abfalldokumentation!$J647,"0")</f>
        <v>102.5</v>
      </c>
      <c r="V647" s="93" t="str">
        <f>IF(ISBLANK(A647),VLOOKUP(Abfalldokumentation!$W647,'Linien - BU'!R:S,2,FALSE),A647)</f>
        <v>Verkauf</v>
      </c>
      <c r="W647" s="95">
        <f t="shared" si="75"/>
        <v>29501061</v>
      </c>
      <c r="X647" s="108">
        <f t="shared" si="76"/>
        <v>12</v>
      </c>
      <c r="Y647" s="34"/>
      <c r="AC647" s="34"/>
      <c r="AF647" s="34"/>
      <c r="AG647" s="34"/>
      <c r="AH647" s="34"/>
    </row>
    <row r="648" spans="1:34" ht="30" customHeight="1" x14ac:dyDescent="0.25">
      <c r="A648" s="50" t="s">
        <v>15044</v>
      </c>
      <c r="B648" s="51">
        <v>29501079</v>
      </c>
      <c r="C648" s="51">
        <v>302</v>
      </c>
      <c r="D648" s="51">
        <v>12</v>
      </c>
      <c r="E648" s="52">
        <v>44462</v>
      </c>
      <c r="F648" s="53" t="s">
        <v>15041</v>
      </c>
      <c r="G648" s="51" t="s">
        <v>87</v>
      </c>
      <c r="H648" s="55" t="str">
        <f>IFERROR(VLOOKUP(Abfalldokumentation!$B648,Artikel!A:C,3,FALSE),Abfalldokumentation!$B648)</f>
        <v>VOS GRW-CHILI-NAT ENDST</v>
      </c>
      <c r="I648" s="96" t="str">
        <f>VLOOKUP(V648,'Linien - BU'!A:B,2,FALSE)</f>
        <v>Verkauf</v>
      </c>
      <c r="J648" s="97">
        <f t="shared" si="70"/>
        <v>302</v>
      </c>
      <c r="K648" s="98">
        <f>Abfalldokumentation!$E648</f>
        <v>44462</v>
      </c>
      <c r="L648" s="97" t="str">
        <f>IFERROR(IF(AND(OR(Abfalldokumentation!$I648="BU3",Abfalldokumentation!$I648="Verkauf"),Abfalldokumentation!$N648="Schimmel",Abfalldokumentation!$O648="keinen Abnehmer/kein Schälpersonal"),"Div. Zipfel, ES ohne Verwendung",VLOOKUP(Abfalldokumentation!$M648,Produktgruppen!A:B,2,FALSE)),"-")</f>
        <v>Div. Zipfel, ES ohne Verwendung</v>
      </c>
      <c r="M648" s="99" t="str">
        <f>IFERROR(VLOOKUP(Abfalldokumentation!$W648,Artikel!A:C,3,FALSE),Abfalldokumentation!$W648)</f>
        <v>VOS GRW-CHILI-NAT ENDST</v>
      </c>
      <c r="N648" s="100" t="str">
        <f>VLOOKUP(D648,'Liste Gründe'!A:D,2,FALSE)</f>
        <v>Schimmel</v>
      </c>
      <c r="O648" s="98" t="str">
        <f>IF(ISBLANK(F648),VLOOKUP(Abfalldokumentation!$X648,'Liste Gründe'!A:D,3,FALSE),F648)</f>
        <v>keinen Abnehmer/kein Schälpersonal</v>
      </c>
      <c r="P648" s="100" t="str">
        <f>IF(ISBLANK(Abfalldokumentation!$G648),"-",Abfalldokumentation!$G648)</f>
        <v>keinen Abnehmer/Schälen</v>
      </c>
      <c r="Q648" s="99">
        <f t="shared" si="71"/>
        <v>38</v>
      </c>
      <c r="R648" s="100" t="str">
        <f t="shared" si="72"/>
        <v>Produkte</v>
      </c>
      <c r="S648" s="100" t="str">
        <f t="shared" si="73"/>
        <v>BUs</v>
      </c>
      <c r="T648" s="100" t="str">
        <f t="shared" si="74"/>
        <v>Symptome</v>
      </c>
      <c r="U648" s="100">
        <f>IFERROR(VLOOKUP(Abfalldokumentation!$W648,Kennzahlen!S:U,3,FALSE)*Abfalldokumentation!$J648,"0")</f>
        <v>151</v>
      </c>
      <c r="V648" s="99" t="str">
        <f>IF(ISBLANK(A648),VLOOKUP(Abfalldokumentation!$W648,'Linien - BU'!R:S,2,FALSE),A648)</f>
        <v>Verkauf</v>
      </c>
      <c r="W648" s="95">
        <f t="shared" si="75"/>
        <v>29501079</v>
      </c>
      <c r="X648" s="108">
        <f t="shared" si="76"/>
        <v>12</v>
      </c>
      <c r="Y648" s="34"/>
      <c r="AC648" s="34"/>
      <c r="AF648" s="34"/>
      <c r="AG648" s="34"/>
      <c r="AH648" s="34"/>
    </row>
    <row r="649" spans="1:34" ht="30" customHeight="1" x14ac:dyDescent="0.25">
      <c r="A649" s="56" t="s">
        <v>15044</v>
      </c>
      <c r="B649" s="57">
        <v>29501082</v>
      </c>
      <c r="C649" s="57">
        <v>300</v>
      </c>
      <c r="D649" s="57">
        <v>12</v>
      </c>
      <c r="E649" s="58">
        <v>44462</v>
      </c>
      <c r="F649" s="59" t="s">
        <v>15041</v>
      </c>
      <c r="G649" s="57" t="s">
        <v>87</v>
      </c>
      <c r="H649" s="61" t="str">
        <f>IFERROR(VLOOKUP(Abfalldokumentation!$B649,Artikel!A:C,3,FALSE),Abfalldokumentation!$B649)</f>
        <v>VOS RW-NATUR-EXTRA ZIPF</v>
      </c>
      <c r="I649" s="90" t="str">
        <f>VLOOKUP(V649,'Linien - BU'!A:B,2,FALSE)</f>
        <v>Verkauf</v>
      </c>
      <c r="J649" s="91">
        <f t="shared" si="70"/>
        <v>300</v>
      </c>
      <c r="K649" s="92">
        <f>Abfalldokumentation!$E649</f>
        <v>44462</v>
      </c>
      <c r="L649" s="91" t="str">
        <f>IFERROR(IF(AND(OR(Abfalldokumentation!$I649="BU3",Abfalldokumentation!$I649="Verkauf"),Abfalldokumentation!$N649="Schimmel",Abfalldokumentation!$O649="keinen Abnehmer/kein Schälpersonal"),"Div. Zipfel, ES ohne Verwendung",VLOOKUP(Abfalldokumentation!$M649,Produktgruppen!A:B,2,FALSE)),"-")</f>
        <v>Div. Zipfel, ES ohne Verwendung</v>
      </c>
      <c r="M649" s="93" t="str">
        <f>IFERROR(VLOOKUP(Abfalldokumentation!$W649,Artikel!A:C,3,FALSE),Abfalldokumentation!$W649)</f>
        <v>VOS RW-NATUR-EXTRA ZIPF</v>
      </c>
      <c r="N649" s="94" t="str">
        <f>VLOOKUP(D649,'Liste Gründe'!A:D,2,FALSE)</f>
        <v>Schimmel</v>
      </c>
      <c r="O649" s="92" t="str">
        <f>IF(ISBLANK(F649),VLOOKUP(Abfalldokumentation!$X649,'Liste Gründe'!A:D,3,FALSE),F649)</f>
        <v>keinen Abnehmer/kein Schälpersonal</v>
      </c>
      <c r="P649" s="94" t="str">
        <f>IF(ISBLANK(Abfalldokumentation!$G649),"-",Abfalldokumentation!$G649)</f>
        <v>keinen Abnehmer/Schälen</v>
      </c>
      <c r="Q649" s="93">
        <f t="shared" si="71"/>
        <v>38</v>
      </c>
      <c r="R649" s="94" t="str">
        <f t="shared" si="72"/>
        <v>Produkte</v>
      </c>
      <c r="S649" s="94" t="str">
        <f t="shared" si="73"/>
        <v>BUs</v>
      </c>
      <c r="T649" s="94" t="str">
        <f t="shared" si="74"/>
        <v>Symptome</v>
      </c>
      <c r="U649" s="94">
        <f>IFERROR(VLOOKUP(Abfalldokumentation!$W649,Kennzahlen!S:U,3,FALSE)*Abfalldokumentation!$J649,"0")</f>
        <v>150</v>
      </c>
      <c r="V649" s="93" t="str">
        <f>IF(ISBLANK(A649),VLOOKUP(Abfalldokumentation!$W649,'Linien - BU'!R:S,2,FALSE),A649)</f>
        <v>Verkauf</v>
      </c>
      <c r="W649" s="95">
        <f t="shared" si="75"/>
        <v>29501082</v>
      </c>
      <c r="X649" s="108">
        <f t="shared" si="76"/>
        <v>12</v>
      </c>
      <c r="Y649" s="34"/>
      <c r="AC649" s="34"/>
      <c r="AF649" s="34"/>
      <c r="AG649" s="34"/>
      <c r="AH649" s="34"/>
    </row>
    <row r="650" spans="1:34" ht="30" customHeight="1" x14ac:dyDescent="0.25">
      <c r="A650" s="50" t="s">
        <v>63</v>
      </c>
      <c r="B650" s="51">
        <v>31000083</v>
      </c>
      <c r="C650" s="51">
        <v>20.6</v>
      </c>
      <c r="D650" s="51">
        <v>34</v>
      </c>
      <c r="E650" s="52">
        <v>44462</v>
      </c>
      <c r="F650" s="53" t="s">
        <v>186</v>
      </c>
      <c r="G650" s="51" t="s">
        <v>187</v>
      </c>
      <c r="H650" s="55" t="str">
        <f>IFERROR(VLOOKUP(Abfalldokumentation!$B650,Artikel!A:C,3,FALSE),Abfalldokumentation!$B650)</f>
        <v>Würste 9300g Räucher na</v>
      </c>
      <c r="I650" s="96" t="str">
        <f>VLOOKUP(V650,'Linien - BU'!A:B,2,FALSE)</f>
        <v>BU1</v>
      </c>
      <c r="J650" s="97">
        <f t="shared" si="70"/>
        <v>20.6</v>
      </c>
      <c r="K650" s="98">
        <f>Abfalldokumentation!$E650</f>
        <v>44462</v>
      </c>
      <c r="L650" s="97" t="str">
        <f>IFERROR(IF(AND(OR(Abfalldokumentation!$I650="BU3",Abfalldokumentation!$I650="Verkauf"),Abfalldokumentation!$N650="Schimmel",Abfalldokumentation!$O650="keinen Abnehmer/kein Schälpersonal"),"Div. Zipfel, ES ohne Verwendung",VLOOKUP(Abfalldokumentation!$M650,Produktgruppen!A:B,2,FALSE)),"-")</f>
        <v>ganze Würste</v>
      </c>
      <c r="M650" s="99" t="str">
        <f>IFERROR(VLOOKUP(Abfalldokumentation!$W650,Artikel!A:C,3,FALSE),Abfalldokumentation!$W650)</f>
        <v>Würste 9300g Räucher na</v>
      </c>
      <c r="N650" s="100" t="str">
        <f>VLOOKUP(D650,'Liste Gründe'!A:D,2,FALSE)</f>
        <v>Linienbezogen</v>
      </c>
      <c r="O650" s="98" t="str">
        <f>IF(ISBLANK(F650),VLOOKUP(Abfalldokumentation!$X650,'Liste Gründe'!A:D,3,FALSE),F650)</f>
        <v>Bodenabfall Abfüllung</v>
      </c>
      <c r="P650" s="100" t="str">
        <f>IF(ISBLANK(Abfalldokumentation!$G650),"-",Abfalldokumentation!$G650)</f>
        <v>Darm geplatzt</v>
      </c>
      <c r="Q650" s="99">
        <f t="shared" si="71"/>
        <v>38</v>
      </c>
      <c r="R650" s="100" t="str">
        <f t="shared" si="72"/>
        <v>Produkte</v>
      </c>
      <c r="S650" s="100" t="str">
        <f t="shared" si="73"/>
        <v>BUs</v>
      </c>
      <c r="T650" s="100" t="str">
        <f t="shared" si="74"/>
        <v>Symptome</v>
      </c>
      <c r="U650" s="100" t="str">
        <f>IFERROR(VLOOKUP(Abfalldokumentation!$W650,Kennzahlen!S:U,3,FALSE)*Abfalldokumentation!$J650,"0")</f>
        <v>0</v>
      </c>
      <c r="V650" s="99" t="str">
        <f>IF(ISBLANK(A650),VLOOKUP(Abfalldokumentation!$W650,'Linien - BU'!R:S,2,FALSE),A650)</f>
        <v>Abfüllung</v>
      </c>
      <c r="W650" s="95">
        <f t="shared" si="75"/>
        <v>31000083</v>
      </c>
      <c r="X650" s="108">
        <f t="shared" si="76"/>
        <v>34</v>
      </c>
      <c r="Y650" s="34"/>
      <c r="AC650" s="34"/>
      <c r="AF650" s="34"/>
      <c r="AG650" s="34"/>
      <c r="AH650" s="34"/>
    </row>
    <row r="651" spans="1:34" ht="30" customHeight="1" x14ac:dyDescent="0.25">
      <c r="A651" s="56" t="s">
        <v>88</v>
      </c>
      <c r="B651" s="57">
        <v>49500034</v>
      </c>
      <c r="C651" s="57">
        <v>82</v>
      </c>
      <c r="D651" s="57">
        <v>12</v>
      </c>
      <c r="E651" s="58">
        <v>44462</v>
      </c>
      <c r="F651" s="59" t="s">
        <v>10</v>
      </c>
      <c r="G651" s="57" t="s">
        <v>20</v>
      </c>
      <c r="H651" s="61" t="str">
        <f>IFERROR(VLOOKUP(Abfalldokumentation!$B651,Artikel!A:C,3,FALSE),Abfalldokumentation!$B651)</f>
        <v>ABS GOU VAKU-OGT</v>
      </c>
      <c r="I651" s="90" t="str">
        <f>VLOOKUP(V651,'Linien - BU'!A:B,2,FALSE)</f>
        <v>BU3</v>
      </c>
      <c r="J651" s="91">
        <f t="shared" si="70"/>
        <v>82</v>
      </c>
      <c r="K651" s="92">
        <f>Abfalldokumentation!$E651</f>
        <v>44462</v>
      </c>
      <c r="L651" s="91" t="str">
        <f>IFERROR(IF(AND(OR(Abfalldokumentation!$I651="BU3",Abfalldokumentation!$I651="Verkauf"),Abfalldokumentation!$N651="Schimmel",Abfalldokumentation!$O651="keinen Abnehmer/kein Schälpersonal"),"Div. Zipfel, ES ohne Verwendung",VLOOKUP(Abfalldokumentation!$M651,Produktgruppen!A:B,2,FALSE)),"-")</f>
        <v>ABS</v>
      </c>
      <c r="M651" s="93" t="str">
        <f>IFERROR(VLOOKUP(Abfalldokumentation!$W651,Artikel!A:C,3,FALSE),Abfalldokumentation!$W651)</f>
        <v>ABS GOU VAKU-OGT</v>
      </c>
      <c r="N651" s="94" t="str">
        <f>VLOOKUP(D651,'Liste Gründe'!A:D,2,FALSE)</f>
        <v>Schimmel</v>
      </c>
      <c r="O651" s="92" t="str">
        <f>IF(ISBLANK(F651),VLOOKUP(Abfalldokumentation!$X651,'Liste Gründe'!A:D,3,FALSE),F651)</f>
        <v>Rest</v>
      </c>
      <c r="P651" s="94" t="str">
        <f>IF(ISBLANK(Abfalldokumentation!$G651),"-",Abfalldokumentation!$G651)</f>
        <v>wurde nicht eingesetzt</v>
      </c>
      <c r="Q651" s="93">
        <f t="shared" si="71"/>
        <v>38</v>
      </c>
      <c r="R651" s="94" t="str">
        <f t="shared" si="72"/>
        <v>Produkte</v>
      </c>
      <c r="S651" s="94" t="str">
        <f t="shared" si="73"/>
        <v>BUs</v>
      </c>
      <c r="T651" s="94" t="str">
        <f t="shared" si="74"/>
        <v>Symptome</v>
      </c>
      <c r="U651" s="94" t="str">
        <f>IFERROR(VLOOKUP(Abfalldokumentation!$W651,Kennzahlen!S:U,3,FALSE)*Abfalldokumentation!$J651,"0")</f>
        <v>0</v>
      </c>
      <c r="V651" s="93" t="str">
        <f>IF(ISBLANK(A651),VLOOKUP(Abfalldokumentation!$W651,'Linien - BU'!R:S,2,FALSE),A651)</f>
        <v>Bu3</v>
      </c>
      <c r="W651" s="95">
        <f t="shared" si="75"/>
        <v>49500034</v>
      </c>
      <c r="X651" s="108">
        <f t="shared" si="76"/>
        <v>12</v>
      </c>
      <c r="Y651" s="34"/>
      <c r="AC651" s="34"/>
      <c r="AF651" s="34"/>
      <c r="AG651" s="34"/>
      <c r="AH651" s="34"/>
    </row>
    <row r="652" spans="1:34" ht="30" customHeight="1" x14ac:dyDescent="0.25">
      <c r="A652" s="50" t="s">
        <v>15044</v>
      </c>
      <c r="B652" s="51">
        <v>49500084</v>
      </c>
      <c r="C652" s="51">
        <v>284</v>
      </c>
      <c r="D652" s="51">
        <v>12</v>
      </c>
      <c r="E652" s="52">
        <v>44462</v>
      </c>
      <c r="F652" s="53" t="s">
        <v>15041</v>
      </c>
      <c r="G652" s="51" t="s">
        <v>87</v>
      </c>
      <c r="H652" s="55" t="str">
        <f>IFERROR(VLOOKUP(Abfalldokumentation!$B652,Artikel!A:C,3,FALSE),Abfalldokumentation!$B652)</f>
        <v>VOS GRW-KRÄU-VAKU</v>
      </c>
      <c r="I652" s="96" t="str">
        <f>VLOOKUP(V652,'Linien - BU'!A:B,2,FALSE)</f>
        <v>Verkauf</v>
      </c>
      <c r="J652" s="97">
        <f t="shared" si="70"/>
        <v>284</v>
      </c>
      <c r="K652" s="98">
        <f>Abfalldokumentation!$E652</f>
        <v>44462</v>
      </c>
      <c r="L652" s="97" t="str">
        <f>IFERROR(IF(AND(OR(Abfalldokumentation!$I652="BU3",Abfalldokumentation!$I652="Verkauf"),Abfalldokumentation!$N652="Schimmel",Abfalldokumentation!$O652="keinen Abnehmer/kein Schälpersonal"),"Div. Zipfel, ES ohne Verwendung",VLOOKUP(Abfalldokumentation!$M652,Produktgruppen!A:B,2,FALSE)),"-")</f>
        <v>Div. Zipfel, ES ohne Verwendung</v>
      </c>
      <c r="M652" s="99" t="str">
        <f>IFERROR(VLOOKUP(Abfalldokumentation!$W652,Artikel!A:C,3,FALSE),Abfalldokumentation!$W652)</f>
        <v>VOS GRW-KRÄU-VAKU</v>
      </c>
      <c r="N652" s="100" t="str">
        <f>VLOOKUP(D652,'Liste Gründe'!A:D,2,FALSE)</f>
        <v>Schimmel</v>
      </c>
      <c r="O652" s="98" t="str">
        <f>IF(ISBLANK(F652),VLOOKUP(Abfalldokumentation!$X652,'Liste Gründe'!A:D,3,FALSE),F652)</f>
        <v>keinen Abnehmer/kein Schälpersonal</v>
      </c>
      <c r="P652" s="100" t="str">
        <f>IF(ISBLANK(Abfalldokumentation!$G652),"-",Abfalldokumentation!$G652)</f>
        <v>keinen Abnehmer/Schälen</v>
      </c>
      <c r="Q652" s="99">
        <f t="shared" si="71"/>
        <v>38</v>
      </c>
      <c r="R652" s="100" t="str">
        <f t="shared" si="72"/>
        <v>Produkte</v>
      </c>
      <c r="S652" s="100" t="str">
        <f t="shared" si="73"/>
        <v>BUs</v>
      </c>
      <c r="T652" s="100" t="str">
        <f t="shared" si="74"/>
        <v>Symptome</v>
      </c>
      <c r="U652" s="100">
        <f>IFERROR(VLOOKUP(Abfalldokumentation!$W652,Kennzahlen!S:U,3,FALSE)*Abfalldokumentation!$J652,"0")</f>
        <v>145.976</v>
      </c>
      <c r="V652" s="99" t="str">
        <f>IF(ISBLANK(A652),VLOOKUP(Abfalldokumentation!$W652,'Linien - BU'!R:S,2,FALSE),A652)</f>
        <v>Verkauf</v>
      </c>
      <c r="W652" s="95">
        <f t="shared" si="75"/>
        <v>49500084</v>
      </c>
      <c r="X652" s="108">
        <f t="shared" si="76"/>
        <v>12</v>
      </c>
      <c r="Y652" s="34"/>
      <c r="AC652" s="34"/>
      <c r="AF652" s="34"/>
      <c r="AG652" s="34"/>
      <c r="AH652" s="34"/>
    </row>
    <row r="653" spans="1:34" ht="30" customHeight="1" x14ac:dyDescent="0.25">
      <c r="A653" s="56" t="s">
        <v>349</v>
      </c>
      <c r="B653" s="57">
        <v>49500089</v>
      </c>
      <c r="C653" s="57">
        <v>171</v>
      </c>
      <c r="D653" s="57">
        <v>12</v>
      </c>
      <c r="E653" s="58">
        <v>44462</v>
      </c>
      <c r="F653" s="59" t="s">
        <v>15037</v>
      </c>
      <c r="G653" s="57" t="s">
        <v>36</v>
      </c>
      <c r="H653" s="61" t="str">
        <f>IFERROR(VLOOKUP(Abfalldokumentation!$B653,Artikel!A:C,3,FALSE),Abfalldokumentation!$B653)</f>
        <v>VOS RW-NATUR-NAT-VAKU</v>
      </c>
      <c r="I653" s="90" t="str">
        <f>VLOOKUP(V653,'Linien - BU'!A:B,2,FALSE)</f>
        <v>BU3</v>
      </c>
      <c r="J653" s="91">
        <f t="shared" si="70"/>
        <v>171</v>
      </c>
      <c r="K653" s="92">
        <f>Abfalldokumentation!$E653</f>
        <v>44462</v>
      </c>
      <c r="L653" s="91" t="str">
        <f>IFERROR(IF(AND(OR(Abfalldokumentation!$I653="BU3",Abfalldokumentation!$I653="Verkauf"),Abfalldokumentation!$N653="Schimmel",Abfalldokumentation!$O653="keinen Abnehmer/kein Schälpersonal"),"Div. Zipfel, ES ohne Verwendung",VLOOKUP(Abfalldokumentation!$M653,Produktgruppen!A:B,2,FALSE)),"-")</f>
        <v>Vorschmelz</v>
      </c>
      <c r="M653" s="93" t="str">
        <f>IFERROR(VLOOKUP(Abfalldokumentation!$W653,Artikel!A:C,3,FALSE),Abfalldokumentation!$W653)</f>
        <v>VOS RW-NATUR-NAT-VAKU</v>
      </c>
      <c r="N653" s="94" t="str">
        <f>VLOOKUP(D653,'Liste Gründe'!A:D,2,FALSE)</f>
        <v>Schimmel</v>
      </c>
      <c r="O653" s="92" t="str">
        <f>IF(ISBLANK(F653),VLOOKUP(Abfalldokumentation!$X653,'Liste Gründe'!A:D,3,FALSE),F653)</f>
        <v>VOS &gt; Einsatz</v>
      </c>
      <c r="P653" s="94" t="str">
        <f>IF(ISBLANK(Abfalldokumentation!$G653),"-",Abfalldokumentation!$G653)</f>
        <v>-</v>
      </c>
      <c r="Q653" s="93">
        <f t="shared" si="71"/>
        <v>38</v>
      </c>
      <c r="R653" s="94" t="str">
        <f t="shared" si="72"/>
        <v>Produkte</v>
      </c>
      <c r="S653" s="94" t="str">
        <f t="shared" si="73"/>
        <v>BUs</v>
      </c>
      <c r="T653" s="94" t="str">
        <f t="shared" si="74"/>
        <v>Symptome</v>
      </c>
      <c r="U653" s="94">
        <f>IFERROR(VLOOKUP(Abfalldokumentation!$W653,Kennzahlen!S:U,3,FALSE)*Abfalldokumentation!$J653,"0")</f>
        <v>87.894000000000005</v>
      </c>
      <c r="V653" s="93" t="str">
        <f>IF(ISBLANK(A653),VLOOKUP(Abfalldokumentation!$W653,'Linien - BU'!R:S,2,FALSE),A653)</f>
        <v>L16</v>
      </c>
      <c r="W653" s="95">
        <f t="shared" si="75"/>
        <v>49500089</v>
      </c>
      <c r="X653" s="108">
        <f t="shared" si="76"/>
        <v>12</v>
      </c>
      <c r="Y653" s="34"/>
      <c r="AC653" s="34"/>
      <c r="AF653" s="34"/>
      <c r="AG653" s="34"/>
      <c r="AH653" s="34"/>
    </row>
    <row r="654" spans="1:34" ht="30" customHeight="1" x14ac:dyDescent="0.25">
      <c r="A654" s="50" t="s">
        <v>349</v>
      </c>
      <c r="B654" s="51">
        <v>49500090</v>
      </c>
      <c r="C654" s="51">
        <v>213</v>
      </c>
      <c r="D654" s="51">
        <v>12</v>
      </c>
      <c r="E654" s="52">
        <v>44462</v>
      </c>
      <c r="F654" s="53" t="s">
        <v>15037</v>
      </c>
      <c r="G654" s="51" t="s">
        <v>36</v>
      </c>
      <c r="H654" s="55" t="str">
        <f>IFERROR(VLOOKUP(Abfalldokumentation!$B654,Artikel!A:C,3,FALSE),Abfalldokumentation!$B654)</f>
        <v>VOS RW-SCHI-NAT-VAKU</v>
      </c>
      <c r="I654" s="96" t="str">
        <f>VLOOKUP(V654,'Linien - BU'!A:B,2,FALSE)</f>
        <v>BU3</v>
      </c>
      <c r="J654" s="97">
        <f t="shared" si="70"/>
        <v>213</v>
      </c>
      <c r="K654" s="98">
        <f>Abfalldokumentation!$E654</f>
        <v>44462</v>
      </c>
      <c r="L654" s="97" t="str">
        <f>IFERROR(IF(AND(OR(Abfalldokumentation!$I654="BU3",Abfalldokumentation!$I654="Verkauf"),Abfalldokumentation!$N654="Schimmel",Abfalldokumentation!$O654="keinen Abnehmer/kein Schälpersonal"),"Div. Zipfel, ES ohne Verwendung",VLOOKUP(Abfalldokumentation!$M654,Produktgruppen!A:B,2,FALSE)),"-")</f>
        <v>Vorschmelz</v>
      </c>
      <c r="M654" s="99" t="str">
        <f>IFERROR(VLOOKUP(Abfalldokumentation!$W654,Artikel!A:C,3,FALSE),Abfalldokumentation!$W654)</f>
        <v>VOS RW-SCHI-NAT-VAKU</v>
      </c>
      <c r="N654" s="100" t="str">
        <f>VLOOKUP(D654,'Liste Gründe'!A:D,2,FALSE)</f>
        <v>Schimmel</v>
      </c>
      <c r="O654" s="98" t="str">
        <f>IF(ISBLANK(F654),VLOOKUP(Abfalldokumentation!$X654,'Liste Gründe'!A:D,3,FALSE),F654)</f>
        <v>VOS &gt; Einsatz</v>
      </c>
      <c r="P654" s="100" t="str">
        <f>IF(ISBLANK(Abfalldokumentation!$G654),"-",Abfalldokumentation!$G654)</f>
        <v>-</v>
      </c>
      <c r="Q654" s="99">
        <f t="shared" si="71"/>
        <v>38</v>
      </c>
      <c r="R654" s="100" t="str">
        <f t="shared" si="72"/>
        <v>Produkte</v>
      </c>
      <c r="S654" s="100" t="str">
        <f t="shared" si="73"/>
        <v>BUs</v>
      </c>
      <c r="T654" s="100" t="str">
        <f t="shared" si="74"/>
        <v>Symptome</v>
      </c>
      <c r="U654" s="100">
        <f>IFERROR(VLOOKUP(Abfalldokumentation!$W654,Kennzahlen!S:U,3,FALSE)*Abfalldokumentation!$J654,"0")</f>
        <v>109.482</v>
      </c>
      <c r="V654" s="99" t="str">
        <f>IF(ISBLANK(A654),VLOOKUP(Abfalldokumentation!$W654,'Linien - BU'!R:S,2,FALSE),A654)</f>
        <v>L16</v>
      </c>
      <c r="W654" s="95">
        <f t="shared" si="75"/>
        <v>49500090</v>
      </c>
      <c r="X654" s="108">
        <f t="shared" si="76"/>
        <v>12</v>
      </c>
      <c r="Y654" s="34"/>
      <c r="AC654" s="34"/>
      <c r="AF654" s="34"/>
      <c r="AG654" s="34"/>
      <c r="AH654" s="34"/>
    </row>
    <row r="655" spans="1:34" ht="30" customHeight="1" x14ac:dyDescent="0.25">
      <c r="A655" s="56" t="s">
        <v>373</v>
      </c>
      <c r="B655" s="57">
        <v>49500091</v>
      </c>
      <c r="C655" s="57">
        <v>345</v>
      </c>
      <c r="D655" s="57">
        <v>12</v>
      </c>
      <c r="E655" s="58">
        <v>44462</v>
      </c>
      <c r="F655" s="59" t="s">
        <v>15037</v>
      </c>
      <c r="G655" s="57" t="s">
        <v>36</v>
      </c>
      <c r="H655" s="61" t="str">
        <f>IFERROR(VLOOKUP(Abfalldokumentation!$B655,Artikel!A:C,3,FALSE),Abfalldokumentation!$B655)</f>
        <v>VOS RW-JAL-NAT-VAKU</v>
      </c>
      <c r="I655" s="90" t="str">
        <f>VLOOKUP(V655,'Linien - BU'!A:B,2,FALSE)</f>
        <v>BU3</v>
      </c>
      <c r="J655" s="91">
        <f t="shared" si="70"/>
        <v>345</v>
      </c>
      <c r="K655" s="92">
        <f>Abfalldokumentation!$E655</f>
        <v>44462</v>
      </c>
      <c r="L655" s="91" t="str">
        <f>IFERROR(IF(AND(OR(Abfalldokumentation!$I655="BU3",Abfalldokumentation!$I655="Verkauf"),Abfalldokumentation!$N655="Schimmel",Abfalldokumentation!$O655="keinen Abnehmer/kein Schälpersonal"),"Div. Zipfel, ES ohne Verwendung",VLOOKUP(Abfalldokumentation!$M655,Produktgruppen!A:B,2,FALSE)),"-")</f>
        <v>Vorschmelz</v>
      </c>
      <c r="M655" s="93" t="str">
        <f>IFERROR(VLOOKUP(Abfalldokumentation!$W655,Artikel!A:C,3,FALSE),Abfalldokumentation!$W655)</f>
        <v>VOS RW-JAL-NAT-VAKU</v>
      </c>
      <c r="N655" s="94" t="str">
        <f>VLOOKUP(D655,'Liste Gründe'!A:D,2,FALSE)</f>
        <v>Schimmel</v>
      </c>
      <c r="O655" s="92" t="str">
        <f>IF(ISBLANK(F655),VLOOKUP(Abfalldokumentation!$X655,'Liste Gründe'!A:D,3,FALSE),F655)</f>
        <v>VOS &gt; Einsatz</v>
      </c>
      <c r="P655" s="94" t="str">
        <f>IF(ISBLANK(Abfalldokumentation!$G655),"-",Abfalldokumentation!$G655)</f>
        <v>-</v>
      </c>
      <c r="Q655" s="93">
        <f t="shared" si="71"/>
        <v>38</v>
      </c>
      <c r="R655" s="94" t="str">
        <f t="shared" si="72"/>
        <v>Produkte</v>
      </c>
      <c r="S655" s="94" t="str">
        <f t="shared" si="73"/>
        <v>BUs</v>
      </c>
      <c r="T655" s="94" t="str">
        <f t="shared" si="74"/>
        <v>Symptome</v>
      </c>
      <c r="U655" s="94">
        <f>IFERROR(VLOOKUP(Abfalldokumentation!$W655,Kennzahlen!S:U,3,FALSE)*Abfalldokumentation!$J655,"0")</f>
        <v>177.33</v>
      </c>
      <c r="V655" s="93" t="str">
        <f>IF(ISBLANK(A655),VLOOKUP(Abfalldokumentation!$W655,'Linien - BU'!R:S,2,FALSE),A655)</f>
        <v>L11</v>
      </c>
      <c r="W655" s="95">
        <f t="shared" si="75"/>
        <v>49500091</v>
      </c>
      <c r="X655" s="108">
        <f t="shared" si="76"/>
        <v>12</v>
      </c>
      <c r="Y655" s="34"/>
      <c r="AC655" s="34"/>
      <c r="AF655" s="34"/>
      <c r="AG655" s="34"/>
      <c r="AH655" s="34"/>
    </row>
    <row r="656" spans="1:34" ht="30" customHeight="1" x14ac:dyDescent="0.25">
      <c r="A656" s="50" t="s">
        <v>15044</v>
      </c>
      <c r="B656" s="51">
        <v>49500092</v>
      </c>
      <c r="C656" s="51">
        <v>243</v>
      </c>
      <c r="D656" s="51">
        <v>12</v>
      </c>
      <c r="E656" s="52">
        <v>44462</v>
      </c>
      <c r="F656" s="53" t="s">
        <v>15041</v>
      </c>
      <c r="G656" s="51" t="s">
        <v>87</v>
      </c>
      <c r="H656" s="55" t="str">
        <f>IFERROR(VLOOKUP(Abfalldokumentation!$B656,Artikel!A:C,3,FALSE),Abfalldokumentation!$B656)</f>
        <v>VOS RW-NATUR-EXTRA-VAKU</v>
      </c>
      <c r="I656" s="96" t="str">
        <f>VLOOKUP(V656,'Linien - BU'!A:B,2,FALSE)</f>
        <v>Verkauf</v>
      </c>
      <c r="J656" s="97">
        <f t="shared" si="70"/>
        <v>243</v>
      </c>
      <c r="K656" s="98">
        <f>Abfalldokumentation!$E656</f>
        <v>44462</v>
      </c>
      <c r="L656" s="97" t="str">
        <f>IFERROR(IF(AND(OR(Abfalldokumentation!$I656="BU3",Abfalldokumentation!$I656="Verkauf"),Abfalldokumentation!$N656="Schimmel",Abfalldokumentation!$O656="keinen Abnehmer/kein Schälpersonal"),"Div. Zipfel, ES ohne Verwendung",VLOOKUP(Abfalldokumentation!$M656,Produktgruppen!A:B,2,FALSE)),"-")</f>
        <v>Div. Zipfel, ES ohne Verwendung</v>
      </c>
      <c r="M656" s="99" t="str">
        <f>IFERROR(VLOOKUP(Abfalldokumentation!$W656,Artikel!A:C,3,FALSE),Abfalldokumentation!$W656)</f>
        <v>VOS RW-NATUR-EXTRA-VAKU</v>
      </c>
      <c r="N656" s="100" t="str">
        <f>VLOOKUP(D656,'Liste Gründe'!A:D,2,FALSE)</f>
        <v>Schimmel</v>
      </c>
      <c r="O656" s="98" t="str">
        <f>IF(ISBLANK(F656),VLOOKUP(Abfalldokumentation!$X656,'Liste Gründe'!A:D,3,FALSE),F656)</f>
        <v>keinen Abnehmer/kein Schälpersonal</v>
      </c>
      <c r="P656" s="100" t="str">
        <f>IF(ISBLANK(Abfalldokumentation!$G656),"-",Abfalldokumentation!$G656)</f>
        <v>keinen Abnehmer/Schälen</v>
      </c>
      <c r="Q656" s="99">
        <f t="shared" si="71"/>
        <v>38</v>
      </c>
      <c r="R656" s="100" t="str">
        <f t="shared" si="72"/>
        <v>Produkte</v>
      </c>
      <c r="S656" s="100" t="str">
        <f t="shared" si="73"/>
        <v>BUs</v>
      </c>
      <c r="T656" s="100" t="str">
        <f t="shared" si="74"/>
        <v>Symptome</v>
      </c>
      <c r="U656" s="100" t="str">
        <f>IFERROR(VLOOKUP(Abfalldokumentation!$W656,Kennzahlen!S:U,3,FALSE)*Abfalldokumentation!$J656,"0")</f>
        <v>0</v>
      </c>
      <c r="V656" s="99" t="str">
        <f>IF(ISBLANK(A656),VLOOKUP(Abfalldokumentation!$W656,'Linien - BU'!R:S,2,FALSE),A656)</f>
        <v>Verkauf</v>
      </c>
      <c r="W656" s="95">
        <f t="shared" si="75"/>
        <v>49500092</v>
      </c>
      <c r="X656" s="108">
        <f t="shared" si="76"/>
        <v>12</v>
      </c>
      <c r="Y656" s="34"/>
      <c r="AC656" s="34"/>
      <c r="AF656" s="34"/>
      <c r="AG656" s="34"/>
      <c r="AH656" s="34"/>
    </row>
    <row r="657" spans="1:34" ht="30" customHeight="1" x14ac:dyDescent="0.25">
      <c r="A657" s="56" t="s">
        <v>15044</v>
      </c>
      <c r="B657" s="57">
        <v>49500144</v>
      </c>
      <c r="C657" s="57">
        <v>102</v>
      </c>
      <c r="D657" s="57">
        <v>12</v>
      </c>
      <c r="E657" s="58">
        <v>44462</v>
      </c>
      <c r="F657" s="59" t="s">
        <v>15041</v>
      </c>
      <c r="G657" s="57" t="s">
        <v>87</v>
      </c>
      <c r="H657" s="61" t="str">
        <f>IFERROR(VLOOKUP(Abfalldokumentation!$B657,Artikel!A:C,3,FALSE),Abfalldokumentation!$B657)</f>
        <v>VOS GRW-SCHI-VAKU /Ersa</v>
      </c>
      <c r="I657" s="90" t="str">
        <f>VLOOKUP(V657,'Linien - BU'!A:B,2,FALSE)</f>
        <v>Verkauf</v>
      </c>
      <c r="J657" s="91">
        <f t="shared" si="70"/>
        <v>102</v>
      </c>
      <c r="K657" s="92">
        <f>Abfalldokumentation!$E657</f>
        <v>44462</v>
      </c>
      <c r="L657" s="91" t="str">
        <f>IFERROR(IF(AND(OR(Abfalldokumentation!$I657="BU3",Abfalldokumentation!$I657="Verkauf"),Abfalldokumentation!$N657="Schimmel",Abfalldokumentation!$O657="keinen Abnehmer/kein Schälpersonal"),"Div. Zipfel, ES ohne Verwendung",VLOOKUP(Abfalldokumentation!$M657,Produktgruppen!A:B,2,FALSE)),"-")</f>
        <v>Div. Zipfel, ES ohne Verwendung</v>
      </c>
      <c r="M657" s="93" t="str">
        <f>IFERROR(VLOOKUP(Abfalldokumentation!$W657,Artikel!A:C,3,FALSE),Abfalldokumentation!$W657)</f>
        <v>VOS GRW-SCHI-VAKU /Ersa</v>
      </c>
      <c r="N657" s="94" t="str">
        <f>VLOOKUP(D657,'Liste Gründe'!A:D,2,FALSE)</f>
        <v>Schimmel</v>
      </c>
      <c r="O657" s="92" t="str">
        <f>IF(ISBLANK(F657),VLOOKUP(Abfalldokumentation!$X657,'Liste Gründe'!A:D,3,FALSE),F657)</f>
        <v>keinen Abnehmer/kein Schälpersonal</v>
      </c>
      <c r="P657" s="94" t="str">
        <f>IF(ISBLANK(Abfalldokumentation!$G657),"-",Abfalldokumentation!$G657)</f>
        <v>keinen Abnehmer/Schälen</v>
      </c>
      <c r="Q657" s="93">
        <f t="shared" si="71"/>
        <v>38</v>
      </c>
      <c r="R657" s="94" t="str">
        <f t="shared" si="72"/>
        <v>Produkte</v>
      </c>
      <c r="S657" s="94" t="str">
        <f t="shared" si="73"/>
        <v>BUs</v>
      </c>
      <c r="T657" s="94" t="str">
        <f t="shared" si="74"/>
        <v>Symptome</v>
      </c>
      <c r="U657" s="94">
        <f>IFERROR(VLOOKUP(Abfalldokumentation!$W657,Kennzahlen!S:U,3,FALSE)*Abfalldokumentation!$J657,"0")</f>
        <v>52.428000000000004</v>
      </c>
      <c r="V657" s="93" t="str">
        <f>IF(ISBLANK(A657),VLOOKUP(Abfalldokumentation!$W657,'Linien - BU'!R:S,2,FALSE),A657)</f>
        <v>Verkauf</v>
      </c>
      <c r="W657" s="95">
        <f t="shared" si="75"/>
        <v>49500144</v>
      </c>
      <c r="X657" s="108">
        <f t="shared" si="76"/>
        <v>12</v>
      </c>
      <c r="Y657" s="34"/>
      <c r="AC657" s="34"/>
      <c r="AF657" s="34"/>
      <c r="AG657" s="34"/>
      <c r="AH657" s="34"/>
    </row>
    <row r="658" spans="1:34" ht="30" customHeight="1" x14ac:dyDescent="0.25">
      <c r="A658" s="50" t="s">
        <v>9</v>
      </c>
      <c r="B658" s="51" t="s">
        <v>75</v>
      </c>
      <c r="C658" s="51">
        <v>46</v>
      </c>
      <c r="D658" s="51">
        <v>30</v>
      </c>
      <c r="E658" s="52">
        <v>44462</v>
      </c>
      <c r="F658" s="53"/>
      <c r="G658" s="51"/>
      <c r="H658" s="55" t="str">
        <f>IFERROR(VLOOKUP(Abfalldokumentation!$B658,Artikel!A:C,3,FALSE),Abfalldokumentation!$B658)</f>
        <v>Diverses</v>
      </c>
      <c r="I658" s="96" t="str">
        <f>VLOOKUP(V658,'Linien - BU'!A:B,2,FALSE)</f>
        <v>BU4</v>
      </c>
      <c r="J658" s="97">
        <f t="shared" si="70"/>
        <v>46</v>
      </c>
      <c r="K658" s="98">
        <f>Abfalldokumentation!$E658</f>
        <v>44462</v>
      </c>
      <c r="L658" s="97" t="str">
        <f>IFERROR(IF(AND(OR(Abfalldokumentation!$I658="BU3",Abfalldokumentation!$I658="Verkauf"),Abfalldokumentation!$N658="Schimmel",Abfalldokumentation!$O658="keinen Abnehmer/kein Schälpersonal"),"Div. Zipfel, ES ohne Verwendung",VLOOKUP(Abfalldokumentation!$M658,Produktgruppen!A:B,2,FALSE)),"-")</f>
        <v>Diverses</v>
      </c>
      <c r="M658" s="99" t="str">
        <f>IFERROR(VLOOKUP(Abfalldokumentation!$W658,Artikel!A:C,3,FALSE),Abfalldokumentation!$W658)</f>
        <v>Diverses</v>
      </c>
      <c r="N658" s="100" t="str">
        <f>VLOOKUP(D658,'Liste Gründe'!A:D,2,FALSE)</f>
        <v>Linienbezogen</v>
      </c>
      <c r="O658" s="98" t="str">
        <f>IF(ISBLANK(F658),VLOOKUP(Abfalldokumentation!$X658,'Liste Gründe'!A:D,3,FALSE),F658)</f>
        <v>Maschinenabfall</v>
      </c>
      <c r="P658" s="100" t="str">
        <f>IF(ISBLANK(Abfalldokumentation!$G658),"-",Abfalldokumentation!$G658)</f>
        <v>-</v>
      </c>
      <c r="Q658" s="99">
        <f t="shared" si="71"/>
        <v>38</v>
      </c>
      <c r="R658" s="100" t="str">
        <f t="shared" si="72"/>
        <v>Produkte</v>
      </c>
      <c r="S658" s="100" t="str">
        <f t="shared" si="73"/>
        <v>BUs</v>
      </c>
      <c r="T658" s="100" t="str">
        <f t="shared" si="74"/>
        <v>Symptome</v>
      </c>
      <c r="U658" s="100" t="str">
        <f>IFERROR(VLOOKUP(Abfalldokumentation!$W658,Kennzahlen!S:U,3,FALSE)*Abfalldokumentation!$J658,"0")</f>
        <v>0</v>
      </c>
      <c r="V658" s="99" t="str">
        <f>IF(ISBLANK(A658),VLOOKUP(Abfalldokumentation!$W658,'Linien - BU'!R:S,2,FALSE),A658)</f>
        <v>BU4</v>
      </c>
      <c r="W658" s="95" t="str">
        <f t="shared" si="75"/>
        <v>Diverses</v>
      </c>
      <c r="X658" s="108">
        <f t="shared" si="76"/>
        <v>30</v>
      </c>
      <c r="Y658" s="34"/>
      <c r="AC658" s="34"/>
      <c r="AF658" s="34"/>
      <c r="AG658" s="34"/>
      <c r="AH658" s="34"/>
    </row>
    <row r="659" spans="1:34" ht="30" customHeight="1" x14ac:dyDescent="0.25">
      <c r="A659" s="56" t="s">
        <v>63</v>
      </c>
      <c r="B659" s="57" t="s">
        <v>60</v>
      </c>
      <c r="C659" s="57">
        <v>40.4</v>
      </c>
      <c r="D659" s="57">
        <v>32</v>
      </c>
      <c r="E659" s="58">
        <v>44462</v>
      </c>
      <c r="F659" s="59" t="s">
        <v>186</v>
      </c>
      <c r="G659" s="57" t="s">
        <v>293</v>
      </c>
      <c r="H659" s="61" t="str">
        <f>IFERROR(VLOOKUP(Abfalldokumentation!$B659,Artikel!A:C,3,FALSE),Abfalldokumentation!$B659)</f>
        <v>Diverses aus Abfüllung</v>
      </c>
      <c r="I659" s="90" t="str">
        <f>VLOOKUP(V659,'Linien - BU'!A:B,2,FALSE)</f>
        <v>BU1</v>
      </c>
      <c r="J659" s="91">
        <f t="shared" si="70"/>
        <v>40.4</v>
      </c>
      <c r="K659" s="92">
        <f>Abfalldokumentation!$E659</f>
        <v>44462</v>
      </c>
      <c r="L659" s="91" t="str">
        <f>IFERROR(IF(AND(OR(Abfalldokumentation!$I659="BU3",Abfalldokumentation!$I659="Verkauf"),Abfalldokumentation!$N659="Schimmel",Abfalldokumentation!$O659="keinen Abnehmer/kein Schälpersonal"),"Div. Zipfel, ES ohne Verwendung",VLOOKUP(Abfalldokumentation!$M659,Produktgruppen!A:B,2,FALSE)),"-")</f>
        <v>Diverses</v>
      </c>
      <c r="M659" s="93" t="str">
        <f>IFERROR(VLOOKUP(Abfalldokumentation!$W659,Artikel!A:C,3,FALSE),Abfalldokumentation!$W659)</f>
        <v>Diverses aus Abfüllung</v>
      </c>
      <c r="N659" s="94" t="str">
        <f>VLOOKUP(D659,'Liste Gründe'!A:D,2,FALSE)</f>
        <v>Linienbezogen</v>
      </c>
      <c r="O659" s="92" t="str">
        <f>IF(ISBLANK(F659),VLOOKUP(Abfalldokumentation!$X659,'Liste Gründe'!A:D,3,FALSE),F659)</f>
        <v>Bodenabfall Abfüllung</v>
      </c>
      <c r="P659" s="94" t="str">
        <f>IF(ISBLANK(Abfalldokumentation!$G659),"-",Abfalldokumentation!$G659)</f>
        <v>aus der Hand gerutscht</v>
      </c>
      <c r="Q659" s="93">
        <f t="shared" si="71"/>
        <v>38</v>
      </c>
      <c r="R659" s="94" t="str">
        <f t="shared" si="72"/>
        <v>Produkte</v>
      </c>
      <c r="S659" s="94" t="str">
        <f t="shared" si="73"/>
        <v>BUs</v>
      </c>
      <c r="T659" s="94" t="str">
        <f t="shared" si="74"/>
        <v>Symptome</v>
      </c>
      <c r="U659" s="94" t="str">
        <f>IFERROR(VLOOKUP(Abfalldokumentation!$W659,Kennzahlen!S:U,3,FALSE)*Abfalldokumentation!$J659,"0")</f>
        <v>0</v>
      </c>
      <c r="V659" s="93" t="str">
        <f>IF(ISBLANK(A659),VLOOKUP(Abfalldokumentation!$W659,'Linien - BU'!R:S,2,FALSE),A659)</f>
        <v>Abfüllung</v>
      </c>
      <c r="W659" s="95" t="str">
        <f t="shared" si="75"/>
        <v>Diverses aus Abfüllung</v>
      </c>
      <c r="X659" s="108">
        <f t="shared" si="76"/>
        <v>32</v>
      </c>
      <c r="Y659" s="34"/>
      <c r="AC659" s="34"/>
      <c r="AF659" s="34"/>
      <c r="AG659" s="34"/>
      <c r="AH659" s="34"/>
    </row>
    <row r="660" spans="1:34" ht="30" customHeight="1" x14ac:dyDescent="0.25">
      <c r="A660" s="50" t="s">
        <v>63</v>
      </c>
      <c r="B660" s="51" t="s">
        <v>60</v>
      </c>
      <c r="C660" s="51">
        <v>113</v>
      </c>
      <c r="D660" s="51">
        <v>30</v>
      </c>
      <c r="E660" s="52">
        <v>44462</v>
      </c>
      <c r="F660" s="53"/>
      <c r="G660" s="51"/>
      <c r="H660" s="55" t="str">
        <f>IFERROR(VLOOKUP(Abfalldokumentation!$B660,Artikel!A:C,3,FALSE),Abfalldokumentation!$B660)</f>
        <v>Diverses aus Abfüllung</v>
      </c>
      <c r="I660" s="96" t="str">
        <f>VLOOKUP(V660,'Linien - BU'!A:B,2,FALSE)</f>
        <v>BU1</v>
      </c>
      <c r="J660" s="97">
        <f t="shared" si="70"/>
        <v>113</v>
      </c>
      <c r="K660" s="98">
        <f>Abfalldokumentation!$E660</f>
        <v>44462</v>
      </c>
      <c r="L660" s="97" t="str">
        <f>IFERROR(IF(AND(OR(Abfalldokumentation!$I660="BU3",Abfalldokumentation!$I660="Verkauf"),Abfalldokumentation!$N660="Schimmel",Abfalldokumentation!$O660="keinen Abnehmer/kein Schälpersonal"),"Div. Zipfel, ES ohne Verwendung",VLOOKUP(Abfalldokumentation!$M660,Produktgruppen!A:B,2,FALSE)),"-")</f>
        <v>Diverses</v>
      </c>
      <c r="M660" s="99" t="str">
        <f>IFERROR(VLOOKUP(Abfalldokumentation!$W660,Artikel!A:C,3,FALSE),Abfalldokumentation!$W660)</f>
        <v>Diverses aus Abfüllung</v>
      </c>
      <c r="N660" s="100" t="str">
        <f>VLOOKUP(D660,'Liste Gründe'!A:D,2,FALSE)</f>
        <v>Linienbezogen</v>
      </c>
      <c r="O660" s="98" t="str">
        <f>IF(ISBLANK(F660),VLOOKUP(Abfalldokumentation!$X660,'Liste Gründe'!A:D,3,FALSE),F660)</f>
        <v>Maschinenabfall</v>
      </c>
      <c r="P660" s="100" t="str">
        <f>IF(ISBLANK(Abfalldokumentation!$G660),"-",Abfalldokumentation!$G660)</f>
        <v>-</v>
      </c>
      <c r="Q660" s="99">
        <f t="shared" si="71"/>
        <v>38</v>
      </c>
      <c r="R660" s="100" t="str">
        <f t="shared" si="72"/>
        <v>Produkte</v>
      </c>
      <c r="S660" s="100" t="str">
        <f t="shared" si="73"/>
        <v>BUs</v>
      </c>
      <c r="T660" s="100" t="str">
        <f t="shared" si="74"/>
        <v>Symptome</v>
      </c>
      <c r="U660" s="100" t="str">
        <f>IFERROR(VLOOKUP(Abfalldokumentation!$W660,Kennzahlen!S:U,3,FALSE)*Abfalldokumentation!$J660,"0")</f>
        <v>0</v>
      </c>
      <c r="V660" s="99" t="str">
        <f>IF(ISBLANK(A660),VLOOKUP(Abfalldokumentation!$W660,'Linien - BU'!R:S,2,FALSE),A660)</f>
        <v>Abfüllung</v>
      </c>
      <c r="W660" s="95" t="str">
        <f t="shared" si="75"/>
        <v>Diverses aus Abfüllung</v>
      </c>
      <c r="X660" s="108">
        <f t="shared" si="76"/>
        <v>30</v>
      </c>
      <c r="Y660" s="34"/>
      <c r="AC660" s="34"/>
      <c r="AF660" s="34"/>
      <c r="AG660" s="34"/>
      <c r="AH660" s="34"/>
    </row>
    <row r="661" spans="1:34" ht="30" customHeight="1" x14ac:dyDescent="0.25">
      <c r="A661" s="56" t="s">
        <v>149</v>
      </c>
      <c r="B661" s="57" t="s">
        <v>317</v>
      </c>
      <c r="C661" s="57">
        <v>84</v>
      </c>
      <c r="D661" s="57">
        <v>72</v>
      </c>
      <c r="E661" s="58">
        <v>44462</v>
      </c>
      <c r="F661" s="59" t="s">
        <v>149</v>
      </c>
      <c r="G661" s="57" t="s">
        <v>149</v>
      </c>
      <c r="H661" s="61" t="str">
        <f>IFERROR(VLOOKUP(Abfalldokumentation!$B661,Artikel!A:C,3,FALSE),Abfalldokumentation!$B661)</f>
        <v>Diverses Muster</v>
      </c>
      <c r="I661" s="90" t="str">
        <f>VLOOKUP(V661,'Linien - BU'!A:B,2,FALSE)</f>
        <v>Rest</v>
      </c>
      <c r="J661" s="91">
        <f t="shared" si="70"/>
        <v>84</v>
      </c>
      <c r="K661" s="92">
        <f>Abfalldokumentation!$E661</f>
        <v>44462</v>
      </c>
      <c r="L661" s="91" t="str">
        <f>IFERROR(IF(AND(OR(Abfalldokumentation!$I661="BU3",Abfalldokumentation!$I661="Verkauf"),Abfalldokumentation!$N661="Schimmel",Abfalldokumentation!$O661="keinen Abnehmer/kein Schälpersonal"),"Div. Zipfel, ES ohne Verwendung",VLOOKUP(Abfalldokumentation!$M661,Produktgruppen!A:B,2,FALSE)),"-")</f>
        <v>Diverses</v>
      </c>
      <c r="M661" s="93" t="str">
        <f>IFERROR(VLOOKUP(Abfalldokumentation!$W661,Artikel!A:C,3,FALSE),Abfalldokumentation!$W661)</f>
        <v>Diverses Muster</v>
      </c>
      <c r="N661" s="94" t="str">
        <f>VLOOKUP(D661,'Liste Gründe'!A:D,2,FALSE)</f>
        <v>Qualitätssicherung</v>
      </c>
      <c r="O661" s="92" t="str">
        <f>IF(ISBLANK(F661),VLOOKUP(Abfalldokumentation!$X661,'Liste Gründe'!A:D,3,FALSE),F661)</f>
        <v>Muster</v>
      </c>
      <c r="P661" s="94" t="str">
        <f>IF(ISBLANK(Abfalldokumentation!$G661),"-",Abfalldokumentation!$G661)</f>
        <v>Muster</v>
      </c>
      <c r="Q661" s="93">
        <f t="shared" si="71"/>
        <v>38</v>
      </c>
      <c r="R661" s="94" t="str">
        <f t="shared" si="72"/>
        <v>Produkte</v>
      </c>
      <c r="S661" s="94" t="str">
        <f t="shared" si="73"/>
        <v>BUs</v>
      </c>
      <c r="T661" s="94" t="str">
        <f t="shared" si="74"/>
        <v>Symptome</v>
      </c>
      <c r="U661" s="94" t="str">
        <f>IFERROR(VLOOKUP(Abfalldokumentation!$W661,Kennzahlen!S:U,3,FALSE)*Abfalldokumentation!$J661,"0")</f>
        <v>0</v>
      </c>
      <c r="V661" s="93" t="str">
        <f>IF(ISBLANK(A661),VLOOKUP(Abfalldokumentation!$W661,'Linien - BU'!R:S,2,FALSE),A661)</f>
        <v>Muster</v>
      </c>
      <c r="W661" s="95" t="str">
        <f t="shared" si="75"/>
        <v>Diverses Muster</v>
      </c>
      <c r="X661" s="108">
        <f t="shared" si="76"/>
        <v>72</v>
      </c>
      <c r="Y661" s="34"/>
      <c r="AC661" s="34"/>
      <c r="AF661" s="34"/>
      <c r="AG661" s="34"/>
      <c r="AH661" s="34"/>
    </row>
    <row r="662" spans="1:34" ht="30" customHeight="1" x14ac:dyDescent="0.25">
      <c r="A662" s="50" t="s">
        <v>140</v>
      </c>
      <c r="B662" s="51" t="s">
        <v>199</v>
      </c>
      <c r="C662" s="51">
        <v>9</v>
      </c>
      <c r="D662" s="51">
        <v>74</v>
      </c>
      <c r="E662" s="52">
        <v>44462</v>
      </c>
      <c r="F662" s="53" t="s">
        <v>68</v>
      </c>
      <c r="G662" s="51" t="s">
        <v>68</v>
      </c>
      <c r="H662" s="55" t="str">
        <f>IFERROR(VLOOKUP(Abfalldokumentation!$B662,Artikel!A:C,3,FALSE),Abfalldokumentation!$B662)</f>
        <v>Diverses QM</v>
      </c>
      <c r="I662" s="96" t="str">
        <f>VLOOKUP(V662,'Linien - BU'!A:B,2,FALSE)</f>
        <v>Rest</v>
      </c>
      <c r="J662" s="97">
        <f t="shared" si="70"/>
        <v>9</v>
      </c>
      <c r="K662" s="98">
        <f>Abfalldokumentation!$E662</f>
        <v>44462</v>
      </c>
      <c r="L662" s="97" t="str">
        <f>IFERROR(IF(AND(OR(Abfalldokumentation!$I662="BU3",Abfalldokumentation!$I662="Verkauf"),Abfalldokumentation!$N662="Schimmel",Abfalldokumentation!$O662="keinen Abnehmer/kein Schälpersonal"),"Div. Zipfel, ES ohne Verwendung",VLOOKUP(Abfalldokumentation!$M662,Produktgruppen!A:B,2,FALSE)),"-")</f>
        <v>Qualitätssicherung</v>
      </c>
      <c r="M662" s="99" t="str">
        <f>IFERROR(VLOOKUP(Abfalldokumentation!$W662,Artikel!A:C,3,FALSE),Abfalldokumentation!$W662)</f>
        <v>Diverses QM</v>
      </c>
      <c r="N662" s="100" t="str">
        <f>VLOOKUP(D662,'Liste Gründe'!A:D,2,FALSE)</f>
        <v>Qualitätssicherung</v>
      </c>
      <c r="O662" s="98" t="str">
        <f>IF(ISBLANK(F662),VLOOKUP(Abfalldokumentation!$X662,'Liste Gründe'!A:D,3,FALSE),F662)</f>
        <v>Sensorik</v>
      </c>
      <c r="P662" s="100" t="str">
        <f>IF(ISBLANK(Abfalldokumentation!$G662),"-",Abfalldokumentation!$G662)</f>
        <v>Sensorik</v>
      </c>
      <c r="Q662" s="99">
        <f t="shared" si="71"/>
        <v>38</v>
      </c>
      <c r="R662" s="100" t="str">
        <f t="shared" si="72"/>
        <v>Produkte</v>
      </c>
      <c r="S662" s="100" t="str">
        <f t="shared" si="73"/>
        <v>BUs</v>
      </c>
      <c r="T662" s="100" t="str">
        <f t="shared" si="74"/>
        <v>Symptome</v>
      </c>
      <c r="U662" s="100" t="str">
        <f>IFERROR(VLOOKUP(Abfalldokumentation!$W662,Kennzahlen!S:U,3,FALSE)*Abfalldokumentation!$J662,"0")</f>
        <v>0</v>
      </c>
      <c r="V662" s="99" t="str">
        <f>IF(ISBLANK(A662),VLOOKUP(Abfalldokumentation!$W662,'Linien - BU'!R:S,2,FALSE),A662)</f>
        <v>QM</v>
      </c>
      <c r="W662" s="95" t="str">
        <f t="shared" si="75"/>
        <v>Diverses QM</v>
      </c>
      <c r="X662" s="108">
        <f t="shared" si="76"/>
        <v>74</v>
      </c>
      <c r="Y662" s="34"/>
      <c r="AC662" s="34"/>
      <c r="AF662" s="34"/>
      <c r="AG662" s="34"/>
      <c r="AH662" s="34"/>
    </row>
    <row r="663" spans="1:34" ht="30" customHeight="1" x14ac:dyDescent="0.25">
      <c r="A663" s="56" t="s">
        <v>348</v>
      </c>
      <c r="B663" s="57" t="s">
        <v>306</v>
      </c>
      <c r="C663" s="57">
        <v>206</v>
      </c>
      <c r="D663" s="57">
        <v>81</v>
      </c>
      <c r="E663" s="58">
        <v>44462</v>
      </c>
      <c r="F663" s="59"/>
      <c r="G663" s="60" t="s">
        <v>15269</v>
      </c>
      <c r="H663" s="61" t="str">
        <f>IFERROR(VLOOKUP(Abfalldokumentation!$B663,Artikel!A:C,3,FALSE),Abfalldokumentation!$B663)</f>
        <v>gemischte Räucherstücke</v>
      </c>
      <c r="I663" s="90" t="str">
        <f>VLOOKUP(V663,'Linien - BU'!A:B,2,FALSE)</f>
        <v>BU3</v>
      </c>
      <c r="J663" s="91">
        <f t="shared" si="70"/>
        <v>206</v>
      </c>
      <c r="K663" s="92">
        <f>Abfalldokumentation!$E663</f>
        <v>44462</v>
      </c>
      <c r="L663" s="91" t="str">
        <f>IFERROR(IF(AND(OR(Abfalldokumentation!$I663="BU3",Abfalldokumentation!$I663="Verkauf"),Abfalldokumentation!$N663="Schimmel",Abfalldokumentation!$O663="keinen Abnehmer/kein Schälpersonal"),"Div. Zipfel, ES ohne Verwendung",VLOOKUP(Abfalldokumentation!$M663,Produktgruppen!A:B,2,FALSE)),"-")</f>
        <v>Vorschmelz</v>
      </c>
      <c r="M663" s="93" t="str">
        <f>IFERROR(VLOOKUP(Abfalldokumentation!$W663,Artikel!A:C,3,FALSE),Abfalldokumentation!$W663)</f>
        <v>gemischte Räucherstücke</v>
      </c>
      <c r="N663" s="94" t="str">
        <f>VLOOKUP(D663,'Liste Gründe'!A:D,2,FALSE)</f>
        <v>Linienbezogen</v>
      </c>
      <c r="O663" s="92" t="str">
        <f>IF(ISBLANK(F663),VLOOKUP(Abfalldokumentation!$X663,'Liste Gründe'!A:D,3,FALSE),F663)</f>
        <v>gemischtes Produkt</v>
      </c>
      <c r="P663" s="94" t="str">
        <f>IF(ISBLANK(Abfalldokumentation!$G663),"-",Abfalldokumentation!$G663)</f>
        <v xml:space="preserve">gemischt, weil mehrere Produkte in einen Auftrag einfließen. VOS Trennung </v>
      </c>
      <c r="Q663" s="93">
        <f t="shared" si="71"/>
        <v>38</v>
      </c>
      <c r="R663" s="94" t="str">
        <f t="shared" si="72"/>
        <v>Produkte</v>
      </c>
      <c r="S663" s="94" t="str">
        <f t="shared" si="73"/>
        <v>BUs</v>
      </c>
      <c r="T663" s="94" t="str">
        <f t="shared" si="74"/>
        <v>Symptome</v>
      </c>
      <c r="U663" s="94" t="str">
        <f>IFERROR(VLOOKUP(Abfalldokumentation!$W663,Kennzahlen!S:U,3,FALSE)*Abfalldokumentation!$J663,"0")</f>
        <v>0</v>
      </c>
      <c r="V663" s="93" t="str">
        <f>IF(ISBLANK(A663),VLOOKUP(Abfalldokumentation!$W663,'Linien - BU'!R:S,2,FALSE),A663)</f>
        <v>L9</v>
      </c>
      <c r="W663" s="95" t="str">
        <f t="shared" si="75"/>
        <v>gemischte Räucherstücke</v>
      </c>
      <c r="X663" s="108">
        <f t="shared" si="76"/>
        <v>81</v>
      </c>
      <c r="Y663" s="34"/>
      <c r="AC663" s="34"/>
      <c r="AF663" s="34"/>
      <c r="AG663" s="34"/>
      <c r="AH663" s="34"/>
    </row>
    <row r="664" spans="1:34" ht="30" customHeight="1" x14ac:dyDescent="0.25">
      <c r="A664" s="50" t="s">
        <v>348</v>
      </c>
      <c r="B664" s="51" t="s">
        <v>306</v>
      </c>
      <c r="C664" s="51">
        <v>70.599999999999994</v>
      </c>
      <c r="D664" s="51">
        <v>81</v>
      </c>
      <c r="E664" s="52">
        <v>44462</v>
      </c>
      <c r="F664" s="53"/>
      <c r="G664" s="54" t="s">
        <v>15269</v>
      </c>
      <c r="H664" s="55" t="str">
        <f>IFERROR(VLOOKUP(Abfalldokumentation!$B664,Artikel!A:C,3,FALSE),Abfalldokumentation!$B664)</f>
        <v>gemischte Räucherstücke</v>
      </c>
      <c r="I664" s="96" t="str">
        <f>VLOOKUP(V664,'Linien - BU'!A:B,2,FALSE)</f>
        <v>BU3</v>
      </c>
      <c r="J664" s="97">
        <f t="shared" si="70"/>
        <v>70.599999999999994</v>
      </c>
      <c r="K664" s="98">
        <f>Abfalldokumentation!$E664</f>
        <v>44462</v>
      </c>
      <c r="L664" s="97" t="str">
        <f>IFERROR(IF(AND(OR(Abfalldokumentation!$I664="BU3",Abfalldokumentation!$I664="Verkauf"),Abfalldokumentation!$N664="Schimmel",Abfalldokumentation!$O664="keinen Abnehmer/kein Schälpersonal"),"Div. Zipfel, ES ohne Verwendung",VLOOKUP(Abfalldokumentation!$M664,Produktgruppen!A:B,2,FALSE)),"-")</f>
        <v>Vorschmelz</v>
      </c>
      <c r="M664" s="99" t="str">
        <f>IFERROR(VLOOKUP(Abfalldokumentation!$W664,Artikel!A:C,3,FALSE),Abfalldokumentation!$W664)</f>
        <v>gemischte Räucherstücke</v>
      </c>
      <c r="N664" s="100" t="str">
        <f>VLOOKUP(D664,'Liste Gründe'!A:D,2,FALSE)</f>
        <v>Linienbezogen</v>
      </c>
      <c r="O664" s="98" t="str">
        <f>IF(ISBLANK(F664),VLOOKUP(Abfalldokumentation!$X664,'Liste Gründe'!A:D,3,FALSE),F664)</f>
        <v>gemischtes Produkt</v>
      </c>
      <c r="P664" s="100" t="str">
        <f>IF(ISBLANK(Abfalldokumentation!$G664),"-",Abfalldokumentation!$G664)</f>
        <v xml:space="preserve">gemischt, weil mehrere Produkte in einen Auftrag einfließen. VOS Trennung </v>
      </c>
      <c r="Q664" s="99">
        <f t="shared" si="71"/>
        <v>38</v>
      </c>
      <c r="R664" s="100" t="str">
        <f t="shared" si="72"/>
        <v>Produkte</v>
      </c>
      <c r="S664" s="100" t="str">
        <f t="shared" si="73"/>
        <v>BUs</v>
      </c>
      <c r="T664" s="100" t="str">
        <f t="shared" si="74"/>
        <v>Symptome</v>
      </c>
      <c r="U664" s="100" t="str">
        <f>IFERROR(VLOOKUP(Abfalldokumentation!$W664,Kennzahlen!S:U,3,FALSE)*Abfalldokumentation!$J664,"0")</f>
        <v>0</v>
      </c>
      <c r="V664" s="99" t="str">
        <f>IF(ISBLANK(A664),VLOOKUP(Abfalldokumentation!$W664,'Linien - BU'!R:S,2,FALSE),A664)</f>
        <v>L9</v>
      </c>
      <c r="W664" s="95" t="str">
        <f t="shared" si="75"/>
        <v>gemischte Räucherstücke</v>
      </c>
      <c r="X664" s="108">
        <f t="shared" si="76"/>
        <v>81</v>
      </c>
      <c r="Y664" s="34"/>
      <c r="AC664" s="34"/>
      <c r="AF664" s="34"/>
      <c r="AG664" s="34"/>
      <c r="AH664" s="34"/>
    </row>
    <row r="665" spans="1:34" ht="30" customHeight="1" x14ac:dyDescent="0.25">
      <c r="A665" s="56" t="s">
        <v>59</v>
      </c>
      <c r="B665" s="57" t="s">
        <v>57</v>
      </c>
      <c r="C665" s="57">
        <v>22.5</v>
      </c>
      <c r="D665" s="63">
        <v>73</v>
      </c>
      <c r="E665" s="58">
        <v>44462</v>
      </c>
      <c r="F665" s="59" t="s">
        <v>58</v>
      </c>
      <c r="G665" s="57" t="s">
        <v>58</v>
      </c>
      <c r="H665" s="61" t="str">
        <f>IFERROR(VLOOKUP(Abfalldokumentation!$B665,Artikel!A:C,3,FALSE),Abfalldokumentation!$B665)</f>
        <v>Laborproben</v>
      </c>
      <c r="I665" s="90" t="str">
        <f>VLOOKUP(V665,'Linien - BU'!A:B,2,FALSE)</f>
        <v>Rest</v>
      </c>
      <c r="J665" s="91">
        <f t="shared" si="70"/>
        <v>22.5</v>
      </c>
      <c r="K665" s="92">
        <f>Abfalldokumentation!$E665</f>
        <v>44462</v>
      </c>
      <c r="L665" s="91" t="str">
        <f>IFERROR(IF(AND(OR(Abfalldokumentation!$I665="BU3",Abfalldokumentation!$I665="Verkauf"),Abfalldokumentation!$N665="Schimmel",Abfalldokumentation!$O665="keinen Abnehmer/kein Schälpersonal"),"Div. Zipfel, ES ohne Verwendung",VLOOKUP(Abfalldokumentation!$M665,Produktgruppen!A:B,2,FALSE)),"-")</f>
        <v>Qualitätssicherung</v>
      </c>
      <c r="M665" s="93" t="str">
        <f>IFERROR(VLOOKUP(Abfalldokumentation!$W665,Artikel!A:C,3,FALSE),Abfalldokumentation!$W665)</f>
        <v>Laborproben</v>
      </c>
      <c r="N665" s="94" t="str">
        <f>VLOOKUP(D665,'Liste Gründe'!A:D,2,FALSE)</f>
        <v>Qualitätssicherung</v>
      </c>
      <c r="O665" s="92" t="str">
        <f>IF(ISBLANK(F665),VLOOKUP(Abfalldokumentation!$X665,'Liste Gründe'!A:D,3,FALSE),F665)</f>
        <v>Laborprobe</v>
      </c>
      <c r="P665" s="94" t="str">
        <f>IF(ISBLANK(Abfalldokumentation!$G665),"-",Abfalldokumentation!$G665)</f>
        <v>Laborprobe</v>
      </c>
      <c r="Q665" s="93">
        <f t="shared" si="71"/>
        <v>38</v>
      </c>
      <c r="R665" s="94" t="str">
        <f t="shared" si="72"/>
        <v>Produkte</v>
      </c>
      <c r="S665" s="94" t="str">
        <f t="shared" si="73"/>
        <v>BUs</v>
      </c>
      <c r="T665" s="94" t="str">
        <f t="shared" si="74"/>
        <v>Symptome</v>
      </c>
      <c r="U665" s="94" t="str">
        <f>IFERROR(VLOOKUP(Abfalldokumentation!$W665,Kennzahlen!S:U,3,FALSE)*Abfalldokumentation!$J665,"0")</f>
        <v>0</v>
      </c>
      <c r="V665" s="93" t="str">
        <f>IF(ISBLANK(A665),VLOOKUP(Abfalldokumentation!$W665,'Linien - BU'!R:S,2,FALSE),A665)</f>
        <v>Labor</v>
      </c>
      <c r="W665" s="95" t="str">
        <f t="shared" si="75"/>
        <v>Laborproben</v>
      </c>
      <c r="X665" s="108">
        <f t="shared" si="76"/>
        <v>73</v>
      </c>
      <c r="Y665" s="34"/>
      <c r="AC665" s="34"/>
      <c r="AF665" s="34"/>
      <c r="AG665" s="34"/>
      <c r="AH665" s="34"/>
    </row>
    <row r="666" spans="1:34" ht="30" customHeight="1" x14ac:dyDescent="0.25">
      <c r="A666" s="50" t="s">
        <v>59</v>
      </c>
      <c r="B666" s="51" t="s">
        <v>57</v>
      </c>
      <c r="C666" s="51">
        <v>30.5</v>
      </c>
      <c r="D666" s="62">
        <v>73</v>
      </c>
      <c r="E666" s="52">
        <v>44462</v>
      </c>
      <c r="F666" s="53" t="s">
        <v>58</v>
      </c>
      <c r="G666" s="51" t="s">
        <v>58</v>
      </c>
      <c r="H666" s="55" t="str">
        <f>IFERROR(VLOOKUP(Abfalldokumentation!$B666,Artikel!A:C,3,FALSE),Abfalldokumentation!$B666)</f>
        <v>Laborproben</v>
      </c>
      <c r="I666" s="96" t="str">
        <f>VLOOKUP(V666,'Linien - BU'!A:B,2,FALSE)</f>
        <v>Rest</v>
      </c>
      <c r="J666" s="97">
        <f t="shared" si="70"/>
        <v>30.5</v>
      </c>
      <c r="K666" s="98">
        <f>Abfalldokumentation!$E666</f>
        <v>44462</v>
      </c>
      <c r="L666" s="97" t="str">
        <f>IFERROR(IF(AND(OR(Abfalldokumentation!$I666="BU3",Abfalldokumentation!$I666="Verkauf"),Abfalldokumentation!$N666="Schimmel",Abfalldokumentation!$O666="keinen Abnehmer/kein Schälpersonal"),"Div. Zipfel, ES ohne Verwendung",VLOOKUP(Abfalldokumentation!$M666,Produktgruppen!A:B,2,FALSE)),"-")</f>
        <v>Qualitätssicherung</v>
      </c>
      <c r="M666" s="99" t="str">
        <f>IFERROR(VLOOKUP(Abfalldokumentation!$W666,Artikel!A:C,3,FALSE),Abfalldokumentation!$W666)</f>
        <v>Laborproben</v>
      </c>
      <c r="N666" s="100" t="str">
        <f>VLOOKUP(D666,'Liste Gründe'!A:D,2,FALSE)</f>
        <v>Qualitätssicherung</v>
      </c>
      <c r="O666" s="98" t="str">
        <f>IF(ISBLANK(F666),VLOOKUP(Abfalldokumentation!$X666,'Liste Gründe'!A:D,3,FALSE),F666)</f>
        <v>Laborprobe</v>
      </c>
      <c r="P666" s="100" t="str">
        <f>IF(ISBLANK(Abfalldokumentation!$G666),"-",Abfalldokumentation!$G666)</f>
        <v>Laborprobe</v>
      </c>
      <c r="Q666" s="99">
        <f t="shared" si="71"/>
        <v>38</v>
      </c>
      <c r="R666" s="100" t="str">
        <f t="shared" si="72"/>
        <v>Produkte</v>
      </c>
      <c r="S666" s="100" t="str">
        <f t="shared" si="73"/>
        <v>BUs</v>
      </c>
      <c r="T666" s="100" t="str">
        <f t="shared" si="74"/>
        <v>Symptome</v>
      </c>
      <c r="U666" s="100" t="str">
        <f>IFERROR(VLOOKUP(Abfalldokumentation!$W666,Kennzahlen!S:U,3,FALSE)*Abfalldokumentation!$J666,"0")</f>
        <v>0</v>
      </c>
      <c r="V666" s="99" t="str">
        <f>IF(ISBLANK(A666),VLOOKUP(Abfalldokumentation!$W666,'Linien - BU'!R:S,2,FALSE),A666)</f>
        <v>Labor</v>
      </c>
      <c r="W666" s="95" t="str">
        <f t="shared" si="75"/>
        <v>Laborproben</v>
      </c>
      <c r="X666" s="108">
        <f t="shared" si="76"/>
        <v>73</v>
      </c>
      <c r="Y666" s="34"/>
      <c r="AC666" s="34"/>
      <c r="AF666" s="34"/>
      <c r="AG666" s="34"/>
      <c r="AH666" s="34"/>
    </row>
    <row r="667" spans="1:34" ht="30" customHeight="1" x14ac:dyDescent="0.25">
      <c r="A667" s="56" t="s">
        <v>59</v>
      </c>
      <c r="B667" s="59" t="s">
        <v>90</v>
      </c>
      <c r="C667" s="57">
        <v>97.5</v>
      </c>
      <c r="D667" s="63">
        <v>70</v>
      </c>
      <c r="E667" s="58">
        <v>44462</v>
      </c>
      <c r="F667" s="59"/>
      <c r="G667" s="57"/>
      <c r="H667" s="61" t="str">
        <f>IFERROR(VLOOKUP(Abfalldokumentation!$B667,Artikel!A:C,3,FALSE),Abfalldokumentation!$B667)</f>
        <v>Rückstellproben</v>
      </c>
      <c r="I667" s="90" t="str">
        <f>VLOOKUP(V667,'Linien - BU'!A:B,2,FALSE)</f>
        <v>Rest</v>
      </c>
      <c r="J667" s="91">
        <f t="shared" si="70"/>
        <v>97.5</v>
      </c>
      <c r="K667" s="92">
        <f>Abfalldokumentation!$E667</f>
        <v>44462</v>
      </c>
      <c r="L667" s="91" t="str">
        <f>IFERROR(IF(AND(OR(Abfalldokumentation!$I667="BU3",Abfalldokumentation!$I667="Verkauf"),Abfalldokumentation!$N667="Schimmel",Abfalldokumentation!$O667="keinen Abnehmer/kein Schälpersonal"),"Div. Zipfel, ES ohne Verwendung",VLOOKUP(Abfalldokumentation!$M667,Produktgruppen!A:B,2,FALSE)),"-")</f>
        <v>Qualitätssicherung</v>
      </c>
      <c r="M667" s="93" t="str">
        <f>IFERROR(VLOOKUP(Abfalldokumentation!$W667,Artikel!A:C,3,FALSE),Abfalldokumentation!$W667)</f>
        <v>Rückstellproben</v>
      </c>
      <c r="N667" s="94" t="str">
        <f>VLOOKUP(D667,'Liste Gründe'!A:D,2,FALSE)</f>
        <v>Qualitätssicherung</v>
      </c>
      <c r="O667" s="92" t="str">
        <f>IF(ISBLANK(F667),VLOOKUP(Abfalldokumentation!$X667,'Liste Gründe'!A:D,3,FALSE),F667)</f>
        <v>Rückstellproben</v>
      </c>
      <c r="P667" s="94" t="str">
        <f>IF(ISBLANK(Abfalldokumentation!$G667),"-",Abfalldokumentation!$G667)</f>
        <v>-</v>
      </c>
      <c r="Q667" s="93">
        <f t="shared" si="71"/>
        <v>38</v>
      </c>
      <c r="R667" s="94" t="str">
        <f t="shared" si="72"/>
        <v>Produkte</v>
      </c>
      <c r="S667" s="94" t="str">
        <f t="shared" si="73"/>
        <v>BUs</v>
      </c>
      <c r="T667" s="94" t="str">
        <f t="shared" si="74"/>
        <v>Symptome</v>
      </c>
      <c r="U667" s="94" t="str">
        <f>IFERROR(VLOOKUP(Abfalldokumentation!$W667,Kennzahlen!S:U,3,FALSE)*Abfalldokumentation!$J667,"0")</f>
        <v>0</v>
      </c>
      <c r="V667" s="93" t="str">
        <f>IF(ISBLANK(A667),VLOOKUP(Abfalldokumentation!$W667,'Linien - BU'!R:S,2,FALSE),A667)</f>
        <v>Labor</v>
      </c>
      <c r="W667" s="95" t="str">
        <f t="shared" si="75"/>
        <v>Rückstellproben</v>
      </c>
      <c r="X667" s="108">
        <f t="shared" si="76"/>
        <v>70</v>
      </c>
      <c r="Y667" s="34"/>
      <c r="AC667" s="34"/>
      <c r="AF667" s="34"/>
      <c r="AG667" s="34"/>
      <c r="AH667" s="34"/>
    </row>
    <row r="668" spans="1:34" ht="30" customHeight="1" x14ac:dyDescent="0.25">
      <c r="A668" s="50" t="s">
        <v>373</v>
      </c>
      <c r="B668" s="51">
        <v>29500613</v>
      </c>
      <c r="C668" s="51">
        <v>77</v>
      </c>
      <c r="D668" s="51">
        <v>12</v>
      </c>
      <c r="E668" s="52">
        <v>44463</v>
      </c>
      <c r="F668" s="53" t="s">
        <v>15037</v>
      </c>
      <c r="G668" s="51" t="s">
        <v>36</v>
      </c>
      <c r="H668" s="55" t="str">
        <f>IFERROR(VLOOKUP(Abfalldokumentation!$B668,Artikel!A:C,3,FALSE),Abfalldokumentation!$B668)</f>
        <v>VOS Räucher extra natri</v>
      </c>
      <c r="I668" s="96" t="str">
        <f>VLOOKUP(V668,'Linien - BU'!A:B,2,FALSE)</f>
        <v>BU3</v>
      </c>
      <c r="J668" s="97">
        <f t="shared" si="70"/>
        <v>77</v>
      </c>
      <c r="K668" s="98">
        <f>Abfalldokumentation!$E668</f>
        <v>44463</v>
      </c>
      <c r="L668" s="97" t="str">
        <f>IFERROR(IF(AND(OR(Abfalldokumentation!$I668="BU3",Abfalldokumentation!$I668="Verkauf"),Abfalldokumentation!$N668="Schimmel",Abfalldokumentation!$O668="keinen Abnehmer/kein Schälpersonal"),"Div. Zipfel, ES ohne Verwendung",VLOOKUP(Abfalldokumentation!$M668,Produktgruppen!A:B,2,FALSE)),"-")</f>
        <v>Vorschmelz</v>
      </c>
      <c r="M668" s="99" t="str">
        <f>IFERROR(VLOOKUP(Abfalldokumentation!$W668,Artikel!A:C,3,FALSE),Abfalldokumentation!$W668)</f>
        <v>VOS Räucher extra natri</v>
      </c>
      <c r="N668" s="100" t="str">
        <f>VLOOKUP(D668,'Liste Gründe'!A:D,2,FALSE)</f>
        <v>Schimmel</v>
      </c>
      <c r="O668" s="98" t="str">
        <f>IF(ISBLANK(F668),VLOOKUP(Abfalldokumentation!$X668,'Liste Gründe'!A:D,3,FALSE),F668)</f>
        <v>VOS &gt; Einsatz</v>
      </c>
      <c r="P668" s="100" t="str">
        <f>IF(ISBLANK(Abfalldokumentation!$G668),"-",Abfalldokumentation!$G668)</f>
        <v>-</v>
      </c>
      <c r="Q668" s="99">
        <f t="shared" si="71"/>
        <v>38</v>
      </c>
      <c r="R668" s="100" t="str">
        <f t="shared" si="72"/>
        <v>Produkte</v>
      </c>
      <c r="S668" s="100" t="str">
        <f t="shared" si="73"/>
        <v>BUs</v>
      </c>
      <c r="T668" s="100" t="str">
        <f t="shared" si="74"/>
        <v>Symptome</v>
      </c>
      <c r="U668" s="100">
        <f>IFERROR(VLOOKUP(Abfalldokumentation!$W668,Kennzahlen!S:U,3,FALSE)*Abfalldokumentation!$J668,"0")</f>
        <v>38.5</v>
      </c>
      <c r="V668" s="99" t="str">
        <f>IF(ISBLANK(A668),VLOOKUP(Abfalldokumentation!$W668,'Linien - BU'!R:S,2,FALSE),A668)</f>
        <v>L11</v>
      </c>
      <c r="W668" s="95">
        <f t="shared" si="75"/>
        <v>29500613</v>
      </c>
      <c r="X668" s="108">
        <f t="shared" si="76"/>
        <v>12</v>
      </c>
      <c r="Y668" s="34"/>
      <c r="AC668" s="34"/>
      <c r="AF668" s="34"/>
      <c r="AG668" s="34"/>
      <c r="AH668" s="34"/>
    </row>
    <row r="669" spans="1:34" ht="30" customHeight="1" x14ac:dyDescent="0.25">
      <c r="A669" s="56" t="s">
        <v>63</v>
      </c>
      <c r="B669" s="57">
        <v>29500816</v>
      </c>
      <c r="C669" s="57">
        <v>85.5</v>
      </c>
      <c r="D669" s="57">
        <v>12</v>
      </c>
      <c r="E669" s="58">
        <v>44463</v>
      </c>
      <c r="F669" s="59" t="s">
        <v>39</v>
      </c>
      <c r="G669" s="57" t="s">
        <v>15036</v>
      </c>
      <c r="H669" s="61" t="str">
        <f>IFERROR(VLOOKUP(Abfalldokumentation!$B669,Artikel!A:C,3,FALSE),Abfalldokumentation!$B669)</f>
        <v>ABS Gouda 48% OGT</v>
      </c>
      <c r="I669" s="90" t="str">
        <f>VLOOKUP(V669,'Linien - BU'!A:B,2,FALSE)</f>
        <v>BU1</v>
      </c>
      <c r="J669" s="91">
        <f t="shared" si="70"/>
        <v>85.5</v>
      </c>
      <c r="K669" s="92">
        <f>Abfalldokumentation!$E669</f>
        <v>44463</v>
      </c>
      <c r="L669" s="91" t="str">
        <f>IFERROR(IF(AND(OR(Abfalldokumentation!$I669="BU3",Abfalldokumentation!$I669="Verkauf"),Abfalldokumentation!$N669="Schimmel",Abfalldokumentation!$O669="keinen Abnehmer/kein Schälpersonal"),"Div. Zipfel, ES ohne Verwendung",VLOOKUP(Abfalldokumentation!$M669,Produktgruppen!A:B,2,FALSE)),"-")</f>
        <v>ABS</v>
      </c>
      <c r="M669" s="93" t="str">
        <f>IFERROR(VLOOKUP(Abfalldokumentation!$W669,Artikel!A:C,3,FALSE),Abfalldokumentation!$W669)</f>
        <v>ABS Gouda 48% OGT</v>
      </c>
      <c r="N669" s="94" t="str">
        <f>VLOOKUP(D669,'Liste Gründe'!A:D,2,FALSE)</f>
        <v>Schimmel</v>
      </c>
      <c r="O669" s="92" t="str">
        <f>IF(ISBLANK(F669),VLOOKUP(Abfalldokumentation!$X669,'Liste Gründe'!A:D,3,FALSE),F669)</f>
        <v>keine Verarbeitung</v>
      </c>
      <c r="P669" s="94" t="str">
        <f>IF(ISBLANK(Abfalldokumentation!$G669),"-",Abfalldokumentation!$G669)</f>
        <v>Keinen Einsatz</v>
      </c>
      <c r="Q669" s="93">
        <f t="shared" si="71"/>
        <v>38</v>
      </c>
      <c r="R669" s="94" t="str">
        <f t="shared" si="72"/>
        <v>Produkte</v>
      </c>
      <c r="S669" s="94" t="str">
        <f t="shared" si="73"/>
        <v>BUs</v>
      </c>
      <c r="T669" s="94" t="str">
        <f t="shared" si="74"/>
        <v>Symptome</v>
      </c>
      <c r="U669" s="94" t="str">
        <f>IFERROR(VLOOKUP(Abfalldokumentation!$W669,Kennzahlen!S:U,3,FALSE)*Abfalldokumentation!$J669,"0")</f>
        <v>0</v>
      </c>
      <c r="V669" s="93" t="str">
        <f>IF(ISBLANK(A669),VLOOKUP(Abfalldokumentation!$W669,'Linien - BU'!R:S,2,FALSE),A669)</f>
        <v>Abfüllung</v>
      </c>
      <c r="W669" s="95">
        <f t="shared" si="75"/>
        <v>29500816</v>
      </c>
      <c r="X669" s="108">
        <f t="shared" si="76"/>
        <v>12</v>
      </c>
      <c r="Y669" s="34"/>
      <c r="AC669" s="34"/>
      <c r="AF669" s="34"/>
      <c r="AG669" s="34"/>
      <c r="AH669" s="34"/>
    </row>
    <row r="670" spans="1:34" ht="30" customHeight="1" x14ac:dyDescent="0.25">
      <c r="A670" s="50" t="s">
        <v>74</v>
      </c>
      <c r="B670" s="51">
        <v>29500917</v>
      </c>
      <c r="C670" s="51">
        <v>27</v>
      </c>
      <c r="D670" s="51">
        <v>22</v>
      </c>
      <c r="E670" s="52">
        <v>44463</v>
      </c>
      <c r="F670" s="53" t="s">
        <v>72</v>
      </c>
      <c r="G670" s="51" t="s">
        <v>73</v>
      </c>
      <c r="H670" s="55" t="str">
        <f>IFERROR(VLOOKUP(Abfalldokumentation!$B670,Artikel!A:C,3,FALSE),Abfalldokumentation!$B670)</f>
        <v>VOS-ABS ENTSORGUNG</v>
      </c>
      <c r="I670" s="96" t="str">
        <f>VLOOKUP(V670,'Linien - BU'!A:B,2,FALSE)</f>
        <v>BU1</v>
      </c>
      <c r="J670" s="97">
        <f t="shared" si="70"/>
        <v>27</v>
      </c>
      <c r="K670" s="98">
        <f>Abfalldokumentation!$E670</f>
        <v>44463</v>
      </c>
      <c r="L670" s="97" t="str">
        <f>IFERROR(IF(AND(OR(Abfalldokumentation!$I670="BU3",Abfalldokumentation!$I670="Verkauf"),Abfalldokumentation!$N670="Schimmel",Abfalldokumentation!$O670="keinen Abnehmer/kein Schälpersonal"),"Div. Zipfel, ES ohne Verwendung",VLOOKUP(Abfalldokumentation!$M670,Produktgruppen!A:B,2,FALSE)),"-")</f>
        <v>Vorschmelz</v>
      </c>
      <c r="M670" s="99" t="str">
        <f>IFERROR(VLOOKUP(Abfalldokumentation!$W670,Artikel!A:C,3,FALSE),Abfalldokumentation!$W670)</f>
        <v>VOS-ABS ENTSORGUNG</v>
      </c>
      <c r="N670" s="100" t="str">
        <f>VLOOKUP(D670,'Liste Gründe'!A:D,2,FALSE)</f>
        <v>Rest</v>
      </c>
      <c r="O670" s="98" t="str">
        <f>IF(ISBLANK(F670),VLOOKUP(Abfalldokumentation!$X670,'Liste Gründe'!A:D,3,FALSE),F670)</f>
        <v>geschälte Rinde</v>
      </c>
      <c r="P670" s="100" t="str">
        <f>IF(ISBLANK(Abfalldokumentation!$G670),"-",Abfalldokumentation!$G670)</f>
        <v>keine Verwendung möglich</v>
      </c>
      <c r="Q670" s="99">
        <f t="shared" si="71"/>
        <v>38</v>
      </c>
      <c r="R670" s="100" t="str">
        <f t="shared" si="72"/>
        <v>Produkte</v>
      </c>
      <c r="S670" s="100" t="str">
        <f t="shared" si="73"/>
        <v>BUs</v>
      </c>
      <c r="T670" s="100" t="str">
        <f t="shared" si="74"/>
        <v>Symptome</v>
      </c>
      <c r="U670" s="100">
        <f>IFERROR(VLOOKUP(Abfalldokumentation!$W670,Kennzahlen!S:U,3,FALSE)*Abfalldokumentation!$J670,"0")</f>
        <v>0.27</v>
      </c>
      <c r="V670" s="99" t="str">
        <f>IF(ISBLANK(A670),VLOOKUP(Abfalldokumentation!$W670,'Linien - BU'!R:S,2,FALSE),A670)</f>
        <v>RWV</v>
      </c>
      <c r="W670" s="95">
        <f t="shared" si="75"/>
        <v>29500917</v>
      </c>
      <c r="X670" s="108">
        <f t="shared" si="76"/>
        <v>22</v>
      </c>
      <c r="Y670" s="34"/>
      <c r="AC670" s="34"/>
      <c r="AF670" s="34"/>
      <c r="AG670" s="34"/>
      <c r="AH670" s="34"/>
    </row>
    <row r="671" spans="1:34" ht="30" customHeight="1" x14ac:dyDescent="0.25">
      <c r="A671" s="56" t="s">
        <v>41</v>
      </c>
      <c r="B671" s="57">
        <v>29500945</v>
      </c>
      <c r="C671" s="57">
        <v>26.5</v>
      </c>
      <c r="D671" s="57">
        <v>12</v>
      </c>
      <c r="E671" s="58">
        <v>44463</v>
      </c>
      <c r="F671" s="59" t="s">
        <v>39</v>
      </c>
      <c r="G671" s="57" t="s">
        <v>40</v>
      </c>
      <c r="H671" s="61" t="str">
        <f>IFERROR(VLOOKUP(Abfalldokumentation!$B671,Artikel!A:C,3,FALSE),Abfalldokumentation!$B671)</f>
        <v>VOS URW-SCHI-NAT</v>
      </c>
      <c r="I671" s="90" t="str">
        <f>VLOOKUP(V671,'Linien - BU'!A:B,2,FALSE)</f>
        <v>BU1</v>
      </c>
      <c r="J671" s="91">
        <f t="shared" si="70"/>
        <v>26.5</v>
      </c>
      <c r="K671" s="92">
        <f>Abfalldokumentation!$E671</f>
        <v>44463</v>
      </c>
      <c r="L671" s="91" t="str">
        <f>IFERROR(IF(AND(OR(Abfalldokumentation!$I671="BU3",Abfalldokumentation!$I671="Verkauf"),Abfalldokumentation!$N671="Schimmel",Abfalldokumentation!$O671="keinen Abnehmer/kein Schälpersonal"),"Div. Zipfel, ES ohne Verwendung",VLOOKUP(Abfalldokumentation!$M671,Produktgruppen!A:B,2,FALSE)),"-")</f>
        <v>Vorschmelz</v>
      </c>
      <c r="M671" s="93" t="str">
        <f>IFERROR(VLOOKUP(Abfalldokumentation!$W671,Artikel!A:C,3,FALSE),Abfalldokumentation!$W671)</f>
        <v>VOS URW-SCHI-NAT</v>
      </c>
      <c r="N671" s="94" t="str">
        <f>VLOOKUP(D671,'Liste Gründe'!A:D,2,FALSE)</f>
        <v>Schimmel</v>
      </c>
      <c r="O671" s="92" t="str">
        <f>IF(ISBLANK(F671),VLOOKUP(Abfalldokumentation!$X671,'Liste Gründe'!A:D,3,FALSE),F671)</f>
        <v>keine Verarbeitung</v>
      </c>
      <c r="P671" s="94" t="str">
        <f>IF(ISBLANK(Abfalldokumentation!$G671),"-",Abfalldokumentation!$G671)</f>
        <v>Aufgrund Konsistenz nicht genommen. Zu wenig VOS verarbeitet. Vom Warmen ins Kalte -&gt; Schimmel</v>
      </c>
      <c r="Q671" s="93">
        <f t="shared" si="71"/>
        <v>38</v>
      </c>
      <c r="R671" s="94" t="str">
        <f t="shared" si="72"/>
        <v>Produkte</v>
      </c>
      <c r="S671" s="94" t="str">
        <f t="shared" si="73"/>
        <v>BUs</v>
      </c>
      <c r="T671" s="94" t="str">
        <f t="shared" si="74"/>
        <v>Symptome</v>
      </c>
      <c r="U671" s="94">
        <f>IFERROR(VLOOKUP(Abfalldokumentation!$W671,Kennzahlen!S:U,3,FALSE)*Abfalldokumentation!$J671,"0")</f>
        <v>13.25</v>
      </c>
      <c r="V671" s="93" t="str">
        <f>IF(ISBLANK(A671),VLOOKUP(Abfalldokumentation!$W671,'Linien - BU'!R:S,2,FALSE),A671)</f>
        <v>Schmelze</v>
      </c>
      <c r="W671" s="95">
        <f t="shared" si="75"/>
        <v>29500945</v>
      </c>
      <c r="X671" s="108">
        <f t="shared" si="76"/>
        <v>12</v>
      </c>
      <c r="Y671" s="34"/>
      <c r="AC671" s="34"/>
      <c r="AF671" s="34"/>
      <c r="AG671" s="34"/>
      <c r="AH671" s="34"/>
    </row>
    <row r="672" spans="1:34" ht="30" customHeight="1" x14ac:dyDescent="0.25">
      <c r="A672" s="50" t="s">
        <v>63</v>
      </c>
      <c r="B672" s="51">
        <v>31000083</v>
      </c>
      <c r="C672" s="51">
        <v>28.5</v>
      </c>
      <c r="D672" s="51">
        <v>31</v>
      </c>
      <c r="E672" s="52">
        <v>44463</v>
      </c>
      <c r="F672" s="53" t="s">
        <v>186</v>
      </c>
      <c r="G672" s="51" t="s">
        <v>204</v>
      </c>
      <c r="H672" s="55" t="str">
        <f>IFERROR(VLOOKUP(Abfalldokumentation!$B672,Artikel!A:C,3,FALSE),Abfalldokumentation!$B672)</f>
        <v>Würste 9300g Räucher na</v>
      </c>
      <c r="I672" s="96" t="str">
        <f>VLOOKUP(V672,'Linien - BU'!A:B,2,FALSE)</f>
        <v>BU1</v>
      </c>
      <c r="J672" s="97">
        <f t="shared" si="70"/>
        <v>28.5</v>
      </c>
      <c r="K672" s="98">
        <f>Abfalldokumentation!$E672</f>
        <v>44463</v>
      </c>
      <c r="L672" s="97" t="str">
        <f>IFERROR(IF(AND(OR(Abfalldokumentation!$I672="BU3",Abfalldokumentation!$I672="Verkauf"),Abfalldokumentation!$N672="Schimmel",Abfalldokumentation!$O672="keinen Abnehmer/kein Schälpersonal"),"Div. Zipfel, ES ohne Verwendung",VLOOKUP(Abfalldokumentation!$M672,Produktgruppen!A:B,2,FALSE)),"-")</f>
        <v>ganze Würste</v>
      </c>
      <c r="M672" s="99" t="str">
        <f>IFERROR(VLOOKUP(Abfalldokumentation!$W672,Artikel!A:C,3,FALSE),Abfalldokumentation!$W672)</f>
        <v>Würste 9300g Räucher na</v>
      </c>
      <c r="N672" s="100" t="str">
        <f>VLOOKUP(D672,'Liste Gründe'!A:D,2,FALSE)</f>
        <v>Linienbezogen</v>
      </c>
      <c r="O672" s="98" t="str">
        <f>IF(ISBLANK(F672),VLOOKUP(Abfalldokumentation!$X672,'Liste Gründe'!A:D,3,FALSE),F672)</f>
        <v>Bodenabfall Abfüllung</v>
      </c>
      <c r="P672" s="100" t="str">
        <f>IF(ISBLANK(Abfalldokumentation!$G672),"-",Abfalldokumentation!$G672)</f>
        <v>Clip gerissen</v>
      </c>
      <c r="Q672" s="99">
        <f t="shared" si="71"/>
        <v>38</v>
      </c>
      <c r="R672" s="100" t="str">
        <f t="shared" si="72"/>
        <v>Produkte</v>
      </c>
      <c r="S672" s="100" t="str">
        <f t="shared" si="73"/>
        <v>BUs</v>
      </c>
      <c r="T672" s="100" t="str">
        <f t="shared" si="74"/>
        <v>Symptome</v>
      </c>
      <c r="U672" s="100" t="str">
        <f>IFERROR(VLOOKUP(Abfalldokumentation!$W672,Kennzahlen!S:U,3,FALSE)*Abfalldokumentation!$J672,"0")</f>
        <v>0</v>
      </c>
      <c r="V672" s="99" t="str">
        <f>IF(ISBLANK(A672),VLOOKUP(Abfalldokumentation!$W672,'Linien - BU'!R:S,2,FALSE),A672)</f>
        <v>Abfüllung</v>
      </c>
      <c r="W672" s="95">
        <f t="shared" si="75"/>
        <v>31000083</v>
      </c>
      <c r="X672" s="108">
        <f t="shared" si="76"/>
        <v>31</v>
      </c>
      <c r="Y672" s="34"/>
      <c r="AC672" s="34"/>
      <c r="AF672" s="34"/>
      <c r="AG672" s="34"/>
      <c r="AH672" s="34"/>
    </row>
    <row r="673" spans="1:34" ht="30" customHeight="1" x14ac:dyDescent="0.25">
      <c r="A673" s="56" t="s">
        <v>63</v>
      </c>
      <c r="B673" s="57">
        <v>32000049</v>
      </c>
      <c r="C673" s="57">
        <v>22</v>
      </c>
      <c r="D673" s="57">
        <v>31</v>
      </c>
      <c r="E673" s="58">
        <v>44463</v>
      </c>
      <c r="F673" s="59" t="s">
        <v>186</v>
      </c>
      <c r="G673" s="57" t="s">
        <v>204</v>
      </c>
      <c r="H673" s="61" t="str">
        <f>IFERROR(VLOOKUP(Abfalldokumentation!$B673,Artikel!A:C,3,FALSE),Abfalldokumentation!$B673)</f>
        <v>GRW NATUR 7,2KG</v>
      </c>
      <c r="I673" s="90" t="str">
        <f>VLOOKUP(V673,'Linien - BU'!A:B,2,FALSE)</f>
        <v>BU1</v>
      </c>
      <c r="J673" s="91">
        <f t="shared" si="70"/>
        <v>22</v>
      </c>
      <c r="K673" s="92">
        <f>Abfalldokumentation!$E673</f>
        <v>44463</v>
      </c>
      <c r="L673" s="91" t="str">
        <f>IFERROR(IF(AND(OR(Abfalldokumentation!$I673="BU3",Abfalldokumentation!$I673="Verkauf"),Abfalldokumentation!$N673="Schimmel",Abfalldokumentation!$O673="keinen Abnehmer/kein Schälpersonal"),"Div. Zipfel, ES ohne Verwendung",VLOOKUP(Abfalldokumentation!$M673,Produktgruppen!A:B,2,FALSE)),"-")</f>
        <v>RW</v>
      </c>
      <c r="M673" s="93" t="str">
        <f>IFERROR(VLOOKUP(Abfalldokumentation!$W673,Artikel!A:C,3,FALSE),Abfalldokumentation!$W673)</f>
        <v>GRW NATUR 7,2KG</v>
      </c>
      <c r="N673" s="94" t="str">
        <f>VLOOKUP(D673,'Liste Gründe'!A:D,2,FALSE)</f>
        <v>Linienbezogen</v>
      </c>
      <c r="O673" s="92" t="str">
        <f>IF(ISBLANK(F673),VLOOKUP(Abfalldokumentation!$X673,'Liste Gründe'!A:D,3,FALSE),F673)</f>
        <v>Bodenabfall Abfüllung</v>
      </c>
      <c r="P673" s="94" t="str">
        <f>IF(ISBLANK(Abfalldokumentation!$G673),"-",Abfalldokumentation!$G673)</f>
        <v>Clip gerissen</v>
      </c>
      <c r="Q673" s="93">
        <f t="shared" si="71"/>
        <v>38</v>
      </c>
      <c r="R673" s="94" t="str">
        <f t="shared" si="72"/>
        <v>Produkte</v>
      </c>
      <c r="S673" s="94" t="str">
        <f t="shared" si="73"/>
        <v>BUs</v>
      </c>
      <c r="T673" s="94" t="str">
        <f t="shared" si="74"/>
        <v>Symptome</v>
      </c>
      <c r="U673" s="94" t="str">
        <f>IFERROR(VLOOKUP(Abfalldokumentation!$W673,Kennzahlen!S:U,3,FALSE)*Abfalldokumentation!$J673,"0")</f>
        <v>0</v>
      </c>
      <c r="V673" s="93" t="str">
        <f>IF(ISBLANK(A673),VLOOKUP(Abfalldokumentation!$W673,'Linien - BU'!R:S,2,FALSE),A673)</f>
        <v>Abfüllung</v>
      </c>
      <c r="W673" s="95">
        <f t="shared" si="75"/>
        <v>32000049</v>
      </c>
      <c r="X673" s="108">
        <f t="shared" si="76"/>
        <v>31</v>
      </c>
      <c r="Y673" s="34"/>
      <c r="AC673" s="34"/>
      <c r="AF673" s="34"/>
      <c r="AG673" s="34"/>
      <c r="AH673" s="34"/>
    </row>
    <row r="674" spans="1:34" ht="30" customHeight="1" x14ac:dyDescent="0.25">
      <c r="A674" s="50" t="s">
        <v>310</v>
      </c>
      <c r="B674" s="51">
        <v>57000277</v>
      </c>
      <c r="C674" s="51">
        <v>3546</v>
      </c>
      <c r="D674" s="51">
        <v>22</v>
      </c>
      <c r="E674" s="52">
        <v>44463</v>
      </c>
      <c r="F674" s="53" t="s">
        <v>84</v>
      </c>
      <c r="G674" s="51" t="s">
        <v>118</v>
      </c>
      <c r="H674" s="55" t="str">
        <f>IFERROR(VLOOKUP(Abfalldokumentation!$B674,Artikel!A:C,3,FALSE),Abfalldokumentation!$B674)</f>
        <v>Black Forest Räucherkäs</v>
      </c>
      <c r="I674" s="96" t="str">
        <f>VLOOKUP(V674,'Linien - BU'!A:B,2,FALSE)</f>
        <v>Rest</v>
      </c>
      <c r="J674" s="97">
        <f t="shared" si="70"/>
        <v>3546</v>
      </c>
      <c r="K674" s="98">
        <f>Abfalldokumentation!$E674</f>
        <v>44463</v>
      </c>
      <c r="L674" s="97" t="str">
        <f>IFERROR(IF(AND(OR(Abfalldokumentation!$I674="BU3",Abfalldokumentation!$I674="Verkauf"),Abfalldokumentation!$N674="Schimmel",Abfalldokumentation!$O674="keinen Abnehmer/kein Schälpersonal"),"Div. Zipfel, ES ohne Verwendung",VLOOKUP(Abfalldokumentation!$M674,Produktgruppen!A:B,2,FALSE)),"-")</f>
        <v>Fertigware</v>
      </c>
      <c r="M674" s="99" t="str">
        <f>IFERROR(VLOOKUP(Abfalldokumentation!$W674,Artikel!A:C,3,FALSE),Abfalldokumentation!$W674)</f>
        <v>Black Forest Räucherkäs</v>
      </c>
      <c r="N674" s="100" t="str">
        <f>VLOOKUP(D674,'Liste Gründe'!A:D,2,FALSE)</f>
        <v>Rest</v>
      </c>
      <c r="O674" s="98" t="str">
        <f>IF(ISBLANK(F674),VLOOKUP(Abfalldokumentation!$X674,'Liste Gründe'!A:D,3,FALSE),F674)</f>
        <v>Retoure</v>
      </c>
      <c r="P674" s="100" t="str">
        <f>IF(ISBLANK(Abfalldokumentation!$G674),"-",Abfalldokumentation!$G674)</f>
        <v>Rückrufaktion</v>
      </c>
      <c r="Q674" s="99">
        <f t="shared" si="71"/>
        <v>38</v>
      </c>
      <c r="R674" s="100" t="str">
        <f t="shared" si="72"/>
        <v>Produkte</v>
      </c>
      <c r="S674" s="100" t="str">
        <f t="shared" si="73"/>
        <v>BUs</v>
      </c>
      <c r="T674" s="100" t="str">
        <f t="shared" si="74"/>
        <v>Symptome</v>
      </c>
      <c r="U674" s="100" t="str">
        <f>IFERROR(VLOOKUP(Abfalldokumentation!$W674,Kennzahlen!S:U,3,FALSE)*Abfalldokumentation!$J674,"0")</f>
        <v>0</v>
      </c>
      <c r="V674" s="99" t="str">
        <f>IF(ISBLANK(A674),VLOOKUP(Abfalldokumentation!$W674,'Linien - BU'!R:S,2,FALSE),A674)</f>
        <v>Externe</v>
      </c>
      <c r="W674" s="95">
        <f t="shared" si="75"/>
        <v>57000277</v>
      </c>
      <c r="X674" s="108">
        <f t="shared" si="76"/>
        <v>22</v>
      </c>
      <c r="Y674" s="34"/>
      <c r="AC674" s="34"/>
      <c r="AF674" s="34"/>
      <c r="AG674" s="34"/>
      <c r="AH674" s="34"/>
    </row>
    <row r="675" spans="1:34" ht="30" customHeight="1" x14ac:dyDescent="0.25">
      <c r="A675" s="56" t="s">
        <v>7</v>
      </c>
      <c r="B675" s="57" t="s">
        <v>64</v>
      </c>
      <c r="C675" s="57">
        <v>60</v>
      </c>
      <c r="D675" s="57">
        <v>12</v>
      </c>
      <c r="E675" s="58">
        <v>44463</v>
      </c>
      <c r="F675" s="59" t="s">
        <v>21</v>
      </c>
      <c r="G675" s="57" t="s">
        <v>21</v>
      </c>
      <c r="H675" s="61" t="str">
        <f>IFERROR(VLOOKUP(Abfalldokumentation!$B675,Artikel!A:C,3,FALSE),Abfalldokumentation!$B675)</f>
        <v>Blöcke</v>
      </c>
      <c r="I675" s="90" t="str">
        <f>VLOOKUP(V675,'Linien - BU'!A:B,2,FALSE)</f>
        <v>BU2</v>
      </c>
      <c r="J675" s="91">
        <f t="shared" si="70"/>
        <v>60</v>
      </c>
      <c r="K675" s="92">
        <f>Abfalldokumentation!$E675</f>
        <v>44463</v>
      </c>
      <c r="L675" s="91" t="str">
        <f>IFERROR(IF(AND(OR(Abfalldokumentation!$I675="BU3",Abfalldokumentation!$I675="Verkauf"),Abfalldokumentation!$N675="Schimmel",Abfalldokumentation!$O675="keinen Abnehmer/kein Schälpersonal"),"Div. Zipfel, ES ohne Verwendung",VLOOKUP(Abfalldokumentation!$M675,Produktgruppen!A:B,2,FALSE)),"-")</f>
        <v>Rohware</v>
      </c>
      <c r="M675" s="93" t="str">
        <f>IFERROR(VLOOKUP(Abfalldokumentation!$W675,Artikel!A:C,3,FALSE),Abfalldokumentation!$W675)</f>
        <v>Blöcke</v>
      </c>
      <c r="N675" s="94" t="str">
        <f>VLOOKUP(D675,'Liste Gründe'!A:D,2,FALSE)</f>
        <v>Schimmel</v>
      </c>
      <c r="O675" s="92" t="str">
        <f>IF(ISBLANK(F675),VLOOKUP(Abfalldokumentation!$X675,'Liste Gründe'!A:D,3,FALSE),F675)</f>
        <v>Luftzieher/Folienriss durch Transport</v>
      </c>
      <c r="P675" s="94" t="str">
        <f>IF(ISBLANK(Abfalldokumentation!$G675),"-",Abfalldokumentation!$G675)</f>
        <v>Luftzieher/Folienriss durch Transport</v>
      </c>
      <c r="Q675" s="93">
        <f t="shared" si="71"/>
        <v>38</v>
      </c>
      <c r="R675" s="94" t="str">
        <f t="shared" si="72"/>
        <v>Produkte</v>
      </c>
      <c r="S675" s="94" t="str">
        <f t="shared" si="73"/>
        <v>BUs</v>
      </c>
      <c r="T675" s="94" t="str">
        <f t="shared" si="74"/>
        <v>Symptome</v>
      </c>
      <c r="U675" s="94" t="str">
        <f>IFERROR(VLOOKUP(Abfalldokumentation!$W675,Kennzahlen!S:U,3,FALSE)*Abfalldokumentation!$J675,"0")</f>
        <v>0</v>
      </c>
      <c r="V675" s="93" t="str">
        <f>IF(ISBLANK(A675),VLOOKUP(Abfalldokumentation!$W675,'Linien - BU'!R:S,2,FALSE),A675)</f>
        <v>BU2</v>
      </c>
      <c r="W675" s="95" t="str">
        <f t="shared" si="75"/>
        <v>Blöcke</v>
      </c>
      <c r="X675" s="108">
        <f t="shared" si="76"/>
        <v>12</v>
      </c>
      <c r="Y675" s="34"/>
      <c r="AC675" s="34"/>
      <c r="AF675" s="34"/>
      <c r="AG675" s="34"/>
      <c r="AH675" s="34"/>
    </row>
    <row r="676" spans="1:34" ht="30" customHeight="1" x14ac:dyDescent="0.25">
      <c r="A676" s="50" t="s">
        <v>88</v>
      </c>
      <c r="B676" s="51" t="s">
        <v>15169</v>
      </c>
      <c r="C676" s="51">
        <v>33</v>
      </c>
      <c r="D676" s="51">
        <v>30</v>
      </c>
      <c r="E676" s="52">
        <v>44463</v>
      </c>
      <c r="F676" s="53" t="s">
        <v>25</v>
      </c>
      <c r="G676" s="51" t="s">
        <v>76</v>
      </c>
      <c r="H676" s="55" t="str">
        <f>IFERROR(VLOOKUP(Abfalldokumentation!$B676,Artikel!A:C,3,FALSE),Abfalldokumentation!$B676)</f>
        <v>Div. Zipfel, Endstücke</v>
      </c>
      <c r="I676" s="96" t="str">
        <f>VLOOKUP(V676,'Linien - BU'!A:B,2,FALSE)</f>
        <v>BU3</v>
      </c>
      <c r="J676" s="97">
        <f t="shared" si="70"/>
        <v>33</v>
      </c>
      <c r="K676" s="98">
        <f>Abfalldokumentation!$E676</f>
        <v>44463</v>
      </c>
      <c r="L676" s="97" t="str">
        <f>IFERROR(IF(AND(OR(Abfalldokumentation!$I676="BU3",Abfalldokumentation!$I676="Verkauf"),Abfalldokumentation!$N676="Schimmel",Abfalldokumentation!$O676="keinen Abnehmer/kein Schälpersonal"),"Div. Zipfel, ES ohne Verwendung",VLOOKUP(Abfalldokumentation!$M676,Produktgruppen!A:B,2,FALSE)),"-")</f>
        <v>-</v>
      </c>
      <c r="M676" s="99" t="str">
        <f>IFERROR(VLOOKUP(Abfalldokumentation!$W676,Artikel!A:C,3,FALSE),Abfalldokumentation!$W676)</f>
        <v>Div. Zipfel, Endstücke</v>
      </c>
      <c r="N676" s="100" t="str">
        <f>VLOOKUP(D676,'Liste Gründe'!A:D,2,FALSE)</f>
        <v>Linienbezogen</v>
      </c>
      <c r="O676" s="98" t="str">
        <f>IF(ISBLANK(F676),VLOOKUP(Abfalldokumentation!$X676,'Liste Gründe'!A:D,3,FALSE),F676)</f>
        <v>Maschinenabfall</v>
      </c>
      <c r="P676" s="100" t="str">
        <f>IF(ISBLANK(Abfalldokumentation!$G676),"-",Abfalldokumentation!$G676)</f>
        <v>nicht eindeutig</v>
      </c>
      <c r="Q676" s="99">
        <f t="shared" si="71"/>
        <v>38</v>
      </c>
      <c r="R676" s="100" t="str">
        <f t="shared" si="72"/>
        <v>Produkte</v>
      </c>
      <c r="S676" s="100" t="str">
        <f t="shared" si="73"/>
        <v>BUs</v>
      </c>
      <c r="T676" s="100" t="str">
        <f t="shared" si="74"/>
        <v>Symptome</v>
      </c>
      <c r="U676" s="100" t="str">
        <f>IFERROR(VLOOKUP(Abfalldokumentation!$W676,Kennzahlen!S:U,3,FALSE)*Abfalldokumentation!$J676,"0")</f>
        <v>0</v>
      </c>
      <c r="V676" s="99" t="str">
        <f>IF(ISBLANK(A676),VLOOKUP(Abfalldokumentation!$W676,'Linien - BU'!R:S,2,FALSE),A676)</f>
        <v>Bu3</v>
      </c>
      <c r="W676" s="95" t="str">
        <f t="shared" si="75"/>
        <v>Div. Zipfel, Endstücke</v>
      </c>
      <c r="X676" s="108">
        <f t="shared" si="76"/>
        <v>30</v>
      </c>
      <c r="Y676" s="34"/>
      <c r="AC676" s="34"/>
      <c r="AF676" s="34"/>
      <c r="AG676" s="34"/>
      <c r="AH676" s="34"/>
    </row>
    <row r="677" spans="1:34" ht="30" customHeight="1" x14ac:dyDescent="0.25">
      <c r="A677" s="56" t="s">
        <v>88</v>
      </c>
      <c r="B677" s="57" t="s">
        <v>15169</v>
      </c>
      <c r="C677" s="57">
        <v>91.5</v>
      </c>
      <c r="D677" s="57">
        <v>30</v>
      </c>
      <c r="E677" s="58">
        <v>44463</v>
      </c>
      <c r="F677" s="59" t="s">
        <v>25</v>
      </c>
      <c r="G677" s="57" t="s">
        <v>76</v>
      </c>
      <c r="H677" s="61" t="str">
        <f>IFERROR(VLOOKUP(Abfalldokumentation!$B677,Artikel!A:C,3,FALSE),Abfalldokumentation!$B677)</f>
        <v>Div. Zipfel, Endstücke</v>
      </c>
      <c r="I677" s="90" t="str">
        <f>VLOOKUP(V677,'Linien - BU'!A:B,2,FALSE)</f>
        <v>BU3</v>
      </c>
      <c r="J677" s="91">
        <f t="shared" si="70"/>
        <v>91.5</v>
      </c>
      <c r="K677" s="92">
        <f>Abfalldokumentation!$E677</f>
        <v>44463</v>
      </c>
      <c r="L677" s="91" t="str">
        <f>IFERROR(IF(AND(OR(Abfalldokumentation!$I677="BU3",Abfalldokumentation!$I677="Verkauf"),Abfalldokumentation!$N677="Schimmel",Abfalldokumentation!$O677="keinen Abnehmer/kein Schälpersonal"),"Div. Zipfel, ES ohne Verwendung",VLOOKUP(Abfalldokumentation!$M677,Produktgruppen!A:B,2,FALSE)),"-")</f>
        <v>-</v>
      </c>
      <c r="M677" s="93" t="str">
        <f>IFERROR(VLOOKUP(Abfalldokumentation!$W677,Artikel!A:C,3,FALSE),Abfalldokumentation!$W677)</f>
        <v>Div. Zipfel, Endstücke</v>
      </c>
      <c r="N677" s="94" t="str">
        <f>VLOOKUP(D677,'Liste Gründe'!A:D,2,FALSE)</f>
        <v>Linienbezogen</v>
      </c>
      <c r="O677" s="92" t="str">
        <f>IF(ISBLANK(F677),VLOOKUP(Abfalldokumentation!$X677,'Liste Gründe'!A:D,3,FALSE),F677)</f>
        <v>Maschinenabfall</v>
      </c>
      <c r="P677" s="94" t="str">
        <f>IF(ISBLANK(Abfalldokumentation!$G677),"-",Abfalldokumentation!$G677)</f>
        <v>nicht eindeutig</v>
      </c>
      <c r="Q677" s="93">
        <f t="shared" si="71"/>
        <v>38</v>
      </c>
      <c r="R677" s="94" t="str">
        <f t="shared" si="72"/>
        <v>Produkte</v>
      </c>
      <c r="S677" s="94" t="str">
        <f t="shared" si="73"/>
        <v>BUs</v>
      </c>
      <c r="T677" s="94" t="str">
        <f t="shared" si="74"/>
        <v>Symptome</v>
      </c>
      <c r="U677" s="94" t="str">
        <f>IFERROR(VLOOKUP(Abfalldokumentation!$W677,Kennzahlen!S:U,3,FALSE)*Abfalldokumentation!$J677,"0")</f>
        <v>0</v>
      </c>
      <c r="V677" s="93" t="str">
        <f>IF(ISBLANK(A677),VLOOKUP(Abfalldokumentation!$W677,'Linien - BU'!R:S,2,FALSE),A677)</f>
        <v>Bu3</v>
      </c>
      <c r="W677" s="95" t="str">
        <f t="shared" si="75"/>
        <v>Div. Zipfel, Endstücke</v>
      </c>
      <c r="X677" s="108">
        <f t="shared" si="76"/>
        <v>30</v>
      </c>
      <c r="Y677" s="34"/>
      <c r="AC677" s="34"/>
      <c r="AF677" s="34"/>
      <c r="AG677" s="34"/>
      <c r="AH677" s="34"/>
    </row>
    <row r="678" spans="1:34" ht="30" customHeight="1" x14ac:dyDescent="0.25">
      <c r="A678" s="50" t="s">
        <v>9</v>
      </c>
      <c r="B678" s="51" t="s">
        <v>75</v>
      </c>
      <c r="C678" s="51">
        <v>63.5</v>
      </c>
      <c r="D678" s="51">
        <v>30</v>
      </c>
      <c r="E678" s="52">
        <v>44463</v>
      </c>
      <c r="F678" s="53"/>
      <c r="G678" s="51"/>
      <c r="H678" s="55" t="str">
        <f>IFERROR(VLOOKUP(Abfalldokumentation!$B678,Artikel!A:C,3,FALSE),Abfalldokumentation!$B678)</f>
        <v>Diverses</v>
      </c>
      <c r="I678" s="96" t="str">
        <f>VLOOKUP(V678,'Linien - BU'!A:B,2,FALSE)</f>
        <v>BU4</v>
      </c>
      <c r="J678" s="97">
        <f t="shared" si="70"/>
        <v>63.5</v>
      </c>
      <c r="K678" s="98">
        <f>Abfalldokumentation!$E678</f>
        <v>44463</v>
      </c>
      <c r="L678" s="97" t="str">
        <f>IFERROR(IF(AND(OR(Abfalldokumentation!$I678="BU3",Abfalldokumentation!$I678="Verkauf"),Abfalldokumentation!$N678="Schimmel",Abfalldokumentation!$O678="keinen Abnehmer/kein Schälpersonal"),"Div. Zipfel, ES ohne Verwendung",VLOOKUP(Abfalldokumentation!$M678,Produktgruppen!A:B,2,FALSE)),"-")</f>
        <v>Diverses</v>
      </c>
      <c r="M678" s="99" t="str">
        <f>IFERROR(VLOOKUP(Abfalldokumentation!$W678,Artikel!A:C,3,FALSE),Abfalldokumentation!$W678)</f>
        <v>Diverses</v>
      </c>
      <c r="N678" s="100" t="str">
        <f>VLOOKUP(D678,'Liste Gründe'!A:D,2,FALSE)</f>
        <v>Linienbezogen</v>
      </c>
      <c r="O678" s="98" t="str">
        <f>IF(ISBLANK(F678),VLOOKUP(Abfalldokumentation!$X678,'Liste Gründe'!A:D,3,FALSE),F678)</f>
        <v>Maschinenabfall</v>
      </c>
      <c r="P678" s="100" t="str">
        <f>IF(ISBLANK(Abfalldokumentation!$G678),"-",Abfalldokumentation!$G678)</f>
        <v>-</v>
      </c>
      <c r="Q678" s="99">
        <f t="shared" si="71"/>
        <v>38</v>
      </c>
      <c r="R678" s="100" t="str">
        <f t="shared" si="72"/>
        <v>Produkte</v>
      </c>
      <c r="S678" s="100" t="str">
        <f t="shared" si="73"/>
        <v>BUs</v>
      </c>
      <c r="T678" s="100" t="str">
        <f t="shared" si="74"/>
        <v>Symptome</v>
      </c>
      <c r="U678" s="100" t="str">
        <f>IFERROR(VLOOKUP(Abfalldokumentation!$W678,Kennzahlen!S:U,3,FALSE)*Abfalldokumentation!$J678,"0")</f>
        <v>0</v>
      </c>
      <c r="V678" s="99" t="str">
        <f>IF(ISBLANK(A678),VLOOKUP(Abfalldokumentation!$W678,'Linien - BU'!R:S,2,FALSE),A678)</f>
        <v>BU4</v>
      </c>
      <c r="W678" s="95" t="str">
        <f t="shared" si="75"/>
        <v>Diverses</v>
      </c>
      <c r="X678" s="108">
        <f t="shared" si="76"/>
        <v>30</v>
      </c>
      <c r="Y678" s="34"/>
      <c r="AC678" s="34"/>
      <c r="AF678" s="34"/>
      <c r="AG678" s="34"/>
      <c r="AH678" s="34"/>
    </row>
    <row r="679" spans="1:34" ht="30" customHeight="1" x14ac:dyDescent="0.25">
      <c r="A679" s="56" t="s">
        <v>7</v>
      </c>
      <c r="B679" s="57" t="s">
        <v>75</v>
      </c>
      <c r="C679" s="57">
        <v>74</v>
      </c>
      <c r="D679" s="57">
        <v>30</v>
      </c>
      <c r="E679" s="58">
        <v>44463</v>
      </c>
      <c r="F679" s="59"/>
      <c r="G679" s="57"/>
      <c r="H679" s="61" t="str">
        <f>IFERROR(VLOOKUP(Abfalldokumentation!$B679,Artikel!A:C,3,FALSE),Abfalldokumentation!$B679)</f>
        <v>Diverses</v>
      </c>
      <c r="I679" s="90" t="str">
        <f>VLOOKUP(V679,'Linien - BU'!A:B,2,FALSE)</f>
        <v>BU2</v>
      </c>
      <c r="J679" s="91">
        <f t="shared" si="70"/>
        <v>74</v>
      </c>
      <c r="K679" s="92">
        <f>Abfalldokumentation!$E679</f>
        <v>44463</v>
      </c>
      <c r="L679" s="91" t="str">
        <f>IFERROR(IF(AND(OR(Abfalldokumentation!$I679="BU3",Abfalldokumentation!$I679="Verkauf"),Abfalldokumentation!$N679="Schimmel",Abfalldokumentation!$O679="keinen Abnehmer/kein Schälpersonal"),"Div. Zipfel, ES ohne Verwendung",VLOOKUP(Abfalldokumentation!$M679,Produktgruppen!A:B,2,FALSE)),"-")</f>
        <v>Diverses</v>
      </c>
      <c r="M679" s="93" t="str">
        <f>IFERROR(VLOOKUP(Abfalldokumentation!$W679,Artikel!A:C,3,FALSE),Abfalldokumentation!$W679)</f>
        <v>Diverses</v>
      </c>
      <c r="N679" s="94" t="str">
        <f>VLOOKUP(D679,'Liste Gründe'!A:D,2,FALSE)</f>
        <v>Linienbezogen</v>
      </c>
      <c r="O679" s="92" t="str">
        <f>IF(ISBLANK(F679),VLOOKUP(Abfalldokumentation!$X679,'Liste Gründe'!A:D,3,FALSE),F679)</f>
        <v>Maschinenabfall</v>
      </c>
      <c r="P679" s="94" t="str">
        <f>IF(ISBLANK(Abfalldokumentation!$G679),"-",Abfalldokumentation!$G679)</f>
        <v>-</v>
      </c>
      <c r="Q679" s="93">
        <f t="shared" si="71"/>
        <v>38</v>
      </c>
      <c r="R679" s="94" t="str">
        <f t="shared" si="72"/>
        <v>Produkte</v>
      </c>
      <c r="S679" s="94" t="str">
        <f t="shared" si="73"/>
        <v>BUs</v>
      </c>
      <c r="T679" s="94" t="str">
        <f t="shared" si="74"/>
        <v>Symptome</v>
      </c>
      <c r="U679" s="94" t="str">
        <f>IFERROR(VLOOKUP(Abfalldokumentation!$W679,Kennzahlen!S:U,3,FALSE)*Abfalldokumentation!$J679,"0")</f>
        <v>0</v>
      </c>
      <c r="V679" s="93" t="str">
        <f>IF(ISBLANK(A679),VLOOKUP(Abfalldokumentation!$W679,'Linien - BU'!R:S,2,FALSE),A679)</f>
        <v>BU2</v>
      </c>
      <c r="W679" s="95" t="str">
        <f t="shared" si="75"/>
        <v>Diverses</v>
      </c>
      <c r="X679" s="108">
        <f t="shared" si="76"/>
        <v>30</v>
      </c>
      <c r="Y679" s="34"/>
      <c r="AC679" s="34"/>
      <c r="AF679" s="34"/>
      <c r="AG679" s="34"/>
      <c r="AH679" s="34"/>
    </row>
    <row r="680" spans="1:34" ht="30" customHeight="1" x14ac:dyDescent="0.25">
      <c r="A680" s="50" t="s">
        <v>63</v>
      </c>
      <c r="B680" s="51" t="s">
        <v>60</v>
      </c>
      <c r="C680" s="51">
        <v>89.5</v>
      </c>
      <c r="D680" s="51">
        <v>30</v>
      </c>
      <c r="E680" s="52">
        <v>44463</v>
      </c>
      <c r="F680" s="53"/>
      <c r="G680" s="51"/>
      <c r="H680" s="55" t="str">
        <f>IFERROR(VLOOKUP(Abfalldokumentation!$B680,Artikel!A:C,3,FALSE),Abfalldokumentation!$B680)</f>
        <v>Diverses aus Abfüllung</v>
      </c>
      <c r="I680" s="96" t="str">
        <f>VLOOKUP(V680,'Linien - BU'!A:B,2,FALSE)</f>
        <v>BU1</v>
      </c>
      <c r="J680" s="97">
        <f t="shared" si="70"/>
        <v>89.5</v>
      </c>
      <c r="K680" s="98">
        <f>Abfalldokumentation!$E680</f>
        <v>44463</v>
      </c>
      <c r="L680" s="97" t="str">
        <f>IFERROR(IF(AND(OR(Abfalldokumentation!$I680="BU3",Abfalldokumentation!$I680="Verkauf"),Abfalldokumentation!$N680="Schimmel",Abfalldokumentation!$O680="keinen Abnehmer/kein Schälpersonal"),"Div. Zipfel, ES ohne Verwendung",VLOOKUP(Abfalldokumentation!$M680,Produktgruppen!A:B,2,FALSE)),"-")</f>
        <v>Diverses</v>
      </c>
      <c r="M680" s="99" t="str">
        <f>IFERROR(VLOOKUP(Abfalldokumentation!$W680,Artikel!A:C,3,FALSE),Abfalldokumentation!$W680)</f>
        <v>Diverses aus Abfüllung</v>
      </c>
      <c r="N680" s="100" t="str">
        <f>VLOOKUP(D680,'Liste Gründe'!A:D,2,FALSE)</f>
        <v>Linienbezogen</v>
      </c>
      <c r="O680" s="98" t="str">
        <f>IF(ISBLANK(F680),VLOOKUP(Abfalldokumentation!$X680,'Liste Gründe'!A:D,3,FALSE),F680)</f>
        <v>Maschinenabfall</v>
      </c>
      <c r="P680" s="100" t="str">
        <f>IF(ISBLANK(Abfalldokumentation!$G680),"-",Abfalldokumentation!$G680)</f>
        <v>-</v>
      </c>
      <c r="Q680" s="99">
        <f t="shared" si="71"/>
        <v>38</v>
      </c>
      <c r="R680" s="100" t="str">
        <f t="shared" si="72"/>
        <v>Produkte</v>
      </c>
      <c r="S680" s="100" t="str">
        <f t="shared" si="73"/>
        <v>BUs</v>
      </c>
      <c r="T680" s="100" t="str">
        <f t="shared" si="74"/>
        <v>Symptome</v>
      </c>
      <c r="U680" s="100" t="str">
        <f>IFERROR(VLOOKUP(Abfalldokumentation!$W680,Kennzahlen!S:U,3,FALSE)*Abfalldokumentation!$J680,"0")</f>
        <v>0</v>
      </c>
      <c r="V680" s="99" t="str">
        <f>IF(ISBLANK(A680),VLOOKUP(Abfalldokumentation!$W680,'Linien - BU'!R:S,2,FALSE),A680)</f>
        <v>Abfüllung</v>
      </c>
      <c r="W680" s="95" t="str">
        <f t="shared" si="75"/>
        <v>Diverses aus Abfüllung</v>
      </c>
      <c r="X680" s="108">
        <f t="shared" si="76"/>
        <v>30</v>
      </c>
      <c r="Y680" s="34"/>
      <c r="AC680" s="34"/>
      <c r="AF680" s="34"/>
      <c r="AG680" s="34"/>
      <c r="AH680" s="34"/>
    </row>
    <row r="681" spans="1:34" ht="30" customHeight="1" x14ac:dyDescent="0.25">
      <c r="A681" s="56" t="s">
        <v>63</v>
      </c>
      <c r="B681" s="57" t="s">
        <v>60</v>
      </c>
      <c r="C681" s="57">
        <v>95</v>
      </c>
      <c r="D681" s="57">
        <v>30</v>
      </c>
      <c r="E681" s="58">
        <v>44463</v>
      </c>
      <c r="F681" s="59"/>
      <c r="G681" s="57"/>
      <c r="H681" s="61" t="str">
        <f>IFERROR(VLOOKUP(Abfalldokumentation!$B681,Artikel!A:C,3,FALSE),Abfalldokumentation!$B681)</f>
        <v>Diverses aus Abfüllung</v>
      </c>
      <c r="I681" s="90" t="str">
        <f>VLOOKUP(V681,'Linien - BU'!A:B,2,FALSE)</f>
        <v>BU1</v>
      </c>
      <c r="J681" s="91">
        <f t="shared" si="70"/>
        <v>95</v>
      </c>
      <c r="K681" s="92">
        <f>Abfalldokumentation!$E681</f>
        <v>44463</v>
      </c>
      <c r="L681" s="91" t="str">
        <f>IFERROR(IF(AND(OR(Abfalldokumentation!$I681="BU3",Abfalldokumentation!$I681="Verkauf"),Abfalldokumentation!$N681="Schimmel",Abfalldokumentation!$O681="keinen Abnehmer/kein Schälpersonal"),"Div. Zipfel, ES ohne Verwendung",VLOOKUP(Abfalldokumentation!$M681,Produktgruppen!A:B,2,FALSE)),"-")</f>
        <v>Diverses</v>
      </c>
      <c r="M681" s="93" t="str">
        <f>IFERROR(VLOOKUP(Abfalldokumentation!$W681,Artikel!A:C,3,FALSE),Abfalldokumentation!$W681)</f>
        <v>Diverses aus Abfüllung</v>
      </c>
      <c r="N681" s="94" t="str">
        <f>VLOOKUP(D681,'Liste Gründe'!A:D,2,FALSE)</f>
        <v>Linienbezogen</v>
      </c>
      <c r="O681" s="92" t="str">
        <f>IF(ISBLANK(F681),VLOOKUP(Abfalldokumentation!$X681,'Liste Gründe'!A:D,3,FALSE),F681)</f>
        <v>Maschinenabfall</v>
      </c>
      <c r="P681" s="94" t="str">
        <f>IF(ISBLANK(Abfalldokumentation!$G681),"-",Abfalldokumentation!$G681)</f>
        <v>-</v>
      </c>
      <c r="Q681" s="93">
        <f t="shared" si="71"/>
        <v>38</v>
      </c>
      <c r="R681" s="94" t="str">
        <f t="shared" si="72"/>
        <v>Produkte</v>
      </c>
      <c r="S681" s="94" t="str">
        <f t="shared" si="73"/>
        <v>BUs</v>
      </c>
      <c r="T681" s="94" t="str">
        <f t="shared" si="74"/>
        <v>Symptome</v>
      </c>
      <c r="U681" s="94" t="str">
        <f>IFERROR(VLOOKUP(Abfalldokumentation!$W681,Kennzahlen!S:U,3,FALSE)*Abfalldokumentation!$J681,"0")</f>
        <v>0</v>
      </c>
      <c r="V681" s="93" t="str">
        <f>IF(ISBLANK(A681),VLOOKUP(Abfalldokumentation!$W681,'Linien - BU'!R:S,2,FALSE),A681)</f>
        <v>Abfüllung</v>
      </c>
      <c r="W681" s="95" t="str">
        <f t="shared" si="75"/>
        <v>Diverses aus Abfüllung</v>
      </c>
      <c r="X681" s="108">
        <f t="shared" si="76"/>
        <v>30</v>
      </c>
      <c r="Y681" s="34"/>
      <c r="AC681" s="34"/>
      <c r="AF681" s="34"/>
      <c r="AG681" s="34"/>
      <c r="AH681" s="34"/>
    </row>
    <row r="682" spans="1:34" ht="30" customHeight="1" x14ac:dyDescent="0.25">
      <c r="A682" s="50" t="s">
        <v>149</v>
      </c>
      <c r="B682" s="51" t="s">
        <v>317</v>
      </c>
      <c r="C682" s="51">
        <v>75</v>
      </c>
      <c r="D682" s="51">
        <v>72</v>
      </c>
      <c r="E682" s="52">
        <v>44463</v>
      </c>
      <c r="F682" s="53" t="s">
        <v>149</v>
      </c>
      <c r="G682" s="51" t="s">
        <v>149</v>
      </c>
      <c r="H682" s="55" t="str">
        <f>IFERROR(VLOOKUP(Abfalldokumentation!$B682,Artikel!A:C,3,FALSE),Abfalldokumentation!$B682)</f>
        <v>Diverses Muster</v>
      </c>
      <c r="I682" s="96" t="str">
        <f>VLOOKUP(V682,'Linien - BU'!A:B,2,FALSE)</f>
        <v>Rest</v>
      </c>
      <c r="J682" s="97">
        <f t="shared" si="70"/>
        <v>75</v>
      </c>
      <c r="K682" s="98">
        <f>Abfalldokumentation!$E682</f>
        <v>44463</v>
      </c>
      <c r="L682" s="97" t="str">
        <f>IFERROR(IF(AND(OR(Abfalldokumentation!$I682="BU3",Abfalldokumentation!$I682="Verkauf"),Abfalldokumentation!$N682="Schimmel",Abfalldokumentation!$O682="keinen Abnehmer/kein Schälpersonal"),"Div. Zipfel, ES ohne Verwendung",VLOOKUP(Abfalldokumentation!$M682,Produktgruppen!A:B,2,FALSE)),"-")</f>
        <v>Diverses</v>
      </c>
      <c r="M682" s="99" t="str">
        <f>IFERROR(VLOOKUP(Abfalldokumentation!$W682,Artikel!A:C,3,FALSE),Abfalldokumentation!$W682)</f>
        <v>Diverses Muster</v>
      </c>
      <c r="N682" s="100" t="str">
        <f>VLOOKUP(D682,'Liste Gründe'!A:D,2,FALSE)</f>
        <v>Qualitätssicherung</v>
      </c>
      <c r="O682" s="98" t="str">
        <f>IF(ISBLANK(F682),VLOOKUP(Abfalldokumentation!$X682,'Liste Gründe'!A:D,3,FALSE),F682)</f>
        <v>Muster</v>
      </c>
      <c r="P682" s="100" t="str">
        <f>IF(ISBLANK(Abfalldokumentation!$G682),"-",Abfalldokumentation!$G682)</f>
        <v>Muster</v>
      </c>
      <c r="Q682" s="99">
        <f t="shared" si="71"/>
        <v>38</v>
      </c>
      <c r="R682" s="100" t="str">
        <f t="shared" si="72"/>
        <v>Produkte</v>
      </c>
      <c r="S682" s="100" t="str">
        <f t="shared" si="73"/>
        <v>BUs</v>
      </c>
      <c r="T682" s="100" t="str">
        <f t="shared" si="74"/>
        <v>Symptome</v>
      </c>
      <c r="U682" s="100" t="str">
        <f>IFERROR(VLOOKUP(Abfalldokumentation!$W682,Kennzahlen!S:U,3,FALSE)*Abfalldokumentation!$J682,"0")</f>
        <v>0</v>
      </c>
      <c r="V682" s="99" t="str">
        <f>IF(ISBLANK(A682),VLOOKUP(Abfalldokumentation!$W682,'Linien - BU'!R:S,2,FALSE),A682)</f>
        <v>Muster</v>
      </c>
      <c r="W682" s="95" t="str">
        <f t="shared" si="75"/>
        <v>Diverses Muster</v>
      </c>
      <c r="X682" s="108">
        <f t="shared" si="76"/>
        <v>72</v>
      </c>
      <c r="Y682" s="34"/>
      <c r="AC682" s="34"/>
      <c r="AF682" s="34"/>
      <c r="AG682" s="34"/>
      <c r="AH682" s="34"/>
    </row>
    <row r="683" spans="1:34" ht="30" customHeight="1" x14ac:dyDescent="0.25">
      <c r="A683" s="56" t="s">
        <v>140</v>
      </c>
      <c r="B683" s="57" t="s">
        <v>199</v>
      </c>
      <c r="C683" s="57">
        <v>7.5</v>
      </c>
      <c r="D683" s="57">
        <v>74</v>
      </c>
      <c r="E683" s="58">
        <v>44463</v>
      </c>
      <c r="F683" s="59" t="s">
        <v>68</v>
      </c>
      <c r="G683" s="57" t="s">
        <v>68</v>
      </c>
      <c r="H683" s="61" t="str">
        <f>IFERROR(VLOOKUP(Abfalldokumentation!$B683,Artikel!A:C,3,FALSE),Abfalldokumentation!$B683)</f>
        <v>Diverses QM</v>
      </c>
      <c r="I683" s="90" t="str">
        <f>VLOOKUP(V683,'Linien - BU'!A:B,2,FALSE)</f>
        <v>Rest</v>
      </c>
      <c r="J683" s="91">
        <f t="shared" si="70"/>
        <v>7.5</v>
      </c>
      <c r="K683" s="92">
        <f>Abfalldokumentation!$E683</f>
        <v>44463</v>
      </c>
      <c r="L683" s="91" t="str">
        <f>IFERROR(IF(AND(OR(Abfalldokumentation!$I683="BU3",Abfalldokumentation!$I683="Verkauf"),Abfalldokumentation!$N683="Schimmel",Abfalldokumentation!$O683="keinen Abnehmer/kein Schälpersonal"),"Div. Zipfel, ES ohne Verwendung",VLOOKUP(Abfalldokumentation!$M683,Produktgruppen!A:B,2,FALSE)),"-")</f>
        <v>Qualitätssicherung</v>
      </c>
      <c r="M683" s="93" t="str">
        <f>IFERROR(VLOOKUP(Abfalldokumentation!$W683,Artikel!A:C,3,FALSE),Abfalldokumentation!$W683)</f>
        <v>Diverses QM</v>
      </c>
      <c r="N683" s="94" t="str">
        <f>VLOOKUP(D683,'Liste Gründe'!A:D,2,FALSE)</f>
        <v>Qualitätssicherung</v>
      </c>
      <c r="O683" s="92" t="str">
        <f>IF(ISBLANK(F683),VLOOKUP(Abfalldokumentation!$X683,'Liste Gründe'!A:D,3,FALSE),F683)</f>
        <v>Sensorik</v>
      </c>
      <c r="P683" s="94" t="str">
        <f>IF(ISBLANK(Abfalldokumentation!$G683),"-",Abfalldokumentation!$G683)</f>
        <v>Sensorik</v>
      </c>
      <c r="Q683" s="93">
        <f t="shared" si="71"/>
        <v>38</v>
      </c>
      <c r="R683" s="94" t="str">
        <f t="shared" si="72"/>
        <v>Produkte</v>
      </c>
      <c r="S683" s="94" t="str">
        <f t="shared" si="73"/>
        <v>BUs</v>
      </c>
      <c r="T683" s="94" t="str">
        <f t="shared" si="74"/>
        <v>Symptome</v>
      </c>
      <c r="U683" s="94" t="str">
        <f>IFERROR(VLOOKUP(Abfalldokumentation!$W683,Kennzahlen!S:U,3,FALSE)*Abfalldokumentation!$J683,"0")</f>
        <v>0</v>
      </c>
      <c r="V683" s="93" t="str">
        <f>IF(ISBLANK(A683),VLOOKUP(Abfalldokumentation!$W683,'Linien - BU'!R:S,2,FALSE),A683)</f>
        <v>QM</v>
      </c>
      <c r="W683" s="95" t="str">
        <f t="shared" si="75"/>
        <v>Diverses QM</v>
      </c>
      <c r="X683" s="108">
        <f t="shared" si="76"/>
        <v>74</v>
      </c>
      <c r="Y683" s="34"/>
      <c r="AC683" s="34"/>
      <c r="AF683" s="34"/>
      <c r="AG683" s="34"/>
      <c r="AH683" s="34"/>
    </row>
    <row r="684" spans="1:34" ht="30" customHeight="1" x14ac:dyDescent="0.25">
      <c r="A684" s="50" t="s">
        <v>348</v>
      </c>
      <c r="B684" s="51" t="s">
        <v>306</v>
      </c>
      <c r="C684" s="51">
        <v>392</v>
      </c>
      <c r="D684" s="51">
        <v>81</v>
      </c>
      <c r="E684" s="52">
        <v>44463</v>
      </c>
      <c r="F684" s="53"/>
      <c r="G684" s="54" t="s">
        <v>15269</v>
      </c>
      <c r="H684" s="55" t="str">
        <f>IFERROR(VLOOKUP(Abfalldokumentation!$B684,Artikel!A:C,3,FALSE),Abfalldokumentation!$B684)</f>
        <v>gemischte Räucherstücke</v>
      </c>
      <c r="I684" s="96" t="str">
        <f>VLOOKUP(V684,'Linien - BU'!A:B,2,FALSE)</f>
        <v>BU3</v>
      </c>
      <c r="J684" s="97">
        <f t="shared" si="70"/>
        <v>392</v>
      </c>
      <c r="K684" s="98">
        <f>Abfalldokumentation!$E684</f>
        <v>44463</v>
      </c>
      <c r="L684" s="97" t="str">
        <f>IFERROR(IF(AND(OR(Abfalldokumentation!$I684="BU3",Abfalldokumentation!$I684="Verkauf"),Abfalldokumentation!$N684="Schimmel",Abfalldokumentation!$O684="keinen Abnehmer/kein Schälpersonal"),"Div. Zipfel, ES ohne Verwendung",VLOOKUP(Abfalldokumentation!$M684,Produktgruppen!A:B,2,FALSE)),"-")</f>
        <v>Vorschmelz</v>
      </c>
      <c r="M684" s="99" t="str">
        <f>IFERROR(VLOOKUP(Abfalldokumentation!$W684,Artikel!A:C,3,FALSE),Abfalldokumentation!$W684)</f>
        <v>gemischte Räucherstücke</v>
      </c>
      <c r="N684" s="100" t="str">
        <f>VLOOKUP(D684,'Liste Gründe'!A:D,2,FALSE)</f>
        <v>Linienbezogen</v>
      </c>
      <c r="O684" s="98" t="str">
        <f>IF(ISBLANK(F684),VLOOKUP(Abfalldokumentation!$X684,'Liste Gründe'!A:D,3,FALSE),F684)</f>
        <v>gemischtes Produkt</v>
      </c>
      <c r="P684" s="100" t="str">
        <f>IF(ISBLANK(Abfalldokumentation!$G684),"-",Abfalldokumentation!$G684)</f>
        <v xml:space="preserve">gemischt, weil mehrere Produkte in einen Auftrag einfließen. VOS Trennung </v>
      </c>
      <c r="Q684" s="99">
        <f t="shared" si="71"/>
        <v>38</v>
      </c>
      <c r="R684" s="100" t="str">
        <f t="shared" si="72"/>
        <v>Produkte</v>
      </c>
      <c r="S684" s="100" t="str">
        <f t="shared" si="73"/>
        <v>BUs</v>
      </c>
      <c r="T684" s="100" t="str">
        <f t="shared" si="74"/>
        <v>Symptome</v>
      </c>
      <c r="U684" s="100" t="str">
        <f>IFERROR(VLOOKUP(Abfalldokumentation!$W684,Kennzahlen!S:U,3,FALSE)*Abfalldokumentation!$J684,"0")</f>
        <v>0</v>
      </c>
      <c r="V684" s="99" t="str">
        <f>IF(ISBLANK(A684),VLOOKUP(Abfalldokumentation!$W684,'Linien - BU'!R:S,2,FALSE),A684)</f>
        <v>L9</v>
      </c>
      <c r="W684" s="95" t="str">
        <f t="shared" si="75"/>
        <v>gemischte Räucherstücke</v>
      </c>
      <c r="X684" s="108">
        <f t="shared" si="76"/>
        <v>81</v>
      </c>
      <c r="Y684" s="34"/>
      <c r="AC684" s="34"/>
      <c r="AF684" s="34"/>
      <c r="AG684" s="34"/>
      <c r="AH684" s="34"/>
    </row>
    <row r="685" spans="1:34" ht="30" customHeight="1" x14ac:dyDescent="0.25">
      <c r="A685" s="56" t="s">
        <v>348</v>
      </c>
      <c r="B685" s="57" t="s">
        <v>306</v>
      </c>
      <c r="C685" s="57">
        <v>148</v>
      </c>
      <c r="D685" s="57">
        <v>81</v>
      </c>
      <c r="E685" s="58">
        <v>44463</v>
      </c>
      <c r="F685" s="59"/>
      <c r="G685" s="60" t="s">
        <v>15269</v>
      </c>
      <c r="H685" s="61" t="str">
        <f>IFERROR(VLOOKUP(Abfalldokumentation!$B685,Artikel!A:C,3,FALSE),Abfalldokumentation!$B685)</f>
        <v>gemischte Räucherstücke</v>
      </c>
      <c r="I685" s="90" t="str">
        <f>VLOOKUP(V685,'Linien - BU'!A:B,2,FALSE)</f>
        <v>BU3</v>
      </c>
      <c r="J685" s="91">
        <f t="shared" si="70"/>
        <v>148</v>
      </c>
      <c r="K685" s="92">
        <f>Abfalldokumentation!$E685</f>
        <v>44463</v>
      </c>
      <c r="L685" s="91" t="str">
        <f>IFERROR(IF(AND(OR(Abfalldokumentation!$I685="BU3",Abfalldokumentation!$I685="Verkauf"),Abfalldokumentation!$N685="Schimmel",Abfalldokumentation!$O685="keinen Abnehmer/kein Schälpersonal"),"Div. Zipfel, ES ohne Verwendung",VLOOKUP(Abfalldokumentation!$M685,Produktgruppen!A:B,2,FALSE)),"-")</f>
        <v>Vorschmelz</v>
      </c>
      <c r="M685" s="93" t="str">
        <f>IFERROR(VLOOKUP(Abfalldokumentation!$W685,Artikel!A:C,3,FALSE),Abfalldokumentation!$W685)</f>
        <v>gemischte Räucherstücke</v>
      </c>
      <c r="N685" s="94" t="str">
        <f>VLOOKUP(D685,'Liste Gründe'!A:D,2,FALSE)</f>
        <v>Linienbezogen</v>
      </c>
      <c r="O685" s="92" t="str">
        <f>IF(ISBLANK(F685),VLOOKUP(Abfalldokumentation!$X685,'Liste Gründe'!A:D,3,FALSE),F685)</f>
        <v>gemischtes Produkt</v>
      </c>
      <c r="P685" s="94" t="str">
        <f>IF(ISBLANK(Abfalldokumentation!$G685),"-",Abfalldokumentation!$G685)</f>
        <v xml:space="preserve">gemischt, weil mehrere Produkte in einen Auftrag einfließen. VOS Trennung </v>
      </c>
      <c r="Q685" s="93">
        <f t="shared" si="71"/>
        <v>38</v>
      </c>
      <c r="R685" s="94" t="str">
        <f t="shared" si="72"/>
        <v>Produkte</v>
      </c>
      <c r="S685" s="94" t="str">
        <f t="shared" si="73"/>
        <v>BUs</v>
      </c>
      <c r="T685" s="94" t="str">
        <f t="shared" si="74"/>
        <v>Symptome</v>
      </c>
      <c r="U685" s="94" t="str">
        <f>IFERROR(VLOOKUP(Abfalldokumentation!$W685,Kennzahlen!S:U,3,FALSE)*Abfalldokumentation!$J685,"0")</f>
        <v>0</v>
      </c>
      <c r="V685" s="93" t="str">
        <f>IF(ISBLANK(A685),VLOOKUP(Abfalldokumentation!$W685,'Linien - BU'!R:S,2,FALSE),A685)</f>
        <v>L9</v>
      </c>
      <c r="W685" s="95" t="str">
        <f t="shared" si="75"/>
        <v>gemischte Räucherstücke</v>
      </c>
      <c r="X685" s="108">
        <f t="shared" si="76"/>
        <v>81</v>
      </c>
      <c r="Y685" s="34"/>
      <c r="AC685" s="34"/>
      <c r="AF685" s="34"/>
      <c r="AG685" s="34"/>
      <c r="AH685" s="34"/>
    </row>
    <row r="686" spans="1:34" ht="30" customHeight="1" x14ac:dyDescent="0.25">
      <c r="A686" s="50" t="s">
        <v>59</v>
      </c>
      <c r="B686" s="51" t="s">
        <v>57</v>
      </c>
      <c r="C686" s="51">
        <v>84</v>
      </c>
      <c r="D686" s="62">
        <v>73</v>
      </c>
      <c r="E686" s="52">
        <v>44463</v>
      </c>
      <c r="F686" s="53" t="s">
        <v>58</v>
      </c>
      <c r="G686" s="51" t="s">
        <v>58</v>
      </c>
      <c r="H686" s="55" t="str">
        <f>IFERROR(VLOOKUP(Abfalldokumentation!$B686,Artikel!A:C,3,FALSE),Abfalldokumentation!$B686)</f>
        <v>Laborproben</v>
      </c>
      <c r="I686" s="96" t="str">
        <f>VLOOKUP(V686,'Linien - BU'!A:B,2,FALSE)</f>
        <v>Rest</v>
      </c>
      <c r="J686" s="97">
        <f t="shared" si="70"/>
        <v>84</v>
      </c>
      <c r="K686" s="98">
        <f>Abfalldokumentation!$E686</f>
        <v>44463</v>
      </c>
      <c r="L686" s="97" t="str">
        <f>IFERROR(IF(AND(OR(Abfalldokumentation!$I686="BU3",Abfalldokumentation!$I686="Verkauf"),Abfalldokumentation!$N686="Schimmel",Abfalldokumentation!$O686="keinen Abnehmer/kein Schälpersonal"),"Div. Zipfel, ES ohne Verwendung",VLOOKUP(Abfalldokumentation!$M686,Produktgruppen!A:B,2,FALSE)),"-")</f>
        <v>Qualitätssicherung</v>
      </c>
      <c r="M686" s="99" t="str">
        <f>IFERROR(VLOOKUP(Abfalldokumentation!$W686,Artikel!A:C,3,FALSE),Abfalldokumentation!$W686)</f>
        <v>Laborproben</v>
      </c>
      <c r="N686" s="100" t="str">
        <f>VLOOKUP(D686,'Liste Gründe'!A:D,2,FALSE)</f>
        <v>Qualitätssicherung</v>
      </c>
      <c r="O686" s="98" t="str">
        <f>IF(ISBLANK(F686),VLOOKUP(Abfalldokumentation!$X686,'Liste Gründe'!A:D,3,FALSE),F686)</f>
        <v>Laborprobe</v>
      </c>
      <c r="P686" s="100" t="str">
        <f>IF(ISBLANK(Abfalldokumentation!$G686),"-",Abfalldokumentation!$G686)</f>
        <v>Laborprobe</v>
      </c>
      <c r="Q686" s="99">
        <f t="shared" si="71"/>
        <v>38</v>
      </c>
      <c r="R686" s="100" t="str">
        <f t="shared" si="72"/>
        <v>Produkte</v>
      </c>
      <c r="S686" s="100" t="str">
        <f t="shared" si="73"/>
        <v>BUs</v>
      </c>
      <c r="T686" s="100" t="str">
        <f t="shared" si="74"/>
        <v>Symptome</v>
      </c>
      <c r="U686" s="100" t="str">
        <f>IFERROR(VLOOKUP(Abfalldokumentation!$W686,Kennzahlen!S:U,3,FALSE)*Abfalldokumentation!$J686,"0")</f>
        <v>0</v>
      </c>
      <c r="V686" s="99" t="str">
        <f>IF(ISBLANK(A686),VLOOKUP(Abfalldokumentation!$W686,'Linien - BU'!R:S,2,FALSE),A686)</f>
        <v>Labor</v>
      </c>
      <c r="W686" s="95" t="str">
        <f t="shared" si="75"/>
        <v>Laborproben</v>
      </c>
      <c r="X686" s="108">
        <f t="shared" si="76"/>
        <v>73</v>
      </c>
      <c r="Y686" s="34"/>
      <c r="AC686" s="34"/>
      <c r="AF686" s="34"/>
      <c r="AG686" s="34"/>
      <c r="AH686" s="34"/>
    </row>
    <row r="687" spans="1:34" ht="30" customHeight="1" x14ac:dyDescent="0.25">
      <c r="A687" s="56" t="s">
        <v>59</v>
      </c>
      <c r="B687" s="57" t="s">
        <v>57</v>
      </c>
      <c r="C687" s="57">
        <v>2</v>
      </c>
      <c r="D687" s="63">
        <v>74</v>
      </c>
      <c r="E687" s="58">
        <v>44463</v>
      </c>
      <c r="F687" s="59" t="s">
        <v>68</v>
      </c>
      <c r="G687" s="57" t="s">
        <v>68</v>
      </c>
      <c r="H687" s="61" t="str">
        <f>IFERROR(VLOOKUP(Abfalldokumentation!$B687,Artikel!A:C,3,FALSE),Abfalldokumentation!$B687)</f>
        <v>Laborproben</v>
      </c>
      <c r="I687" s="90" t="str">
        <f>VLOOKUP(V687,'Linien - BU'!A:B,2,FALSE)</f>
        <v>Rest</v>
      </c>
      <c r="J687" s="91">
        <f t="shared" si="70"/>
        <v>2</v>
      </c>
      <c r="K687" s="92">
        <f>Abfalldokumentation!$E687</f>
        <v>44463</v>
      </c>
      <c r="L687" s="91" t="str">
        <f>IFERROR(IF(AND(OR(Abfalldokumentation!$I687="BU3",Abfalldokumentation!$I687="Verkauf"),Abfalldokumentation!$N687="Schimmel",Abfalldokumentation!$O687="keinen Abnehmer/kein Schälpersonal"),"Div. Zipfel, ES ohne Verwendung",VLOOKUP(Abfalldokumentation!$M687,Produktgruppen!A:B,2,FALSE)),"-")</f>
        <v>Qualitätssicherung</v>
      </c>
      <c r="M687" s="93" t="str">
        <f>IFERROR(VLOOKUP(Abfalldokumentation!$W687,Artikel!A:C,3,FALSE),Abfalldokumentation!$W687)</f>
        <v>Laborproben</v>
      </c>
      <c r="N687" s="94" t="str">
        <f>VLOOKUP(D687,'Liste Gründe'!A:D,2,FALSE)</f>
        <v>Qualitätssicherung</v>
      </c>
      <c r="O687" s="92" t="str">
        <f>IF(ISBLANK(F687),VLOOKUP(Abfalldokumentation!$X687,'Liste Gründe'!A:D,3,FALSE),F687)</f>
        <v>Sensorik</v>
      </c>
      <c r="P687" s="94" t="str">
        <f>IF(ISBLANK(Abfalldokumentation!$G687),"-",Abfalldokumentation!$G687)</f>
        <v>Sensorik</v>
      </c>
      <c r="Q687" s="93">
        <f t="shared" si="71"/>
        <v>38</v>
      </c>
      <c r="R687" s="94" t="str">
        <f t="shared" si="72"/>
        <v>Produkte</v>
      </c>
      <c r="S687" s="94" t="str">
        <f t="shared" si="73"/>
        <v>BUs</v>
      </c>
      <c r="T687" s="94" t="str">
        <f t="shared" si="74"/>
        <v>Symptome</v>
      </c>
      <c r="U687" s="94" t="str">
        <f>IFERROR(VLOOKUP(Abfalldokumentation!$W687,Kennzahlen!S:U,3,FALSE)*Abfalldokumentation!$J687,"0")</f>
        <v>0</v>
      </c>
      <c r="V687" s="93" t="str">
        <f>IF(ISBLANK(A687),VLOOKUP(Abfalldokumentation!$W687,'Linien - BU'!R:S,2,FALSE),A687)</f>
        <v>Labor</v>
      </c>
      <c r="W687" s="95" t="str">
        <f t="shared" si="75"/>
        <v>Laborproben</v>
      </c>
      <c r="X687" s="108">
        <f t="shared" si="76"/>
        <v>74</v>
      </c>
      <c r="Y687" s="34"/>
      <c r="AC687" s="34"/>
      <c r="AF687" s="34"/>
      <c r="AG687" s="34"/>
      <c r="AH687" s="34"/>
    </row>
    <row r="688" spans="1:34" ht="30" customHeight="1" x14ac:dyDescent="0.25">
      <c r="A688" s="50" t="s">
        <v>59</v>
      </c>
      <c r="B688" s="51" t="s">
        <v>57</v>
      </c>
      <c r="C688" s="51">
        <v>2.5</v>
      </c>
      <c r="D688" s="62">
        <v>74</v>
      </c>
      <c r="E688" s="52">
        <v>44463</v>
      </c>
      <c r="F688" s="53" t="s">
        <v>68</v>
      </c>
      <c r="G688" s="51" t="s">
        <v>68</v>
      </c>
      <c r="H688" s="55" t="str">
        <f>IFERROR(VLOOKUP(Abfalldokumentation!$B688,Artikel!A:C,3,FALSE),Abfalldokumentation!$B688)</f>
        <v>Laborproben</v>
      </c>
      <c r="I688" s="96" t="str">
        <f>VLOOKUP(V688,'Linien - BU'!A:B,2,FALSE)</f>
        <v>Rest</v>
      </c>
      <c r="J688" s="97">
        <f t="shared" si="70"/>
        <v>2.5</v>
      </c>
      <c r="K688" s="98">
        <f>Abfalldokumentation!$E688</f>
        <v>44463</v>
      </c>
      <c r="L688" s="97" t="str">
        <f>IFERROR(IF(AND(OR(Abfalldokumentation!$I688="BU3",Abfalldokumentation!$I688="Verkauf"),Abfalldokumentation!$N688="Schimmel",Abfalldokumentation!$O688="keinen Abnehmer/kein Schälpersonal"),"Div. Zipfel, ES ohne Verwendung",VLOOKUP(Abfalldokumentation!$M688,Produktgruppen!A:B,2,FALSE)),"-")</f>
        <v>Qualitätssicherung</v>
      </c>
      <c r="M688" s="99" t="str">
        <f>IFERROR(VLOOKUP(Abfalldokumentation!$W688,Artikel!A:C,3,FALSE),Abfalldokumentation!$W688)</f>
        <v>Laborproben</v>
      </c>
      <c r="N688" s="100" t="str">
        <f>VLOOKUP(D688,'Liste Gründe'!A:D,2,FALSE)</f>
        <v>Qualitätssicherung</v>
      </c>
      <c r="O688" s="98" t="str">
        <f>IF(ISBLANK(F688),VLOOKUP(Abfalldokumentation!$X688,'Liste Gründe'!A:D,3,FALSE),F688)</f>
        <v>Sensorik</v>
      </c>
      <c r="P688" s="100" t="str">
        <f>IF(ISBLANK(Abfalldokumentation!$G688),"-",Abfalldokumentation!$G688)</f>
        <v>Sensorik</v>
      </c>
      <c r="Q688" s="99">
        <f t="shared" si="71"/>
        <v>38</v>
      </c>
      <c r="R688" s="100" t="str">
        <f t="shared" si="72"/>
        <v>Produkte</v>
      </c>
      <c r="S688" s="100" t="str">
        <f t="shared" si="73"/>
        <v>BUs</v>
      </c>
      <c r="T688" s="100" t="str">
        <f t="shared" si="74"/>
        <v>Symptome</v>
      </c>
      <c r="U688" s="100" t="str">
        <f>IFERROR(VLOOKUP(Abfalldokumentation!$W688,Kennzahlen!S:U,3,FALSE)*Abfalldokumentation!$J688,"0")</f>
        <v>0</v>
      </c>
      <c r="V688" s="99" t="str">
        <f>IF(ISBLANK(A688),VLOOKUP(Abfalldokumentation!$W688,'Linien - BU'!R:S,2,FALSE),A688)</f>
        <v>Labor</v>
      </c>
      <c r="W688" s="95" t="str">
        <f t="shared" si="75"/>
        <v>Laborproben</v>
      </c>
      <c r="X688" s="108">
        <f t="shared" si="76"/>
        <v>74</v>
      </c>
      <c r="Y688" s="34"/>
      <c r="AC688" s="34"/>
      <c r="AF688" s="34"/>
      <c r="AG688" s="34"/>
      <c r="AH688" s="34"/>
    </row>
    <row r="689" spans="1:34" ht="30" customHeight="1" x14ac:dyDescent="0.25">
      <c r="A689" s="56" t="s">
        <v>74</v>
      </c>
      <c r="B689" s="57">
        <v>29500539</v>
      </c>
      <c r="C689" s="57">
        <v>23</v>
      </c>
      <c r="D689" s="57">
        <v>12</v>
      </c>
      <c r="E689" s="58">
        <v>44466</v>
      </c>
      <c r="F689" s="59" t="s">
        <v>39</v>
      </c>
      <c r="G689" s="57" t="s">
        <v>95</v>
      </c>
      <c r="H689" s="61" t="str">
        <f>IFERROR(VLOOKUP(Abfalldokumentation!$B689,Artikel!A:C,3,FALSE),Abfalldokumentation!$B689)</f>
        <v>VOS SKZ Mozzarella 40%</v>
      </c>
      <c r="I689" s="90" t="str">
        <f>VLOOKUP(V689,'Linien - BU'!A:B,2,FALSE)</f>
        <v>BU1</v>
      </c>
      <c r="J689" s="91">
        <f t="shared" si="70"/>
        <v>23</v>
      </c>
      <c r="K689" s="92">
        <f>Abfalldokumentation!$E689</f>
        <v>44466</v>
      </c>
      <c r="L689" s="91" t="str">
        <f>IFERROR(IF(AND(OR(Abfalldokumentation!$I689="BU3",Abfalldokumentation!$I689="Verkauf"),Abfalldokumentation!$N689="Schimmel",Abfalldokumentation!$O689="keinen Abnehmer/kein Schälpersonal"),"Div. Zipfel, ES ohne Verwendung",VLOOKUP(Abfalldokumentation!$M689,Produktgruppen!A:B,2,FALSE)),"-")</f>
        <v>Vorschmelz</v>
      </c>
      <c r="M689" s="93" t="str">
        <f>IFERROR(VLOOKUP(Abfalldokumentation!$W689,Artikel!A:C,3,FALSE),Abfalldokumentation!$W689)</f>
        <v>VOS SKZ Mozzarella 40%</v>
      </c>
      <c r="N689" s="94" t="str">
        <f>VLOOKUP(D689,'Liste Gründe'!A:D,2,FALSE)</f>
        <v>Schimmel</v>
      </c>
      <c r="O689" s="92" t="str">
        <f>IF(ISBLANK(F689),VLOOKUP(Abfalldokumentation!$X689,'Liste Gründe'!A:D,3,FALSE),F689)</f>
        <v>keine Verarbeitung</v>
      </c>
      <c r="P689" s="94" t="str">
        <f>IF(ISBLANK(Abfalldokumentation!$G689),"-",Abfalldokumentation!$G689)</f>
        <v>MHD abgelaufen</v>
      </c>
      <c r="Q689" s="93">
        <f t="shared" si="71"/>
        <v>39</v>
      </c>
      <c r="R689" s="94" t="str">
        <f t="shared" si="72"/>
        <v>Produkte</v>
      </c>
      <c r="S689" s="94" t="str">
        <f t="shared" si="73"/>
        <v>BUs</v>
      </c>
      <c r="T689" s="94" t="str">
        <f t="shared" si="74"/>
        <v>Symptome</v>
      </c>
      <c r="U689" s="94">
        <f>IFERROR(VLOOKUP(Abfalldokumentation!$W689,Kennzahlen!S:U,3,FALSE)*Abfalldokumentation!$J689,"0")</f>
        <v>11.5</v>
      </c>
      <c r="V689" s="93" t="str">
        <f>IF(ISBLANK(A689),VLOOKUP(Abfalldokumentation!$W689,'Linien - BU'!R:S,2,FALSE),A689)</f>
        <v>RWV</v>
      </c>
      <c r="W689" s="95">
        <f t="shared" si="75"/>
        <v>29500539</v>
      </c>
      <c r="X689" s="108">
        <f t="shared" si="76"/>
        <v>12</v>
      </c>
      <c r="Y689" s="34"/>
      <c r="AC689" s="34"/>
      <c r="AF689" s="34"/>
      <c r="AG689" s="34"/>
      <c r="AH689" s="34"/>
    </row>
    <row r="690" spans="1:34" ht="30" customHeight="1" x14ac:dyDescent="0.25">
      <c r="A690" s="50" t="s">
        <v>74</v>
      </c>
      <c r="B690" s="51">
        <v>29500917</v>
      </c>
      <c r="C690" s="51">
        <v>28</v>
      </c>
      <c r="D690" s="51">
        <v>22</v>
      </c>
      <c r="E690" s="52">
        <v>44466</v>
      </c>
      <c r="F690" s="53" t="s">
        <v>72</v>
      </c>
      <c r="G690" s="51" t="s">
        <v>73</v>
      </c>
      <c r="H690" s="55" t="str">
        <f>IFERROR(VLOOKUP(Abfalldokumentation!$B690,Artikel!A:C,3,FALSE),Abfalldokumentation!$B690)</f>
        <v>VOS-ABS ENTSORGUNG</v>
      </c>
      <c r="I690" s="96" t="str">
        <f>VLOOKUP(V690,'Linien - BU'!A:B,2,FALSE)</f>
        <v>BU1</v>
      </c>
      <c r="J690" s="97">
        <f t="shared" si="70"/>
        <v>28</v>
      </c>
      <c r="K690" s="98">
        <f>Abfalldokumentation!$E690</f>
        <v>44466</v>
      </c>
      <c r="L690" s="97" t="str">
        <f>IFERROR(IF(AND(OR(Abfalldokumentation!$I690="BU3",Abfalldokumentation!$I690="Verkauf"),Abfalldokumentation!$N690="Schimmel",Abfalldokumentation!$O690="keinen Abnehmer/kein Schälpersonal"),"Div. Zipfel, ES ohne Verwendung",VLOOKUP(Abfalldokumentation!$M690,Produktgruppen!A:B,2,FALSE)),"-")</f>
        <v>Vorschmelz</v>
      </c>
      <c r="M690" s="99" t="str">
        <f>IFERROR(VLOOKUP(Abfalldokumentation!$W690,Artikel!A:C,3,FALSE),Abfalldokumentation!$W690)</f>
        <v>VOS-ABS ENTSORGUNG</v>
      </c>
      <c r="N690" s="100" t="str">
        <f>VLOOKUP(D690,'Liste Gründe'!A:D,2,FALSE)</f>
        <v>Rest</v>
      </c>
      <c r="O690" s="98" t="str">
        <f>IF(ISBLANK(F690),VLOOKUP(Abfalldokumentation!$X690,'Liste Gründe'!A:D,3,FALSE),F690)</f>
        <v>geschälte Rinde</v>
      </c>
      <c r="P690" s="100" t="str">
        <f>IF(ISBLANK(Abfalldokumentation!$G690),"-",Abfalldokumentation!$G690)</f>
        <v>keine Verwendung möglich</v>
      </c>
      <c r="Q690" s="99">
        <f t="shared" si="71"/>
        <v>39</v>
      </c>
      <c r="R690" s="100" t="str">
        <f t="shared" si="72"/>
        <v>Produkte</v>
      </c>
      <c r="S690" s="100" t="str">
        <f t="shared" si="73"/>
        <v>BUs</v>
      </c>
      <c r="T690" s="100" t="str">
        <f t="shared" si="74"/>
        <v>Symptome</v>
      </c>
      <c r="U690" s="100">
        <f>IFERROR(VLOOKUP(Abfalldokumentation!$W690,Kennzahlen!S:U,3,FALSE)*Abfalldokumentation!$J690,"0")</f>
        <v>0.28000000000000003</v>
      </c>
      <c r="V690" s="99" t="str">
        <f>IF(ISBLANK(A690),VLOOKUP(Abfalldokumentation!$W690,'Linien - BU'!R:S,2,FALSE),A690)</f>
        <v>RWV</v>
      </c>
      <c r="W690" s="95">
        <f t="shared" si="75"/>
        <v>29500917</v>
      </c>
      <c r="X690" s="108">
        <f t="shared" si="76"/>
        <v>22</v>
      </c>
      <c r="Y690" s="34"/>
      <c r="AC690" s="34"/>
      <c r="AF690" s="34"/>
      <c r="AG690" s="34"/>
      <c r="AH690" s="34"/>
    </row>
    <row r="691" spans="1:34" ht="30" customHeight="1" x14ac:dyDescent="0.25">
      <c r="A691" s="56" t="s">
        <v>41</v>
      </c>
      <c r="B691" s="57">
        <v>29500918</v>
      </c>
      <c r="C691" s="57">
        <v>92</v>
      </c>
      <c r="D691" s="57">
        <v>12</v>
      </c>
      <c r="E691" s="58">
        <v>44466</v>
      </c>
      <c r="F691" s="59" t="s">
        <v>39</v>
      </c>
      <c r="G691" s="57" t="s">
        <v>40</v>
      </c>
      <c r="H691" s="61" t="str">
        <f>IFERROR(VLOOKUP(Abfalldokumentation!$B691,Artikel!A:C,3,FALSE),Abfalldokumentation!$B691)</f>
        <v>VOS SKZ-GOU</v>
      </c>
      <c r="I691" s="90" t="str">
        <f>VLOOKUP(V691,'Linien - BU'!A:B,2,FALSE)</f>
        <v>BU1</v>
      </c>
      <c r="J691" s="91">
        <f t="shared" si="70"/>
        <v>92</v>
      </c>
      <c r="K691" s="92">
        <f>Abfalldokumentation!$E691</f>
        <v>44466</v>
      </c>
      <c r="L691" s="91" t="str">
        <f>IFERROR(IF(AND(OR(Abfalldokumentation!$I691="BU3",Abfalldokumentation!$I691="Verkauf"),Abfalldokumentation!$N691="Schimmel",Abfalldokumentation!$O691="keinen Abnehmer/kein Schälpersonal"),"Div. Zipfel, ES ohne Verwendung",VLOOKUP(Abfalldokumentation!$M691,Produktgruppen!A:B,2,FALSE)),"-")</f>
        <v>Vorschmelz</v>
      </c>
      <c r="M691" s="93" t="str">
        <f>IFERROR(VLOOKUP(Abfalldokumentation!$W691,Artikel!A:C,3,FALSE),Abfalldokumentation!$W691)</f>
        <v>VOS SKZ-GOU</v>
      </c>
      <c r="N691" s="94" t="str">
        <f>VLOOKUP(D691,'Liste Gründe'!A:D,2,FALSE)</f>
        <v>Schimmel</v>
      </c>
      <c r="O691" s="92" t="str">
        <f>IF(ISBLANK(F691),VLOOKUP(Abfalldokumentation!$X691,'Liste Gründe'!A:D,3,FALSE),F691)</f>
        <v>keine Verarbeitung</v>
      </c>
      <c r="P691" s="94" t="str">
        <f>IF(ISBLANK(Abfalldokumentation!$G691),"-",Abfalldokumentation!$G691)</f>
        <v>Aufgrund Konsistenz nicht genommen. Zu wenig VOS verarbeitet. Vom Warmen ins Kalte -&gt; Schimmel</v>
      </c>
      <c r="Q691" s="93">
        <f t="shared" si="71"/>
        <v>39</v>
      </c>
      <c r="R691" s="94" t="str">
        <f t="shared" si="72"/>
        <v>Produkte</v>
      </c>
      <c r="S691" s="94" t="str">
        <f t="shared" si="73"/>
        <v>BUs</v>
      </c>
      <c r="T691" s="94" t="str">
        <f t="shared" si="74"/>
        <v>Symptome</v>
      </c>
      <c r="U691" s="94">
        <f>IFERROR(VLOOKUP(Abfalldokumentation!$W691,Kennzahlen!S:U,3,FALSE)*Abfalldokumentation!$J691,"0")</f>
        <v>46</v>
      </c>
      <c r="V691" s="93" t="str">
        <f>IF(ISBLANK(A691),VLOOKUP(Abfalldokumentation!$W691,'Linien - BU'!R:S,2,FALSE),A691)</f>
        <v>Schmelze</v>
      </c>
      <c r="W691" s="95">
        <f t="shared" si="75"/>
        <v>29500918</v>
      </c>
      <c r="X691" s="108">
        <f t="shared" si="76"/>
        <v>12</v>
      </c>
      <c r="Y691" s="34"/>
      <c r="AC691" s="34"/>
      <c r="AF691" s="34"/>
      <c r="AG691" s="34"/>
      <c r="AH691" s="34"/>
    </row>
    <row r="692" spans="1:34" ht="30" customHeight="1" x14ac:dyDescent="0.25">
      <c r="A692" s="50" t="s">
        <v>37</v>
      </c>
      <c r="B692" s="51">
        <v>29501003</v>
      </c>
      <c r="C692" s="51">
        <v>117</v>
      </c>
      <c r="D692" s="51">
        <v>81</v>
      </c>
      <c r="E692" s="52">
        <v>44466</v>
      </c>
      <c r="F692" s="53" t="s">
        <v>111</v>
      </c>
      <c r="G692" s="54"/>
      <c r="H692" s="55" t="str">
        <f>IFERROR(VLOOKUP(Abfalldokumentation!$B692,Artikel!A:C,3,FALSE),Abfalldokumentation!$B692)</f>
        <v>ABS CHED-PF-KRÄUK gemis</v>
      </c>
      <c r="I692" s="96" t="str">
        <f>VLOOKUP(V692,'Linien - BU'!A:B,2,FALSE)</f>
        <v>BU3</v>
      </c>
      <c r="J692" s="97">
        <f t="shared" si="70"/>
        <v>117</v>
      </c>
      <c r="K692" s="98">
        <f>Abfalldokumentation!$E692</f>
        <v>44466</v>
      </c>
      <c r="L692" s="97" t="str">
        <f>IFERROR(IF(AND(OR(Abfalldokumentation!$I692="BU3",Abfalldokumentation!$I692="Verkauf"),Abfalldokumentation!$N692="Schimmel",Abfalldokumentation!$O692="keinen Abnehmer/kein Schälpersonal"),"Div. Zipfel, ES ohne Verwendung",VLOOKUP(Abfalldokumentation!$M692,Produktgruppen!A:B,2,FALSE)),"-")</f>
        <v>ABS</v>
      </c>
      <c r="M692" s="99" t="str">
        <f>IFERROR(VLOOKUP(Abfalldokumentation!$W692,Artikel!A:C,3,FALSE),Abfalldokumentation!$W692)</f>
        <v>ABS CHED-PF-KRÄUK gemis</v>
      </c>
      <c r="N692" s="100" t="str">
        <f>VLOOKUP(D692,'Liste Gründe'!A:D,2,FALSE)</f>
        <v>Linienbezogen</v>
      </c>
      <c r="O692" s="98" t="str">
        <f>IF(ISBLANK(F692),VLOOKUP(Abfalldokumentation!$X692,'Liste Gründe'!A:D,3,FALSE),F692)</f>
        <v>gemischtes Produkt</v>
      </c>
      <c r="P692" s="100" t="str">
        <f>IF(ISBLANK(Abfalldokumentation!$G692),"-",Abfalldokumentation!$G692)</f>
        <v>-</v>
      </c>
      <c r="Q692" s="99">
        <f t="shared" si="71"/>
        <v>39</v>
      </c>
      <c r="R692" s="100" t="str">
        <f t="shared" si="72"/>
        <v>Produkte</v>
      </c>
      <c r="S692" s="100" t="str">
        <f t="shared" si="73"/>
        <v>BUs</v>
      </c>
      <c r="T692" s="100" t="str">
        <f t="shared" si="74"/>
        <v>Symptome</v>
      </c>
      <c r="U692" s="100">
        <f>IFERROR(VLOOKUP(Abfalldokumentation!$W692,Kennzahlen!S:U,3,FALSE)*Abfalldokumentation!$J692,"0")</f>
        <v>117</v>
      </c>
      <c r="V692" s="99" t="str">
        <f>IF(ISBLANK(A692),VLOOKUP(Abfalldokumentation!$W692,'Linien - BU'!R:S,2,FALSE),A692)</f>
        <v>L33</v>
      </c>
      <c r="W692" s="95">
        <f t="shared" si="75"/>
        <v>29501003</v>
      </c>
      <c r="X692" s="108">
        <f t="shared" si="76"/>
        <v>81</v>
      </c>
      <c r="Y692" s="34"/>
      <c r="AC692" s="34"/>
      <c r="AF692" s="34"/>
      <c r="AG692" s="34"/>
      <c r="AH692" s="34"/>
    </row>
    <row r="693" spans="1:34" ht="30" customHeight="1" x14ac:dyDescent="0.25">
      <c r="A693" s="56" t="s">
        <v>15044</v>
      </c>
      <c r="B693" s="57">
        <v>29501053</v>
      </c>
      <c r="C693" s="57">
        <v>375</v>
      </c>
      <c r="D693" s="57">
        <v>12</v>
      </c>
      <c r="E693" s="58">
        <v>44466</v>
      </c>
      <c r="F693" s="59" t="s">
        <v>15041</v>
      </c>
      <c r="G693" s="57" t="s">
        <v>87</v>
      </c>
      <c r="H693" s="61" t="str">
        <f>IFERROR(VLOOKUP(Abfalldokumentation!$B693,Artikel!A:C,3,FALSE),Abfalldokumentation!$B693)</f>
        <v>VOS RW-ROT-CHEDD 8,1KG</v>
      </c>
      <c r="I693" s="90" t="str">
        <f>VLOOKUP(V693,'Linien - BU'!A:B,2,FALSE)</f>
        <v>Verkauf</v>
      </c>
      <c r="J693" s="91">
        <f t="shared" si="70"/>
        <v>375</v>
      </c>
      <c r="K693" s="92">
        <f>Abfalldokumentation!$E693</f>
        <v>44466</v>
      </c>
      <c r="L693" s="91" t="str">
        <f>IFERROR(IF(AND(OR(Abfalldokumentation!$I693="BU3",Abfalldokumentation!$I693="Verkauf"),Abfalldokumentation!$N693="Schimmel",Abfalldokumentation!$O693="keinen Abnehmer/kein Schälpersonal"),"Div. Zipfel, ES ohne Verwendung",VLOOKUP(Abfalldokumentation!$M693,Produktgruppen!A:B,2,FALSE)),"-")</f>
        <v>Div. Zipfel, ES ohne Verwendung</v>
      </c>
      <c r="M693" s="93" t="str">
        <f>IFERROR(VLOOKUP(Abfalldokumentation!$W693,Artikel!A:C,3,FALSE),Abfalldokumentation!$W693)</f>
        <v>VOS RW-ROT-CHEDD 8,1KG</v>
      </c>
      <c r="N693" s="94" t="str">
        <f>VLOOKUP(D693,'Liste Gründe'!A:D,2,FALSE)</f>
        <v>Schimmel</v>
      </c>
      <c r="O693" s="92" t="str">
        <f>IF(ISBLANK(F693),VLOOKUP(Abfalldokumentation!$X693,'Liste Gründe'!A:D,3,FALSE),F693)</f>
        <v>keinen Abnehmer/kein Schälpersonal</v>
      </c>
      <c r="P693" s="94" t="str">
        <f>IF(ISBLANK(Abfalldokumentation!$G693),"-",Abfalldokumentation!$G693)</f>
        <v>keinen Abnehmer/Schälen</v>
      </c>
      <c r="Q693" s="93">
        <f t="shared" si="71"/>
        <v>39</v>
      </c>
      <c r="R693" s="94" t="str">
        <f t="shared" si="72"/>
        <v>Produkte</v>
      </c>
      <c r="S693" s="94" t="str">
        <f t="shared" si="73"/>
        <v>BUs</v>
      </c>
      <c r="T693" s="94" t="str">
        <f t="shared" si="74"/>
        <v>Symptome</v>
      </c>
      <c r="U693" s="94">
        <f>IFERROR(VLOOKUP(Abfalldokumentation!$W693,Kennzahlen!S:U,3,FALSE)*Abfalldokumentation!$J693,"0")</f>
        <v>187.5</v>
      </c>
      <c r="V693" s="93" t="str">
        <f>IF(ISBLANK(A693),VLOOKUP(Abfalldokumentation!$W693,'Linien - BU'!R:S,2,FALSE),A693)</f>
        <v>Verkauf</v>
      </c>
      <c r="W693" s="95">
        <f t="shared" si="75"/>
        <v>29501053</v>
      </c>
      <c r="X693" s="108">
        <f t="shared" si="76"/>
        <v>12</v>
      </c>
      <c r="Y693" s="34"/>
      <c r="AC693" s="34"/>
      <c r="AF693" s="34"/>
      <c r="AG693" s="34"/>
      <c r="AH693" s="34"/>
    </row>
    <row r="694" spans="1:34" ht="30" customHeight="1" x14ac:dyDescent="0.25">
      <c r="A694" s="50" t="s">
        <v>41</v>
      </c>
      <c r="B694" s="51">
        <v>29501054</v>
      </c>
      <c r="C694" s="51">
        <v>52</v>
      </c>
      <c r="D694" s="51">
        <v>12</v>
      </c>
      <c r="E694" s="52">
        <v>44466</v>
      </c>
      <c r="F694" s="53" t="s">
        <v>39</v>
      </c>
      <c r="G694" s="51" t="s">
        <v>40</v>
      </c>
      <c r="H694" s="55" t="str">
        <f>IFERROR(VLOOKUP(Abfalldokumentation!$B694,Artikel!A:C,3,FALSE),Abfalldokumentation!$B694)</f>
        <v>VOS URW BUN-PF</v>
      </c>
      <c r="I694" s="96" t="str">
        <f>VLOOKUP(V694,'Linien - BU'!A:B,2,FALSE)</f>
        <v>BU1</v>
      </c>
      <c r="J694" s="97">
        <f t="shared" si="70"/>
        <v>52</v>
      </c>
      <c r="K694" s="98">
        <f>Abfalldokumentation!$E694</f>
        <v>44466</v>
      </c>
      <c r="L694" s="97" t="str">
        <f>IFERROR(IF(AND(OR(Abfalldokumentation!$I694="BU3",Abfalldokumentation!$I694="Verkauf"),Abfalldokumentation!$N694="Schimmel",Abfalldokumentation!$O694="keinen Abnehmer/kein Schälpersonal"),"Div. Zipfel, ES ohne Verwendung",VLOOKUP(Abfalldokumentation!$M694,Produktgruppen!A:B,2,FALSE)),"-")</f>
        <v>Vorschmelz</v>
      </c>
      <c r="M694" s="99" t="str">
        <f>IFERROR(VLOOKUP(Abfalldokumentation!$W694,Artikel!A:C,3,FALSE),Abfalldokumentation!$W694)</f>
        <v>VOS URW BUN-PF</v>
      </c>
      <c r="N694" s="100" t="str">
        <f>VLOOKUP(D694,'Liste Gründe'!A:D,2,FALSE)</f>
        <v>Schimmel</v>
      </c>
      <c r="O694" s="98" t="str">
        <f>IF(ISBLANK(F694),VLOOKUP(Abfalldokumentation!$X694,'Liste Gründe'!A:D,3,FALSE),F694)</f>
        <v>keine Verarbeitung</v>
      </c>
      <c r="P694" s="100" t="str">
        <f>IF(ISBLANK(Abfalldokumentation!$G694),"-",Abfalldokumentation!$G694)</f>
        <v>Aufgrund Konsistenz nicht genommen. Zu wenig VOS verarbeitet. Vom Warmen ins Kalte -&gt; Schimmel</v>
      </c>
      <c r="Q694" s="99">
        <f t="shared" si="71"/>
        <v>39</v>
      </c>
      <c r="R694" s="100" t="str">
        <f t="shared" si="72"/>
        <v>Produkte</v>
      </c>
      <c r="S694" s="100" t="str">
        <f t="shared" si="73"/>
        <v>BUs</v>
      </c>
      <c r="T694" s="100" t="str">
        <f t="shared" si="74"/>
        <v>Symptome</v>
      </c>
      <c r="U694" s="100">
        <f>IFERROR(VLOOKUP(Abfalldokumentation!$W694,Kennzahlen!S:U,3,FALSE)*Abfalldokumentation!$J694,"0")</f>
        <v>26</v>
      </c>
      <c r="V694" s="99" t="str">
        <f>IF(ISBLANK(A694),VLOOKUP(Abfalldokumentation!$W694,'Linien - BU'!R:S,2,FALSE),A694)</f>
        <v>Schmelze</v>
      </c>
      <c r="W694" s="95">
        <f t="shared" si="75"/>
        <v>29501054</v>
      </c>
      <c r="X694" s="108">
        <f t="shared" si="76"/>
        <v>12</v>
      </c>
      <c r="Y694" s="34"/>
      <c r="AC694" s="34"/>
      <c r="AF694" s="34"/>
      <c r="AG694" s="34"/>
      <c r="AH694" s="34"/>
    </row>
    <row r="695" spans="1:34" ht="30" customHeight="1" x14ac:dyDescent="0.25">
      <c r="A695" s="56" t="s">
        <v>41</v>
      </c>
      <c r="B695" s="57">
        <v>29501057</v>
      </c>
      <c r="C695" s="57">
        <v>50</v>
      </c>
      <c r="D695" s="57">
        <v>12</v>
      </c>
      <c r="E695" s="58">
        <v>44466</v>
      </c>
      <c r="F695" s="59" t="s">
        <v>39</v>
      </c>
      <c r="G695" s="57" t="s">
        <v>40</v>
      </c>
      <c r="H695" s="61" t="str">
        <f>IFERROR(VLOOKUP(Abfalldokumentation!$B695,Artikel!A:C,3,FALSE),Abfalldokumentation!$B695)</f>
        <v>VOS URGW CHILI-NATRIUMA</v>
      </c>
      <c r="I695" s="90" t="str">
        <f>VLOOKUP(V695,'Linien - BU'!A:B,2,FALSE)</f>
        <v>BU1</v>
      </c>
      <c r="J695" s="91">
        <f t="shared" si="70"/>
        <v>50</v>
      </c>
      <c r="K695" s="92">
        <f>Abfalldokumentation!$E695</f>
        <v>44466</v>
      </c>
      <c r="L695" s="91" t="str">
        <f>IFERROR(IF(AND(OR(Abfalldokumentation!$I695="BU3",Abfalldokumentation!$I695="Verkauf"),Abfalldokumentation!$N695="Schimmel",Abfalldokumentation!$O695="keinen Abnehmer/kein Schälpersonal"),"Div. Zipfel, ES ohne Verwendung",VLOOKUP(Abfalldokumentation!$M695,Produktgruppen!A:B,2,FALSE)),"-")</f>
        <v>Vorschmelz</v>
      </c>
      <c r="M695" s="93" t="str">
        <f>IFERROR(VLOOKUP(Abfalldokumentation!$W695,Artikel!A:C,3,FALSE),Abfalldokumentation!$W695)</f>
        <v>VOS URGW CHILI-NATRIUMA</v>
      </c>
      <c r="N695" s="94" t="str">
        <f>VLOOKUP(D695,'Liste Gründe'!A:D,2,FALSE)</f>
        <v>Schimmel</v>
      </c>
      <c r="O695" s="92" t="str">
        <f>IF(ISBLANK(F695),VLOOKUP(Abfalldokumentation!$X695,'Liste Gründe'!A:D,3,FALSE),F695)</f>
        <v>keine Verarbeitung</v>
      </c>
      <c r="P695" s="94" t="str">
        <f>IF(ISBLANK(Abfalldokumentation!$G695),"-",Abfalldokumentation!$G695)</f>
        <v>Aufgrund Konsistenz nicht genommen. Zu wenig VOS verarbeitet. Vom Warmen ins Kalte -&gt; Schimmel</v>
      </c>
      <c r="Q695" s="93">
        <f t="shared" si="71"/>
        <v>39</v>
      </c>
      <c r="R695" s="94" t="str">
        <f t="shared" si="72"/>
        <v>Produkte</v>
      </c>
      <c r="S695" s="94" t="str">
        <f t="shared" si="73"/>
        <v>BUs</v>
      </c>
      <c r="T695" s="94" t="str">
        <f t="shared" si="74"/>
        <v>Symptome</v>
      </c>
      <c r="U695" s="94">
        <f>IFERROR(VLOOKUP(Abfalldokumentation!$W695,Kennzahlen!S:U,3,FALSE)*Abfalldokumentation!$J695,"0")</f>
        <v>25</v>
      </c>
      <c r="V695" s="93" t="str">
        <f>IF(ISBLANK(A695),VLOOKUP(Abfalldokumentation!$W695,'Linien - BU'!R:S,2,FALSE),A695)</f>
        <v>Schmelze</v>
      </c>
      <c r="W695" s="95">
        <f t="shared" si="75"/>
        <v>29501057</v>
      </c>
      <c r="X695" s="108">
        <f t="shared" si="76"/>
        <v>12</v>
      </c>
      <c r="Y695" s="34"/>
      <c r="AC695" s="34"/>
      <c r="AF695" s="34"/>
      <c r="AG695" s="34"/>
      <c r="AH695" s="34"/>
    </row>
    <row r="696" spans="1:34" ht="30" customHeight="1" x14ac:dyDescent="0.25">
      <c r="A696" s="50" t="s">
        <v>15044</v>
      </c>
      <c r="B696" s="51">
        <v>29501064</v>
      </c>
      <c r="C696" s="51">
        <v>427</v>
      </c>
      <c r="D696" s="51">
        <v>12</v>
      </c>
      <c r="E696" s="52">
        <v>44466</v>
      </c>
      <c r="F696" s="53" t="s">
        <v>15041</v>
      </c>
      <c r="G696" s="51" t="s">
        <v>87</v>
      </c>
      <c r="H696" s="55" t="str">
        <f>IFERROR(VLOOKUP(Abfalldokumentation!$B696,Artikel!A:C,3,FALSE),Abfalldokumentation!$B696)</f>
        <v>VOS GRW-SCHI ZIPFEL 350</v>
      </c>
      <c r="I696" s="96" t="str">
        <f>VLOOKUP(V696,'Linien - BU'!A:B,2,FALSE)</f>
        <v>Verkauf</v>
      </c>
      <c r="J696" s="97">
        <f t="shared" si="70"/>
        <v>427</v>
      </c>
      <c r="K696" s="98">
        <f>Abfalldokumentation!$E696</f>
        <v>44466</v>
      </c>
      <c r="L696" s="97" t="str">
        <f>IFERROR(IF(AND(OR(Abfalldokumentation!$I696="BU3",Abfalldokumentation!$I696="Verkauf"),Abfalldokumentation!$N696="Schimmel",Abfalldokumentation!$O696="keinen Abnehmer/kein Schälpersonal"),"Div. Zipfel, ES ohne Verwendung",VLOOKUP(Abfalldokumentation!$M696,Produktgruppen!A:B,2,FALSE)),"-")</f>
        <v>Div. Zipfel, ES ohne Verwendung</v>
      </c>
      <c r="M696" s="99" t="str">
        <f>IFERROR(VLOOKUP(Abfalldokumentation!$W696,Artikel!A:C,3,FALSE),Abfalldokumentation!$W696)</f>
        <v>VOS GRW-SCHI ZIPFEL 350</v>
      </c>
      <c r="N696" s="100" t="str">
        <f>VLOOKUP(D696,'Liste Gründe'!A:D,2,FALSE)</f>
        <v>Schimmel</v>
      </c>
      <c r="O696" s="98" t="str">
        <f>IF(ISBLANK(F696),VLOOKUP(Abfalldokumentation!$X696,'Liste Gründe'!A:D,3,FALSE),F696)</f>
        <v>keinen Abnehmer/kein Schälpersonal</v>
      </c>
      <c r="P696" s="100" t="str">
        <f>IF(ISBLANK(Abfalldokumentation!$G696),"-",Abfalldokumentation!$G696)</f>
        <v>keinen Abnehmer/Schälen</v>
      </c>
      <c r="Q696" s="99">
        <f t="shared" si="71"/>
        <v>39</v>
      </c>
      <c r="R696" s="100" t="str">
        <f t="shared" si="72"/>
        <v>Produkte</v>
      </c>
      <c r="S696" s="100" t="str">
        <f t="shared" si="73"/>
        <v>BUs</v>
      </c>
      <c r="T696" s="100" t="str">
        <f t="shared" si="74"/>
        <v>Symptome</v>
      </c>
      <c r="U696" s="100">
        <f>IFERROR(VLOOKUP(Abfalldokumentation!$W696,Kennzahlen!S:U,3,FALSE)*Abfalldokumentation!$J696,"0")</f>
        <v>213.5</v>
      </c>
      <c r="V696" s="99" t="str">
        <f>IF(ISBLANK(A696),VLOOKUP(Abfalldokumentation!$W696,'Linien - BU'!R:S,2,FALSE),A696)</f>
        <v>Verkauf</v>
      </c>
      <c r="W696" s="95">
        <f t="shared" si="75"/>
        <v>29501064</v>
      </c>
      <c r="X696" s="108">
        <f t="shared" si="76"/>
        <v>12</v>
      </c>
      <c r="Y696" s="34"/>
      <c r="AC696" s="34"/>
      <c r="AF696" s="34"/>
      <c r="AG696" s="34"/>
      <c r="AH696" s="34"/>
    </row>
    <row r="697" spans="1:34" ht="30" customHeight="1" x14ac:dyDescent="0.25">
      <c r="A697" s="56" t="s">
        <v>15044</v>
      </c>
      <c r="B697" s="57">
        <v>29501064</v>
      </c>
      <c r="C697" s="57">
        <v>613</v>
      </c>
      <c r="D697" s="57">
        <v>12</v>
      </c>
      <c r="E697" s="58">
        <v>44466</v>
      </c>
      <c r="F697" s="59" t="s">
        <v>15041</v>
      </c>
      <c r="G697" s="57" t="s">
        <v>87</v>
      </c>
      <c r="H697" s="61" t="str">
        <f>IFERROR(VLOOKUP(Abfalldokumentation!$B697,Artikel!A:C,3,FALSE),Abfalldokumentation!$B697)</f>
        <v>VOS GRW-SCHI ZIPFEL 350</v>
      </c>
      <c r="I697" s="90" t="str">
        <f>VLOOKUP(V697,'Linien - BU'!A:B,2,FALSE)</f>
        <v>Verkauf</v>
      </c>
      <c r="J697" s="91">
        <f t="shared" si="70"/>
        <v>613</v>
      </c>
      <c r="K697" s="92">
        <f>Abfalldokumentation!$E697</f>
        <v>44466</v>
      </c>
      <c r="L697" s="91" t="str">
        <f>IFERROR(IF(AND(OR(Abfalldokumentation!$I697="BU3",Abfalldokumentation!$I697="Verkauf"),Abfalldokumentation!$N697="Schimmel",Abfalldokumentation!$O697="keinen Abnehmer/kein Schälpersonal"),"Div. Zipfel, ES ohne Verwendung",VLOOKUP(Abfalldokumentation!$M697,Produktgruppen!A:B,2,FALSE)),"-")</f>
        <v>Div. Zipfel, ES ohne Verwendung</v>
      </c>
      <c r="M697" s="93" t="str">
        <f>IFERROR(VLOOKUP(Abfalldokumentation!$W697,Artikel!A:C,3,FALSE),Abfalldokumentation!$W697)</f>
        <v>VOS GRW-SCHI ZIPFEL 350</v>
      </c>
      <c r="N697" s="94" t="str">
        <f>VLOOKUP(D697,'Liste Gründe'!A:D,2,FALSE)</f>
        <v>Schimmel</v>
      </c>
      <c r="O697" s="92" t="str">
        <f>IF(ISBLANK(F697),VLOOKUP(Abfalldokumentation!$X697,'Liste Gründe'!A:D,3,FALSE),F697)</f>
        <v>keinen Abnehmer/kein Schälpersonal</v>
      </c>
      <c r="P697" s="94" t="str">
        <f>IF(ISBLANK(Abfalldokumentation!$G697),"-",Abfalldokumentation!$G697)</f>
        <v>keinen Abnehmer/Schälen</v>
      </c>
      <c r="Q697" s="93">
        <f t="shared" si="71"/>
        <v>39</v>
      </c>
      <c r="R697" s="94" t="str">
        <f t="shared" si="72"/>
        <v>Produkte</v>
      </c>
      <c r="S697" s="94" t="str">
        <f t="shared" si="73"/>
        <v>BUs</v>
      </c>
      <c r="T697" s="94" t="str">
        <f t="shared" si="74"/>
        <v>Symptome</v>
      </c>
      <c r="U697" s="94">
        <f>IFERROR(VLOOKUP(Abfalldokumentation!$W697,Kennzahlen!S:U,3,FALSE)*Abfalldokumentation!$J697,"0")</f>
        <v>306.5</v>
      </c>
      <c r="V697" s="93" t="str">
        <f>IF(ISBLANK(A697),VLOOKUP(Abfalldokumentation!$W697,'Linien - BU'!R:S,2,FALSE),A697)</f>
        <v>Verkauf</v>
      </c>
      <c r="W697" s="95">
        <f t="shared" si="75"/>
        <v>29501064</v>
      </c>
      <c r="X697" s="108">
        <f t="shared" si="76"/>
        <v>12</v>
      </c>
      <c r="Y697" s="34"/>
      <c r="AC697" s="34"/>
      <c r="AF697" s="34"/>
      <c r="AG697" s="34"/>
      <c r="AH697" s="34"/>
    </row>
    <row r="698" spans="1:34" ht="30" customHeight="1" x14ac:dyDescent="0.25">
      <c r="A698" s="50" t="s">
        <v>15044</v>
      </c>
      <c r="B698" s="51">
        <v>29501069</v>
      </c>
      <c r="C698" s="51">
        <v>477</v>
      </c>
      <c r="D698" s="51">
        <v>12</v>
      </c>
      <c r="E698" s="52">
        <v>44466</v>
      </c>
      <c r="F698" s="53" t="s">
        <v>15041</v>
      </c>
      <c r="G698" s="51" t="s">
        <v>87</v>
      </c>
      <c r="H698" s="55" t="str">
        <f>IFERROR(VLOOKUP(Abfalldokumentation!$B698,Artikel!A:C,3,FALSE),Abfalldokumentation!$B698)</f>
        <v>VOS GRW-NATUR ENDSTÜCK</v>
      </c>
      <c r="I698" s="96" t="str">
        <f>VLOOKUP(V698,'Linien - BU'!A:B,2,FALSE)</f>
        <v>Verkauf</v>
      </c>
      <c r="J698" s="97">
        <f t="shared" si="70"/>
        <v>477</v>
      </c>
      <c r="K698" s="98">
        <f>Abfalldokumentation!$E698</f>
        <v>44466</v>
      </c>
      <c r="L698" s="97" t="str">
        <f>IFERROR(IF(AND(OR(Abfalldokumentation!$I698="BU3",Abfalldokumentation!$I698="Verkauf"),Abfalldokumentation!$N698="Schimmel",Abfalldokumentation!$O698="keinen Abnehmer/kein Schälpersonal"),"Div. Zipfel, ES ohne Verwendung",VLOOKUP(Abfalldokumentation!$M698,Produktgruppen!A:B,2,FALSE)),"-")</f>
        <v>Div. Zipfel, ES ohne Verwendung</v>
      </c>
      <c r="M698" s="99" t="str">
        <f>IFERROR(VLOOKUP(Abfalldokumentation!$W698,Artikel!A:C,3,FALSE),Abfalldokumentation!$W698)</f>
        <v>VOS GRW-NATUR ENDSTÜCK</v>
      </c>
      <c r="N698" s="100" t="str">
        <f>VLOOKUP(D698,'Liste Gründe'!A:D,2,FALSE)</f>
        <v>Schimmel</v>
      </c>
      <c r="O698" s="98" t="str">
        <f>IF(ISBLANK(F698),VLOOKUP(Abfalldokumentation!$X698,'Liste Gründe'!A:D,3,FALSE),F698)</f>
        <v>keinen Abnehmer/kein Schälpersonal</v>
      </c>
      <c r="P698" s="100" t="str">
        <f>IF(ISBLANK(Abfalldokumentation!$G698),"-",Abfalldokumentation!$G698)</f>
        <v>keinen Abnehmer/Schälen</v>
      </c>
      <c r="Q698" s="99">
        <f t="shared" si="71"/>
        <v>39</v>
      </c>
      <c r="R698" s="100" t="str">
        <f t="shared" si="72"/>
        <v>Produkte</v>
      </c>
      <c r="S698" s="100" t="str">
        <f t="shared" si="73"/>
        <v>BUs</v>
      </c>
      <c r="T698" s="100" t="str">
        <f t="shared" si="74"/>
        <v>Symptome</v>
      </c>
      <c r="U698" s="100">
        <f>IFERROR(VLOOKUP(Abfalldokumentation!$W698,Kennzahlen!S:U,3,FALSE)*Abfalldokumentation!$J698,"0")</f>
        <v>238.5</v>
      </c>
      <c r="V698" s="99" t="str">
        <f>IF(ISBLANK(A698),VLOOKUP(Abfalldokumentation!$W698,'Linien - BU'!R:S,2,FALSE),A698)</f>
        <v>Verkauf</v>
      </c>
      <c r="W698" s="95">
        <f t="shared" si="75"/>
        <v>29501069</v>
      </c>
      <c r="X698" s="108">
        <f t="shared" si="76"/>
        <v>12</v>
      </c>
      <c r="Y698" s="34"/>
      <c r="AC698" s="34"/>
      <c r="AF698" s="34"/>
      <c r="AG698" s="34"/>
      <c r="AH698" s="34"/>
    </row>
    <row r="699" spans="1:34" ht="30" customHeight="1" x14ac:dyDescent="0.25">
      <c r="A699" s="56" t="s">
        <v>15044</v>
      </c>
      <c r="B699" s="57">
        <v>29501070</v>
      </c>
      <c r="C699" s="57">
        <v>419</v>
      </c>
      <c r="D699" s="57">
        <v>12</v>
      </c>
      <c r="E699" s="58">
        <v>44466</v>
      </c>
      <c r="F699" s="59" t="s">
        <v>15041</v>
      </c>
      <c r="G699" s="57" t="s">
        <v>87</v>
      </c>
      <c r="H699" s="61" t="str">
        <f>IFERROR(VLOOKUP(Abfalldokumentation!$B699,Artikel!A:C,3,FALSE),Abfalldokumentation!$B699)</f>
        <v>VOS GRW-SCHI-NAT ENDSTÜ</v>
      </c>
      <c r="I699" s="90" t="str">
        <f>VLOOKUP(V699,'Linien - BU'!A:B,2,FALSE)</f>
        <v>Verkauf</v>
      </c>
      <c r="J699" s="91">
        <f t="shared" si="70"/>
        <v>419</v>
      </c>
      <c r="K699" s="92">
        <f>Abfalldokumentation!$E699</f>
        <v>44466</v>
      </c>
      <c r="L699" s="91" t="str">
        <f>IFERROR(IF(AND(OR(Abfalldokumentation!$I699="BU3",Abfalldokumentation!$I699="Verkauf"),Abfalldokumentation!$N699="Schimmel",Abfalldokumentation!$O699="keinen Abnehmer/kein Schälpersonal"),"Div. Zipfel, ES ohne Verwendung",VLOOKUP(Abfalldokumentation!$M699,Produktgruppen!A:B,2,FALSE)),"-")</f>
        <v>Div. Zipfel, ES ohne Verwendung</v>
      </c>
      <c r="M699" s="93" t="str">
        <f>IFERROR(VLOOKUP(Abfalldokumentation!$W699,Artikel!A:C,3,FALSE),Abfalldokumentation!$W699)</f>
        <v>VOS GRW-SCHI-NAT ENDSTÜ</v>
      </c>
      <c r="N699" s="94" t="str">
        <f>VLOOKUP(D699,'Liste Gründe'!A:D,2,FALSE)</f>
        <v>Schimmel</v>
      </c>
      <c r="O699" s="92" t="str">
        <f>IF(ISBLANK(F699),VLOOKUP(Abfalldokumentation!$X699,'Liste Gründe'!A:D,3,FALSE),F699)</f>
        <v>keinen Abnehmer/kein Schälpersonal</v>
      </c>
      <c r="P699" s="94" t="str">
        <f>IF(ISBLANK(Abfalldokumentation!$G699),"-",Abfalldokumentation!$G699)</f>
        <v>keinen Abnehmer/Schälen</v>
      </c>
      <c r="Q699" s="93">
        <f t="shared" si="71"/>
        <v>39</v>
      </c>
      <c r="R699" s="94" t="str">
        <f t="shared" si="72"/>
        <v>Produkte</v>
      </c>
      <c r="S699" s="94" t="str">
        <f t="shared" si="73"/>
        <v>BUs</v>
      </c>
      <c r="T699" s="94" t="str">
        <f t="shared" si="74"/>
        <v>Symptome</v>
      </c>
      <c r="U699" s="94">
        <f>IFERROR(VLOOKUP(Abfalldokumentation!$W699,Kennzahlen!S:U,3,FALSE)*Abfalldokumentation!$J699,"0")</f>
        <v>209.5</v>
      </c>
      <c r="V699" s="93" t="str">
        <f>IF(ISBLANK(A699),VLOOKUP(Abfalldokumentation!$W699,'Linien - BU'!R:S,2,FALSE),A699)</f>
        <v>Verkauf</v>
      </c>
      <c r="W699" s="95">
        <f t="shared" si="75"/>
        <v>29501070</v>
      </c>
      <c r="X699" s="108">
        <f t="shared" si="76"/>
        <v>12</v>
      </c>
      <c r="Y699" s="34"/>
      <c r="AC699" s="34"/>
      <c r="AF699" s="34"/>
      <c r="AG699" s="34"/>
      <c r="AH699" s="34"/>
    </row>
    <row r="700" spans="1:34" ht="30" customHeight="1" x14ac:dyDescent="0.25">
      <c r="A700" s="50" t="s">
        <v>15044</v>
      </c>
      <c r="B700" s="51">
        <v>29501079</v>
      </c>
      <c r="C700" s="51">
        <v>230</v>
      </c>
      <c r="D700" s="51">
        <v>12</v>
      </c>
      <c r="E700" s="52">
        <v>44466</v>
      </c>
      <c r="F700" s="53" t="s">
        <v>15041</v>
      </c>
      <c r="G700" s="51" t="s">
        <v>87</v>
      </c>
      <c r="H700" s="55" t="str">
        <f>IFERROR(VLOOKUP(Abfalldokumentation!$B700,Artikel!A:C,3,FALSE),Abfalldokumentation!$B700)</f>
        <v>VOS GRW-CHILI-NAT ENDST</v>
      </c>
      <c r="I700" s="96" t="str">
        <f>VLOOKUP(V700,'Linien - BU'!A:B,2,FALSE)</f>
        <v>Verkauf</v>
      </c>
      <c r="J700" s="97">
        <f t="shared" si="70"/>
        <v>230</v>
      </c>
      <c r="K700" s="98">
        <f>Abfalldokumentation!$E700</f>
        <v>44466</v>
      </c>
      <c r="L700" s="97" t="str">
        <f>IFERROR(IF(AND(OR(Abfalldokumentation!$I700="BU3",Abfalldokumentation!$I700="Verkauf"),Abfalldokumentation!$N700="Schimmel",Abfalldokumentation!$O700="keinen Abnehmer/kein Schälpersonal"),"Div. Zipfel, ES ohne Verwendung",VLOOKUP(Abfalldokumentation!$M700,Produktgruppen!A:B,2,FALSE)),"-")</f>
        <v>Div. Zipfel, ES ohne Verwendung</v>
      </c>
      <c r="M700" s="99" t="str">
        <f>IFERROR(VLOOKUP(Abfalldokumentation!$W700,Artikel!A:C,3,FALSE),Abfalldokumentation!$W700)</f>
        <v>VOS GRW-CHILI-NAT ENDST</v>
      </c>
      <c r="N700" s="100" t="str">
        <f>VLOOKUP(D700,'Liste Gründe'!A:D,2,FALSE)</f>
        <v>Schimmel</v>
      </c>
      <c r="O700" s="98" t="str">
        <f>IF(ISBLANK(F700),VLOOKUP(Abfalldokumentation!$X700,'Liste Gründe'!A:D,3,FALSE),F700)</f>
        <v>keinen Abnehmer/kein Schälpersonal</v>
      </c>
      <c r="P700" s="100" t="str">
        <f>IF(ISBLANK(Abfalldokumentation!$G700),"-",Abfalldokumentation!$G700)</f>
        <v>keinen Abnehmer/Schälen</v>
      </c>
      <c r="Q700" s="99">
        <f t="shared" si="71"/>
        <v>39</v>
      </c>
      <c r="R700" s="100" t="str">
        <f t="shared" si="72"/>
        <v>Produkte</v>
      </c>
      <c r="S700" s="100" t="str">
        <f t="shared" si="73"/>
        <v>BUs</v>
      </c>
      <c r="T700" s="100" t="str">
        <f t="shared" si="74"/>
        <v>Symptome</v>
      </c>
      <c r="U700" s="100">
        <f>IFERROR(VLOOKUP(Abfalldokumentation!$W700,Kennzahlen!S:U,3,FALSE)*Abfalldokumentation!$J700,"0")</f>
        <v>115</v>
      </c>
      <c r="V700" s="99" t="str">
        <f>IF(ISBLANK(A700),VLOOKUP(Abfalldokumentation!$W700,'Linien - BU'!R:S,2,FALSE),A700)</f>
        <v>Verkauf</v>
      </c>
      <c r="W700" s="95">
        <f t="shared" si="75"/>
        <v>29501079</v>
      </c>
      <c r="X700" s="108">
        <f t="shared" si="76"/>
        <v>12</v>
      </c>
      <c r="Y700" s="34"/>
      <c r="AC700" s="34"/>
      <c r="AF700" s="34"/>
      <c r="AG700" s="34"/>
      <c r="AH700" s="34"/>
    </row>
    <row r="701" spans="1:34" ht="30" customHeight="1" x14ac:dyDescent="0.25">
      <c r="A701" s="56" t="s">
        <v>41</v>
      </c>
      <c r="B701" s="57">
        <v>29600002</v>
      </c>
      <c r="C701" s="57">
        <v>120</v>
      </c>
      <c r="D701" s="57">
        <v>12</v>
      </c>
      <c r="E701" s="58">
        <v>44466</v>
      </c>
      <c r="F701" s="59" t="s">
        <v>39</v>
      </c>
      <c r="G701" s="57" t="s">
        <v>40</v>
      </c>
      <c r="H701" s="61" t="str">
        <f>IFERROR(VLOOKUP(Abfalldokumentation!$B701,Artikel!A:C,3,FALSE),Abfalldokumentation!$B701)</f>
        <v>ABS 40-45% Konventionel</v>
      </c>
      <c r="I701" s="90" t="str">
        <f>VLOOKUP(V701,'Linien - BU'!A:B,2,FALSE)</f>
        <v>BU1</v>
      </c>
      <c r="J701" s="91">
        <f t="shared" si="70"/>
        <v>120</v>
      </c>
      <c r="K701" s="92">
        <f>Abfalldokumentation!$E701</f>
        <v>44466</v>
      </c>
      <c r="L701" s="91" t="str">
        <f>IFERROR(IF(AND(OR(Abfalldokumentation!$I701="BU3",Abfalldokumentation!$I701="Verkauf"),Abfalldokumentation!$N701="Schimmel",Abfalldokumentation!$O701="keinen Abnehmer/kein Schälpersonal"),"Div. Zipfel, ES ohne Verwendung",VLOOKUP(Abfalldokumentation!$M701,Produktgruppen!A:B,2,FALSE)),"-")</f>
        <v>ABS</v>
      </c>
      <c r="M701" s="93" t="str">
        <f>IFERROR(VLOOKUP(Abfalldokumentation!$W701,Artikel!A:C,3,FALSE),Abfalldokumentation!$W701)</f>
        <v>ABS 40-45% Konventionel</v>
      </c>
      <c r="N701" s="94" t="str">
        <f>VLOOKUP(D701,'Liste Gründe'!A:D,2,FALSE)</f>
        <v>Schimmel</v>
      </c>
      <c r="O701" s="92" t="str">
        <f>IF(ISBLANK(F701),VLOOKUP(Abfalldokumentation!$X701,'Liste Gründe'!A:D,3,FALSE),F701)</f>
        <v>keine Verarbeitung</v>
      </c>
      <c r="P701" s="94" t="str">
        <f>IF(ISBLANK(Abfalldokumentation!$G701),"-",Abfalldokumentation!$G701)</f>
        <v>Aufgrund Konsistenz nicht genommen. Zu wenig VOS verarbeitet. Vom Warmen ins Kalte -&gt; Schimmel</v>
      </c>
      <c r="Q701" s="93">
        <f t="shared" si="71"/>
        <v>39</v>
      </c>
      <c r="R701" s="94" t="str">
        <f t="shared" si="72"/>
        <v>Produkte</v>
      </c>
      <c r="S701" s="94" t="str">
        <f t="shared" si="73"/>
        <v>BUs</v>
      </c>
      <c r="T701" s="94" t="str">
        <f t="shared" si="74"/>
        <v>Symptome</v>
      </c>
      <c r="U701" s="94">
        <f>IFERROR(VLOOKUP(Abfalldokumentation!$W701,Kennzahlen!S:U,3,FALSE)*Abfalldokumentation!$J701,"0")</f>
        <v>240</v>
      </c>
      <c r="V701" s="93" t="str">
        <f>IF(ISBLANK(A701),VLOOKUP(Abfalldokumentation!$W701,'Linien - BU'!R:S,2,FALSE),A701)</f>
        <v>Schmelze</v>
      </c>
      <c r="W701" s="95">
        <f t="shared" si="75"/>
        <v>29600002</v>
      </c>
      <c r="X701" s="108">
        <f t="shared" si="76"/>
        <v>12</v>
      </c>
      <c r="Y701" s="34"/>
      <c r="AC701" s="34"/>
      <c r="AF701" s="34"/>
      <c r="AG701" s="34"/>
      <c r="AH701" s="34"/>
    </row>
    <row r="702" spans="1:34" ht="30" customHeight="1" x14ac:dyDescent="0.25">
      <c r="A702" s="50" t="s">
        <v>41</v>
      </c>
      <c r="B702" s="51">
        <v>29600023</v>
      </c>
      <c r="C702" s="51">
        <v>7</v>
      </c>
      <c r="D702" s="51">
        <v>12</v>
      </c>
      <c r="E702" s="52">
        <v>44466</v>
      </c>
      <c r="F702" s="53" t="s">
        <v>39</v>
      </c>
      <c r="G702" s="51" t="s">
        <v>40</v>
      </c>
      <c r="H702" s="55" t="str">
        <f>IFERROR(VLOOKUP(Abfalldokumentation!$B702,Artikel!A:C,3,FALSE),Abfalldokumentation!$B702)</f>
        <v>VS Natur geschält</v>
      </c>
      <c r="I702" s="96" t="str">
        <f>VLOOKUP(V702,'Linien - BU'!A:B,2,FALSE)</f>
        <v>BU1</v>
      </c>
      <c r="J702" s="97">
        <f t="shared" si="70"/>
        <v>7</v>
      </c>
      <c r="K702" s="98">
        <f>Abfalldokumentation!$E702</f>
        <v>44466</v>
      </c>
      <c r="L702" s="97" t="str">
        <f>IFERROR(IF(AND(OR(Abfalldokumentation!$I702="BU3",Abfalldokumentation!$I702="Verkauf"),Abfalldokumentation!$N702="Schimmel",Abfalldokumentation!$O702="keinen Abnehmer/kein Schälpersonal"),"Div. Zipfel, ES ohne Verwendung",VLOOKUP(Abfalldokumentation!$M702,Produktgruppen!A:B,2,FALSE)),"-")</f>
        <v>Vorschmelz</v>
      </c>
      <c r="M702" s="99" t="str">
        <f>IFERROR(VLOOKUP(Abfalldokumentation!$W702,Artikel!A:C,3,FALSE),Abfalldokumentation!$W702)</f>
        <v>VS Natur geschält</v>
      </c>
      <c r="N702" s="100" t="str">
        <f>VLOOKUP(D702,'Liste Gründe'!A:D,2,FALSE)</f>
        <v>Schimmel</v>
      </c>
      <c r="O702" s="98" t="str">
        <f>IF(ISBLANK(F702),VLOOKUP(Abfalldokumentation!$X702,'Liste Gründe'!A:D,3,FALSE),F702)</f>
        <v>keine Verarbeitung</v>
      </c>
      <c r="P702" s="100" t="str">
        <f>IF(ISBLANK(Abfalldokumentation!$G702),"-",Abfalldokumentation!$G702)</f>
        <v>Aufgrund Konsistenz nicht genommen. Zu wenig VOS verarbeitet. Vom Warmen ins Kalte -&gt; Schimmel</v>
      </c>
      <c r="Q702" s="99">
        <f t="shared" si="71"/>
        <v>39</v>
      </c>
      <c r="R702" s="100" t="str">
        <f t="shared" si="72"/>
        <v>Produkte</v>
      </c>
      <c r="S702" s="100" t="str">
        <f t="shared" si="73"/>
        <v>BUs</v>
      </c>
      <c r="T702" s="100" t="str">
        <f t="shared" si="74"/>
        <v>Symptome</v>
      </c>
      <c r="U702" s="100">
        <f>IFERROR(VLOOKUP(Abfalldokumentation!$W702,Kennzahlen!S:U,3,FALSE)*Abfalldokumentation!$J702,"0")</f>
        <v>6.8599999999999994</v>
      </c>
      <c r="V702" s="99" t="str">
        <f>IF(ISBLANK(A702),VLOOKUP(Abfalldokumentation!$W702,'Linien - BU'!R:S,2,FALSE),A702)</f>
        <v>Schmelze</v>
      </c>
      <c r="W702" s="95">
        <f t="shared" si="75"/>
        <v>29600023</v>
      </c>
      <c r="X702" s="108">
        <f t="shared" si="76"/>
        <v>12</v>
      </c>
      <c r="Y702" s="34"/>
      <c r="AC702" s="34"/>
      <c r="AF702" s="34"/>
      <c r="AG702" s="34"/>
      <c r="AH702" s="34"/>
    </row>
    <row r="703" spans="1:34" ht="30" customHeight="1" x14ac:dyDescent="0.25">
      <c r="A703" s="56" t="s">
        <v>41</v>
      </c>
      <c r="B703" s="57">
        <v>29600025</v>
      </c>
      <c r="C703" s="57">
        <v>26</v>
      </c>
      <c r="D703" s="57">
        <v>12</v>
      </c>
      <c r="E703" s="58">
        <v>44466</v>
      </c>
      <c r="F703" s="59" t="s">
        <v>39</v>
      </c>
      <c r="G703" s="57" t="s">
        <v>40</v>
      </c>
      <c r="H703" s="61" t="str">
        <f>IFERROR(VLOOKUP(Abfalldokumentation!$B703,Artikel!A:C,3,FALSE),Abfalldokumentation!$B703)</f>
        <v>VS Schinken geschält</v>
      </c>
      <c r="I703" s="90" t="str">
        <f>VLOOKUP(V703,'Linien - BU'!A:B,2,FALSE)</f>
        <v>BU1</v>
      </c>
      <c r="J703" s="91">
        <f t="shared" si="70"/>
        <v>26</v>
      </c>
      <c r="K703" s="92">
        <f>Abfalldokumentation!$E703</f>
        <v>44466</v>
      </c>
      <c r="L703" s="91" t="str">
        <f>IFERROR(IF(AND(OR(Abfalldokumentation!$I703="BU3",Abfalldokumentation!$I703="Verkauf"),Abfalldokumentation!$N703="Schimmel",Abfalldokumentation!$O703="keinen Abnehmer/kein Schälpersonal"),"Div. Zipfel, ES ohne Verwendung",VLOOKUP(Abfalldokumentation!$M703,Produktgruppen!A:B,2,FALSE)),"-")</f>
        <v>Vorschmelz</v>
      </c>
      <c r="M703" s="93" t="str">
        <f>IFERROR(VLOOKUP(Abfalldokumentation!$W703,Artikel!A:C,3,FALSE),Abfalldokumentation!$W703)</f>
        <v>VS Schinken geschält</v>
      </c>
      <c r="N703" s="94" t="str">
        <f>VLOOKUP(D703,'Liste Gründe'!A:D,2,FALSE)</f>
        <v>Schimmel</v>
      </c>
      <c r="O703" s="92" t="str">
        <f>IF(ISBLANK(F703),VLOOKUP(Abfalldokumentation!$X703,'Liste Gründe'!A:D,3,FALSE),F703)</f>
        <v>keine Verarbeitung</v>
      </c>
      <c r="P703" s="94" t="str">
        <f>IF(ISBLANK(Abfalldokumentation!$G703),"-",Abfalldokumentation!$G703)</f>
        <v>Aufgrund Konsistenz nicht genommen. Zu wenig VOS verarbeitet. Vom Warmen ins Kalte -&gt; Schimmel</v>
      </c>
      <c r="Q703" s="93">
        <f t="shared" si="71"/>
        <v>39</v>
      </c>
      <c r="R703" s="94" t="str">
        <f t="shared" si="72"/>
        <v>Produkte</v>
      </c>
      <c r="S703" s="94" t="str">
        <f t="shared" si="73"/>
        <v>BUs</v>
      </c>
      <c r="T703" s="94" t="str">
        <f t="shared" si="74"/>
        <v>Symptome</v>
      </c>
      <c r="U703" s="94">
        <f>IFERROR(VLOOKUP(Abfalldokumentation!$W703,Kennzahlen!S:U,3,FALSE)*Abfalldokumentation!$J703,"0")</f>
        <v>24.434799999999999</v>
      </c>
      <c r="V703" s="93" t="str">
        <f>IF(ISBLANK(A703),VLOOKUP(Abfalldokumentation!$W703,'Linien - BU'!R:S,2,FALSE),A703)</f>
        <v>Schmelze</v>
      </c>
      <c r="W703" s="95">
        <f t="shared" si="75"/>
        <v>29600025</v>
      </c>
      <c r="X703" s="108">
        <f t="shared" si="76"/>
        <v>12</v>
      </c>
      <c r="Y703" s="34"/>
      <c r="AC703" s="34"/>
      <c r="AF703" s="34"/>
      <c r="AG703" s="34"/>
      <c r="AH703" s="34"/>
    </row>
    <row r="704" spans="1:34" ht="30" customHeight="1" x14ac:dyDescent="0.25">
      <c r="A704" s="50" t="s">
        <v>63</v>
      </c>
      <c r="B704" s="51">
        <v>32000107</v>
      </c>
      <c r="C704" s="51">
        <v>43.5</v>
      </c>
      <c r="D704" s="51">
        <v>34</v>
      </c>
      <c r="E704" s="52">
        <v>44466</v>
      </c>
      <c r="F704" s="53" t="s">
        <v>186</v>
      </c>
      <c r="G704" s="51" t="s">
        <v>187</v>
      </c>
      <c r="H704" s="55" t="str">
        <f>IFERROR(VLOOKUP(Abfalldokumentation!$B704,Artikel!A:C,3,FALSE),Abfalldokumentation!$B704)</f>
        <v>GRW CHILI-NAT 7,2GK NEU</v>
      </c>
      <c r="I704" s="96" t="str">
        <f>VLOOKUP(V704,'Linien - BU'!A:B,2,FALSE)</f>
        <v>BU1</v>
      </c>
      <c r="J704" s="97">
        <f t="shared" si="70"/>
        <v>43.5</v>
      </c>
      <c r="K704" s="98">
        <f>Abfalldokumentation!$E704</f>
        <v>44466</v>
      </c>
      <c r="L704" s="97" t="str">
        <f>IFERROR(IF(AND(OR(Abfalldokumentation!$I704="BU3",Abfalldokumentation!$I704="Verkauf"),Abfalldokumentation!$N704="Schimmel",Abfalldokumentation!$O704="keinen Abnehmer/kein Schälpersonal"),"Div. Zipfel, ES ohne Verwendung",VLOOKUP(Abfalldokumentation!$M704,Produktgruppen!A:B,2,FALSE)),"-")</f>
        <v>RW</v>
      </c>
      <c r="M704" s="99" t="str">
        <f>IFERROR(VLOOKUP(Abfalldokumentation!$W704,Artikel!A:C,3,FALSE),Abfalldokumentation!$W704)</f>
        <v>GRW CHILI-NAT 7,2GK NEU</v>
      </c>
      <c r="N704" s="100" t="str">
        <f>VLOOKUP(D704,'Liste Gründe'!A:D,2,FALSE)</f>
        <v>Linienbezogen</v>
      </c>
      <c r="O704" s="98" t="str">
        <f>IF(ISBLANK(F704),VLOOKUP(Abfalldokumentation!$X704,'Liste Gründe'!A:D,3,FALSE),F704)</f>
        <v>Bodenabfall Abfüllung</v>
      </c>
      <c r="P704" s="100" t="str">
        <f>IF(ISBLANK(Abfalldokumentation!$G704),"-",Abfalldokumentation!$G704)</f>
        <v>Darm geplatzt</v>
      </c>
      <c r="Q704" s="99">
        <f t="shared" si="71"/>
        <v>39</v>
      </c>
      <c r="R704" s="100" t="str">
        <f t="shared" si="72"/>
        <v>Produkte</v>
      </c>
      <c r="S704" s="100" t="str">
        <f t="shared" si="73"/>
        <v>BUs</v>
      </c>
      <c r="T704" s="100" t="str">
        <f t="shared" si="74"/>
        <v>Symptome</v>
      </c>
      <c r="U704" s="100" t="str">
        <f>IFERROR(VLOOKUP(Abfalldokumentation!$W704,Kennzahlen!S:U,3,FALSE)*Abfalldokumentation!$J704,"0")</f>
        <v>0</v>
      </c>
      <c r="V704" s="99" t="str">
        <f>IF(ISBLANK(A704),VLOOKUP(Abfalldokumentation!$W704,'Linien - BU'!R:S,2,FALSE),A704)</f>
        <v>Abfüllung</v>
      </c>
      <c r="W704" s="95">
        <f t="shared" si="75"/>
        <v>32000107</v>
      </c>
      <c r="X704" s="108">
        <f t="shared" si="76"/>
        <v>34</v>
      </c>
      <c r="Y704" s="34"/>
      <c r="AC704" s="34"/>
      <c r="AF704" s="34"/>
      <c r="AG704" s="34"/>
      <c r="AH704" s="34"/>
    </row>
    <row r="705" spans="1:34" ht="30" customHeight="1" x14ac:dyDescent="0.25">
      <c r="A705" s="56" t="s">
        <v>15096</v>
      </c>
      <c r="B705" s="57" t="s">
        <v>323</v>
      </c>
      <c r="C705" s="57">
        <v>120</v>
      </c>
      <c r="D705" s="57">
        <v>22</v>
      </c>
      <c r="E705" s="58">
        <v>44466</v>
      </c>
      <c r="F705" s="59" t="s">
        <v>61</v>
      </c>
      <c r="G705" s="60" t="s">
        <v>283</v>
      </c>
      <c r="H705" s="61" t="str">
        <f>IFERROR(VLOOKUP(Abfalldokumentation!$B705,Artikel!A:C,3,FALSE),Abfalldokumentation!$B705)</f>
        <v>ABS Tilster</v>
      </c>
      <c r="I705" s="90" t="str">
        <f>VLOOKUP(V705,'Linien - BU'!A:B,2,FALSE)</f>
        <v>BU3</v>
      </c>
      <c r="J705" s="91">
        <f t="shared" si="70"/>
        <v>120</v>
      </c>
      <c r="K705" s="92">
        <f>Abfalldokumentation!$E705</f>
        <v>44466</v>
      </c>
      <c r="L705" s="91" t="str">
        <f>IFERROR(IF(AND(OR(Abfalldokumentation!$I705="BU3",Abfalldokumentation!$I705="Verkauf"),Abfalldokumentation!$N705="Schimmel",Abfalldokumentation!$O705="keinen Abnehmer/kein Schälpersonal"),"Div. Zipfel, ES ohne Verwendung",VLOOKUP(Abfalldokumentation!$M705,Produktgruppen!A:B,2,FALSE)),"-")</f>
        <v>ABS</v>
      </c>
      <c r="M705" s="93" t="str">
        <f>IFERROR(VLOOKUP(Abfalldokumentation!$W705,Artikel!A:C,3,FALSE),Abfalldokumentation!$W705)</f>
        <v>ABS Tilster</v>
      </c>
      <c r="N705" s="94" t="str">
        <f>VLOOKUP(D705,'Liste Gründe'!A:D,2,FALSE)</f>
        <v>Rest</v>
      </c>
      <c r="O705" s="92" t="str">
        <f>IF(ISBLANK(F705),VLOOKUP(Abfalldokumentation!$X705,'Liste Gründe'!A:D,3,FALSE),F705)</f>
        <v>Fremdkörper</v>
      </c>
      <c r="P705" s="94" t="str">
        <f>IF(ISBLANK(Abfalldokumentation!$G705),"-",Abfalldokumentation!$G705)</f>
        <v>Kunststoff</v>
      </c>
      <c r="Q705" s="93">
        <f t="shared" si="71"/>
        <v>39</v>
      </c>
      <c r="R705" s="94" t="str">
        <f t="shared" si="72"/>
        <v>Produkte</v>
      </c>
      <c r="S705" s="94" t="str">
        <f t="shared" si="73"/>
        <v>BUs</v>
      </c>
      <c r="T705" s="94" t="str">
        <f t="shared" si="74"/>
        <v>Symptome</v>
      </c>
      <c r="U705" s="94" t="str">
        <f>IFERROR(VLOOKUP(Abfalldokumentation!$W705,Kennzahlen!S:U,3,FALSE)*Abfalldokumentation!$J705,"0")</f>
        <v>0</v>
      </c>
      <c r="V705" s="93" t="str">
        <f>IF(ISBLANK(A705),VLOOKUP(Abfalldokumentation!$W705,'Linien - BU'!R:S,2,FALSE),A705)</f>
        <v>L1</v>
      </c>
      <c r="W705" s="95" t="str">
        <f t="shared" si="75"/>
        <v>ABS Tilster</v>
      </c>
      <c r="X705" s="108">
        <f t="shared" si="76"/>
        <v>22</v>
      </c>
      <c r="Y705" s="34"/>
      <c r="AC705" s="34"/>
      <c r="AF705" s="34"/>
      <c r="AG705" s="34"/>
      <c r="AH705" s="34"/>
    </row>
    <row r="706" spans="1:34" ht="30" customHeight="1" x14ac:dyDescent="0.25">
      <c r="A706" s="50" t="s">
        <v>88</v>
      </c>
      <c r="B706" s="51" t="s">
        <v>15169</v>
      </c>
      <c r="C706" s="51">
        <v>191</v>
      </c>
      <c r="D706" s="51">
        <v>30</v>
      </c>
      <c r="E706" s="52">
        <v>44466</v>
      </c>
      <c r="F706" s="53" t="s">
        <v>25</v>
      </c>
      <c r="G706" s="51" t="s">
        <v>76</v>
      </c>
      <c r="H706" s="55" t="str">
        <f>IFERROR(VLOOKUP(Abfalldokumentation!$B706,Artikel!A:C,3,FALSE),Abfalldokumentation!$B706)</f>
        <v>Div. Zipfel, Endstücke</v>
      </c>
      <c r="I706" s="96" t="str">
        <f>VLOOKUP(V706,'Linien - BU'!A:B,2,FALSE)</f>
        <v>BU3</v>
      </c>
      <c r="J706" s="97">
        <f t="shared" ref="J706:J769" si="77">C706</f>
        <v>191</v>
      </c>
      <c r="K706" s="98">
        <f>Abfalldokumentation!$E706</f>
        <v>44466</v>
      </c>
      <c r="L706" s="97" t="str">
        <f>IFERROR(IF(AND(OR(Abfalldokumentation!$I706="BU3",Abfalldokumentation!$I706="Verkauf"),Abfalldokumentation!$N706="Schimmel",Abfalldokumentation!$O706="keinen Abnehmer/kein Schälpersonal"),"Div. Zipfel, ES ohne Verwendung",VLOOKUP(Abfalldokumentation!$M706,Produktgruppen!A:B,2,FALSE)),"-")</f>
        <v>-</v>
      </c>
      <c r="M706" s="99" t="str">
        <f>IFERROR(VLOOKUP(Abfalldokumentation!$W706,Artikel!A:C,3,FALSE),Abfalldokumentation!$W706)</f>
        <v>Div. Zipfel, Endstücke</v>
      </c>
      <c r="N706" s="100" t="str">
        <f>VLOOKUP(D706,'Liste Gründe'!A:D,2,FALSE)</f>
        <v>Linienbezogen</v>
      </c>
      <c r="O706" s="98" t="str">
        <f>IF(ISBLANK(F706),VLOOKUP(Abfalldokumentation!$X706,'Liste Gründe'!A:D,3,FALSE),F706)</f>
        <v>Maschinenabfall</v>
      </c>
      <c r="P706" s="100" t="str">
        <f>IF(ISBLANK(Abfalldokumentation!$G706),"-",Abfalldokumentation!$G706)</f>
        <v>nicht eindeutig</v>
      </c>
      <c r="Q706" s="99">
        <f t="shared" ref="Q706:Q769" si="78">_xlfn.ISOWEEKNUM(K706)</f>
        <v>39</v>
      </c>
      <c r="R706" s="100" t="str">
        <f t="shared" ref="R706:R769" si="79">"Produkte"</f>
        <v>Produkte</v>
      </c>
      <c r="S706" s="100" t="str">
        <f t="shared" ref="S706:S769" si="80">"BUs"</f>
        <v>BUs</v>
      </c>
      <c r="T706" s="100" t="str">
        <f t="shared" ref="T706:T769" si="81">"Symptome"</f>
        <v>Symptome</v>
      </c>
      <c r="U706" s="100" t="str">
        <f>IFERROR(VLOOKUP(Abfalldokumentation!$W706,Kennzahlen!S:U,3,FALSE)*Abfalldokumentation!$J706,"0")</f>
        <v>0</v>
      </c>
      <c r="V706" s="99" t="str">
        <f>IF(ISBLANK(A706),VLOOKUP(Abfalldokumentation!$W706,'Linien - BU'!R:S,2,FALSE),A706)</f>
        <v>Bu3</v>
      </c>
      <c r="W706" s="95" t="str">
        <f t="shared" ref="W706:W769" si="82">B706</f>
        <v>Div. Zipfel, Endstücke</v>
      </c>
      <c r="X706" s="108">
        <f t="shared" ref="X706:X769" si="83">D706</f>
        <v>30</v>
      </c>
      <c r="Y706" s="34"/>
      <c r="AC706" s="34"/>
      <c r="AF706" s="34"/>
      <c r="AG706" s="34"/>
      <c r="AH706" s="34"/>
    </row>
    <row r="707" spans="1:34" ht="30" customHeight="1" x14ac:dyDescent="0.25">
      <c r="A707" s="56" t="s">
        <v>88</v>
      </c>
      <c r="B707" s="57" t="s">
        <v>75</v>
      </c>
      <c r="C707" s="57">
        <v>40</v>
      </c>
      <c r="D707" s="57">
        <v>30</v>
      </c>
      <c r="E707" s="58">
        <v>44466</v>
      </c>
      <c r="F707" s="59"/>
      <c r="G707" s="57"/>
      <c r="H707" s="61" t="str">
        <f>IFERROR(VLOOKUP(Abfalldokumentation!$B707,Artikel!A:C,3,FALSE),Abfalldokumentation!$B707)</f>
        <v>Diverses</v>
      </c>
      <c r="I707" s="90" t="str">
        <f>VLOOKUP(V707,'Linien - BU'!A:B,2,FALSE)</f>
        <v>BU3</v>
      </c>
      <c r="J707" s="91">
        <f t="shared" si="77"/>
        <v>40</v>
      </c>
      <c r="K707" s="92">
        <f>Abfalldokumentation!$E707</f>
        <v>44466</v>
      </c>
      <c r="L707" s="91" t="str">
        <f>IFERROR(IF(AND(OR(Abfalldokumentation!$I707="BU3",Abfalldokumentation!$I707="Verkauf"),Abfalldokumentation!$N707="Schimmel",Abfalldokumentation!$O707="keinen Abnehmer/kein Schälpersonal"),"Div. Zipfel, ES ohne Verwendung",VLOOKUP(Abfalldokumentation!$M707,Produktgruppen!A:B,2,FALSE)),"-")</f>
        <v>Diverses</v>
      </c>
      <c r="M707" s="93" t="str">
        <f>IFERROR(VLOOKUP(Abfalldokumentation!$W707,Artikel!A:C,3,FALSE),Abfalldokumentation!$W707)</f>
        <v>Diverses</v>
      </c>
      <c r="N707" s="94" t="str">
        <f>VLOOKUP(D707,'Liste Gründe'!A:D,2,FALSE)</f>
        <v>Linienbezogen</v>
      </c>
      <c r="O707" s="92" t="str">
        <f>IF(ISBLANK(F707),VLOOKUP(Abfalldokumentation!$X707,'Liste Gründe'!A:D,3,FALSE),F707)</f>
        <v>Maschinenabfall</v>
      </c>
      <c r="P707" s="94" t="str">
        <f>IF(ISBLANK(Abfalldokumentation!$G707),"-",Abfalldokumentation!$G707)</f>
        <v>-</v>
      </c>
      <c r="Q707" s="93">
        <f t="shared" si="78"/>
        <v>39</v>
      </c>
      <c r="R707" s="94" t="str">
        <f t="shared" si="79"/>
        <v>Produkte</v>
      </c>
      <c r="S707" s="94" t="str">
        <f t="shared" si="80"/>
        <v>BUs</v>
      </c>
      <c r="T707" s="94" t="str">
        <f t="shared" si="81"/>
        <v>Symptome</v>
      </c>
      <c r="U707" s="94" t="str">
        <f>IFERROR(VLOOKUP(Abfalldokumentation!$W707,Kennzahlen!S:U,3,FALSE)*Abfalldokumentation!$J707,"0")</f>
        <v>0</v>
      </c>
      <c r="V707" s="93" t="str">
        <f>IF(ISBLANK(A707),VLOOKUP(Abfalldokumentation!$W707,'Linien - BU'!R:S,2,FALSE),A707)</f>
        <v>Bu3</v>
      </c>
      <c r="W707" s="95" t="str">
        <f t="shared" si="82"/>
        <v>Diverses</v>
      </c>
      <c r="X707" s="108">
        <f t="shared" si="83"/>
        <v>30</v>
      </c>
      <c r="Y707" s="34"/>
      <c r="AC707" s="34"/>
      <c r="AF707" s="34"/>
      <c r="AG707" s="34"/>
      <c r="AH707" s="34"/>
    </row>
    <row r="708" spans="1:34" ht="30" customHeight="1" x14ac:dyDescent="0.25">
      <c r="A708" s="50" t="s">
        <v>7</v>
      </c>
      <c r="B708" s="51" t="s">
        <v>75</v>
      </c>
      <c r="C708" s="51">
        <v>130</v>
      </c>
      <c r="D708" s="51">
        <v>30</v>
      </c>
      <c r="E708" s="52">
        <v>44466</v>
      </c>
      <c r="F708" s="53"/>
      <c r="G708" s="51"/>
      <c r="H708" s="55" t="str">
        <f>IFERROR(VLOOKUP(Abfalldokumentation!$B708,Artikel!A:C,3,FALSE),Abfalldokumentation!$B708)</f>
        <v>Diverses</v>
      </c>
      <c r="I708" s="96" t="str">
        <f>VLOOKUP(V708,'Linien - BU'!A:B,2,FALSE)</f>
        <v>BU2</v>
      </c>
      <c r="J708" s="97">
        <f t="shared" si="77"/>
        <v>130</v>
      </c>
      <c r="K708" s="98">
        <f>Abfalldokumentation!$E708</f>
        <v>44466</v>
      </c>
      <c r="L708" s="97" t="str">
        <f>IFERROR(IF(AND(OR(Abfalldokumentation!$I708="BU3",Abfalldokumentation!$I708="Verkauf"),Abfalldokumentation!$N708="Schimmel",Abfalldokumentation!$O708="keinen Abnehmer/kein Schälpersonal"),"Div. Zipfel, ES ohne Verwendung",VLOOKUP(Abfalldokumentation!$M708,Produktgruppen!A:B,2,FALSE)),"-")</f>
        <v>Diverses</v>
      </c>
      <c r="M708" s="99" t="str">
        <f>IFERROR(VLOOKUP(Abfalldokumentation!$W708,Artikel!A:C,3,FALSE),Abfalldokumentation!$W708)</f>
        <v>Diverses</v>
      </c>
      <c r="N708" s="100" t="str">
        <f>VLOOKUP(D708,'Liste Gründe'!A:D,2,FALSE)</f>
        <v>Linienbezogen</v>
      </c>
      <c r="O708" s="98" t="str">
        <f>IF(ISBLANK(F708),VLOOKUP(Abfalldokumentation!$X708,'Liste Gründe'!A:D,3,FALSE),F708)</f>
        <v>Maschinenabfall</v>
      </c>
      <c r="P708" s="100" t="str">
        <f>IF(ISBLANK(Abfalldokumentation!$G708),"-",Abfalldokumentation!$G708)</f>
        <v>-</v>
      </c>
      <c r="Q708" s="99">
        <f t="shared" si="78"/>
        <v>39</v>
      </c>
      <c r="R708" s="100" t="str">
        <f t="shared" si="79"/>
        <v>Produkte</v>
      </c>
      <c r="S708" s="100" t="str">
        <f t="shared" si="80"/>
        <v>BUs</v>
      </c>
      <c r="T708" s="100" t="str">
        <f t="shared" si="81"/>
        <v>Symptome</v>
      </c>
      <c r="U708" s="100" t="str">
        <f>IFERROR(VLOOKUP(Abfalldokumentation!$W708,Kennzahlen!S:U,3,FALSE)*Abfalldokumentation!$J708,"0")</f>
        <v>0</v>
      </c>
      <c r="V708" s="99" t="str">
        <f>IF(ISBLANK(A708),VLOOKUP(Abfalldokumentation!$W708,'Linien - BU'!R:S,2,FALSE),A708)</f>
        <v>BU2</v>
      </c>
      <c r="W708" s="95" t="str">
        <f t="shared" si="82"/>
        <v>Diverses</v>
      </c>
      <c r="X708" s="108">
        <f t="shared" si="83"/>
        <v>30</v>
      </c>
      <c r="Y708" s="34"/>
      <c r="AC708" s="34"/>
      <c r="AF708" s="34"/>
      <c r="AG708" s="34"/>
      <c r="AH708" s="34"/>
    </row>
    <row r="709" spans="1:34" ht="30" customHeight="1" x14ac:dyDescent="0.25">
      <c r="A709" s="56" t="s">
        <v>9</v>
      </c>
      <c r="B709" s="57" t="s">
        <v>15270</v>
      </c>
      <c r="C709" s="57">
        <v>110</v>
      </c>
      <c r="D709" s="57">
        <v>10</v>
      </c>
      <c r="E709" s="58">
        <v>44466</v>
      </c>
      <c r="F709" s="59"/>
      <c r="G709" s="60"/>
      <c r="H709" s="61" t="str">
        <f>IFERROR(VLOOKUP(Abfalldokumentation!$B709,Artikel!A:C,3,FALSE),Abfalldokumentation!$B709)</f>
        <v xml:space="preserve">Diverses </v>
      </c>
      <c r="I709" s="90" t="str">
        <f>VLOOKUP(V709,'Linien - BU'!A:B,2,FALSE)</f>
        <v>BU4</v>
      </c>
      <c r="J709" s="91">
        <f t="shared" si="77"/>
        <v>110</v>
      </c>
      <c r="K709" s="92">
        <f>Abfalldokumentation!$E709</f>
        <v>44466</v>
      </c>
      <c r="L709" s="91" t="str">
        <f>IFERROR(IF(AND(OR(Abfalldokumentation!$I709="BU3",Abfalldokumentation!$I709="Verkauf"),Abfalldokumentation!$N709="Schimmel",Abfalldokumentation!$O709="keinen Abnehmer/kein Schälpersonal"),"Div. Zipfel, ES ohne Verwendung",VLOOKUP(Abfalldokumentation!$M709,Produktgruppen!A:B,2,FALSE)),"-")</f>
        <v>-</v>
      </c>
      <c r="M709" s="93" t="str">
        <f>IFERROR(VLOOKUP(Abfalldokumentation!$W709,Artikel!A:C,3,FALSE),Abfalldokumentation!$W709)</f>
        <v xml:space="preserve">Diverses </v>
      </c>
      <c r="N709" s="94" t="str">
        <f>VLOOKUP(D709,'Liste Gründe'!A:D,2,FALSE)</f>
        <v>Linienbezogen</v>
      </c>
      <c r="O709" s="92" t="str">
        <f>IF(ISBLANK(F709),VLOOKUP(Abfalldokumentation!$X709,'Liste Gründe'!A:D,3,FALSE),F709)</f>
        <v>Reinigung</v>
      </c>
      <c r="P709" s="94" t="str">
        <f>IF(ISBLANK(Abfalldokumentation!$G709),"-",Abfalldokumentation!$G709)</f>
        <v>-</v>
      </c>
      <c r="Q709" s="93">
        <f t="shared" si="78"/>
        <v>39</v>
      </c>
      <c r="R709" s="94" t="str">
        <f t="shared" si="79"/>
        <v>Produkte</v>
      </c>
      <c r="S709" s="94" t="str">
        <f t="shared" si="80"/>
        <v>BUs</v>
      </c>
      <c r="T709" s="94" t="str">
        <f t="shared" si="81"/>
        <v>Symptome</v>
      </c>
      <c r="U709" s="94" t="str">
        <f>IFERROR(VLOOKUP(Abfalldokumentation!$W709,Kennzahlen!S:U,3,FALSE)*Abfalldokumentation!$J709,"0")</f>
        <v>0</v>
      </c>
      <c r="V709" s="93" t="str">
        <f>IF(ISBLANK(A709),VLOOKUP(Abfalldokumentation!$W709,'Linien - BU'!R:S,2,FALSE),A709)</f>
        <v>BU4</v>
      </c>
      <c r="W709" s="95" t="str">
        <f t="shared" si="82"/>
        <v xml:space="preserve">Diverses </v>
      </c>
      <c r="X709" s="108">
        <f t="shared" si="83"/>
        <v>10</v>
      </c>
      <c r="Y709" s="34"/>
      <c r="AC709" s="34"/>
      <c r="AF709" s="34"/>
      <c r="AG709" s="34"/>
      <c r="AH709" s="34"/>
    </row>
    <row r="710" spans="1:34" ht="30" customHeight="1" x14ac:dyDescent="0.25">
      <c r="A710" s="50" t="s">
        <v>37</v>
      </c>
      <c r="B710" s="51" t="s">
        <v>15270</v>
      </c>
      <c r="C710" s="51">
        <v>90</v>
      </c>
      <c r="D710" s="51">
        <v>10</v>
      </c>
      <c r="E710" s="52">
        <v>44466</v>
      </c>
      <c r="F710" s="53"/>
      <c r="G710" s="51"/>
      <c r="H710" s="55" t="str">
        <f>IFERROR(VLOOKUP(Abfalldokumentation!$B710,Artikel!A:C,3,FALSE),Abfalldokumentation!$B710)</f>
        <v xml:space="preserve">Diverses </v>
      </c>
      <c r="I710" s="96" t="str">
        <f>VLOOKUP(V710,'Linien - BU'!A:B,2,FALSE)</f>
        <v>BU3</v>
      </c>
      <c r="J710" s="97">
        <f t="shared" si="77"/>
        <v>90</v>
      </c>
      <c r="K710" s="98">
        <f>Abfalldokumentation!$E710</f>
        <v>44466</v>
      </c>
      <c r="L710" s="97" t="str">
        <f>IFERROR(IF(AND(OR(Abfalldokumentation!$I710="BU3",Abfalldokumentation!$I710="Verkauf"),Abfalldokumentation!$N710="Schimmel",Abfalldokumentation!$O710="keinen Abnehmer/kein Schälpersonal"),"Div. Zipfel, ES ohne Verwendung",VLOOKUP(Abfalldokumentation!$M710,Produktgruppen!A:B,2,FALSE)),"-")</f>
        <v>-</v>
      </c>
      <c r="M710" s="99" t="str">
        <f>IFERROR(VLOOKUP(Abfalldokumentation!$W710,Artikel!A:C,3,FALSE),Abfalldokumentation!$W710)</f>
        <v xml:space="preserve">Diverses </v>
      </c>
      <c r="N710" s="100" t="str">
        <f>VLOOKUP(D710,'Liste Gründe'!A:D,2,FALSE)</f>
        <v>Linienbezogen</v>
      </c>
      <c r="O710" s="98" t="str">
        <f>IF(ISBLANK(F710),VLOOKUP(Abfalldokumentation!$X710,'Liste Gründe'!A:D,3,FALSE),F710)</f>
        <v>Reinigung</v>
      </c>
      <c r="P710" s="100" t="str">
        <f>IF(ISBLANK(Abfalldokumentation!$G710),"-",Abfalldokumentation!$G710)</f>
        <v>-</v>
      </c>
      <c r="Q710" s="99">
        <f t="shared" si="78"/>
        <v>39</v>
      </c>
      <c r="R710" s="100" t="str">
        <f t="shared" si="79"/>
        <v>Produkte</v>
      </c>
      <c r="S710" s="100" t="str">
        <f t="shared" si="80"/>
        <v>BUs</v>
      </c>
      <c r="T710" s="100" t="str">
        <f t="shared" si="81"/>
        <v>Symptome</v>
      </c>
      <c r="U710" s="100" t="str">
        <f>IFERROR(VLOOKUP(Abfalldokumentation!$W710,Kennzahlen!S:U,3,FALSE)*Abfalldokumentation!$J710,"0")</f>
        <v>0</v>
      </c>
      <c r="V710" s="99" t="str">
        <f>IF(ISBLANK(A710),VLOOKUP(Abfalldokumentation!$W710,'Linien - BU'!R:S,2,FALSE),A710)</f>
        <v>L33</v>
      </c>
      <c r="W710" s="95" t="str">
        <f t="shared" si="82"/>
        <v xml:space="preserve">Diverses </v>
      </c>
      <c r="X710" s="108">
        <f t="shared" si="83"/>
        <v>10</v>
      </c>
      <c r="Y710" s="34"/>
      <c r="AC710" s="34"/>
      <c r="AF710" s="34"/>
      <c r="AG710" s="34"/>
      <c r="AH710" s="34"/>
    </row>
    <row r="711" spans="1:34" ht="30" customHeight="1" x14ac:dyDescent="0.25">
      <c r="A711" s="56" t="s">
        <v>63</v>
      </c>
      <c r="B711" s="57" t="s">
        <v>60</v>
      </c>
      <c r="C711" s="57">
        <v>132.5</v>
      </c>
      <c r="D711" s="57">
        <v>30</v>
      </c>
      <c r="E711" s="58">
        <v>44466</v>
      </c>
      <c r="F711" s="59"/>
      <c r="G711" s="57"/>
      <c r="H711" s="61" t="str">
        <f>IFERROR(VLOOKUP(Abfalldokumentation!$B711,Artikel!A:C,3,FALSE),Abfalldokumentation!$B711)</f>
        <v>Diverses aus Abfüllung</v>
      </c>
      <c r="I711" s="90" t="str">
        <f>VLOOKUP(V711,'Linien - BU'!A:B,2,FALSE)</f>
        <v>BU1</v>
      </c>
      <c r="J711" s="91">
        <f t="shared" si="77"/>
        <v>132.5</v>
      </c>
      <c r="K711" s="92">
        <f>Abfalldokumentation!$E711</f>
        <v>44466</v>
      </c>
      <c r="L711" s="91" t="str">
        <f>IFERROR(IF(AND(OR(Abfalldokumentation!$I711="BU3",Abfalldokumentation!$I711="Verkauf"),Abfalldokumentation!$N711="Schimmel",Abfalldokumentation!$O711="keinen Abnehmer/kein Schälpersonal"),"Div. Zipfel, ES ohne Verwendung",VLOOKUP(Abfalldokumentation!$M711,Produktgruppen!A:B,2,FALSE)),"-")</f>
        <v>Diverses</v>
      </c>
      <c r="M711" s="93" t="str">
        <f>IFERROR(VLOOKUP(Abfalldokumentation!$W711,Artikel!A:C,3,FALSE),Abfalldokumentation!$W711)</f>
        <v>Diverses aus Abfüllung</v>
      </c>
      <c r="N711" s="94" t="str">
        <f>VLOOKUP(D711,'Liste Gründe'!A:D,2,FALSE)</f>
        <v>Linienbezogen</v>
      </c>
      <c r="O711" s="92" t="str">
        <f>IF(ISBLANK(F711),VLOOKUP(Abfalldokumentation!$X711,'Liste Gründe'!A:D,3,FALSE),F711)</f>
        <v>Maschinenabfall</v>
      </c>
      <c r="P711" s="94" t="str">
        <f>IF(ISBLANK(Abfalldokumentation!$G711),"-",Abfalldokumentation!$G711)</f>
        <v>-</v>
      </c>
      <c r="Q711" s="93">
        <f t="shared" si="78"/>
        <v>39</v>
      </c>
      <c r="R711" s="94" t="str">
        <f t="shared" si="79"/>
        <v>Produkte</v>
      </c>
      <c r="S711" s="94" t="str">
        <f t="shared" si="80"/>
        <v>BUs</v>
      </c>
      <c r="T711" s="94" t="str">
        <f t="shared" si="81"/>
        <v>Symptome</v>
      </c>
      <c r="U711" s="94" t="str">
        <f>IFERROR(VLOOKUP(Abfalldokumentation!$W711,Kennzahlen!S:U,3,FALSE)*Abfalldokumentation!$J711,"0")</f>
        <v>0</v>
      </c>
      <c r="V711" s="93" t="str">
        <f>IF(ISBLANK(A711),VLOOKUP(Abfalldokumentation!$W711,'Linien - BU'!R:S,2,FALSE),A711)</f>
        <v>Abfüllung</v>
      </c>
      <c r="W711" s="95" t="str">
        <f t="shared" si="82"/>
        <v>Diverses aus Abfüllung</v>
      </c>
      <c r="X711" s="108">
        <f t="shared" si="83"/>
        <v>30</v>
      </c>
      <c r="Y711" s="34"/>
      <c r="AC711" s="34"/>
      <c r="AF711" s="34"/>
      <c r="AG711" s="34"/>
      <c r="AH711" s="34"/>
    </row>
    <row r="712" spans="1:34" ht="30" customHeight="1" x14ac:dyDescent="0.25">
      <c r="A712" s="50" t="s">
        <v>348</v>
      </c>
      <c r="B712" s="51" t="s">
        <v>306</v>
      </c>
      <c r="C712" s="51">
        <v>62</v>
      </c>
      <c r="D712" s="51">
        <v>81</v>
      </c>
      <c r="E712" s="52">
        <v>44466</v>
      </c>
      <c r="F712" s="53"/>
      <c r="G712" s="54" t="s">
        <v>15269</v>
      </c>
      <c r="H712" s="55" t="str">
        <f>IFERROR(VLOOKUP(Abfalldokumentation!$B712,Artikel!A:C,3,FALSE),Abfalldokumentation!$B712)</f>
        <v>gemischte Räucherstücke</v>
      </c>
      <c r="I712" s="96" t="str">
        <f>VLOOKUP(V712,'Linien - BU'!A:B,2,FALSE)</f>
        <v>BU3</v>
      </c>
      <c r="J712" s="97">
        <f t="shared" si="77"/>
        <v>62</v>
      </c>
      <c r="K712" s="98">
        <f>Abfalldokumentation!$E712</f>
        <v>44466</v>
      </c>
      <c r="L712" s="97" t="str">
        <f>IFERROR(IF(AND(OR(Abfalldokumentation!$I712="BU3",Abfalldokumentation!$I712="Verkauf"),Abfalldokumentation!$N712="Schimmel",Abfalldokumentation!$O712="keinen Abnehmer/kein Schälpersonal"),"Div. Zipfel, ES ohne Verwendung",VLOOKUP(Abfalldokumentation!$M712,Produktgruppen!A:B,2,FALSE)),"-")</f>
        <v>Vorschmelz</v>
      </c>
      <c r="M712" s="99" t="str">
        <f>IFERROR(VLOOKUP(Abfalldokumentation!$W712,Artikel!A:C,3,FALSE),Abfalldokumentation!$W712)</f>
        <v>gemischte Räucherstücke</v>
      </c>
      <c r="N712" s="100" t="str">
        <f>VLOOKUP(D712,'Liste Gründe'!A:D,2,FALSE)</f>
        <v>Linienbezogen</v>
      </c>
      <c r="O712" s="98" t="str">
        <f>IF(ISBLANK(F712),VLOOKUP(Abfalldokumentation!$X712,'Liste Gründe'!A:D,3,FALSE),F712)</f>
        <v>gemischtes Produkt</v>
      </c>
      <c r="P712" s="100" t="str">
        <f>IF(ISBLANK(Abfalldokumentation!$G712),"-",Abfalldokumentation!$G712)</f>
        <v xml:space="preserve">gemischt, weil mehrere Produkte in einen Auftrag einfließen. VOS Trennung </v>
      </c>
      <c r="Q712" s="99">
        <f t="shared" si="78"/>
        <v>39</v>
      </c>
      <c r="R712" s="100" t="str">
        <f t="shared" si="79"/>
        <v>Produkte</v>
      </c>
      <c r="S712" s="100" t="str">
        <f t="shared" si="80"/>
        <v>BUs</v>
      </c>
      <c r="T712" s="100" t="str">
        <f t="shared" si="81"/>
        <v>Symptome</v>
      </c>
      <c r="U712" s="100" t="str">
        <f>IFERROR(VLOOKUP(Abfalldokumentation!$W712,Kennzahlen!S:U,3,FALSE)*Abfalldokumentation!$J712,"0")</f>
        <v>0</v>
      </c>
      <c r="V712" s="99" t="str">
        <f>IF(ISBLANK(A712),VLOOKUP(Abfalldokumentation!$W712,'Linien - BU'!R:S,2,FALSE),A712)</f>
        <v>L9</v>
      </c>
      <c r="W712" s="95" t="str">
        <f t="shared" si="82"/>
        <v>gemischte Räucherstücke</v>
      </c>
      <c r="X712" s="108">
        <f t="shared" si="83"/>
        <v>81</v>
      </c>
      <c r="Y712" s="34"/>
      <c r="AC712" s="34"/>
      <c r="AF712" s="34"/>
      <c r="AG712" s="34"/>
      <c r="AH712" s="34"/>
    </row>
    <row r="713" spans="1:34" ht="30" customHeight="1" x14ac:dyDescent="0.25">
      <c r="A713" s="56" t="s">
        <v>59</v>
      </c>
      <c r="B713" s="57" t="s">
        <v>57</v>
      </c>
      <c r="C713" s="57">
        <v>3.8</v>
      </c>
      <c r="D713" s="63">
        <v>74</v>
      </c>
      <c r="E713" s="58">
        <v>44466</v>
      </c>
      <c r="F713" s="59" t="s">
        <v>68</v>
      </c>
      <c r="G713" s="57" t="s">
        <v>68</v>
      </c>
      <c r="H713" s="61" t="str">
        <f>IFERROR(VLOOKUP(Abfalldokumentation!$B713,Artikel!A:C,3,FALSE),Abfalldokumentation!$B713)</f>
        <v>Laborproben</v>
      </c>
      <c r="I713" s="90" t="str">
        <f>VLOOKUP(V713,'Linien - BU'!A:B,2,FALSE)</f>
        <v>Rest</v>
      </c>
      <c r="J713" s="91">
        <f t="shared" si="77"/>
        <v>3.8</v>
      </c>
      <c r="K713" s="92">
        <f>Abfalldokumentation!$E713</f>
        <v>44466</v>
      </c>
      <c r="L713" s="91" t="str">
        <f>IFERROR(IF(AND(OR(Abfalldokumentation!$I713="BU3",Abfalldokumentation!$I713="Verkauf"),Abfalldokumentation!$N713="Schimmel",Abfalldokumentation!$O713="keinen Abnehmer/kein Schälpersonal"),"Div. Zipfel, ES ohne Verwendung",VLOOKUP(Abfalldokumentation!$M713,Produktgruppen!A:B,2,FALSE)),"-")</f>
        <v>Qualitätssicherung</v>
      </c>
      <c r="M713" s="93" t="str">
        <f>IFERROR(VLOOKUP(Abfalldokumentation!$W713,Artikel!A:C,3,FALSE),Abfalldokumentation!$W713)</f>
        <v>Laborproben</v>
      </c>
      <c r="N713" s="94" t="str">
        <f>VLOOKUP(D713,'Liste Gründe'!A:D,2,FALSE)</f>
        <v>Qualitätssicherung</v>
      </c>
      <c r="O713" s="92" t="str">
        <f>IF(ISBLANK(F713),VLOOKUP(Abfalldokumentation!$X713,'Liste Gründe'!A:D,3,FALSE),F713)</f>
        <v>Sensorik</v>
      </c>
      <c r="P713" s="94" t="str">
        <f>IF(ISBLANK(Abfalldokumentation!$G713),"-",Abfalldokumentation!$G713)</f>
        <v>Sensorik</v>
      </c>
      <c r="Q713" s="93">
        <f t="shared" si="78"/>
        <v>39</v>
      </c>
      <c r="R713" s="94" t="str">
        <f t="shared" si="79"/>
        <v>Produkte</v>
      </c>
      <c r="S713" s="94" t="str">
        <f t="shared" si="80"/>
        <v>BUs</v>
      </c>
      <c r="T713" s="94" t="str">
        <f t="shared" si="81"/>
        <v>Symptome</v>
      </c>
      <c r="U713" s="94" t="str">
        <f>IFERROR(VLOOKUP(Abfalldokumentation!$W713,Kennzahlen!S:U,3,FALSE)*Abfalldokumentation!$J713,"0")</f>
        <v>0</v>
      </c>
      <c r="V713" s="93" t="str">
        <f>IF(ISBLANK(A713),VLOOKUP(Abfalldokumentation!$W713,'Linien - BU'!R:S,2,FALSE),A713)</f>
        <v>Labor</v>
      </c>
      <c r="W713" s="95" t="str">
        <f t="shared" si="82"/>
        <v>Laborproben</v>
      </c>
      <c r="X713" s="108">
        <f t="shared" si="83"/>
        <v>74</v>
      </c>
      <c r="Y713" s="34"/>
      <c r="AC713" s="34"/>
      <c r="AF713" s="34"/>
      <c r="AG713" s="34"/>
      <c r="AH713" s="34"/>
    </row>
    <row r="714" spans="1:34" ht="30" customHeight="1" x14ac:dyDescent="0.25">
      <c r="A714" s="50" t="s">
        <v>63</v>
      </c>
      <c r="B714" s="51" t="s">
        <v>325</v>
      </c>
      <c r="C714" s="51">
        <v>382</v>
      </c>
      <c r="D714" s="51">
        <v>30</v>
      </c>
      <c r="E714" s="52">
        <v>44466</v>
      </c>
      <c r="F714" s="53"/>
      <c r="G714" s="51"/>
      <c r="H714" s="55" t="str">
        <f>IFERROR(VLOOKUP(Abfalldokumentation!$B714,Artikel!A:C,3,FALSE),Abfalldokumentation!$B714)</f>
        <v>Natur</v>
      </c>
      <c r="I714" s="96" t="str">
        <f>VLOOKUP(V714,'Linien - BU'!A:B,2,FALSE)</f>
        <v>BU1</v>
      </c>
      <c r="J714" s="97">
        <f t="shared" si="77"/>
        <v>382</v>
      </c>
      <c r="K714" s="98">
        <f>Abfalldokumentation!$E714</f>
        <v>44466</v>
      </c>
      <c r="L714" s="97" t="str">
        <f>IFERROR(IF(AND(OR(Abfalldokumentation!$I714="BU3",Abfalldokumentation!$I714="Verkauf"),Abfalldokumentation!$N714="Schimmel",Abfalldokumentation!$O714="keinen Abnehmer/kein Schälpersonal"),"Div. Zipfel, ES ohne Verwendung",VLOOKUP(Abfalldokumentation!$M714,Produktgruppen!A:B,2,FALSE)),"-")</f>
        <v>RW</v>
      </c>
      <c r="M714" s="99" t="str">
        <f>IFERROR(VLOOKUP(Abfalldokumentation!$W714,Artikel!A:C,3,FALSE),Abfalldokumentation!$W714)</f>
        <v>Natur</v>
      </c>
      <c r="N714" s="100" t="str">
        <f>VLOOKUP(D714,'Liste Gründe'!A:D,2,FALSE)</f>
        <v>Linienbezogen</v>
      </c>
      <c r="O714" s="98" t="str">
        <f>IF(ISBLANK(F714),VLOOKUP(Abfalldokumentation!$X714,'Liste Gründe'!A:D,3,FALSE),F714)</f>
        <v>Maschinenabfall</v>
      </c>
      <c r="P714" s="100" t="str">
        <f>IF(ISBLANK(Abfalldokumentation!$G714),"-",Abfalldokumentation!$G714)</f>
        <v>-</v>
      </c>
      <c r="Q714" s="99">
        <f t="shared" si="78"/>
        <v>39</v>
      </c>
      <c r="R714" s="100" t="str">
        <f t="shared" si="79"/>
        <v>Produkte</v>
      </c>
      <c r="S714" s="100" t="str">
        <f t="shared" si="80"/>
        <v>BUs</v>
      </c>
      <c r="T714" s="100" t="str">
        <f t="shared" si="81"/>
        <v>Symptome</v>
      </c>
      <c r="U714" s="100" t="str">
        <f>IFERROR(VLOOKUP(Abfalldokumentation!$W714,Kennzahlen!S:U,3,FALSE)*Abfalldokumentation!$J714,"0")</f>
        <v>0</v>
      </c>
      <c r="V714" s="99" t="str">
        <f>IF(ISBLANK(A714),VLOOKUP(Abfalldokumentation!$W714,'Linien - BU'!R:S,2,FALSE),A714)</f>
        <v>Abfüllung</v>
      </c>
      <c r="W714" s="95" t="str">
        <f t="shared" si="82"/>
        <v>Natur</v>
      </c>
      <c r="X714" s="108">
        <f t="shared" si="83"/>
        <v>30</v>
      </c>
      <c r="Y714" s="34"/>
      <c r="AC714" s="34"/>
      <c r="AF714" s="34"/>
      <c r="AG714" s="34"/>
      <c r="AH714" s="34"/>
    </row>
    <row r="715" spans="1:34" ht="30" customHeight="1" x14ac:dyDescent="0.25">
      <c r="A715" s="56" t="s">
        <v>56</v>
      </c>
      <c r="B715" s="57" t="s">
        <v>235</v>
      </c>
      <c r="C715" s="57">
        <v>80</v>
      </c>
      <c r="D715" s="57">
        <v>61</v>
      </c>
      <c r="E715" s="58">
        <v>44466</v>
      </c>
      <c r="F715" s="59" t="s">
        <v>236</v>
      </c>
      <c r="G715" s="57" t="s">
        <v>236</v>
      </c>
      <c r="H715" s="61" t="str">
        <f>IFERROR(VLOOKUP(Abfalldokumentation!$B715,Artikel!A:C,3,FALSE),Abfalldokumentation!$B715)</f>
        <v>Reste Zipfel</v>
      </c>
      <c r="I715" s="90" t="str">
        <f>VLOOKUP(V715,'Linien - BU'!A:B,2,FALSE)</f>
        <v>BU3</v>
      </c>
      <c r="J715" s="91">
        <f t="shared" si="77"/>
        <v>80</v>
      </c>
      <c r="K715" s="92">
        <f>Abfalldokumentation!$E715</f>
        <v>44466</v>
      </c>
      <c r="L715" s="91" t="str">
        <f>IFERROR(IF(AND(OR(Abfalldokumentation!$I715="BU3",Abfalldokumentation!$I715="Verkauf"),Abfalldokumentation!$N715="Schimmel",Abfalldokumentation!$O715="keinen Abnehmer/kein Schälpersonal"),"Div. Zipfel, ES ohne Verwendung",VLOOKUP(Abfalldokumentation!$M715,Produktgruppen!A:B,2,FALSE)),"-")</f>
        <v>Rest</v>
      </c>
      <c r="M715" s="93" t="str">
        <f>IFERROR(VLOOKUP(Abfalldokumentation!$W715,Artikel!A:C,3,FALSE),Abfalldokumentation!$W715)</f>
        <v>Reste Zipfel</v>
      </c>
      <c r="N715" s="94" t="str">
        <f>VLOOKUP(D715,'Liste Gründe'!A:D,2,FALSE)</f>
        <v>keinen Verwendungszweck</v>
      </c>
      <c r="O715" s="92" t="str">
        <f>IF(ISBLANK(F715),VLOOKUP(Abfalldokumentation!$X715,'Liste Gründe'!A:D,3,FALSE),F715)</f>
        <v>Reste von Würste beim Köpfen</v>
      </c>
      <c r="P715" s="94" t="str">
        <f>IF(ISBLANK(Abfalldokumentation!$G715),"-",Abfalldokumentation!$G715)</f>
        <v>Reste von Würste beim Köpfen</v>
      </c>
      <c r="Q715" s="93">
        <f t="shared" si="78"/>
        <v>39</v>
      </c>
      <c r="R715" s="94" t="str">
        <f t="shared" si="79"/>
        <v>Produkte</v>
      </c>
      <c r="S715" s="94" t="str">
        <f t="shared" si="80"/>
        <v>BUs</v>
      </c>
      <c r="T715" s="94" t="str">
        <f t="shared" si="81"/>
        <v>Symptome</v>
      </c>
      <c r="U715" s="94" t="str">
        <f>IFERROR(VLOOKUP(Abfalldokumentation!$W715,Kennzahlen!S:U,3,FALSE)*Abfalldokumentation!$J715,"0")</f>
        <v>0</v>
      </c>
      <c r="V715" s="93" t="str">
        <f>IF(ISBLANK(A715),VLOOKUP(Abfalldokumentation!$W715,'Linien - BU'!R:S,2,FALSE),A715)</f>
        <v>WVP</v>
      </c>
      <c r="W715" s="95" t="str">
        <f t="shared" si="82"/>
        <v>Reste Zipfel</v>
      </c>
      <c r="X715" s="108">
        <f t="shared" si="83"/>
        <v>61</v>
      </c>
      <c r="Y715" s="34"/>
      <c r="AC715" s="34"/>
      <c r="AF715" s="34"/>
      <c r="AG715" s="34"/>
      <c r="AH715" s="34"/>
    </row>
    <row r="716" spans="1:34" ht="30" customHeight="1" x14ac:dyDescent="0.25">
      <c r="A716" s="50" t="s">
        <v>15077</v>
      </c>
      <c r="B716" s="51">
        <v>29500482</v>
      </c>
      <c r="C716" s="51">
        <v>11</v>
      </c>
      <c r="D716" s="51">
        <v>61</v>
      </c>
      <c r="E716" s="52">
        <v>44467</v>
      </c>
      <c r="F716" s="53" t="s">
        <v>15</v>
      </c>
      <c r="G716" s="51" t="s">
        <v>15</v>
      </c>
      <c r="H716" s="55" t="str">
        <f>IFERROR(VLOOKUP(Abfalldokumentation!$B716,Artikel!A:C,3,FALSE),Abfalldokumentation!$B716)</f>
        <v>VOS Schwarzer Pfeffer R</v>
      </c>
      <c r="I716" s="96" t="str">
        <f>VLOOKUP(V716,'Linien - BU'!A:B,2,FALSE)</f>
        <v>BU4</v>
      </c>
      <c r="J716" s="97">
        <f t="shared" si="77"/>
        <v>11</v>
      </c>
      <c r="K716" s="98">
        <f>Abfalldokumentation!$E716</f>
        <v>44467</v>
      </c>
      <c r="L716" s="97" t="str">
        <f>IFERROR(IF(AND(OR(Abfalldokumentation!$I716="BU3",Abfalldokumentation!$I716="Verkauf"),Abfalldokumentation!$N716="Schimmel",Abfalldokumentation!$O716="keinen Abnehmer/kein Schälpersonal"),"Div. Zipfel, ES ohne Verwendung",VLOOKUP(Abfalldokumentation!$M716,Produktgruppen!A:B,2,FALSE)),"-")</f>
        <v>Vorschmelz</v>
      </c>
      <c r="M716" s="99" t="str">
        <f>IFERROR(VLOOKUP(Abfalldokumentation!$W716,Artikel!A:C,3,FALSE),Abfalldokumentation!$W716)</f>
        <v>VOS Schwarzer Pfeffer R</v>
      </c>
      <c r="N716" s="100" t="str">
        <f>VLOOKUP(D716,'Liste Gründe'!A:D,2,FALSE)</f>
        <v>keinen Verwendungszweck</v>
      </c>
      <c r="O716" s="98" t="str">
        <f>IF(ISBLANK(F716),VLOOKUP(Abfalldokumentation!$X716,'Liste Gründe'!A:D,3,FALSE),F716)</f>
        <v>keinen Verwendungszweck</v>
      </c>
      <c r="P716" s="100" t="str">
        <f>IF(ISBLANK(Abfalldokumentation!$G716),"-",Abfalldokumentation!$G716)</f>
        <v>keinen Verwendungszweck</v>
      </c>
      <c r="Q716" s="99">
        <f t="shared" si="78"/>
        <v>39</v>
      </c>
      <c r="R716" s="100" t="str">
        <f t="shared" si="79"/>
        <v>Produkte</v>
      </c>
      <c r="S716" s="100" t="str">
        <f t="shared" si="80"/>
        <v>BUs</v>
      </c>
      <c r="T716" s="100" t="str">
        <f t="shared" si="81"/>
        <v>Symptome</v>
      </c>
      <c r="U716" s="100">
        <f>IFERROR(VLOOKUP(Abfalldokumentation!$W716,Kennzahlen!S:U,3,FALSE)*Abfalldokumentation!$J716,"0")</f>
        <v>5.5</v>
      </c>
      <c r="V716" s="99" t="str">
        <f>IF(ISBLANK(A716),VLOOKUP(Abfalldokumentation!$W716,'Linien - BU'!R:S,2,FALSE),A716)</f>
        <v>L22</v>
      </c>
      <c r="W716" s="95">
        <f t="shared" si="82"/>
        <v>29500482</v>
      </c>
      <c r="X716" s="108">
        <f t="shared" si="83"/>
        <v>61</v>
      </c>
      <c r="Y716" s="34"/>
      <c r="AC716" s="34"/>
      <c r="AF716" s="34"/>
      <c r="AG716" s="34"/>
      <c r="AH716" s="34"/>
    </row>
    <row r="717" spans="1:34" ht="30" customHeight="1" x14ac:dyDescent="0.25">
      <c r="A717" s="56" t="s">
        <v>117</v>
      </c>
      <c r="B717" s="57">
        <v>29500482</v>
      </c>
      <c r="C717" s="57">
        <v>7</v>
      </c>
      <c r="D717" s="57">
        <v>61</v>
      </c>
      <c r="E717" s="58">
        <v>44467</v>
      </c>
      <c r="F717" s="59" t="s">
        <v>15</v>
      </c>
      <c r="G717" s="57" t="s">
        <v>15</v>
      </c>
      <c r="H717" s="61" t="str">
        <f>IFERROR(VLOOKUP(Abfalldokumentation!$B717,Artikel!A:C,3,FALSE),Abfalldokumentation!$B717)</f>
        <v>VOS Schwarzer Pfeffer R</v>
      </c>
      <c r="I717" s="90" t="str">
        <f>VLOOKUP(V717,'Linien - BU'!A:B,2,FALSE)</f>
        <v>BU4</v>
      </c>
      <c r="J717" s="91">
        <f t="shared" si="77"/>
        <v>7</v>
      </c>
      <c r="K717" s="92">
        <f>Abfalldokumentation!$E717</f>
        <v>44467</v>
      </c>
      <c r="L717" s="91" t="str">
        <f>IFERROR(IF(AND(OR(Abfalldokumentation!$I717="BU3",Abfalldokumentation!$I717="Verkauf"),Abfalldokumentation!$N717="Schimmel",Abfalldokumentation!$O717="keinen Abnehmer/kein Schälpersonal"),"Div. Zipfel, ES ohne Verwendung",VLOOKUP(Abfalldokumentation!$M717,Produktgruppen!A:B,2,FALSE)),"-")</f>
        <v>Vorschmelz</v>
      </c>
      <c r="M717" s="93" t="str">
        <f>IFERROR(VLOOKUP(Abfalldokumentation!$W717,Artikel!A:C,3,FALSE),Abfalldokumentation!$W717)</f>
        <v>VOS Schwarzer Pfeffer R</v>
      </c>
      <c r="N717" s="94" t="str">
        <f>VLOOKUP(D717,'Liste Gründe'!A:D,2,FALSE)</f>
        <v>keinen Verwendungszweck</v>
      </c>
      <c r="O717" s="92" t="str">
        <f>IF(ISBLANK(F717),VLOOKUP(Abfalldokumentation!$X717,'Liste Gründe'!A:D,3,FALSE),F717)</f>
        <v>keinen Verwendungszweck</v>
      </c>
      <c r="P717" s="94" t="str">
        <f>IF(ISBLANK(Abfalldokumentation!$G717),"-",Abfalldokumentation!$G717)</f>
        <v>keinen Verwendungszweck</v>
      </c>
      <c r="Q717" s="93">
        <f t="shared" si="78"/>
        <v>39</v>
      </c>
      <c r="R717" s="94" t="str">
        <f t="shared" si="79"/>
        <v>Produkte</v>
      </c>
      <c r="S717" s="94" t="str">
        <f t="shared" si="80"/>
        <v>BUs</v>
      </c>
      <c r="T717" s="94" t="str">
        <f t="shared" si="81"/>
        <v>Symptome</v>
      </c>
      <c r="U717" s="94">
        <f>IFERROR(VLOOKUP(Abfalldokumentation!$W717,Kennzahlen!S:U,3,FALSE)*Abfalldokumentation!$J717,"0")</f>
        <v>3.5</v>
      </c>
      <c r="V717" s="93" t="str">
        <f>IF(ISBLANK(A717),VLOOKUP(Abfalldokumentation!$W717,'Linien - BU'!R:S,2,FALSE),A717)</f>
        <v>Bu4</v>
      </c>
      <c r="W717" s="95">
        <f t="shared" si="82"/>
        <v>29500482</v>
      </c>
      <c r="X717" s="108">
        <f t="shared" si="83"/>
        <v>61</v>
      </c>
      <c r="Y717" s="34"/>
      <c r="AC717" s="34"/>
      <c r="AF717" s="34"/>
      <c r="AG717" s="34"/>
      <c r="AH717" s="34"/>
    </row>
    <row r="718" spans="1:34" ht="30" customHeight="1" x14ac:dyDescent="0.25">
      <c r="A718" s="50" t="s">
        <v>376</v>
      </c>
      <c r="B718" s="51">
        <v>29500594</v>
      </c>
      <c r="C718" s="51">
        <v>541</v>
      </c>
      <c r="D718" s="51">
        <v>61</v>
      </c>
      <c r="E718" s="52">
        <v>44467</v>
      </c>
      <c r="F718" s="53" t="s">
        <v>15042</v>
      </c>
      <c r="G718" s="51" t="s">
        <v>287</v>
      </c>
      <c r="H718" s="55" t="str">
        <f>IFERROR(VLOOKUP(Abfalldokumentation!$B718,Artikel!A:C,3,FALSE),Abfalldokumentation!$B718)</f>
        <v>VOS Früchte Blöcke</v>
      </c>
      <c r="I718" s="96" t="str">
        <f>VLOOKUP(V718,'Linien - BU'!A:B,2,FALSE)</f>
        <v>BU3</v>
      </c>
      <c r="J718" s="97">
        <f t="shared" si="77"/>
        <v>541</v>
      </c>
      <c r="K718" s="98">
        <f>Abfalldokumentation!$E718</f>
        <v>44467</v>
      </c>
      <c r="L718" s="97" t="str">
        <f>IFERROR(IF(AND(OR(Abfalldokumentation!$I718="BU3",Abfalldokumentation!$I718="Verkauf"),Abfalldokumentation!$N718="Schimmel",Abfalldokumentation!$O718="keinen Abnehmer/kein Schälpersonal"),"Div. Zipfel, ES ohne Verwendung",VLOOKUP(Abfalldokumentation!$M718,Produktgruppen!A:B,2,FALSE)),"-")</f>
        <v>Vorschmelz</v>
      </c>
      <c r="M718" s="99" t="str">
        <f>IFERROR(VLOOKUP(Abfalldokumentation!$W718,Artikel!A:C,3,FALSE),Abfalldokumentation!$W718)</f>
        <v>VOS Früchte Blöcke</v>
      </c>
      <c r="N718" s="100" t="str">
        <f>VLOOKUP(D718,'Liste Gründe'!A:D,2,FALSE)</f>
        <v>keinen Verwendungszweck</v>
      </c>
      <c r="O718" s="98" t="str">
        <f>IF(ISBLANK(F718),VLOOKUP(Abfalldokumentation!$X718,'Liste Gründe'!A:D,3,FALSE),F718)</f>
        <v>keinen Verkauf, keinen Einsatz möglich</v>
      </c>
      <c r="P718" s="100" t="str">
        <f>IF(ISBLANK(Abfalldokumentation!$G718),"-",Abfalldokumentation!$G718)</f>
        <v>kein Verkauf, kein Einsatz möglich</v>
      </c>
      <c r="Q718" s="99">
        <f t="shared" si="78"/>
        <v>39</v>
      </c>
      <c r="R718" s="100" t="str">
        <f t="shared" si="79"/>
        <v>Produkte</v>
      </c>
      <c r="S718" s="100" t="str">
        <f t="shared" si="80"/>
        <v>BUs</v>
      </c>
      <c r="T718" s="100" t="str">
        <f t="shared" si="81"/>
        <v>Symptome</v>
      </c>
      <c r="U718" s="100">
        <f>IFERROR(VLOOKUP(Abfalldokumentation!$W718,Kennzahlen!S:U,3,FALSE)*Abfalldokumentation!$J718,"0")</f>
        <v>270.5</v>
      </c>
      <c r="V718" s="99" t="str">
        <f>IF(ISBLANK(A718),VLOOKUP(Abfalldokumentation!$W718,'Linien - BU'!R:S,2,FALSE),A718)</f>
        <v>L18</v>
      </c>
      <c r="W718" s="95">
        <f t="shared" si="82"/>
        <v>29500594</v>
      </c>
      <c r="X718" s="108">
        <f t="shared" si="83"/>
        <v>61</v>
      </c>
      <c r="Y718" s="34"/>
      <c r="AC718" s="34"/>
      <c r="AF718" s="34"/>
      <c r="AG718" s="34"/>
      <c r="AH718" s="34"/>
    </row>
    <row r="719" spans="1:34" ht="30" customHeight="1" x14ac:dyDescent="0.25">
      <c r="A719" s="56" t="s">
        <v>15087</v>
      </c>
      <c r="B719" s="57">
        <v>29500886</v>
      </c>
      <c r="C719" s="57">
        <v>15</v>
      </c>
      <c r="D719" s="57">
        <v>61</v>
      </c>
      <c r="E719" s="58">
        <v>44467</v>
      </c>
      <c r="F719" s="59" t="s">
        <v>15</v>
      </c>
      <c r="G719" s="57" t="s">
        <v>208</v>
      </c>
      <c r="H719" s="61" t="str">
        <f>IFERROR(VLOOKUP(Abfalldokumentation!$B719,Artikel!A:C,3,FALSE),Abfalldokumentation!$B719)</f>
        <v>ABS MEDI-KRÄUK</v>
      </c>
      <c r="I719" s="90" t="str">
        <f>VLOOKUP(V719,'Linien - BU'!A:B,2,FALSE)</f>
        <v>BU4</v>
      </c>
      <c r="J719" s="91">
        <f t="shared" si="77"/>
        <v>15</v>
      </c>
      <c r="K719" s="92">
        <f>Abfalldokumentation!$E719</f>
        <v>44467</v>
      </c>
      <c r="L719" s="91" t="str">
        <f>IFERROR(IF(AND(OR(Abfalldokumentation!$I719="BU3",Abfalldokumentation!$I719="Verkauf"),Abfalldokumentation!$N719="Schimmel",Abfalldokumentation!$O719="keinen Abnehmer/kein Schälpersonal"),"Div. Zipfel, ES ohne Verwendung",VLOOKUP(Abfalldokumentation!$M719,Produktgruppen!A:B,2,FALSE)),"-")</f>
        <v>ABS</v>
      </c>
      <c r="M719" s="93" t="str">
        <f>IFERROR(VLOOKUP(Abfalldokumentation!$W719,Artikel!A:C,3,FALSE),Abfalldokumentation!$W719)</f>
        <v>ABS MEDI-KRÄUK</v>
      </c>
      <c r="N719" s="94" t="str">
        <f>VLOOKUP(D719,'Liste Gründe'!A:D,2,FALSE)</f>
        <v>keinen Verwendungszweck</v>
      </c>
      <c r="O719" s="92" t="str">
        <f>IF(ISBLANK(F719),VLOOKUP(Abfalldokumentation!$X719,'Liste Gründe'!A:D,3,FALSE),F719)</f>
        <v>keinen Verwendungszweck</v>
      </c>
      <c r="P719" s="94" t="str">
        <f>IF(ISBLANK(Abfalldokumentation!$G719),"-",Abfalldokumentation!$G719)</f>
        <v>&lt;500kg/Monat</v>
      </c>
      <c r="Q719" s="93">
        <f t="shared" si="78"/>
        <v>39</v>
      </c>
      <c r="R719" s="94" t="str">
        <f t="shared" si="79"/>
        <v>Produkte</v>
      </c>
      <c r="S719" s="94" t="str">
        <f t="shared" si="80"/>
        <v>BUs</v>
      </c>
      <c r="T719" s="94" t="str">
        <f t="shared" si="81"/>
        <v>Symptome</v>
      </c>
      <c r="U719" s="94">
        <f>IFERROR(VLOOKUP(Abfalldokumentation!$W719,Kennzahlen!S:U,3,FALSE)*Abfalldokumentation!$J719,"0")</f>
        <v>22.5</v>
      </c>
      <c r="V719" s="93" t="str">
        <f>IF(ISBLANK(A719),VLOOKUP(Abfalldokumentation!$W719,'Linien - BU'!R:S,2,FALSE),A719)</f>
        <v>L21</v>
      </c>
      <c r="W719" s="95">
        <f t="shared" si="82"/>
        <v>29500886</v>
      </c>
      <c r="X719" s="108">
        <f t="shared" si="83"/>
        <v>61</v>
      </c>
      <c r="Y719" s="34"/>
      <c r="AC719" s="34"/>
      <c r="AF719" s="34"/>
      <c r="AG719" s="34"/>
      <c r="AH719" s="34"/>
    </row>
    <row r="720" spans="1:34" ht="30" customHeight="1" x14ac:dyDescent="0.25">
      <c r="A720" s="50" t="s">
        <v>15064</v>
      </c>
      <c r="B720" s="51">
        <v>29500891</v>
      </c>
      <c r="C720" s="51">
        <v>11</v>
      </c>
      <c r="D720" s="51">
        <v>61</v>
      </c>
      <c r="E720" s="52">
        <v>44467</v>
      </c>
      <c r="F720" s="53" t="s">
        <v>15</v>
      </c>
      <c r="G720" s="51" t="s">
        <v>79</v>
      </c>
      <c r="H720" s="55" t="str">
        <f>IFERROR(VLOOKUP(Abfalldokumentation!$B720,Artikel!A:C,3,FALSE),Abfalldokumentation!$B720)</f>
        <v>ABS PECO</v>
      </c>
      <c r="I720" s="96" t="str">
        <f>VLOOKUP(V720,'Linien - BU'!A:B,2,FALSE)</f>
        <v>BU4</v>
      </c>
      <c r="J720" s="97">
        <f t="shared" si="77"/>
        <v>11</v>
      </c>
      <c r="K720" s="98">
        <f>Abfalldokumentation!$E720</f>
        <v>44467</v>
      </c>
      <c r="L720" s="97" t="str">
        <f>IFERROR(IF(AND(OR(Abfalldokumentation!$I720="BU3",Abfalldokumentation!$I720="Verkauf"),Abfalldokumentation!$N720="Schimmel",Abfalldokumentation!$O720="keinen Abnehmer/kein Schälpersonal"),"Div. Zipfel, ES ohne Verwendung",VLOOKUP(Abfalldokumentation!$M720,Produktgruppen!A:B,2,FALSE)),"-")</f>
        <v>ABS</v>
      </c>
      <c r="M720" s="99" t="str">
        <f>IFERROR(VLOOKUP(Abfalldokumentation!$W720,Artikel!A:C,3,FALSE),Abfalldokumentation!$W720)</f>
        <v>ABS PECO</v>
      </c>
      <c r="N720" s="100" t="str">
        <f>VLOOKUP(D720,'Liste Gründe'!A:D,2,FALSE)</f>
        <v>keinen Verwendungszweck</v>
      </c>
      <c r="O720" s="98" t="str">
        <f>IF(ISBLANK(F720),VLOOKUP(Abfalldokumentation!$X720,'Liste Gründe'!A:D,3,FALSE),F720)</f>
        <v>keinen Verwendungszweck</v>
      </c>
      <c r="P720" s="100" t="str">
        <f>IF(ISBLANK(Abfalldokumentation!$G720),"-",Abfalldokumentation!$G720)</f>
        <v>&lt;300kg/Monat</v>
      </c>
      <c r="Q720" s="99">
        <f t="shared" si="78"/>
        <v>39</v>
      </c>
      <c r="R720" s="100" t="str">
        <f t="shared" si="79"/>
        <v>Produkte</v>
      </c>
      <c r="S720" s="100" t="str">
        <f t="shared" si="80"/>
        <v>BUs</v>
      </c>
      <c r="T720" s="100" t="str">
        <f t="shared" si="81"/>
        <v>Symptome</v>
      </c>
      <c r="U720" s="100">
        <f>IFERROR(VLOOKUP(Abfalldokumentation!$W720,Kennzahlen!S:U,3,FALSE)*Abfalldokumentation!$J720,"0")</f>
        <v>16.176470588235297</v>
      </c>
      <c r="V720" s="99" t="str">
        <f>IF(ISBLANK(A720),VLOOKUP(Abfalldokumentation!$W720,'Linien - BU'!R:S,2,FALSE),A720)</f>
        <v>L23</v>
      </c>
      <c r="W720" s="95">
        <f t="shared" si="82"/>
        <v>29500891</v>
      </c>
      <c r="X720" s="108">
        <f t="shared" si="83"/>
        <v>61</v>
      </c>
      <c r="Y720" s="34"/>
      <c r="AC720" s="34"/>
      <c r="AF720" s="34"/>
      <c r="AG720" s="34"/>
      <c r="AH720" s="34"/>
    </row>
    <row r="721" spans="1:34" ht="30" customHeight="1" x14ac:dyDescent="0.25">
      <c r="A721" s="56" t="s">
        <v>15060</v>
      </c>
      <c r="B721" s="57">
        <v>29500895</v>
      </c>
      <c r="C721" s="57">
        <v>12</v>
      </c>
      <c r="D721" s="57">
        <v>61</v>
      </c>
      <c r="E721" s="58">
        <v>44467</v>
      </c>
      <c r="F721" s="59" t="s">
        <v>15</v>
      </c>
      <c r="G721" s="57" t="s">
        <v>145</v>
      </c>
      <c r="H721" s="61" t="str">
        <f>IFERROR(VLOOKUP(Abfalldokumentation!$B721,Artikel!A:C,3,FALSE),Abfalldokumentation!$B721)</f>
        <v>ABS BRIE</v>
      </c>
      <c r="I721" s="90" t="str">
        <f>VLOOKUP(V721,'Linien - BU'!A:B,2,FALSE)</f>
        <v>BU4</v>
      </c>
      <c r="J721" s="91">
        <f t="shared" si="77"/>
        <v>12</v>
      </c>
      <c r="K721" s="92">
        <f>Abfalldokumentation!$E721</f>
        <v>44467</v>
      </c>
      <c r="L721" s="91" t="str">
        <f>IFERROR(IF(AND(OR(Abfalldokumentation!$I721="BU3",Abfalldokumentation!$I721="Verkauf"),Abfalldokumentation!$N721="Schimmel",Abfalldokumentation!$O721="keinen Abnehmer/kein Schälpersonal"),"Div. Zipfel, ES ohne Verwendung",VLOOKUP(Abfalldokumentation!$M721,Produktgruppen!A:B,2,FALSE)),"-")</f>
        <v>ABS</v>
      </c>
      <c r="M721" s="93" t="str">
        <f>IFERROR(VLOOKUP(Abfalldokumentation!$W721,Artikel!A:C,3,FALSE),Abfalldokumentation!$W721)</f>
        <v>ABS BRIE</v>
      </c>
      <c r="N721" s="94" t="str">
        <f>VLOOKUP(D721,'Liste Gründe'!A:D,2,FALSE)</f>
        <v>keinen Verwendungszweck</v>
      </c>
      <c r="O721" s="92" t="str">
        <f>IF(ISBLANK(F721),VLOOKUP(Abfalldokumentation!$X721,'Liste Gründe'!A:D,3,FALSE),F721)</f>
        <v>keinen Verwendungszweck</v>
      </c>
      <c r="P721" s="94" t="str">
        <f>IF(ISBLANK(Abfalldokumentation!$G721),"-",Abfalldokumentation!$G721)</f>
        <v>&lt;20kg/Monat</v>
      </c>
      <c r="Q721" s="93">
        <f t="shared" si="78"/>
        <v>39</v>
      </c>
      <c r="R721" s="94" t="str">
        <f t="shared" si="79"/>
        <v>Produkte</v>
      </c>
      <c r="S721" s="94" t="str">
        <f t="shared" si="80"/>
        <v>BUs</v>
      </c>
      <c r="T721" s="94" t="str">
        <f t="shared" si="81"/>
        <v>Symptome</v>
      </c>
      <c r="U721" s="94">
        <f>IFERROR(VLOOKUP(Abfalldokumentation!$W721,Kennzahlen!S:U,3,FALSE)*Abfalldokumentation!$J721,"0")</f>
        <v>0.12</v>
      </c>
      <c r="V721" s="93" t="str">
        <f>IF(ISBLANK(A721),VLOOKUP(Abfalldokumentation!$W721,'Linien - BU'!R:S,2,FALSE),A721)</f>
        <v>L20</v>
      </c>
      <c r="W721" s="95">
        <f t="shared" si="82"/>
        <v>29500895</v>
      </c>
      <c r="X721" s="108">
        <f t="shared" si="83"/>
        <v>61</v>
      </c>
      <c r="Y721" s="34"/>
      <c r="AC721" s="34"/>
      <c r="AF721" s="34"/>
      <c r="AG721" s="34"/>
      <c r="AH721" s="34"/>
    </row>
    <row r="722" spans="1:34" ht="30" customHeight="1" x14ac:dyDescent="0.25">
      <c r="A722" s="50" t="s">
        <v>15064</v>
      </c>
      <c r="B722" s="51">
        <v>29500900</v>
      </c>
      <c r="C722" s="51">
        <v>8</v>
      </c>
      <c r="D722" s="51">
        <v>61</v>
      </c>
      <c r="E722" s="52">
        <v>44467</v>
      </c>
      <c r="F722" s="53" t="s">
        <v>15</v>
      </c>
      <c r="G722" s="51" t="s">
        <v>79</v>
      </c>
      <c r="H722" s="55" t="str">
        <f>IFERROR(VLOOKUP(Abfalldokumentation!$B722,Artikel!A:C,3,FALSE),Abfalldokumentation!$B722)</f>
        <v>ABS ROVIN</v>
      </c>
      <c r="I722" s="96" t="str">
        <f>VLOOKUP(V722,'Linien - BU'!A:B,2,FALSE)</f>
        <v>BU4</v>
      </c>
      <c r="J722" s="97">
        <f t="shared" si="77"/>
        <v>8</v>
      </c>
      <c r="K722" s="98">
        <f>Abfalldokumentation!$E722</f>
        <v>44467</v>
      </c>
      <c r="L722" s="97" t="str">
        <f>IFERROR(IF(AND(OR(Abfalldokumentation!$I722="BU3",Abfalldokumentation!$I722="Verkauf"),Abfalldokumentation!$N722="Schimmel",Abfalldokumentation!$O722="keinen Abnehmer/kein Schälpersonal"),"Div. Zipfel, ES ohne Verwendung",VLOOKUP(Abfalldokumentation!$M722,Produktgruppen!A:B,2,FALSE)),"-")</f>
        <v>ABS</v>
      </c>
      <c r="M722" s="99" t="str">
        <f>IFERROR(VLOOKUP(Abfalldokumentation!$W722,Artikel!A:C,3,FALSE),Abfalldokumentation!$W722)</f>
        <v>ABS ROVIN</v>
      </c>
      <c r="N722" s="100" t="str">
        <f>VLOOKUP(D722,'Liste Gründe'!A:D,2,FALSE)</f>
        <v>keinen Verwendungszweck</v>
      </c>
      <c r="O722" s="98" t="str">
        <f>IF(ISBLANK(F722),VLOOKUP(Abfalldokumentation!$X722,'Liste Gründe'!A:D,3,FALSE),F722)</f>
        <v>keinen Verwendungszweck</v>
      </c>
      <c r="P722" s="100" t="str">
        <f>IF(ISBLANK(Abfalldokumentation!$G722),"-",Abfalldokumentation!$G722)</f>
        <v>&lt;300kg/Monat</v>
      </c>
      <c r="Q722" s="99">
        <f t="shared" si="78"/>
        <v>39</v>
      </c>
      <c r="R722" s="100" t="str">
        <f t="shared" si="79"/>
        <v>Produkte</v>
      </c>
      <c r="S722" s="100" t="str">
        <f t="shared" si="80"/>
        <v>BUs</v>
      </c>
      <c r="T722" s="100" t="str">
        <f t="shared" si="81"/>
        <v>Symptome</v>
      </c>
      <c r="U722" s="100">
        <f>IFERROR(VLOOKUP(Abfalldokumentation!$W722,Kennzahlen!S:U,3,FALSE)*Abfalldokumentation!$J722,"0")</f>
        <v>0.08</v>
      </c>
      <c r="V722" s="99" t="str">
        <f>IF(ISBLANK(A722),VLOOKUP(Abfalldokumentation!$W722,'Linien - BU'!R:S,2,FALSE),A722)</f>
        <v>L23</v>
      </c>
      <c r="W722" s="95">
        <f t="shared" si="82"/>
        <v>29500900</v>
      </c>
      <c r="X722" s="108">
        <f t="shared" si="83"/>
        <v>61</v>
      </c>
      <c r="Y722" s="34"/>
      <c r="AC722" s="34"/>
      <c r="AF722" s="34"/>
      <c r="AG722" s="34"/>
      <c r="AH722" s="34"/>
    </row>
    <row r="723" spans="1:34" ht="30" customHeight="1" x14ac:dyDescent="0.25">
      <c r="A723" s="56" t="s">
        <v>15064</v>
      </c>
      <c r="B723" s="57">
        <v>29500900</v>
      </c>
      <c r="C723" s="57">
        <v>3</v>
      </c>
      <c r="D723" s="57">
        <v>61</v>
      </c>
      <c r="E723" s="58">
        <v>44467</v>
      </c>
      <c r="F723" s="59" t="s">
        <v>15</v>
      </c>
      <c r="G723" s="57" t="s">
        <v>79</v>
      </c>
      <c r="H723" s="61" t="str">
        <f>IFERROR(VLOOKUP(Abfalldokumentation!$B723,Artikel!A:C,3,FALSE),Abfalldokumentation!$B723)</f>
        <v>ABS ROVIN</v>
      </c>
      <c r="I723" s="90" t="str">
        <f>VLOOKUP(V723,'Linien - BU'!A:B,2,FALSE)</f>
        <v>BU4</v>
      </c>
      <c r="J723" s="91">
        <f t="shared" si="77"/>
        <v>3</v>
      </c>
      <c r="K723" s="92">
        <f>Abfalldokumentation!$E723</f>
        <v>44467</v>
      </c>
      <c r="L723" s="91" t="str">
        <f>IFERROR(IF(AND(OR(Abfalldokumentation!$I723="BU3",Abfalldokumentation!$I723="Verkauf"),Abfalldokumentation!$N723="Schimmel",Abfalldokumentation!$O723="keinen Abnehmer/kein Schälpersonal"),"Div. Zipfel, ES ohne Verwendung",VLOOKUP(Abfalldokumentation!$M723,Produktgruppen!A:B,2,FALSE)),"-")</f>
        <v>ABS</v>
      </c>
      <c r="M723" s="93" t="str">
        <f>IFERROR(VLOOKUP(Abfalldokumentation!$W723,Artikel!A:C,3,FALSE),Abfalldokumentation!$W723)</f>
        <v>ABS ROVIN</v>
      </c>
      <c r="N723" s="94" t="str">
        <f>VLOOKUP(D723,'Liste Gründe'!A:D,2,FALSE)</f>
        <v>keinen Verwendungszweck</v>
      </c>
      <c r="O723" s="92" t="str">
        <f>IF(ISBLANK(F723),VLOOKUP(Abfalldokumentation!$X723,'Liste Gründe'!A:D,3,FALSE),F723)</f>
        <v>keinen Verwendungszweck</v>
      </c>
      <c r="P723" s="94" t="str">
        <f>IF(ISBLANK(Abfalldokumentation!$G723),"-",Abfalldokumentation!$G723)</f>
        <v>&lt;300kg/Monat</v>
      </c>
      <c r="Q723" s="93">
        <f t="shared" si="78"/>
        <v>39</v>
      </c>
      <c r="R723" s="94" t="str">
        <f t="shared" si="79"/>
        <v>Produkte</v>
      </c>
      <c r="S723" s="94" t="str">
        <f t="shared" si="80"/>
        <v>BUs</v>
      </c>
      <c r="T723" s="94" t="str">
        <f t="shared" si="81"/>
        <v>Symptome</v>
      </c>
      <c r="U723" s="94">
        <f>IFERROR(VLOOKUP(Abfalldokumentation!$W723,Kennzahlen!S:U,3,FALSE)*Abfalldokumentation!$J723,"0")</f>
        <v>0.03</v>
      </c>
      <c r="V723" s="93" t="str">
        <f>IF(ISBLANK(A723),VLOOKUP(Abfalldokumentation!$W723,'Linien - BU'!R:S,2,FALSE),A723)</f>
        <v>L23</v>
      </c>
      <c r="W723" s="95">
        <f t="shared" si="82"/>
        <v>29500900</v>
      </c>
      <c r="X723" s="108">
        <f t="shared" si="83"/>
        <v>61</v>
      </c>
      <c r="Y723" s="34"/>
      <c r="AC723" s="34"/>
      <c r="AF723" s="34"/>
      <c r="AG723" s="34"/>
      <c r="AH723" s="34"/>
    </row>
    <row r="724" spans="1:34" ht="30" customHeight="1" x14ac:dyDescent="0.25">
      <c r="A724" s="50" t="s">
        <v>15087</v>
      </c>
      <c r="B724" s="51">
        <v>29500906</v>
      </c>
      <c r="C724" s="51">
        <v>8</v>
      </c>
      <c r="D724" s="51">
        <v>61</v>
      </c>
      <c r="E724" s="52">
        <v>44467</v>
      </c>
      <c r="F724" s="53" t="s">
        <v>15</v>
      </c>
      <c r="G724" s="51" t="s">
        <v>79</v>
      </c>
      <c r="H724" s="55" t="str">
        <f>IFERROR(VLOOKUP(Abfalldokumentation!$B724,Artikel!A:C,3,FALSE),Abfalldokumentation!$B724)</f>
        <v>ABS SCH-PAUL</v>
      </c>
      <c r="I724" s="96" t="str">
        <f>VLOOKUP(V724,'Linien - BU'!A:B,2,FALSE)</f>
        <v>BU4</v>
      </c>
      <c r="J724" s="97">
        <f t="shared" si="77"/>
        <v>8</v>
      </c>
      <c r="K724" s="98">
        <f>Abfalldokumentation!$E724</f>
        <v>44467</v>
      </c>
      <c r="L724" s="97" t="str">
        <f>IFERROR(IF(AND(OR(Abfalldokumentation!$I724="BU3",Abfalldokumentation!$I724="Verkauf"),Abfalldokumentation!$N724="Schimmel",Abfalldokumentation!$O724="keinen Abnehmer/kein Schälpersonal"),"Div. Zipfel, ES ohne Verwendung",VLOOKUP(Abfalldokumentation!$M724,Produktgruppen!A:B,2,FALSE)),"-")</f>
        <v>ABS</v>
      </c>
      <c r="M724" s="99" t="str">
        <f>IFERROR(VLOOKUP(Abfalldokumentation!$W724,Artikel!A:C,3,FALSE),Abfalldokumentation!$W724)</f>
        <v>ABS SCH-PAUL</v>
      </c>
      <c r="N724" s="100" t="str">
        <f>VLOOKUP(D724,'Liste Gründe'!A:D,2,FALSE)</f>
        <v>keinen Verwendungszweck</v>
      </c>
      <c r="O724" s="98" t="str">
        <f>IF(ISBLANK(F724),VLOOKUP(Abfalldokumentation!$X724,'Liste Gründe'!A:D,3,FALSE),F724)</f>
        <v>keinen Verwendungszweck</v>
      </c>
      <c r="P724" s="100" t="str">
        <f>IF(ISBLANK(Abfalldokumentation!$G724),"-",Abfalldokumentation!$G724)</f>
        <v>&lt;300kg/Monat</v>
      </c>
      <c r="Q724" s="99">
        <f t="shared" si="78"/>
        <v>39</v>
      </c>
      <c r="R724" s="100" t="str">
        <f t="shared" si="79"/>
        <v>Produkte</v>
      </c>
      <c r="S724" s="100" t="str">
        <f t="shared" si="80"/>
        <v>BUs</v>
      </c>
      <c r="T724" s="100" t="str">
        <f t="shared" si="81"/>
        <v>Symptome</v>
      </c>
      <c r="U724" s="100">
        <f>IFERROR(VLOOKUP(Abfalldokumentation!$W724,Kennzahlen!S:U,3,FALSE)*Abfalldokumentation!$J724,"0")</f>
        <v>0.08</v>
      </c>
      <c r="V724" s="99" t="str">
        <f>IF(ISBLANK(A724),VLOOKUP(Abfalldokumentation!$W724,'Linien - BU'!R:S,2,FALSE),A724)</f>
        <v>L21</v>
      </c>
      <c r="W724" s="95">
        <f t="shared" si="82"/>
        <v>29500906</v>
      </c>
      <c r="X724" s="108">
        <f t="shared" si="83"/>
        <v>61</v>
      </c>
      <c r="Y724" s="34"/>
      <c r="AC724" s="34"/>
      <c r="AF724" s="34"/>
      <c r="AG724" s="34"/>
      <c r="AH724" s="34"/>
    </row>
    <row r="725" spans="1:34" ht="30" customHeight="1" x14ac:dyDescent="0.25">
      <c r="A725" s="56" t="s">
        <v>15077</v>
      </c>
      <c r="B725" s="57">
        <v>29500910</v>
      </c>
      <c r="C725" s="57">
        <v>10</v>
      </c>
      <c r="D725" s="57">
        <v>61</v>
      </c>
      <c r="E725" s="58">
        <v>44467</v>
      </c>
      <c r="F725" s="59" t="s">
        <v>15</v>
      </c>
      <c r="G725" s="57" t="s">
        <v>208</v>
      </c>
      <c r="H725" s="61" t="str">
        <f>IFERROR(VLOOKUP(Abfalldokumentation!$B725,Artikel!A:C,3,FALSE),Abfalldokumentation!$B725)</f>
        <v>ABS Unser Blütenkäse</v>
      </c>
      <c r="I725" s="90" t="str">
        <f>VLOOKUP(V725,'Linien - BU'!A:B,2,FALSE)</f>
        <v>BU4</v>
      </c>
      <c r="J725" s="91">
        <f t="shared" si="77"/>
        <v>10</v>
      </c>
      <c r="K725" s="92">
        <f>Abfalldokumentation!$E725</f>
        <v>44467</v>
      </c>
      <c r="L725" s="91" t="str">
        <f>IFERROR(IF(AND(OR(Abfalldokumentation!$I725="BU3",Abfalldokumentation!$I725="Verkauf"),Abfalldokumentation!$N725="Schimmel",Abfalldokumentation!$O725="keinen Abnehmer/kein Schälpersonal"),"Div. Zipfel, ES ohne Verwendung",VLOOKUP(Abfalldokumentation!$M725,Produktgruppen!A:B,2,FALSE)),"-")</f>
        <v>ABS</v>
      </c>
      <c r="M725" s="93" t="str">
        <f>IFERROR(VLOOKUP(Abfalldokumentation!$W725,Artikel!A:C,3,FALSE),Abfalldokumentation!$W725)</f>
        <v>ABS Unser Blütenkäse</v>
      </c>
      <c r="N725" s="94" t="str">
        <f>VLOOKUP(D725,'Liste Gründe'!A:D,2,FALSE)</f>
        <v>keinen Verwendungszweck</v>
      </c>
      <c r="O725" s="92" t="str">
        <f>IF(ISBLANK(F725),VLOOKUP(Abfalldokumentation!$X725,'Liste Gründe'!A:D,3,FALSE),F725)</f>
        <v>keinen Verwendungszweck</v>
      </c>
      <c r="P725" s="94" t="str">
        <f>IF(ISBLANK(Abfalldokumentation!$G725),"-",Abfalldokumentation!$G725)</f>
        <v>&lt;500kg/Monat</v>
      </c>
      <c r="Q725" s="93">
        <f t="shared" si="78"/>
        <v>39</v>
      </c>
      <c r="R725" s="94" t="str">
        <f t="shared" si="79"/>
        <v>Produkte</v>
      </c>
      <c r="S725" s="94" t="str">
        <f t="shared" si="80"/>
        <v>BUs</v>
      </c>
      <c r="T725" s="94" t="str">
        <f t="shared" si="81"/>
        <v>Symptome</v>
      </c>
      <c r="U725" s="94">
        <f>IFERROR(VLOOKUP(Abfalldokumentation!$W725,Kennzahlen!S:U,3,FALSE)*Abfalldokumentation!$J725,"0")</f>
        <v>0.1</v>
      </c>
      <c r="V725" s="93" t="str">
        <f>IF(ISBLANK(A725),VLOOKUP(Abfalldokumentation!$W725,'Linien - BU'!R:S,2,FALSE),A725)</f>
        <v>L22</v>
      </c>
      <c r="W725" s="95">
        <f t="shared" si="82"/>
        <v>29500910</v>
      </c>
      <c r="X725" s="108">
        <f t="shared" si="83"/>
        <v>61</v>
      </c>
      <c r="Y725" s="34"/>
      <c r="AC725" s="34"/>
      <c r="AF725" s="34"/>
      <c r="AG725" s="34"/>
      <c r="AH725" s="34"/>
    </row>
    <row r="726" spans="1:34" ht="30" customHeight="1" x14ac:dyDescent="0.25">
      <c r="A726" s="50" t="s">
        <v>74</v>
      </c>
      <c r="B726" s="51">
        <v>29500917</v>
      </c>
      <c r="C726" s="51">
        <v>84</v>
      </c>
      <c r="D726" s="51">
        <v>22</v>
      </c>
      <c r="E726" s="52">
        <v>44467</v>
      </c>
      <c r="F726" s="53" t="s">
        <v>72</v>
      </c>
      <c r="G726" s="51" t="s">
        <v>73</v>
      </c>
      <c r="H726" s="55" t="str">
        <f>IFERROR(VLOOKUP(Abfalldokumentation!$B726,Artikel!A:C,3,FALSE),Abfalldokumentation!$B726)</f>
        <v>VOS-ABS ENTSORGUNG</v>
      </c>
      <c r="I726" s="96" t="str">
        <f>VLOOKUP(V726,'Linien - BU'!A:B,2,FALSE)</f>
        <v>BU1</v>
      </c>
      <c r="J726" s="97">
        <f t="shared" si="77"/>
        <v>84</v>
      </c>
      <c r="K726" s="98">
        <f>Abfalldokumentation!$E726</f>
        <v>44467</v>
      </c>
      <c r="L726" s="97" t="str">
        <f>IFERROR(IF(AND(OR(Abfalldokumentation!$I726="BU3",Abfalldokumentation!$I726="Verkauf"),Abfalldokumentation!$N726="Schimmel",Abfalldokumentation!$O726="keinen Abnehmer/kein Schälpersonal"),"Div. Zipfel, ES ohne Verwendung",VLOOKUP(Abfalldokumentation!$M726,Produktgruppen!A:B,2,FALSE)),"-")</f>
        <v>Vorschmelz</v>
      </c>
      <c r="M726" s="99" t="str">
        <f>IFERROR(VLOOKUP(Abfalldokumentation!$W726,Artikel!A:C,3,FALSE),Abfalldokumentation!$W726)</f>
        <v>VOS-ABS ENTSORGUNG</v>
      </c>
      <c r="N726" s="100" t="str">
        <f>VLOOKUP(D726,'Liste Gründe'!A:D,2,FALSE)</f>
        <v>Rest</v>
      </c>
      <c r="O726" s="98" t="str">
        <f>IF(ISBLANK(F726),VLOOKUP(Abfalldokumentation!$X726,'Liste Gründe'!A:D,3,FALSE),F726)</f>
        <v>geschälte Rinde</v>
      </c>
      <c r="P726" s="100" t="str">
        <f>IF(ISBLANK(Abfalldokumentation!$G726),"-",Abfalldokumentation!$G726)</f>
        <v>keine Verwendung möglich</v>
      </c>
      <c r="Q726" s="99">
        <f t="shared" si="78"/>
        <v>39</v>
      </c>
      <c r="R726" s="100" t="str">
        <f t="shared" si="79"/>
        <v>Produkte</v>
      </c>
      <c r="S726" s="100" t="str">
        <f t="shared" si="80"/>
        <v>BUs</v>
      </c>
      <c r="T726" s="100" t="str">
        <f t="shared" si="81"/>
        <v>Symptome</v>
      </c>
      <c r="U726" s="100">
        <f>IFERROR(VLOOKUP(Abfalldokumentation!$W726,Kennzahlen!S:U,3,FALSE)*Abfalldokumentation!$J726,"0")</f>
        <v>0.84</v>
      </c>
      <c r="V726" s="99" t="str">
        <f>IF(ISBLANK(A726),VLOOKUP(Abfalldokumentation!$W726,'Linien - BU'!R:S,2,FALSE),A726)</f>
        <v>RWV</v>
      </c>
      <c r="W726" s="95">
        <f t="shared" si="82"/>
        <v>29500917</v>
      </c>
      <c r="X726" s="108">
        <f t="shared" si="83"/>
        <v>22</v>
      </c>
      <c r="Y726" s="34"/>
      <c r="AC726" s="34"/>
      <c r="AF726" s="34"/>
      <c r="AG726" s="34"/>
      <c r="AH726" s="34"/>
    </row>
    <row r="727" spans="1:34" ht="30" customHeight="1" x14ac:dyDescent="0.25">
      <c r="A727" s="56" t="s">
        <v>15087</v>
      </c>
      <c r="B727" s="57">
        <v>29500952</v>
      </c>
      <c r="C727" s="57">
        <v>13</v>
      </c>
      <c r="D727" s="57">
        <v>61</v>
      </c>
      <c r="E727" s="58">
        <v>44467</v>
      </c>
      <c r="F727" s="59" t="s">
        <v>15</v>
      </c>
      <c r="G727" s="57" t="s">
        <v>79</v>
      </c>
      <c r="H727" s="61" t="str">
        <f>IFERROR(VLOOKUP(Abfalldokumentation!$B727,Artikel!A:C,3,FALSE),Abfalldokumentation!$B727)</f>
        <v>ABS GRÜN-PESTO</v>
      </c>
      <c r="I727" s="90" t="str">
        <f>VLOOKUP(V727,'Linien - BU'!A:B,2,FALSE)</f>
        <v>BU4</v>
      </c>
      <c r="J727" s="91">
        <f t="shared" si="77"/>
        <v>13</v>
      </c>
      <c r="K727" s="92">
        <f>Abfalldokumentation!$E727</f>
        <v>44467</v>
      </c>
      <c r="L727" s="91" t="str">
        <f>IFERROR(IF(AND(OR(Abfalldokumentation!$I727="BU3",Abfalldokumentation!$I727="Verkauf"),Abfalldokumentation!$N727="Schimmel",Abfalldokumentation!$O727="keinen Abnehmer/kein Schälpersonal"),"Div. Zipfel, ES ohne Verwendung",VLOOKUP(Abfalldokumentation!$M727,Produktgruppen!A:B,2,FALSE)),"-")</f>
        <v>ABS</v>
      </c>
      <c r="M727" s="93" t="str">
        <f>IFERROR(VLOOKUP(Abfalldokumentation!$W727,Artikel!A:C,3,FALSE),Abfalldokumentation!$W727)</f>
        <v>ABS GRÜN-PESTO</v>
      </c>
      <c r="N727" s="94" t="str">
        <f>VLOOKUP(D727,'Liste Gründe'!A:D,2,FALSE)</f>
        <v>keinen Verwendungszweck</v>
      </c>
      <c r="O727" s="92" t="str">
        <f>IF(ISBLANK(F727),VLOOKUP(Abfalldokumentation!$X727,'Liste Gründe'!A:D,3,FALSE),F727)</f>
        <v>keinen Verwendungszweck</v>
      </c>
      <c r="P727" s="94" t="str">
        <f>IF(ISBLANK(Abfalldokumentation!$G727),"-",Abfalldokumentation!$G727)</f>
        <v>&lt;300kg/Monat</v>
      </c>
      <c r="Q727" s="93">
        <f t="shared" si="78"/>
        <v>39</v>
      </c>
      <c r="R727" s="94" t="str">
        <f t="shared" si="79"/>
        <v>Produkte</v>
      </c>
      <c r="S727" s="94" t="str">
        <f t="shared" si="80"/>
        <v>BUs</v>
      </c>
      <c r="T727" s="94" t="str">
        <f t="shared" si="81"/>
        <v>Symptome</v>
      </c>
      <c r="U727" s="94">
        <f>IFERROR(VLOOKUP(Abfalldokumentation!$W727,Kennzahlen!S:U,3,FALSE)*Abfalldokumentation!$J727,"0")</f>
        <v>19.5</v>
      </c>
      <c r="V727" s="93" t="str">
        <f>IF(ISBLANK(A727),VLOOKUP(Abfalldokumentation!$W727,'Linien - BU'!R:S,2,FALSE),A727)</f>
        <v>L21</v>
      </c>
      <c r="W727" s="95">
        <f t="shared" si="82"/>
        <v>29500952</v>
      </c>
      <c r="X727" s="108">
        <f t="shared" si="83"/>
        <v>61</v>
      </c>
      <c r="Y727" s="34"/>
      <c r="AC727" s="34"/>
      <c r="AF727" s="34"/>
      <c r="AG727" s="34"/>
      <c r="AH727" s="34"/>
    </row>
    <row r="728" spans="1:34" ht="30" customHeight="1" x14ac:dyDescent="0.25">
      <c r="A728" s="50" t="s">
        <v>15087</v>
      </c>
      <c r="B728" s="51">
        <v>29501009</v>
      </c>
      <c r="C728" s="51">
        <v>3</v>
      </c>
      <c r="D728" s="51">
        <v>61</v>
      </c>
      <c r="E728" s="52">
        <v>44467</v>
      </c>
      <c r="F728" s="53" t="s">
        <v>15</v>
      </c>
      <c r="G728" s="51" t="s">
        <v>79</v>
      </c>
      <c r="H728" s="55" t="str">
        <f>IFERROR(VLOOKUP(Abfalldokumentation!$B728,Artikel!A:C,3,FALSE),Abfalldokumentation!$B728)</f>
        <v>ABS Whisky-Nuts</v>
      </c>
      <c r="I728" s="96" t="str">
        <f>VLOOKUP(V728,'Linien - BU'!A:B,2,FALSE)</f>
        <v>BU4</v>
      </c>
      <c r="J728" s="97">
        <f t="shared" si="77"/>
        <v>3</v>
      </c>
      <c r="K728" s="98">
        <f>Abfalldokumentation!$E728</f>
        <v>44467</v>
      </c>
      <c r="L728" s="97" t="str">
        <f>IFERROR(IF(AND(OR(Abfalldokumentation!$I728="BU3",Abfalldokumentation!$I728="Verkauf"),Abfalldokumentation!$N728="Schimmel",Abfalldokumentation!$O728="keinen Abnehmer/kein Schälpersonal"),"Div. Zipfel, ES ohne Verwendung",VLOOKUP(Abfalldokumentation!$M728,Produktgruppen!A:B,2,FALSE)),"-")</f>
        <v>ABS</v>
      </c>
      <c r="M728" s="99" t="str">
        <f>IFERROR(VLOOKUP(Abfalldokumentation!$W728,Artikel!A:C,3,FALSE),Abfalldokumentation!$W728)</f>
        <v>ABS Whisky-Nuts</v>
      </c>
      <c r="N728" s="100" t="str">
        <f>VLOOKUP(D728,'Liste Gründe'!A:D,2,FALSE)</f>
        <v>keinen Verwendungszweck</v>
      </c>
      <c r="O728" s="98" t="str">
        <f>IF(ISBLANK(F728),VLOOKUP(Abfalldokumentation!$X728,'Liste Gründe'!A:D,3,FALSE),F728)</f>
        <v>keinen Verwendungszweck</v>
      </c>
      <c r="P728" s="100" t="str">
        <f>IF(ISBLANK(Abfalldokumentation!$G728),"-",Abfalldokumentation!$G728)</f>
        <v>&lt;300kg/Monat</v>
      </c>
      <c r="Q728" s="99">
        <f t="shared" si="78"/>
        <v>39</v>
      </c>
      <c r="R728" s="100" t="str">
        <f t="shared" si="79"/>
        <v>Produkte</v>
      </c>
      <c r="S728" s="100" t="str">
        <f t="shared" si="80"/>
        <v>BUs</v>
      </c>
      <c r="T728" s="100" t="str">
        <f t="shared" si="81"/>
        <v>Symptome</v>
      </c>
      <c r="U728" s="100">
        <f>IFERROR(VLOOKUP(Abfalldokumentation!$W728,Kennzahlen!S:U,3,FALSE)*Abfalldokumentation!$J728,"0")</f>
        <v>4.5</v>
      </c>
      <c r="V728" s="99" t="str">
        <f>IF(ISBLANK(A728),VLOOKUP(Abfalldokumentation!$W728,'Linien - BU'!R:S,2,FALSE),A728)</f>
        <v>L21</v>
      </c>
      <c r="W728" s="95">
        <f t="shared" si="82"/>
        <v>29501009</v>
      </c>
      <c r="X728" s="108">
        <f t="shared" si="83"/>
        <v>61</v>
      </c>
      <c r="Y728" s="34"/>
      <c r="AC728" s="34"/>
      <c r="AF728" s="34"/>
      <c r="AG728" s="34"/>
      <c r="AH728" s="34"/>
    </row>
    <row r="729" spans="1:34" ht="30" customHeight="1" x14ac:dyDescent="0.25">
      <c r="A729" s="56" t="s">
        <v>15064</v>
      </c>
      <c r="B729" s="57">
        <v>29501013</v>
      </c>
      <c r="C729" s="57">
        <v>3</v>
      </c>
      <c r="D729" s="57">
        <v>61</v>
      </c>
      <c r="E729" s="58">
        <v>44467</v>
      </c>
      <c r="F729" s="59" t="s">
        <v>15</v>
      </c>
      <c r="G729" s="57" t="s">
        <v>145</v>
      </c>
      <c r="H729" s="61" t="str">
        <f>IFERROR(VLOOKUP(Abfalldokumentation!$B729,Artikel!A:C,3,FALSE),Abfalldokumentation!$B729)</f>
        <v>ABS AT-ROTWEIN</v>
      </c>
      <c r="I729" s="90" t="str">
        <f>VLOOKUP(V729,'Linien - BU'!A:B,2,FALSE)</f>
        <v>BU4</v>
      </c>
      <c r="J729" s="91">
        <f t="shared" si="77"/>
        <v>3</v>
      </c>
      <c r="K729" s="92">
        <f>Abfalldokumentation!$E729</f>
        <v>44467</v>
      </c>
      <c r="L729" s="91" t="str">
        <f>IFERROR(IF(AND(OR(Abfalldokumentation!$I729="BU3",Abfalldokumentation!$I729="Verkauf"),Abfalldokumentation!$N729="Schimmel",Abfalldokumentation!$O729="keinen Abnehmer/kein Schälpersonal"),"Div. Zipfel, ES ohne Verwendung",VLOOKUP(Abfalldokumentation!$M729,Produktgruppen!A:B,2,FALSE)),"-")</f>
        <v>ABS</v>
      </c>
      <c r="M729" s="93" t="str">
        <f>IFERROR(VLOOKUP(Abfalldokumentation!$W729,Artikel!A:C,3,FALSE),Abfalldokumentation!$W729)</f>
        <v>ABS AT-ROTWEIN</v>
      </c>
      <c r="N729" s="94" t="str">
        <f>VLOOKUP(D729,'Liste Gründe'!A:D,2,FALSE)</f>
        <v>keinen Verwendungszweck</v>
      </c>
      <c r="O729" s="92" t="str">
        <f>IF(ISBLANK(F729),VLOOKUP(Abfalldokumentation!$X729,'Liste Gründe'!A:D,3,FALSE),F729)</f>
        <v>keinen Verwendungszweck</v>
      </c>
      <c r="P729" s="94" t="str">
        <f>IF(ISBLANK(Abfalldokumentation!$G729),"-",Abfalldokumentation!$G729)</f>
        <v>&lt;20kg/Monat</v>
      </c>
      <c r="Q729" s="93">
        <f t="shared" si="78"/>
        <v>39</v>
      </c>
      <c r="R729" s="94" t="str">
        <f t="shared" si="79"/>
        <v>Produkte</v>
      </c>
      <c r="S729" s="94" t="str">
        <f t="shared" si="80"/>
        <v>BUs</v>
      </c>
      <c r="T729" s="94" t="str">
        <f t="shared" si="81"/>
        <v>Symptome</v>
      </c>
      <c r="U729" s="94">
        <f>IFERROR(VLOOKUP(Abfalldokumentation!$W729,Kennzahlen!S:U,3,FALSE)*Abfalldokumentation!$J729,"0")</f>
        <v>3.0000000000000003E-4</v>
      </c>
      <c r="V729" s="93" t="str">
        <f>IF(ISBLANK(A729),VLOOKUP(Abfalldokumentation!$W729,'Linien - BU'!R:S,2,FALSE),A729)</f>
        <v>L23</v>
      </c>
      <c r="W729" s="95">
        <f t="shared" si="82"/>
        <v>29501013</v>
      </c>
      <c r="X729" s="108">
        <f t="shared" si="83"/>
        <v>61</v>
      </c>
      <c r="Y729" s="34"/>
      <c r="AC729" s="34"/>
      <c r="AF729" s="34"/>
      <c r="AG729" s="34"/>
      <c r="AH729" s="34"/>
    </row>
    <row r="730" spans="1:34" ht="30" customHeight="1" x14ac:dyDescent="0.25">
      <c r="A730" s="50" t="s">
        <v>15064</v>
      </c>
      <c r="B730" s="51">
        <v>29501013</v>
      </c>
      <c r="C730" s="51">
        <v>3</v>
      </c>
      <c r="D730" s="51">
        <v>61</v>
      </c>
      <c r="E730" s="52">
        <v>44467</v>
      </c>
      <c r="F730" s="53" t="s">
        <v>15</v>
      </c>
      <c r="G730" s="51" t="s">
        <v>145</v>
      </c>
      <c r="H730" s="55" t="str">
        <f>IFERROR(VLOOKUP(Abfalldokumentation!$B730,Artikel!A:C,3,FALSE),Abfalldokumentation!$B730)</f>
        <v>ABS AT-ROTWEIN</v>
      </c>
      <c r="I730" s="96" t="str">
        <f>VLOOKUP(V730,'Linien - BU'!A:B,2,FALSE)</f>
        <v>BU4</v>
      </c>
      <c r="J730" s="97">
        <f t="shared" si="77"/>
        <v>3</v>
      </c>
      <c r="K730" s="98">
        <f>Abfalldokumentation!$E730</f>
        <v>44467</v>
      </c>
      <c r="L730" s="97" t="str">
        <f>IFERROR(IF(AND(OR(Abfalldokumentation!$I730="BU3",Abfalldokumentation!$I730="Verkauf"),Abfalldokumentation!$N730="Schimmel",Abfalldokumentation!$O730="keinen Abnehmer/kein Schälpersonal"),"Div. Zipfel, ES ohne Verwendung",VLOOKUP(Abfalldokumentation!$M730,Produktgruppen!A:B,2,FALSE)),"-")</f>
        <v>ABS</v>
      </c>
      <c r="M730" s="99" t="str">
        <f>IFERROR(VLOOKUP(Abfalldokumentation!$W730,Artikel!A:C,3,FALSE),Abfalldokumentation!$W730)</f>
        <v>ABS AT-ROTWEIN</v>
      </c>
      <c r="N730" s="100" t="str">
        <f>VLOOKUP(D730,'Liste Gründe'!A:D,2,FALSE)</f>
        <v>keinen Verwendungszweck</v>
      </c>
      <c r="O730" s="98" t="str">
        <f>IF(ISBLANK(F730),VLOOKUP(Abfalldokumentation!$X730,'Liste Gründe'!A:D,3,FALSE),F730)</f>
        <v>keinen Verwendungszweck</v>
      </c>
      <c r="P730" s="100" t="str">
        <f>IF(ISBLANK(Abfalldokumentation!$G730),"-",Abfalldokumentation!$G730)</f>
        <v>&lt;20kg/Monat</v>
      </c>
      <c r="Q730" s="99">
        <f t="shared" si="78"/>
        <v>39</v>
      </c>
      <c r="R730" s="100" t="str">
        <f t="shared" si="79"/>
        <v>Produkte</v>
      </c>
      <c r="S730" s="100" t="str">
        <f t="shared" si="80"/>
        <v>BUs</v>
      </c>
      <c r="T730" s="100" t="str">
        <f t="shared" si="81"/>
        <v>Symptome</v>
      </c>
      <c r="U730" s="100">
        <f>IFERROR(VLOOKUP(Abfalldokumentation!$W730,Kennzahlen!S:U,3,FALSE)*Abfalldokumentation!$J730,"0")</f>
        <v>3.0000000000000003E-4</v>
      </c>
      <c r="V730" s="99" t="str">
        <f>IF(ISBLANK(A730),VLOOKUP(Abfalldokumentation!$W730,'Linien - BU'!R:S,2,FALSE),A730)</f>
        <v>L23</v>
      </c>
      <c r="W730" s="95">
        <f t="shared" si="82"/>
        <v>29501013</v>
      </c>
      <c r="X730" s="108">
        <f t="shared" si="83"/>
        <v>61</v>
      </c>
      <c r="Y730" s="34"/>
      <c r="AC730" s="34"/>
      <c r="AF730" s="34"/>
      <c r="AG730" s="34"/>
      <c r="AH730" s="34"/>
    </row>
    <row r="731" spans="1:34" ht="30" customHeight="1" x14ac:dyDescent="0.25">
      <c r="A731" s="56" t="s">
        <v>15060</v>
      </c>
      <c r="B731" s="57">
        <v>29501023</v>
      </c>
      <c r="C731" s="57">
        <v>57</v>
      </c>
      <c r="D731" s="57">
        <v>61</v>
      </c>
      <c r="E731" s="58">
        <v>44467</v>
      </c>
      <c r="F731" s="59" t="s">
        <v>15</v>
      </c>
      <c r="G731" s="57" t="s">
        <v>79</v>
      </c>
      <c r="H731" s="61" t="str">
        <f>IFERROR(VLOOKUP(Abfalldokumentation!$B731,Artikel!A:C,3,FALSE),Abfalldokumentation!$B731)</f>
        <v>ABS CAMBOZOLA</v>
      </c>
      <c r="I731" s="90" t="str">
        <f>VLOOKUP(V731,'Linien - BU'!A:B,2,FALSE)</f>
        <v>BU4</v>
      </c>
      <c r="J731" s="91">
        <f t="shared" si="77"/>
        <v>57</v>
      </c>
      <c r="K731" s="92">
        <f>Abfalldokumentation!$E731</f>
        <v>44467</v>
      </c>
      <c r="L731" s="91" t="str">
        <f>IFERROR(IF(AND(OR(Abfalldokumentation!$I731="BU3",Abfalldokumentation!$I731="Verkauf"),Abfalldokumentation!$N731="Schimmel",Abfalldokumentation!$O731="keinen Abnehmer/kein Schälpersonal"),"Div. Zipfel, ES ohne Verwendung",VLOOKUP(Abfalldokumentation!$M731,Produktgruppen!A:B,2,FALSE)),"-")</f>
        <v>ABS</v>
      </c>
      <c r="M731" s="93" t="str">
        <f>IFERROR(VLOOKUP(Abfalldokumentation!$W731,Artikel!A:C,3,FALSE),Abfalldokumentation!$W731)</f>
        <v>ABS CAMBOZOLA</v>
      </c>
      <c r="N731" s="94" t="str">
        <f>VLOOKUP(D731,'Liste Gründe'!A:D,2,FALSE)</f>
        <v>keinen Verwendungszweck</v>
      </c>
      <c r="O731" s="92" t="str">
        <f>IF(ISBLANK(F731),VLOOKUP(Abfalldokumentation!$X731,'Liste Gründe'!A:D,3,FALSE),F731)</f>
        <v>keinen Verwendungszweck</v>
      </c>
      <c r="P731" s="94" t="str">
        <f>IF(ISBLANK(Abfalldokumentation!$G731),"-",Abfalldokumentation!$G731)</f>
        <v>&lt;300kg/Monat</v>
      </c>
      <c r="Q731" s="93">
        <f t="shared" si="78"/>
        <v>39</v>
      </c>
      <c r="R731" s="94" t="str">
        <f t="shared" si="79"/>
        <v>Produkte</v>
      </c>
      <c r="S731" s="94" t="str">
        <f t="shared" si="80"/>
        <v>BUs</v>
      </c>
      <c r="T731" s="94" t="str">
        <f t="shared" si="81"/>
        <v>Symptome</v>
      </c>
      <c r="U731" s="94">
        <f>IFERROR(VLOOKUP(Abfalldokumentation!$W731,Kennzahlen!S:U,3,FALSE)*Abfalldokumentation!$J731,"0")</f>
        <v>5.7000000000000002E-3</v>
      </c>
      <c r="V731" s="93" t="str">
        <f>IF(ISBLANK(A731),VLOOKUP(Abfalldokumentation!$W731,'Linien - BU'!R:S,2,FALSE),A731)</f>
        <v>L20</v>
      </c>
      <c r="W731" s="95">
        <f t="shared" si="82"/>
        <v>29501023</v>
      </c>
      <c r="X731" s="108">
        <f t="shared" si="83"/>
        <v>61</v>
      </c>
      <c r="Y731" s="34"/>
      <c r="AC731" s="34"/>
      <c r="AF731" s="34"/>
      <c r="AG731" s="34"/>
      <c r="AH731" s="34"/>
    </row>
    <row r="732" spans="1:34" ht="30" customHeight="1" x14ac:dyDescent="0.25">
      <c r="A732" s="50" t="s">
        <v>15077</v>
      </c>
      <c r="B732" s="51">
        <v>29501028</v>
      </c>
      <c r="C732" s="51">
        <v>25</v>
      </c>
      <c r="D732" s="51">
        <v>61</v>
      </c>
      <c r="E732" s="52">
        <v>44467</v>
      </c>
      <c r="F732" s="53" t="s">
        <v>15</v>
      </c>
      <c r="G732" s="51" t="s">
        <v>79</v>
      </c>
      <c r="H732" s="55" t="str">
        <f>IFERROR(VLOOKUP(Abfalldokumentation!$B732,Artikel!A:C,3,FALSE),Abfalldokumentation!$B732)</f>
        <v>ABS KELLERGEIST</v>
      </c>
      <c r="I732" s="96" t="str">
        <f>VLOOKUP(V732,'Linien - BU'!A:B,2,FALSE)</f>
        <v>BU4</v>
      </c>
      <c r="J732" s="97">
        <f t="shared" si="77"/>
        <v>25</v>
      </c>
      <c r="K732" s="98">
        <f>Abfalldokumentation!$E732</f>
        <v>44467</v>
      </c>
      <c r="L732" s="97" t="str">
        <f>IFERROR(IF(AND(OR(Abfalldokumentation!$I732="BU3",Abfalldokumentation!$I732="Verkauf"),Abfalldokumentation!$N732="Schimmel",Abfalldokumentation!$O732="keinen Abnehmer/kein Schälpersonal"),"Div. Zipfel, ES ohne Verwendung",VLOOKUP(Abfalldokumentation!$M732,Produktgruppen!A:B,2,FALSE)),"-")</f>
        <v>ABS</v>
      </c>
      <c r="M732" s="99" t="str">
        <f>IFERROR(VLOOKUP(Abfalldokumentation!$W732,Artikel!A:C,3,FALSE),Abfalldokumentation!$W732)</f>
        <v>ABS KELLERGEIST</v>
      </c>
      <c r="N732" s="100" t="str">
        <f>VLOOKUP(D732,'Liste Gründe'!A:D,2,FALSE)</f>
        <v>keinen Verwendungszweck</v>
      </c>
      <c r="O732" s="98" t="str">
        <f>IF(ISBLANK(F732),VLOOKUP(Abfalldokumentation!$X732,'Liste Gründe'!A:D,3,FALSE),F732)</f>
        <v>keinen Verwendungszweck</v>
      </c>
      <c r="P732" s="100" t="str">
        <f>IF(ISBLANK(Abfalldokumentation!$G732),"-",Abfalldokumentation!$G732)</f>
        <v>&lt;300kg/Monat</v>
      </c>
      <c r="Q732" s="99">
        <f t="shared" si="78"/>
        <v>39</v>
      </c>
      <c r="R732" s="100" t="str">
        <f t="shared" si="79"/>
        <v>Produkte</v>
      </c>
      <c r="S732" s="100" t="str">
        <f t="shared" si="80"/>
        <v>BUs</v>
      </c>
      <c r="T732" s="100" t="str">
        <f t="shared" si="81"/>
        <v>Symptome</v>
      </c>
      <c r="U732" s="100">
        <f>IFERROR(VLOOKUP(Abfalldokumentation!$W732,Kennzahlen!S:U,3,FALSE)*Abfalldokumentation!$J732,"0")</f>
        <v>2.5000000000000001E-3</v>
      </c>
      <c r="V732" s="99" t="str">
        <f>IF(ISBLANK(A732),VLOOKUP(Abfalldokumentation!$W732,'Linien - BU'!R:S,2,FALSE),A732)</f>
        <v>L22</v>
      </c>
      <c r="W732" s="95">
        <f t="shared" si="82"/>
        <v>29501028</v>
      </c>
      <c r="X732" s="108">
        <f t="shared" si="83"/>
        <v>61</v>
      </c>
      <c r="Y732" s="34"/>
      <c r="AC732" s="34"/>
      <c r="AF732" s="34"/>
      <c r="AG732" s="34"/>
      <c r="AH732" s="34"/>
    </row>
    <row r="733" spans="1:34" ht="30" customHeight="1" x14ac:dyDescent="0.25">
      <c r="A733" s="56" t="s">
        <v>15087</v>
      </c>
      <c r="B733" s="57">
        <v>29501029</v>
      </c>
      <c r="C733" s="57">
        <v>20</v>
      </c>
      <c r="D733" s="57">
        <v>61</v>
      </c>
      <c r="E733" s="58">
        <v>44467</v>
      </c>
      <c r="F733" s="59" t="s">
        <v>15</v>
      </c>
      <c r="G733" s="57" t="s">
        <v>79</v>
      </c>
      <c r="H733" s="61" t="str">
        <f>IFERROR(VLOOKUP(Abfalldokumentation!$B733,Artikel!A:C,3,FALSE),Abfalldokumentation!$B733)</f>
        <v>ABS BRUSCHETTA</v>
      </c>
      <c r="I733" s="90" t="str">
        <f>VLOOKUP(V733,'Linien - BU'!A:B,2,FALSE)</f>
        <v>BU4</v>
      </c>
      <c r="J733" s="91">
        <f t="shared" si="77"/>
        <v>20</v>
      </c>
      <c r="K733" s="92">
        <f>Abfalldokumentation!$E733</f>
        <v>44467</v>
      </c>
      <c r="L733" s="91" t="str">
        <f>IFERROR(IF(AND(OR(Abfalldokumentation!$I733="BU3",Abfalldokumentation!$I733="Verkauf"),Abfalldokumentation!$N733="Schimmel",Abfalldokumentation!$O733="keinen Abnehmer/kein Schälpersonal"),"Div. Zipfel, ES ohne Verwendung",VLOOKUP(Abfalldokumentation!$M733,Produktgruppen!A:B,2,FALSE)),"-")</f>
        <v>ABS</v>
      </c>
      <c r="M733" s="93" t="str">
        <f>IFERROR(VLOOKUP(Abfalldokumentation!$W733,Artikel!A:C,3,FALSE),Abfalldokumentation!$W733)</f>
        <v>ABS BRUSCHETTA</v>
      </c>
      <c r="N733" s="94" t="str">
        <f>VLOOKUP(D733,'Liste Gründe'!A:D,2,FALSE)</f>
        <v>keinen Verwendungszweck</v>
      </c>
      <c r="O733" s="92" t="str">
        <f>IF(ISBLANK(F733),VLOOKUP(Abfalldokumentation!$X733,'Liste Gründe'!A:D,3,FALSE),F733)</f>
        <v>keinen Verwendungszweck</v>
      </c>
      <c r="P733" s="94" t="str">
        <f>IF(ISBLANK(Abfalldokumentation!$G733),"-",Abfalldokumentation!$G733)</f>
        <v>&lt;300kg/Monat</v>
      </c>
      <c r="Q733" s="93">
        <f t="shared" si="78"/>
        <v>39</v>
      </c>
      <c r="R733" s="94" t="str">
        <f t="shared" si="79"/>
        <v>Produkte</v>
      </c>
      <c r="S733" s="94" t="str">
        <f t="shared" si="80"/>
        <v>BUs</v>
      </c>
      <c r="T733" s="94" t="str">
        <f t="shared" si="81"/>
        <v>Symptome</v>
      </c>
      <c r="U733" s="94">
        <f>IFERROR(VLOOKUP(Abfalldokumentation!$W733,Kennzahlen!S:U,3,FALSE)*Abfalldokumentation!$J733,"0")</f>
        <v>30</v>
      </c>
      <c r="V733" s="93" t="str">
        <f>IF(ISBLANK(A733),VLOOKUP(Abfalldokumentation!$W733,'Linien - BU'!R:S,2,FALSE),A733)</f>
        <v>L21</v>
      </c>
      <c r="W733" s="95">
        <f t="shared" si="82"/>
        <v>29501029</v>
      </c>
      <c r="X733" s="108">
        <f t="shared" si="83"/>
        <v>61</v>
      </c>
      <c r="Y733" s="34"/>
      <c r="AC733" s="34"/>
      <c r="AF733" s="34"/>
      <c r="AG733" s="34"/>
      <c r="AH733" s="34"/>
    </row>
    <row r="734" spans="1:34" ht="30" customHeight="1" x14ac:dyDescent="0.25">
      <c r="A734" s="50" t="s">
        <v>15087</v>
      </c>
      <c r="B734" s="51">
        <v>29501029</v>
      </c>
      <c r="C734" s="51">
        <v>7</v>
      </c>
      <c r="D734" s="51">
        <v>61</v>
      </c>
      <c r="E734" s="52">
        <v>44467</v>
      </c>
      <c r="F734" s="53" t="s">
        <v>15</v>
      </c>
      <c r="G734" s="51" t="s">
        <v>79</v>
      </c>
      <c r="H734" s="55" t="str">
        <f>IFERROR(VLOOKUP(Abfalldokumentation!$B734,Artikel!A:C,3,FALSE),Abfalldokumentation!$B734)</f>
        <v>ABS BRUSCHETTA</v>
      </c>
      <c r="I734" s="96" t="str">
        <f>VLOOKUP(V734,'Linien - BU'!A:B,2,FALSE)</f>
        <v>BU4</v>
      </c>
      <c r="J734" s="97">
        <f t="shared" si="77"/>
        <v>7</v>
      </c>
      <c r="K734" s="98">
        <f>Abfalldokumentation!$E734</f>
        <v>44467</v>
      </c>
      <c r="L734" s="97" t="str">
        <f>IFERROR(IF(AND(OR(Abfalldokumentation!$I734="BU3",Abfalldokumentation!$I734="Verkauf"),Abfalldokumentation!$N734="Schimmel",Abfalldokumentation!$O734="keinen Abnehmer/kein Schälpersonal"),"Div. Zipfel, ES ohne Verwendung",VLOOKUP(Abfalldokumentation!$M734,Produktgruppen!A:B,2,FALSE)),"-")</f>
        <v>ABS</v>
      </c>
      <c r="M734" s="99" t="str">
        <f>IFERROR(VLOOKUP(Abfalldokumentation!$W734,Artikel!A:C,3,FALSE),Abfalldokumentation!$W734)</f>
        <v>ABS BRUSCHETTA</v>
      </c>
      <c r="N734" s="100" t="str">
        <f>VLOOKUP(D734,'Liste Gründe'!A:D,2,FALSE)</f>
        <v>keinen Verwendungszweck</v>
      </c>
      <c r="O734" s="98" t="str">
        <f>IF(ISBLANK(F734),VLOOKUP(Abfalldokumentation!$X734,'Liste Gründe'!A:D,3,FALSE),F734)</f>
        <v>keinen Verwendungszweck</v>
      </c>
      <c r="P734" s="100" t="str">
        <f>IF(ISBLANK(Abfalldokumentation!$G734),"-",Abfalldokumentation!$G734)</f>
        <v>&lt;300kg/Monat</v>
      </c>
      <c r="Q734" s="99">
        <f t="shared" si="78"/>
        <v>39</v>
      </c>
      <c r="R734" s="100" t="str">
        <f t="shared" si="79"/>
        <v>Produkte</v>
      </c>
      <c r="S734" s="100" t="str">
        <f t="shared" si="80"/>
        <v>BUs</v>
      </c>
      <c r="T734" s="100" t="str">
        <f t="shared" si="81"/>
        <v>Symptome</v>
      </c>
      <c r="U734" s="100">
        <f>IFERROR(VLOOKUP(Abfalldokumentation!$W734,Kennzahlen!S:U,3,FALSE)*Abfalldokumentation!$J734,"0")</f>
        <v>10.5</v>
      </c>
      <c r="V734" s="99" t="str">
        <f>IF(ISBLANK(A734),VLOOKUP(Abfalldokumentation!$W734,'Linien - BU'!R:S,2,FALSE),A734)</f>
        <v>L21</v>
      </c>
      <c r="W734" s="95">
        <f t="shared" si="82"/>
        <v>29501029</v>
      </c>
      <c r="X734" s="108">
        <f t="shared" si="83"/>
        <v>61</v>
      </c>
      <c r="Y734" s="34"/>
      <c r="AC734" s="34"/>
      <c r="AF734" s="34"/>
      <c r="AG734" s="34"/>
      <c r="AH734" s="34"/>
    </row>
    <row r="735" spans="1:34" ht="30" customHeight="1" x14ac:dyDescent="0.25">
      <c r="A735" s="56" t="s">
        <v>15087</v>
      </c>
      <c r="B735" s="57">
        <v>29501030</v>
      </c>
      <c r="C735" s="57">
        <v>2</v>
      </c>
      <c r="D735" s="57">
        <v>61</v>
      </c>
      <c r="E735" s="58">
        <v>44467</v>
      </c>
      <c r="F735" s="59" t="s">
        <v>15</v>
      </c>
      <c r="G735" s="57" t="s">
        <v>155</v>
      </c>
      <c r="H735" s="61" t="str">
        <f>IFERROR(VLOOKUP(Abfalldokumentation!$B735,Artikel!A:C,3,FALSE),Abfalldokumentation!$B735)</f>
        <v>ABS ORANG-PESTO</v>
      </c>
      <c r="I735" s="90" t="str">
        <f>VLOOKUP(V735,'Linien - BU'!A:B,2,FALSE)</f>
        <v>BU4</v>
      </c>
      <c r="J735" s="91">
        <f t="shared" si="77"/>
        <v>2</v>
      </c>
      <c r="K735" s="92">
        <f>Abfalldokumentation!$E735</f>
        <v>44467</v>
      </c>
      <c r="L735" s="91" t="str">
        <f>IFERROR(IF(AND(OR(Abfalldokumentation!$I735="BU3",Abfalldokumentation!$I735="Verkauf"),Abfalldokumentation!$N735="Schimmel",Abfalldokumentation!$O735="keinen Abnehmer/kein Schälpersonal"),"Div. Zipfel, ES ohne Verwendung",VLOOKUP(Abfalldokumentation!$M735,Produktgruppen!A:B,2,FALSE)),"-")</f>
        <v>ABS</v>
      </c>
      <c r="M735" s="93" t="str">
        <f>IFERROR(VLOOKUP(Abfalldokumentation!$W735,Artikel!A:C,3,FALSE),Abfalldokumentation!$W735)</f>
        <v>ABS ORANG-PESTO</v>
      </c>
      <c r="N735" s="94" t="str">
        <f>VLOOKUP(D735,'Liste Gründe'!A:D,2,FALSE)</f>
        <v>keinen Verwendungszweck</v>
      </c>
      <c r="O735" s="92" t="str">
        <f>IF(ISBLANK(F735),VLOOKUP(Abfalldokumentation!$X735,'Liste Gründe'!A:D,3,FALSE),F735)</f>
        <v>keinen Verwendungszweck</v>
      </c>
      <c r="P735" s="94" t="str">
        <f>IF(ISBLANK(Abfalldokumentation!$G735),"-",Abfalldokumentation!$G735)</f>
        <v>&lt;100kg/Monat</v>
      </c>
      <c r="Q735" s="93">
        <f t="shared" si="78"/>
        <v>39</v>
      </c>
      <c r="R735" s="94" t="str">
        <f t="shared" si="79"/>
        <v>Produkte</v>
      </c>
      <c r="S735" s="94" t="str">
        <f t="shared" si="80"/>
        <v>BUs</v>
      </c>
      <c r="T735" s="94" t="str">
        <f t="shared" si="81"/>
        <v>Symptome</v>
      </c>
      <c r="U735" s="94">
        <f>IFERROR(VLOOKUP(Abfalldokumentation!$W735,Kennzahlen!S:U,3,FALSE)*Abfalldokumentation!$J735,"0")</f>
        <v>3</v>
      </c>
      <c r="V735" s="93" t="str">
        <f>IF(ISBLANK(A735),VLOOKUP(Abfalldokumentation!$W735,'Linien - BU'!R:S,2,FALSE),A735)</f>
        <v>L21</v>
      </c>
      <c r="W735" s="95">
        <f t="shared" si="82"/>
        <v>29501030</v>
      </c>
      <c r="X735" s="108">
        <f t="shared" si="83"/>
        <v>61</v>
      </c>
      <c r="Y735" s="34"/>
      <c r="AC735" s="34"/>
      <c r="AF735" s="34"/>
      <c r="AG735" s="34"/>
      <c r="AH735" s="34"/>
    </row>
    <row r="736" spans="1:34" ht="30" customHeight="1" x14ac:dyDescent="0.25">
      <c r="A736" s="50" t="s">
        <v>15077</v>
      </c>
      <c r="B736" s="51">
        <v>29501039</v>
      </c>
      <c r="C736" s="51">
        <v>54</v>
      </c>
      <c r="D736" s="51">
        <v>61</v>
      </c>
      <c r="E736" s="52">
        <v>44467</v>
      </c>
      <c r="F736" s="53" t="s">
        <v>15</v>
      </c>
      <c r="G736" s="51" t="s">
        <v>160</v>
      </c>
      <c r="H736" s="55" t="str">
        <f>IFERROR(VLOOKUP(Abfalldokumentation!$B736,Artikel!A:C,3,FALSE),Abfalldokumentation!$B736)</f>
        <v>ABS OLD-AMSTERDAM</v>
      </c>
      <c r="I736" s="96" t="str">
        <f>VLOOKUP(V736,'Linien - BU'!A:B,2,FALSE)</f>
        <v>BU4</v>
      </c>
      <c r="J736" s="97">
        <f t="shared" si="77"/>
        <v>54</v>
      </c>
      <c r="K736" s="98">
        <f>Abfalldokumentation!$E736</f>
        <v>44467</v>
      </c>
      <c r="L736" s="97" t="str">
        <f>IFERROR(IF(AND(OR(Abfalldokumentation!$I736="BU3",Abfalldokumentation!$I736="Verkauf"),Abfalldokumentation!$N736="Schimmel",Abfalldokumentation!$O736="keinen Abnehmer/kein Schälpersonal"),"Div. Zipfel, ES ohne Verwendung",VLOOKUP(Abfalldokumentation!$M736,Produktgruppen!A:B,2,FALSE)),"-")</f>
        <v>ABS</v>
      </c>
      <c r="M736" s="99" t="str">
        <f>IFERROR(VLOOKUP(Abfalldokumentation!$W736,Artikel!A:C,3,FALSE),Abfalldokumentation!$W736)</f>
        <v>ABS OLD-AMSTERDAM</v>
      </c>
      <c r="N736" s="100" t="str">
        <f>VLOOKUP(D736,'Liste Gründe'!A:D,2,FALSE)</f>
        <v>keinen Verwendungszweck</v>
      </c>
      <c r="O736" s="98" t="str">
        <f>IF(ISBLANK(F736),VLOOKUP(Abfalldokumentation!$X736,'Liste Gründe'!A:D,3,FALSE),F736)</f>
        <v>keinen Verwendungszweck</v>
      </c>
      <c r="P736" s="100" t="str">
        <f>IF(ISBLANK(Abfalldokumentation!$G736),"-",Abfalldokumentation!$G736)</f>
        <v>&lt;1000kg/Monat</v>
      </c>
      <c r="Q736" s="99">
        <f t="shared" si="78"/>
        <v>39</v>
      </c>
      <c r="R736" s="100" t="str">
        <f t="shared" si="79"/>
        <v>Produkte</v>
      </c>
      <c r="S736" s="100" t="str">
        <f t="shared" si="80"/>
        <v>BUs</v>
      </c>
      <c r="T736" s="100" t="str">
        <f t="shared" si="81"/>
        <v>Symptome</v>
      </c>
      <c r="U736" s="100">
        <f>IFERROR(VLOOKUP(Abfalldokumentation!$W736,Kennzahlen!S:U,3,FALSE)*Abfalldokumentation!$J736,"0")</f>
        <v>5.4000000000000003E-3</v>
      </c>
      <c r="V736" s="99" t="str">
        <f>IF(ISBLANK(A736),VLOOKUP(Abfalldokumentation!$W736,'Linien - BU'!R:S,2,FALSE),A736)</f>
        <v>L22</v>
      </c>
      <c r="W736" s="95">
        <f t="shared" si="82"/>
        <v>29501039</v>
      </c>
      <c r="X736" s="108">
        <f t="shared" si="83"/>
        <v>61</v>
      </c>
      <c r="Y736" s="34"/>
      <c r="AC736" s="34"/>
      <c r="AF736" s="34"/>
      <c r="AG736" s="34"/>
      <c r="AH736" s="34"/>
    </row>
    <row r="737" spans="1:34" ht="30" customHeight="1" x14ac:dyDescent="0.25">
      <c r="A737" s="56" t="s">
        <v>15077</v>
      </c>
      <c r="B737" s="57">
        <v>29501039</v>
      </c>
      <c r="C737" s="57">
        <v>260</v>
      </c>
      <c r="D737" s="57">
        <v>61</v>
      </c>
      <c r="E737" s="58">
        <v>44467</v>
      </c>
      <c r="F737" s="59" t="s">
        <v>15</v>
      </c>
      <c r="G737" s="57" t="s">
        <v>160</v>
      </c>
      <c r="H737" s="61" t="str">
        <f>IFERROR(VLOOKUP(Abfalldokumentation!$B737,Artikel!A:C,3,FALSE),Abfalldokumentation!$B737)</f>
        <v>ABS OLD-AMSTERDAM</v>
      </c>
      <c r="I737" s="90" t="str">
        <f>VLOOKUP(V737,'Linien - BU'!A:B,2,FALSE)</f>
        <v>BU4</v>
      </c>
      <c r="J737" s="91">
        <f t="shared" si="77"/>
        <v>260</v>
      </c>
      <c r="K737" s="92">
        <f>Abfalldokumentation!$E737</f>
        <v>44467</v>
      </c>
      <c r="L737" s="91" t="str">
        <f>IFERROR(IF(AND(OR(Abfalldokumentation!$I737="BU3",Abfalldokumentation!$I737="Verkauf"),Abfalldokumentation!$N737="Schimmel",Abfalldokumentation!$O737="keinen Abnehmer/kein Schälpersonal"),"Div. Zipfel, ES ohne Verwendung",VLOOKUP(Abfalldokumentation!$M737,Produktgruppen!A:B,2,FALSE)),"-")</f>
        <v>ABS</v>
      </c>
      <c r="M737" s="93" t="str">
        <f>IFERROR(VLOOKUP(Abfalldokumentation!$W737,Artikel!A:C,3,FALSE),Abfalldokumentation!$W737)</f>
        <v>ABS OLD-AMSTERDAM</v>
      </c>
      <c r="N737" s="94" t="str">
        <f>VLOOKUP(D737,'Liste Gründe'!A:D,2,FALSE)</f>
        <v>keinen Verwendungszweck</v>
      </c>
      <c r="O737" s="92" t="str">
        <f>IF(ISBLANK(F737),VLOOKUP(Abfalldokumentation!$X737,'Liste Gründe'!A:D,3,FALSE),F737)</f>
        <v>keinen Verwendungszweck</v>
      </c>
      <c r="P737" s="94" t="str">
        <f>IF(ISBLANK(Abfalldokumentation!$G737),"-",Abfalldokumentation!$G737)</f>
        <v>&lt;1000kg/Monat</v>
      </c>
      <c r="Q737" s="93">
        <f t="shared" si="78"/>
        <v>39</v>
      </c>
      <c r="R737" s="94" t="str">
        <f t="shared" si="79"/>
        <v>Produkte</v>
      </c>
      <c r="S737" s="94" t="str">
        <f t="shared" si="80"/>
        <v>BUs</v>
      </c>
      <c r="T737" s="94" t="str">
        <f t="shared" si="81"/>
        <v>Symptome</v>
      </c>
      <c r="U737" s="94">
        <f>IFERROR(VLOOKUP(Abfalldokumentation!$W737,Kennzahlen!S:U,3,FALSE)*Abfalldokumentation!$J737,"0")</f>
        <v>2.6000000000000002E-2</v>
      </c>
      <c r="V737" s="93" t="str">
        <f>IF(ISBLANK(A737),VLOOKUP(Abfalldokumentation!$W737,'Linien - BU'!R:S,2,FALSE),A737)</f>
        <v>L22</v>
      </c>
      <c r="W737" s="95">
        <f t="shared" si="82"/>
        <v>29501039</v>
      </c>
      <c r="X737" s="108">
        <f t="shared" si="83"/>
        <v>61</v>
      </c>
      <c r="Y737" s="34"/>
      <c r="AC737" s="34"/>
      <c r="AF737" s="34"/>
      <c r="AG737" s="34"/>
      <c r="AH737" s="34"/>
    </row>
    <row r="738" spans="1:34" ht="30" customHeight="1" x14ac:dyDescent="0.25">
      <c r="A738" s="50" t="s">
        <v>15044</v>
      </c>
      <c r="B738" s="51">
        <v>29501070</v>
      </c>
      <c r="C738" s="51">
        <v>85.4</v>
      </c>
      <c r="D738" s="51">
        <v>12</v>
      </c>
      <c r="E738" s="52">
        <v>44467</v>
      </c>
      <c r="F738" s="53" t="s">
        <v>15041</v>
      </c>
      <c r="G738" s="51" t="s">
        <v>87</v>
      </c>
      <c r="H738" s="55" t="str">
        <f>IFERROR(VLOOKUP(Abfalldokumentation!$B738,Artikel!A:C,3,FALSE),Abfalldokumentation!$B738)</f>
        <v>VOS GRW-SCHI-NAT ENDSTÜ</v>
      </c>
      <c r="I738" s="96" t="str">
        <f>VLOOKUP(V738,'Linien - BU'!A:B,2,FALSE)</f>
        <v>Verkauf</v>
      </c>
      <c r="J738" s="97">
        <f t="shared" si="77"/>
        <v>85.4</v>
      </c>
      <c r="K738" s="98">
        <f>Abfalldokumentation!$E738</f>
        <v>44467</v>
      </c>
      <c r="L738" s="97" t="str">
        <f>IFERROR(IF(AND(OR(Abfalldokumentation!$I738="BU3",Abfalldokumentation!$I738="Verkauf"),Abfalldokumentation!$N738="Schimmel",Abfalldokumentation!$O738="keinen Abnehmer/kein Schälpersonal"),"Div. Zipfel, ES ohne Verwendung",VLOOKUP(Abfalldokumentation!$M738,Produktgruppen!A:B,2,FALSE)),"-")</f>
        <v>Div. Zipfel, ES ohne Verwendung</v>
      </c>
      <c r="M738" s="99" t="str">
        <f>IFERROR(VLOOKUP(Abfalldokumentation!$W738,Artikel!A:C,3,FALSE),Abfalldokumentation!$W738)</f>
        <v>VOS GRW-SCHI-NAT ENDSTÜ</v>
      </c>
      <c r="N738" s="100" t="str">
        <f>VLOOKUP(D738,'Liste Gründe'!A:D,2,FALSE)</f>
        <v>Schimmel</v>
      </c>
      <c r="O738" s="98" t="str">
        <f>IF(ISBLANK(F738),VLOOKUP(Abfalldokumentation!$X738,'Liste Gründe'!A:D,3,FALSE),F738)</f>
        <v>keinen Abnehmer/kein Schälpersonal</v>
      </c>
      <c r="P738" s="100" t="str">
        <f>IF(ISBLANK(Abfalldokumentation!$G738),"-",Abfalldokumentation!$G738)</f>
        <v>keinen Abnehmer/Schälen</v>
      </c>
      <c r="Q738" s="99">
        <f t="shared" si="78"/>
        <v>39</v>
      </c>
      <c r="R738" s="100" t="str">
        <f t="shared" si="79"/>
        <v>Produkte</v>
      </c>
      <c r="S738" s="100" t="str">
        <f t="shared" si="80"/>
        <v>BUs</v>
      </c>
      <c r="T738" s="100" t="str">
        <f t="shared" si="81"/>
        <v>Symptome</v>
      </c>
      <c r="U738" s="100">
        <f>IFERROR(VLOOKUP(Abfalldokumentation!$W738,Kennzahlen!S:U,3,FALSE)*Abfalldokumentation!$J738,"0")</f>
        <v>42.7</v>
      </c>
      <c r="V738" s="99" t="str">
        <f>IF(ISBLANK(A738),VLOOKUP(Abfalldokumentation!$W738,'Linien - BU'!R:S,2,FALSE),A738)</f>
        <v>Verkauf</v>
      </c>
      <c r="W738" s="95">
        <f t="shared" si="82"/>
        <v>29501070</v>
      </c>
      <c r="X738" s="108">
        <f t="shared" si="83"/>
        <v>12</v>
      </c>
      <c r="Y738" s="34"/>
      <c r="AC738" s="34"/>
      <c r="AF738" s="34"/>
      <c r="AG738" s="34"/>
      <c r="AH738" s="34"/>
    </row>
    <row r="739" spans="1:34" ht="30" customHeight="1" x14ac:dyDescent="0.25">
      <c r="A739" s="56" t="s">
        <v>15057</v>
      </c>
      <c r="B739" s="57">
        <v>29501101</v>
      </c>
      <c r="C739" s="57">
        <v>7</v>
      </c>
      <c r="D739" s="57">
        <v>61</v>
      </c>
      <c r="E739" s="58">
        <v>44467</v>
      </c>
      <c r="F739" s="59" t="s">
        <v>15</v>
      </c>
      <c r="G739" s="57" t="s">
        <v>151</v>
      </c>
      <c r="H739" s="61" t="str">
        <f>IFERROR(VLOOKUP(Abfalldokumentation!$B739,Artikel!A:C,3,FALSE),Abfalldokumentation!$B739)</f>
        <v>ABS BRIE-PAP</v>
      </c>
      <c r="I739" s="90" t="str">
        <f>VLOOKUP(V739,'Linien - BU'!A:B,2,FALSE)</f>
        <v>BU4</v>
      </c>
      <c r="J739" s="91">
        <f t="shared" si="77"/>
        <v>7</v>
      </c>
      <c r="K739" s="92">
        <f>Abfalldokumentation!$E739</f>
        <v>44467</v>
      </c>
      <c r="L739" s="91" t="str">
        <f>IFERROR(IF(AND(OR(Abfalldokumentation!$I739="BU3",Abfalldokumentation!$I739="Verkauf"),Abfalldokumentation!$N739="Schimmel",Abfalldokumentation!$O739="keinen Abnehmer/kein Schälpersonal"),"Div. Zipfel, ES ohne Verwendung",VLOOKUP(Abfalldokumentation!$M739,Produktgruppen!A:B,2,FALSE)),"-")</f>
        <v>ABS</v>
      </c>
      <c r="M739" s="93" t="str">
        <f>IFERROR(VLOOKUP(Abfalldokumentation!$W739,Artikel!A:C,3,FALSE),Abfalldokumentation!$W739)</f>
        <v>ABS BRIE-PAP</v>
      </c>
      <c r="N739" s="94" t="str">
        <f>VLOOKUP(D739,'Liste Gründe'!A:D,2,FALSE)</f>
        <v>keinen Verwendungszweck</v>
      </c>
      <c r="O739" s="92" t="str">
        <f>IF(ISBLANK(F739),VLOOKUP(Abfalldokumentation!$X739,'Liste Gründe'!A:D,3,FALSE),F739)</f>
        <v>keinen Verwendungszweck</v>
      </c>
      <c r="P739" s="94" t="str">
        <f>IF(ISBLANK(Abfalldokumentation!$G739),"-",Abfalldokumentation!$G739)</f>
        <v>&lt;50kg/Monat</v>
      </c>
      <c r="Q739" s="93">
        <f t="shared" si="78"/>
        <v>39</v>
      </c>
      <c r="R739" s="94" t="str">
        <f t="shared" si="79"/>
        <v>Produkte</v>
      </c>
      <c r="S739" s="94" t="str">
        <f t="shared" si="80"/>
        <v>BUs</v>
      </c>
      <c r="T739" s="94" t="str">
        <f t="shared" si="81"/>
        <v>Symptome</v>
      </c>
      <c r="U739" s="94">
        <f>IFERROR(VLOOKUP(Abfalldokumentation!$W739,Kennzahlen!S:U,3,FALSE)*Abfalldokumentation!$J739,"0")</f>
        <v>7.0000000000000007E-2</v>
      </c>
      <c r="V739" s="93" t="str">
        <f>IF(ISBLANK(A739),VLOOKUP(Abfalldokumentation!$W739,'Linien - BU'!R:S,2,FALSE),A739)</f>
        <v>L29</v>
      </c>
      <c r="W739" s="95">
        <f t="shared" si="82"/>
        <v>29501101</v>
      </c>
      <c r="X739" s="108">
        <f t="shared" si="83"/>
        <v>61</v>
      </c>
      <c r="Y739" s="34"/>
      <c r="AC739" s="34"/>
      <c r="AF739" s="34"/>
      <c r="AG739" s="34"/>
      <c r="AH739" s="34"/>
    </row>
    <row r="740" spans="1:34" ht="30" customHeight="1" x14ac:dyDescent="0.25">
      <c r="A740" s="50" t="s">
        <v>15096</v>
      </c>
      <c r="B740" s="51">
        <v>29900003</v>
      </c>
      <c r="C740" s="51">
        <v>63</v>
      </c>
      <c r="D740" s="51">
        <v>12</v>
      </c>
      <c r="E740" s="52">
        <v>44467</v>
      </c>
      <c r="F740" s="53" t="s">
        <v>15037</v>
      </c>
      <c r="G740" s="51"/>
      <c r="H740" s="55" t="str">
        <f>IFERROR(VLOOKUP(Abfalldokumentation!$B740,Artikel!A:C,3,FALSE),Abfalldokumentation!$B740)</f>
        <v>VOS VEG-SCH WÜRZIG</v>
      </c>
      <c r="I740" s="96" t="str">
        <f>VLOOKUP(V740,'Linien - BU'!A:B,2,FALSE)</f>
        <v>BU3</v>
      </c>
      <c r="J740" s="97">
        <f t="shared" si="77"/>
        <v>63</v>
      </c>
      <c r="K740" s="98">
        <f>Abfalldokumentation!$E740</f>
        <v>44467</v>
      </c>
      <c r="L740" s="97" t="str">
        <f>IFERROR(IF(AND(OR(Abfalldokumentation!$I740="BU3",Abfalldokumentation!$I740="Verkauf"),Abfalldokumentation!$N740="Schimmel",Abfalldokumentation!$O740="keinen Abnehmer/kein Schälpersonal"),"Div. Zipfel, ES ohne Verwendung",VLOOKUP(Abfalldokumentation!$M740,Produktgruppen!A:B,2,FALSE)),"-")</f>
        <v>vegan</v>
      </c>
      <c r="M740" s="99" t="str">
        <f>IFERROR(VLOOKUP(Abfalldokumentation!$W740,Artikel!A:C,3,FALSE),Abfalldokumentation!$W740)</f>
        <v>VOS VEG-SCH WÜRZIG</v>
      </c>
      <c r="N740" s="100" t="str">
        <f>VLOOKUP(D740,'Liste Gründe'!A:D,2,FALSE)</f>
        <v>Schimmel</v>
      </c>
      <c r="O740" s="98" t="str">
        <f>IF(ISBLANK(F740),VLOOKUP(Abfalldokumentation!$X740,'Liste Gründe'!A:D,3,FALSE),F740)</f>
        <v>VOS &gt; Einsatz</v>
      </c>
      <c r="P740" s="100" t="str">
        <f>IF(ISBLANK(Abfalldokumentation!$G740),"-",Abfalldokumentation!$G740)</f>
        <v>-</v>
      </c>
      <c r="Q740" s="99">
        <f t="shared" si="78"/>
        <v>39</v>
      </c>
      <c r="R740" s="100" t="str">
        <f t="shared" si="79"/>
        <v>Produkte</v>
      </c>
      <c r="S740" s="100" t="str">
        <f t="shared" si="80"/>
        <v>BUs</v>
      </c>
      <c r="T740" s="100" t="str">
        <f t="shared" si="81"/>
        <v>Symptome</v>
      </c>
      <c r="U740" s="100">
        <f>IFERROR(VLOOKUP(Abfalldokumentation!$W740,Kennzahlen!S:U,3,FALSE)*Abfalldokumentation!$J740,"0")</f>
        <v>31.5</v>
      </c>
      <c r="V740" s="99" t="str">
        <f>IF(ISBLANK(A740),VLOOKUP(Abfalldokumentation!$W740,'Linien - BU'!R:S,2,FALSE),A740)</f>
        <v>L1</v>
      </c>
      <c r="W740" s="95">
        <f t="shared" si="82"/>
        <v>29900003</v>
      </c>
      <c r="X740" s="108">
        <f t="shared" si="83"/>
        <v>12</v>
      </c>
      <c r="Y740" s="34"/>
      <c r="AC740" s="34"/>
      <c r="AF740" s="34"/>
      <c r="AG740" s="34"/>
      <c r="AH740" s="34"/>
    </row>
    <row r="741" spans="1:34" ht="30" customHeight="1" x14ac:dyDescent="0.25">
      <c r="A741" s="56" t="s">
        <v>63</v>
      </c>
      <c r="B741" s="57">
        <v>31000092</v>
      </c>
      <c r="C741" s="57">
        <v>17.399999999999999</v>
      </c>
      <c r="D741" s="57">
        <v>10</v>
      </c>
      <c r="E741" s="58">
        <v>44467</v>
      </c>
      <c r="F741" s="59"/>
      <c r="G741" s="57"/>
      <c r="H741" s="61" t="str">
        <f>IFERROR(VLOOKUP(Abfalldokumentation!$B741,Artikel!A:C,3,FALSE),Abfalldokumentation!$B741)</f>
        <v>Würste 8400g Schinkenrä</v>
      </c>
      <c r="I741" s="90" t="str">
        <f>VLOOKUP(V741,'Linien - BU'!A:B,2,FALSE)</f>
        <v>BU1</v>
      </c>
      <c r="J741" s="91">
        <f t="shared" si="77"/>
        <v>17.399999999999999</v>
      </c>
      <c r="K741" s="92">
        <f>Abfalldokumentation!$E741</f>
        <v>44467</v>
      </c>
      <c r="L741" s="91" t="str">
        <f>IFERROR(IF(AND(OR(Abfalldokumentation!$I741="BU3",Abfalldokumentation!$I741="Verkauf"),Abfalldokumentation!$N741="Schimmel",Abfalldokumentation!$O741="keinen Abnehmer/kein Schälpersonal"),"Div. Zipfel, ES ohne Verwendung",VLOOKUP(Abfalldokumentation!$M741,Produktgruppen!A:B,2,FALSE)),"-")</f>
        <v>ganze Würste</v>
      </c>
      <c r="M741" s="93" t="str">
        <f>IFERROR(VLOOKUP(Abfalldokumentation!$W741,Artikel!A:C,3,FALSE),Abfalldokumentation!$W741)</f>
        <v>Würste 8400g Schinkenrä</v>
      </c>
      <c r="N741" s="94" t="str">
        <f>VLOOKUP(D741,'Liste Gründe'!A:D,2,FALSE)</f>
        <v>Linienbezogen</v>
      </c>
      <c r="O741" s="92" t="str">
        <f>IF(ISBLANK(F741),VLOOKUP(Abfalldokumentation!$X741,'Liste Gründe'!A:D,3,FALSE),F741)</f>
        <v>Reinigung</v>
      </c>
      <c r="P741" s="94" t="str">
        <f>IF(ISBLANK(Abfalldokumentation!$G741),"-",Abfalldokumentation!$G741)</f>
        <v>-</v>
      </c>
      <c r="Q741" s="93">
        <f t="shared" si="78"/>
        <v>39</v>
      </c>
      <c r="R741" s="94" t="str">
        <f t="shared" si="79"/>
        <v>Produkte</v>
      </c>
      <c r="S741" s="94" t="str">
        <f t="shared" si="80"/>
        <v>BUs</v>
      </c>
      <c r="T741" s="94" t="str">
        <f t="shared" si="81"/>
        <v>Symptome</v>
      </c>
      <c r="U741" s="94" t="str">
        <f>IFERROR(VLOOKUP(Abfalldokumentation!$W741,Kennzahlen!S:U,3,FALSE)*Abfalldokumentation!$J741,"0")</f>
        <v>0</v>
      </c>
      <c r="V741" s="93" t="str">
        <f>IF(ISBLANK(A741),VLOOKUP(Abfalldokumentation!$W741,'Linien - BU'!R:S,2,FALSE),A741)</f>
        <v>Abfüllung</v>
      </c>
      <c r="W741" s="95">
        <f t="shared" si="82"/>
        <v>31000092</v>
      </c>
      <c r="X741" s="108">
        <f t="shared" si="83"/>
        <v>10</v>
      </c>
      <c r="Y741" s="34"/>
      <c r="AC741" s="34"/>
      <c r="AF741" s="34"/>
      <c r="AG741" s="34"/>
      <c r="AH741" s="34"/>
    </row>
    <row r="742" spans="1:34" ht="30" customHeight="1" x14ac:dyDescent="0.25">
      <c r="A742" s="50" t="s">
        <v>63</v>
      </c>
      <c r="B742" s="51">
        <v>31900002</v>
      </c>
      <c r="C742" s="51">
        <v>51</v>
      </c>
      <c r="D742" s="51">
        <v>20</v>
      </c>
      <c r="E742" s="52">
        <v>44467</v>
      </c>
      <c r="F742" s="53"/>
      <c r="G742" s="51"/>
      <c r="H742" s="55" t="str">
        <f>IFERROR(VLOOKUP(Abfalldokumentation!$B742,Artikel!A:C,3,FALSE),Abfalldokumentation!$B742)</f>
        <v>VEG-SCH WÜRZIG  7,2KG</v>
      </c>
      <c r="I742" s="96" t="str">
        <f>VLOOKUP(V742,'Linien - BU'!A:B,2,FALSE)</f>
        <v>BU1</v>
      </c>
      <c r="J742" s="97">
        <f t="shared" si="77"/>
        <v>51</v>
      </c>
      <c r="K742" s="98">
        <f>Abfalldokumentation!$E742</f>
        <v>44467</v>
      </c>
      <c r="L742" s="97" t="str">
        <f>IFERROR(IF(AND(OR(Abfalldokumentation!$I742="BU3",Abfalldokumentation!$I742="Verkauf"),Abfalldokumentation!$N742="Schimmel",Abfalldokumentation!$O742="keinen Abnehmer/kein Schälpersonal"),"Div. Zipfel, ES ohne Verwendung",VLOOKUP(Abfalldokumentation!$M742,Produktgruppen!A:B,2,FALSE)),"-")</f>
        <v>vegan</v>
      </c>
      <c r="M742" s="99" t="str">
        <f>IFERROR(VLOOKUP(Abfalldokumentation!$W742,Artikel!A:C,3,FALSE),Abfalldokumentation!$W742)</f>
        <v>VEG-SCH WÜRZIG  7,2KG</v>
      </c>
      <c r="N742" s="100" t="str">
        <f>VLOOKUP(D742,'Liste Gründe'!A:D,2,FALSE)</f>
        <v>Linienbezogen</v>
      </c>
      <c r="O742" s="98" t="str">
        <f>IF(ISBLANK(F742),VLOOKUP(Abfalldokumentation!$X742,'Liste Gründe'!A:D,3,FALSE),F742)</f>
        <v>Füllkopf tropft (vegan)</v>
      </c>
      <c r="P742" s="100" t="str">
        <f>IF(ISBLANK(Abfalldokumentation!$G742),"-",Abfalldokumentation!$G742)</f>
        <v>-</v>
      </c>
      <c r="Q742" s="99">
        <f t="shared" si="78"/>
        <v>39</v>
      </c>
      <c r="R742" s="100" t="str">
        <f t="shared" si="79"/>
        <v>Produkte</v>
      </c>
      <c r="S742" s="100" t="str">
        <f t="shared" si="80"/>
        <v>BUs</v>
      </c>
      <c r="T742" s="100" t="str">
        <f t="shared" si="81"/>
        <v>Symptome</v>
      </c>
      <c r="U742" s="100">
        <f>IFERROR(VLOOKUP(Abfalldokumentation!$W742,Kennzahlen!S:U,3,FALSE)*Abfalldokumentation!$J742,"0")</f>
        <v>917.47979999999995</v>
      </c>
      <c r="V742" s="99" t="str">
        <f>IF(ISBLANK(A742),VLOOKUP(Abfalldokumentation!$W742,'Linien - BU'!R:S,2,FALSE),A742)</f>
        <v>Abfüllung</v>
      </c>
      <c r="W742" s="95">
        <f t="shared" si="82"/>
        <v>31900002</v>
      </c>
      <c r="X742" s="108">
        <f t="shared" si="83"/>
        <v>20</v>
      </c>
      <c r="Y742" s="34"/>
      <c r="AC742" s="34"/>
      <c r="AF742" s="34"/>
      <c r="AG742" s="34"/>
      <c r="AH742" s="34"/>
    </row>
    <row r="743" spans="1:34" ht="30" customHeight="1" x14ac:dyDescent="0.25">
      <c r="A743" s="56" t="s">
        <v>63</v>
      </c>
      <c r="B743" s="57">
        <v>32000106</v>
      </c>
      <c r="C743" s="57">
        <v>22.4</v>
      </c>
      <c r="D743" s="57">
        <v>31</v>
      </c>
      <c r="E743" s="58">
        <v>44467</v>
      </c>
      <c r="F743" s="59" t="s">
        <v>186</v>
      </c>
      <c r="G743" s="57" t="s">
        <v>204</v>
      </c>
      <c r="H743" s="61" t="str">
        <f>IFERROR(VLOOKUP(Abfalldokumentation!$B743,Artikel!A:C,3,FALSE),Abfalldokumentation!$B743)</f>
        <v>GRW SCHI-NAT 7,2GK NEUE</v>
      </c>
      <c r="I743" s="90" t="str">
        <f>VLOOKUP(V743,'Linien - BU'!A:B,2,FALSE)</f>
        <v>BU1</v>
      </c>
      <c r="J743" s="91">
        <f t="shared" si="77"/>
        <v>22.4</v>
      </c>
      <c r="K743" s="92">
        <f>Abfalldokumentation!$E743</f>
        <v>44467</v>
      </c>
      <c r="L743" s="91" t="str">
        <f>IFERROR(IF(AND(OR(Abfalldokumentation!$I743="BU3",Abfalldokumentation!$I743="Verkauf"),Abfalldokumentation!$N743="Schimmel",Abfalldokumentation!$O743="keinen Abnehmer/kein Schälpersonal"),"Div. Zipfel, ES ohne Verwendung",VLOOKUP(Abfalldokumentation!$M743,Produktgruppen!A:B,2,FALSE)),"-")</f>
        <v>RW</v>
      </c>
      <c r="M743" s="93" t="str">
        <f>IFERROR(VLOOKUP(Abfalldokumentation!$W743,Artikel!A:C,3,FALSE),Abfalldokumentation!$W743)</f>
        <v>GRW SCHI-NAT 7,2GK NEUE</v>
      </c>
      <c r="N743" s="94" t="str">
        <f>VLOOKUP(D743,'Liste Gründe'!A:D,2,FALSE)</f>
        <v>Linienbezogen</v>
      </c>
      <c r="O743" s="92" t="str">
        <f>IF(ISBLANK(F743),VLOOKUP(Abfalldokumentation!$X743,'Liste Gründe'!A:D,3,FALSE),F743)</f>
        <v>Bodenabfall Abfüllung</v>
      </c>
      <c r="P743" s="94" t="str">
        <f>IF(ISBLANK(Abfalldokumentation!$G743),"-",Abfalldokumentation!$G743)</f>
        <v>Clip gerissen</v>
      </c>
      <c r="Q743" s="93">
        <f t="shared" si="78"/>
        <v>39</v>
      </c>
      <c r="R743" s="94" t="str">
        <f t="shared" si="79"/>
        <v>Produkte</v>
      </c>
      <c r="S743" s="94" t="str">
        <f t="shared" si="80"/>
        <v>BUs</v>
      </c>
      <c r="T743" s="94" t="str">
        <f t="shared" si="81"/>
        <v>Symptome</v>
      </c>
      <c r="U743" s="94" t="str">
        <f>IFERROR(VLOOKUP(Abfalldokumentation!$W743,Kennzahlen!S:U,3,FALSE)*Abfalldokumentation!$J743,"0")</f>
        <v>0</v>
      </c>
      <c r="V743" s="93" t="str">
        <f>IF(ISBLANK(A743),VLOOKUP(Abfalldokumentation!$W743,'Linien - BU'!R:S,2,FALSE),A743)</f>
        <v>Abfüllung</v>
      </c>
      <c r="W743" s="95">
        <f t="shared" si="82"/>
        <v>32000106</v>
      </c>
      <c r="X743" s="108">
        <f t="shared" si="83"/>
        <v>31</v>
      </c>
      <c r="Y743" s="34"/>
      <c r="AC743" s="34"/>
      <c r="AF743" s="34"/>
      <c r="AG743" s="34"/>
      <c r="AH743" s="34"/>
    </row>
    <row r="744" spans="1:34" ht="30" customHeight="1" x14ac:dyDescent="0.25">
      <c r="A744" s="50" t="s">
        <v>15078</v>
      </c>
      <c r="B744" s="51">
        <v>49500088</v>
      </c>
      <c r="C744" s="51">
        <v>134</v>
      </c>
      <c r="D744" s="51">
        <v>12</v>
      </c>
      <c r="E744" s="52">
        <v>44467</v>
      </c>
      <c r="F744" s="53" t="s">
        <v>10</v>
      </c>
      <c r="G744" s="51" t="s">
        <v>20</v>
      </c>
      <c r="H744" s="55" t="str">
        <f>IFERROR(VLOOKUP(Abfalldokumentation!$B744,Artikel!A:C,3,FALSE),Abfalldokumentation!$B744)</f>
        <v>VOS RW-NUSS-VAKU</v>
      </c>
      <c r="I744" s="96" t="str">
        <f>VLOOKUP(V744,'Linien - BU'!A:B,2,FALSE)</f>
        <v>BU3</v>
      </c>
      <c r="J744" s="97">
        <f t="shared" si="77"/>
        <v>134</v>
      </c>
      <c r="K744" s="98">
        <f>Abfalldokumentation!$E744</f>
        <v>44467</v>
      </c>
      <c r="L744" s="97" t="str">
        <f>IFERROR(IF(AND(OR(Abfalldokumentation!$I744="BU3",Abfalldokumentation!$I744="Verkauf"),Abfalldokumentation!$N744="Schimmel",Abfalldokumentation!$O744="keinen Abnehmer/kein Schälpersonal"),"Div. Zipfel, ES ohne Verwendung",VLOOKUP(Abfalldokumentation!$M744,Produktgruppen!A:B,2,FALSE)),"-")</f>
        <v>Vorschmelz</v>
      </c>
      <c r="M744" s="99" t="str">
        <f>IFERROR(VLOOKUP(Abfalldokumentation!$W744,Artikel!A:C,3,FALSE),Abfalldokumentation!$W744)</f>
        <v>VOS RW-NUSS-VAKU</v>
      </c>
      <c r="N744" s="100" t="str">
        <f>VLOOKUP(D744,'Liste Gründe'!A:D,2,FALSE)</f>
        <v>Schimmel</v>
      </c>
      <c r="O744" s="98" t="str">
        <f>IF(ISBLANK(F744),VLOOKUP(Abfalldokumentation!$X744,'Liste Gründe'!A:D,3,FALSE),F744)</f>
        <v>Rest</v>
      </c>
      <c r="P744" s="100" t="str">
        <f>IF(ISBLANK(Abfalldokumentation!$G744),"-",Abfalldokumentation!$G744)</f>
        <v>wurde nicht eingesetzt</v>
      </c>
      <c r="Q744" s="99">
        <f t="shared" si="78"/>
        <v>39</v>
      </c>
      <c r="R744" s="100" t="str">
        <f t="shared" si="79"/>
        <v>Produkte</v>
      </c>
      <c r="S744" s="100" t="str">
        <f t="shared" si="80"/>
        <v>BUs</v>
      </c>
      <c r="T744" s="100" t="str">
        <f t="shared" si="81"/>
        <v>Symptome</v>
      </c>
      <c r="U744" s="100">
        <f>IFERROR(VLOOKUP(Abfalldokumentation!$W744,Kennzahlen!S:U,3,FALSE)*Abfalldokumentation!$J744,"0")</f>
        <v>68.876000000000005</v>
      </c>
      <c r="V744" s="99" t="str">
        <f>IF(ISBLANK(A744),VLOOKUP(Abfalldokumentation!$W744,'Linien - BU'!R:S,2,FALSE),A744)</f>
        <v>L4</v>
      </c>
      <c r="W744" s="95">
        <f t="shared" si="82"/>
        <v>49500088</v>
      </c>
      <c r="X744" s="108">
        <f t="shared" si="83"/>
        <v>12</v>
      </c>
      <c r="Y744" s="34"/>
      <c r="AC744" s="34"/>
      <c r="AF744" s="34"/>
      <c r="AG744" s="34"/>
      <c r="AH744" s="34"/>
    </row>
    <row r="745" spans="1:34" ht="30" customHeight="1" x14ac:dyDescent="0.25">
      <c r="A745" s="56" t="s">
        <v>7</v>
      </c>
      <c r="B745" s="57" t="s">
        <v>64</v>
      </c>
      <c r="C745" s="57">
        <v>75</v>
      </c>
      <c r="D745" s="57">
        <v>12</v>
      </c>
      <c r="E745" s="58">
        <v>44467</v>
      </c>
      <c r="F745" s="59" t="s">
        <v>21</v>
      </c>
      <c r="G745" s="57" t="s">
        <v>21</v>
      </c>
      <c r="H745" s="61" t="str">
        <f>IFERROR(VLOOKUP(Abfalldokumentation!$B745,Artikel!A:C,3,FALSE),Abfalldokumentation!$B745)</f>
        <v>Blöcke</v>
      </c>
      <c r="I745" s="90" t="str">
        <f>VLOOKUP(V745,'Linien - BU'!A:B,2,FALSE)</f>
        <v>BU2</v>
      </c>
      <c r="J745" s="91">
        <f t="shared" si="77"/>
        <v>75</v>
      </c>
      <c r="K745" s="92">
        <f>Abfalldokumentation!$E745</f>
        <v>44467</v>
      </c>
      <c r="L745" s="91" t="str">
        <f>IFERROR(IF(AND(OR(Abfalldokumentation!$I745="BU3",Abfalldokumentation!$I745="Verkauf"),Abfalldokumentation!$N745="Schimmel",Abfalldokumentation!$O745="keinen Abnehmer/kein Schälpersonal"),"Div. Zipfel, ES ohne Verwendung",VLOOKUP(Abfalldokumentation!$M745,Produktgruppen!A:B,2,FALSE)),"-")</f>
        <v>Rohware</v>
      </c>
      <c r="M745" s="93" t="str">
        <f>IFERROR(VLOOKUP(Abfalldokumentation!$W745,Artikel!A:C,3,FALSE),Abfalldokumentation!$W745)</f>
        <v>Blöcke</v>
      </c>
      <c r="N745" s="94" t="str">
        <f>VLOOKUP(D745,'Liste Gründe'!A:D,2,FALSE)</f>
        <v>Schimmel</v>
      </c>
      <c r="O745" s="92" t="str">
        <f>IF(ISBLANK(F745),VLOOKUP(Abfalldokumentation!$X745,'Liste Gründe'!A:D,3,FALSE),F745)</f>
        <v>Luftzieher/Folienriss durch Transport</v>
      </c>
      <c r="P745" s="94" t="str">
        <f>IF(ISBLANK(Abfalldokumentation!$G745),"-",Abfalldokumentation!$G745)</f>
        <v>Luftzieher/Folienriss durch Transport</v>
      </c>
      <c r="Q745" s="93">
        <f t="shared" si="78"/>
        <v>39</v>
      </c>
      <c r="R745" s="94" t="str">
        <f t="shared" si="79"/>
        <v>Produkte</v>
      </c>
      <c r="S745" s="94" t="str">
        <f t="shared" si="80"/>
        <v>BUs</v>
      </c>
      <c r="T745" s="94" t="str">
        <f t="shared" si="81"/>
        <v>Symptome</v>
      </c>
      <c r="U745" s="94" t="str">
        <f>IFERROR(VLOOKUP(Abfalldokumentation!$W745,Kennzahlen!S:U,3,FALSE)*Abfalldokumentation!$J745,"0")</f>
        <v>0</v>
      </c>
      <c r="V745" s="93" t="str">
        <f>IF(ISBLANK(A745),VLOOKUP(Abfalldokumentation!$W745,'Linien - BU'!R:S,2,FALSE),A745)</f>
        <v>BU2</v>
      </c>
      <c r="W745" s="95" t="str">
        <f t="shared" si="82"/>
        <v>Blöcke</v>
      </c>
      <c r="X745" s="108">
        <f t="shared" si="83"/>
        <v>12</v>
      </c>
      <c r="Y745" s="34"/>
      <c r="AC745" s="34"/>
      <c r="AF745" s="34"/>
      <c r="AG745" s="34"/>
      <c r="AH745" s="34"/>
    </row>
    <row r="746" spans="1:34" ht="30" customHeight="1" x14ac:dyDescent="0.25">
      <c r="A746" s="50" t="s">
        <v>88</v>
      </c>
      <c r="B746" s="51" t="s">
        <v>15169</v>
      </c>
      <c r="C746" s="51">
        <v>181</v>
      </c>
      <c r="D746" s="51">
        <v>30</v>
      </c>
      <c r="E746" s="52">
        <v>44467</v>
      </c>
      <c r="F746" s="53" t="s">
        <v>25</v>
      </c>
      <c r="G746" s="51" t="s">
        <v>76</v>
      </c>
      <c r="H746" s="55" t="str">
        <f>IFERROR(VLOOKUP(Abfalldokumentation!$B746,Artikel!A:C,3,FALSE),Abfalldokumentation!$B746)</f>
        <v>Div. Zipfel, Endstücke</v>
      </c>
      <c r="I746" s="96" t="str">
        <f>VLOOKUP(V746,'Linien - BU'!A:B,2,FALSE)</f>
        <v>BU3</v>
      </c>
      <c r="J746" s="97">
        <f t="shared" si="77"/>
        <v>181</v>
      </c>
      <c r="K746" s="98">
        <f>Abfalldokumentation!$E746</f>
        <v>44467</v>
      </c>
      <c r="L746" s="97" t="str">
        <f>IFERROR(IF(AND(OR(Abfalldokumentation!$I746="BU3",Abfalldokumentation!$I746="Verkauf"),Abfalldokumentation!$N746="Schimmel",Abfalldokumentation!$O746="keinen Abnehmer/kein Schälpersonal"),"Div. Zipfel, ES ohne Verwendung",VLOOKUP(Abfalldokumentation!$M746,Produktgruppen!A:B,2,FALSE)),"-")</f>
        <v>-</v>
      </c>
      <c r="M746" s="99" t="str">
        <f>IFERROR(VLOOKUP(Abfalldokumentation!$W746,Artikel!A:C,3,FALSE),Abfalldokumentation!$W746)</f>
        <v>Div. Zipfel, Endstücke</v>
      </c>
      <c r="N746" s="100" t="str">
        <f>VLOOKUP(D746,'Liste Gründe'!A:D,2,FALSE)</f>
        <v>Linienbezogen</v>
      </c>
      <c r="O746" s="98" t="str">
        <f>IF(ISBLANK(F746),VLOOKUP(Abfalldokumentation!$X746,'Liste Gründe'!A:D,3,FALSE),F746)</f>
        <v>Maschinenabfall</v>
      </c>
      <c r="P746" s="100" t="str">
        <f>IF(ISBLANK(Abfalldokumentation!$G746),"-",Abfalldokumentation!$G746)</f>
        <v>nicht eindeutig</v>
      </c>
      <c r="Q746" s="99">
        <f t="shared" si="78"/>
        <v>39</v>
      </c>
      <c r="R746" s="100" t="str">
        <f t="shared" si="79"/>
        <v>Produkte</v>
      </c>
      <c r="S746" s="100" t="str">
        <f t="shared" si="80"/>
        <v>BUs</v>
      </c>
      <c r="T746" s="100" t="str">
        <f t="shared" si="81"/>
        <v>Symptome</v>
      </c>
      <c r="U746" s="100" t="str">
        <f>IFERROR(VLOOKUP(Abfalldokumentation!$W746,Kennzahlen!S:U,3,FALSE)*Abfalldokumentation!$J746,"0")</f>
        <v>0</v>
      </c>
      <c r="V746" s="99" t="str">
        <f>IF(ISBLANK(A746),VLOOKUP(Abfalldokumentation!$W746,'Linien - BU'!R:S,2,FALSE),A746)</f>
        <v>Bu3</v>
      </c>
      <c r="W746" s="95" t="str">
        <f t="shared" si="82"/>
        <v>Div. Zipfel, Endstücke</v>
      </c>
      <c r="X746" s="108">
        <f t="shared" si="83"/>
        <v>30</v>
      </c>
      <c r="Y746" s="34"/>
      <c r="AC746" s="34"/>
      <c r="AF746" s="34"/>
      <c r="AG746" s="34"/>
      <c r="AH746" s="34"/>
    </row>
    <row r="747" spans="1:34" ht="30" customHeight="1" x14ac:dyDescent="0.25">
      <c r="A747" s="56" t="s">
        <v>74</v>
      </c>
      <c r="B747" s="57" t="s">
        <v>219</v>
      </c>
      <c r="C747" s="57">
        <v>54</v>
      </c>
      <c r="D747" s="57">
        <v>22</v>
      </c>
      <c r="E747" s="58">
        <v>44467</v>
      </c>
      <c r="F747" s="59" t="s">
        <v>72</v>
      </c>
      <c r="G747" s="57" t="s">
        <v>73</v>
      </c>
      <c r="H747" s="61" t="str">
        <f>IFERROR(VLOOKUP(Abfalldokumentation!$B747,Artikel!A:C,3,FALSE),Abfalldokumentation!$B747)</f>
        <v>Diverse Rinde</v>
      </c>
      <c r="I747" s="90" t="str">
        <f>VLOOKUP(V747,'Linien - BU'!A:B,2,FALSE)</f>
        <v>BU1</v>
      </c>
      <c r="J747" s="91">
        <f t="shared" si="77"/>
        <v>54</v>
      </c>
      <c r="K747" s="92">
        <f>Abfalldokumentation!$E747</f>
        <v>44467</v>
      </c>
      <c r="L747" s="91" t="str">
        <f>IFERROR(IF(AND(OR(Abfalldokumentation!$I747="BU3",Abfalldokumentation!$I747="Verkauf"),Abfalldokumentation!$N747="Schimmel",Abfalldokumentation!$O747="keinen Abnehmer/kein Schälpersonal"),"Div. Zipfel, ES ohne Verwendung",VLOOKUP(Abfalldokumentation!$M747,Produktgruppen!A:B,2,FALSE)),"-")</f>
        <v>Diverses</v>
      </c>
      <c r="M747" s="93" t="str">
        <f>IFERROR(VLOOKUP(Abfalldokumentation!$W747,Artikel!A:C,3,FALSE),Abfalldokumentation!$W747)</f>
        <v>Diverse Rinde</v>
      </c>
      <c r="N747" s="94" t="str">
        <f>VLOOKUP(D747,'Liste Gründe'!A:D,2,FALSE)</f>
        <v>Rest</v>
      </c>
      <c r="O747" s="92" t="str">
        <f>IF(ISBLANK(F747),VLOOKUP(Abfalldokumentation!$X747,'Liste Gründe'!A:D,3,FALSE),F747)</f>
        <v>geschälte Rinde</v>
      </c>
      <c r="P747" s="94" t="str">
        <f>IF(ISBLANK(Abfalldokumentation!$G747),"-",Abfalldokumentation!$G747)</f>
        <v>keine Verwendung möglich</v>
      </c>
      <c r="Q747" s="93">
        <f t="shared" si="78"/>
        <v>39</v>
      </c>
      <c r="R747" s="94" t="str">
        <f t="shared" si="79"/>
        <v>Produkte</v>
      </c>
      <c r="S747" s="94" t="str">
        <f t="shared" si="80"/>
        <v>BUs</v>
      </c>
      <c r="T747" s="94" t="str">
        <f t="shared" si="81"/>
        <v>Symptome</v>
      </c>
      <c r="U747" s="94" t="str">
        <f>IFERROR(VLOOKUP(Abfalldokumentation!$W747,Kennzahlen!S:U,3,FALSE)*Abfalldokumentation!$J747,"0")</f>
        <v>0</v>
      </c>
      <c r="V747" s="93" t="str">
        <f>IF(ISBLANK(A747),VLOOKUP(Abfalldokumentation!$W747,'Linien - BU'!R:S,2,FALSE),A747)</f>
        <v>RWV</v>
      </c>
      <c r="W747" s="95" t="str">
        <f t="shared" si="82"/>
        <v>Diverse Rinde</v>
      </c>
      <c r="X747" s="108">
        <f t="shared" si="83"/>
        <v>22</v>
      </c>
      <c r="Y747" s="34"/>
      <c r="AC747" s="34"/>
      <c r="AF747" s="34"/>
      <c r="AG747" s="34"/>
      <c r="AH747" s="34"/>
    </row>
    <row r="748" spans="1:34" ht="30" customHeight="1" x14ac:dyDescent="0.25">
      <c r="A748" s="50" t="s">
        <v>9</v>
      </c>
      <c r="B748" s="51" t="s">
        <v>75</v>
      </c>
      <c r="C748" s="51">
        <v>19</v>
      </c>
      <c r="D748" s="51">
        <v>30</v>
      </c>
      <c r="E748" s="52">
        <v>44467</v>
      </c>
      <c r="F748" s="53"/>
      <c r="G748" s="51"/>
      <c r="H748" s="55" t="str">
        <f>IFERROR(VLOOKUP(Abfalldokumentation!$B748,Artikel!A:C,3,FALSE),Abfalldokumentation!$B748)</f>
        <v>Diverses</v>
      </c>
      <c r="I748" s="96" t="str">
        <f>VLOOKUP(V748,'Linien - BU'!A:B,2,FALSE)</f>
        <v>BU4</v>
      </c>
      <c r="J748" s="97">
        <f t="shared" si="77"/>
        <v>19</v>
      </c>
      <c r="K748" s="98">
        <f>Abfalldokumentation!$E748</f>
        <v>44467</v>
      </c>
      <c r="L748" s="97" t="str">
        <f>IFERROR(IF(AND(OR(Abfalldokumentation!$I748="BU3",Abfalldokumentation!$I748="Verkauf"),Abfalldokumentation!$N748="Schimmel",Abfalldokumentation!$O748="keinen Abnehmer/kein Schälpersonal"),"Div. Zipfel, ES ohne Verwendung",VLOOKUP(Abfalldokumentation!$M748,Produktgruppen!A:B,2,FALSE)),"-")</f>
        <v>Diverses</v>
      </c>
      <c r="M748" s="99" t="str">
        <f>IFERROR(VLOOKUP(Abfalldokumentation!$W748,Artikel!A:C,3,FALSE),Abfalldokumentation!$W748)</f>
        <v>Diverses</v>
      </c>
      <c r="N748" s="100" t="str">
        <f>VLOOKUP(D748,'Liste Gründe'!A:D,2,FALSE)</f>
        <v>Linienbezogen</v>
      </c>
      <c r="O748" s="98" t="str">
        <f>IF(ISBLANK(F748),VLOOKUP(Abfalldokumentation!$X748,'Liste Gründe'!A:D,3,FALSE),F748)</f>
        <v>Maschinenabfall</v>
      </c>
      <c r="P748" s="100" t="str">
        <f>IF(ISBLANK(Abfalldokumentation!$G748),"-",Abfalldokumentation!$G748)</f>
        <v>-</v>
      </c>
      <c r="Q748" s="99">
        <f t="shared" si="78"/>
        <v>39</v>
      </c>
      <c r="R748" s="100" t="str">
        <f t="shared" si="79"/>
        <v>Produkte</v>
      </c>
      <c r="S748" s="100" t="str">
        <f t="shared" si="80"/>
        <v>BUs</v>
      </c>
      <c r="T748" s="100" t="str">
        <f t="shared" si="81"/>
        <v>Symptome</v>
      </c>
      <c r="U748" s="100" t="str">
        <f>IFERROR(VLOOKUP(Abfalldokumentation!$W748,Kennzahlen!S:U,3,FALSE)*Abfalldokumentation!$J748,"0")</f>
        <v>0</v>
      </c>
      <c r="V748" s="99" t="str">
        <f>IF(ISBLANK(A748),VLOOKUP(Abfalldokumentation!$W748,'Linien - BU'!R:S,2,FALSE),A748)</f>
        <v>BU4</v>
      </c>
      <c r="W748" s="95" t="str">
        <f t="shared" si="82"/>
        <v>Diverses</v>
      </c>
      <c r="X748" s="108">
        <f t="shared" si="83"/>
        <v>30</v>
      </c>
      <c r="Y748" s="34"/>
      <c r="AC748" s="34"/>
      <c r="AF748" s="34"/>
      <c r="AG748" s="34"/>
      <c r="AH748" s="34"/>
    </row>
    <row r="749" spans="1:34" ht="30" customHeight="1" x14ac:dyDescent="0.25">
      <c r="A749" s="56" t="s">
        <v>88</v>
      </c>
      <c r="B749" s="57" t="s">
        <v>75</v>
      </c>
      <c r="C749" s="57">
        <v>20</v>
      </c>
      <c r="D749" s="57">
        <v>30</v>
      </c>
      <c r="E749" s="58">
        <v>44467</v>
      </c>
      <c r="F749" s="59"/>
      <c r="G749" s="57"/>
      <c r="H749" s="61" t="str">
        <f>IFERROR(VLOOKUP(Abfalldokumentation!$B749,Artikel!A:C,3,FALSE),Abfalldokumentation!$B749)</f>
        <v>Diverses</v>
      </c>
      <c r="I749" s="90" t="str">
        <f>VLOOKUP(V749,'Linien - BU'!A:B,2,FALSE)</f>
        <v>BU3</v>
      </c>
      <c r="J749" s="91">
        <f t="shared" si="77"/>
        <v>20</v>
      </c>
      <c r="K749" s="92">
        <f>Abfalldokumentation!$E749</f>
        <v>44467</v>
      </c>
      <c r="L749" s="91" t="str">
        <f>IFERROR(IF(AND(OR(Abfalldokumentation!$I749="BU3",Abfalldokumentation!$I749="Verkauf"),Abfalldokumentation!$N749="Schimmel",Abfalldokumentation!$O749="keinen Abnehmer/kein Schälpersonal"),"Div. Zipfel, ES ohne Verwendung",VLOOKUP(Abfalldokumentation!$M749,Produktgruppen!A:B,2,FALSE)),"-")</f>
        <v>Diverses</v>
      </c>
      <c r="M749" s="93" t="str">
        <f>IFERROR(VLOOKUP(Abfalldokumentation!$W749,Artikel!A:C,3,FALSE),Abfalldokumentation!$W749)</f>
        <v>Diverses</v>
      </c>
      <c r="N749" s="94" t="str">
        <f>VLOOKUP(D749,'Liste Gründe'!A:D,2,FALSE)</f>
        <v>Linienbezogen</v>
      </c>
      <c r="O749" s="92" t="str">
        <f>IF(ISBLANK(F749),VLOOKUP(Abfalldokumentation!$X749,'Liste Gründe'!A:D,3,FALSE),F749)</f>
        <v>Maschinenabfall</v>
      </c>
      <c r="P749" s="94" t="str">
        <f>IF(ISBLANK(Abfalldokumentation!$G749),"-",Abfalldokumentation!$G749)</f>
        <v>-</v>
      </c>
      <c r="Q749" s="93">
        <f t="shared" si="78"/>
        <v>39</v>
      </c>
      <c r="R749" s="94" t="str">
        <f t="shared" si="79"/>
        <v>Produkte</v>
      </c>
      <c r="S749" s="94" t="str">
        <f t="shared" si="80"/>
        <v>BUs</v>
      </c>
      <c r="T749" s="94" t="str">
        <f t="shared" si="81"/>
        <v>Symptome</v>
      </c>
      <c r="U749" s="94" t="str">
        <f>IFERROR(VLOOKUP(Abfalldokumentation!$W749,Kennzahlen!S:U,3,FALSE)*Abfalldokumentation!$J749,"0")</f>
        <v>0</v>
      </c>
      <c r="V749" s="93" t="str">
        <f>IF(ISBLANK(A749),VLOOKUP(Abfalldokumentation!$W749,'Linien - BU'!R:S,2,FALSE),A749)</f>
        <v>Bu3</v>
      </c>
      <c r="W749" s="95" t="str">
        <f t="shared" si="82"/>
        <v>Diverses</v>
      </c>
      <c r="X749" s="108">
        <f t="shared" si="83"/>
        <v>30</v>
      </c>
      <c r="Y749" s="34"/>
      <c r="AC749" s="34"/>
      <c r="AF749" s="34"/>
      <c r="AG749" s="34"/>
      <c r="AH749" s="34"/>
    </row>
    <row r="750" spans="1:34" ht="30" customHeight="1" x14ac:dyDescent="0.25">
      <c r="A750" s="50" t="s">
        <v>37</v>
      </c>
      <c r="B750" s="51" t="s">
        <v>75</v>
      </c>
      <c r="C750" s="51">
        <v>13</v>
      </c>
      <c r="D750" s="51">
        <v>30</v>
      </c>
      <c r="E750" s="52">
        <v>44467</v>
      </c>
      <c r="F750" s="53"/>
      <c r="G750" s="51"/>
      <c r="H750" s="55" t="str">
        <f>IFERROR(VLOOKUP(Abfalldokumentation!$B750,Artikel!A:C,3,FALSE),Abfalldokumentation!$B750)</f>
        <v>Diverses</v>
      </c>
      <c r="I750" s="96" t="str">
        <f>VLOOKUP(V750,'Linien - BU'!A:B,2,FALSE)</f>
        <v>BU3</v>
      </c>
      <c r="J750" s="97">
        <f t="shared" si="77"/>
        <v>13</v>
      </c>
      <c r="K750" s="98">
        <f>Abfalldokumentation!$E750</f>
        <v>44467</v>
      </c>
      <c r="L750" s="97" t="str">
        <f>IFERROR(IF(AND(OR(Abfalldokumentation!$I750="BU3",Abfalldokumentation!$I750="Verkauf"),Abfalldokumentation!$N750="Schimmel",Abfalldokumentation!$O750="keinen Abnehmer/kein Schälpersonal"),"Div. Zipfel, ES ohne Verwendung",VLOOKUP(Abfalldokumentation!$M750,Produktgruppen!A:B,2,FALSE)),"-")</f>
        <v>Diverses</v>
      </c>
      <c r="M750" s="99" t="str">
        <f>IFERROR(VLOOKUP(Abfalldokumentation!$W750,Artikel!A:C,3,FALSE),Abfalldokumentation!$W750)</f>
        <v>Diverses</v>
      </c>
      <c r="N750" s="100" t="str">
        <f>VLOOKUP(D750,'Liste Gründe'!A:D,2,FALSE)</f>
        <v>Linienbezogen</v>
      </c>
      <c r="O750" s="98" t="str">
        <f>IF(ISBLANK(F750),VLOOKUP(Abfalldokumentation!$X750,'Liste Gründe'!A:D,3,FALSE),F750)</f>
        <v>Maschinenabfall</v>
      </c>
      <c r="P750" s="100" t="str">
        <f>IF(ISBLANK(Abfalldokumentation!$G750),"-",Abfalldokumentation!$G750)</f>
        <v>-</v>
      </c>
      <c r="Q750" s="99">
        <f t="shared" si="78"/>
        <v>39</v>
      </c>
      <c r="R750" s="100" t="str">
        <f t="shared" si="79"/>
        <v>Produkte</v>
      </c>
      <c r="S750" s="100" t="str">
        <f t="shared" si="80"/>
        <v>BUs</v>
      </c>
      <c r="T750" s="100" t="str">
        <f t="shared" si="81"/>
        <v>Symptome</v>
      </c>
      <c r="U750" s="100" t="str">
        <f>IFERROR(VLOOKUP(Abfalldokumentation!$W750,Kennzahlen!S:U,3,FALSE)*Abfalldokumentation!$J750,"0")</f>
        <v>0</v>
      </c>
      <c r="V750" s="99" t="str">
        <f>IF(ISBLANK(A750),VLOOKUP(Abfalldokumentation!$W750,'Linien - BU'!R:S,2,FALSE),A750)</f>
        <v>L33</v>
      </c>
      <c r="W750" s="95" t="str">
        <f t="shared" si="82"/>
        <v>Diverses</v>
      </c>
      <c r="X750" s="108">
        <f t="shared" si="83"/>
        <v>30</v>
      </c>
      <c r="Y750" s="34"/>
      <c r="AC750" s="34"/>
      <c r="AF750" s="34"/>
      <c r="AG750" s="34"/>
      <c r="AH750" s="34"/>
    </row>
    <row r="751" spans="1:34" ht="30" customHeight="1" x14ac:dyDescent="0.25">
      <c r="A751" s="56" t="s">
        <v>7</v>
      </c>
      <c r="B751" s="57" t="s">
        <v>75</v>
      </c>
      <c r="C751" s="57">
        <v>69</v>
      </c>
      <c r="D751" s="57">
        <v>30</v>
      </c>
      <c r="E751" s="58">
        <v>44467</v>
      </c>
      <c r="F751" s="59"/>
      <c r="G751" s="57"/>
      <c r="H751" s="61" t="str">
        <f>IFERROR(VLOOKUP(Abfalldokumentation!$B751,Artikel!A:C,3,FALSE),Abfalldokumentation!$B751)</f>
        <v>Diverses</v>
      </c>
      <c r="I751" s="90" t="str">
        <f>VLOOKUP(V751,'Linien - BU'!A:B,2,FALSE)</f>
        <v>BU2</v>
      </c>
      <c r="J751" s="91">
        <f t="shared" si="77"/>
        <v>69</v>
      </c>
      <c r="K751" s="92">
        <f>Abfalldokumentation!$E751</f>
        <v>44467</v>
      </c>
      <c r="L751" s="91" t="str">
        <f>IFERROR(IF(AND(OR(Abfalldokumentation!$I751="BU3",Abfalldokumentation!$I751="Verkauf"),Abfalldokumentation!$N751="Schimmel",Abfalldokumentation!$O751="keinen Abnehmer/kein Schälpersonal"),"Div. Zipfel, ES ohne Verwendung",VLOOKUP(Abfalldokumentation!$M751,Produktgruppen!A:B,2,FALSE)),"-")</f>
        <v>Diverses</v>
      </c>
      <c r="M751" s="93" t="str">
        <f>IFERROR(VLOOKUP(Abfalldokumentation!$W751,Artikel!A:C,3,FALSE),Abfalldokumentation!$W751)</f>
        <v>Diverses</v>
      </c>
      <c r="N751" s="94" t="str">
        <f>VLOOKUP(D751,'Liste Gründe'!A:D,2,FALSE)</f>
        <v>Linienbezogen</v>
      </c>
      <c r="O751" s="92" t="str">
        <f>IF(ISBLANK(F751),VLOOKUP(Abfalldokumentation!$X751,'Liste Gründe'!A:D,3,FALSE),F751)</f>
        <v>Maschinenabfall</v>
      </c>
      <c r="P751" s="94" t="str">
        <f>IF(ISBLANK(Abfalldokumentation!$G751),"-",Abfalldokumentation!$G751)</f>
        <v>-</v>
      </c>
      <c r="Q751" s="93">
        <f t="shared" si="78"/>
        <v>39</v>
      </c>
      <c r="R751" s="94" t="str">
        <f t="shared" si="79"/>
        <v>Produkte</v>
      </c>
      <c r="S751" s="94" t="str">
        <f t="shared" si="80"/>
        <v>BUs</v>
      </c>
      <c r="T751" s="94" t="str">
        <f t="shared" si="81"/>
        <v>Symptome</v>
      </c>
      <c r="U751" s="94" t="str">
        <f>IFERROR(VLOOKUP(Abfalldokumentation!$W751,Kennzahlen!S:U,3,FALSE)*Abfalldokumentation!$J751,"0")</f>
        <v>0</v>
      </c>
      <c r="V751" s="93" t="str">
        <f>IF(ISBLANK(A751),VLOOKUP(Abfalldokumentation!$W751,'Linien - BU'!R:S,2,FALSE),A751)</f>
        <v>BU2</v>
      </c>
      <c r="W751" s="95" t="str">
        <f t="shared" si="82"/>
        <v>Diverses</v>
      </c>
      <c r="X751" s="108">
        <f t="shared" si="83"/>
        <v>30</v>
      </c>
      <c r="Y751" s="34"/>
      <c r="AC751" s="34"/>
      <c r="AF751" s="34"/>
      <c r="AG751" s="34"/>
      <c r="AH751" s="34"/>
    </row>
    <row r="752" spans="1:34" ht="30" customHeight="1" x14ac:dyDescent="0.25">
      <c r="A752" s="50" t="s">
        <v>7</v>
      </c>
      <c r="B752" s="51" t="s">
        <v>75</v>
      </c>
      <c r="C752" s="51">
        <v>85.5</v>
      </c>
      <c r="D752" s="51">
        <v>30</v>
      </c>
      <c r="E752" s="52">
        <v>44467</v>
      </c>
      <c r="F752" s="53"/>
      <c r="G752" s="51"/>
      <c r="H752" s="55" t="str">
        <f>IFERROR(VLOOKUP(Abfalldokumentation!$B752,Artikel!A:C,3,FALSE),Abfalldokumentation!$B752)</f>
        <v>Diverses</v>
      </c>
      <c r="I752" s="96" t="str">
        <f>VLOOKUP(V752,'Linien - BU'!A:B,2,FALSE)</f>
        <v>BU2</v>
      </c>
      <c r="J752" s="97">
        <f t="shared" si="77"/>
        <v>85.5</v>
      </c>
      <c r="K752" s="98">
        <f>Abfalldokumentation!$E752</f>
        <v>44467</v>
      </c>
      <c r="L752" s="97" t="str">
        <f>IFERROR(IF(AND(OR(Abfalldokumentation!$I752="BU3",Abfalldokumentation!$I752="Verkauf"),Abfalldokumentation!$N752="Schimmel",Abfalldokumentation!$O752="keinen Abnehmer/kein Schälpersonal"),"Div. Zipfel, ES ohne Verwendung",VLOOKUP(Abfalldokumentation!$M752,Produktgruppen!A:B,2,FALSE)),"-")</f>
        <v>Diverses</v>
      </c>
      <c r="M752" s="99" t="str">
        <f>IFERROR(VLOOKUP(Abfalldokumentation!$W752,Artikel!A:C,3,FALSE),Abfalldokumentation!$W752)</f>
        <v>Diverses</v>
      </c>
      <c r="N752" s="100" t="str">
        <f>VLOOKUP(D752,'Liste Gründe'!A:D,2,FALSE)</f>
        <v>Linienbezogen</v>
      </c>
      <c r="O752" s="98" t="str">
        <f>IF(ISBLANK(F752),VLOOKUP(Abfalldokumentation!$X752,'Liste Gründe'!A:D,3,FALSE),F752)</f>
        <v>Maschinenabfall</v>
      </c>
      <c r="P752" s="100" t="str">
        <f>IF(ISBLANK(Abfalldokumentation!$G752),"-",Abfalldokumentation!$G752)</f>
        <v>-</v>
      </c>
      <c r="Q752" s="99">
        <f t="shared" si="78"/>
        <v>39</v>
      </c>
      <c r="R752" s="100" t="str">
        <f t="shared" si="79"/>
        <v>Produkte</v>
      </c>
      <c r="S752" s="100" t="str">
        <f t="shared" si="80"/>
        <v>BUs</v>
      </c>
      <c r="T752" s="100" t="str">
        <f t="shared" si="81"/>
        <v>Symptome</v>
      </c>
      <c r="U752" s="100" t="str">
        <f>IFERROR(VLOOKUP(Abfalldokumentation!$W752,Kennzahlen!S:U,3,FALSE)*Abfalldokumentation!$J752,"0")</f>
        <v>0</v>
      </c>
      <c r="V752" s="99" t="str">
        <f>IF(ISBLANK(A752),VLOOKUP(Abfalldokumentation!$W752,'Linien - BU'!R:S,2,FALSE),A752)</f>
        <v>BU2</v>
      </c>
      <c r="W752" s="95" t="str">
        <f t="shared" si="82"/>
        <v>Diverses</v>
      </c>
      <c r="X752" s="108">
        <f t="shared" si="83"/>
        <v>30</v>
      </c>
      <c r="Y752" s="34"/>
      <c r="AC752" s="34"/>
      <c r="AF752" s="34"/>
      <c r="AG752" s="34"/>
      <c r="AH752" s="34"/>
    </row>
    <row r="753" spans="1:34" ht="30" customHeight="1" x14ac:dyDescent="0.25">
      <c r="A753" s="56" t="s">
        <v>63</v>
      </c>
      <c r="B753" s="57" t="s">
        <v>60</v>
      </c>
      <c r="C753" s="57">
        <v>141.19999999999999</v>
      </c>
      <c r="D753" s="57">
        <v>30</v>
      </c>
      <c r="E753" s="58">
        <v>44467</v>
      </c>
      <c r="F753" s="59"/>
      <c r="G753" s="57"/>
      <c r="H753" s="61" t="str">
        <f>IFERROR(VLOOKUP(Abfalldokumentation!$B753,Artikel!A:C,3,FALSE),Abfalldokumentation!$B753)</f>
        <v>Diverses aus Abfüllung</v>
      </c>
      <c r="I753" s="90" t="str">
        <f>VLOOKUP(V753,'Linien - BU'!A:B,2,FALSE)</f>
        <v>BU1</v>
      </c>
      <c r="J753" s="91">
        <f t="shared" si="77"/>
        <v>141.19999999999999</v>
      </c>
      <c r="K753" s="92">
        <f>Abfalldokumentation!$E753</f>
        <v>44467</v>
      </c>
      <c r="L753" s="91" t="str">
        <f>IFERROR(IF(AND(OR(Abfalldokumentation!$I753="BU3",Abfalldokumentation!$I753="Verkauf"),Abfalldokumentation!$N753="Schimmel",Abfalldokumentation!$O753="keinen Abnehmer/kein Schälpersonal"),"Div. Zipfel, ES ohne Verwendung",VLOOKUP(Abfalldokumentation!$M753,Produktgruppen!A:B,2,FALSE)),"-")</f>
        <v>Diverses</v>
      </c>
      <c r="M753" s="93" t="str">
        <f>IFERROR(VLOOKUP(Abfalldokumentation!$W753,Artikel!A:C,3,FALSE),Abfalldokumentation!$W753)</f>
        <v>Diverses aus Abfüllung</v>
      </c>
      <c r="N753" s="94" t="str">
        <f>VLOOKUP(D753,'Liste Gründe'!A:D,2,FALSE)</f>
        <v>Linienbezogen</v>
      </c>
      <c r="O753" s="92" t="str">
        <f>IF(ISBLANK(F753),VLOOKUP(Abfalldokumentation!$X753,'Liste Gründe'!A:D,3,FALSE),F753)</f>
        <v>Maschinenabfall</v>
      </c>
      <c r="P753" s="94" t="str">
        <f>IF(ISBLANK(Abfalldokumentation!$G753),"-",Abfalldokumentation!$G753)</f>
        <v>-</v>
      </c>
      <c r="Q753" s="93">
        <f t="shared" si="78"/>
        <v>39</v>
      </c>
      <c r="R753" s="94" t="str">
        <f t="shared" si="79"/>
        <v>Produkte</v>
      </c>
      <c r="S753" s="94" t="str">
        <f t="shared" si="80"/>
        <v>BUs</v>
      </c>
      <c r="T753" s="94" t="str">
        <f t="shared" si="81"/>
        <v>Symptome</v>
      </c>
      <c r="U753" s="94" t="str">
        <f>IFERROR(VLOOKUP(Abfalldokumentation!$W753,Kennzahlen!S:U,3,FALSE)*Abfalldokumentation!$J753,"0")</f>
        <v>0</v>
      </c>
      <c r="V753" s="93" t="str">
        <f>IF(ISBLANK(A753),VLOOKUP(Abfalldokumentation!$W753,'Linien - BU'!R:S,2,FALSE),A753)</f>
        <v>Abfüllung</v>
      </c>
      <c r="W753" s="95" t="str">
        <f t="shared" si="82"/>
        <v>Diverses aus Abfüllung</v>
      </c>
      <c r="X753" s="108">
        <f t="shared" si="83"/>
        <v>30</v>
      </c>
      <c r="Y753" s="34"/>
      <c r="AC753" s="34"/>
      <c r="AF753" s="34"/>
      <c r="AG753" s="34"/>
      <c r="AH753" s="34"/>
    </row>
    <row r="754" spans="1:34" ht="30" customHeight="1" x14ac:dyDescent="0.25">
      <c r="A754" s="50" t="s">
        <v>140</v>
      </c>
      <c r="B754" s="51" t="s">
        <v>199</v>
      </c>
      <c r="C754" s="51">
        <v>9</v>
      </c>
      <c r="D754" s="51">
        <v>74</v>
      </c>
      <c r="E754" s="52">
        <v>44467</v>
      </c>
      <c r="F754" s="53" t="s">
        <v>68</v>
      </c>
      <c r="G754" s="51" t="s">
        <v>68</v>
      </c>
      <c r="H754" s="55" t="str">
        <f>IFERROR(VLOOKUP(Abfalldokumentation!$B754,Artikel!A:C,3,FALSE),Abfalldokumentation!$B754)</f>
        <v>Diverses QM</v>
      </c>
      <c r="I754" s="96" t="str">
        <f>VLOOKUP(V754,'Linien - BU'!A:B,2,FALSE)</f>
        <v>Rest</v>
      </c>
      <c r="J754" s="97">
        <f t="shared" si="77"/>
        <v>9</v>
      </c>
      <c r="K754" s="98">
        <f>Abfalldokumentation!$E754</f>
        <v>44467</v>
      </c>
      <c r="L754" s="97" t="str">
        <f>IFERROR(IF(AND(OR(Abfalldokumentation!$I754="BU3",Abfalldokumentation!$I754="Verkauf"),Abfalldokumentation!$N754="Schimmel",Abfalldokumentation!$O754="keinen Abnehmer/kein Schälpersonal"),"Div. Zipfel, ES ohne Verwendung",VLOOKUP(Abfalldokumentation!$M754,Produktgruppen!A:B,2,FALSE)),"-")</f>
        <v>Qualitätssicherung</v>
      </c>
      <c r="M754" s="99" t="str">
        <f>IFERROR(VLOOKUP(Abfalldokumentation!$W754,Artikel!A:C,3,FALSE),Abfalldokumentation!$W754)</f>
        <v>Diverses QM</v>
      </c>
      <c r="N754" s="100" t="str">
        <f>VLOOKUP(D754,'Liste Gründe'!A:D,2,FALSE)</f>
        <v>Qualitätssicherung</v>
      </c>
      <c r="O754" s="98" t="str">
        <f>IF(ISBLANK(F754),VLOOKUP(Abfalldokumentation!$X754,'Liste Gründe'!A:D,3,FALSE),F754)</f>
        <v>Sensorik</v>
      </c>
      <c r="P754" s="100" t="str">
        <f>IF(ISBLANK(Abfalldokumentation!$G754),"-",Abfalldokumentation!$G754)</f>
        <v>Sensorik</v>
      </c>
      <c r="Q754" s="99">
        <f t="shared" si="78"/>
        <v>39</v>
      </c>
      <c r="R754" s="100" t="str">
        <f t="shared" si="79"/>
        <v>Produkte</v>
      </c>
      <c r="S754" s="100" t="str">
        <f t="shared" si="80"/>
        <v>BUs</v>
      </c>
      <c r="T754" s="100" t="str">
        <f t="shared" si="81"/>
        <v>Symptome</v>
      </c>
      <c r="U754" s="100" t="str">
        <f>IFERROR(VLOOKUP(Abfalldokumentation!$W754,Kennzahlen!S:U,3,FALSE)*Abfalldokumentation!$J754,"0")</f>
        <v>0</v>
      </c>
      <c r="V754" s="99" t="str">
        <f>IF(ISBLANK(A754),VLOOKUP(Abfalldokumentation!$W754,'Linien - BU'!R:S,2,FALSE),A754)</f>
        <v>QM</v>
      </c>
      <c r="W754" s="95" t="str">
        <f t="shared" si="82"/>
        <v>Diverses QM</v>
      </c>
      <c r="X754" s="108">
        <f t="shared" si="83"/>
        <v>74</v>
      </c>
      <c r="Y754" s="34"/>
      <c r="AC754" s="34"/>
      <c r="AF754" s="34"/>
      <c r="AG754" s="34"/>
      <c r="AH754" s="34"/>
    </row>
    <row r="755" spans="1:34" ht="30" customHeight="1" x14ac:dyDescent="0.25">
      <c r="A755" s="56" t="s">
        <v>140</v>
      </c>
      <c r="B755" s="57" t="s">
        <v>199</v>
      </c>
      <c r="C755" s="57">
        <v>9.4</v>
      </c>
      <c r="D755" s="57">
        <v>74</v>
      </c>
      <c r="E755" s="58">
        <v>44467</v>
      </c>
      <c r="F755" s="59" t="s">
        <v>68</v>
      </c>
      <c r="G755" s="57" t="s">
        <v>68</v>
      </c>
      <c r="H755" s="61" t="str">
        <f>IFERROR(VLOOKUP(Abfalldokumentation!$B755,Artikel!A:C,3,FALSE),Abfalldokumentation!$B755)</f>
        <v>Diverses QM</v>
      </c>
      <c r="I755" s="90" t="str">
        <f>VLOOKUP(V755,'Linien - BU'!A:B,2,FALSE)</f>
        <v>Rest</v>
      </c>
      <c r="J755" s="91">
        <f t="shared" si="77"/>
        <v>9.4</v>
      </c>
      <c r="K755" s="92">
        <f>Abfalldokumentation!$E755</f>
        <v>44467</v>
      </c>
      <c r="L755" s="91" t="str">
        <f>IFERROR(IF(AND(OR(Abfalldokumentation!$I755="BU3",Abfalldokumentation!$I755="Verkauf"),Abfalldokumentation!$N755="Schimmel",Abfalldokumentation!$O755="keinen Abnehmer/kein Schälpersonal"),"Div. Zipfel, ES ohne Verwendung",VLOOKUP(Abfalldokumentation!$M755,Produktgruppen!A:B,2,FALSE)),"-")</f>
        <v>Qualitätssicherung</v>
      </c>
      <c r="M755" s="93" t="str">
        <f>IFERROR(VLOOKUP(Abfalldokumentation!$W755,Artikel!A:C,3,FALSE),Abfalldokumentation!$W755)</f>
        <v>Diverses QM</v>
      </c>
      <c r="N755" s="94" t="str">
        <f>VLOOKUP(D755,'Liste Gründe'!A:D,2,FALSE)</f>
        <v>Qualitätssicherung</v>
      </c>
      <c r="O755" s="92" t="str">
        <f>IF(ISBLANK(F755),VLOOKUP(Abfalldokumentation!$X755,'Liste Gründe'!A:D,3,FALSE),F755)</f>
        <v>Sensorik</v>
      </c>
      <c r="P755" s="94" t="str">
        <f>IF(ISBLANK(Abfalldokumentation!$G755),"-",Abfalldokumentation!$G755)</f>
        <v>Sensorik</v>
      </c>
      <c r="Q755" s="93">
        <f t="shared" si="78"/>
        <v>39</v>
      </c>
      <c r="R755" s="94" t="str">
        <f t="shared" si="79"/>
        <v>Produkte</v>
      </c>
      <c r="S755" s="94" t="str">
        <f t="shared" si="80"/>
        <v>BUs</v>
      </c>
      <c r="T755" s="94" t="str">
        <f t="shared" si="81"/>
        <v>Symptome</v>
      </c>
      <c r="U755" s="94" t="str">
        <f>IFERROR(VLOOKUP(Abfalldokumentation!$W755,Kennzahlen!S:U,3,FALSE)*Abfalldokumentation!$J755,"0")</f>
        <v>0</v>
      </c>
      <c r="V755" s="93" t="str">
        <f>IF(ISBLANK(A755),VLOOKUP(Abfalldokumentation!$W755,'Linien - BU'!R:S,2,FALSE),A755)</f>
        <v>QM</v>
      </c>
      <c r="W755" s="95" t="str">
        <f t="shared" si="82"/>
        <v>Diverses QM</v>
      </c>
      <c r="X755" s="108">
        <f t="shared" si="83"/>
        <v>74</v>
      </c>
      <c r="Y755" s="34"/>
      <c r="AC755" s="34"/>
      <c r="AF755" s="34"/>
      <c r="AG755" s="34"/>
      <c r="AH755" s="34"/>
    </row>
    <row r="756" spans="1:34" ht="30" customHeight="1" x14ac:dyDescent="0.25">
      <c r="A756" s="50" t="s">
        <v>140</v>
      </c>
      <c r="B756" s="51" t="s">
        <v>199</v>
      </c>
      <c r="C756" s="51">
        <v>11</v>
      </c>
      <c r="D756" s="51">
        <v>74</v>
      </c>
      <c r="E756" s="52">
        <v>44467</v>
      </c>
      <c r="F756" s="53" t="s">
        <v>68</v>
      </c>
      <c r="G756" s="51" t="s">
        <v>68</v>
      </c>
      <c r="H756" s="55" t="str">
        <f>IFERROR(VLOOKUP(Abfalldokumentation!$B756,Artikel!A:C,3,FALSE),Abfalldokumentation!$B756)</f>
        <v>Diverses QM</v>
      </c>
      <c r="I756" s="96" t="str">
        <f>VLOOKUP(V756,'Linien - BU'!A:B,2,FALSE)</f>
        <v>Rest</v>
      </c>
      <c r="J756" s="97">
        <f t="shared" si="77"/>
        <v>11</v>
      </c>
      <c r="K756" s="98">
        <f>Abfalldokumentation!$E756</f>
        <v>44467</v>
      </c>
      <c r="L756" s="97" t="str">
        <f>IFERROR(IF(AND(OR(Abfalldokumentation!$I756="BU3",Abfalldokumentation!$I756="Verkauf"),Abfalldokumentation!$N756="Schimmel",Abfalldokumentation!$O756="keinen Abnehmer/kein Schälpersonal"),"Div. Zipfel, ES ohne Verwendung",VLOOKUP(Abfalldokumentation!$M756,Produktgruppen!A:B,2,FALSE)),"-")</f>
        <v>Qualitätssicherung</v>
      </c>
      <c r="M756" s="99" t="str">
        <f>IFERROR(VLOOKUP(Abfalldokumentation!$W756,Artikel!A:C,3,FALSE),Abfalldokumentation!$W756)</f>
        <v>Diverses QM</v>
      </c>
      <c r="N756" s="100" t="str">
        <f>VLOOKUP(D756,'Liste Gründe'!A:D,2,FALSE)</f>
        <v>Qualitätssicherung</v>
      </c>
      <c r="O756" s="98" t="str">
        <f>IF(ISBLANK(F756),VLOOKUP(Abfalldokumentation!$X756,'Liste Gründe'!A:D,3,FALSE),F756)</f>
        <v>Sensorik</v>
      </c>
      <c r="P756" s="100" t="str">
        <f>IF(ISBLANK(Abfalldokumentation!$G756),"-",Abfalldokumentation!$G756)</f>
        <v>Sensorik</v>
      </c>
      <c r="Q756" s="99">
        <f t="shared" si="78"/>
        <v>39</v>
      </c>
      <c r="R756" s="100" t="str">
        <f t="shared" si="79"/>
        <v>Produkte</v>
      </c>
      <c r="S756" s="100" t="str">
        <f t="shared" si="80"/>
        <v>BUs</v>
      </c>
      <c r="T756" s="100" t="str">
        <f t="shared" si="81"/>
        <v>Symptome</v>
      </c>
      <c r="U756" s="100" t="str">
        <f>IFERROR(VLOOKUP(Abfalldokumentation!$W756,Kennzahlen!S:U,3,FALSE)*Abfalldokumentation!$J756,"0")</f>
        <v>0</v>
      </c>
      <c r="V756" s="99" t="str">
        <f>IF(ISBLANK(A756),VLOOKUP(Abfalldokumentation!$W756,'Linien - BU'!R:S,2,FALSE),A756)</f>
        <v>QM</v>
      </c>
      <c r="W756" s="95" t="str">
        <f t="shared" si="82"/>
        <v>Diverses QM</v>
      </c>
      <c r="X756" s="108">
        <f t="shared" si="83"/>
        <v>74</v>
      </c>
      <c r="Y756" s="34"/>
      <c r="AC756" s="34"/>
      <c r="AF756" s="34"/>
      <c r="AG756" s="34"/>
      <c r="AH756" s="34"/>
    </row>
    <row r="757" spans="1:34" ht="30" customHeight="1" x14ac:dyDescent="0.25">
      <c r="A757" s="56" t="s">
        <v>348</v>
      </c>
      <c r="B757" s="57" t="s">
        <v>306</v>
      </c>
      <c r="C757" s="57">
        <v>57</v>
      </c>
      <c r="D757" s="57">
        <v>81</v>
      </c>
      <c r="E757" s="58">
        <v>44467</v>
      </c>
      <c r="F757" s="59"/>
      <c r="G757" s="60" t="s">
        <v>15269</v>
      </c>
      <c r="H757" s="61" t="str">
        <f>IFERROR(VLOOKUP(Abfalldokumentation!$B757,Artikel!A:C,3,FALSE),Abfalldokumentation!$B757)</f>
        <v>gemischte Räucherstücke</v>
      </c>
      <c r="I757" s="90" t="str">
        <f>VLOOKUP(V757,'Linien - BU'!A:B,2,FALSE)</f>
        <v>BU3</v>
      </c>
      <c r="J757" s="91">
        <f t="shared" si="77"/>
        <v>57</v>
      </c>
      <c r="K757" s="92">
        <f>Abfalldokumentation!$E757</f>
        <v>44467</v>
      </c>
      <c r="L757" s="91" t="str">
        <f>IFERROR(IF(AND(OR(Abfalldokumentation!$I757="BU3",Abfalldokumentation!$I757="Verkauf"),Abfalldokumentation!$N757="Schimmel",Abfalldokumentation!$O757="keinen Abnehmer/kein Schälpersonal"),"Div. Zipfel, ES ohne Verwendung",VLOOKUP(Abfalldokumentation!$M757,Produktgruppen!A:B,2,FALSE)),"-")</f>
        <v>Vorschmelz</v>
      </c>
      <c r="M757" s="93" t="str">
        <f>IFERROR(VLOOKUP(Abfalldokumentation!$W757,Artikel!A:C,3,FALSE),Abfalldokumentation!$W757)</f>
        <v>gemischte Räucherstücke</v>
      </c>
      <c r="N757" s="94" t="str">
        <f>VLOOKUP(D757,'Liste Gründe'!A:D,2,FALSE)</f>
        <v>Linienbezogen</v>
      </c>
      <c r="O757" s="92" t="str">
        <f>IF(ISBLANK(F757),VLOOKUP(Abfalldokumentation!$X757,'Liste Gründe'!A:D,3,FALSE),F757)</f>
        <v>gemischtes Produkt</v>
      </c>
      <c r="P757" s="94" t="str">
        <f>IF(ISBLANK(Abfalldokumentation!$G757),"-",Abfalldokumentation!$G757)</f>
        <v xml:space="preserve">gemischt, weil mehrere Produkte in einen Auftrag einfließen. VOS Trennung </v>
      </c>
      <c r="Q757" s="93">
        <f t="shared" si="78"/>
        <v>39</v>
      </c>
      <c r="R757" s="94" t="str">
        <f t="shared" si="79"/>
        <v>Produkte</v>
      </c>
      <c r="S757" s="94" t="str">
        <f t="shared" si="80"/>
        <v>BUs</v>
      </c>
      <c r="T757" s="94" t="str">
        <f t="shared" si="81"/>
        <v>Symptome</v>
      </c>
      <c r="U757" s="94" t="str">
        <f>IFERROR(VLOOKUP(Abfalldokumentation!$W757,Kennzahlen!S:U,3,FALSE)*Abfalldokumentation!$J757,"0")</f>
        <v>0</v>
      </c>
      <c r="V757" s="93" t="str">
        <f>IF(ISBLANK(A757),VLOOKUP(Abfalldokumentation!$W757,'Linien - BU'!R:S,2,FALSE),A757)</f>
        <v>L9</v>
      </c>
      <c r="W757" s="95" t="str">
        <f t="shared" si="82"/>
        <v>gemischte Räucherstücke</v>
      </c>
      <c r="X757" s="108">
        <f t="shared" si="83"/>
        <v>81</v>
      </c>
      <c r="Y757" s="34"/>
      <c r="AC757" s="34"/>
      <c r="AF757" s="34"/>
      <c r="AG757" s="34"/>
      <c r="AH757" s="34"/>
    </row>
    <row r="758" spans="1:34" ht="30" customHeight="1" x14ac:dyDescent="0.25">
      <c r="A758" s="50" t="s">
        <v>59</v>
      </c>
      <c r="B758" s="51" t="s">
        <v>57</v>
      </c>
      <c r="C758" s="51">
        <v>2.6</v>
      </c>
      <c r="D758" s="62">
        <v>74</v>
      </c>
      <c r="E758" s="52">
        <v>44467</v>
      </c>
      <c r="F758" s="53" t="s">
        <v>68</v>
      </c>
      <c r="G758" s="51" t="s">
        <v>68</v>
      </c>
      <c r="H758" s="55" t="str">
        <f>IFERROR(VLOOKUP(Abfalldokumentation!$B758,Artikel!A:C,3,FALSE),Abfalldokumentation!$B758)</f>
        <v>Laborproben</v>
      </c>
      <c r="I758" s="96" t="str">
        <f>VLOOKUP(V758,'Linien - BU'!A:B,2,FALSE)</f>
        <v>Rest</v>
      </c>
      <c r="J758" s="97">
        <f t="shared" si="77"/>
        <v>2.6</v>
      </c>
      <c r="K758" s="98">
        <f>Abfalldokumentation!$E758</f>
        <v>44467</v>
      </c>
      <c r="L758" s="97" t="str">
        <f>IFERROR(IF(AND(OR(Abfalldokumentation!$I758="BU3",Abfalldokumentation!$I758="Verkauf"),Abfalldokumentation!$N758="Schimmel",Abfalldokumentation!$O758="keinen Abnehmer/kein Schälpersonal"),"Div. Zipfel, ES ohne Verwendung",VLOOKUP(Abfalldokumentation!$M758,Produktgruppen!A:B,2,FALSE)),"-")</f>
        <v>Qualitätssicherung</v>
      </c>
      <c r="M758" s="99" t="str">
        <f>IFERROR(VLOOKUP(Abfalldokumentation!$W758,Artikel!A:C,3,FALSE),Abfalldokumentation!$W758)</f>
        <v>Laborproben</v>
      </c>
      <c r="N758" s="100" t="str">
        <f>VLOOKUP(D758,'Liste Gründe'!A:D,2,FALSE)</f>
        <v>Qualitätssicherung</v>
      </c>
      <c r="O758" s="98" t="str">
        <f>IF(ISBLANK(F758),VLOOKUP(Abfalldokumentation!$X758,'Liste Gründe'!A:D,3,FALSE),F758)</f>
        <v>Sensorik</v>
      </c>
      <c r="P758" s="100" t="str">
        <f>IF(ISBLANK(Abfalldokumentation!$G758),"-",Abfalldokumentation!$G758)</f>
        <v>Sensorik</v>
      </c>
      <c r="Q758" s="99">
        <f t="shared" si="78"/>
        <v>39</v>
      </c>
      <c r="R758" s="100" t="str">
        <f t="shared" si="79"/>
        <v>Produkte</v>
      </c>
      <c r="S758" s="100" t="str">
        <f t="shared" si="80"/>
        <v>BUs</v>
      </c>
      <c r="T758" s="100" t="str">
        <f t="shared" si="81"/>
        <v>Symptome</v>
      </c>
      <c r="U758" s="100" t="str">
        <f>IFERROR(VLOOKUP(Abfalldokumentation!$W758,Kennzahlen!S:U,3,FALSE)*Abfalldokumentation!$J758,"0")</f>
        <v>0</v>
      </c>
      <c r="V758" s="99" t="str">
        <f>IF(ISBLANK(A758),VLOOKUP(Abfalldokumentation!$W758,'Linien - BU'!R:S,2,FALSE),A758)</f>
        <v>Labor</v>
      </c>
      <c r="W758" s="95" t="str">
        <f t="shared" si="82"/>
        <v>Laborproben</v>
      </c>
      <c r="X758" s="108">
        <f t="shared" si="83"/>
        <v>74</v>
      </c>
      <c r="Y758" s="34"/>
      <c r="AC758" s="34"/>
      <c r="AF758" s="34"/>
      <c r="AG758" s="34"/>
      <c r="AH758" s="34"/>
    </row>
    <row r="759" spans="1:34" ht="30" customHeight="1" x14ac:dyDescent="0.25">
      <c r="A759" s="56" t="s">
        <v>59</v>
      </c>
      <c r="B759" s="57" t="s">
        <v>57</v>
      </c>
      <c r="C759" s="57">
        <v>28</v>
      </c>
      <c r="D759" s="63">
        <v>73</v>
      </c>
      <c r="E759" s="58">
        <v>44467</v>
      </c>
      <c r="F759" s="59" t="s">
        <v>58</v>
      </c>
      <c r="G759" s="57" t="s">
        <v>58</v>
      </c>
      <c r="H759" s="61" t="str">
        <f>IFERROR(VLOOKUP(Abfalldokumentation!$B759,Artikel!A:C,3,FALSE),Abfalldokumentation!$B759)</f>
        <v>Laborproben</v>
      </c>
      <c r="I759" s="90" t="str">
        <f>VLOOKUP(V759,'Linien - BU'!A:B,2,FALSE)</f>
        <v>Rest</v>
      </c>
      <c r="J759" s="91">
        <f t="shared" si="77"/>
        <v>28</v>
      </c>
      <c r="K759" s="92">
        <f>Abfalldokumentation!$E759</f>
        <v>44467</v>
      </c>
      <c r="L759" s="91" t="str">
        <f>IFERROR(IF(AND(OR(Abfalldokumentation!$I759="BU3",Abfalldokumentation!$I759="Verkauf"),Abfalldokumentation!$N759="Schimmel",Abfalldokumentation!$O759="keinen Abnehmer/kein Schälpersonal"),"Div. Zipfel, ES ohne Verwendung",VLOOKUP(Abfalldokumentation!$M759,Produktgruppen!A:B,2,FALSE)),"-")</f>
        <v>Qualitätssicherung</v>
      </c>
      <c r="M759" s="93" t="str">
        <f>IFERROR(VLOOKUP(Abfalldokumentation!$W759,Artikel!A:C,3,FALSE),Abfalldokumentation!$W759)</f>
        <v>Laborproben</v>
      </c>
      <c r="N759" s="94" t="str">
        <f>VLOOKUP(D759,'Liste Gründe'!A:D,2,FALSE)</f>
        <v>Qualitätssicherung</v>
      </c>
      <c r="O759" s="92" t="str">
        <f>IF(ISBLANK(F759),VLOOKUP(Abfalldokumentation!$X759,'Liste Gründe'!A:D,3,FALSE),F759)</f>
        <v>Laborprobe</v>
      </c>
      <c r="P759" s="94" t="str">
        <f>IF(ISBLANK(Abfalldokumentation!$G759),"-",Abfalldokumentation!$G759)</f>
        <v>Laborprobe</v>
      </c>
      <c r="Q759" s="93">
        <f t="shared" si="78"/>
        <v>39</v>
      </c>
      <c r="R759" s="94" t="str">
        <f t="shared" si="79"/>
        <v>Produkte</v>
      </c>
      <c r="S759" s="94" t="str">
        <f t="shared" si="80"/>
        <v>BUs</v>
      </c>
      <c r="T759" s="94" t="str">
        <f t="shared" si="81"/>
        <v>Symptome</v>
      </c>
      <c r="U759" s="94" t="str">
        <f>IFERROR(VLOOKUP(Abfalldokumentation!$W759,Kennzahlen!S:U,3,FALSE)*Abfalldokumentation!$J759,"0")</f>
        <v>0</v>
      </c>
      <c r="V759" s="93" t="str">
        <f>IF(ISBLANK(A759),VLOOKUP(Abfalldokumentation!$W759,'Linien - BU'!R:S,2,FALSE),A759)</f>
        <v>Labor</v>
      </c>
      <c r="W759" s="95" t="str">
        <f t="shared" si="82"/>
        <v>Laborproben</v>
      </c>
      <c r="X759" s="108">
        <f t="shared" si="83"/>
        <v>73</v>
      </c>
      <c r="Y759" s="34"/>
      <c r="AC759" s="34"/>
      <c r="AF759" s="34"/>
      <c r="AG759" s="34"/>
      <c r="AH759" s="34"/>
    </row>
    <row r="760" spans="1:34" ht="30" customHeight="1" x14ac:dyDescent="0.25">
      <c r="A760" s="50" t="s">
        <v>59</v>
      </c>
      <c r="B760" s="51" t="s">
        <v>57</v>
      </c>
      <c r="C760" s="51">
        <v>188.8</v>
      </c>
      <c r="D760" s="62">
        <v>73</v>
      </c>
      <c r="E760" s="52">
        <v>44467</v>
      </c>
      <c r="F760" s="53" t="s">
        <v>58</v>
      </c>
      <c r="G760" s="51" t="s">
        <v>58</v>
      </c>
      <c r="H760" s="55" t="str">
        <f>IFERROR(VLOOKUP(Abfalldokumentation!$B760,Artikel!A:C,3,FALSE),Abfalldokumentation!$B760)</f>
        <v>Laborproben</v>
      </c>
      <c r="I760" s="96" t="str">
        <f>VLOOKUP(V760,'Linien - BU'!A:B,2,FALSE)</f>
        <v>Rest</v>
      </c>
      <c r="J760" s="97">
        <f t="shared" si="77"/>
        <v>188.8</v>
      </c>
      <c r="K760" s="98">
        <f>Abfalldokumentation!$E760</f>
        <v>44467</v>
      </c>
      <c r="L760" s="97" t="str">
        <f>IFERROR(IF(AND(OR(Abfalldokumentation!$I760="BU3",Abfalldokumentation!$I760="Verkauf"),Abfalldokumentation!$N760="Schimmel",Abfalldokumentation!$O760="keinen Abnehmer/kein Schälpersonal"),"Div. Zipfel, ES ohne Verwendung",VLOOKUP(Abfalldokumentation!$M760,Produktgruppen!A:B,2,FALSE)),"-")</f>
        <v>Qualitätssicherung</v>
      </c>
      <c r="M760" s="99" t="str">
        <f>IFERROR(VLOOKUP(Abfalldokumentation!$W760,Artikel!A:C,3,FALSE),Abfalldokumentation!$W760)</f>
        <v>Laborproben</v>
      </c>
      <c r="N760" s="100" t="str">
        <f>VLOOKUP(D760,'Liste Gründe'!A:D,2,FALSE)</f>
        <v>Qualitätssicherung</v>
      </c>
      <c r="O760" s="98" t="str">
        <f>IF(ISBLANK(F760),VLOOKUP(Abfalldokumentation!$X760,'Liste Gründe'!A:D,3,FALSE),F760)</f>
        <v>Laborprobe</v>
      </c>
      <c r="P760" s="100" t="str">
        <f>IF(ISBLANK(Abfalldokumentation!$G760),"-",Abfalldokumentation!$G760)</f>
        <v>Laborprobe</v>
      </c>
      <c r="Q760" s="99">
        <f t="shared" si="78"/>
        <v>39</v>
      </c>
      <c r="R760" s="100" t="str">
        <f t="shared" si="79"/>
        <v>Produkte</v>
      </c>
      <c r="S760" s="100" t="str">
        <f t="shared" si="80"/>
        <v>BUs</v>
      </c>
      <c r="T760" s="100" t="str">
        <f t="shared" si="81"/>
        <v>Symptome</v>
      </c>
      <c r="U760" s="100" t="str">
        <f>IFERROR(VLOOKUP(Abfalldokumentation!$W760,Kennzahlen!S:U,3,FALSE)*Abfalldokumentation!$J760,"0")</f>
        <v>0</v>
      </c>
      <c r="V760" s="99" t="str">
        <f>IF(ISBLANK(A760),VLOOKUP(Abfalldokumentation!$W760,'Linien - BU'!R:S,2,FALSE),A760)</f>
        <v>Labor</v>
      </c>
      <c r="W760" s="95" t="str">
        <f t="shared" si="82"/>
        <v>Laborproben</v>
      </c>
      <c r="X760" s="108">
        <f t="shared" si="83"/>
        <v>73</v>
      </c>
      <c r="Y760" s="34"/>
      <c r="AC760" s="34"/>
      <c r="AF760" s="34"/>
      <c r="AG760" s="34"/>
      <c r="AH760" s="34"/>
    </row>
    <row r="761" spans="1:34" ht="30" customHeight="1" x14ac:dyDescent="0.25">
      <c r="A761" s="56" t="s">
        <v>88</v>
      </c>
      <c r="B761" s="57">
        <v>29500529</v>
      </c>
      <c r="C761" s="57">
        <v>283</v>
      </c>
      <c r="D761" s="57">
        <v>12</v>
      </c>
      <c r="E761" s="58">
        <v>44468</v>
      </c>
      <c r="F761" s="59" t="s">
        <v>15039</v>
      </c>
      <c r="G761" s="57" t="s">
        <v>332</v>
      </c>
      <c r="H761" s="61" t="str">
        <f>IFERROR(VLOOKUP(Abfalldokumentation!$B761,Artikel!A:C,3,FALSE),Abfalldokumentation!$B761)</f>
        <v>VOS Adler Schinkenräuch</v>
      </c>
      <c r="I761" s="90" t="str">
        <f>VLOOKUP(V761,'Linien - BU'!A:B,2,FALSE)</f>
        <v>BU3</v>
      </c>
      <c r="J761" s="91">
        <f t="shared" si="77"/>
        <v>283</v>
      </c>
      <c r="K761" s="92">
        <f>Abfalldokumentation!$E761</f>
        <v>44468</v>
      </c>
      <c r="L761" s="91" t="str">
        <f>IFERROR(IF(AND(OR(Abfalldokumentation!$I761="BU3",Abfalldokumentation!$I761="Verkauf"),Abfalldokumentation!$N761="Schimmel",Abfalldokumentation!$O761="keinen Abnehmer/kein Schälpersonal"),"Div. Zipfel, ES ohne Verwendung",VLOOKUP(Abfalldokumentation!$M761,Produktgruppen!A:B,2,FALSE)),"-")</f>
        <v>Vorschmelz</v>
      </c>
      <c r="M761" s="93" t="str">
        <f>IFERROR(VLOOKUP(Abfalldokumentation!$W761,Artikel!A:C,3,FALSE),Abfalldokumentation!$W761)</f>
        <v>VOS Adler Schinkenräuch</v>
      </c>
      <c r="N761" s="94" t="str">
        <f>VLOOKUP(D761,'Liste Gründe'!A:D,2,FALSE)</f>
        <v>Schimmel</v>
      </c>
      <c r="O761" s="92" t="str">
        <f>IF(ISBLANK(F761),VLOOKUP(Abfalldokumentation!$X761,'Liste Gründe'!A:D,3,FALSE),F761)</f>
        <v>spezifischer EInsatz</v>
      </c>
      <c r="P761" s="94" t="str">
        <f>IF(ISBLANK(Abfalldokumentation!$G761),"-",Abfalldokumentation!$G761)</f>
        <v>wenig Verwendung</v>
      </c>
      <c r="Q761" s="93">
        <f t="shared" si="78"/>
        <v>39</v>
      </c>
      <c r="R761" s="94" t="str">
        <f t="shared" si="79"/>
        <v>Produkte</v>
      </c>
      <c r="S761" s="94" t="str">
        <f t="shared" si="80"/>
        <v>BUs</v>
      </c>
      <c r="T761" s="94" t="str">
        <f t="shared" si="81"/>
        <v>Symptome</v>
      </c>
      <c r="U761" s="94">
        <f>IFERROR(VLOOKUP(Abfalldokumentation!$W761,Kennzahlen!S:U,3,FALSE)*Abfalldokumentation!$J761,"0")</f>
        <v>141.5</v>
      </c>
      <c r="V761" s="93" t="str">
        <f>IF(ISBLANK(A761),VLOOKUP(Abfalldokumentation!$W761,'Linien - BU'!R:S,2,FALSE),A761)</f>
        <v>Bu3</v>
      </c>
      <c r="W761" s="95">
        <f t="shared" si="82"/>
        <v>29500529</v>
      </c>
      <c r="X761" s="108">
        <f t="shared" si="83"/>
        <v>12</v>
      </c>
      <c r="Y761" s="34"/>
      <c r="AC761" s="34"/>
      <c r="AF761" s="34"/>
      <c r="AG761" s="34"/>
      <c r="AH761" s="34"/>
    </row>
    <row r="762" spans="1:34" ht="30" customHeight="1" x14ac:dyDescent="0.25">
      <c r="A762" s="50" t="s">
        <v>41</v>
      </c>
      <c r="B762" s="51">
        <v>29500539</v>
      </c>
      <c r="C762" s="51">
        <v>22</v>
      </c>
      <c r="D762" s="51">
        <v>12</v>
      </c>
      <c r="E762" s="52">
        <v>44468</v>
      </c>
      <c r="F762" s="53" t="s">
        <v>15037</v>
      </c>
      <c r="G762" s="51"/>
      <c r="H762" s="55" t="str">
        <f>IFERROR(VLOOKUP(Abfalldokumentation!$B762,Artikel!A:C,3,FALSE),Abfalldokumentation!$B762)</f>
        <v>VOS SKZ Mozzarella 40%</v>
      </c>
      <c r="I762" s="96" t="str">
        <f>VLOOKUP(V762,'Linien - BU'!A:B,2,FALSE)</f>
        <v>BU1</v>
      </c>
      <c r="J762" s="97">
        <f t="shared" si="77"/>
        <v>22</v>
      </c>
      <c r="K762" s="98">
        <f>Abfalldokumentation!$E762</f>
        <v>44468</v>
      </c>
      <c r="L762" s="97" t="str">
        <f>IFERROR(IF(AND(OR(Abfalldokumentation!$I762="BU3",Abfalldokumentation!$I762="Verkauf"),Abfalldokumentation!$N762="Schimmel",Abfalldokumentation!$O762="keinen Abnehmer/kein Schälpersonal"),"Div. Zipfel, ES ohne Verwendung",VLOOKUP(Abfalldokumentation!$M762,Produktgruppen!A:B,2,FALSE)),"-")</f>
        <v>Vorschmelz</v>
      </c>
      <c r="M762" s="99" t="str">
        <f>IFERROR(VLOOKUP(Abfalldokumentation!$W762,Artikel!A:C,3,FALSE),Abfalldokumentation!$W762)</f>
        <v>VOS SKZ Mozzarella 40%</v>
      </c>
      <c r="N762" s="100" t="str">
        <f>VLOOKUP(D762,'Liste Gründe'!A:D,2,FALSE)</f>
        <v>Schimmel</v>
      </c>
      <c r="O762" s="98" t="str">
        <f>IF(ISBLANK(F762),VLOOKUP(Abfalldokumentation!$X762,'Liste Gründe'!A:D,3,FALSE),F762)</f>
        <v>VOS &gt; Einsatz</v>
      </c>
      <c r="P762" s="100" t="str">
        <f>IF(ISBLANK(Abfalldokumentation!$G762),"-",Abfalldokumentation!$G762)</f>
        <v>-</v>
      </c>
      <c r="Q762" s="99">
        <f t="shared" si="78"/>
        <v>39</v>
      </c>
      <c r="R762" s="100" t="str">
        <f t="shared" si="79"/>
        <v>Produkte</v>
      </c>
      <c r="S762" s="100" t="str">
        <f t="shared" si="80"/>
        <v>BUs</v>
      </c>
      <c r="T762" s="100" t="str">
        <f t="shared" si="81"/>
        <v>Symptome</v>
      </c>
      <c r="U762" s="100">
        <f>IFERROR(VLOOKUP(Abfalldokumentation!$W762,Kennzahlen!S:U,3,FALSE)*Abfalldokumentation!$J762,"0")</f>
        <v>11</v>
      </c>
      <c r="V762" s="99" t="str">
        <f>IF(ISBLANK(A762),VLOOKUP(Abfalldokumentation!$W762,'Linien - BU'!R:S,2,FALSE),A762)</f>
        <v>Schmelze</v>
      </c>
      <c r="W762" s="95">
        <f t="shared" si="82"/>
        <v>29500539</v>
      </c>
      <c r="X762" s="108">
        <f t="shared" si="83"/>
        <v>12</v>
      </c>
      <c r="Y762" s="34"/>
      <c r="AC762" s="34"/>
      <c r="AF762" s="34"/>
      <c r="AG762" s="34"/>
      <c r="AH762" s="34"/>
    </row>
    <row r="763" spans="1:34" ht="30" customHeight="1" x14ac:dyDescent="0.25">
      <c r="A763" s="56" t="s">
        <v>376</v>
      </c>
      <c r="B763" s="57">
        <v>29500594</v>
      </c>
      <c r="C763" s="57">
        <v>72.400000000000006</v>
      </c>
      <c r="D763" s="57">
        <v>61</v>
      </c>
      <c r="E763" s="58">
        <v>44468</v>
      </c>
      <c r="F763" s="59" t="s">
        <v>15042</v>
      </c>
      <c r="G763" s="57" t="s">
        <v>287</v>
      </c>
      <c r="H763" s="61" t="str">
        <f>IFERROR(VLOOKUP(Abfalldokumentation!$B763,Artikel!A:C,3,FALSE),Abfalldokumentation!$B763)</f>
        <v>VOS Früchte Blöcke</v>
      </c>
      <c r="I763" s="90" t="str">
        <f>VLOOKUP(V763,'Linien - BU'!A:B,2,FALSE)</f>
        <v>BU3</v>
      </c>
      <c r="J763" s="91">
        <f t="shared" si="77"/>
        <v>72.400000000000006</v>
      </c>
      <c r="K763" s="92">
        <f>Abfalldokumentation!$E763</f>
        <v>44468</v>
      </c>
      <c r="L763" s="91" t="str">
        <f>IFERROR(IF(AND(OR(Abfalldokumentation!$I763="BU3",Abfalldokumentation!$I763="Verkauf"),Abfalldokumentation!$N763="Schimmel",Abfalldokumentation!$O763="keinen Abnehmer/kein Schälpersonal"),"Div. Zipfel, ES ohne Verwendung",VLOOKUP(Abfalldokumentation!$M763,Produktgruppen!A:B,2,FALSE)),"-")</f>
        <v>Vorschmelz</v>
      </c>
      <c r="M763" s="93" t="str">
        <f>IFERROR(VLOOKUP(Abfalldokumentation!$W763,Artikel!A:C,3,FALSE),Abfalldokumentation!$W763)</f>
        <v>VOS Früchte Blöcke</v>
      </c>
      <c r="N763" s="94" t="str">
        <f>VLOOKUP(D763,'Liste Gründe'!A:D,2,FALSE)</f>
        <v>keinen Verwendungszweck</v>
      </c>
      <c r="O763" s="92" t="str">
        <f>IF(ISBLANK(F763),VLOOKUP(Abfalldokumentation!$X763,'Liste Gründe'!A:D,3,FALSE),F763)</f>
        <v>keinen Verkauf, keinen Einsatz möglich</v>
      </c>
      <c r="P763" s="94" t="str">
        <f>IF(ISBLANK(Abfalldokumentation!$G763),"-",Abfalldokumentation!$G763)</f>
        <v>kein Verkauf, kein Einsatz möglich</v>
      </c>
      <c r="Q763" s="93">
        <f t="shared" si="78"/>
        <v>39</v>
      </c>
      <c r="R763" s="94" t="str">
        <f t="shared" si="79"/>
        <v>Produkte</v>
      </c>
      <c r="S763" s="94" t="str">
        <f t="shared" si="80"/>
        <v>BUs</v>
      </c>
      <c r="T763" s="94" t="str">
        <f t="shared" si="81"/>
        <v>Symptome</v>
      </c>
      <c r="U763" s="94">
        <f>IFERROR(VLOOKUP(Abfalldokumentation!$W763,Kennzahlen!S:U,3,FALSE)*Abfalldokumentation!$J763,"0")</f>
        <v>36.200000000000003</v>
      </c>
      <c r="V763" s="93" t="str">
        <f>IF(ISBLANK(A763),VLOOKUP(Abfalldokumentation!$W763,'Linien - BU'!R:S,2,FALSE),A763)</f>
        <v>L18</v>
      </c>
      <c r="W763" s="95">
        <f t="shared" si="82"/>
        <v>29500594</v>
      </c>
      <c r="X763" s="108">
        <f t="shared" si="83"/>
        <v>61</v>
      </c>
      <c r="Y763" s="34"/>
      <c r="AC763" s="34"/>
      <c r="AF763" s="34"/>
      <c r="AG763" s="34"/>
      <c r="AH763" s="34"/>
    </row>
    <row r="764" spans="1:34" ht="30" customHeight="1" x14ac:dyDescent="0.25">
      <c r="A764" s="50" t="s">
        <v>88</v>
      </c>
      <c r="B764" s="51">
        <v>29500620</v>
      </c>
      <c r="C764" s="51">
        <v>242</v>
      </c>
      <c r="D764" s="51">
        <v>12</v>
      </c>
      <c r="E764" s="52">
        <v>44468</v>
      </c>
      <c r="F764" s="53" t="s">
        <v>15039</v>
      </c>
      <c r="G764" s="51" t="s">
        <v>332</v>
      </c>
      <c r="H764" s="55" t="str">
        <f>IFERROR(VLOOKUP(Abfalldokumentation!$B764,Artikel!A:C,3,FALSE),Abfalldokumentation!$B764)</f>
        <v>VOS GRW Gartenkräuter 4</v>
      </c>
      <c r="I764" s="96" t="str">
        <f>VLOOKUP(V764,'Linien - BU'!A:B,2,FALSE)</f>
        <v>BU3</v>
      </c>
      <c r="J764" s="97">
        <f t="shared" si="77"/>
        <v>242</v>
      </c>
      <c r="K764" s="98">
        <f>Abfalldokumentation!$E764</f>
        <v>44468</v>
      </c>
      <c r="L764" s="97" t="str">
        <f>IFERROR(IF(AND(OR(Abfalldokumentation!$I764="BU3",Abfalldokumentation!$I764="Verkauf"),Abfalldokumentation!$N764="Schimmel",Abfalldokumentation!$O764="keinen Abnehmer/kein Schälpersonal"),"Div. Zipfel, ES ohne Verwendung",VLOOKUP(Abfalldokumentation!$M764,Produktgruppen!A:B,2,FALSE)),"-")</f>
        <v>Vorschmelz</v>
      </c>
      <c r="M764" s="99" t="str">
        <f>IFERROR(VLOOKUP(Abfalldokumentation!$W764,Artikel!A:C,3,FALSE),Abfalldokumentation!$W764)</f>
        <v>VOS GRW Gartenkräuter 4</v>
      </c>
      <c r="N764" s="100" t="str">
        <f>VLOOKUP(D764,'Liste Gründe'!A:D,2,FALSE)</f>
        <v>Schimmel</v>
      </c>
      <c r="O764" s="98" t="str">
        <f>IF(ISBLANK(F764),VLOOKUP(Abfalldokumentation!$X764,'Liste Gründe'!A:D,3,FALSE),F764)</f>
        <v>spezifischer EInsatz</v>
      </c>
      <c r="P764" s="100" t="str">
        <f>IF(ISBLANK(Abfalldokumentation!$G764),"-",Abfalldokumentation!$G764)</f>
        <v>wenig Verwendung</v>
      </c>
      <c r="Q764" s="99">
        <f t="shared" si="78"/>
        <v>39</v>
      </c>
      <c r="R764" s="100" t="str">
        <f t="shared" si="79"/>
        <v>Produkte</v>
      </c>
      <c r="S764" s="100" t="str">
        <f t="shared" si="80"/>
        <v>BUs</v>
      </c>
      <c r="T764" s="100" t="str">
        <f t="shared" si="81"/>
        <v>Symptome</v>
      </c>
      <c r="U764" s="100">
        <f>IFERROR(VLOOKUP(Abfalldokumentation!$W764,Kennzahlen!S:U,3,FALSE)*Abfalldokumentation!$J764,"0")</f>
        <v>121</v>
      </c>
      <c r="V764" s="99" t="str">
        <f>IF(ISBLANK(A764),VLOOKUP(Abfalldokumentation!$W764,'Linien - BU'!R:S,2,FALSE),A764)</f>
        <v>Bu3</v>
      </c>
      <c r="W764" s="95">
        <f t="shared" si="82"/>
        <v>29500620</v>
      </c>
      <c r="X764" s="108">
        <f t="shared" si="83"/>
        <v>12</v>
      </c>
      <c r="Y764" s="34"/>
      <c r="AC764" s="34"/>
      <c r="AF764" s="34"/>
      <c r="AG764" s="34"/>
      <c r="AH764" s="34"/>
    </row>
    <row r="765" spans="1:34" ht="30" customHeight="1" x14ac:dyDescent="0.25">
      <c r="A765" s="56" t="s">
        <v>41</v>
      </c>
      <c r="B765" s="57">
        <v>29500823</v>
      </c>
      <c r="C765" s="57">
        <v>89</v>
      </c>
      <c r="D765" s="57">
        <v>12</v>
      </c>
      <c r="E765" s="58">
        <v>44468</v>
      </c>
      <c r="F765" s="59" t="s">
        <v>39</v>
      </c>
      <c r="G765" s="57" t="s">
        <v>40</v>
      </c>
      <c r="H765" s="61" t="str">
        <f>IFERROR(VLOOKUP(Abfalldokumentation!$B765,Artikel!A:C,3,FALSE),Abfalldokumentation!$B765)</f>
        <v>ABS Butterkäse 45% OGT</v>
      </c>
      <c r="I765" s="90" t="str">
        <f>VLOOKUP(V765,'Linien - BU'!A:B,2,FALSE)</f>
        <v>BU1</v>
      </c>
      <c r="J765" s="91">
        <f t="shared" si="77"/>
        <v>89</v>
      </c>
      <c r="K765" s="92">
        <f>Abfalldokumentation!$E765</f>
        <v>44468</v>
      </c>
      <c r="L765" s="91" t="str">
        <f>IFERROR(IF(AND(OR(Abfalldokumentation!$I765="BU3",Abfalldokumentation!$I765="Verkauf"),Abfalldokumentation!$N765="Schimmel",Abfalldokumentation!$O765="keinen Abnehmer/kein Schälpersonal"),"Div. Zipfel, ES ohne Verwendung",VLOOKUP(Abfalldokumentation!$M765,Produktgruppen!A:B,2,FALSE)),"-")</f>
        <v>ABS</v>
      </c>
      <c r="M765" s="93" t="str">
        <f>IFERROR(VLOOKUP(Abfalldokumentation!$W765,Artikel!A:C,3,FALSE),Abfalldokumentation!$W765)</f>
        <v>ABS Butterkäse 45% OGT</v>
      </c>
      <c r="N765" s="94" t="str">
        <f>VLOOKUP(D765,'Liste Gründe'!A:D,2,FALSE)</f>
        <v>Schimmel</v>
      </c>
      <c r="O765" s="92" t="str">
        <f>IF(ISBLANK(F765),VLOOKUP(Abfalldokumentation!$X765,'Liste Gründe'!A:D,3,FALSE),F765)</f>
        <v>keine Verarbeitung</v>
      </c>
      <c r="P765" s="94" t="str">
        <f>IF(ISBLANK(Abfalldokumentation!$G765),"-",Abfalldokumentation!$G765)</f>
        <v>Aufgrund Konsistenz nicht genommen. Zu wenig VOS verarbeitet. Vom Warmen ins Kalte -&gt; Schimmel</v>
      </c>
      <c r="Q765" s="93">
        <f t="shared" si="78"/>
        <v>39</v>
      </c>
      <c r="R765" s="94" t="str">
        <f t="shared" si="79"/>
        <v>Produkte</v>
      </c>
      <c r="S765" s="94" t="str">
        <f t="shared" si="80"/>
        <v>BUs</v>
      </c>
      <c r="T765" s="94" t="str">
        <f t="shared" si="81"/>
        <v>Symptome</v>
      </c>
      <c r="U765" s="94">
        <f>IFERROR(VLOOKUP(Abfalldokumentation!$W765,Kennzahlen!S:U,3,FALSE)*Abfalldokumentation!$J765,"0")</f>
        <v>178</v>
      </c>
      <c r="V765" s="93" t="str">
        <f>IF(ISBLANK(A765),VLOOKUP(Abfalldokumentation!$W765,'Linien - BU'!R:S,2,FALSE),A765)</f>
        <v>Schmelze</v>
      </c>
      <c r="W765" s="95">
        <f t="shared" si="82"/>
        <v>29500823</v>
      </c>
      <c r="X765" s="108">
        <f t="shared" si="83"/>
        <v>12</v>
      </c>
      <c r="Y765" s="34"/>
      <c r="AC765" s="34"/>
      <c r="AF765" s="34"/>
      <c r="AG765" s="34"/>
      <c r="AH765" s="34"/>
    </row>
    <row r="766" spans="1:34" ht="30" customHeight="1" x14ac:dyDescent="0.25">
      <c r="A766" s="50" t="s">
        <v>41</v>
      </c>
      <c r="B766" s="51">
        <v>29500823</v>
      </c>
      <c r="C766" s="51">
        <v>96</v>
      </c>
      <c r="D766" s="51">
        <v>12</v>
      </c>
      <c r="E766" s="52">
        <v>44468</v>
      </c>
      <c r="F766" s="53" t="s">
        <v>39</v>
      </c>
      <c r="G766" s="51" t="s">
        <v>40</v>
      </c>
      <c r="H766" s="55" t="str">
        <f>IFERROR(VLOOKUP(Abfalldokumentation!$B766,Artikel!A:C,3,FALSE),Abfalldokumentation!$B766)</f>
        <v>ABS Butterkäse 45% OGT</v>
      </c>
      <c r="I766" s="96" t="str">
        <f>VLOOKUP(V766,'Linien - BU'!A:B,2,FALSE)</f>
        <v>BU1</v>
      </c>
      <c r="J766" s="97">
        <f t="shared" si="77"/>
        <v>96</v>
      </c>
      <c r="K766" s="98">
        <f>Abfalldokumentation!$E766</f>
        <v>44468</v>
      </c>
      <c r="L766" s="97" t="str">
        <f>IFERROR(IF(AND(OR(Abfalldokumentation!$I766="BU3",Abfalldokumentation!$I766="Verkauf"),Abfalldokumentation!$N766="Schimmel",Abfalldokumentation!$O766="keinen Abnehmer/kein Schälpersonal"),"Div. Zipfel, ES ohne Verwendung",VLOOKUP(Abfalldokumentation!$M766,Produktgruppen!A:B,2,FALSE)),"-")</f>
        <v>ABS</v>
      </c>
      <c r="M766" s="99" t="str">
        <f>IFERROR(VLOOKUP(Abfalldokumentation!$W766,Artikel!A:C,3,FALSE),Abfalldokumentation!$W766)</f>
        <v>ABS Butterkäse 45% OGT</v>
      </c>
      <c r="N766" s="100" t="str">
        <f>VLOOKUP(D766,'Liste Gründe'!A:D,2,FALSE)</f>
        <v>Schimmel</v>
      </c>
      <c r="O766" s="98" t="str">
        <f>IF(ISBLANK(F766),VLOOKUP(Abfalldokumentation!$X766,'Liste Gründe'!A:D,3,FALSE),F766)</f>
        <v>keine Verarbeitung</v>
      </c>
      <c r="P766" s="100" t="str">
        <f>IF(ISBLANK(Abfalldokumentation!$G766),"-",Abfalldokumentation!$G766)</f>
        <v>Aufgrund Konsistenz nicht genommen. Zu wenig VOS verarbeitet. Vom Warmen ins Kalte -&gt; Schimmel</v>
      </c>
      <c r="Q766" s="99">
        <f t="shared" si="78"/>
        <v>39</v>
      </c>
      <c r="R766" s="100" t="str">
        <f t="shared" si="79"/>
        <v>Produkte</v>
      </c>
      <c r="S766" s="100" t="str">
        <f t="shared" si="80"/>
        <v>BUs</v>
      </c>
      <c r="T766" s="100" t="str">
        <f t="shared" si="81"/>
        <v>Symptome</v>
      </c>
      <c r="U766" s="100">
        <f>IFERROR(VLOOKUP(Abfalldokumentation!$W766,Kennzahlen!S:U,3,FALSE)*Abfalldokumentation!$J766,"0")</f>
        <v>192</v>
      </c>
      <c r="V766" s="99" t="str">
        <f>IF(ISBLANK(A766),VLOOKUP(Abfalldokumentation!$W766,'Linien - BU'!R:S,2,FALSE),A766)</f>
        <v>Schmelze</v>
      </c>
      <c r="W766" s="95">
        <f t="shared" si="82"/>
        <v>29500823</v>
      </c>
      <c r="X766" s="108">
        <f t="shared" si="83"/>
        <v>12</v>
      </c>
      <c r="Y766" s="34"/>
      <c r="AC766" s="34"/>
      <c r="AF766" s="34"/>
      <c r="AG766" s="34"/>
      <c r="AH766" s="34"/>
    </row>
    <row r="767" spans="1:34" ht="30" customHeight="1" x14ac:dyDescent="0.25">
      <c r="A767" s="56" t="s">
        <v>15097</v>
      </c>
      <c r="B767" s="57">
        <v>29500823</v>
      </c>
      <c r="C767" s="57">
        <v>41.4</v>
      </c>
      <c r="D767" s="57">
        <v>22</v>
      </c>
      <c r="E767" s="58">
        <v>44468</v>
      </c>
      <c r="F767" s="59" t="s">
        <v>61</v>
      </c>
      <c r="G767" s="57" t="s">
        <v>91</v>
      </c>
      <c r="H767" s="61" t="str">
        <f>IFERROR(VLOOKUP(Abfalldokumentation!$B767,Artikel!A:C,3,FALSE),Abfalldokumentation!$B767)</f>
        <v>ABS Butterkäse 45% OGT</v>
      </c>
      <c r="I767" s="90" t="str">
        <f>VLOOKUP(V767,'Linien - BU'!A:B,2,FALSE)</f>
        <v>BU2</v>
      </c>
      <c r="J767" s="91">
        <f t="shared" si="77"/>
        <v>41.4</v>
      </c>
      <c r="K767" s="92">
        <f>Abfalldokumentation!$E767</f>
        <v>44468</v>
      </c>
      <c r="L767" s="91" t="str">
        <f>IFERROR(IF(AND(OR(Abfalldokumentation!$I767="BU3",Abfalldokumentation!$I767="Verkauf"),Abfalldokumentation!$N767="Schimmel",Abfalldokumentation!$O767="keinen Abnehmer/kein Schälpersonal"),"Div. Zipfel, ES ohne Verwendung",VLOOKUP(Abfalldokumentation!$M767,Produktgruppen!A:B,2,FALSE)),"-")</f>
        <v>ABS</v>
      </c>
      <c r="M767" s="93" t="str">
        <f>IFERROR(VLOOKUP(Abfalldokumentation!$W767,Artikel!A:C,3,FALSE),Abfalldokumentation!$W767)</f>
        <v>ABS Butterkäse 45% OGT</v>
      </c>
      <c r="N767" s="94" t="str">
        <f>VLOOKUP(D767,'Liste Gründe'!A:D,2,FALSE)</f>
        <v>Rest</v>
      </c>
      <c r="O767" s="92" t="str">
        <f>IF(ISBLANK(F767),VLOOKUP(Abfalldokumentation!$X767,'Liste Gründe'!A:D,3,FALSE),F767)</f>
        <v>Fremdkörper</v>
      </c>
      <c r="P767" s="94" t="str">
        <f>IF(ISBLANK(Abfalldokumentation!$G767),"-",Abfalldokumentation!$G767)</f>
        <v>Schmutz</v>
      </c>
      <c r="Q767" s="93">
        <f t="shared" si="78"/>
        <v>39</v>
      </c>
      <c r="R767" s="94" t="str">
        <f t="shared" si="79"/>
        <v>Produkte</v>
      </c>
      <c r="S767" s="94" t="str">
        <f t="shared" si="80"/>
        <v>BUs</v>
      </c>
      <c r="T767" s="94" t="str">
        <f t="shared" si="81"/>
        <v>Symptome</v>
      </c>
      <c r="U767" s="94">
        <f>IFERROR(VLOOKUP(Abfalldokumentation!$W767,Kennzahlen!S:U,3,FALSE)*Abfalldokumentation!$J767,"0")</f>
        <v>82.8</v>
      </c>
      <c r="V767" s="93" t="str">
        <f>IF(ISBLANK(A767),VLOOKUP(Abfalldokumentation!$W767,'Linien - BU'!R:S,2,FALSE),A767)</f>
        <v>L31</v>
      </c>
      <c r="W767" s="95">
        <f t="shared" si="82"/>
        <v>29500823</v>
      </c>
      <c r="X767" s="108">
        <f t="shared" si="83"/>
        <v>22</v>
      </c>
      <c r="Y767" s="34"/>
      <c r="AC767" s="34"/>
      <c r="AF767" s="34"/>
      <c r="AG767" s="34"/>
      <c r="AH767" s="34"/>
    </row>
    <row r="768" spans="1:34" ht="30" customHeight="1" x14ac:dyDescent="0.25">
      <c r="A768" s="50" t="s">
        <v>15087</v>
      </c>
      <c r="B768" s="51">
        <v>29500885</v>
      </c>
      <c r="C768" s="51">
        <v>280</v>
      </c>
      <c r="D768" s="51">
        <v>61</v>
      </c>
      <c r="E768" s="52">
        <v>44468</v>
      </c>
      <c r="F768" s="53" t="s">
        <v>15</v>
      </c>
      <c r="G768" s="51" t="s">
        <v>79</v>
      </c>
      <c r="H768" s="55" t="str">
        <f>IFERROR(VLOOKUP(Abfalldokumentation!$B768,Artikel!A:C,3,FALSE),Abfalldokumentation!$B768)</f>
        <v>ABS HEUBL</v>
      </c>
      <c r="I768" s="96" t="str">
        <f>VLOOKUP(V768,'Linien - BU'!A:B,2,FALSE)</f>
        <v>BU4</v>
      </c>
      <c r="J768" s="97">
        <f t="shared" si="77"/>
        <v>280</v>
      </c>
      <c r="K768" s="98">
        <f>Abfalldokumentation!$E768</f>
        <v>44468</v>
      </c>
      <c r="L768" s="97" t="str">
        <f>IFERROR(IF(AND(OR(Abfalldokumentation!$I768="BU3",Abfalldokumentation!$I768="Verkauf"),Abfalldokumentation!$N768="Schimmel",Abfalldokumentation!$O768="keinen Abnehmer/kein Schälpersonal"),"Div. Zipfel, ES ohne Verwendung",VLOOKUP(Abfalldokumentation!$M768,Produktgruppen!A:B,2,FALSE)),"-")</f>
        <v>ABS</v>
      </c>
      <c r="M768" s="99" t="str">
        <f>IFERROR(VLOOKUP(Abfalldokumentation!$W768,Artikel!A:C,3,FALSE),Abfalldokumentation!$W768)</f>
        <v>ABS HEUBL</v>
      </c>
      <c r="N768" s="100" t="str">
        <f>VLOOKUP(D768,'Liste Gründe'!A:D,2,FALSE)</f>
        <v>keinen Verwendungszweck</v>
      </c>
      <c r="O768" s="98" t="str">
        <f>IF(ISBLANK(F768),VLOOKUP(Abfalldokumentation!$X768,'Liste Gründe'!A:D,3,FALSE),F768)</f>
        <v>keinen Verwendungszweck</v>
      </c>
      <c r="P768" s="100" t="str">
        <f>IF(ISBLANK(Abfalldokumentation!$G768),"-",Abfalldokumentation!$G768)</f>
        <v>&lt;300kg/Monat</v>
      </c>
      <c r="Q768" s="99">
        <f t="shared" si="78"/>
        <v>39</v>
      </c>
      <c r="R768" s="100" t="str">
        <f t="shared" si="79"/>
        <v>Produkte</v>
      </c>
      <c r="S768" s="100" t="str">
        <f t="shared" si="80"/>
        <v>BUs</v>
      </c>
      <c r="T768" s="100" t="str">
        <f t="shared" si="81"/>
        <v>Symptome</v>
      </c>
      <c r="U768" s="100">
        <f>IFERROR(VLOOKUP(Abfalldokumentation!$W768,Kennzahlen!S:U,3,FALSE)*Abfalldokumentation!$J768,"0")</f>
        <v>2.8000000000000003</v>
      </c>
      <c r="V768" s="99" t="str">
        <f>IF(ISBLANK(A768),VLOOKUP(Abfalldokumentation!$W768,'Linien - BU'!R:S,2,FALSE),A768)</f>
        <v>L21</v>
      </c>
      <c r="W768" s="95">
        <f t="shared" si="82"/>
        <v>29500885</v>
      </c>
      <c r="X768" s="108">
        <f t="shared" si="83"/>
        <v>61</v>
      </c>
      <c r="Y768" s="34"/>
      <c r="AC768" s="34"/>
      <c r="AF768" s="34"/>
      <c r="AG768" s="34"/>
      <c r="AH768" s="34"/>
    </row>
    <row r="769" spans="1:34" ht="30" customHeight="1" x14ac:dyDescent="0.25">
      <c r="A769" s="56" t="s">
        <v>15064</v>
      </c>
      <c r="B769" s="57">
        <v>29500891</v>
      </c>
      <c r="C769" s="57">
        <v>4</v>
      </c>
      <c r="D769" s="57">
        <v>61</v>
      </c>
      <c r="E769" s="58">
        <v>44468</v>
      </c>
      <c r="F769" s="59" t="s">
        <v>15</v>
      </c>
      <c r="G769" s="57" t="s">
        <v>79</v>
      </c>
      <c r="H769" s="61" t="str">
        <f>IFERROR(VLOOKUP(Abfalldokumentation!$B769,Artikel!A:C,3,FALSE),Abfalldokumentation!$B769)</f>
        <v>ABS PECO</v>
      </c>
      <c r="I769" s="90" t="str">
        <f>VLOOKUP(V769,'Linien - BU'!A:B,2,FALSE)</f>
        <v>BU4</v>
      </c>
      <c r="J769" s="91">
        <f t="shared" si="77"/>
        <v>4</v>
      </c>
      <c r="K769" s="92">
        <f>Abfalldokumentation!$E769</f>
        <v>44468</v>
      </c>
      <c r="L769" s="91" t="str">
        <f>IFERROR(IF(AND(OR(Abfalldokumentation!$I769="BU3",Abfalldokumentation!$I769="Verkauf"),Abfalldokumentation!$N769="Schimmel",Abfalldokumentation!$O769="keinen Abnehmer/kein Schälpersonal"),"Div. Zipfel, ES ohne Verwendung",VLOOKUP(Abfalldokumentation!$M769,Produktgruppen!A:B,2,FALSE)),"-")</f>
        <v>ABS</v>
      </c>
      <c r="M769" s="93" t="str">
        <f>IFERROR(VLOOKUP(Abfalldokumentation!$W769,Artikel!A:C,3,FALSE),Abfalldokumentation!$W769)</f>
        <v>ABS PECO</v>
      </c>
      <c r="N769" s="94" t="str">
        <f>VLOOKUP(D769,'Liste Gründe'!A:D,2,FALSE)</f>
        <v>keinen Verwendungszweck</v>
      </c>
      <c r="O769" s="92" t="str">
        <f>IF(ISBLANK(F769),VLOOKUP(Abfalldokumentation!$X769,'Liste Gründe'!A:D,3,FALSE),F769)</f>
        <v>keinen Verwendungszweck</v>
      </c>
      <c r="P769" s="94" t="str">
        <f>IF(ISBLANK(Abfalldokumentation!$G769),"-",Abfalldokumentation!$G769)</f>
        <v>&lt;300kg/Monat</v>
      </c>
      <c r="Q769" s="93">
        <f t="shared" si="78"/>
        <v>39</v>
      </c>
      <c r="R769" s="94" t="str">
        <f t="shared" si="79"/>
        <v>Produkte</v>
      </c>
      <c r="S769" s="94" t="str">
        <f t="shared" si="80"/>
        <v>BUs</v>
      </c>
      <c r="T769" s="94" t="str">
        <f t="shared" si="81"/>
        <v>Symptome</v>
      </c>
      <c r="U769" s="94">
        <f>IFERROR(VLOOKUP(Abfalldokumentation!$W769,Kennzahlen!S:U,3,FALSE)*Abfalldokumentation!$J769,"0")</f>
        <v>5.882352941176471</v>
      </c>
      <c r="V769" s="93" t="str">
        <f>IF(ISBLANK(A769),VLOOKUP(Abfalldokumentation!$W769,'Linien - BU'!R:S,2,FALSE),A769)</f>
        <v>L23</v>
      </c>
      <c r="W769" s="95">
        <f t="shared" si="82"/>
        <v>29500891</v>
      </c>
      <c r="X769" s="108">
        <f t="shared" si="83"/>
        <v>61</v>
      </c>
      <c r="Y769" s="34"/>
      <c r="AC769" s="34"/>
      <c r="AF769" s="34"/>
      <c r="AG769" s="34"/>
      <c r="AH769" s="34"/>
    </row>
    <row r="770" spans="1:34" ht="30" customHeight="1" x14ac:dyDescent="0.25">
      <c r="A770" s="50" t="s">
        <v>15077</v>
      </c>
      <c r="B770" s="51">
        <v>29500910</v>
      </c>
      <c r="C770" s="51">
        <v>50</v>
      </c>
      <c r="D770" s="51">
        <v>61</v>
      </c>
      <c r="E770" s="52">
        <v>44468</v>
      </c>
      <c r="F770" s="53" t="s">
        <v>15</v>
      </c>
      <c r="G770" s="51" t="s">
        <v>208</v>
      </c>
      <c r="H770" s="55" t="str">
        <f>IFERROR(VLOOKUP(Abfalldokumentation!$B770,Artikel!A:C,3,FALSE),Abfalldokumentation!$B770)</f>
        <v>ABS Unser Blütenkäse</v>
      </c>
      <c r="I770" s="96" t="str">
        <f>VLOOKUP(V770,'Linien - BU'!A:B,2,FALSE)</f>
        <v>BU4</v>
      </c>
      <c r="J770" s="97">
        <f t="shared" ref="J770:J833" si="84">C770</f>
        <v>50</v>
      </c>
      <c r="K770" s="98">
        <f>Abfalldokumentation!$E770</f>
        <v>44468</v>
      </c>
      <c r="L770" s="97" t="str">
        <f>IFERROR(IF(AND(OR(Abfalldokumentation!$I770="BU3",Abfalldokumentation!$I770="Verkauf"),Abfalldokumentation!$N770="Schimmel",Abfalldokumentation!$O770="keinen Abnehmer/kein Schälpersonal"),"Div. Zipfel, ES ohne Verwendung",VLOOKUP(Abfalldokumentation!$M770,Produktgruppen!A:B,2,FALSE)),"-")</f>
        <v>ABS</v>
      </c>
      <c r="M770" s="99" t="str">
        <f>IFERROR(VLOOKUP(Abfalldokumentation!$W770,Artikel!A:C,3,FALSE),Abfalldokumentation!$W770)</f>
        <v>ABS Unser Blütenkäse</v>
      </c>
      <c r="N770" s="100" t="str">
        <f>VLOOKUP(D770,'Liste Gründe'!A:D,2,FALSE)</f>
        <v>keinen Verwendungszweck</v>
      </c>
      <c r="O770" s="98" t="str">
        <f>IF(ISBLANK(F770),VLOOKUP(Abfalldokumentation!$X770,'Liste Gründe'!A:D,3,FALSE),F770)</f>
        <v>keinen Verwendungszweck</v>
      </c>
      <c r="P770" s="100" t="str">
        <f>IF(ISBLANK(Abfalldokumentation!$G770),"-",Abfalldokumentation!$G770)</f>
        <v>&lt;500kg/Monat</v>
      </c>
      <c r="Q770" s="99">
        <f t="shared" ref="Q770:Q833" si="85">_xlfn.ISOWEEKNUM(K770)</f>
        <v>39</v>
      </c>
      <c r="R770" s="100" t="str">
        <f t="shared" ref="R770:R833" si="86">"Produkte"</f>
        <v>Produkte</v>
      </c>
      <c r="S770" s="100" t="str">
        <f t="shared" ref="S770:S833" si="87">"BUs"</f>
        <v>BUs</v>
      </c>
      <c r="T770" s="100" t="str">
        <f t="shared" ref="T770:T833" si="88">"Symptome"</f>
        <v>Symptome</v>
      </c>
      <c r="U770" s="100">
        <f>IFERROR(VLOOKUP(Abfalldokumentation!$W770,Kennzahlen!S:U,3,FALSE)*Abfalldokumentation!$J770,"0")</f>
        <v>0.5</v>
      </c>
      <c r="V770" s="99" t="str">
        <f>IF(ISBLANK(A770),VLOOKUP(Abfalldokumentation!$W770,'Linien - BU'!R:S,2,FALSE),A770)</f>
        <v>L22</v>
      </c>
      <c r="W770" s="95">
        <f t="shared" ref="W770:W833" si="89">B770</f>
        <v>29500910</v>
      </c>
      <c r="X770" s="108">
        <f t="shared" ref="X770:X833" si="90">D770</f>
        <v>61</v>
      </c>
      <c r="Y770" s="34"/>
      <c r="AC770" s="34"/>
      <c r="AF770" s="34"/>
      <c r="AG770" s="34"/>
      <c r="AH770" s="34"/>
    </row>
    <row r="771" spans="1:34" ht="30" customHeight="1" x14ac:dyDescent="0.25">
      <c r="A771" s="56" t="s">
        <v>15060</v>
      </c>
      <c r="B771" s="57">
        <v>29500913</v>
      </c>
      <c r="C771" s="57">
        <v>16</v>
      </c>
      <c r="D771" s="57">
        <v>61</v>
      </c>
      <c r="E771" s="58">
        <v>44468</v>
      </c>
      <c r="F771" s="59" t="s">
        <v>15</v>
      </c>
      <c r="G771" s="57" t="s">
        <v>155</v>
      </c>
      <c r="H771" s="61" t="str">
        <f>IFERROR(VLOOKUP(Abfalldokumentation!$B771,Artikel!A:C,3,FALSE),Abfalldokumentation!$B771)</f>
        <v>ABS ZIEGENR</v>
      </c>
      <c r="I771" s="90" t="str">
        <f>VLOOKUP(V771,'Linien - BU'!A:B,2,FALSE)</f>
        <v>BU4</v>
      </c>
      <c r="J771" s="91">
        <f t="shared" si="84"/>
        <v>16</v>
      </c>
      <c r="K771" s="92">
        <f>Abfalldokumentation!$E771</f>
        <v>44468</v>
      </c>
      <c r="L771" s="91" t="str">
        <f>IFERROR(IF(AND(OR(Abfalldokumentation!$I771="BU3",Abfalldokumentation!$I771="Verkauf"),Abfalldokumentation!$N771="Schimmel",Abfalldokumentation!$O771="keinen Abnehmer/kein Schälpersonal"),"Div. Zipfel, ES ohne Verwendung",VLOOKUP(Abfalldokumentation!$M771,Produktgruppen!A:B,2,FALSE)),"-")</f>
        <v>ABS</v>
      </c>
      <c r="M771" s="93" t="str">
        <f>IFERROR(VLOOKUP(Abfalldokumentation!$W771,Artikel!A:C,3,FALSE),Abfalldokumentation!$W771)</f>
        <v>ABS ZIEGENR</v>
      </c>
      <c r="N771" s="94" t="str">
        <f>VLOOKUP(D771,'Liste Gründe'!A:D,2,FALSE)</f>
        <v>keinen Verwendungszweck</v>
      </c>
      <c r="O771" s="92" t="str">
        <f>IF(ISBLANK(F771),VLOOKUP(Abfalldokumentation!$X771,'Liste Gründe'!A:D,3,FALSE),F771)</f>
        <v>keinen Verwendungszweck</v>
      </c>
      <c r="P771" s="94" t="str">
        <f>IF(ISBLANK(Abfalldokumentation!$G771),"-",Abfalldokumentation!$G771)</f>
        <v>&lt;100kg/Monat</v>
      </c>
      <c r="Q771" s="93">
        <f t="shared" si="85"/>
        <v>39</v>
      </c>
      <c r="R771" s="94" t="str">
        <f t="shared" si="86"/>
        <v>Produkte</v>
      </c>
      <c r="S771" s="94" t="str">
        <f t="shared" si="87"/>
        <v>BUs</v>
      </c>
      <c r="T771" s="94" t="str">
        <f t="shared" si="88"/>
        <v>Symptome</v>
      </c>
      <c r="U771" s="94">
        <f>IFERROR(VLOOKUP(Abfalldokumentation!$W771,Kennzahlen!S:U,3,FALSE)*Abfalldokumentation!$J771,"0")</f>
        <v>0.16</v>
      </c>
      <c r="V771" s="93" t="str">
        <f>IF(ISBLANK(A771),VLOOKUP(Abfalldokumentation!$W771,'Linien - BU'!R:S,2,FALSE),A771)</f>
        <v>L20</v>
      </c>
      <c r="W771" s="95">
        <f t="shared" si="89"/>
        <v>29500913</v>
      </c>
      <c r="X771" s="108">
        <f t="shared" si="90"/>
        <v>61</v>
      </c>
      <c r="Y771" s="34"/>
      <c r="AC771" s="34"/>
      <c r="AF771" s="34"/>
      <c r="AG771" s="34"/>
      <c r="AH771" s="34"/>
    </row>
    <row r="772" spans="1:34" ht="30" customHeight="1" x14ac:dyDescent="0.25">
      <c r="A772" s="50" t="s">
        <v>74</v>
      </c>
      <c r="B772" s="51">
        <v>29500917</v>
      </c>
      <c r="C772" s="51">
        <v>71</v>
      </c>
      <c r="D772" s="51">
        <v>22</v>
      </c>
      <c r="E772" s="52">
        <v>44468</v>
      </c>
      <c r="F772" s="53" t="s">
        <v>72</v>
      </c>
      <c r="G772" s="51" t="s">
        <v>73</v>
      </c>
      <c r="H772" s="55" t="str">
        <f>IFERROR(VLOOKUP(Abfalldokumentation!$B772,Artikel!A:C,3,FALSE),Abfalldokumentation!$B772)</f>
        <v>VOS-ABS ENTSORGUNG</v>
      </c>
      <c r="I772" s="96" t="str">
        <f>VLOOKUP(V772,'Linien - BU'!A:B,2,FALSE)</f>
        <v>BU1</v>
      </c>
      <c r="J772" s="97">
        <f t="shared" si="84"/>
        <v>71</v>
      </c>
      <c r="K772" s="98">
        <f>Abfalldokumentation!$E772</f>
        <v>44468</v>
      </c>
      <c r="L772" s="97" t="str">
        <f>IFERROR(IF(AND(OR(Abfalldokumentation!$I772="BU3",Abfalldokumentation!$I772="Verkauf"),Abfalldokumentation!$N772="Schimmel",Abfalldokumentation!$O772="keinen Abnehmer/kein Schälpersonal"),"Div. Zipfel, ES ohne Verwendung",VLOOKUP(Abfalldokumentation!$M772,Produktgruppen!A:B,2,FALSE)),"-")</f>
        <v>Vorschmelz</v>
      </c>
      <c r="M772" s="99" t="str">
        <f>IFERROR(VLOOKUP(Abfalldokumentation!$W772,Artikel!A:C,3,FALSE),Abfalldokumentation!$W772)</f>
        <v>VOS-ABS ENTSORGUNG</v>
      </c>
      <c r="N772" s="100" t="str">
        <f>VLOOKUP(D772,'Liste Gründe'!A:D,2,FALSE)</f>
        <v>Rest</v>
      </c>
      <c r="O772" s="98" t="str">
        <f>IF(ISBLANK(F772),VLOOKUP(Abfalldokumentation!$X772,'Liste Gründe'!A:D,3,FALSE),F772)</f>
        <v>geschälte Rinde</v>
      </c>
      <c r="P772" s="100" t="str">
        <f>IF(ISBLANK(Abfalldokumentation!$G772),"-",Abfalldokumentation!$G772)</f>
        <v>keine Verwendung möglich</v>
      </c>
      <c r="Q772" s="99">
        <f t="shared" si="85"/>
        <v>39</v>
      </c>
      <c r="R772" s="100" t="str">
        <f t="shared" si="86"/>
        <v>Produkte</v>
      </c>
      <c r="S772" s="100" t="str">
        <f t="shared" si="87"/>
        <v>BUs</v>
      </c>
      <c r="T772" s="100" t="str">
        <f t="shared" si="88"/>
        <v>Symptome</v>
      </c>
      <c r="U772" s="100">
        <f>IFERROR(VLOOKUP(Abfalldokumentation!$W772,Kennzahlen!S:U,3,FALSE)*Abfalldokumentation!$J772,"0")</f>
        <v>0.71</v>
      </c>
      <c r="V772" s="99" t="str">
        <f>IF(ISBLANK(A772),VLOOKUP(Abfalldokumentation!$W772,'Linien - BU'!R:S,2,FALSE),A772)</f>
        <v>RWV</v>
      </c>
      <c r="W772" s="95">
        <f t="shared" si="89"/>
        <v>29500917</v>
      </c>
      <c r="X772" s="108">
        <f t="shared" si="90"/>
        <v>22</v>
      </c>
      <c r="Y772" s="34"/>
      <c r="AC772" s="34"/>
      <c r="AF772" s="34"/>
      <c r="AG772" s="34"/>
      <c r="AH772" s="34"/>
    </row>
    <row r="773" spans="1:34" ht="30" customHeight="1" x14ac:dyDescent="0.25">
      <c r="A773" s="56" t="s">
        <v>15087</v>
      </c>
      <c r="B773" s="57">
        <v>29501009</v>
      </c>
      <c r="C773" s="57">
        <v>7</v>
      </c>
      <c r="D773" s="57">
        <v>61</v>
      </c>
      <c r="E773" s="58">
        <v>44468</v>
      </c>
      <c r="F773" s="59" t="s">
        <v>15</v>
      </c>
      <c r="G773" s="57" t="s">
        <v>79</v>
      </c>
      <c r="H773" s="61" t="str">
        <f>IFERROR(VLOOKUP(Abfalldokumentation!$B773,Artikel!A:C,3,FALSE),Abfalldokumentation!$B773)</f>
        <v>ABS Whisky-Nuts</v>
      </c>
      <c r="I773" s="90" t="str">
        <f>VLOOKUP(V773,'Linien - BU'!A:B,2,FALSE)</f>
        <v>BU4</v>
      </c>
      <c r="J773" s="91">
        <f t="shared" si="84"/>
        <v>7</v>
      </c>
      <c r="K773" s="92">
        <f>Abfalldokumentation!$E773</f>
        <v>44468</v>
      </c>
      <c r="L773" s="91" t="str">
        <f>IFERROR(IF(AND(OR(Abfalldokumentation!$I773="BU3",Abfalldokumentation!$I773="Verkauf"),Abfalldokumentation!$N773="Schimmel",Abfalldokumentation!$O773="keinen Abnehmer/kein Schälpersonal"),"Div. Zipfel, ES ohne Verwendung",VLOOKUP(Abfalldokumentation!$M773,Produktgruppen!A:B,2,FALSE)),"-")</f>
        <v>ABS</v>
      </c>
      <c r="M773" s="93" t="str">
        <f>IFERROR(VLOOKUP(Abfalldokumentation!$W773,Artikel!A:C,3,FALSE),Abfalldokumentation!$W773)</f>
        <v>ABS Whisky-Nuts</v>
      </c>
      <c r="N773" s="94" t="str">
        <f>VLOOKUP(D773,'Liste Gründe'!A:D,2,FALSE)</f>
        <v>keinen Verwendungszweck</v>
      </c>
      <c r="O773" s="92" t="str">
        <f>IF(ISBLANK(F773),VLOOKUP(Abfalldokumentation!$X773,'Liste Gründe'!A:D,3,FALSE),F773)</f>
        <v>keinen Verwendungszweck</v>
      </c>
      <c r="P773" s="94" t="str">
        <f>IF(ISBLANK(Abfalldokumentation!$G773),"-",Abfalldokumentation!$G773)</f>
        <v>&lt;300kg/Monat</v>
      </c>
      <c r="Q773" s="93">
        <f t="shared" si="85"/>
        <v>39</v>
      </c>
      <c r="R773" s="94" t="str">
        <f t="shared" si="86"/>
        <v>Produkte</v>
      </c>
      <c r="S773" s="94" t="str">
        <f t="shared" si="87"/>
        <v>BUs</v>
      </c>
      <c r="T773" s="94" t="str">
        <f t="shared" si="88"/>
        <v>Symptome</v>
      </c>
      <c r="U773" s="94">
        <f>IFERROR(VLOOKUP(Abfalldokumentation!$W773,Kennzahlen!S:U,3,FALSE)*Abfalldokumentation!$J773,"0")</f>
        <v>10.5</v>
      </c>
      <c r="V773" s="93" t="str">
        <f>IF(ISBLANK(A773),VLOOKUP(Abfalldokumentation!$W773,'Linien - BU'!R:S,2,FALSE),A773)</f>
        <v>L21</v>
      </c>
      <c r="W773" s="95">
        <f t="shared" si="89"/>
        <v>29501009</v>
      </c>
      <c r="X773" s="108">
        <f t="shared" si="90"/>
        <v>61</v>
      </c>
      <c r="Y773" s="34"/>
      <c r="AC773" s="34"/>
      <c r="AF773" s="34"/>
      <c r="AG773" s="34"/>
      <c r="AH773" s="34"/>
    </row>
    <row r="774" spans="1:34" ht="30" customHeight="1" x14ac:dyDescent="0.25">
      <c r="A774" s="50" t="s">
        <v>15077</v>
      </c>
      <c r="B774" s="51">
        <v>29501028</v>
      </c>
      <c r="C774" s="51">
        <v>17</v>
      </c>
      <c r="D774" s="51">
        <v>61</v>
      </c>
      <c r="E774" s="52">
        <v>44468</v>
      </c>
      <c r="F774" s="53" t="s">
        <v>15</v>
      </c>
      <c r="G774" s="51" t="s">
        <v>79</v>
      </c>
      <c r="H774" s="55" t="str">
        <f>IFERROR(VLOOKUP(Abfalldokumentation!$B774,Artikel!A:C,3,FALSE),Abfalldokumentation!$B774)</f>
        <v>ABS KELLERGEIST</v>
      </c>
      <c r="I774" s="96" t="str">
        <f>VLOOKUP(V774,'Linien - BU'!A:B,2,FALSE)</f>
        <v>BU4</v>
      </c>
      <c r="J774" s="97">
        <f t="shared" si="84"/>
        <v>17</v>
      </c>
      <c r="K774" s="98">
        <f>Abfalldokumentation!$E774</f>
        <v>44468</v>
      </c>
      <c r="L774" s="97" t="str">
        <f>IFERROR(IF(AND(OR(Abfalldokumentation!$I774="BU3",Abfalldokumentation!$I774="Verkauf"),Abfalldokumentation!$N774="Schimmel",Abfalldokumentation!$O774="keinen Abnehmer/kein Schälpersonal"),"Div. Zipfel, ES ohne Verwendung",VLOOKUP(Abfalldokumentation!$M774,Produktgruppen!A:B,2,FALSE)),"-")</f>
        <v>ABS</v>
      </c>
      <c r="M774" s="99" t="str">
        <f>IFERROR(VLOOKUP(Abfalldokumentation!$W774,Artikel!A:C,3,FALSE),Abfalldokumentation!$W774)</f>
        <v>ABS KELLERGEIST</v>
      </c>
      <c r="N774" s="100" t="str">
        <f>VLOOKUP(D774,'Liste Gründe'!A:D,2,FALSE)</f>
        <v>keinen Verwendungszweck</v>
      </c>
      <c r="O774" s="98" t="str">
        <f>IF(ISBLANK(F774),VLOOKUP(Abfalldokumentation!$X774,'Liste Gründe'!A:D,3,FALSE),F774)</f>
        <v>keinen Verwendungszweck</v>
      </c>
      <c r="P774" s="100" t="str">
        <f>IF(ISBLANK(Abfalldokumentation!$G774),"-",Abfalldokumentation!$G774)</f>
        <v>&lt;300kg/Monat</v>
      </c>
      <c r="Q774" s="99">
        <f t="shared" si="85"/>
        <v>39</v>
      </c>
      <c r="R774" s="100" t="str">
        <f t="shared" si="86"/>
        <v>Produkte</v>
      </c>
      <c r="S774" s="100" t="str">
        <f t="shared" si="87"/>
        <v>BUs</v>
      </c>
      <c r="T774" s="100" t="str">
        <f t="shared" si="88"/>
        <v>Symptome</v>
      </c>
      <c r="U774" s="100">
        <f>IFERROR(VLOOKUP(Abfalldokumentation!$W774,Kennzahlen!S:U,3,FALSE)*Abfalldokumentation!$J774,"0")</f>
        <v>1.7000000000000001E-3</v>
      </c>
      <c r="V774" s="99" t="str">
        <f>IF(ISBLANK(A774),VLOOKUP(Abfalldokumentation!$W774,'Linien - BU'!R:S,2,FALSE),A774)</f>
        <v>L22</v>
      </c>
      <c r="W774" s="95">
        <f t="shared" si="89"/>
        <v>29501028</v>
      </c>
      <c r="X774" s="108">
        <f t="shared" si="90"/>
        <v>61</v>
      </c>
      <c r="Y774" s="34"/>
      <c r="AC774" s="34"/>
      <c r="AF774" s="34"/>
      <c r="AG774" s="34"/>
      <c r="AH774" s="34"/>
    </row>
    <row r="775" spans="1:34" ht="30" customHeight="1" x14ac:dyDescent="0.25">
      <c r="A775" s="56" t="s">
        <v>349</v>
      </c>
      <c r="B775" s="57">
        <v>29501055</v>
      </c>
      <c r="C775" s="57">
        <v>370</v>
      </c>
      <c r="D775" s="57">
        <v>12</v>
      </c>
      <c r="E775" s="58">
        <v>44468</v>
      </c>
      <c r="F775" s="59" t="s">
        <v>15037</v>
      </c>
      <c r="G775" s="57" t="s">
        <v>36</v>
      </c>
      <c r="H775" s="61" t="str">
        <f>IFERROR(VLOOKUP(Abfalldokumentation!$B775,Artikel!A:C,3,FALSE),Abfalldokumentation!$B775)</f>
        <v>VOS RW BUN-PF</v>
      </c>
      <c r="I775" s="90" t="str">
        <f>VLOOKUP(V775,'Linien - BU'!A:B,2,FALSE)</f>
        <v>BU3</v>
      </c>
      <c r="J775" s="91">
        <f t="shared" si="84"/>
        <v>370</v>
      </c>
      <c r="K775" s="92">
        <f>Abfalldokumentation!$E775</f>
        <v>44468</v>
      </c>
      <c r="L775" s="91" t="str">
        <f>IFERROR(IF(AND(OR(Abfalldokumentation!$I775="BU3",Abfalldokumentation!$I775="Verkauf"),Abfalldokumentation!$N775="Schimmel",Abfalldokumentation!$O775="keinen Abnehmer/kein Schälpersonal"),"Div. Zipfel, ES ohne Verwendung",VLOOKUP(Abfalldokumentation!$M775,Produktgruppen!A:B,2,FALSE)),"-")</f>
        <v>Vorschmelz</v>
      </c>
      <c r="M775" s="93" t="str">
        <f>IFERROR(VLOOKUP(Abfalldokumentation!$W775,Artikel!A:C,3,FALSE),Abfalldokumentation!$W775)</f>
        <v>VOS RW BUN-PF</v>
      </c>
      <c r="N775" s="94" t="str">
        <f>VLOOKUP(D775,'Liste Gründe'!A:D,2,FALSE)</f>
        <v>Schimmel</v>
      </c>
      <c r="O775" s="92" t="str">
        <f>IF(ISBLANK(F775),VLOOKUP(Abfalldokumentation!$X775,'Liste Gründe'!A:D,3,FALSE),F775)</f>
        <v>VOS &gt; Einsatz</v>
      </c>
      <c r="P775" s="94" t="str">
        <f>IF(ISBLANK(Abfalldokumentation!$G775),"-",Abfalldokumentation!$G775)</f>
        <v>-</v>
      </c>
      <c r="Q775" s="93">
        <f t="shared" si="85"/>
        <v>39</v>
      </c>
      <c r="R775" s="94" t="str">
        <f t="shared" si="86"/>
        <v>Produkte</v>
      </c>
      <c r="S775" s="94" t="str">
        <f t="shared" si="87"/>
        <v>BUs</v>
      </c>
      <c r="T775" s="94" t="str">
        <f t="shared" si="88"/>
        <v>Symptome</v>
      </c>
      <c r="U775" s="94">
        <f>IFERROR(VLOOKUP(Abfalldokumentation!$W775,Kennzahlen!S:U,3,FALSE)*Abfalldokumentation!$J775,"0")</f>
        <v>185</v>
      </c>
      <c r="V775" s="93" t="str">
        <f>IF(ISBLANK(A775),VLOOKUP(Abfalldokumentation!$W775,'Linien - BU'!R:S,2,FALSE),A775)</f>
        <v>L16</v>
      </c>
      <c r="W775" s="95">
        <f t="shared" si="89"/>
        <v>29501055</v>
      </c>
      <c r="X775" s="108">
        <f t="shared" si="90"/>
        <v>12</v>
      </c>
      <c r="Y775" s="34"/>
      <c r="AC775" s="34"/>
      <c r="AF775" s="34"/>
      <c r="AG775" s="34"/>
      <c r="AH775" s="34"/>
    </row>
    <row r="776" spans="1:34" ht="30" customHeight="1" x14ac:dyDescent="0.25">
      <c r="A776" s="50" t="s">
        <v>63</v>
      </c>
      <c r="B776" s="51">
        <v>31900001</v>
      </c>
      <c r="C776" s="51">
        <v>29.2</v>
      </c>
      <c r="D776" s="51">
        <v>20</v>
      </c>
      <c r="E776" s="52">
        <v>44468</v>
      </c>
      <c r="F776" s="53"/>
      <c r="G776" s="51"/>
      <c r="H776" s="55" t="str">
        <f>IFERROR(VLOOKUP(Abfalldokumentation!$B776,Artikel!A:C,3,FALSE),Abfalldokumentation!$B776)</f>
        <v>VEG-SCH MILD 7,2KG</v>
      </c>
      <c r="I776" s="96" t="str">
        <f>VLOOKUP(V776,'Linien - BU'!A:B,2,FALSE)</f>
        <v>BU1</v>
      </c>
      <c r="J776" s="97">
        <f t="shared" si="84"/>
        <v>29.2</v>
      </c>
      <c r="K776" s="98">
        <f>Abfalldokumentation!$E776</f>
        <v>44468</v>
      </c>
      <c r="L776" s="97" t="str">
        <f>IFERROR(IF(AND(OR(Abfalldokumentation!$I776="BU3",Abfalldokumentation!$I776="Verkauf"),Abfalldokumentation!$N776="Schimmel",Abfalldokumentation!$O776="keinen Abnehmer/kein Schälpersonal"),"Div. Zipfel, ES ohne Verwendung",VLOOKUP(Abfalldokumentation!$M776,Produktgruppen!A:B,2,FALSE)),"-")</f>
        <v>vegan</v>
      </c>
      <c r="M776" s="99" t="str">
        <f>IFERROR(VLOOKUP(Abfalldokumentation!$W776,Artikel!A:C,3,FALSE),Abfalldokumentation!$W776)</f>
        <v>VEG-SCH MILD 7,2KG</v>
      </c>
      <c r="N776" s="100" t="str">
        <f>VLOOKUP(D776,'Liste Gründe'!A:D,2,FALSE)</f>
        <v>Linienbezogen</v>
      </c>
      <c r="O776" s="98" t="str">
        <f>IF(ISBLANK(F776),VLOOKUP(Abfalldokumentation!$X776,'Liste Gründe'!A:D,3,FALSE),F776)</f>
        <v>Füllkopf tropft (vegan)</v>
      </c>
      <c r="P776" s="100" t="str">
        <f>IF(ISBLANK(Abfalldokumentation!$G776),"-",Abfalldokumentation!$G776)</f>
        <v>-</v>
      </c>
      <c r="Q776" s="99">
        <f t="shared" si="85"/>
        <v>39</v>
      </c>
      <c r="R776" s="100" t="str">
        <f t="shared" si="86"/>
        <v>Produkte</v>
      </c>
      <c r="S776" s="100" t="str">
        <f t="shared" si="87"/>
        <v>BUs</v>
      </c>
      <c r="T776" s="100" t="str">
        <f t="shared" si="88"/>
        <v>Symptome</v>
      </c>
      <c r="U776" s="100" t="str">
        <f>IFERROR(VLOOKUP(Abfalldokumentation!$W776,Kennzahlen!S:U,3,FALSE)*Abfalldokumentation!$J776,"0")</f>
        <v>0</v>
      </c>
      <c r="V776" s="99" t="str">
        <f>IF(ISBLANK(A776),VLOOKUP(Abfalldokumentation!$W776,'Linien - BU'!R:S,2,FALSE),A776)</f>
        <v>Abfüllung</v>
      </c>
      <c r="W776" s="95">
        <f t="shared" si="89"/>
        <v>31900001</v>
      </c>
      <c r="X776" s="108">
        <f t="shared" si="90"/>
        <v>20</v>
      </c>
      <c r="Y776" s="34"/>
      <c r="AC776" s="34"/>
      <c r="AF776" s="34"/>
      <c r="AG776" s="34"/>
      <c r="AH776" s="34"/>
    </row>
    <row r="777" spans="1:34" ht="30" customHeight="1" x14ac:dyDescent="0.25">
      <c r="A777" s="56" t="s">
        <v>63</v>
      </c>
      <c r="B777" s="57">
        <v>31900001</v>
      </c>
      <c r="C777" s="57">
        <v>29.8</v>
      </c>
      <c r="D777" s="57">
        <v>20</v>
      </c>
      <c r="E777" s="58">
        <v>44468</v>
      </c>
      <c r="F777" s="59"/>
      <c r="G777" s="57"/>
      <c r="H777" s="61" t="str">
        <f>IFERROR(VLOOKUP(Abfalldokumentation!$B777,Artikel!A:C,3,FALSE),Abfalldokumentation!$B777)</f>
        <v>VEG-SCH MILD 7,2KG</v>
      </c>
      <c r="I777" s="90" t="str">
        <f>VLOOKUP(V777,'Linien - BU'!A:B,2,FALSE)</f>
        <v>BU1</v>
      </c>
      <c r="J777" s="91">
        <f t="shared" si="84"/>
        <v>29.8</v>
      </c>
      <c r="K777" s="92">
        <f>Abfalldokumentation!$E777</f>
        <v>44468</v>
      </c>
      <c r="L777" s="91" t="str">
        <f>IFERROR(IF(AND(OR(Abfalldokumentation!$I777="BU3",Abfalldokumentation!$I777="Verkauf"),Abfalldokumentation!$N777="Schimmel",Abfalldokumentation!$O777="keinen Abnehmer/kein Schälpersonal"),"Div. Zipfel, ES ohne Verwendung",VLOOKUP(Abfalldokumentation!$M777,Produktgruppen!A:B,2,FALSE)),"-")</f>
        <v>vegan</v>
      </c>
      <c r="M777" s="93" t="str">
        <f>IFERROR(VLOOKUP(Abfalldokumentation!$W777,Artikel!A:C,3,FALSE),Abfalldokumentation!$W777)</f>
        <v>VEG-SCH MILD 7,2KG</v>
      </c>
      <c r="N777" s="94" t="str">
        <f>VLOOKUP(D777,'Liste Gründe'!A:D,2,FALSE)</f>
        <v>Linienbezogen</v>
      </c>
      <c r="O777" s="92" t="str">
        <f>IF(ISBLANK(F777),VLOOKUP(Abfalldokumentation!$X777,'Liste Gründe'!A:D,3,FALSE),F777)</f>
        <v>Füllkopf tropft (vegan)</v>
      </c>
      <c r="P777" s="94" t="str">
        <f>IF(ISBLANK(Abfalldokumentation!$G777),"-",Abfalldokumentation!$G777)</f>
        <v>-</v>
      </c>
      <c r="Q777" s="93">
        <f t="shared" si="85"/>
        <v>39</v>
      </c>
      <c r="R777" s="94" t="str">
        <f t="shared" si="86"/>
        <v>Produkte</v>
      </c>
      <c r="S777" s="94" t="str">
        <f t="shared" si="87"/>
        <v>BUs</v>
      </c>
      <c r="T777" s="94" t="str">
        <f t="shared" si="88"/>
        <v>Symptome</v>
      </c>
      <c r="U777" s="94" t="str">
        <f>IFERROR(VLOOKUP(Abfalldokumentation!$W777,Kennzahlen!S:U,3,FALSE)*Abfalldokumentation!$J777,"0")</f>
        <v>0</v>
      </c>
      <c r="V777" s="93" t="str">
        <f>IF(ISBLANK(A777),VLOOKUP(Abfalldokumentation!$W777,'Linien - BU'!R:S,2,FALSE),A777)</f>
        <v>Abfüllung</v>
      </c>
      <c r="W777" s="95">
        <f t="shared" si="89"/>
        <v>31900001</v>
      </c>
      <c r="X777" s="108">
        <f t="shared" si="90"/>
        <v>20</v>
      </c>
      <c r="Y777" s="34"/>
      <c r="AC777" s="34"/>
      <c r="AF777" s="34"/>
      <c r="AG777" s="34"/>
      <c r="AH777" s="34"/>
    </row>
    <row r="778" spans="1:34" ht="30" customHeight="1" x14ac:dyDescent="0.25">
      <c r="A778" s="50" t="s">
        <v>63</v>
      </c>
      <c r="B778" s="51">
        <v>31900001</v>
      </c>
      <c r="C778" s="51">
        <v>24.6</v>
      </c>
      <c r="D778" s="51">
        <v>20</v>
      </c>
      <c r="E778" s="52">
        <v>44468</v>
      </c>
      <c r="F778" s="53"/>
      <c r="G778" s="51"/>
      <c r="H778" s="55" t="str">
        <f>IFERROR(VLOOKUP(Abfalldokumentation!$B778,Artikel!A:C,3,FALSE),Abfalldokumentation!$B778)</f>
        <v>VEG-SCH MILD 7,2KG</v>
      </c>
      <c r="I778" s="96" t="str">
        <f>VLOOKUP(V778,'Linien - BU'!A:B,2,FALSE)</f>
        <v>BU1</v>
      </c>
      <c r="J778" s="97">
        <f t="shared" si="84"/>
        <v>24.6</v>
      </c>
      <c r="K778" s="98">
        <f>Abfalldokumentation!$E778</f>
        <v>44468</v>
      </c>
      <c r="L778" s="97" t="str">
        <f>IFERROR(IF(AND(OR(Abfalldokumentation!$I778="BU3",Abfalldokumentation!$I778="Verkauf"),Abfalldokumentation!$N778="Schimmel",Abfalldokumentation!$O778="keinen Abnehmer/kein Schälpersonal"),"Div. Zipfel, ES ohne Verwendung",VLOOKUP(Abfalldokumentation!$M778,Produktgruppen!A:B,2,FALSE)),"-")</f>
        <v>vegan</v>
      </c>
      <c r="M778" s="99" t="str">
        <f>IFERROR(VLOOKUP(Abfalldokumentation!$W778,Artikel!A:C,3,FALSE),Abfalldokumentation!$W778)</f>
        <v>VEG-SCH MILD 7,2KG</v>
      </c>
      <c r="N778" s="100" t="str">
        <f>VLOOKUP(D778,'Liste Gründe'!A:D,2,FALSE)</f>
        <v>Linienbezogen</v>
      </c>
      <c r="O778" s="98" t="str">
        <f>IF(ISBLANK(F778),VLOOKUP(Abfalldokumentation!$X778,'Liste Gründe'!A:D,3,FALSE),F778)</f>
        <v>Füllkopf tropft (vegan)</v>
      </c>
      <c r="P778" s="100" t="str">
        <f>IF(ISBLANK(Abfalldokumentation!$G778),"-",Abfalldokumentation!$G778)</f>
        <v>-</v>
      </c>
      <c r="Q778" s="99">
        <f t="shared" si="85"/>
        <v>39</v>
      </c>
      <c r="R778" s="100" t="str">
        <f t="shared" si="86"/>
        <v>Produkte</v>
      </c>
      <c r="S778" s="100" t="str">
        <f t="shared" si="87"/>
        <v>BUs</v>
      </c>
      <c r="T778" s="100" t="str">
        <f t="shared" si="88"/>
        <v>Symptome</v>
      </c>
      <c r="U778" s="100" t="str">
        <f>IFERROR(VLOOKUP(Abfalldokumentation!$W778,Kennzahlen!S:U,3,FALSE)*Abfalldokumentation!$J778,"0")</f>
        <v>0</v>
      </c>
      <c r="V778" s="99" t="str">
        <f>IF(ISBLANK(A778),VLOOKUP(Abfalldokumentation!$W778,'Linien - BU'!R:S,2,FALSE),A778)</f>
        <v>Abfüllung</v>
      </c>
      <c r="W778" s="95">
        <f t="shared" si="89"/>
        <v>31900001</v>
      </c>
      <c r="X778" s="108">
        <f t="shared" si="90"/>
        <v>20</v>
      </c>
      <c r="Y778" s="34"/>
      <c r="AC778" s="34"/>
      <c r="AF778" s="34"/>
      <c r="AG778" s="34"/>
      <c r="AH778" s="34"/>
    </row>
    <row r="779" spans="1:34" ht="30" customHeight="1" x14ac:dyDescent="0.25">
      <c r="A779" s="56" t="s">
        <v>63</v>
      </c>
      <c r="B779" s="57">
        <v>31900001</v>
      </c>
      <c r="C779" s="57">
        <v>10.8</v>
      </c>
      <c r="D779" s="57">
        <v>20</v>
      </c>
      <c r="E779" s="58">
        <v>44468</v>
      </c>
      <c r="F779" s="59"/>
      <c r="G779" s="57"/>
      <c r="H779" s="61" t="str">
        <f>IFERROR(VLOOKUP(Abfalldokumentation!$B779,Artikel!A:C,3,FALSE),Abfalldokumentation!$B779)</f>
        <v>VEG-SCH MILD 7,2KG</v>
      </c>
      <c r="I779" s="90" t="str">
        <f>VLOOKUP(V779,'Linien - BU'!A:B,2,FALSE)</f>
        <v>BU1</v>
      </c>
      <c r="J779" s="91">
        <f t="shared" si="84"/>
        <v>10.8</v>
      </c>
      <c r="K779" s="92">
        <f>Abfalldokumentation!$E779</f>
        <v>44468</v>
      </c>
      <c r="L779" s="91" t="str">
        <f>IFERROR(IF(AND(OR(Abfalldokumentation!$I779="BU3",Abfalldokumentation!$I779="Verkauf"),Abfalldokumentation!$N779="Schimmel",Abfalldokumentation!$O779="keinen Abnehmer/kein Schälpersonal"),"Div. Zipfel, ES ohne Verwendung",VLOOKUP(Abfalldokumentation!$M779,Produktgruppen!A:B,2,FALSE)),"-")</f>
        <v>vegan</v>
      </c>
      <c r="M779" s="93" t="str">
        <f>IFERROR(VLOOKUP(Abfalldokumentation!$W779,Artikel!A:C,3,FALSE),Abfalldokumentation!$W779)</f>
        <v>VEG-SCH MILD 7,2KG</v>
      </c>
      <c r="N779" s="94" t="str">
        <f>VLOOKUP(D779,'Liste Gründe'!A:D,2,FALSE)</f>
        <v>Linienbezogen</v>
      </c>
      <c r="O779" s="92" t="str">
        <f>IF(ISBLANK(F779),VLOOKUP(Abfalldokumentation!$X779,'Liste Gründe'!A:D,3,FALSE),F779)</f>
        <v>Füllkopf tropft (vegan)</v>
      </c>
      <c r="P779" s="94" t="str">
        <f>IF(ISBLANK(Abfalldokumentation!$G779),"-",Abfalldokumentation!$G779)</f>
        <v>-</v>
      </c>
      <c r="Q779" s="93">
        <f t="shared" si="85"/>
        <v>39</v>
      </c>
      <c r="R779" s="94" t="str">
        <f t="shared" si="86"/>
        <v>Produkte</v>
      </c>
      <c r="S779" s="94" t="str">
        <f t="shared" si="87"/>
        <v>BUs</v>
      </c>
      <c r="T779" s="94" t="str">
        <f t="shared" si="88"/>
        <v>Symptome</v>
      </c>
      <c r="U779" s="94" t="str">
        <f>IFERROR(VLOOKUP(Abfalldokumentation!$W779,Kennzahlen!S:U,3,FALSE)*Abfalldokumentation!$J779,"0")</f>
        <v>0</v>
      </c>
      <c r="V779" s="93" t="str">
        <f>IF(ISBLANK(A779),VLOOKUP(Abfalldokumentation!$W779,'Linien - BU'!R:S,2,FALSE),A779)</f>
        <v>Abfüllung</v>
      </c>
      <c r="W779" s="95">
        <f t="shared" si="89"/>
        <v>31900001</v>
      </c>
      <c r="X779" s="108">
        <f t="shared" si="90"/>
        <v>20</v>
      </c>
      <c r="Y779" s="34"/>
      <c r="AC779" s="34"/>
      <c r="AF779" s="34"/>
      <c r="AG779" s="34"/>
      <c r="AH779" s="34"/>
    </row>
    <row r="780" spans="1:34" ht="30" customHeight="1" x14ac:dyDescent="0.25">
      <c r="A780" s="50" t="s">
        <v>63</v>
      </c>
      <c r="B780" s="51">
        <v>32000049</v>
      </c>
      <c r="C780" s="51">
        <v>21</v>
      </c>
      <c r="D780" s="51">
        <v>33</v>
      </c>
      <c r="E780" s="52">
        <v>44468</v>
      </c>
      <c r="F780" s="53" t="s">
        <v>186</v>
      </c>
      <c r="G780" s="51" t="s">
        <v>207</v>
      </c>
      <c r="H780" s="55" t="str">
        <f>IFERROR(VLOOKUP(Abfalldokumentation!$B780,Artikel!A:C,3,FALSE),Abfalldokumentation!$B780)</f>
        <v>GRW NATUR 7,2KG</v>
      </c>
      <c r="I780" s="96" t="str">
        <f>VLOOKUP(V780,'Linien - BU'!A:B,2,FALSE)</f>
        <v>BU1</v>
      </c>
      <c r="J780" s="97">
        <f t="shared" si="84"/>
        <v>21</v>
      </c>
      <c r="K780" s="98">
        <f>Abfalldokumentation!$E780</f>
        <v>44468</v>
      </c>
      <c r="L780" s="97" t="str">
        <f>IFERROR(IF(AND(OR(Abfalldokumentation!$I780="BU3",Abfalldokumentation!$I780="Verkauf"),Abfalldokumentation!$N780="Schimmel",Abfalldokumentation!$O780="keinen Abnehmer/kein Schälpersonal"),"Div. Zipfel, ES ohne Verwendung",VLOOKUP(Abfalldokumentation!$M780,Produktgruppen!A:B,2,FALSE)),"-")</f>
        <v>RW</v>
      </c>
      <c r="M780" s="99" t="str">
        <f>IFERROR(VLOOKUP(Abfalldokumentation!$W780,Artikel!A:C,3,FALSE),Abfalldokumentation!$W780)</f>
        <v>GRW NATUR 7,2KG</v>
      </c>
      <c r="N780" s="100" t="str">
        <f>VLOOKUP(D780,'Liste Gründe'!A:D,2,FALSE)</f>
        <v>Linienbezogen</v>
      </c>
      <c r="O780" s="98" t="str">
        <f>IF(ISBLANK(F780),VLOOKUP(Abfalldokumentation!$X780,'Liste Gründe'!A:D,3,FALSE),F780)</f>
        <v>Bodenabfall Abfüllung</v>
      </c>
      <c r="P780" s="100" t="str">
        <f>IF(ISBLANK(Abfalldokumentation!$G780),"-",Abfalldokumentation!$G780)</f>
        <v>Schlaufe gerissen</v>
      </c>
      <c r="Q780" s="99">
        <f t="shared" si="85"/>
        <v>39</v>
      </c>
      <c r="R780" s="100" t="str">
        <f t="shared" si="86"/>
        <v>Produkte</v>
      </c>
      <c r="S780" s="100" t="str">
        <f t="shared" si="87"/>
        <v>BUs</v>
      </c>
      <c r="T780" s="100" t="str">
        <f t="shared" si="88"/>
        <v>Symptome</v>
      </c>
      <c r="U780" s="100" t="str">
        <f>IFERROR(VLOOKUP(Abfalldokumentation!$W780,Kennzahlen!S:U,3,FALSE)*Abfalldokumentation!$J780,"0")</f>
        <v>0</v>
      </c>
      <c r="V780" s="99" t="str">
        <f>IF(ISBLANK(A780),VLOOKUP(Abfalldokumentation!$W780,'Linien - BU'!R:S,2,FALSE),A780)</f>
        <v>Abfüllung</v>
      </c>
      <c r="W780" s="95">
        <f t="shared" si="89"/>
        <v>32000049</v>
      </c>
      <c r="X780" s="108">
        <f t="shared" si="90"/>
        <v>33</v>
      </c>
      <c r="Y780" s="34"/>
      <c r="AC780" s="34"/>
      <c r="AF780" s="34"/>
      <c r="AG780" s="34"/>
      <c r="AH780" s="34"/>
    </row>
    <row r="781" spans="1:34" ht="30" customHeight="1" x14ac:dyDescent="0.25">
      <c r="A781" s="56" t="s">
        <v>74</v>
      </c>
      <c r="B781" s="57">
        <v>49500052</v>
      </c>
      <c r="C781" s="57">
        <v>56</v>
      </c>
      <c r="D781" s="57">
        <v>12</v>
      </c>
      <c r="E781" s="58">
        <v>44468</v>
      </c>
      <c r="F781" s="59" t="s">
        <v>173</v>
      </c>
      <c r="G781" s="57" t="s">
        <v>173</v>
      </c>
      <c r="H781" s="61" t="str">
        <f>IFERROR(VLOOKUP(Abfalldokumentation!$B781,Artikel!A:C,3,FALSE),Abfalldokumentation!$B781)</f>
        <v>ABS HAV-DILL-VAKU</v>
      </c>
      <c r="I781" s="90" t="str">
        <f>VLOOKUP(V781,'Linien - BU'!A:B,2,FALSE)</f>
        <v>BU1</v>
      </c>
      <c r="J781" s="91">
        <f t="shared" si="84"/>
        <v>56</v>
      </c>
      <c r="K781" s="92">
        <f>Abfalldokumentation!$E781</f>
        <v>44468</v>
      </c>
      <c r="L781" s="91" t="str">
        <f>IFERROR(IF(AND(OR(Abfalldokumentation!$I781="BU3",Abfalldokumentation!$I781="Verkauf"),Abfalldokumentation!$N781="Schimmel",Abfalldokumentation!$O781="keinen Abnehmer/kein Schälpersonal"),"Div. Zipfel, ES ohne Verwendung",VLOOKUP(Abfalldokumentation!$M781,Produktgruppen!A:B,2,FALSE)),"-")</f>
        <v>ABS</v>
      </c>
      <c r="M781" s="93" t="str">
        <f>IFERROR(VLOOKUP(Abfalldokumentation!$W781,Artikel!A:C,3,FALSE),Abfalldokumentation!$W781)</f>
        <v>ABS HAV-DILL-VAKU</v>
      </c>
      <c r="N781" s="94" t="str">
        <f>VLOOKUP(D781,'Liste Gründe'!A:D,2,FALSE)</f>
        <v>Schimmel</v>
      </c>
      <c r="O781" s="92" t="str">
        <f>IF(ISBLANK(F781),VLOOKUP(Abfalldokumentation!$X781,'Liste Gründe'!A:D,3,FALSE),F781)</f>
        <v>Luftzieher</v>
      </c>
      <c r="P781" s="94" t="str">
        <f>IF(ISBLANK(Abfalldokumentation!$G781),"-",Abfalldokumentation!$G781)</f>
        <v>Luftzieher</v>
      </c>
      <c r="Q781" s="93">
        <f t="shared" si="85"/>
        <v>39</v>
      </c>
      <c r="R781" s="94" t="str">
        <f t="shared" si="86"/>
        <v>Produkte</v>
      </c>
      <c r="S781" s="94" t="str">
        <f t="shared" si="87"/>
        <v>BUs</v>
      </c>
      <c r="T781" s="94" t="str">
        <f t="shared" si="88"/>
        <v>Symptome</v>
      </c>
      <c r="U781" s="94">
        <f>IFERROR(VLOOKUP(Abfalldokumentation!$W781,Kennzahlen!S:U,3,FALSE)*Abfalldokumentation!$J781,"0")</f>
        <v>56.783999999999999</v>
      </c>
      <c r="V781" s="93" t="str">
        <f>IF(ISBLANK(A781),VLOOKUP(Abfalldokumentation!$W781,'Linien - BU'!R:S,2,FALSE),A781)</f>
        <v>RWV</v>
      </c>
      <c r="W781" s="95">
        <f t="shared" si="89"/>
        <v>49500052</v>
      </c>
      <c r="X781" s="108">
        <f t="shared" si="90"/>
        <v>12</v>
      </c>
      <c r="Y781" s="34"/>
      <c r="AC781" s="34"/>
      <c r="AF781" s="34"/>
      <c r="AG781" s="34"/>
      <c r="AH781" s="34"/>
    </row>
    <row r="782" spans="1:34" ht="30" customHeight="1" x14ac:dyDescent="0.25">
      <c r="A782" s="50" t="s">
        <v>127</v>
      </c>
      <c r="B782" s="51" t="s">
        <v>75</v>
      </c>
      <c r="C782" s="51">
        <v>85.8</v>
      </c>
      <c r="D782" s="51">
        <v>30</v>
      </c>
      <c r="E782" s="52">
        <v>44468</v>
      </c>
      <c r="F782" s="53"/>
      <c r="G782" s="51" t="s">
        <v>36</v>
      </c>
      <c r="H782" s="55" t="str">
        <f>IFERROR(VLOOKUP(Abfalldokumentation!$B782,Artikel!A:C,3,FALSE),Abfalldokumentation!$B782)</f>
        <v>Diverses</v>
      </c>
      <c r="I782" s="96" t="str">
        <f>VLOOKUP(V782,'Linien - BU'!A:B,2,FALSE)</f>
        <v>BU1</v>
      </c>
      <c r="J782" s="97">
        <f t="shared" si="84"/>
        <v>85.8</v>
      </c>
      <c r="K782" s="98">
        <f>Abfalldokumentation!$E782</f>
        <v>44468</v>
      </c>
      <c r="L782" s="97" t="str">
        <f>IFERROR(IF(AND(OR(Abfalldokumentation!$I782="BU3",Abfalldokumentation!$I782="Verkauf"),Abfalldokumentation!$N782="Schimmel",Abfalldokumentation!$O782="keinen Abnehmer/kein Schälpersonal"),"Div. Zipfel, ES ohne Verwendung",VLOOKUP(Abfalldokumentation!$M782,Produktgruppen!A:B,2,FALSE)),"-")</f>
        <v>Diverses</v>
      </c>
      <c r="M782" s="99" t="str">
        <f>IFERROR(VLOOKUP(Abfalldokumentation!$W782,Artikel!A:C,3,FALSE),Abfalldokumentation!$W782)</f>
        <v>Diverses</v>
      </c>
      <c r="N782" s="100" t="str">
        <f>VLOOKUP(D782,'Liste Gründe'!A:D,2,FALSE)</f>
        <v>Linienbezogen</v>
      </c>
      <c r="O782" s="98" t="str">
        <f>IF(ISBLANK(F782),VLOOKUP(Abfalldokumentation!$X782,'Liste Gründe'!A:D,3,FALSE),F782)</f>
        <v>Maschinenabfall</v>
      </c>
      <c r="P782" s="100" t="str">
        <f>IF(ISBLANK(Abfalldokumentation!$G782),"-",Abfalldokumentation!$G782)</f>
        <v>-</v>
      </c>
      <c r="Q782" s="99">
        <f t="shared" si="85"/>
        <v>39</v>
      </c>
      <c r="R782" s="100" t="str">
        <f t="shared" si="86"/>
        <v>Produkte</v>
      </c>
      <c r="S782" s="100" t="str">
        <f t="shared" si="87"/>
        <v>BUs</v>
      </c>
      <c r="T782" s="100" t="str">
        <f t="shared" si="88"/>
        <v>Symptome</v>
      </c>
      <c r="U782" s="100" t="str">
        <f>IFERROR(VLOOKUP(Abfalldokumentation!$W782,Kennzahlen!S:U,3,FALSE)*Abfalldokumentation!$J782,"0")</f>
        <v>0</v>
      </c>
      <c r="V782" s="99" t="str">
        <f>IF(ISBLANK(A782),VLOOKUP(Abfalldokumentation!$W782,'Linien - BU'!R:S,2,FALSE),A782)</f>
        <v>Strudelline</v>
      </c>
      <c r="W782" s="95" t="str">
        <f t="shared" si="89"/>
        <v>Diverses</v>
      </c>
      <c r="X782" s="108">
        <f t="shared" si="90"/>
        <v>30</v>
      </c>
      <c r="Y782" s="34"/>
      <c r="AC782" s="34"/>
      <c r="AF782" s="34"/>
      <c r="AG782" s="34"/>
      <c r="AH782" s="34"/>
    </row>
    <row r="783" spans="1:34" ht="30" customHeight="1" x14ac:dyDescent="0.25">
      <c r="A783" s="56" t="s">
        <v>348</v>
      </c>
      <c r="B783" s="57" t="s">
        <v>75</v>
      </c>
      <c r="C783" s="57">
        <v>9</v>
      </c>
      <c r="D783" s="57">
        <v>12</v>
      </c>
      <c r="E783" s="58">
        <v>44468</v>
      </c>
      <c r="F783" s="59" t="s">
        <v>15037</v>
      </c>
      <c r="G783" s="57" t="s">
        <v>36</v>
      </c>
      <c r="H783" s="61" t="str">
        <f>IFERROR(VLOOKUP(Abfalldokumentation!$B783,Artikel!A:C,3,FALSE),Abfalldokumentation!$B783)</f>
        <v>Diverses</v>
      </c>
      <c r="I783" s="90" t="str">
        <f>VLOOKUP(V783,'Linien - BU'!A:B,2,FALSE)</f>
        <v>BU3</v>
      </c>
      <c r="J783" s="91">
        <f t="shared" si="84"/>
        <v>9</v>
      </c>
      <c r="K783" s="92">
        <f>Abfalldokumentation!$E783</f>
        <v>44468</v>
      </c>
      <c r="L783" s="91" t="str">
        <f>IFERROR(IF(AND(OR(Abfalldokumentation!$I783="BU3",Abfalldokumentation!$I783="Verkauf"),Abfalldokumentation!$N783="Schimmel",Abfalldokumentation!$O783="keinen Abnehmer/kein Schälpersonal"),"Div. Zipfel, ES ohne Verwendung",VLOOKUP(Abfalldokumentation!$M783,Produktgruppen!A:B,2,FALSE)),"-")</f>
        <v>Diverses</v>
      </c>
      <c r="M783" s="93" t="str">
        <f>IFERROR(VLOOKUP(Abfalldokumentation!$W783,Artikel!A:C,3,FALSE),Abfalldokumentation!$W783)</f>
        <v>Diverses</v>
      </c>
      <c r="N783" s="94" t="str">
        <f>VLOOKUP(D783,'Liste Gründe'!A:D,2,FALSE)</f>
        <v>Schimmel</v>
      </c>
      <c r="O783" s="92" t="str">
        <f>IF(ISBLANK(F783),VLOOKUP(Abfalldokumentation!$X783,'Liste Gründe'!A:D,3,FALSE),F783)</f>
        <v>VOS &gt; Einsatz</v>
      </c>
      <c r="P783" s="94" t="str">
        <f>IF(ISBLANK(Abfalldokumentation!$G783),"-",Abfalldokumentation!$G783)</f>
        <v>-</v>
      </c>
      <c r="Q783" s="93">
        <f t="shared" si="85"/>
        <v>39</v>
      </c>
      <c r="R783" s="94" t="str">
        <f t="shared" si="86"/>
        <v>Produkte</v>
      </c>
      <c r="S783" s="94" t="str">
        <f t="shared" si="87"/>
        <v>BUs</v>
      </c>
      <c r="T783" s="94" t="str">
        <f t="shared" si="88"/>
        <v>Symptome</v>
      </c>
      <c r="U783" s="94" t="str">
        <f>IFERROR(VLOOKUP(Abfalldokumentation!$W783,Kennzahlen!S:U,3,FALSE)*Abfalldokumentation!$J783,"0")</f>
        <v>0</v>
      </c>
      <c r="V783" s="93" t="str">
        <f>IF(ISBLANK(A783),VLOOKUP(Abfalldokumentation!$W783,'Linien - BU'!R:S,2,FALSE),A783)</f>
        <v>L9</v>
      </c>
      <c r="W783" s="95" t="str">
        <f t="shared" si="89"/>
        <v>Diverses</v>
      </c>
      <c r="X783" s="108">
        <f t="shared" si="90"/>
        <v>12</v>
      </c>
      <c r="Y783" s="34"/>
      <c r="AC783" s="34"/>
      <c r="AF783" s="34"/>
      <c r="AG783" s="34"/>
      <c r="AH783" s="34"/>
    </row>
    <row r="784" spans="1:34" ht="30" customHeight="1" x14ac:dyDescent="0.25">
      <c r="A784" s="50" t="s">
        <v>63</v>
      </c>
      <c r="B784" s="51" t="s">
        <v>60</v>
      </c>
      <c r="C784" s="51">
        <v>100</v>
      </c>
      <c r="D784" s="51">
        <v>30</v>
      </c>
      <c r="E784" s="52">
        <v>44468</v>
      </c>
      <c r="F784" s="53"/>
      <c r="G784" s="51"/>
      <c r="H784" s="55" t="str">
        <f>IFERROR(VLOOKUP(Abfalldokumentation!$B784,Artikel!A:C,3,FALSE),Abfalldokumentation!$B784)</f>
        <v>Diverses aus Abfüllung</v>
      </c>
      <c r="I784" s="96" t="str">
        <f>VLOOKUP(V784,'Linien - BU'!A:B,2,FALSE)</f>
        <v>BU1</v>
      </c>
      <c r="J784" s="97">
        <f t="shared" si="84"/>
        <v>100</v>
      </c>
      <c r="K784" s="98">
        <f>Abfalldokumentation!$E784</f>
        <v>44468</v>
      </c>
      <c r="L784" s="97" t="str">
        <f>IFERROR(IF(AND(OR(Abfalldokumentation!$I784="BU3",Abfalldokumentation!$I784="Verkauf"),Abfalldokumentation!$N784="Schimmel",Abfalldokumentation!$O784="keinen Abnehmer/kein Schälpersonal"),"Div. Zipfel, ES ohne Verwendung",VLOOKUP(Abfalldokumentation!$M784,Produktgruppen!A:B,2,FALSE)),"-")</f>
        <v>Diverses</v>
      </c>
      <c r="M784" s="99" t="str">
        <f>IFERROR(VLOOKUP(Abfalldokumentation!$W784,Artikel!A:C,3,FALSE),Abfalldokumentation!$W784)</f>
        <v>Diverses aus Abfüllung</v>
      </c>
      <c r="N784" s="100" t="str">
        <f>VLOOKUP(D784,'Liste Gründe'!A:D,2,FALSE)</f>
        <v>Linienbezogen</v>
      </c>
      <c r="O784" s="98" t="str">
        <f>IF(ISBLANK(F784),VLOOKUP(Abfalldokumentation!$X784,'Liste Gründe'!A:D,3,FALSE),F784)</f>
        <v>Maschinenabfall</v>
      </c>
      <c r="P784" s="100" t="str">
        <f>IF(ISBLANK(Abfalldokumentation!$G784),"-",Abfalldokumentation!$G784)</f>
        <v>-</v>
      </c>
      <c r="Q784" s="99">
        <f t="shared" si="85"/>
        <v>39</v>
      </c>
      <c r="R784" s="100" t="str">
        <f t="shared" si="86"/>
        <v>Produkte</v>
      </c>
      <c r="S784" s="100" t="str">
        <f t="shared" si="87"/>
        <v>BUs</v>
      </c>
      <c r="T784" s="100" t="str">
        <f t="shared" si="88"/>
        <v>Symptome</v>
      </c>
      <c r="U784" s="100" t="str">
        <f>IFERROR(VLOOKUP(Abfalldokumentation!$W784,Kennzahlen!S:U,3,FALSE)*Abfalldokumentation!$J784,"0")</f>
        <v>0</v>
      </c>
      <c r="V784" s="99" t="str">
        <f>IF(ISBLANK(A784),VLOOKUP(Abfalldokumentation!$W784,'Linien - BU'!R:S,2,FALSE),A784)</f>
        <v>Abfüllung</v>
      </c>
      <c r="W784" s="95" t="str">
        <f t="shared" si="89"/>
        <v>Diverses aus Abfüllung</v>
      </c>
      <c r="X784" s="108">
        <f t="shared" si="90"/>
        <v>30</v>
      </c>
      <c r="Y784" s="34"/>
      <c r="AC784" s="34"/>
      <c r="AF784" s="34"/>
      <c r="AG784" s="34"/>
      <c r="AH784" s="34"/>
    </row>
    <row r="785" spans="1:34" ht="30" customHeight="1" x14ac:dyDescent="0.25">
      <c r="A785" s="56" t="s">
        <v>41</v>
      </c>
      <c r="B785" s="57" t="s">
        <v>81</v>
      </c>
      <c r="C785" s="57">
        <v>62</v>
      </c>
      <c r="D785" s="57">
        <v>30</v>
      </c>
      <c r="E785" s="58">
        <v>44468</v>
      </c>
      <c r="F785" s="59"/>
      <c r="G785" s="57"/>
      <c r="H785" s="61" t="str">
        <f>IFERROR(VLOOKUP(Abfalldokumentation!$B785,Artikel!A:C,3,FALSE),Abfalldokumentation!$B785)</f>
        <v>Diverses aus Schmelze</v>
      </c>
      <c r="I785" s="90" t="str">
        <f>VLOOKUP(V785,'Linien - BU'!A:B,2,FALSE)</f>
        <v>BU1</v>
      </c>
      <c r="J785" s="91">
        <f t="shared" si="84"/>
        <v>62</v>
      </c>
      <c r="K785" s="92">
        <f>Abfalldokumentation!$E785</f>
        <v>44468</v>
      </c>
      <c r="L785" s="91" t="str">
        <f>IFERROR(IF(AND(OR(Abfalldokumentation!$I785="BU3",Abfalldokumentation!$I785="Verkauf"),Abfalldokumentation!$N785="Schimmel",Abfalldokumentation!$O785="keinen Abnehmer/kein Schälpersonal"),"Div. Zipfel, ES ohne Verwendung",VLOOKUP(Abfalldokumentation!$M785,Produktgruppen!A:B,2,FALSE)),"-")</f>
        <v>Diverses</v>
      </c>
      <c r="M785" s="93" t="str">
        <f>IFERROR(VLOOKUP(Abfalldokumentation!$W785,Artikel!A:C,3,FALSE),Abfalldokumentation!$W785)</f>
        <v>Diverses aus Schmelze</v>
      </c>
      <c r="N785" s="94" t="str">
        <f>VLOOKUP(D785,'Liste Gründe'!A:D,2,FALSE)</f>
        <v>Linienbezogen</v>
      </c>
      <c r="O785" s="92" t="str">
        <f>IF(ISBLANK(F785),VLOOKUP(Abfalldokumentation!$X785,'Liste Gründe'!A:D,3,FALSE),F785)</f>
        <v>Maschinenabfall</v>
      </c>
      <c r="P785" s="94" t="str">
        <f>IF(ISBLANK(Abfalldokumentation!$G785),"-",Abfalldokumentation!$G785)</f>
        <v>-</v>
      </c>
      <c r="Q785" s="93">
        <f t="shared" si="85"/>
        <v>39</v>
      </c>
      <c r="R785" s="94" t="str">
        <f t="shared" si="86"/>
        <v>Produkte</v>
      </c>
      <c r="S785" s="94" t="str">
        <f t="shared" si="87"/>
        <v>BUs</v>
      </c>
      <c r="T785" s="94" t="str">
        <f t="shared" si="88"/>
        <v>Symptome</v>
      </c>
      <c r="U785" s="94" t="str">
        <f>IFERROR(VLOOKUP(Abfalldokumentation!$W785,Kennzahlen!S:U,3,FALSE)*Abfalldokumentation!$J785,"0")</f>
        <v>0</v>
      </c>
      <c r="V785" s="93" t="str">
        <f>IF(ISBLANK(A785),VLOOKUP(Abfalldokumentation!$W785,'Linien - BU'!R:S,2,FALSE),A785)</f>
        <v>Schmelze</v>
      </c>
      <c r="W785" s="95" t="str">
        <f t="shared" si="89"/>
        <v>Diverses aus Schmelze</v>
      </c>
      <c r="X785" s="108">
        <f t="shared" si="90"/>
        <v>30</v>
      </c>
      <c r="Y785" s="34"/>
      <c r="AC785" s="34"/>
      <c r="AF785" s="34"/>
      <c r="AG785" s="34"/>
      <c r="AH785" s="34"/>
    </row>
    <row r="786" spans="1:34" ht="30" customHeight="1" x14ac:dyDescent="0.25">
      <c r="A786" s="50" t="s">
        <v>274</v>
      </c>
      <c r="B786" s="51" t="s">
        <v>15116</v>
      </c>
      <c r="C786" s="51">
        <v>20</v>
      </c>
      <c r="D786" s="51">
        <v>31</v>
      </c>
      <c r="E786" s="52">
        <v>44468</v>
      </c>
      <c r="F786" s="53" t="s">
        <v>186</v>
      </c>
      <c r="G786" s="51"/>
      <c r="H786" s="55" t="str">
        <f>IFERROR(VLOOKUP(Abfalldokumentation!$B786,Artikel!A:C,3,FALSE),Abfalldokumentation!$B786)</f>
        <v>ganze Wurst gourme natur</v>
      </c>
      <c r="I786" s="96" t="str">
        <f>VLOOKUP(V786,'Linien - BU'!A:B,2,FALSE)</f>
        <v>BU1</v>
      </c>
      <c r="J786" s="97">
        <f t="shared" si="84"/>
        <v>20</v>
      </c>
      <c r="K786" s="98">
        <f>Abfalldokumentation!$E786</f>
        <v>44468</v>
      </c>
      <c r="L786" s="97" t="str">
        <f>IFERROR(IF(AND(OR(Abfalldokumentation!$I786="BU3",Abfalldokumentation!$I786="Verkauf"),Abfalldokumentation!$N786="Schimmel",Abfalldokumentation!$O786="keinen Abnehmer/kein Schälpersonal"),"Div. Zipfel, ES ohne Verwendung",VLOOKUP(Abfalldokumentation!$M786,Produktgruppen!A:B,2,FALSE)),"-")</f>
        <v>ganze Würste</v>
      </c>
      <c r="M786" s="99" t="str">
        <f>IFERROR(VLOOKUP(Abfalldokumentation!$W786,Artikel!A:C,3,FALSE),Abfalldokumentation!$W786)</f>
        <v>ganze Wurst gourme natur</v>
      </c>
      <c r="N786" s="100" t="str">
        <f>VLOOKUP(D786,'Liste Gründe'!A:D,2,FALSE)</f>
        <v>Linienbezogen</v>
      </c>
      <c r="O786" s="98" t="str">
        <f>IF(ISBLANK(F786),VLOOKUP(Abfalldokumentation!$X786,'Liste Gründe'!A:D,3,FALSE),F786)</f>
        <v>Bodenabfall Abfüllung</v>
      </c>
      <c r="P786" s="100" t="str">
        <f>IF(ISBLANK(Abfalldokumentation!$G786),"-",Abfalldokumentation!$G786)</f>
        <v>-</v>
      </c>
      <c r="Q786" s="99">
        <f t="shared" si="85"/>
        <v>39</v>
      </c>
      <c r="R786" s="100" t="str">
        <f t="shared" si="86"/>
        <v>Produkte</v>
      </c>
      <c r="S786" s="100" t="str">
        <f t="shared" si="87"/>
        <v>BUs</v>
      </c>
      <c r="T786" s="100" t="str">
        <f t="shared" si="88"/>
        <v>Symptome</v>
      </c>
      <c r="U786" s="100" t="str">
        <f>IFERROR(VLOOKUP(Abfalldokumentation!$W786,Kennzahlen!S:U,3,FALSE)*Abfalldokumentation!$J786,"0")</f>
        <v>0</v>
      </c>
      <c r="V786" s="99" t="str">
        <f>IF(ISBLANK(A786),VLOOKUP(Abfalldokumentation!$W786,'Linien - BU'!R:S,2,FALSE),A786)</f>
        <v>Räucherei</v>
      </c>
      <c r="W786" s="95" t="str">
        <f t="shared" si="89"/>
        <v>ganze Wurst gourme natur</v>
      </c>
      <c r="X786" s="108">
        <f t="shared" si="90"/>
        <v>31</v>
      </c>
      <c r="Y786" s="34"/>
      <c r="AC786" s="34"/>
      <c r="AF786" s="34"/>
      <c r="AG786" s="34"/>
      <c r="AH786" s="34"/>
    </row>
    <row r="787" spans="1:34" ht="30" customHeight="1" x14ac:dyDescent="0.25">
      <c r="A787" s="56" t="s">
        <v>274</v>
      </c>
      <c r="B787" s="57" t="s">
        <v>15116</v>
      </c>
      <c r="C787" s="57">
        <v>10</v>
      </c>
      <c r="D787" s="57">
        <v>33</v>
      </c>
      <c r="E787" s="58">
        <v>44468</v>
      </c>
      <c r="F787" s="59" t="s">
        <v>186</v>
      </c>
      <c r="G787" s="57"/>
      <c r="H787" s="61" t="str">
        <f>IFERROR(VLOOKUP(Abfalldokumentation!$B787,Artikel!A:C,3,FALSE),Abfalldokumentation!$B787)</f>
        <v>ganze Wurst gourme natur</v>
      </c>
      <c r="I787" s="90" t="str">
        <f>VLOOKUP(V787,'Linien - BU'!A:B,2,FALSE)</f>
        <v>BU1</v>
      </c>
      <c r="J787" s="91">
        <f t="shared" si="84"/>
        <v>10</v>
      </c>
      <c r="K787" s="92">
        <f>Abfalldokumentation!$E787</f>
        <v>44468</v>
      </c>
      <c r="L787" s="91" t="str">
        <f>IFERROR(IF(AND(OR(Abfalldokumentation!$I787="BU3",Abfalldokumentation!$I787="Verkauf"),Abfalldokumentation!$N787="Schimmel",Abfalldokumentation!$O787="keinen Abnehmer/kein Schälpersonal"),"Div. Zipfel, ES ohne Verwendung",VLOOKUP(Abfalldokumentation!$M787,Produktgruppen!A:B,2,FALSE)),"-")</f>
        <v>ganze Würste</v>
      </c>
      <c r="M787" s="93" t="str">
        <f>IFERROR(VLOOKUP(Abfalldokumentation!$W787,Artikel!A:C,3,FALSE),Abfalldokumentation!$W787)</f>
        <v>ganze Wurst gourme natur</v>
      </c>
      <c r="N787" s="94" t="str">
        <f>VLOOKUP(D787,'Liste Gründe'!A:D,2,FALSE)</f>
        <v>Linienbezogen</v>
      </c>
      <c r="O787" s="92" t="str">
        <f>IF(ISBLANK(F787),VLOOKUP(Abfalldokumentation!$X787,'Liste Gründe'!A:D,3,FALSE),F787)</f>
        <v>Bodenabfall Abfüllung</v>
      </c>
      <c r="P787" s="94" t="str">
        <f>IF(ISBLANK(Abfalldokumentation!$G787),"-",Abfalldokumentation!$G787)</f>
        <v>-</v>
      </c>
      <c r="Q787" s="93">
        <f t="shared" si="85"/>
        <v>39</v>
      </c>
      <c r="R787" s="94" t="str">
        <f t="shared" si="86"/>
        <v>Produkte</v>
      </c>
      <c r="S787" s="94" t="str">
        <f t="shared" si="87"/>
        <v>BUs</v>
      </c>
      <c r="T787" s="94" t="str">
        <f t="shared" si="88"/>
        <v>Symptome</v>
      </c>
      <c r="U787" s="94" t="str">
        <f>IFERROR(VLOOKUP(Abfalldokumentation!$W787,Kennzahlen!S:U,3,FALSE)*Abfalldokumentation!$J787,"0")</f>
        <v>0</v>
      </c>
      <c r="V787" s="93" t="str">
        <f>IF(ISBLANK(A787),VLOOKUP(Abfalldokumentation!$W787,'Linien - BU'!R:S,2,FALSE),A787)</f>
        <v>Räucherei</v>
      </c>
      <c r="W787" s="95" t="str">
        <f t="shared" si="89"/>
        <v>ganze Wurst gourme natur</v>
      </c>
      <c r="X787" s="108">
        <f t="shared" si="90"/>
        <v>33</v>
      </c>
      <c r="Y787" s="34"/>
      <c r="AC787" s="34"/>
      <c r="AF787" s="34"/>
      <c r="AG787" s="34"/>
      <c r="AH787" s="34"/>
    </row>
    <row r="788" spans="1:34" ht="30" customHeight="1" x14ac:dyDescent="0.25">
      <c r="A788" s="50" t="s">
        <v>274</v>
      </c>
      <c r="B788" s="51" t="s">
        <v>15117</v>
      </c>
      <c r="C788" s="51">
        <v>20</v>
      </c>
      <c r="D788" s="51">
        <v>31</v>
      </c>
      <c r="E788" s="52">
        <v>44468</v>
      </c>
      <c r="F788" s="53" t="s">
        <v>186</v>
      </c>
      <c r="G788" s="51"/>
      <c r="H788" s="55" t="str">
        <f>IFERROR(VLOOKUP(Abfalldokumentation!$B788,Artikel!A:C,3,FALSE),Abfalldokumentation!$B788)</f>
        <v>ganze Wurst Schinken</v>
      </c>
      <c r="I788" s="96" t="str">
        <f>VLOOKUP(V788,'Linien - BU'!A:B,2,FALSE)</f>
        <v>BU1</v>
      </c>
      <c r="J788" s="97">
        <f t="shared" si="84"/>
        <v>20</v>
      </c>
      <c r="K788" s="98">
        <f>Abfalldokumentation!$E788</f>
        <v>44468</v>
      </c>
      <c r="L788" s="97" t="str">
        <f>IFERROR(IF(AND(OR(Abfalldokumentation!$I788="BU3",Abfalldokumentation!$I788="Verkauf"),Abfalldokumentation!$N788="Schimmel",Abfalldokumentation!$O788="keinen Abnehmer/kein Schälpersonal"),"Div. Zipfel, ES ohne Verwendung",VLOOKUP(Abfalldokumentation!$M788,Produktgruppen!A:B,2,FALSE)),"-")</f>
        <v>ganze Würste</v>
      </c>
      <c r="M788" s="99" t="str">
        <f>IFERROR(VLOOKUP(Abfalldokumentation!$W788,Artikel!A:C,3,FALSE),Abfalldokumentation!$W788)</f>
        <v>ganze Wurst Schinken</v>
      </c>
      <c r="N788" s="100" t="str">
        <f>VLOOKUP(D788,'Liste Gründe'!A:D,2,FALSE)</f>
        <v>Linienbezogen</v>
      </c>
      <c r="O788" s="98" t="str">
        <f>IF(ISBLANK(F788),VLOOKUP(Abfalldokumentation!$X788,'Liste Gründe'!A:D,3,FALSE),F788)</f>
        <v>Bodenabfall Abfüllung</v>
      </c>
      <c r="P788" s="100" t="str">
        <f>IF(ISBLANK(Abfalldokumentation!$G788),"-",Abfalldokumentation!$G788)</f>
        <v>-</v>
      </c>
      <c r="Q788" s="99">
        <f t="shared" si="85"/>
        <v>39</v>
      </c>
      <c r="R788" s="100" t="str">
        <f t="shared" si="86"/>
        <v>Produkte</v>
      </c>
      <c r="S788" s="100" t="str">
        <f t="shared" si="87"/>
        <v>BUs</v>
      </c>
      <c r="T788" s="100" t="str">
        <f t="shared" si="88"/>
        <v>Symptome</v>
      </c>
      <c r="U788" s="100" t="str">
        <f>IFERROR(VLOOKUP(Abfalldokumentation!$W788,Kennzahlen!S:U,3,FALSE)*Abfalldokumentation!$J788,"0")</f>
        <v>0</v>
      </c>
      <c r="V788" s="99" t="str">
        <f>IF(ISBLANK(A788),VLOOKUP(Abfalldokumentation!$W788,'Linien - BU'!R:S,2,FALSE),A788)</f>
        <v>Räucherei</v>
      </c>
      <c r="W788" s="95" t="str">
        <f t="shared" si="89"/>
        <v>ganze Wurst Schinken</v>
      </c>
      <c r="X788" s="108">
        <f t="shared" si="90"/>
        <v>31</v>
      </c>
      <c r="Y788" s="34"/>
      <c r="AC788" s="34"/>
      <c r="AF788" s="34"/>
      <c r="AG788" s="34"/>
      <c r="AH788" s="34"/>
    </row>
    <row r="789" spans="1:34" ht="30" customHeight="1" x14ac:dyDescent="0.25">
      <c r="A789" s="56" t="s">
        <v>348</v>
      </c>
      <c r="B789" s="57" t="s">
        <v>306</v>
      </c>
      <c r="C789" s="57">
        <v>322</v>
      </c>
      <c r="D789" s="57">
        <v>81</v>
      </c>
      <c r="E789" s="58">
        <v>44468</v>
      </c>
      <c r="F789" s="59"/>
      <c r="G789" s="60" t="s">
        <v>15269</v>
      </c>
      <c r="H789" s="61" t="str">
        <f>IFERROR(VLOOKUP(Abfalldokumentation!$B789,Artikel!A:C,3,FALSE),Abfalldokumentation!$B789)</f>
        <v>gemischte Räucherstücke</v>
      </c>
      <c r="I789" s="90" t="str">
        <f>VLOOKUP(V789,'Linien - BU'!A:B,2,FALSE)</f>
        <v>BU3</v>
      </c>
      <c r="J789" s="91">
        <f t="shared" si="84"/>
        <v>322</v>
      </c>
      <c r="K789" s="92">
        <f>Abfalldokumentation!$E789</f>
        <v>44468</v>
      </c>
      <c r="L789" s="91" t="str">
        <f>IFERROR(IF(AND(OR(Abfalldokumentation!$I789="BU3",Abfalldokumentation!$I789="Verkauf"),Abfalldokumentation!$N789="Schimmel",Abfalldokumentation!$O789="keinen Abnehmer/kein Schälpersonal"),"Div. Zipfel, ES ohne Verwendung",VLOOKUP(Abfalldokumentation!$M789,Produktgruppen!A:B,2,FALSE)),"-")</f>
        <v>Vorschmelz</v>
      </c>
      <c r="M789" s="93" t="str">
        <f>IFERROR(VLOOKUP(Abfalldokumentation!$W789,Artikel!A:C,3,FALSE),Abfalldokumentation!$W789)</f>
        <v>gemischte Räucherstücke</v>
      </c>
      <c r="N789" s="94" t="str">
        <f>VLOOKUP(D789,'Liste Gründe'!A:D,2,FALSE)</f>
        <v>Linienbezogen</v>
      </c>
      <c r="O789" s="92" t="str">
        <f>IF(ISBLANK(F789),VLOOKUP(Abfalldokumentation!$X789,'Liste Gründe'!A:D,3,FALSE),F789)</f>
        <v>gemischtes Produkt</v>
      </c>
      <c r="P789" s="94" t="str">
        <f>IF(ISBLANK(Abfalldokumentation!$G789),"-",Abfalldokumentation!$G789)</f>
        <v xml:space="preserve">gemischt, weil mehrere Produkte in einen Auftrag einfließen. VOS Trennung </v>
      </c>
      <c r="Q789" s="93">
        <f t="shared" si="85"/>
        <v>39</v>
      </c>
      <c r="R789" s="94" t="str">
        <f t="shared" si="86"/>
        <v>Produkte</v>
      </c>
      <c r="S789" s="94" t="str">
        <f t="shared" si="87"/>
        <v>BUs</v>
      </c>
      <c r="T789" s="94" t="str">
        <f t="shared" si="88"/>
        <v>Symptome</v>
      </c>
      <c r="U789" s="94" t="str">
        <f>IFERROR(VLOOKUP(Abfalldokumentation!$W789,Kennzahlen!S:U,3,FALSE)*Abfalldokumentation!$J789,"0")</f>
        <v>0</v>
      </c>
      <c r="V789" s="93" t="str">
        <f>IF(ISBLANK(A789),VLOOKUP(Abfalldokumentation!$W789,'Linien - BU'!R:S,2,FALSE),A789)</f>
        <v>L9</v>
      </c>
      <c r="W789" s="95" t="str">
        <f t="shared" si="89"/>
        <v>gemischte Räucherstücke</v>
      </c>
      <c r="X789" s="108">
        <f t="shared" si="90"/>
        <v>81</v>
      </c>
      <c r="Y789" s="34"/>
      <c r="AC789" s="34"/>
      <c r="AF789" s="34"/>
      <c r="AG789" s="34"/>
      <c r="AH789" s="34"/>
    </row>
    <row r="790" spans="1:34" ht="30" customHeight="1" x14ac:dyDescent="0.25">
      <c r="A790" s="50" t="s">
        <v>348</v>
      </c>
      <c r="B790" s="51" t="s">
        <v>306</v>
      </c>
      <c r="C790" s="51">
        <v>61</v>
      </c>
      <c r="D790" s="51">
        <v>81</v>
      </c>
      <c r="E790" s="52">
        <v>44468</v>
      </c>
      <c r="F790" s="53"/>
      <c r="G790" s="54" t="s">
        <v>15269</v>
      </c>
      <c r="H790" s="55" t="str">
        <f>IFERROR(VLOOKUP(Abfalldokumentation!$B790,Artikel!A:C,3,FALSE),Abfalldokumentation!$B790)</f>
        <v>gemischte Räucherstücke</v>
      </c>
      <c r="I790" s="96" t="str">
        <f>VLOOKUP(V790,'Linien - BU'!A:B,2,FALSE)</f>
        <v>BU3</v>
      </c>
      <c r="J790" s="97">
        <f t="shared" si="84"/>
        <v>61</v>
      </c>
      <c r="K790" s="98">
        <f>Abfalldokumentation!$E790</f>
        <v>44468</v>
      </c>
      <c r="L790" s="97" t="str">
        <f>IFERROR(IF(AND(OR(Abfalldokumentation!$I790="BU3",Abfalldokumentation!$I790="Verkauf"),Abfalldokumentation!$N790="Schimmel",Abfalldokumentation!$O790="keinen Abnehmer/kein Schälpersonal"),"Div. Zipfel, ES ohne Verwendung",VLOOKUP(Abfalldokumentation!$M790,Produktgruppen!A:B,2,FALSE)),"-")</f>
        <v>Vorschmelz</v>
      </c>
      <c r="M790" s="99" t="str">
        <f>IFERROR(VLOOKUP(Abfalldokumentation!$W790,Artikel!A:C,3,FALSE),Abfalldokumentation!$W790)</f>
        <v>gemischte Räucherstücke</v>
      </c>
      <c r="N790" s="100" t="str">
        <f>VLOOKUP(D790,'Liste Gründe'!A:D,2,FALSE)</f>
        <v>Linienbezogen</v>
      </c>
      <c r="O790" s="98" t="str">
        <f>IF(ISBLANK(F790),VLOOKUP(Abfalldokumentation!$X790,'Liste Gründe'!A:D,3,FALSE),F790)</f>
        <v>gemischtes Produkt</v>
      </c>
      <c r="P790" s="100" t="str">
        <f>IF(ISBLANK(Abfalldokumentation!$G790),"-",Abfalldokumentation!$G790)</f>
        <v xml:space="preserve">gemischt, weil mehrere Produkte in einen Auftrag einfließen. VOS Trennung </v>
      </c>
      <c r="Q790" s="99">
        <f t="shared" si="85"/>
        <v>39</v>
      </c>
      <c r="R790" s="100" t="str">
        <f t="shared" si="86"/>
        <v>Produkte</v>
      </c>
      <c r="S790" s="100" t="str">
        <f t="shared" si="87"/>
        <v>BUs</v>
      </c>
      <c r="T790" s="100" t="str">
        <f t="shared" si="88"/>
        <v>Symptome</v>
      </c>
      <c r="U790" s="100" t="str">
        <f>IFERROR(VLOOKUP(Abfalldokumentation!$W790,Kennzahlen!S:U,3,FALSE)*Abfalldokumentation!$J790,"0")</f>
        <v>0</v>
      </c>
      <c r="V790" s="99" t="str">
        <f>IF(ISBLANK(A790),VLOOKUP(Abfalldokumentation!$W790,'Linien - BU'!R:S,2,FALSE),A790)</f>
        <v>L9</v>
      </c>
      <c r="W790" s="95" t="str">
        <f t="shared" si="89"/>
        <v>gemischte Räucherstücke</v>
      </c>
      <c r="X790" s="108">
        <f t="shared" si="90"/>
        <v>81</v>
      </c>
      <c r="Y790" s="34"/>
      <c r="AC790" s="34"/>
      <c r="AF790" s="34"/>
      <c r="AG790" s="34"/>
      <c r="AH790" s="34"/>
    </row>
    <row r="791" spans="1:34" ht="30" customHeight="1" x14ac:dyDescent="0.25">
      <c r="A791" s="56" t="s">
        <v>59</v>
      </c>
      <c r="B791" s="57" t="s">
        <v>57</v>
      </c>
      <c r="C791" s="57">
        <v>2</v>
      </c>
      <c r="D791" s="63">
        <v>74</v>
      </c>
      <c r="E791" s="58">
        <v>44468</v>
      </c>
      <c r="F791" s="59" t="s">
        <v>68</v>
      </c>
      <c r="G791" s="57" t="s">
        <v>68</v>
      </c>
      <c r="H791" s="61" t="str">
        <f>IFERROR(VLOOKUP(Abfalldokumentation!$B791,Artikel!A:C,3,FALSE),Abfalldokumentation!$B791)</f>
        <v>Laborproben</v>
      </c>
      <c r="I791" s="90" t="str">
        <f>VLOOKUP(V791,'Linien - BU'!A:B,2,FALSE)</f>
        <v>Rest</v>
      </c>
      <c r="J791" s="91">
        <f t="shared" si="84"/>
        <v>2</v>
      </c>
      <c r="K791" s="92">
        <f>Abfalldokumentation!$E791</f>
        <v>44468</v>
      </c>
      <c r="L791" s="91" t="str">
        <f>IFERROR(IF(AND(OR(Abfalldokumentation!$I791="BU3",Abfalldokumentation!$I791="Verkauf"),Abfalldokumentation!$N791="Schimmel",Abfalldokumentation!$O791="keinen Abnehmer/kein Schälpersonal"),"Div. Zipfel, ES ohne Verwendung",VLOOKUP(Abfalldokumentation!$M791,Produktgruppen!A:B,2,FALSE)),"-")</f>
        <v>Qualitätssicherung</v>
      </c>
      <c r="M791" s="93" t="str">
        <f>IFERROR(VLOOKUP(Abfalldokumentation!$W791,Artikel!A:C,3,FALSE),Abfalldokumentation!$W791)</f>
        <v>Laborproben</v>
      </c>
      <c r="N791" s="94" t="str">
        <f>VLOOKUP(D791,'Liste Gründe'!A:D,2,FALSE)</f>
        <v>Qualitätssicherung</v>
      </c>
      <c r="O791" s="92" t="str">
        <f>IF(ISBLANK(F791),VLOOKUP(Abfalldokumentation!$X791,'Liste Gründe'!A:D,3,FALSE),F791)</f>
        <v>Sensorik</v>
      </c>
      <c r="P791" s="94" t="str">
        <f>IF(ISBLANK(Abfalldokumentation!$G791),"-",Abfalldokumentation!$G791)</f>
        <v>Sensorik</v>
      </c>
      <c r="Q791" s="93">
        <f t="shared" si="85"/>
        <v>39</v>
      </c>
      <c r="R791" s="94" t="str">
        <f t="shared" si="86"/>
        <v>Produkte</v>
      </c>
      <c r="S791" s="94" t="str">
        <f t="shared" si="87"/>
        <v>BUs</v>
      </c>
      <c r="T791" s="94" t="str">
        <f t="shared" si="88"/>
        <v>Symptome</v>
      </c>
      <c r="U791" s="94" t="str">
        <f>IFERROR(VLOOKUP(Abfalldokumentation!$W791,Kennzahlen!S:U,3,FALSE)*Abfalldokumentation!$J791,"0")</f>
        <v>0</v>
      </c>
      <c r="V791" s="93" t="str">
        <f>IF(ISBLANK(A791),VLOOKUP(Abfalldokumentation!$W791,'Linien - BU'!R:S,2,FALSE),A791)</f>
        <v>Labor</v>
      </c>
      <c r="W791" s="95" t="str">
        <f t="shared" si="89"/>
        <v>Laborproben</v>
      </c>
      <c r="X791" s="108">
        <f t="shared" si="90"/>
        <v>74</v>
      </c>
      <c r="Y791" s="34"/>
      <c r="AC791" s="34"/>
      <c r="AF791" s="34"/>
      <c r="AG791" s="34"/>
      <c r="AH791" s="34"/>
    </row>
    <row r="792" spans="1:34" ht="30" customHeight="1" x14ac:dyDescent="0.25">
      <c r="A792" s="50" t="s">
        <v>59</v>
      </c>
      <c r="B792" s="51" t="s">
        <v>57</v>
      </c>
      <c r="C792" s="51">
        <v>56.6</v>
      </c>
      <c r="D792" s="62">
        <v>73</v>
      </c>
      <c r="E792" s="52">
        <v>44468</v>
      </c>
      <c r="F792" s="53" t="s">
        <v>58</v>
      </c>
      <c r="G792" s="51" t="s">
        <v>58</v>
      </c>
      <c r="H792" s="55" t="str">
        <f>IFERROR(VLOOKUP(Abfalldokumentation!$B792,Artikel!A:C,3,FALSE),Abfalldokumentation!$B792)</f>
        <v>Laborproben</v>
      </c>
      <c r="I792" s="96" t="str">
        <f>VLOOKUP(V792,'Linien - BU'!A:B,2,FALSE)</f>
        <v>Rest</v>
      </c>
      <c r="J792" s="97">
        <f t="shared" si="84"/>
        <v>56.6</v>
      </c>
      <c r="K792" s="98">
        <f>Abfalldokumentation!$E792</f>
        <v>44468</v>
      </c>
      <c r="L792" s="97" t="str">
        <f>IFERROR(IF(AND(OR(Abfalldokumentation!$I792="BU3",Abfalldokumentation!$I792="Verkauf"),Abfalldokumentation!$N792="Schimmel",Abfalldokumentation!$O792="keinen Abnehmer/kein Schälpersonal"),"Div. Zipfel, ES ohne Verwendung",VLOOKUP(Abfalldokumentation!$M792,Produktgruppen!A:B,2,FALSE)),"-")</f>
        <v>Qualitätssicherung</v>
      </c>
      <c r="M792" s="99" t="str">
        <f>IFERROR(VLOOKUP(Abfalldokumentation!$W792,Artikel!A:C,3,FALSE),Abfalldokumentation!$W792)</f>
        <v>Laborproben</v>
      </c>
      <c r="N792" s="100" t="str">
        <f>VLOOKUP(D792,'Liste Gründe'!A:D,2,FALSE)</f>
        <v>Qualitätssicherung</v>
      </c>
      <c r="O792" s="98" t="str">
        <f>IF(ISBLANK(F792),VLOOKUP(Abfalldokumentation!$X792,'Liste Gründe'!A:D,3,FALSE),F792)</f>
        <v>Laborprobe</v>
      </c>
      <c r="P792" s="100" t="str">
        <f>IF(ISBLANK(Abfalldokumentation!$G792),"-",Abfalldokumentation!$G792)</f>
        <v>Laborprobe</v>
      </c>
      <c r="Q792" s="99">
        <f t="shared" si="85"/>
        <v>39</v>
      </c>
      <c r="R792" s="100" t="str">
        <f t="shared" si="86"/>
        <v>Produkte</v>
      </c>
      <c r="S792" s="100" t="str">
        <f t="shared" si="87"/>
        <v>BUs</v>
      </c>
      <c r="T792" s="100" t="str">
        <f t="shared" si="88"/>
        <v>Symptome</v>
      </c>
      <c r="U792" s="100" t="str">
        <f>IFERROR(VLOOKUP(Abfalldokumentation!$W792,Kennzahlen!S:U,3,FALSE)*Abfalldokumentation!$J792,"0")</f>
        <v>0</v>
      </c>
      <c r="V792" s="99" t="str">
        <f>IF(ISBLANK(A792),VLOOKUP(Abfalldokumentation!$W792,'Linien - BU'!R:S,2,FALSE),A792)</f>
        <v>Labor</v>
      </c>
      <c r="W792" s="95" t="str">
        <f t="shared" si="89"/>
        <v>Laborproben</v>
      </c>
      <c r="X792" s="108">
        <f t="shared" si="90"/>
        <v>73</v>
      </c>
      <c r="Y792" s="34"/>
      <c r="AC792" s="34"/>
      <c r="AF792" s="34"/>
      <c r="AG792" s="34"/>
      <c r="AH792" s="34"/>
    </row>
    <row r="793" spans="1:34" ht="30" customHeight="1" x14ac:dyDescent="0.25">
      <c r="A793" s="56" t="s">
        <v>56</v>
      </c>
      <c r="B793" s="57" t="s">
        <v>235</v>
      </c>
      <c r="C793" s="57">
        <v>20</v>
      </c>
      <c r="D793" s="57">
        <v>12</v>
      </c>
      <c r="E793" s="58">
        <v>44468</v>
      </c>
      <c r="F793" s="59" t="s">
        <v>10</v>
      </c>
      <c r="G793" s="57" t="s">
        <v>236</v>
      </c>
      <c r="H793" s="61" t="str">
        <f>IFERROR(VLOOKUP(Abfalldokumentation!$B793,Artikel!A:C,3,FALSE),Abfalldokumentation!$B793)</f>
        <v>Reste Zipfel</v>
      </c>
      <c r="I793" s="90" t="str">
        <f>VLOOKUP(V793,'Linien - BU'!A:B,2,FALSE)</f>
        <v>BU3</v>
      </c>
      <c r="J793" s="91">
        <f t="shared" si="84"/>
        <v>20</v>
      </c>
      <c r="K793" s="92">
        <f>Abfalldokumentation!$E793</f>
        <v>44468</v>
      </c>
      <c r="L793" s="91" t="str">
        <f>IFERROR(IF(AND(OR(Abfalldokumentation!$I793="BU3",Abfalldokumentation!$I793="Verkauf"),Abfalldokumentation!$N793="Schimmel",Abfalldokumentation!$O793="keinen Abnehmer/kein Schälpersonal"),"Div. Zipfel, ES ohne Verwendung",VLOOKUP(Abfalldokumentation!$M793,Produktgruppen!A:B,2,FALSE)),"-")</f>
        <v>Rest</v>
      </c>
      <c r="M793" s="93" t="str">
        <f>IFERROR(VLOOKUP(Abfalldokumentation!$W793,Artikel!A:C,3,FALSE),Abfalldokumentation!$W793)</f>
        <v>Reste Zipfel</v>
      </c>
      <c r="N793" s="94" t="str">
        <f>VLOOKUP(D793,'Liste Gründe'!A:D,2,FALSE)</f>
        <v>Schimmel</v>
      </c>
      <c r="O793" s="92" t="str">
        <f>IF(ISBLANK(F793),VLOOKUP(Abfalldokumentation!$X793,'Liste Gründe'!A:D,3,FALSE),F793)</f>
        <v>Rest</v>
      </c>
      <c r="P793" s="94" t="str">
        <f>IF(ISBLANK(Abfalldokumentation!$G793),"-",Abfalldokumentation!$G793)</f>
        <v>Reste von Würste beim Köpfen</v>
      </c>
      <c r="Q793" s="93">
        <f t="shared" si="85"/>
        <v>39</v>
      </c>
      <c r="R793" s="94" t="str">
        <f t="shared" si="86"/>
        <v>Produkte</v>
      </c>
      <c r="S793" s="94" t="str">
        <f t="shared" si="87"/>
        <v>BUs</v>
      </c>
      <c r="T793" s="94" t="str">
        <f t="shared" si="88"/>
        <v>Symptome</v>
      </c>
      <c r="U793" s="94" t="str">
        <f>IFERROR(VLOOKUP(Abfalldokumentation!$W793,Kennzahlen!S:U,3,FALSE)*Abfalldokumentation!$J793,"0")</f>
        <v>0</v>
      </c>
      <c r="V793" s="93" t="str">
        <f>IF(ISBLANK(A793),VLOOKUP(Abfalldokumentation!$W793,'Linien - BU'!R:S,2,FALSE),A793)</f>
        <v>WVP</v>
      </c>
      <c r="W793" s="95" t="str">
        <f t="shared" si="89"/>
        <v>Reste Zipfel</v>
      </c>
      <c r="X793" s="108">
        <f t="shared" si="90"/>
        <v>12</v>
      </c>
      <c r="Y793" s="34"/>
      <c r="AC793" s="34"/>
      <c r="AF793" s="34"/>
      <c r="AG793" s="34"/>
      <c r="AH793" s="34"/>
    </row>
    <row r="794" spans="1:34" ht="30" customHeight="1" x14ac:dyDescent="0.25">
      <c r="A794" s="50" t="s">
        <v>74</v>
      </c>
      <c r="B794" s="51">
        <v>29500539</v>
      </c>
      <c r="C794" s="51">
        <v>20</v>
      </c>
      <c r="D794" s="51">
        <v>12</v>
      </c>
      <c r="E794" s="52">
        <v>44469</v>
      </c>
      <c r="F794" s="53" t="s">
        <v>39</v>
      </c>
      <c r="G794" s="51" t="s">
        <v>95</v>
      </c>
      <c r="H794" s="55" t="str">
        <f>IFERROR(VLOOKUP(Abfalldokumentation!$B794,Artikel!A:C,3,FALSE),Abfalldokumentation!$B794)</f>
        <v>VOS SKZ Mozzarella 40%</v>
      </c>
      <c r="I794" s="96" t="str">
        <f>VLOOKUP(V794,'Linien - BU'!A:B,2,FALSE)</f>
        <v>BU1</v>
      </c>
      <c r="J794" s="97">
        <f t="shared" si="84"/>
        <v>20</v>
      </c>
      <c r="K794" s="98">
        <f>Abfalldokumentation!$E794</f>
        <v>44469</v>
      </c>
      <c r="L794" s="97" t="str">
        <f>IFERROR(IF(AND(OR(Abfalldokumentation!$I794="BU3",Abfalldokumentation!$I794="Verkauf"),Abfalldokumentation!$N794="Schimmel",Abfalldokumentation!$O794="keinen Abnehmer/kein Schälpersonal"),"Div. Zipfel, ES ohne Verwendung",VLOOKUP(Abfalldokumentation!$M794,Produktgruppen!A:B,2,FALSE)),"-")</f>
        <v>Vorschmelz</v>
      </c>
      <c r="M794" s="99" t="str">
        <f>IFERROR(VLOOKUP(Abfalldokumentation!$W794,Artikel!A:C,3,FALSE),Abfalldokumentation!$W794)</f>
        <v>VOS SKZ Mozzarella 40%</v>
      </c>
      <c r="N794" s="100" t="str">
        <f>VLOOKUP(D794,'Liste Gründe'!A:D,2,FALSE)</f>
        <v>Schimmel</v>
      </c>
      <c r="O794" s="98" t="str">
        <f>IF(ISBLANK(F794),VLOOKUP(Abfalldokumentation!$X794,'Liste Gründe'!A:D,3,FALSE),F794)</f>
        <v>keine Verarbeitung</v>
      </c>
      <c r="P794" s="100" t="str">
        <f>IF(ISBLANK(Abfalldokumentation!$G794),"-",Abfalldokumentation!$G794)</f>
        <v>MHD abgelaufen</v>
      </c>
      <c r="Q794" s="99">
        <f t="shared" si="85"/>
        <v>39</v>
      </c>
      <c r="R794" s="100" t="str">
        <f t="shared" si="86"/>
        <v>Produkte</v>
      </c>
      <c r="S794" s="100" t="str">
        <f t="shared" si="87"/>
        <v>BUs</v>
      </c>
      <c r="T794" s="100" t="str">
        <f t="shared" si="88"/>
        <v>Symptome</v>
      </c>
      <c r="U794" s="100">
        <f>IFERROR(VLOOKUP(Abfalldokumentation!$W794,Kennzahlen!S:U,3,FALSE)*Abfalldokumentation!$J794,"0")</f>
        <v>10</v>
      </c>
      <c r="V794" s="99" t="str">
        <f>IF(ISBLANK(A794),VLOOKUP(Abfalldokumentation!$W794,'Linien - BU'!R:S,2,FALSE),A794)</f>
        <v>RWV</v>
      </c>
      <c r="W794" s="95">
        <f t="shared" si="89"/>
        <v>29500539</v>
      </c>
      <c r="X794" s="108">
        <f t="shared" si="90"/>
        <v>12</v>
      </c>
      <c r="Y794" s="34"/>
      <c r="AC794" s="34"/>
      <c r="AF794" s="34"/>
      <c r="AG794" s="34"/>
      <c r="AH794" s="34"/>
    </row>
    <row r="795" spans="1:34" ht="30" customHeight="1" x14ac:dyDescent="0.25">
      <c r="A795" s="56" t="s">
        <v>88</v>
      </c>
      <c r="B795" s="57">
        <v>29500622</v>
      </c>
      <c r="C795" s="57">
        <v>12</v>
      </c>
      <c r="D795" s="57">
        <v>81</v>
      </c>
      <c r="E795" s="58">
        <v>44469</v>
      </c>
      <c r="F795" s="59" t="s">
        <v>111</v>
      </c>
      <c r="G795" s="57" t="s">
        <v>20</v>
      </c>
      <c r="H795" s="61" t="str">
        <f>IFERROR(VLOOKUP(Abfalldokumentation!$B795,Artikel!A:C,3,FALSE),Abfalldokumentation!$B795)</f>
        <v>VOS GRW Natur 45% OGT</v>
      </c>
      <c r="I795" s="90" t="str">
        <f>VLOOKUP(V795,'Linien - BU'!A:B,2,FALSE)</f>
        <v>BU3</v>
      </c>
      <c r="J795" s="91">
        <f t="shared" si="84"/>
        <v>12</v>
      </c>
      <c r="K795" s="92">
        <f>Abfalldokumentation!$E795</f>
        <v>44469</v>
      </c>
      <c r="L795" s="91" t="str">
        <f>IFERROR(IF(AND(OR(Abfalldokumentation!$I795="BU3",Abfalldokumentation!$I795="Verkauf"),Abfalldokumentation!$N795="Schimmel",Abfalldokumentation!$O795="keinen Abnehmer/kein Schälpersonal"),"Div. Zipfel, ES ohne Verwendung",VLOOKUP(Abfalldokumentation!$M795,Produktgruppen!A:B,2,FALSE)),"-")</f>
        <v>Vorschmelz</v>
      </c>
      <c r="M795" s="93" t="str">
        <f>IFERROR(VLOOKUP(Abfalldokumentation!$W795,Artikel!A:C,3,FALSE),Abfalldokumentation!$W795)</f>
        <v>VOS GRW Natur 45% OGT</v>
      </c>
      <c r="N795" s="94" t="str">
        <f>VLOOKUP(D795,'Liste Gründe'!A:D,2,FALSE)</f>
        <v>Linienbezogen</v>
      </c>
      <c r="O795" s="92" t="str">
        <f>IF(ISBLANK(F795),VLOOKUP(Abfalldokumentation!$X795,'Liste Gründe'!A:D,3,FALSE),F795)</f>
        <v>gemischtes Produkt</v>
      </c>
      <c r="P795" s="94" t="str">
        <f>IF(ISBLANK(Abfalldokumentation!$G795),"-",Abfalldokumentation!$G795)</f>
        <v>wurde nicht eingesetzt</v>
      </c>
      <c r="Q795" s="93">
        <f t="shared" si="85"/>
        <v>39</v>
      </c>
      <c r="R795" s="94" t="str">
        <f t="shared" si="86"/>
        <v>Produkte</v>
      </c>
      <c r="S795" s="94" t="str">
        <f t="shared" si="87"/>
        <v>BUs</v>
      </c>
      <c r="T795" s="94" t="str">
        <f t="shared" si="88"/>
        <v>Symptome</v>
      </c>
      <c r="U795" s="94">
        <f>IFERROR(VLOOKUP(Abfalldokumentation!$W795,Kennzahlen!S:U,3,FALSE)*Abfalldokumentation!$J795,"0")</f>
        <v>6</v>
      </c>
      <c r="V795" s="93" t="str">
        <f>IF(ISBLANK(A795),VLOOKUP(Abfalldokumentation!$W795,'Linien - BU'!R:S,2,FALSE),A795)</f>
        <v>Bu3</v>
      </c>
      <c r="W795" s="95">
        <f t="shared" si="89"/>
        <v>29500622</v>
      </c>
      <c r="X795" s="108">
        <f t="shared" si="90"/>
        <v>81</v>
      </c>
      <c r="Y795" s="34"/>
      <c r="AC795" s="34"/>
      <c r="AF795" s="34"/>
      <c r="AG795" s="34"/>
      <c r="AH795" s="34"/>
    </row>
    <row r="796" spans="1:34" ht="30" customHeight="1" x14ac:dyDescent="0.25">
      <c r="A796" s="50" t="s">
        <v>41</v>
      </c>
      <c r="B796" s="51">
        <v>29500816</v>
      </c>
      <c r="C796" s="51">
        <v>91</v>
      </c>
      <c r="D796" s="51">
        <v>12</v>
      </c>
      <c r="E796" s="52">
        <v>44469</v>
      </c>
      <c r="F796" s="53" t="s">
        <v>39</v>
      </c>
      <c r="G796" s="51" t="s">
        <v>40</v>
      </c>
      <c r="H796" s="55" t="str">
        <f>IFERROR(VLOOKUP(Abfalldokumentation!$B796,Artikel!A:C,3,FALSE),Abfalldokumentation!$B796)</f>
        <v>ABS Gouda 48% OGT</v>
      </c>
      <c r="I796" s="96" t="str">
        <f>VLOOKUP(V796,'Linien - BU'!A:B,2,FALSE)</f>
        <v>BU1</v>
      </c>
      <c r="J796" s="97">
        <f t="shared" si="84"/>
        <v>91</v>
      </c>
      <c r="K796" s="98">
        <f>Abfalldokumentation!$E796</f>
        <v>44469</v>
      </c>
      <c r="L796" s="97" t="str">
        <f>IFERROR(IF(AND(OR(Abfalldokumentation!$I796="BU3",Abfalldokumentation!$I796="Verkauf"),Abfalldokumentation!$N796="Schimmel",Abfalldokumentation!$O796="keinen Abnehmer/kein Schälpersonal"),"Div. Zipfel, ES ohne Verwendung",VLOOKUP(Abfalldokumentation!$M796,Produktgruppen!A:B,2,FALSE)),"-")</f>
        <v>ABS</v>
      </c>
      <c r="M796" s="99" t="str">
        <f>IFERROR(VLOOKUP(Abfalldokumentation!$W796,Artikel!A:C,3,FALSE),Abfalldokumentation!$W796)</f>
        <v>ABS Gouda 48% OGT</v>
      </c>
      <c r="N796" s="100" t="str">
        <f>VLOOKUP(D796,'Liste Gründe'!A:D,2,FALSE)</f>
        <v>Schimmel</v>
      </c>
      <c r="O796" s="98" t="str">
        <f>IF(ISBLANK(F796),VLOOKUP(Abfalldokumentation!$X796,'Liste Gründe'!A:D,3,FALSE),F796)</f>
        <v>keine Verarbeitung</v>
      </c>
      <c r="P796" s="100" t="str">
        <f>IF(ISBLANK(Abfalldokumentation!$G796),"-",Abfalldokumentation!$G796)</f>
        <v>Aufgrund Konsistenz nicht genommen. Zu wenig VOS verarbeitet. Vom Warmen ins Kalte -&gt; Schimmel</v>
      </c>
      <c r="Q796" s="99">
        <f t="shared" si="85"/>
        <v>39</v>
      </c>
      <c r="R796" s="100" t="str">
        <f t="shared" si="86"/>
        <v>Produkte</v>
      </c>
      <c r="S796" s="100" t="str">
        <f t="shared" si="87"/>
        <v>BUs</v>
      </c>
      <c r="T796" s="100" t="str">
        <f t="shared" si="88"/>
        <v>Symptome</v>
      </c>
      <c r="U796" s="100" t="str">
        <f>IFERROR(VLOOKUP(Abfalldokumentation!$W796,Kennzahlen!S:U,3,FALSE)*Abfalldokumentation!$J796,"0")</f>
        <v>0</v>
      </c>
      <c r="V796" s="99" t="str">
        <f>IF(ISBLANK(A796),VLOOKUP(Abfalldokumentation!$W796,'Linien - BU'!R:S,2,FALSE),A796)</f>
        <v>Schmelze</v>
      </c>
      <c r="W796" s="95">
        <f t="shared" si="89"/>
        <v>29500816</v>
      </c>
      <c r="X796" s="108">
        <f t="shared" si="90"/>
        <v>12</v>
      </c>
      <c r="Y796" s="34"/>
      <c r="AC796" s="34"/>
      <c r="AF796" s="34"/>
      <c r="AG796" s="34"/>
      <c r="AH796" s="34"/>
    </row>
    <row r="797" spans="1:34" ht="30" customHeight="1" x14ac:dyDescent="0.25">
      <c r="A797" s="56" t="s">
        <v>41</v>
      </c>
      <c r="B797" s="57">
        <v>29500816</v>
      </c>
      <c r="C797" s="57">
        <v>22</v>
      </c>
      <c r="D797" s="57">
        <v>22</v>
      </c>
      <c r="E797" s="58">
        <v>44469</v>
      </c>
      <c r="F797" s="59" t="s">
        <v>340</v>
      </c>
      <c r="G797" s="57" t="s">
        <v>341</v>
      </c>
      <c r="H797" s="61" t="str">
        <f>IFERROR(VLOOKUP(Abfalldokumentation!$B797,Artikel!A:C,3,FALSE),Abfalldokumentation!$B797)</f>
        <v>ABS Gouda 48% OGT</v>
      </c>
      <c r="I797" s="90" t="str">
        <f>VLOOKUP(V797,'Linien - BU'!A:B,2,FALSE)</f>
        <v>BU1</v>
      </c>
      <c r="J797" s="91">
        <f t="shared" si="84"/>
        <v>22</v>
      </c>
      <c r="K797" s="92">
        <f>Abfalldokumentation!$E797</f>
        <v>44469</v>
      </c>
      <c r="L797" s="91" t="str">
        <f>IFERROR(IF(AND(OR(Abfalldokumentation!$I797="BU3",Abfalldokumentation!$I797="Verkauf"),Abfalldokumentation!$N797="Schimmel",Abfalldokumentation!$O797="keinen Abnehmer/kein Schälpersonal"),"Div. Zipfel, ES ohne Verwendung",VLOOKUP(Abfalldokumentation!$M797,Produktgruppen!A:B,2,FALSE)),"-")</f>
        <v>ABS</v>
      </c>
      <c r="M797" s="93" t="str">
        <f>IFERROR(VLOOKUP(Abfalldokumentation!$W797,Artikel!A:C,3,FALSE),Abfalldokumentation!$W797)</f>
        <v>ABS Gouda 48% OGT</v>
      </c>
      <c r="N797" s="94" t="str">
        <f>VLOOKUP(D797,'Liste Gründe'!A:D,2,FALSE)</f>
        <v>Rest</v>
      </c>
      <c r="O797" s="92" t="str">
        <f>IF(ISBLANK(F797),VLOOKUP(Abfalldokumentation!$X797,'Liste Gründe'!A:D,3,FALSE),F797)</f>
        <v>Grund unbekannt</v>
      </c>
      <c r="P797" s="94" t="str">
        <f>IF(ISBLANK(Abfalldokumentation!$G797),"-",Abfalldokumentation!$G797)</f>
        <v>guter Zustand</v>
      </c>
      <c r="Q797" s="93">
        <f t="shared" si="85"/>
        <v>39</v>
      </c>
      <c r="R797" s="94" t="str">
        <f t="shared" si="86"/>
        <v>Produkte</v>
      </c>
      <c r="S797" s="94" t="str">
        <f t="shared" si="87"/>
        <v>BUs</v>
      </c>
      <c r="T797" s="94" t="str">
        <f t="shared" si="88"/>
        <v>Symptome</v>
      </c>
      <c r="U797" s="94" t="str">
        <f>IFERROR(VLOOKUP(Abfalldokumentation!$W797,Kennzahlen!S:U,3,FALSE)*Abfalldokumentation!$J797,"0")</f>
        <v>0</v>
      </c>
      <c r="V797" s="93" t="str">
        <f>IF(ISBLANK(A797),VLOOKUP(Abfalldokumentation!$W797,'Linien - BU'!R:S,2,FALSE),A797)</f>
        <v>Schmelze</v>
      </c>
      <c r="W797" s="95">
        <f t="shared" si="89"/>
        <v>29500816</v>
      </c>
      <c r="X797" s="108">
        <f t="shared" si="90"/>
        <v>22</v>
      </c>
      <c r="Y797" s="34"/>
      <c r="AC797" s="34"/>
      <c r="AF797" s="34"/>
      <c r="AG797" s="34"/>
      <c r="AH797" s="34"/>
    </row>
    <row r="798" spans="1:34" ht="30" customHeight="1" x14ac:dyDescent="0.25">
      <c r="A798" s="50" t="s">
        <v>15087</v>
      </c>
      <c r="B798" s="51">
        <v>29500886</v>
      </c>
      <c r="C798" s="51">
        <v>16</v>
      </c>
      <c r="D798" s="51">
        <v>61</v>
      </c>
      <c r="E798" s="52">
        <v>44469</v>
      </c>
      <c r="F798" s="53" t="s">
        <v>15</v>
      </c>
      <c r="G798" s="51" t="s">
        <v>208</v>
      </c>
      <c r="H798" s="55" t="str">
        <f>IFERROR(VLOOKUP(Abfalldokumentation!$B798,Artikel!A:C,3,FALSE),Abfalldokumentation!$B798)</f>
        <v>ABS MEDI-KRÄUK</v>
      </c>
      <c r="I798" s="96" t="str">
        <f>VLOOKUP(V798,'Linien - BU'!A:B,2,FALSE)</f>
        <v>BU4</v>
      </c>
      <c r="J798" s="97">
        <f t="shared" si="84"/>
        <v>16</v>
      </c>
      <c r="K798" s="98">
        <f>Abfalldokumentation!$E798</f>
        <v>44469</v>
      </c>
      <c r="L798" s="97" t="str">
        <f>IFERROR(IF(AND(OR(Abfalldokumentation!$I798="BU3",Abfalldokumentation!$I798="Verkauf"),Abfalldokumentation!$N798="Schimmel",Abfalldokumentation!$O798="keinen Abnehmer/kein Schälpersonal"),"Div. Zipfel, ES ohne Verwendung",VLOOKUP(Abfalldokumentation!$M798,Produktgruppen!A:B,2,FALSE)),"-")</f>
        <v>ABS</v>
      </c>
      <c r="M798" s="99" t="str">
        <f>IFERROR(VLOOKUP(Abfalldokumentation!$W798,Artikel!A:C,3,FALSE),Abfalldokumentation!$W798)</f>
        <v>ABS MEDI-KRÄUK</v>
      </c>
      <c r="N798" s="100" t="str">
        <f>VLOOKUP(D798,'Liste Gründe'!A:D,2,FALSE)</f>
        <v>keinen Verwendungszweck</v>
      </c>
      <c r="O798" s="98" t="str">
        <f>IF(ISBLANK(F798),VLOOKUP(Abfalldokumentation!$X798,'Liste Gründe'!A:D,3,FALSE),F798)</f>
        <v>keinen Verwendungszweck</v>
      </c>
      <c r="P798" s="100" t="str">
        <f>IF(ISBLANK(Abfalldokumentation!$G798),"-",Abfalldokumentation!$G798)</f>
        <v>&lt;500kg/Monat</v>
      </c>
      <c r="Q798" s="99">
        <f t="shared" si="85"/>
        <v>39</v>
      </c>
      <c r="R798" s="100" t="str">
        <f t="shared" si="86"/>
        <v>Produkte</v>
      </c>
      <c r="S798" s="100" t="str">
        <f t="shared" si="87"/>
        <v>BUs</v>
      </c>
      <c r="T798" s="100" t="str">
        <f t="shared" si="88"/>
        <v>Symptome</v>
      </c>
      <c r="U798" s="100">
        <f>IFERROR(VLOOKUP(Abfalldokumentation!$W798,Kennzahlen!S:U,3,FALSE)*Abfalldokumentation!$J798,"0")</f>
        <v>24</v>
      </c>
      <c r="V798" s="99" t="str">
        <f>IF(ISBLANK(A798),VLOOKUP(Abfalldokumentation!$W798,'Linien - BU'!R:S,2,FALSE),A798)</f>
        <v>L21</v>
      </c>
      <c r="W798" s="95">
        <f t="shared" si="89"/>
        <v>29500886</v>
      </c>
      <c r="X798" s="108">
        <f t="shared" si="90"/>
        <v>61</v>
      </c>
      <c r="Y798" s="34"/>
      <c r="AC798" s="34"/>
      <c r="AF798" s="34"/>
      <c r="AG798" s="34"/>
      <c r="AH798" s="34"/>
    </row>
    <row r="799" spans="1:34" ht="30" customHeight="1" x14ac:dyDescent="0.25">
      <c r="A799" s="56" t="s">
        <v>74</v>
      </c>
      <c r="B799" s="57">
        <v>29500917</v>
      </c>
      <c r="C799" s="57">
        <v>44</v>
      </c>
      <c r="D799" s="57">
        <v>22</v>
      </c>
      <c r="E799" s="58">
        <v>44469</v>
      </c>
      <c r="F799" s="59" t="s">
        <v>72</v>
      </c>
      <c r="G799" s="57" t="s">
        <v>73</v>
      </c>
      <c r="H799" s="61" t="str">
        <f>IFERROR(VLOOKUP(Abfalldokumentation!$B799,Artikel!A:C,3,FALSE),Abfalldokumentation!$B799)</f>
        <v>VOS-ABS ENTSORGUNG</v>
      </c>
      <c r="I799" s="90" t="str">
        <f>VLOOKUP(V799,'Linien - BU'!A:B,2,FALSE)</f>
        <v>BU1</v>
      </c>
      <c r="J799" s="91">
        <f t="shared" si="84"/>
        <v>44</v>
      </c>
      <c r="K799" s="92">
        <f>Abfalldokumentation!$E799</f>
        <v>44469</v>
      </c>
      <c r="L799" s="91" t="str">
        <f>IFERROR(IF(AND(OR(Abfalldokumentation!$I799="BU3",Abfalldokumentation!$I799="Verkauf"),Abfalldokumentation!$N799="Schimmel",Abfalldokumentation!$O799="keinen Abnehmer/kein Schälpersonal"),"Div. Zipfel, ES ohne Verwendung",VLOOKUP(Abfalldokumentation!$M799,Produktgruppen!A:B,2,FALSE)),"-")</f>
        <v>Vorschmelz</v>
      </c>
      <c r="M799" s="93" t="str">
        <f>IFERROR(VLOOKUP(Abfalldokumentation!$W799,Artikel!A:C,3,FALSE),Abfalldokumentation!$W799)</f>
        <v>VOS-ABS ENTSORGUNG</v>
      </c>
      <c r="N799" s="94" t="str">
        <f>VLOOKUP(D799,'Liste Gründe'!A:D,2,FALSE)</f>
        <v>Rest</v>
      </c>
      <c r="O799" s="92" t="str">
        <f>IF(ISBLANK(F799),VLOOKUP(Abfalldokumentation!$X799,'Liste Gründe'!A:D,3,FALSE),F799)</f>
        <v>geschälte Rinde</v>
      </c>
      <c r="P799" s="94" t="str">
        <f>IF(ISBLANK(Abfalldokumentation!$G799),"-",Abfalldokumentation!$G799)</f>
        <v>keine Verwendung möglich</v>
      </c>
      <c r="Q799" s="93">
        <f t="shared" si="85"/>
        <v>39</v>
      </c>
      <c r="R799" s="94" t="str">
        <f t="shared" si="86"/>
        <v>Produkte</v>
      </c>
      <c r="S799" s="94" t="str">
        <f t="shared" si="87"/>
        <v>BUs</v>
      </c>
      <c r="T799" s="94" t="str">
        <f t="shared" si="88"/>
        <v>Symptome</v>
      </c>
      <c r="U799" s="94">
        <f>IFERROR(VLOOKUP(Abfalldokumentation!$W799,Kennzahlen!S:U,3,FALSE)*Abfalldokumentation!$J799,"0")</f>
        <v>0.44</v>
      </c>
      <c r="V799" s="93" t="str">
        <f>IF(ISBLANK(A799),VLOOKUP(Abfalldokumentation!$W799,'Linien - BU'!R:S,2,FALSE),A799)</f>
        <v>RWV</v>
      </c>
      <c r="W799" s="95">
        <f t="shared" si="89"/>
        <v>29500917</v>
      </c>
      <c r="X799" s="108">
        <f t="shared" si="90"/>
        <v>22</v>
      </c>
      <c r="Y799" s="34"/>
      <c r="AC799" s="34"/>
      <c r="AF799" s="34"/>
      <c r="AG799" s="34"/>
      <c r="AH799" s="34"/>
    </row>
    <row r="800" spans="1:34" ht="30" customHeight="1" x14ac:dyDescent="0.25">
      <c r="A800" s="50" t="s">
        <v>74</v>
      </c>
      <c r="B800" s="51">
        <v>29500917</v>
      </c>
      <c r="C800" s="51">
        <v>46</v>
      </c>
      <c r="D800" s="51">
        <v>22</v>
      </c>
      <c r="E800" s="52">
        <v>44469</v>
      </c>
      <c r="F800" s="53" t="s">
        <v>72</v>
      </c>
      <c r="G800" s="51" t="s">
        <v>73</v>
      </c>
      <c r="H800" s="55" t="str">
        <f>IFERROR(VLOOKUP(Abfalldokumentation!$B800,Artikel!A:C,3,FALSE),Abfalldokumentation!$B800)</f>
        <v>VOS-ABS ENTSORGUNG</v>
      </c>
      <c r="I800" s="96" t="str">
        <f>VLOOKUP(V800,'Linien - BU'!A:B,2,FALSE)</f>
        <v>BU1</v>
      </c>
      <c r="J800" s="97">
        <f t="shared" si="84"/>
        <v>46</v>
      </c>
      <c r="K800" s="98">
        <f>Abfalldokumentation!$E800</f>
        <v>44469</v>
      </c>
      <c r="L800" s="97" t="str">
        <f>IFERROR(IF(AND(OR(Abfalldokumentation!$I800="BU3",Abfalldokumentation!$I800="Verkauf"),Abfalldokumentation!$N800="Schimmel",Abfalldokumentation!$O800="keinen Abnehmer/kein Schälpersonal"),"Div. Zipfel, ES ohne Verwendung",VLOOKUP(Abfalldokumentation!$M800,Produktgruppen!A:B,2,FALSE)),"-")</f>
        <v>Vorschmelz</v>
      </c>
      <c r="M800" s="99" t="str">
        <f>IFERROR(VLOOKUP(Abfalldokumentation!$W800,Artikel!A:C,3,FALSE),Abfalldokumentation!$W800)</f>
        <v>VOS-ABS ENTSORGUNG</v>
      </c>
      <c r="N800" s="100" t="str">
        <f>VLOOKUP(D800,'Liste Gründe'!A:D,2,FALSE)</f>
        <v>Rest</v>
      </c>
      <c r="O800" s="98" t="str">
        <f>IF(ISBLANK(F800),VLOOKUP(Abfalldokumentation!$X800,'Liste Gründe'!A:D,3,FALSE),F800)</f>
        <v>geschälte Rinde</v>
      </c>
      <c r="P800" s="100" t="str">
        <f>IF(ISBLANK(Abfalldokumentation!$G800),"-",Abfalldokumentation!$G800)</f>
        <v>keine Verwendung möglich</v>
      </c>
      <c r="Q800" s="99">
        <f t="shared" si="85"/>
        <v>39</v>
      </c>
      <c r="R800" s="100" t="str">
        <f t="shared" si="86"/>
        <v>Produkte</v>
      </c>
      <c r="S800" s="100" t="str">
        <f t="shared" si="87"/>
        <v>BUs</v>
      </c>
      <c r="T800" s="100" t="str">
        <f t="shared" si="88"/>
        <v>Symptome</v>
      </c>
      <c r="U800" s="100">
        <f>IFERROR(VLOOKUP(Abfalldokumentation!$W800,Kennzahlen!S:U,3,FALSE)*Abfalldokumentation!$J800,"0")</f>
        <v>0.46</v>
      </c>
      <c r="V800" s="99" t="str">
        <f>IF(ISBLANK(A800),VLOOKUP(Abfalldokumentation!$W800,'Linien - BU'!R:S,2,FALSE),A800)</f>
        <v>RWV</v>
      </c>
      <c r="W800" s="95">
        <f t="shared" si="89"/>
        <v>29500917</v>
      </c>
      <c r="X800" s="108">
        <f t="shared" si="90"/>
        <v>22</v>
      </c>
      <c r="Y800" s="34"/>
      <c r="AC800" s="34"/>
      <c r="AF800" s="34"/>
      <c r="AG800" s="34"/>
      <c r="AH800" s="34"/>
    </row>
    <row r="801" spans="1:34" ht="30" customHeight="1" x14ac:dyDescent="0.25">
      <c r="A801" s="56" t="s">
        <v>41</v>
      </c>
      <c r="B801" s="57">
        <v>29500943</v>
      </c>
      <c r="C801" s="57">
        <v>25</v>
      </c>
      <c r="D801" s="57">
        <v>12</v>
      </c>
      <c r="E801" s="58">
        <v>44469</v>
      </c>
      <c r="F801" s="59" t="s">
        <v>39</v>
      </c>
      <c r="G801" s="57" t="s">
        <v>95</v>
      </c>
      <c r="H801" s="61" t="str">
        <f>IFERROR(VLOOKUP(Abfalldokumentation!$B801,Artikel!A:C,3,FALSE),Abfalldokumentation!$B801)</f>
        <v>VOS URW-NUSS-OGT</v>
      </c>
      <c r="I801" s="90" t="str">
        <f>VLOOKUP(V801,'Linien - BU'!A:B,2,FALSE)</f>
        <v>BU1</v>
      </c>
      <c r="J801" s="91">
        <f t="shared" si="84"/>
        <v>25</v>
      </c>
      <c r="K801" s="92">
        <f>Abfalldokumentation!$E801</f>
        <v>44469</v>
      </c>
      <c r="L801" s="91" t="str">
        <f>IFERROR(IF(AND(OR(Abfalldokumentation!$I801="BU3",Abfalldokumentation!$I801="Verkauf"),Abfalldokumentation!$N801="Schimmel",Abfalldokumentation!$O801="keinen Abnehmer/kein Schälpersonal"),"Div. Zipfel, ES ohne Verwendung",VLOOKUP(Abfalldokumentation!$M801,Produktgruppen!A:B,2,FALSE)),"-")</f>
        <v>Vorschmelz</v>
      </c>
      <c r="M801" s="93" t="str">
        <f>IFERROR(VLOOKUP(Abfalldokumentation!$W801,Artikel!A:C,3,FALSE),Abfalldokumentation!$W801)</f>
        <v>VOS URW-NUSS-OGT</v>
      </c>
      <c r="N801" s="94" t="str">
        <f>VLOOKUP(D801,'Liste Gründe'!A:D,2,FALSE)</f>
        <v>Schimmel</v>
      </c>
      <c r="O801" s="92" t="str">
        <f>IF(ISBLANK(F801),VLOOKUP(Abfalldokumentation!$X801,'Liste Gründe'!A:D,3,FALSE),F801)</f>
        <v>keine Verarbeitung</v>
      </c>
      <c r="P801" s="94" t="str">
        <f>IF(ISBLANK(Abfalldokumentation!$G801),"-",Abfalldokumentation!$G801)</f>
        <v>MHD abgelaufen</v>
      </c>
      <c r="Q801" s="93">
        <f t="shared" si="85"/>
        <v>39</v>
      </c>
      <c r="R801" s="94" t="str">
        <f t="shared" si="86"/>
        <v>Produkte</v>
      </c>
      <c r="S801" s="94" t="str">
        <f t="shared" si="87"/>
        <v>BUs</v>
      </c>
      <c r="T801" s="94" t="str">
        <f t="shared" si="88"/>
        <v>Symptome</v>
      </c>
      <c r="U801" s="94">
        <f>IFERROR(VLOOKUP(Abfalldokumentation!$W801,Kennzahlen!S:U,3,FALSE)*Abfalldokumentation!$J801,"0")</f>
        <v>12.5</v>
      </c>
      <c r="V801" s="93" t="str">
        <f>IF(ISBLANK(A801),VLOOKUP(Abfalldokumentation!$W801,'Linien - BU'!R:S,2,FALSE),A801)</f>
        <v>Schmelze</v>
      </c>
      <c r="W801" s="95">
        <f t="shared" si="89"/>
        <v>29500943</v>
      </c>
      <c r="X801" s="108">
        <f t="shared" si="90"/>
        <v>12</v>
      </c>
      <c r="Y801" s="34"/>
      <c r="AC801" s="34"/>
      <c r="AF801" s="34"/>
      <c r="AG801" s="34"/>
      <c r="AH801" s="34"/>
    </row>
    <row r="802" spans="1:34" ht="30" customHeight="1" x14ac:dyDescent="0.25">
      <c r="A802" s="50" t="s">
        <v>74</v>
      </c>
      <c r="B802" s="51">
        <v>29500947</v>
      </c>
      <c r="C802" s="51">
        <v>15</v>
      </c>
      <c r="D802" s="51">
        <v>12</v>
      </c>
      <c r="E802" s="52">
        <v>44469</v>
      </c>
      <c r="F802" s="53" t="s">
        <v>39</v>
      </c>
      <c r="G802" s="51" t="s">
        <v>95</v>
      </c>
      <c r="H802" s="55" t="str">
        <f>IFERROR(VLOOKUP(Abfalldokumentation!$B802,Artikel!A:C,3,FALSE),Abfalldokumentation!$B802)</f>
        <v>VOS URW-NATUR-EXTRA</v>
      </c>
      <c r="I802" s="96" t="str">
        <f>VLOOKUP(V802,'Linien - BU'!A:B,2,FALSE)</f>
        <v>BU1</v>
      </c>
      <c r="J802" s="97">
        <f t="shared" si="84"/>
        <v>15</v>
      </c>
      <c r="K802" s="98">
        <f>Abfalldokumentation!$E802</f>
        <v>44469</v>
      </c>
      <c r="L802" s="97" t="str">
        <f>IFERROR(IF(AND(OR(Abfalldokumentation!$I802="BU3",Abfalldokumentation!$I802="Verkauf"),Abfalldokumentation!$N802="Schimmel",Abfalldokumentation!$O802="keinen Abnehmer/kein Schälpersonal"),"Div. Zipfel, ES ohne Verwendung",VLOOKUP(Abfalldokumentation!$M802,Produktgruppen!A:B,2,FALSE)),"-")</f>
        <v>Vorschmelz</v>
      </c>
      <c r="M802" s="99" t="str">
        <f>IFERROR(VLOOKUP(Abfalldokumentation!$W802,Artikel!A:C,3,FALSE),Abfalldokumentation!$W802)</f>
        <v>VOS URW-NATUR-EXTRA</v>
      </c>
      <c r="N802" s="100" t="str">
        <f>VLOOKUP(D802,'Liste Gründe'!A:D,2,FALSE)</f>
        <v>Schimmel</v>
      </c>
      <c r="O802" s="98" t="str">
        <f>IF(ISBLANK(F802),VLOOKUP(Abfalldokumentation!$X802,'Liste Gründe'!A:D,3,FALSE),F802)</f>
        <v>keine Verarbeitung</v>
      </c>
      <c r="P802" s="100" t="str">
        <f>IF(ISBLANK(Abfalldokumentation!$G802),"-",Abfalldokumentation!$G802)</f>
        <v>MHD abgelaufen</v>
      </c>
      <c r="Q802" s="99">
        <f t="shared" si="85"/>
        <v>39</v>
      </c>
      <c r="R802" s="100" t="str">
        <f t="shared" si="86"/>
        <v>Produkte</v>
      </c>
      <c r="S802" s="100" t="str">
        <f t="shared" si="87"/>
        <v>BUs</v>
      </c>
      <c r="T802" s="100" t="str">
        <f t="shared" si="88"/>
        <v>Symptome</v>
      </c>
      <c r="U802" s="100">
        <f>IFERROR(VLOOKUP(Abfalldokumentation!$W802,Kennzahlen!S:U,3,FALSE)*Abfalldokumentation!$J802,"0")</f>
        <v>7.5</v>
      </c>
      <c r="V802" s="99" t="str">
        <f>IF(ISBLANK(A802),VLOOKUP(Abfalldokumentation!$W802,'Linien - BU'!R:S,2,FALSE),A802)</f>
        <v>RWV</v>
      </c>
      <c r="W802" s="95">
        <f t="shared" si="89"/>
        <v>29500947</v>
      </c>
      <c r="X802" s="108">
        <f t="shared" si="90"/>
        <v>12</v>
      </c>
      <c r="Y802" s="34"/>
      <c r="AC802" s="34"/>
      <c r="AF802" s="34"/>
      <c r="AG802" s="34"/>
      <c r="AH802" s="34"/>
    </row>
    <row r="803" spans="1:34" ht="30" customHeight="1" x14ac:dyDescent="0.25">
      <c r="A803" s="56" t="s">
        <v>74</v>
      </c>
      <c r="B803" s="57">
        <v>29500948</v>
      </c>
      <c r="C803" s="57">
        <v>100</v>
      </c>
      <c r="D803" s="57">
        <v>12</v>
      </c>
      <c r="E803" s="58">
        <v>44469</v>
      </c>
      <c r="F803" s="59" t="s">
        <v>39</v>
      </c>
      <c r="G803" s="57" t="s">
        <v>95</v>
      </c>
      <c r="H803" s="61" t="str">
        <f>IFERROR(VLOOKUP(Abfalldokumentation!$B803,Artikel!A:C,3,FALSE),Abfalldokumentation!$B803)</f>
        <v>VOS URW-VS-SPICKER-NATU</v>
      </c>
      <c r="I803" s="90" t="str">
        <f>VLOOKUP(V803,'Linien - BU'!A:B,2,FALSE)</f>
        <v>BU1</v>
      </c>
      <c r="J803" s="91">
        <f t="shared" si="84"/>
        <v>100</v>
      </c>
      <c r="K803" s="92">
        <f>Abfalldokumentation!$E803</f>
        <v>44469</v>
      </c>
      <c r="L803" s="91" t="str">
        <f>IFERROR(IF(AND(OR(Abfalldokumentation!$I803="BU3",Abfalldokumentation!$I803="Verkauf"),Abfalldokumentation!$N803="Schimmel",Abfalldokumentation!$O803="keinen Abnehmer/kein Schälpersonal"),"Div. Zipfel, ES ohne Verwendung",VLOOKUP(Abfalldokumentation!$M803,Produktgruppen!A:B,2,FALSE)),"-")</f>
        <v>Vorschmelz</v>
      </c>
      <c r="M803" s="93" t="str">
        <f>IFERROR(VLOOKUP(Abfalldokumentation!$W803,Artikel!A:C,3,FALSE),Abfalldokumentation!$W803)</f>
        <v>VOS URW-VS-SPICKER-NATU</v>
      </c>
      <c r="N803" s="94" t="str">
        <f>VLOOKUP(D803,'Liste Gründe'!A:D,2,FALSE)</f>
        <v>Schimmel</v>
      </c>
      <c r="O803" s="92" t="str">
        <f>IF(ISBLANK(F803),VLOOKUP(Abfalldokumentation!$X803,'Liste Gründe'!A:D,3,FALSE),F803)</f>
        <v>keine Verarbeitung</v>
      </c>
      <c r="P803" s="94" t="str">
        <f>IF(ISBLANK(Abfalldokumentation!$G803),"-",Abfalldokumentation!$G803)</f>
        <v>MHD abgelaufen</v>
      </c>
      <c r="Q803" s="93">
        <f t="shared" si="85"/>
        <v>39</v>
      </c>
      <c r="R803" s="94" t="str">
        <f t="shared" si="86"/>
        <v>Produkte</v>
      </c>
      <c r="S803" s="94" t="str">
        <f t="shared" si="87"/>
        <v>BUs</v>
      </c>
      <c r="T803" s="94" t="str">
        <f t="shared" si="88"/>
        <v>Symptome</v>
      </c>
      <c r="U803" s="94">
        <f>IFERROR(VLOOKUP(Abfalldokumentation!$W803,Kennzahlen!S:U,3,FALSE)*Abfalldokumentation!$J803,"0")</f>
        <v>50</v>
      </c>
      <c r="V803" s="93" t="str">
        <f>IF(ISBLANK(A803),VLOOKUP(Abfalldokumentation!$W803,'Linien - BU'!R:S,2,FALSE),A803)</f>
        <v>RWV</v>
      </c>
      <c r="W803" s="95">
        <f t="shared" si="89"/>
        <v>29500948</v>
      </c>
      <c r="X803" s="108">
        <f t="shared" si="90"/>
        <v>12</v>
      </c>
      <c r="Y803" s="34"/>
      <c r="AC803" s="34"/>
      <c r="AF803" s="34"/>
      <c r="AG803" s="34"/>
      <c r="AH803" s="34"/>
    </row>
    <row r="804" spans="1:34" ht="30" customHeight="1" x14ac:dyDescent="0.25">
      <c r="A804" s="50" t="s">
        <v>74</v>
      </c>
      <c r="B804" s="51">
        <v>29501021</v>
      </c>
      <c r="C804" s="51">
        <v>25</v>
      </c>
      <c r="D804" s="51">
        <v>12</v>
      </c>
      <c r="E804" s="52">
        <v>44469</v>
      </c>
      <c r="F804" s="53" t="s">
        <v>15037</v>
      </c>
      <c r="G804" s="51" t="s">
        <v>95</v>
      </c>
      <c r="H804" s="55" t="str">
        <f>IFERROR(VLOOKUP(Abfalldokumentation!$B804,Artikel!A:C,3,FALSE),Abfalldokumentation!$B804)</f>
        <v>VOS URW NATUR AMM CO RE</v>
      </c>
      <c r="I804" s="96" t="str">
        <f>VLOOKUP(V804,'Linien - BU'!A:B,2,FALSE)</f>
        <v>BU1</v>
      </c>
      <c r="J804" s="97">
        <f t="shared" si="84"/>
        <v>25</v>
      </c>
      <c r="K804" s="98">
        <f>Abfalldokumentation!$E804</f>
        <v>44469</v>
      </c>
      <c r="L804" s="97" t="str">
        <f>IFERROR(IF(AND(OR(Abfalldokumentation!$I804="BU3",Abfalldokumentation!$I804="Verkauf"),Abfalldokumentation!$N804="Schimmel",Abfalldokumentation!$O804="keinen Abnehmer/kein Schälpersonal"),"Div. Zipfel, ES ohne Verwendung",VLOOKUP(Abfalldokumentation!$M804,Produktgruppen!A:B,2,FALSE)),"-")</f>
        <v>Vorschmelz</v>
      </c>
      <c r="M804" s="99" t="str">
        <f>IFERROR(VLOOKUP(Abfalldokumentation!$W804,Artikel!A:C,3,FALSE),Abfalldokumentation!$W804)</f>
        <v>VOS URW NATUR AMM CO RE</v>
      </c>
      <c r="N804" s="100" t="str">
        <f>VLOOKUP(D804,'Liste Gründe'!A:D,2,FALSE)</f>
        <v>Schimmel</v>
      </c>
      <c r="O804" s="98" t="str">
        <f>IF(ISBLANK(F804),VLOOKUP(Abfalldokumentation!$X804,'Liste Gründe'!A:D,3,FALSE),F804)</f>
        <v>VOS &gt; Einsatz</v>
      </c>
      <c r="P804" s="100" t="str">
        <f>IF(ISBLANK(Abfalldokumentation!$G804),"-",Abfalldokumentation!$G804)</f>
        <v>MHD abgelaufen</v>
      </c>
      <c r="Q804" s="99">
        <f t="shared" si="85"/>
        <v>39</v>
      </c>
      <c r="R804" s="100" t="str">
        <f t="shared" si="86"/>
        <v>Produkte</v>
      </c>
      <c r="S804" s="100" t="str">
        <f t="shared" si="87"/>
        <v>BUs</v>
      </c>
      <c r="T804" s="100" t="str">
        <f t="shared" si="88"/>
        <v>Symptome</v>
      </c>
      <c r="U804" s="100">
        <f>IFERROR(VLOOKUP(Abfalldokumentation!$W804,Kennzahlen!S:U,3,FALSE)*Abfalldokumentation!$J804,"0")</f>
        <v>12.5</v>
      </c>
      <c r="V804" s="99" t="str">
        <f>IF(ISBLANK(A804),VLOOKUP(Abfalldokumentation!$W804,'Linien - BU'!R:S,2,FALSE),A804)</f>
        <v>RWV</v>
      </c>
      <c r="W804" s="95">
        <f t="shared" si="89"/>
        <v>29501021</v>
      </c>
      <c r="X804" s="108">
        <f t="shared" si="90"/>
        <v>12</v>
      </c>
      <c r="Y804" s="34"/>
      <c r="AC804" s="34"/>
      <c r="AF804" s="34"/>
      <c r="AG804" s="34"/>
      <c r="AH804" s="34"/>
    </row>
    <row r="805" spans="1:34" ht="30" customHeight="1" x14ac:dyDescent="0.25">
      <c r="A805" s="56" t="s">
        <v>15087</v>
      </c>
      <c r="B805" s="57">
        <v>29501029</v>
      </c>
      <c r="C805" s="57">
        <v>9</v>
      </c>
      <c r="D805" s="57">
        <v>61</v>
      </c>
      <c r="E805" s="58">
        <v>44469</v>
      </c>
      <c r="F805" s="59" t="s">
        <v>15</v>
      </c>
      <c r="G805" s="57" t="s">
        <v>79</v>
      </c>
      <c r="H805" s="61" t="str">
        <f>IFERROR(VLOOKUP(Abfalldokumentation!$B805,Artikel!A:C,3,FALSE),Abfalldokumentation!$B805)</f>
        <v>ABS BRUSCHETTA</v>
      </c>
      <c r="I805" s="90" t="str">
        <f>VLOOKUP(V805,'Linien - BU'!A:B,2,FALSE)</f>
        <v>BU4</v>
      </c>
      <c r="J805" s="91">
        <f t="shared" si="84"/>
        <v>9</v>
      </c>
      <c r="K805" s="92">
        <f>Abfalldokumentation!$E805</f>
        <v>44469</v>
      </c>
      <c r="L805" s="91" t="str">
        <f>IFERROR(IF(AND(OR(Abfalldokumentation!$I805="BU3",Abfalldokumentation!$I805="Verkauf"),Abfalldokumentation!$N805="Schimmel",Abfalldokumentation!$O805="keinen Abnehmer/kein Schälpersonal"),"Div. Zipfel, ES ohne Verwendung",VLOOKUP(Abfalldokumentation!$M805,Produktgruppen!A:B,2,FALSE)),"-")</f>
        <v>ABS</v>
      </c>
      <c r="M805" s="93" t="str">
        <f>IFERROR(VLOOKUP(Abfalldokumentation!$W805,Artikel!A:C,3,FALSE),Abfalldokumentation!$W805)</f>
        <v>ABS BRUSCHETTA</v>
      </c>
      <c r="N805" s="94" t="str">
        <f>VLOOKUP(D805,'Liste Gründe'!A:D,2,FALSE)</f>
        <v>keinen Verwendungszweck</v>
      </c>
      <c r="O805" s="92" t="str">
        <f>IF(ISBLANK(F805),VLOOKUP(Abfalldokumentation!$X805,'Liste Gründe'!A:D,3,FALSE),F805)</f>
        <v>keinen Verwendungszweck</v>
      </c>
      <c r="P805" s="94" t="str">
        <f>IF(ISBLANK(Abfalldokumentation!$G805),"-",Abfalldokumentation!$G805)</f>
        <v>&lt;300kg/Monat</v>
      </c>
      <c r="Q805" s="93">
        <f t="shared" si="85"/>
        <v>39</v>
      </c>
      <c r="R805" s="94" t="str">
        <f t="shared" si="86"/>
        <v>Produkte</v>
      </c>
      <c r="S805" s="94" t="str">
        <f t="shared" si="87"/>
        <v>BUs</v>
      </c>
      <c r="T805" s="94" t="str">
        <f t="shared" si="88"/>
        <v>Symptome</v>
      </c>
      <c r="U805" s="94">
        <f>IFERROR(VLOOKUP(Abfalldokumentation!$W805,Kennzahlen!S:U,3,FALSE)*Abfalldokumentation!$J805,"0")</f>
        <v>13.5</v>
      </c>
      <c r="V805" s="93" t="str">
        <f>IF(ISBLANK(A805),VLOOKUP(Abfalldokumentation!$W805,'Linien - BU'!R:S,2,FALSE),A805)</f>
        <v>L21</v>
      </c>
      <c r="W805" s="95">
        <f t="shared" si="89"/>
        <v>29501029</v>
      </c>
      <c r="X805" s="108">
        <f t="shared" si="90"/>
        <v>61</v>
      </c>
      <c r="Y805" s="34"/>
      <c r="AC805" s="34"/>
      <c r="AF805" s="34"/>
      <c r="AG805" s="34"/>
      <c r="AH805" s="34"/>
    </row>
    <row r="806" spans="1:34" ht="30" customHeight="1" x14ac:dyDescent="0.25">
      <c r="A806" s="50" t="s">
        <v>41</v>
      </c>
      <c r="B806" s="51">
        <v>29600004</v>
      </c>
      <c r="C806" s="51">
        <v>195</v>
      </c>
      <c r="D806" s="51">
        <v>12</v>
      </c>
      <c r="E806" s="52">
        <v>44469</v>
      </c>
      <c r="F806" s="53" t="s">
        <v>39</v>
      </c>
      <c r="G806" s="51" t="s">
        <v>40</v>
      </c>
      <c r="H806" s="55" t="str">
        <f>IFERROR(VLOOKUP(Abfalldokumentation!$B806,Artikel!A:C,3,FALSE),Abfalldokumentation!$B806)</f>
        <v>ABS 45-48% Konventionel</v>
      </c>
      <c r="I806" s="96" t="str">
        <f>VLOOKUP(V806,'Linien - BU'!A:B,2,FALSE)</f>
        <v>BU1</v>
      </c>
      <c r="J806" s="97">
        <f t="shared" si="84"/>
        <v>195</v>
      </c>
      <c r="K806" s="98">
        <f>Abfalldokumentation!$E806</f>
        <v>44469</v>
      </c>
      <c r="L806" s="97" t="str">
        <f>IFERROR(IF(AND(OR(Abfalldokumentation!$I806="BU3",Abfalldokumentation!$I806="Verkauf"),Abfalldokumentation!$N806="Schimmel",Abfalldokumentation!$O806="keinen Abnehmer/kein Schälpersonal"),"Div. Zipfel, ES ohne Verwendung",VLOOKUP(Abfalldokumentation!$M806,Produktgruppen!A:B,2,FALSE)),"-")</f>
        <v>ABS</v>
      </c>
      <c r="M806" s="99" t="str">
        <f>IFERROR(VLOOKUP(Abfalldokumentation!$W806,Artikel!A:C,3,FALSE),Abfalldokumentation!$W806)</f>
        <v>ABS 45-48% Konventionel</v>
      </c>
      <c r="N806" s="100" t="str">
        <f>VLOOKUP(D806,'Liste Gründe'!A:D,2,FALSE)</f>
        <v>Schimmel</v>
      </c>
      <c r="O806" s="98" t="str">
        <f>IF(ISBLANK(F806),VLOOKUP(Abfalldokumentation!$X806,'Liste Gründe'!A:D,3,FALSE),F806)</f>
        <v>keine Verarbeitung</v>
      </c>
      <c r="P806" s="100" t="str">
        <f>IF(ISBLANK(Abfalldokumentation!$G806),"-",Abfalldokumentation!$G806)</f>
        <v>Aufgrund Konsistenz nicht genommen. Zu wenig VOS verarbeitet. Vom Warmen ins Kalte -&gt; Schimmel</v>
      </c>
      <c r="Q806" s="99">
        <f t="shared" si="85"/>
        <v>39</v>
      </c>
      <c r="R806" s="100" t="str">
        <f t="shared" si="86"/>
        <v>Produkte</v>
      </c>
      <c r="S806" s="100" t="str">
        <f t="shared" si="87"/>
        <v>BUs</v>
      </c>
      <c r="T806" s="100" t="str">
        <f t="shared" si="88"/>
        <v>Symptome</v>
      </c>
      <c r="U806" s="100">
        <f>IFERROR(VLOOKUP(Abfalldokumentation!$W806,Kennzahlen!S:U,3,FALSE)*Abfalldokumentation!$J806,"0")</f>
        <v>393.43199999999996</v>
      </c>
      <c r="V806" s="99" t="str">
        <f>IF(ISBLANK(A806),VLOOKUP(Abfalldokumentation!$W806,'Linien - BU'!R:S,2,FALSE),A806)</f>
        <v>Schmelze</v>
      </c>
      <c r="W806" s="95">
        <f t="shared" si="89"/>
        <v>29600004</v>
      </c>
      <c r="X806" s="108">
        <f t="shared" si="90"/>
        <v>12</v>
      </c>
      <c r="Y806" s="34"/>
      <c r="AC806" s="34"/>
      <c r="AF806" s="34"/>
      <c r="AG806" s="34"/>
      <c r="AH806" s="34"/>
    </row>
    <row r="807" spans="1:34" ht="30" customHeight="1" x14ac:dyDescent="0.25">
      <c r="A807" s="56" t="s">
        <v>41</v>
      </c>
      <c r="B807" s="57">
        <v>29600017</v>
      </c>
      <c r="C807" s="57">
        <v>66.8</v>
      </c>
      <c r="D807" s="57">
        <v>12</v>
      </c>
      <c r="E807" s="58">
        <v>44469</v>
      </c>
      <c r="F807" s="59" t="s">
        <v>39</v>
      </c>
      <c r="G807" s="57" t="s">
        <v>40</v>
      </c>
      <c r="H807" s="61" t="str">
        <f>IFERROR(VLOOKUP(Abfalldokumentation!$B807,Artikel!A:C,3,FALSE),Abfalldokumentation!$B807)</f>
        <v>VS RW Schinken mit Rind</v>
      </c>
      <c r="I807" s="90" t="str">
        <f>VLOOKUP(V807,'Linien - BU'!A:B,2,FALSE)</f>
        <v>BU1</v>
      </c>
      <c r="J807" s="91">
        <f t="shared" si="84"/>
        <v>66.8</v>
      </c>
      <c r="K807" s="92">
        <f>Abfalldokumentation!$E807</f>
        <v>44469</v>
      </c>
      <c r="L807" s="91" t="str">
        <f>IFERROR(IF(AND(OR(Abfalldokumentation!$I807="BU3",Abfalldokumentation!$I807="Verkauf"),Abfalldokumentation!$N807="Schimmel",Abfalldokumentation!$O807="keinen Abnehmer/kein Schälpersonal"),"Div. Zipfel, ES ohne Verwendung",VLOOKUP(Abfalldokumentation!$M807,Produktgruppen!A:B,2,FALSE)),"-")</f>
        <v>Vorschmelz</v>
      </c>
      <c r="M807" s="93" t="str">
        <f>IFERROR(VLOOKUP(Abfalldokumentation!$W807,Artikel!A:C,3,FALSE),Abfalldokumentation!$W807)</f>
        <v>VS RW Schinken mit Rind</v>
      </c>
      <c r="N807" s="94" t="str">
        <f>VLOOKUP(D807,'Liste Gründe'!A:D,2,FALSE)</f>
        <v>Schimmel</v>
      </c>
      <c r="O807" s="92" t="str">
        <f>IF(ISBLANK(F807),VLOOKUP(Abfalldokumentation!$X807,'Liste Gründe'!A:D,3,FALSE),F807)</f>
        <v>keine Verarbeitung</v>
      </c>
      <c r="P807" s="94" t="str">
        <f>IF(ISBLANK(Abfalldokumentation!$G807),"-",Abfalldokumentation!$G807)</f>
        <v>Aufgrund Konsistenz nicht genommen. Zu wenig VOS verarbeitet. Vom Warmen ins Kalte -&gt; Schimmel</v>
      </c>
      <c r="Q807" s="93">
        <f t="shared" si="85"/>
        <v>39</v>
      </c>
      <c r="R807" s="94" t="str">
        <f t="shared" si="86"/>
        <v>Produkte</v>
      </c>
      <c r="S807" s="94" t="str">
        <f t="shared" si="87"/>
        <v>BUs</v>
      </c>
      <c r="T807" s="94" t="str">
        <f t="shared" si="88"/>
        <v>Symptome</v>
      </c>
      <c r="U807" s="94">
        <f>IFERROR(VLOOKUP(Abfalldokumentation!$W807,Kennzahlen!S:U,3,FALSE)*Abfalldokumentation!$J807,"0")</f>
        <v>33.4</v>
      </c>
      <c r="V807" s="93" t="str">
        <f>IF(ISBLANK(A807),VLOOKUP(Abfalldokumentation!$W807,'Linien - BU'!R:S,2,FALSE),A807)</f>
        <v>Schmelze</v>
      </c>
      <c r="W807" s="95">
        <f t="shared" si="89"/>
        <v>29600017</v>
      </c>
      <c r="X807" s="108">
        <f t="shared" si="90"/>
        <v>12</v>
      </c>
      <c r="Y807" s="34"/>
      <c r="AC807" s="34"/>
      <c r="AF807" s="34"/>
      <c r="AG807" s="34"/>
      <c r="AH807" s="34"/>
    </row>
    <row r="808" spans="1:34" ht="30" customHeight="1" x14ac:dyDescent="0.25">
      <c r="A808" s="50" t="s">
        <v>88</v>
      </c>
      <c r="B808" s="51">
        <v>29600017</v>
      </c>
      <c r="C808" s="51">
        <v>72</v>
      </c>
      <c r="D808" s="51">
        <v>12</v>
      </c>
      <c r="E808" s="52">
        <v>44469</v>
      </c>
      <c r="F808" s="53" t="s">
        <v>10</v>
      </c>
      <c r="G808" s="51" t="s">
        <v>20</v>
      </c>
      <c r="H808" s="55" t="str">
        <f>IFERROR(VLOOKUP(Abfalldokumentation!$B808,Artikel!A:C,3,FALSE),Abfalldokumentation!$B808)</f>
        <v>VS RW Schinken mit Rind</v>
      </c>
      <c r="I808" s="96" t="str">
        <f>VLOOKUP(V808,'Linien - BU'!A:B,2,FALSE)</f>
        <v>BU3</v>
      </c>
      <c r="J808" s="97">
        <f t="shared" si="84"/>
        <v>72</v>
      </c>
      <c r="K808" s="98">
        <f>Abfalldokumentation!$E808</f>
        <v>44469</v>
      </c>
      <c r="L808" s="97" t="str">
        <f>IFERROR(IF(AND(OR(Abfalldokumentation!$I808="BU3",Abfalldokumentation!$I808="Verkauf"),Abfalldokumentation!$N808="Schimmel",Abfalldokumentation!$O808="keinen Abnehmer/kein Schälpersonal"),"Div. Zipfel, ES ohne Verwendung",VLOOKUP(Abfalldokumentation!$M808,Produktgruppen!A:B,2,FALSE)),"-")</f>
        <v>Vorschmelz</v>
      </c>
      <c r="M808" s="99" t="str">
        <f>IFERROR(VLOOKUP(Abfalldokumentation!$W808,Artikel!A:C,3,FALSE),Abfalldokumentation!$W808)</f>
        <v>VS RW Schinken mit Rind</v>
      </c>
      <c r="N808" s="100" t="str">
        <f>VLOOKUP(D808,'Liste Gründe'!A:D,2,FALSE)</f>
        <v>Schimmel</v>
      </c>
      <c r="O808" s="98" t="str">
        <f>IF(ISBLANK(F808),VLOOKUP(Abfalldokumentation!$X808,'Liste Gründe'!A:D,3,FALSE),F808)</f>
        <v>Rest</v>
      </c>
      <c r="P808" s="100" t="str">
        <f>IF(ISBLANK(Abfalldokumentation!$G808),"-",Abfalldokumentation!$G808)</f>
        <v>wurde nicht eingesetzt</v>
      </c>
      <c r="Q808" s="99">
        <f t="shared" si="85"/>
        <v>39</v>
      </c>
      <c r="R808" s="100" t="str">
        <f t="shared" si="86"/>
        <v>Produkte</v>
      </c>
      <c r="S808" s="100" t="str">
        <f t="shared" si="87"/>
        <v>BUs</v>
      </c>
      <c r="T808" s="100" t="str">
        <f t="shared" si="88"/>
        <v>Symptome</v>
      </c>
      <c r="U808" s="100">
        <f>IFERROR(VLOOKUP(Abfalldokumentation!$W808,Kennzahlen!S:U,3,FALSE)*Abfalldokumentation!$J808,"0")</f>
        <v>36</v>
      </c>
      <c r="V808" s="99" t="str">
        <f>IF(ISBLANK(A808),VLOOKUP(Abfalldokumentation!$W808,'Linien - BU'!R:S,2,FALSE),A808)</f>
        <v>Bu3</v>
      </c>
      <c r="W808" s="95">
        <f t="shared" si="89"/>
        <v>29600017</v>
      </c>
      <c r="X808" s="108">
        <f t="shared" si="90"/>
        <v>12</v>
      </c>
      <c r="Y808" s="34"/>
      <c r="AC808" s="34"/>
      <c r="AF808" s="34"/>
      <c r="AG808" s="34"/>
      <c r="AH808" s="34"/>
    </row>
    <row r="809" spans="1:34" ht="30" customHeight="1" x14ac:dyDescent="0.25">
      <c r="A809" s="56" t="s">
        <v>8</v>
      </c>
      <c r="B809" s="57">
        <v>29900003</v>
      </c>
      <c r="C809" s="57">
        <v>24</v>
      </c>
      <c r="D809" s="57">
        <v>12</v>
      </c>
      <c r="E809" s="58">
        <v>44469</v>
      </c>
      <c r="F809" s="59" t="s">
        <v>15037</v>
      </c>
      <c r="G809" s="57"/>
      <c r="H809" s="61" t="str">
        <f>IFERROR(VLOOKUP(Abfalldokumentation!$B809,Artikel!A:C,3,FALSE),Abfalldokumentation!$B809)</f>
        <v>VOS VEG-SCH WÜRZIG</v>
      </c>
      <c r="I809" s="90" t="str">
        <f>VLOOKUP(V809,'Linien - BU'!A:B,2,FALSE)</f>
        <v>BU3</v>
      </c>
      <c r="J809" s="91">
        <f t="shared" si="84"/>
        <v>24</v>
      </c>
      <c r="K809" s="92">
        <f>Abfalldokumentation!$E809</f>
        <v>44469</v>
      </c>
      <c r="L809" s="91" t="str">
        <f>IFERROR(IF(AND(OR(Abfalldokumentation!$I809="BU3",Abfalldokumentation!$I809="Verkauf"),Abfalldokumentation!$N809="Schimmel",Abfalldokumentation!$O809="keinen Abnehmer/kein Schälpersonal"),"Div. Zipfel, ES ohne Verwendung",VLOOKUP(Abfalldokumentation!$M809,Produktgruppen!A:B,2,FALSE)),"-")</f>
        <v>vegan</v>
      </c>
      <c r="M809" s="93" t="str">
        <f>IFERROR(VLOOKUP(Abfalldokumentation!$W809,Artikel!A:C,3,FALSE),Abfalldokumentation!$W809)</f>
        <v>VOS VEG-SCH WÜRZIG</v>
      </c>
      <c r="N809" s="94" t="str">
        <f>VLOOKUP(D809,'Liste Gründe'!A:D,2,FALSE)</f>
        <v>Schimmel</v>
      </c>
      <c r="O809" s="92" t="str">
        <f>IF(ISBLANK(F809),VLOOKUP(Abfalldokumentation!$X809,'Liste Gründe'!A:D,3,FALSE),F809)</f>
        <v>VOS &gt; Einsatz</v>
      </c>
      <c r="P809" s="94" t="str">
        <f>IF(ISBLANK(Abfalldokumentation!$G809),"-",Abfalldokumentation!$G809)</f>
        <v>-</v>
      </c>
      <c r="Q809" s="93">
        <f t="shared" si="85"/>
        <v>39</v>
      </c>
      <c r="R809" s="94" t="str">
        <f t="shared" si="86"/>
        <v>Produkte</v>
      </c>
      <c r="S809" s="94" t="str">
        <f t="shared" si="87"/>
        <v>BUs</v>
      </c>
      <c r="T809" s="94" t="str">
        <f t="shared" si="88"/>
        <v>Symptome</v>
      </c>
      <c r="U809" s="94">
        <f>IFERROR(VLOOKUP(Abfalldokumentation!$W809,Kennzahlen!S:U,3,FALSE)*Abfalldokumentation!$J809,"0")</f>
        <v>12</v>
      </c>
      <c r="V809" s="93" t="str">
        <f>IF(ISBLANK(A809),VLOOKUP(Abfalldokumentation!$W809,'Linien - BU'!R:S,2,FALSE),A809)</f>
        <v>BU3</v>
      </c>
      <c r="W809" s="95">
        <f t="shared" si="89"/>
        <v>29900003</v>
      </c>
      <c r="X809" s="108">
        <f t="shared" si="90"/>
        <v>12</v>
      </c>
      <c r="Y809" s="34"/>
      <c r="AC809" s="34"/>
      <c r="AF809" s="34"/>
      <c r="AG809" s="34"/>
      <c r="AH809" s="34"/>
    </row>
    <row r="810" spans="1:34" ht="30" customHeight="1" x14ac:dyDescent="0.25">
      <c r="A810" s="50" t="s">
        <v>41</v>
      </c>
      <c r="B810" s="51">
        <v>49500034</v>
      </c>
      <c r="C810" s="51">
        <v>16</v>
      </c>
      <c r="D810" s="51">
        <v>22</v>
      </c>
      <c r="E810" s="52">
        <v>44469</v>
      </c>
      <c r="F810" s="53" t="s">
        <v>340</v>
      </c>
      <c r="G810" s="51" t="s">
        <v>343</v>
      </c>
      <c r="H810" s="55" t="str">
        <f>IFERROR(VLOOKUP(Abfalldokumentation!$B810,Artikel!A:C,3,FALSE),Abfalldokumentation!$B810)</f>
        <v>ABS GOU VAKU-OGT</v>
      </c>
      <c r="I810" s="96" t="str">
        <f>VLOOKUP(V810,'Linien - BU'!A:B,2,FALSE)</f>
        <v>BU1</v>
      </c>
      <c r="J810" s="97">
        <f t="shared" si="84"/>
        <v>16</v>
      </c>
      <c r="K810" s="98">
        <f>Abfalldokumentation!$E810</f>
        <v>44469</v>
      </c>
      <c r="L810" s="97" t="str">
        <f>IFERROR(IF(AND(OR(Abfalldokumentation!$I810="BU3",Abfalldokumentation!$I810="Verkauf"),Abfalldokumentation!$N810="Schimmel",Abfalldokumentation!$O810="keinen Abnehmer/kein Schälpersonal"),"Div. Zipfel, ES ohne Verwendung",VLOOKUP(Abfalldokumentation!$M810,Produktgruppen!A:B,2,FALSE)),"-")</f>
        <v>ABS</v>
      </c>
      <c r="M810" s="99" t="str">
        <f>IFERROR(VLOOKUP(Abfalldokumentation!$W810,Artikel!A:C,3,FALSE),Abfalldokumentation!$W810)</f>
        <v>ABS GOU VAKU-OGT</v>
      </c>
      <c r="N810" s="100" t="str">
        <f>VLOOKUP(D810,'Liste Gründe'!A:D,2,FALSE)</f>
        <v>Rest</v>
      </c>
      <c r="O810" s="98" t="str">
        <f>IF(ISBLANK(F810),VLOOKUP(Abfalldokumentation!$X810,'Liste Gründe'!A:D,3,FALSE),F810)</f>
        <v>Grund unbekannt</v>
      </c>
      <c r="P810" s="100" t="str">
        <f>IF(ISBLANK(Abfalldokumentation!$G810),"-",Abfalldokumentation!$G810)</f>
        <v>Luftzieher, aber trotzdem guter Zustand</v>
      </c>
      <c r="Q810" s="99">
        <f t="shared" si="85"/>
        <v>39</v>
      </c>
      <c r="R810" s="100" t="str">
        <f t="shared" si="86"/>
        <v>Produkte</v>
      </c>
      <c r="S810" s="100" t="str">
        <f t="shared" si="87"/>
        <v>BUs</v>
      </c>
      <c r="T810" s="100" t="str">
        <f t="shared" si="88"/>
        <v>Symptome</v>
      </c>
      <c r="U810" s="100" t="str">
        <f>IFERROR(VLOOKUP(Abfalldokumentation!$W810,Kennzahlen!S:U,3,FALSE)*Abfalldokumentation!$J810,"0")</f>
        <v>0</v>
      </c>
      <c r="V810" s="99" t="str">
        <f>IF(ISBLANK(A810),VLOOKUP(Abfalldokumentation!$W810,'Linien - BU'!R:S,2,FALSE),A810)</f>
        <v>Schmelze</v>
      </c>
      <c r="W810" s="95">
        <f t="shared" si="89"/>
        <v>49500034</v>
      </c>
      <c r="X810" s="108">
        <f t="shared" si="90"/>
        <v>22</v>
      </c>
      <c r="Y810" s="34"/>
      <c r="AC810" s="34"/>
      <c r="AF810" s="34"/>
      <c r="AG810" s="34"/>
      <c r="AH810" s="34"/>
    </row>
    <row r="811" spans="1:34" ht="30" customHeight="1" x14ac:dyDescent="0.25">
      <c r="A811" s="56" t="s">
        <v>74</v>
      </c>
      <c r="B811" s="57" t="s">
        <v>339</v>
      </c>
      <c r="C811" s="57">
        <v>18</v>
      </c>
      <c r="D811" s="57">
        <v>12</v>
      </c>
      <c r="E811" s="58">
        <v>44469</v>
      </c>
      <c r="F811" s="59" t="s">
        <v>36</v>
      </c>
      <c r="G811" s="57" t="s">
        <v>36</v>
      </c>
      <c r="H811" s="61" t="str">
        <f>IFERROR(VLOOKUP(Abfalldokumentation!$B811,Artikel!A:C,3,FALSE),Abfalldokumentation!$B811)</f>
        <v>Cheddar Matured</v>
      </c>
      <c r="I811" s="90" t="str">
        <f>VLOOKUP(V811,'Linien - BU'!A:B,2,FALSE)</f>
        <v>BU1</v>
      </c>
      <c r="J811" s="91">
        <f t="shared" si="84"/>
        <v>18</v>
      </c>
      <c r="K811" s="92">
        <f>Abfalldokumentation!$E811</f>
        <v>44469</v>
      </c>
      <c r="L811" s="91" t="str">
        <f>IFERROR(IF(AND(OR(Abfalldokumentation!$I811="BU3",Abfalldokumentation!$I811="Verkauf"),Abfalldokumentation!$N811="Schimmel",Abfalldokumentation!$O811="keinen Abnehmer/kein Schälpersonal"),"Div. Zipfel, ES ohne Verwendung",VLOOKUP(Abfalldokumentation!$M811,Produktgruppen!A:B,2,FALSE)),"-")</f>
        <v>Rohware</v>
      </c>
      <c r="M811" s="93" t="str">
        <f>IFERROR(VLOOKUP(Abfalldokumentation!$W811,Artikel!A:C,3,FALSE),Abfalldokumentation!$W811)</f>
        <v>Cheddar Matured</v>
      </c>
      <c r="N811" s="94" t="str">
        <f>VLOOKUP(D811,'Liste Gründe'!A:D,2,FALSE)</f>
        <v>Schimmel</v>
      </c>
      <c r="O811" s="92" t="str">
        <f>IF(ISBLANK(F811),VLOOKUP(Abfalldokumentation!$X811,'Liste Gründe'!A:D,3,FALSE),F811)</f>
        <v>-</v>
      </c>
      <c r="P811" s="94" t="str">
        <f>IF(ISBLANK(Abfalldokumentation!$G811),"-",Abfalldokumentation!$G811)</f>
        <v>-</v>
      </c>
      <c r="Q811" s="93">
        <f t="shared" si="85"/>
        <v>39</v>
      </c>
      <c r="R811" s="94" t="str">
        <f t="shared" si="86"/>
        <v>Produkte</v>
      </c>
      <c r="S811" s="94" t="str">
        <f t="shared" si="87"/>
        <v>BUs</v>
      </c>
      <c r="T811" s="94" t="str">
        <f t="shared" si="88"/>
        <v>Symptome</v>
      </c>
      <c r="U811" s="94" t="str">
        <f>IFERROR(VLOOKUP(Abfalldokumentation!$W811,Kennzahlen!S:U,3,FALSE)*Abfalldokumentation!$J811,"0")</f>
        <v>0</v>
      </c>
      <c r="V811" s="93" t="str">
        <f>IF(ISBLANK(A811),VLOOKUP(Abfalldokumentation!$W811,'Linien - BU'!R:S,2,FALSE),A811)</f>
        <v>RWV</v>
      </c>
      <c r="W811" s="95" t="str">
        <f t="shared" si="89"/>
        <v>Cheddar Matured</v>
      </c>
      <c r="X811" s="108">
        <f t="shared" si="90"/>
        <v>12</v>
      </c>
      <c r="Y811" s="34"/>
      <c r="AC811" s="34"/>
      <c r="AF811" s="34"/>
      <c r="AG811" s="34"/>
      <c r="AH811" s="34"/>
    </row>
    <row r="812" spans="1:34" ht="30" customHeight="1" x14ac:dyDescent="0.25">
      <c r="A812" s="50" t="s">
        <v>74</v>
      </c>
      <c r="B812" s="51" t="s">
        <v>339</v>
      </c>
      <c r="C812" s="51">
        <v>304</v>
      </c>
      <c r="D812" s="51">
        <v>12</v>
      </c>
      <c r="E812" s="52">
        <v>44469</v>
      </c>
      <c r="F812" s="53" t="s">
        <v>36</v>
      </c>
      <c r="G812" s="51" t="s">
        <v>36</v>
      </c>
      <c r="H812" s="55" t="str">
        <f>IFERROR(VLOOKUP(Abfalldokumentation!$B812,Artikel!A:C,3,FALSE),Abfalldokumentation!$B812)</f>
        <v>Cheddar Matured</v>
      </c>
      <c r="I812" s="96" t="str">
        <f>VLOOKUP(V812,'Linien - BU'!A:B,2,FALSE)</f>
        <v>BU1</v>
      </c>
      <c r="J812" s="97">
        <f t="shared" si="84"/>
        <v>304</v>
      </c>
      <c r="K812" s="98">
        <f>Abfalldokumentation!$E812</f>
        <v>44469</v>
      </c>
      <c r="L812" s="97" t="str">
        <f>IFERROR(IF(AND(OR(Abfalldokumentation!$I812="BU3",Abfalldokumentation!$I812="Verkauf"),Abfalldokumentation!$N812="Schimmel",Abfalldokumentation!$O812="keinen Abnehmer/kein Schälpersonal"),"Div. Zipfel, ES ohne Verwendung",VLOOKUP(Abfalldokumentation!$M812,Produktgruppen!A:B,2,FALSE)),"-")</f>
        <v>Rohware</v>
      </c>
      <c r="M812" s="99" t="str">
        <f>IFERROR(VLOOKUP(Abfalldokumentation!$W812,Artikel!A:C,3,FALSE),Abfalldokumentation!$W812)</f>
        <v>Cheddar Matured</v>
      </c>
      <c r="N812" s="100" t="str">
        <f>VLOOKUP(D812,'Liste Gründe'!A:D,2,FALSE)</f>
        <v>Schimmel</v>
      </c>
      <c r="O812" s="98" t="str">
        <f>IF(ISBLANK(F812),VLOOKUP(Abfalldokumentation!$X812,'Liste Gründe'!A:D,3,FALSE),F812)</f>
        <v>-</v>
      </c>
      <c r="P812" s="100" t="str">
        <f>IF(ISBLANK(Abfalldokumentation!$G812),"-",Abfalldokumentation!$G812)</f>
        <v>-</v>
      </c>
      <c r="Q812" s="99">
        <f t="shared" si="85"/>
        <v>39</v>
      </c>
      <c r="R812" s="100" t="str">
        <f t="shared" si="86"/>
        <v>Produkte</v>
      </c>
      <c r="S812" s="100" t="str">
        <f t="shared" si="87"/>
        <v>BUs</v>
      </c>
      <c r="T812" s="100" t="str">
        <f t="shared" si="88"/>
        <v>Symptome</v>
      </c>
      <c r="U812" s="100" t="str">
        <f>IFERROR(VLOOKUP(Abfalldokumentation!$W812,Kennzahlen!S:U,3,FALSE)*Abfalldokumentation!$J812,"0")</f>
        <v>0</v>
      </c>
      <c r="V812" s="99" t="str">
        <f>IF(ISBLANK(A812),VLOOKUP(Abfalldokumentation!$W812,'Linien - BU'!R:S,2,FALSE),A812)</f>
        <v>RWV</v>
      </c>
      <c r="W812" s="95" t="str">
        <f t="shared" si="89"/>
        <v>Cheddar Matured</v>
      </c>
      <c r="X812" s="108">
        <f t="shared" si="90"/>
        <v>12</v>
      </c>
      <c r="Y812" s="34"/>
      <c r="AC812" s="34"/>
      <c r="AF812" s="34"/>
      <c r="AG812" s="34"/>
      <c r="AH812" s="34"/>
    </row>
    <row r="813" spans="1:34" ht="30" customHeight="1" x14ac:dyDescent="0.25">
      <c r="A813" s="56" t="s">
        <v>15075</v>
      </c>
      <c r="B813" s="57" t="s">
        <v>15169</v>
      </c>
      <c r="C813" s="57">
        <v>10</v>
      </c>
      <c r="D813" s="57">
        <v>30</v>
      </c>
      <c r="E813" s="58">
        <v>44469</v>
      </c>
      <c r="F813" s="59"/>
      <c r="G813" s="57"/>
      <c r="H813" s="61" t="str">
        <f>IFERROR(VLOOKUP(Abfalldokumentation!$B813,Artikel!A:C,3,FALSE),Abfalldokumentation!$B813)</f>
        <v>Div. Zipfel, Endstücke</v>
      </c>
      <c r="I813" s="90" t="str">
        <f>VLOOKUP(V813,'Linien - BU'!A:B,2,FALSE)</f>
        <v>BU3</v>
      </c>
      <c r="J813" s="91">
        <f t="shared" si="84"/>
        <v>10</v>
      </c>
      <c r="K813" s="92">
        <f>Abfalldokumentation!$E813</f>
        <v>44469</v>
      </c>
      <c r="L813" s="91" t="str">
        <f>IFERROR(IF(AND(OR(Abfalldokumentation!$I813="BU3",Abfalldokumentation!$I813="Verkauf"),Abfalldokumentation!$N813="Schimmel",Abfalldokumentation!$O813="keinen Abnehmer/kein Schälpersonal"),"Div. Zipfel, ES ohne Verwendung",VLOOKUP(Abfalldokumentation!$M813,Produktgruppen!A:B,2,FALSE)),"-")</f>
        <v>-</v>
      </c>
      <c r="M813" s="93" t="str">
        <f>IFERROR(VLOOKUP(Abfalldokumentation!$W813,Artikel!A:C,3,FALSE),Abfalldokumentation!$W813)</f>
        <v>Div. Zipfel, Endstücke</v>
      </c>
      <c r="N813" s="94" t="str">
        <f>VLOOKUP(D813,'Liste Gründe'!A:D,2,FALSE)</f>
        <v>Linienbezogen</v>
      </c>
      <c r="O813" s="92" t="str">
        <f>IF(ISBLANK(F813),VLOOKUP(Abfalldokumentation!$X813,'Liste Gründe'!A:D,3,FALSE),F813)</f>
        <v>Maschinenabfall</v>
      </c>
      <c r="P813" s="94" t="str">
        <f>IF(ISBLANK(Abfalldokumentation!$G813),"-",Abfalldokumentation!$G813)</f>
        <v>-</v>
      </c>
      <c r="Q813" s="93">
        <f t="shared" si="85"/>
        <v>39</v>
      </c>
      <c r="R813" s="94" t="str">
        <f t="shared" si="86"/>
        <v>Produkte</v>
      </c>
      <c r="S813" s="94" t="str">
        <f t="shared" si="87"/>
        <v>BUs</v>
      </c>
      <c r="T813" s="94" t="str">
        <f t="shared" si="88"/>
        <v>Symptome</v>
      </c>
      <c r="U813" s="94" t="str">
        <f>IFERROR(VLOOKUP(Abfalldokumentation!$W813,Kennzahlen!S:U,3,FALSE)*Abfalldokumentation!$J813,"0")</f>
        <v>0</v>
      </c>
      <c r="V813" s="93" t="str">
        <f>IF(ISBLANK(A813),VLOOKUP(Abfalldokumentation!$W813,'Linien - BU'!R:S,2,FALSE),A813)</f>
        <v>L3</v>
      </c>
      <c r="W813" s="95" t="str">
        <f t="shared" si="89"/>
        <v>Div. Zipfel, Endstücke</v>
      </c>
      <c r="X813" s="108">
        <f t="shared" si="90"/>
        <v>30</v>
      </c>
      <c r="Y813" s="34"/>
      <c r="AC813" s="34"/>
      <c r="AF813" s="34"/>
      <c r="AG813" s="34"/>
      <c r="AH813" s="34"/>
    </row>
    <row r="814" spans="1:34" ht="30" customHeight="1" x14ac:dyDescent="0.25">
      <c r="A814" s="50" t="s">
        <v>15044</v>
      </c>
      <c r="B814" s="51" t="s">
        <v>15169</v>
      </c>
      <c r="C814" s="51">
        <v>128</v>
      </c>
      <c r="D814" s="51">
        <v>12</v>
      </c>
      <c r="E814" s="52">
        <v>44469</v>
      </c>
      <c r="F814" s="53" t="s">
        <v>15041</v>
      </c>
      <c r="G814" s="51" t="s">
        <v>87</v>
      </c>
      <c r="H814" s="55" t="str">
        <f>IFERROR(VLOOKUP(Abfalldokumentation!$B814,Artikel!A:C,3,FALSE),Abfalldokumentation!$B814)</f>
        <v>Div. Zipfel, Endstücke</v>
      </c>
      <c r="I814" s="96" t="str">
        <f>VLOOKUP(V814,'Linien - BU'!A:B,2,FALSE)</f>
        <v>Verkauf</v>
      </c>
      <c r="J814" s="97">
        <f t="shared" si="84"/>
        <v>128</v>
      </c>
      <c r="K814" s="98">
        <f>Abfalldokumentation!$E814</f>
        <v>44469</v>
      </c>
      <c r="L814" s="97" t="str">
        <f>IFERROR(IF(AND(OR(Abfalldokumentation!$I814="BU3",Abfalldokumentation!$I814="Verkauf"),Abfalldokumentation!$N814="Schimmel",Abfalldokumentation!$O814="keinen Abnehmer/kein Schälpersonal"),"Div. Zipfel, ES ohne Verwendung",VLOOKUP(Abfalldokumentation!$M814,Produktgruppen!A:B,2,FALSE)),"-")</f>
        <v>Div. Zipfel, ES ohne Verwendung</v>
      </c>
      <c r="M814" s="99" t="str">
        <f>IFERROR(VLOOKUP(Abfalldokumentation!$W814,Artikel!A:C,3,FALSE),Abfalldokumentation!$W814)</f>
        <v>Div. Zipfel, Endstücke</v>
      </c>
      <c r="N814" s="100" t="str">
        <f>VLOOKUP(D814,'Liste Gründe'!A:D,2,FALSE)</f>
        <v>Schimmel</v>
      </c>
      <c r="O814" s="98" t="str">
        <f>IF(ISBLANK(F814),VLOOKUP(Abfalldokumentation!$X814,'Liste Gründe'!A:D,3,FALSE),F814)</f>
        <v>keinen Abnehmer/kein Schälpersonal</v>
      </c>
      <c r="P814" s="100" t="str">
        <f>IF(ISBLANK(Abfalldokumentation!$G814),"-",Abfalldokumentation!$G814)</f>
        <v>keinen Abnehmer/Schälen</v>
      </c>
      <c r="Q814" s="99">
        <f t="shared" si="85"/>
        <v>39</v>
      </c>
      <c r="R814" s="100" t="str">
        <f t="shared" si="86"/>
        <v>Produkte</v>
      </c>
      <c r="S814" s="100" t="str">
        <f t="shared" si="87"/>
        <v>BUs</v>
      </c>
      <c r="T814" s="100" t="str">
        <f t="shared" si="88"/>
        <v>Symptome</v>
      </c>
      <c r="U814" s="100" t="str">
        <f>IFERROR(VLOOKUP(Abfalldokumentation!$W814,Kennzahlen!S:U,3,FALSE)*Abfalldokumentation!$J814,"0")</f>
        <v>0</v>
      </c>
      <c r="V814" s="99" t="str">
        <f>IF(ISBLANK(A814),VLOOKUP(Abfalldokumentation!$W814,'Linien - BU'!R:S,2,FALSE),A814)</f>
        <v>Verkauf</v>
      </c>
      <c r="W814" s="95" t="str">
        <f t="shared" si="89"/>
        <v>Div. Zipfel, Endstücke</v>
      </c>
      <c r="X814" s="108">
        <f t="shared" si="90"/>
        <v>12</v>
      </c>
      <c r="Y814" s="34"/>
      <c r="AC814" s="34"/>
      <c r="AF814" s="34"/>
      <c r="AG814" s="34"/>
      <c r="AH814" s="34"/>
    </row>
    <row r="815" spans="1:34" ht="30" customHeight="1" x14ac:dyDescent="0.25">
      <c r="A815" s="56" t="s">
        <v>88</v>
      </c>
      <c r="B815" s="57" t="s">
        <v>15169</v>
      </c>
      <c r="C815" s="57">
        <v>22</v>
      </c>
      <c r="D815" s="57">
        <v>30</v>
      </c>
      <c r="E815" s="58">
        <v>44469</v>
      </c>
      <c r="F815" s="59" t="s">
        <v>25</v>
      </c>
      <c r="G815" s="57" t="s">
        <v>76</v>
      </c>
      <c r="H815" s="61" t="str">
        <f>IFERROR(VLOOKUP(Abfalldokumentation!$B815,Artikel!A:C,3,FALSE),Abfalldokumentation!$B815)</f>
        <v>Div. Zipfel, Endstücke</v>
      </c>
      <c r="I815" s="90" t="str">
        <f>VLOOKUP(V815,'Linien - BU'!A:B,2,FALSE)</f>
        <v>BU3</v>
      </c>
      <c r="J815" s="91">
        <f t="shared" si="84"/>
        <v>22</v>
      </c>
      <c r="K815" s="92">
        <f>Abfalldokumentation!$E815</f>
        <v>44469</v>
      </c>
      <c r="L815" s="91" t="str">
        <f>IFERROR(IF(AND(OR(Abfalldokumentation!$I815="BU3",Abfalldokumentation!$I815="Verkauf"),Abfalldokumentation!$N815="Schimmel",Abfalldokumentation!$O815="keinen Abnehmer/kein Schälpersonal"),"Div. Zipfel, ES ohne Verwendung",VLOOKUP(Abfalldokumentation!$M815,Produktgruppen!A:B,2,FALSE)),"-")</f>
        <v>-</v>
      </c>
      <c r="M815" s="93" t="str">
        <f>IFERROR(VLOOKUP(Abfalldokumentation!$W815,Artikel!A:C,3,FALSE),Abfalldokumentation!$W815)</f>
        <v>Div. Zipfel, Endstücke</v>
      </c>
      <c r="N815" s="94" t="str">
        <f>VLOOKUP(D815,'Liste Gründe'!A:D,2,FALSE)</f>
        <v>Linienbezogen</v>
      </c>
      <c r="O815" s="92" t="str">
        <f>IF(ISBLANK(F815),VLOOKUP(Abfalldokumentation!$X815,'Liste Gründe'!A:D,3,FALSE),F815)</f>
        <v>Maschinenabfall</v>
      </c>
      <c r="P815" s="94" t="str">
        <f>IF(ISBLANK(Abfalldokumentation!$G815),"-",Abfalldokumentation!$G815)</f>
        <v>nicht eindeutig</v>
      </c>
      <c r="Q815" s="93">
        <f t="shared" si="85"/>
        <v>39</v>
      </c>
      <c r="R815" s="94" t="str">
        <f t="shared" si="86"/>
        <v>Produkte</v>
      </c>
      <c r="S815" s="94" t="str">
        <f t="shared" si="87"/>
        <v>BUs</v>
      </c>
      <c r="T815" s="94" t="str">
        <f t="shared" si="88"/>
        <v>Symptome</v>
      </c>
      <c r="U815" s="94" t="str">
        <f>IFERROR(VLOOKUP(Abfalldokumentation!$W815,Kennzahlen!S:U,3,FALSE)*Abfalldokumentation!$J815,"0")</f>
        <v>0</v>
      </c>
      <c r="V815" s="93" t="str">
        <f>IF(ISBLANK(A815),VLOOKUP(Abfalldokumentation!$W815,'Linien - BU'!R:S,2,FALSE),A815)</f>
        <v>Bu3</v>
      </c>
      <c r="W815" s="95" t="str">
        <f t="shared" si="89"/>
        <v>Div. Zipfel, Endstücke</v>
      </c>
      <c r="X815" s="108">
        <f t="shared" si="90"/>
        <v>30</v>
      </c>
      <c r="Y815" s="34"/>
      <c r="AC815" s="34"/>
      <c r="AF815" s="34"/>
      <c r="AG815" s="34"/>
      <c r="AH815" s="34"/>
    </row>
    <row r="816" spans="1:34" ht="30" customHeight="1" x14ac:dyDescent="0.25">
      <c r="A816" s="50" t="s">
        <v>15074</v>
      </c>
      <c r="B816" s="51" t="s">
        <v>75</v>
      </c>
      <c r="C816" s="51">
        <v>12</v>
      </c>
      <c r="D816" s="51">
        <v>30</v>
      </c>
      <c r="E816" s="52">
        <v>44469</v>
      </c>
      <c r="F816" s="53"/>
      <c r="G816" s="51"/>
      <c r="H816" s="55" t="str">
        <f>IFERROR(VLOOKUP(Abfalldokumentation!$B816,Artikel!A:C,3,FALSE),Abfalldokumentation!$B816)</f>
        <v>Diverses</v>
      </c>
      <c r="I816" s="96" t="str">
        <f>VLOOKUP(V816,'Linien - BU'!A:B,2,FALSE)</f>
        <v>BU2</v>
      </c>
      <c r="J816" s="97">
        <f t="shared" si="84"/>
        <v>12</v>
      </c>
      <c r="K816" s="98">
        <f>Abfalldokumentation!$E816</f>
        <v>44469</v>
      </c>
      <c r="L816" s="97" t="str">
        <f>IFERROR(IF(AND(OR(Abfalldokumentation!$I816="BU3",Abfalldokumentation!$I816="Verkauf"),Abfalldokumentation!$N816="Schimmel",Abfalldokumentation!$O816="keinen Abnehmer/kein Schälpersonal"),"Div. Zipfel, ES ohne Verwendung",VLOOKUP(Abfalldokumentation!$M816,Produktgruppen!A:B,2,FALSE)),"-")</f>
        <v>Diverses</v>
      </c>
      <c r="M816" s="99" t="str">
        <f>IFERROR(VLOOKUP(Abfalldokumentation!$W816,Artikel!A:C,3,FALSE),Abfalldokumentation!$W816)</f>
        <v>Diverses</v>
      </c>
      <c r="N816" s="100" t="str">
        <f>VLOOKUP(D816,'Liste Gründe'!A:D,2,FALSE)</f>
        <v>Linienbezogen</v>
      </c>
      <c r="O816" s="98" t="str">
        <f>IF(ISBLANK(F816),VLOOKUP(Abfalldokumentation!$X816,'Liste Gründe'!A:D,3,FALSE),F816)</f>
        <v>Maschinenabfall</v>
      </c>
      <c r="P816" s="100" t="str">
        <f>IF(ISBLANK(Abfalldokumentation!$G816),"-",Abfalldokumentation!$G816)</f>
        <v>-</v>
      </c>
      <c r="Q816" s="99">
        <f t="shared" si="85"/>
        <v>39</v>
      </c>
      <c r="R816" s="100" t="str">
        <f t="shared" si="86"/>
        <v>Produkte</v>
      </c>
      <c r="S816" s="100" t="str">
        <f t="shared" si="87"/>
        <v>BUs</v>
      </c>
      <c r="T816" s="100" t="str">
        <f t="shared" si="88"/>
        <v>Symptome</v>
      </c>
      <c r="U816" s="100" t="str">
        <f>IFERROR(VLOOKUP(Abfalldokumentation!$W816,Kennzahlen!S:U,3,FALSE)*Abfalldokumentation!$J816,"0")</f>
        <v>0</v>
      </c>
      <c r="V816" s="99" t="str">
        <f>IF(ISBLANK(A816),VLOOKUP(Abfalldokumentation!$W816,'Linien - BU'!R:S,2,FALSE),A816)</f>
        <v>L2</v>
      </c>
      <c r="W816" s="95" t="str">
        <f t="shared" si="89"/>
        <v>Diverses</v>
      </c>
      <c r="X816" s="108">
        <f t="shared" si="90"/>
        <v>30</v>
      </c>
      <c r="Y816" s="34"/>
      <c r="AC816" s="34"/>
      <c r="AF816" s="34"/>
      <c r="AG816" s="34"/>
      <c r="AH816" s="34"/>
    </row>
    <row r="817" spans="1:34" ht="30" customHeight="1" x14ac:dyDescent="0.25">
      <c r="A817" s="56" t="s">
        <v>117</v>
      </c>
      <c r="B817" s="57" t="s">
        <v>75</v>
      </c>
      <c r="C817" s="57">
        <v>24</v>
      </c>
      <c r="D817" s="57">
        <v>30</v>
      </c>
      <c r="E817" s="58">
        <v>44469</v>
      </c>
      <c r="F817" s="59"/>
      <c r="G817" s="57"/>
      <c r="H817" s="61" t="str">
        <f>IFERROR(VLOOKUP(Abfalldokumentation!$B817,Artikel!A:C,3,FALSE),Abfalldokumentation!$B817)</f>
        <v>Diverses</v>
      </c>
      <c r="I817" s="90" t="str">
        <f>VLOOKUP(V817,'Linien - BU'!A:B,2,FALSE)</f>
        <v>BU4</v>
      </c>
      <c r="J817" s="91">
        <f t="shared" si="84"/>
        <v>24</v>
      </c>
      <c r="K817" s="92">
        <f>Abfalldokumentation!$E817</f>
        <v>44469</v>
      </c>
      <c r="L817" s="91" t="str">
        <f>IFERROR(IF(AND(OR(Abfalldokumentation!$I817="BU3",Abfalldokumentation!$I817="Verkauf"),Abfalldokumentation!$N817="Schimmel",Abfalldokumentation!$O817="keinen Abnehmer/kein Schälpersonal"),"Div. Zipfel, ES ohne Verwendung",VLOOKUP(Abfalldokumentation!$M817,Produktgruppen!A:B,2,FALSE)),"-")</f>
        <v>Diverses</v>
      </c>
      <c r="M817" s="93" t="str">
        <f>IFERROR(VLOOKUP(Abfalldokumentation!$W817,Artikel!A:C,3,FALSE),Abfalldokumentation!$W817)</f>
        <v>Diverses</v>
      </c>
      <c r="N817" s="94" t="str">
        <f>VLOOKUP(D817,'Liste Gründe'!A:D,2,FALSE)</f>
        <v>Linienbezogen</v>
      </c>
      <c r="O817" s="92" t="str">
        <f>IF(ISBLANK(F817),VLOOKUP(Abfalldokumentation!$X817,'Liste Gründe'!A:D,3,FALSE),F817)</f>
        <v>Maschinenabfall</v>
      </c>
      <c r="P817" s="94" t="str">
        <f>IF(ISBLANK(Abfalldokumentation!$G817),"-",Abfalldokumentation!$G817)</f>
        <v>-</v>
      </c>
      <c r="Q817" s="93">
        <f t="shared" si="85"/>
        <v>39</v>
      </c>
      <c r="R817" s="94" t="str">
        <f t="shared" si="86"/>
        <v>Produkte</v>
      </c>
      <c r="S817" s="94" t="str">
        <f t="shared" si="87"/>
        <v>BUs</v>
      </c>
      <c r="T817" s="94" t="str">
        <f t="shared" si="88"/>
        <v>Symptome</v>
      </c>
      <c r="U817" s="94" t="str">
        <f>IFERROR(VLOOKUP(Abfalldokumentation!$W817,Kennzahlen!S:U,3,FALSE)*Abfalldokumentation!$J817,"0")</f>
        <v>0</v>
      </c>
      <c r="V817" s="93" t="str">
        <f>IF(ISBLANK(A817),VLOOKUP(Abfalldokumentation!$W817,'Linien - BU'!R:S,2,FALSE),A817)</f>
        <v>Bu4</v>
      </c>
      <c r="W817" s="95" t="str">
        <f t="shared" si="89"/>
        <v>Diverses</v>
      </c>
      <c r="X817" s="108">
        <f t="shared" si="90"/>
        <v>30</v>
      </c>
      <c r="Y817" s="34"/>
      <c r="AC817" s="34"/>
      <c r="AF817" s="34"/>
      <c r="AG817" s="34"/>
      <c r="AH817" s="34"/>
    </row>
    <row r="818" spans="1:34" ht="30" customHeight="1" x14ac:dyDescent="0.25">
      <c r="A818" s="50" t="s">
        <v>37</v>
      </c>
      <c r="B818" s="51" t="s">
        <v>75</v>
      </c>
      <c r="C818" s="51">
        <v>11</v>
      </c>
      <c r="D818" s="51">
        <v>30</v>
      </c>
      <c r="E818" s="52">
        <v>44469</v>
      </c>
      <c r="F818" s="53"/>
      <c r="G818" s="51"/>
      <c r="H818" s="55" t="str">
        <f>IFERROR(VLOOKUP(Abfalldokumentation!$B818,Artikel!A:C,3,FALSE),Abfalldokumentation!$B818)</f>
        <v>Diverses</v>
      </c>
      <c r="I818" s="96" t="str">
        <f>VLOOKUP(V818,'Linien - BU'!A:B,2,FALSE)</f>
        <v>BU3</v>
      </c>
      <c r="J818" s="97">
        <f t="shared" si="84"/>
        <v>11</v>
      </c>
      <c r="K818" s="98">
        <f>Abfalldokumentation!$E818</f>
        <v>44469</v>
      </c>
      <c r="L818" s="97" t="str">
        <f>IFERROR(IF(AND(OR(Abfalldokumentation!$I818="BU3",Abfalldokumentation!$I818="Verkauf"),Abfalldokumentation!$N818="Schimmel",Abfalldokumentation!$O818="keinen Abnehmer/kein Schälpersonal"),"Div. Zipfel, ES ohne Verwendung",VLOOKUP(Abfalldokumentation!$M818,Produktgruppen!A:B,2,FALSE)),"-")</f>
        <v>Diverses</v>
      </c>
      <c r="M818" s="99" t="str">
        <f>IFERROR(VLOOKUP(Abfalldokumentation!$W818,Artikel!A:C,3,FALSE),Abfalldokumentation!$W818)</f>
        <v>Diverses</v>
      </c>
      <c r="N818" s="100" t="str">
        <f>VLOOKUP(D818,'Liste Gründe'!A:D,2,FALSE)</f>
        <v>Linienbezogen</v>
      </c>
      <c r="O818" s="98" t="str">
        <f>IF(ISBLANK(F818),VLOOKUP(Abfalldokumentation!$X818,'Liste Gründe'!A:D,3,FALSE),F818)</f>
        <v>Maschinenabfall</v>
      </c>
      <c r="P818" s="100" t="str">
        <f>IF(ISBLANK(Abfalldokumentation!$G818),"-",Abfalldokumentation!$G818)</f>
        <v>-</v>
      </c>
      <c r="Q818" s="99">
        <f t="shared" si="85"/>
        <v>39</v>
      </c>
      <c r="R818" s="100" t="str">
        <f t="shared" si="86"/>
        <v>Produkte</v>
      </c>
      <c r="S818" s="100" t="str">
        <f t="shared" si="87"/>
        <v>BUs</v>
      </c>
      <c r="T818" s="100" t="str">
        <f t="shared" si="88"/>
        <v>Symptome</v>
      </c>
      <c r="U818" s="100" t="str">
        <f>IFERROR(VLOOKUP(Abfalldokumentation!$W818,Kennzahlen!S:U,3,FALSE)*Abfalldokumentation!$J818,"0")</f>
        <v>0</v>
      </c>
      <c r="V818" s="99" t="str">
        <f>IF(ISBLANK(A818),VLOOKUP(Abfalldokumentation!$W818,'Linien - BU'!R:S,2,FALSE),A818)</f>
        <v>L33</v>
      </c>
      <c r="W818" s="95" t="str">
        <f t="shared" si="89"/>
        <v>Diverses</v>
      </c>
      <c r="X818" s="108">
        <f t="shared" si="90"/>
        <v>30</v>
      </c>
      <c r="Y818" s="34"/>
      <c r="AC818" s="34"/>
      <c r="AF818" s="34"/>
      <c r="AG818" s="34"/>
      <c r="AH818" s="34"/>
    </row>
    <row r="819" spans="1:34" ht="30" customHeight="1" x14ac:dyDescent="0.25">
      <c r="A819" s="56" t="s">
        <v>77</v>
      </c>
      <c r="B819" s="57" t="s">
        <v>75</v>
      </c>
      <c r="C819" s="57">
        <v>78</v>
      </c>
      <c r="D819" s="57">
        <v>30</v>
      </c>
      <c r="E819" s="58">
        <v>44469</v>
      </c>
      <c r="F819" s="59"/>
      <c r="G819" s="57"/>
      <c r="H819" s="61" t="str">
        <f>IFERROR(VLOOKUP(Abfalldokumentation!$B819,Artikel!A:C,3,FALSE),Abfalldokumentation!$B819)</f>
        <v>Diverses</v>
      </c>
      <c r="I819" s="90" t="str">
        <f>VLOOKUP(V819,'Linien - BU'!A:B,2,FALSE)</f>
        <v>BU2</v>
      </c>
      <c r="J819" s="91">
        <f t="shared" si="84"/>
        <v>78</v>
      </c>
      <c r="K819" s="92">
        <f>Abfalldokumentation!$E819</f>
        <v>44469</v>
      </c>
      <c r="L819" s="91" t="str">
        <f>IFERROR(IF(AND(OR(Abfalldokumentation!$I819="BU3",Abfalldokumentation!$I819="Verkauf"),Abfalldokumentation!$N819="Schimmel",Abfalldokumentation!$O819="keinen Abnehmer/kein Schälpersonal"),"Div. Zipfel, ES ohne Verwendung",VLOOKUP(Abfalldokumentation!$M819,Produktgruppen!A:B,2,FALSE)),"-")</f>
        <v>Diverses</v>
      </c>
      <c r="M819" s="93" t="str">
        <f>IFERROR(VLOOKUP(Abfalldokumentation!$W819,Artikel!A:C,3,FALSE),Abfalldokumentation!$W819)</f>
        <v>Diverses</v>
      </c>
      <c r="N819" s="94" t="str">
        <f>VLOOKUP(D819,'Liste Gründe'!A:D,2,FALSE)</f>
        <v>Linienbezogen</v>
      </c>
      <c r="O819" s="92" t="str">
        <f>IF(ISBLANK(F819),VLOOKUP(Abfalldokumentation!$X819,'Liste Gründe'!A:D,3,FALSE),F819)</f>
        <v>Maschinenabfall</v>
      </c>
      <c r="P819" s="94" t="str">
        <f>IF(ISBLANK(Abfalldokumentation!$G819),"-",Abfalldokumentation!$G819)</f>
        <v>-</v>
      </c>
      <c r="Q819" s="93">
        <f t="shared" si="85"/>
        <v>39</v>
      </c>
      <c r="R819" s="94" t="str">
        <f t="shared" si="86"/>
        <v>Produkte</v>
      </c>
      <c r="S819" s="94" t="str">
        <f t="shared" si="87"/>
        <v>BUs</v>
      </c>
      <c r="T819" s="94" t="str">
        <f t="shared" si="88"/>
        <v>Symptome</v>
      </c>
      <c r="U819" s="94" t="str">
        <f>IFERROR(VLOOKUP(Abfalldokumentation!$W819,Kennzahlen!S:U,3,FALSE)*Abfalldokumentation!$J819,"0")</f>
        <v>0</v>
      </c>
      <c r="V819" s="93" t="str">
        <f>IF(ISBLANK(A819),VLOOKUP(Abfalldokumentation!$W819,'Linien - BU'!R:S,2,FALSE),A819)</f>
        <v>Bu2</v>
      </c>
      <c r="W819" s="95" t="str">
        <f t="shared" si="89"/>
        <v>Diverses</v>
      </c>
      <c r="X819" s="108">
        <f t="shared" si="90"/>
        <v>30</v>
      </c>
      <c r="Y819" s="34"/>
      <c r="AC819" s="34"/>
      <c r="AF819" s="34"/>
      <c r="AG819" s="34"/>
      <c r="AH819" s="34"/>
    </row>
    <row r="820" spans="1:34" ht="30" customHeight="1" x14ac:dyDescent="0.25">
      <c r="A820" s="50" t="s">
        <v>63</v>
      </c>
      <c r="B820" s="51" t="s">
        <v>60</v>
      </c>
      <c r="C820" s="51">
        <v>97.5</v>
      </c>
      <c r="D820" s="51">
        <v>30</v>
      </c>
      <c r="E820" s="52">
        <v>44469</v>
      </c>
      <c r="F820" s="53"/>
      <c r="G820" s="51"/>
      <c r="H820" s="55" t="str">
        <f>IFERROR(VLOOKUP(Abfalldokumentation!$B820,Artikel!A:C,3,FALSE),Abfalldokumentation!$B820)</f>
        <v>Diverses aus Abfüllung</v>
      </c>
      <c r="I820" s="96" t="str">
        <f>VLOOKUP(V820,'Linien - BU'!A:B,2,FALSE)</f>
        <v>BU1</v>
      </c>
      <c r="J820" s="97">
        <f t="shared" si="84"/>
        <v>97.5</v>
      </c>
      <c r="K820" s="98">
        <f>Abfalldokumentation!$E820</f>
        <v>44469</v>
      </c>
      <c r="L820" s="97" t="str">
        <f>IFERROR(IF(AND(OR(Abfalldokumentation!$I820="BU3",Abfalldokumentation!$I820="Verkauf"),Abfalldokumentation!$N820="Schimmel",Abfalldokumentation!$O820="keinen Abnehmer/kein Schälpersonal"),"Div. Zipfel, ES ohne Verwendung",VLOOKUP(Abfalldokumentation!$M820,Produktgruppen!A:B,2,FALSE)),"-")</f>
        <v>Diverses</v>
      </c>
      <c r="M820" s="99" t="str">
        <f>IFERROR(VLOOKUP(Abfalldokumentation!$W820,Artikel!A:C,3,FALSE),Abfalldokumentation!$W820)</f>
        <v>Diverses aus Abfüllung</v>
      </c>
      <c r="N820" s="100" t="str">
        <f>VLOOKUP(D820,'Liste Gründe'!A:D,2,FALSE)</f>
        <v>Linienbezogen</v>
      </c>
      <c r="O820" s="98" t="str">
        <f>IF(ISBLANK(F820),VLOOKUP(Abfalldokumentation!$X820,'Liste Gründe'!A:D,3,FALSE),F820)</f>
        <v>Maschinenabfall</v>
      </c>
      <c r="P820" s="100" t="str">
        <f>IF(ISBLANK(Abfalldokumentation!$G820),"-",Abfalldokumentation!$G820)</f>
        <v>-</v>
      </c>
      <c r="Q820" s="99">
        <f t="shared" si="85"/>
        <v>39</v>
      </c>
      <c r="R820" s="100" t="str">
        <f t="shared" si="86"/>
        <v>Produkte</v>
      </c>
      <c r="S820" s="100" t="str">
        <f t="shared" si="87"/>
        <v>BUs</v>
      </c>
      <c r="T820" s="100" t="str">
        <f t="shared" si="88"/>
        <v>Symptome</v>
      </c>
      <c r="U820" s="100" t="str">
        <f>IFERROR(VLOOKUP(Abfalldokumentation!$W820,Kennzahlen!S:U,3,FALSE)*Abfalldokumentation!$J820,"0")</f>
        <v>0</v>
      </c>
      <c r="V820" s="99" t="str">
        <f>IF(ISBLANK(A820),VLOOKUP(Abfalldokumentation!$W820,'Linien - BU'!R:S,2,FALSE),A820)</f>
        <v>Abfüllung</v>
      </c>
      <c r="W820" s="95" t="str">
        <f t="shared" si="89"/>
        <v>Diverses aus Abfüllung</v>
      </c>
      <c r="X820" s="108">
        <f t="shared" si="90"/>
        <v>30</v>
      </c>
      <c r="Y820" s="34"/>
      <c r="AC820" s="34"/>
      <c r="AF820" s="34"/>
      <c r="AG820" s="34"/>
      <c r="AH820" s="34"/>
    </row>
    <row r="821" spans="1:34" ht="30" customHeight="1" x14ac:dyDescent="0.25">
      <c r="A821" s="56" t="s">
        <v>63</v>
      </c>
      <c r="B821" s="57" t="s">
        <v>60</v>
      </c>
      <c r="C821" s="57">
        <v>484</v>
      </c>
      <c r="D821" s="57">
        <v>30</v>
      </c>
      <c r="E821" s="58">
        <v>44469</v>
      </c>
      <c r="F821" s="59"/>
      <c r="G821" s="57"/>
      <c r="H821" s="61" t="str">
        <f>IFERROR(VLOOKUP(Abfalldokumentation!$B821,Artikel!A:C,3,FALSE),Abfalldokumentation!$B821)</f>
        <v>Diverses aus Abfüllung</v>
      </c>
      <c r="I821" s="90" t="str">
        <f>VLOOKUP(V821,'Linien - BU'!A:B,2,FALSE)</f>
        <v>BU1</v>
      </c>
      <c r="J821" s="91">
        <f t="shared" si="84"/>
        <v>484</v>
      </c>
      <c r="K821" s="92">
        <f>Abfalldokumentation!$E821</f>
        <v>44469</v>
      </c>
      <c r="L821" s="91" t="str">
        <f>IFERROR(IF(AND(OR(Abfalldokumentation!$I821="BU3",Abfalldokumentation!$I821="Verkauf"),Abfalldokumentation!$N821="Schimmel",Abfalldokumentation!$O821="keinen Abnehmer/kein Schälpersonal"),"Div. Zipfel, ES ohne Verwendung",VLOOKUP(Abfalldokumentation!$M821,Produktgruppen!A:B,2,FALSE)),"-")</f>
        <v>Diverses</v>
      </c>
      <c r="M821" s="93" t="str">
        <f>IFERROR(VLOOKUP(Abfalldokumentation!$W821,Artikel!A:C,3,FALSE),Abfalldokumentation!$W821)</f>
        <v>Diverses aus Abfüllung</v>
      </c>
      <c r="N821" s="94" t="str">
        <f>VLOOKUP(D821,'Liste Gründe'!A:D,2,FALSE)</f>
        <v>Linienbezogen</v>
      </c>
      <c r="O821" s="92" t="str">
        <f>IF(ISBLANK(F821),VLOOKUP(Abfalldokumentation!$X821,'Liste Gründe'!A:D,3,FALSE),F821)</f>
        <v>Maschinenabfall</v>
      </c>
      <c r="P821" s="94" t="str">
        <f>IF(ISBLANK(Abfalldokumentation!$G821),"-",Abfalldokumentation!$G821)</f>
        <v>-</v>
      </c>
      <c r="Q821" s="93">
        <f t="shared" si="85"/>
        <v>39</v>
      </c>
      <c r="R821" s="94" t="str">
        <f t="shared" si="86"/>
        <v>Produkte</v>
      </c>
      <c r="S821" s="94" t="str">
        <f t="shared" si="87"/>
        <v>BUs</v>
      </c>
      <c r="T821" s="94" t="str">
        <f t="shared" si="88"/>
        <v>Symptome</v>
      </c>
      <c r="U821" s="94" t="str">
        <f>IFERROR(VLOOKUP(Abfalldokumentation!$W821,Kennzahlen!S:U,3,FALSE)*Abfalldokumentation!$J821,"0")</f>
        <v>0</v>
      </c>
      <c r="V821" s="93" t="str">
        <f>IF(ISBLANK(A821),VLOOKUP(Abfalldokumentation!$W821,'Linien - BU'!R:S,2,FALSE),A821)</f>
        <v>Abfüllung</v>
      </c>
      <c r="W821" s="95" t="str">
        <f t="shared" si="89"/>
        <v>Diverses aus Abfüllung</v>
      </c>
      <c r="X821" s="108">
        <f t="shared" si="90"/>
        <v>30</v>
      </c>
      <c r="Y821" s="34"/>
      <c r="AC821" s="34"/>
      <c r="AF821" s="34"/>
      <c r="AG821" s="34"/>
      <c r="AH821" s="34"/>
    </row>
    <row r="822" spans="1:34" ht="30" customHeight="1" x14ac:dyDescent="0.25">
      <c r="A822" s="50" t="s">
        <v>140</v>
      </c>
      <c r="B822" s="51" t="s">
        <v>199</v>
      </c>
      <c r="C822" s="51">
        <v>5</v>
      </c>
      <c r="D822" s="51">
        <v>74</v>
      </c>
      <c r="E822" s="52">
        <v>44469</v>
      </c>
      <c r="F822" s="53" t="s">
        <v>68</v>
      </c>
      <c r="G822" s="51" t="s">
        <v>68</v>
      </c>
      <c r="H822" s="55" t="str">
        <f>IFERROR(VLOOKUP(Abfalldokumentation!$B822,Artikel!A:C,3,FALSE),Abfalldokumentation!$B822)</f>
        <v>Diverses QM</v>
      </c>
      <c r="I822" s="96" t="str">
        <f>VLOOKUP(V822,'Linien - BU'!A:B,2,FALSE)</f>
        <v>Rest</v>
      </c>
      <c r="J822" s="97">
        <f t="shared" si="84"/>
        <v>5</v>
      </c>
      <c r="K822" s="98">
        <f>Abfalldokumentation!$E822</f>
        <v>44469</v>
      </c>
      <c r="L822" s="97" t="str">
        <f>IFERROR(IF(AND(OR(Abfalldokumentation!$I822="BU3",Abfalldokumentation!$I822="Verkauf"),Abfalldokumentation!$N822="Schimmel",Abfalldokumentation!$O822="keinen Abnehmer/kein Schälpersonal"),"Div. Zipfel, ES ohne Verwendung",VLOOKUP(Abfalldokumentation!$M822,Produktgruppen!A:B,2,FALSE)),"-")</f>
        <v>Qualitätssicherung</v>
      </c>
      <c r="M822" s="99" t="str">
        <f>IFERROR(VLOOKUP(Abfalldokumentation!$W822,Artikel!A:C,3,FALSE),Abfalldokumentation!$W822)</f>
        <v>Diverses QM</v>
      </c>
      <c r="N822" s="100" t="str">
        <f>VLOOKUP(D822,'Liste Gründe'!A:D,2,FALSE)</f>
        <v>Qualitätssicherung</v>
      </c>
      <c r="O822" s="98" t="str">
        <f>IF(ISBLANK(F822),VLOOKUP(Abfalldokumentation!$X822,'Liste Gründe'!A:D,3,FALSE),F822)</f>
        <v>Sensorik</v>
      </c>
      <c r="P822" s="100" t="str">
        <f>IF(ISBLANK(Abfalldokumentation!$G822),"-",Abfalldokumentation!$G822)</f>
        <v>Sensorik</v>
      </c>
      <c r="Q822" s="99">
        <f t="shared" si="85"/>
        <v>39</v>
      </c>
      <c r="R822" s="100" t="str">
        <f t="shared" si="86"/>
        <v>Produkte</v>
      </c>
      <c r="S822" s="100" t="str">
        <f t="shared" si="87"/>
        <v>BUs</v>
      </c>
      <c r="T822" s="100" t="str">
        <f t="shared" si="88"/>
        <v>Symptome</v>
      </c>
      <c r="U822" s="100" t="str">
        <f>IFERROR(VLOOKUP(Abfalldokumentation!$W822,Kennzahlen!S:U,3,FALSE)*Abfalldokumentation!$J822,"0")</f>
        <v>0</v>
      </c>
      <c r="V822" s="99" t="str">
        <f>IF(ISBLANK(A822),VLOOKUP(Abfalldokumentation!$W822,'Linien - BU'!R:S,2,FALSE),A822)</f>
        <v>QM</v>
      </c>
      <c r="W822" s="95" t="str">
        <f t="shared" si="89"/>
        <v>Diverses QM</v>
      </c>
      <c r="X822" s="108">
        <f t="shared" si="90"/>
        <v>74</v>
      </c>
      <c r="Y822" s="34"/>
      <c r="AC822" s="34"/>
      <c r="AF822" s="34"/>
      <c r="AG822" s="34"/>
      <c r="AH822" s="34"/>
    </row>
    <row r="823" spans="1:34" ht="30" customHeight="1" x14ac:dyDescent="0.25">
      <c r="A823" s="56" t="s">
        <v>274</v>
      </c>
      <c r="B823" s="57" t="s">
        <v>15117</v>
      </c>
      <c r="C823" s="57">
        <v>10</v>
      </c>
      <c r="D823" s="57">
        <v>34</v>
      </c>
      <c r="E823" s="58">
        <v>44469</v>
      </c>
      <c r="F823" s="59" t="s">
        <v>186</v>
      </c>
      <c r="G823" s="57"/>
      <c r="H823" s="61" t="str">
        <f>IFERROR(VLOOKUP(Abfalldokumentation!$B823,Artikel!A:C,3,FALSE),Abfalldokumentation!$B823)</f>
        <v>ganze Wurst Schinken</v>
      </c>
      <c r="I823" s="90" t="str">
        <f>VLOOKUP(V823,'Linien - BU'!A:B,2,FALSE)</f>
        <v>BU1</v>
      </c>
      <c r="J823" s="91">
        <f t="shared" si="84"/>
        <v>10</v>
      </c>
      <c r="K823" s="92">
        <f>Abfalldokumentation!$E823</f>
        <v>44469</v>
      </c>
      <c r="L823" s="91" t="str">
        <f>IFERROR(IF(AND(OR(Abfalldokumentation!$I823="BU3",Abfalldokumentation!$I823="Verkauf"),Abfalldokumentation!$N823="Schimmel",Abfalldokumentation!$O823="keinen Abnehmer/kein Schälpersonal"),"Div. Zipfel, ES ohne Verwendung",VLOOKUP(Abfalldokumentation!$M823,Produktgruppen!A:B,2,FALSE)),"-")</f>
        <v>ganze Würste</v>
      </c>
      <c r="M823" s="93" t="str">
        <f>IFERROR(VLOOKUP(Abfalldokumentation!$W823,Artikel!A:C,3,FALSE),Abfalldokumentation!$W823)</f>
        <v>ganze Wurst Schinken</v>
      </c>
      <c r="N823" s="94" t="str">
        <f>VLOOKUP(D823,'Liste Gründe'!A:D,2,FALSE)</f>
        <v>Linienbezogen</v>
      </c>
      <c r="O823" s="92" t="str">
        <f>IF(ISBLANK(F823),VLOOKUP(Abfalldokumentation!$X823,'Liste Gründe'!A:D,3,FALSE),F823)</f>
        <v>Bodenabfall Abfüllung</v>
      </c>
      <c r="P823" s="94" t="str">
        <f>IF(ISBLANK(Abfalldokumentation!$G823),"-",Abfalldokumentation!$G823)</f>
        <v>-</v>
      </c>
      <c r="Q823" s="93">
        <f t="shared" si="85"/>
        <v>39</v>
      </c>
      <c r="R823" s="94" t="str">
        <f t="shared" si="86"/>
        <v>Produkte</v>
      </c>
      <c r="S823" s="94" t="str">
        <f t="shared" si="87"/>
        <v>BUs</v>
      </c>
      <c r="T823" s="94" t="str">
        <f t="shared" si="88"/>
        <v>Symptome</v>
      </c>
      <c r="U823" s="94" t="str">
        <f>IFERROR(VLOOKUP(Abfalldokumentation!$W823,Kennzahlen!S:U,3,FALSE)*Abfalldokumentation!$J823,"0")</f>
        <v>0</v>
      </c>
      <c r="V823" s="93" t="str">
        <f>IF(ISBLANK(A823),VLOOKUP(Abfalldokumentation!$W823,'Linien - BU'!R:S,2,FALSE),A823)</f>
        <v>Räucherei</v>
      </c>
      <c r="W823" s="95" t="str">
        <f t="shared" si="89"/>
        <v>ganze Wurst Schinken</v>
      </c>
      <c r="X823" s="108">
        <f t="shared" si="90"/>
        <v>34</v>
      </c>
      <c r="Y823" s="34"/>
      <c r="AC823" s="34"/>
      <c r="AF823" s="34"/>
      <c r="AG823" s="34"/>
      <c r="AH823" s="34"/>
    </row>
    <row r="824" spans="1:34" ht="30" customHeight="1" x14ac:dyDescent="0.25">
      <c r="A824" s="50" t="s">
        <v>59</v>
      </c>
      <c r="B824" s="51" t="s">
        <v>57</v>
      </c>
      <c r="C824" s="51">
        <v>2.1</v>
      </c>
      <c r="D824" s="62">
        <v>74</v>
      </c>
      <c r="E824" s="52">
        <v>44469</v>
      </c>
      <c r="F824" s="53" t="s">
        <v>68</v>
      </c>
      <c r="G824" s="51" t="s">
        <v>68</v>
      </c>
      <c r="H824" s="55" t="str">
        <f>IFERROR(VLOOKUP(Abfalldokumentation!$B824,Artikel!A:C,3,FALSE),Abfalldokumentation!$B824)</f>
        <v>Laborproben</v>
      </c>
      <c r="I824" s="96" t="str">
        <f>VLOOKUP(V824,'Linien - BU'!A:B,2,FALSE)</f>
        <v>Rest</v>
      </c>
      <c r="J824" s="97">
        <f t="shared" si="84"/>
        <v>2.1</v>
      </c>
      <c r="K824" s="98">
        <f>Abfalldokumentation!$E824</f>
        <v>44469</v>
      </c>
      <c r="L824" s="97" t="str">
        <f>IFERROR(IF(AND(OR(Abfalldokumentation!$I824="BU3",Abfalldokumentation!$I824="Verkauf"),Abfalldokumentation!$N824="Schimmel",Abfalldokumentation!$O824="keinen Abnehmer/kein Schälpersonal"),"Div. Zipfel, ES ohne Verwendung",VLOOKUP(Abfalldokumentation!$M824,Produktgruppen!A:B,2,FALSE)),"-")</f>
        <v>Qualitätssicherung</v>
      </c>
      <c r="M824" s="99" t="str">
        <f>IFERROR(VLOOKUP(Abfalldokumentation!$W824,Artikel!A:C,3,FALSE),Abfalldokumentation!$W824)</f>
        <v>Laborproben</v>
      </c>
      <c r="N824" s="100" t="str">
        <f>VLOOKUP(D824,'Liste Gründe'!A:D,2,FALSE)</f>
        <v>Qualitätssicherung</v>
      </c>
      <c r="O824" s="98" t="str">
        <f>IF(ISBLANK(F824),VLOOKUP(Abfalldokumentation!$X824,'Liste Gründe'!A:D,3,FALSE),F824)</f>
        <v>Sensorik</v>
      </c>
      <c r="P824" s="100" t="str">
        <f>IF(ISBLANK(Abfalldokumentation!$G824),"-",Abfalldokumentation!$G824)</f>
        <v>Sensorik</v>
      </c>
      <c r="Q824" s="99">
        <f t="shared" si="85"/>
        <v>39</v>
      </c>
      <c r="R824" s="100" t="str">
        <f t="shared" si="86"/>
        <v>Produkte</v>
      </c>
      <c r="S824" s="100" t="str">
        <f t="shared" si="87"/>
        <v>BUs</v>
      </c>
      <c r="T824" s="100" t="str">
        <f t="shared" si="88"/>
        <v>Symptome</v>
      </c>
      <c r="U824" s="100" t="str">
        <f>IFERROR(VLOOKUP(Abfalldokumentation!$W824,Kennzahlen!S:U,3,FALSE)*Abfalldokumentation!$J824,"0")</f>
        <v>0</v>
      </c>
      <c r="V824" s="99" t="str">
        <f>IF(ISBLANK(A824),VLOOKUP(Abfalldokumentation!$W824,'Linien - BU'!R:S,2,FALSE),A824)</f>
        <v>Labor</v>
      </c>
      <c r="W824" s="95" t="str">
        <f t="shared" si="89"/>
        <v>Laborproben</v>
      </c>
      <c r="X824" s="108">
        <f t="shared" si="90"/>
        <v>74</v>
      </c>
      <c r="Y824" s="34"/>
      <c r="AC824" s="34"/>
      <c r="AF824" s="34"/>
      <c r="AG824" s="34"/>
      <c r="AH824" s="34"/>
    </row>
    <row r="825" spans="1:34" ht="30" customHeight="1" x14ac:dyDescent="0.25">
      <c r="A825" s="56" t="s">
        <v>59</v>
      </c>
      <c r="B825" s="57" t="s">
        <v>57</v>
      </c>
      <c r="C825" s="57">
        <v>70</v>
      </c>
      <c r="D825" s="63">
        <v>73</v>
      </c>
      <c r="E825" s="58">
        <v>44469</v>
      </c>
      <c r="F825" s="59" t="s">
        <v>58</v>
      </c>
      <c r="G825" s="57" t="s">
        <v>58</v>
      </c>
      <c r="H825" s="61" t="str">
        <f>IFERROR(VLOOKUP(Abfalldokumentation!$B825,Artikel!A:C,3,FALSE),Abfalldokumentation!$B825)</f>
        <v>Laborproben</v>
      </c>
      <c r="I825" s="90" t="str">
        <f>VLOOKUP(V825,'Linien - BU'!A:B,2,FALSE)</f>
        <v>Rest</v>
      </c>
      <c r="J825" s="91">
        <f t="shared" si="84"/>
        <v>70</v>
      </c>
      <c r="K825" s="92">
        <f>Abfalldokumentation!$E825</f>
        <v>44469</v>
      </c>
      <c r="L825" s="91" t="str">
        <f>IFERROR(IF(AND(OR(Abfalldokumentation!$I825="BU3",Abfalldokumentation!$I825="Verkauf"),Abfalldokumentation!$N825="Schimmel",Abfalldokumentation!$O825="keinen Abnehmer/kein Schälpersonal"),"Div. Zipfel, ES ohne Verwendung",VLOOKUP(Abfalldokumentation!$M825,Produktgruppen!A:B,2,FALSE)),"-")</f>
        <v>Qualitätssicherung</v>
      </c>
      <c r="M825" s="93" t="str">
        <f>IFERROR(VLOOKUP(Abfalldokumentation!$W825,Artikel!A:C,3,FALSE),Abfalldokumentation!$W825)</f>
        <v>Laborproben</v>
      </c>
      <c r="N825" s="94" t="str">
        <f>VLOOKUP(D825,'Liste Gründe'!A:D,2,FALSE)</f>
        <v>Qualitätssicherung</v>
      </c>
      <c r="O825" s="92" t="str">
        <f>IF(ISBLANK(F825),VLOOKUP(Abfalldokumentation!$X825,'Liste Gründe'!A:D,3,FALSE),F825)</f>
        <v>Laborprobe</v>
      </c>
      <c r="P825" s="94" t="str">
        <f>IF(ISBLANK(Abfalldokumentation!$G825),"-",Abfalldokumentation!$G825)</f>
        <v>Laborprobe</v>
      </c>
      <c r="Q825" s="93">
        <f t="shared" si="85"/>
        <v>39</v>
      </c>
      <c r="R825" s="94" t="str">
        <f t="shared" si="86"/>
        <v>Produkte</v>
      </c>
      <c r="S825" s="94" t="str">
        <f t="shared" si="87"/>
        <v>BUs</v>
      </c>
      <c r="T825" s="94" t="str">
        <f t="shared" si="88"/>
        <v>Symptome</v>
      </c>
      <c r="U825" s="94" t="str">
        <f>IFERROR(VLOOKUP(Abfalldokumentation!$W825,Kennzahlen!S:U,3,FALSE)*Abfalldokumentation!$J825,"0")</f>
        <v>0</v>
      </c>
      <c r="V825" s="93" t="str">
        <f>IF(ISBLANK(A825),VLOOKUP(Abfalldokumentation!$W825,'Linien - BU'!R:S,2,FALSE),A825)</f>
        <v>Labor</v>
      </c>
      <c r="W825" s="95" t="str">
        <f t="shared" si="89"/>
        <v>Laborproben</v>
      </c>
      <c r="X825" s="108">
        <f t="shared" si="90"/>
        <v>73</v>
      </c>
      <c r="Y825" s="34"/>
      <c r="AC825" s="34"/>
      <c r="AF825" s="34"/>
      <c r="AG825" s="34"/>
      <c r="AH825" s="34"/>
    </row>
    <row r="826" spans="1:34" ht="30" customHeight="1" x14ac:dyDescent="0.25">
      <c r="A826" s="50" t="s">
        <v>15096</v>
      </c>
      <c r="B826" s="51" t="s">
        <v>325</v>
      </c>
      <c r="C826" s="51">
        <v>12</v>
      </c>
      <c r="D826" s="51">
        <v>30</v>
      </c>
      <c r="E826" s="52">
        <v>44469</v>
      </c>
      <c r="F826" s="53"/>
      <c r="G826" s="51"/>
      <c r="H826" s="55" t="str">
        <f>IFERROR(VLOOKUP(Abfalldokumentation!$B826,Artikel!A:C,3,FALSE),Abfalldokumentation!$B826)</f>
        <v>Natur</v>
      </c>
      <c r="I826" s="96" t="str">
        <f>VLOOKUP(V826,'Linien - BU'!A:B,2,FALSE)</f>
        <v>BU3</v>
      </c>
      <c r="J826" s="97">
        <f t="shared" si="84"/>
        <v>12</v>
      </c>
      <c r="K826" s="98">
        <f>Abfalldokumentation!$E826</f>
        <v>44469</v>
      </c>
      <c r="L826" s="97" t="str">
        <f>IFERROR(IF(AND(OR(Abfalldokumentation!$I826="BU3",Abfalldokumentation!$I826="Verkauf"),Abfalldokumentation!$N826="Schimmel",Abfalldokumentation!$O826="keinen Abnehmer/kein Schälpersonal"),"Div. Zipfel, ES ohne Verwendung",VLOOKUP(Abfalldokumentation!$M826,Produktgruppen!A:B,2,FALSE)),"-")</f>
        <v>RW</v>
      </c>
      <c r="M826" s="99" t="str">
        <f>IFERROR(VLOOKUP(Abfalldokumentation!$W826,Artikel!A:C,3,FALSE),Abfalldokumentation!$W826)</f>
        <v>Natur</v>
      </c>
      <c r="N826" s="100" t="str">
        <f>VLOOKUP(D826,'Liste Gründe'!A:D,2,FALSE)</f>
        <v>Linienbezogen</v>
      </c>
      <c r="O826" s="98" t="str">
        <f>IF(ISBLANK(F826),VLOOKUP(Abfalldokumentation!$X826,'Liste Gründe'!A:D,3,FALSE),F826)</f>
        <v>Maschinenabfall</v>
      </c>
      <c r="P826" s="100" t="str">
        <f>IF(ISBLANK(Abfalldokumentation!$G826),"-",Abfalldokumentation!$G826)</f>
        <v>-</v>
      </c>
      <c r="Q826" s="99">
        <f t="shared" si="85"/>
        <v>39</v>
      </c>
      <c r="R826" s="100" t="str">
        <f t="shared" si="86"/>
        <v>Produkte</v>
      </c>
      <c r="S826" s="100" t="str">
        <f t="shared" si="87"/>
        <v>BUs</v>
      </c>
      <c r="T826" s="100" t="str">
        <f t="shared" si="88"/>
        <v>Symptome</v>
      </c>
      <c r="U826" s="100" t="str">
        <f>IFERROR(VLOOKUP(Abfalldokumentation!$W826,Kennzahlen!S:U,3,FALSE)*Abfalldokumentation!$J826,"0")</f>
        <v>0</v>
      </c>
      <c r="V826" s="99" t="str">
        <f>IF(ISBLANK(A826),VLOOKUP(Abfalldokumentation!$W826,'Linien - BU'!R:S,2,FALSE),A826)</f>
        <v>L1</v>
      </c>
      <c r="W826" s="95" t="str">
        <f t="shared" si="89"/>
        <v>Natur</v>
      </c>
      <c r="X826" s="108">
        <f t="shared" si="90"/>
        <v>30</v>
      </c>
      <c r="Y826" s="34"/>
      <c r="AC826" s="34"/>
      <c r="AF826" s="34"/>
      <c r="AG826" s="34"/>
      <c r="AH826" s="34"/>
    </row>
    <row r="827" spans="1:34" ht="30" customHeight="1" x14ac:dyDescent="0.25">
      <c r="A827" s="56" t="s">
        <v>56</v>
      </c>
      <c r="B827" s="57" t="s">
        <v>235</v>
      </c>
      <c r="C827" s="57">
        <v>18</v>
      </c>
      <c r="D827" s="57">
        <v>61</v>
      </c>
      <c r="E827" s="58">
        <v>44469</v>
      </c>
      <c r="F827" s="59" t="s">
        <v>236</v>
      </c>
      <c r="G827" s="57" t="s">
        <v>236</v>
      </c>
      <c r="H827" s="61" t="str">
        <f>IFERROR(VLOOKUP(Abfalldokumentation!$B827,Artikel!A:C,3,FALSE),Abfalldokumentation!$B827)</f>
        <v>Reste Zipfel</v>
      </c>
      <c r="I827" s="90" t="str">
        <f>VLOOKUP(V827,'Linien - BU'!A:B,2,FALSE)</f>
        <v>BU3</v>
      </c>
      <c r="J827" s="91">
        <f t="shared" si="84"/>
        <v>18</v>
      </c>
      <c r="K827" s="92">
        <f>Abfalldokumentation!$E827</f>
        <v>44469</v>
      </c>
      <c r="L827" s="91" t="str">
        <f>IFERROR(IF(AND(OR(Abfalldokumentation!$I827="BU3",Abfalldokumentation!$I827="Verkauf"),Abfalldokumentation!$N827="Schimmel",Abfalldokumentation!$O827="keinen Abnehmer/kein Schälpersonal"),"Div. Zipfel, ES ohne Verwendung",VLOOKUP(Abfalldokumentation!$M827,Produktgruppen!A:B,2,FALSE)),"-")</f>
        <v>Rest</v>
      </c>
      <c r="M827" s="93" t="str">
        <f>IFERROR(VLOOKUP(Abfalldokumentation!$W827,Artikel!A:C,3,FALSE),Abfalldokumentation!$W827)</f>
        <v>Reste Zipfel</v>
      </c>
      <c r="N827" s="94" t="str">
        <f>VLOOKUP(D827,'Liste Gründe'!A:D,2,FALSE)</f>
        <v>keinen Verwendungszweck</v>
      </c>
      <c r="O827" s="92" t="str">
        <f>IF(ISBLANK(F827),VLOOKUP(Abfalldokumentation!$X827,'Liste Gründe'!A:D,3,FALSE),F827)</f>
        <v>Reste von Würste beim Köpfen</v>
      </c>
      <c r="P827" s="94" t="str">
        <f>IF(ISBLANK(Abfalldokumentation!$G827),"-",Abfalldokumentation!$G827)</f>
        <v>Reste von Würste beim Köpfen</v>
      </c>
      <c r="Q827" s="93">
        <f t="shared" si="85"/>
        <v>39</v>
      </c>
      <c r="R827" s="94" t="str">
        <f t="shared" si="86"/>
        <v>Produkte</v>
      </c>
      <c r="S827" s="94" t="str">
        <f t="shared" si="87"/>
        <v>BUs</v>
      </c>
      <c r="T827" s="94" t="str">
        <f t="shared" si="88"/>
        <v>Symptome</v>
      </c>
      <c r="U827" s="94" t="str">
        <f>IFERROR(VLOOKUP(Abfalldokumentation!$W827,Kennzahlen!S:U,3,FALSE)*Abfalldokumentation!$J827,"0")</f>
        <v>0</v>
      </c>
      <c r="V827" s="93" t="str">
        <f>IF(ISBLANK(A827),VLOOKUP(Abfalldokumentation!$W827,'Linien - BU'!R:S,2,FALSE),A827)</f>
        <v>WVP</v>
      </c>
      <c r="W827" s="95" t="str">
        <f t="shared" si="89"/>
        <v>Reste Zipfel</v>
      </c>
      <c r="X827" s="108">
        <f t="shared" si="90"/>
        <v>61</v>
      </c>
      <c r="Y827" s="34"/>
      <c r="AC827" s="34"/>
      <c r="AF827" s="34"/>
      <c r="AG827" s="34"/>
      <c r="AH827" s="34"/>
    </row>
    <row r="828" spans="1:34" ht="30" customHeight="1" x14ac:dyDescent="0.25">
      <c r="A828" s="50" t="s">
        <v>88</v>
      </c>
      <c r="B828" s="51" t="s">
        <v>342</v>
      </c>
      <c r="C828" s="51">
        <v>275</v>
      </c>
      <c r="D828" s="51">
        <v>12</v>
      </c>
      <c r="E828" s="52">
        <v>44469</v>
      </c>
      <c r="F828" s="53" t="s">
        <v>10</v>
      </c>
      <c r="G828" s="51" t="s">
        <v>20</v>
      </c>
      <c r="H828" s="55" t="str">
        <f>IFERROR(VLOOKUP(Abfalldokumentation!$B828,Artikel!A:C,3,FALSE),Abfalldokumentation!$B828)</f>
        <v>RS natur gourmet</v>
      </c>
      <c r="I828" s="96" t="str">
        <f>VLOOKUP(V828,'Linien - BU'!A:B,2,FALSE)</f>
        <v>BU3</v>
      </c>
      <c r="J828" s="97">
        <f t="shared" si="84"/>
        <v>275</v>
      </c>
      <c r="K828" s="98">
        <f>Abfalldokumentation!$E828</f>
        <v>44469</v>
      </c>
      <c r="L828" s="97" t="str">
        <f>IFERROR(IF(AND(OR(Abfalldokumentation!$I828="BU3",Abfalldokumentation!$I828="Verkauf"),Abfalldokumentation!$N828="Schimmel",Abfalldokumentation!$O828="keinen Abnehmer/kein Schälpersonal"),"Div. Zipfel, ES ohne Verwendung",VLOOKUP(Abfalldokumentation!$M828,Produktgruppen!A:B,2,FALSE)),"-")</f>
        <v>RW</v>
      </c>
      <c r="M828" s="99" t="str">
        <f>IFERROR(VLOOKUP(Abfalldokumentation!$W828,Artikel!A:C,3,FALSE),Abfalldokumentation!$W828)</f>
        <v>RS natur gourmet</v>
      </c>
      <c r="N828" s="100" t="str">
        <f>VLOOKUP(D828,'Liste Gründe'!A:D,2,FALSE)</f>
        <v>Schimmel</v>
      </c>
      <c r="O828" s="98" t="str">
        <f>IF(ISBLANK(F828),VLOOKUP(Abfalldokumentation!$X828,'Liste Gründe'!A:D,3,FALSE),F828)</f>
        <v>Rest</v>
      </c>
      <c r="P828" s="100" t="str">
        <f>IF(ISBLANK(Abfalldokumentation!$G828),"-",Abfalldokumentation!$G828)</f>
        <v>wurde nicht eingesetzt</v>
      </c>
      <c r="Q828" s="99">
        <f t="shared" si="85"/>
        <v>39</v>
      </c>
      <c r="R828" s="100" t="str">
        <f t="shared" si="86"/>
        <v>Produkte</v>
      </c>
      <c r="S828" s="100" t="str">
        <f t="shared" si="87"/>
        <v>BUs</v>
      </c>
      <c r="T828" s="100" t="str">
        <f t="shared" si="88"/>
        <v>Symptome</v>
      </c>
      <c r="U828" s="100" t="str">
        <f>IFERROR(VLOOKUP(Abfalldokumentation!$W828,Kennzahlen!S:U,3,FALSE)*Abfalldokumentation!$J828,"0")</f>
        <v>0</v>
      </c>
      <c r="V828" s="99" t="str">
        <f>IF(ISBLANK(A828),VLOOKUP(Abfalldokumentation!$W828,'Linien - BU'!R:S,2,FALSE),A828)</f>
        <v>Bu3</v>
      </c>
      <c r="W828" s="95" t="str">
        <f t="shared" si="89"/>
        <v>RS natur gourmet</v>
      </c>
      <c r="X828" s="108">
        <f t="shared" si="90"/>
        <v>12</v>
      </c>
      <c r="Y828" s="34"/>
      <c r="AC828" s="34"/>
      <c r="AF828" s="34"/>
      <c r="AG828" s="34"/>
      <c r="AH828" s="34"/>
    </row>
    <row r="829" spans="1:34" ht="30" customHeight="1" x14ac:dyDescent="0.25">
      <c r="A829" s="56" t="s">
        <v>88</v>
      </c>
      <c r="B829" s="57" t="s">
        <v>338</v>
      </c>
      <c r="C829" s="57">
        <v>50</v>
      </c>
      <c r="D829" s="57">
        <v>30</v>
      </c>
      <c r="E829" s="58">
        <v>44469</v>
      </c>
      <c r="F829" s="59"/>
      <c r="G829" s="57"/>
      <c r="H829" s="61" t="str">
        <f>IFERROR(VLOOKUP(Abfalldokumentation!$B829,Artikel!A:C,3,FALSE),Abfalldokumentation!$B829)</f>
        <v>Wallnusstraum</v>
      </c>
      <c r="I829" s="90" t="str">
        <f>VLOOKUP(V829,'Linien - BU'!A:B,2,FALSE)</f>
        <v>BU3</v>
      </c>
      <c r="J829" s="91">
        <f t="shared" si="84"/>
        <v>50</v>
      </c>
      <c r="K829" s="92">
        <f>Abfalldokumentation!$E829</f>
        <v>44469</v>
      </c>
      <c r="L829" s="91" t="str">
        <f>IFERROR(IF(AND(OR(Abfalldokumentation!$I829="BU3",Abfalldokumentation!$I829="Verkauf"),Abfalldokumentation!$N829="Schimmel",Abfalldokumentation!$O829="keinen Abnehmer/kein Schälpersonal"),"Div. Zipfel, ES ohne Verwendung",VLOOKUP(Abfalldokumentation!$M829,Produktgruppen!A:B,2,FALSE)),"-")</f>
        <v>Vorschmelz</v>
      </c>
      <c r="M829" s="93" t="str">
        <f>IFERROR(VLOOKUP(Abfalldokumentation!$W829,Artikel!A:C,3,FALSE),Abfalldokumentation!$W829)</f>
        <v>Wallnusstraum</v>
      </c>
      <c r="N829" s="94" t="str">
        <f>VLOOKUP(D829,'Liste Gründe'!A:D,2,FALSE)</f>
        <v>Linienbezogen</v>
      </c>
      <c r="O829" s="92" t="str">
        <f>IF(ISBLANK(F829),VLOOKUP(Abfalldokumentation!$X829,'Liste Gründe'!A:D,3,FALSE),F829)</f>
        <v>Maschinenabfall</v>
      </c>
      <c r="P829" s="94" t="str">
        <f>IF(ISBLANK(Abfalldokumentation!$G829),"-",Abfalldokumentation!$G829)</f>
        <v>-</v>
      </c>
      <c r="Q829" s="93">
        <f t="shared" si="85"/>
        <v>39</v>
      </c>
      <c r="R829" s="94" t="str">
        <f t="shared" si="86"/>
        <v>Produkte</v>
      </c>
      <c r="S829" s="94" t="str">
        <f t="shared" si="87"/>
        <v>BUs</v>
      </c>
      <c r="T829" s="94" t="str">
        <f t="shared" si="88"/>
        <v>Symptome</v>
      </c>
      <c r="U829" s="94" t="str">
        <f>IFERROR(VLOOKUP(Abfalldokumentation!$W829,Kennzahlen!S:U,3,FALSE)*Abfalldokumentation!$J829,"0")</f>
        <v>0</v>
      </c>
      <c r="V829" s="93" t="str">
        <f>IF(ISBLANK(A829),VLOOKUP(Abfalldokumentation!$W829,'Linien - BU'!R:S,2,FALSE),A829)</f>
        <v>Bu3</v>
      </c>
      <c r="W829" s="95" t="str">
        <f t="shared" si="89"/>
        <v>Wallnusstraum</v>
      </c>
      <c r="X829" s="108">
        <f t="shared" si="90"/>
        <v>30</v>
      </c>
      <c r="Y829" s="34"/>
      <c r="AC829" s="34"/>
      <c r="AF829" s="34"/>
      <c r="AG829" s="34"/>
      <c r="AH829" s="34"/>
    </row>
    <row r="830" spans="1:34" ht="30" customHeight="1" x14ac:dyDescent="0.25">
      <c r="A830" s="50" t="s">
        <v>274</v>
      </c>
      <c r="B830" s="51" t="s">
        <v>15119</v>
      </c>
      <c r="C830" s="51">
        <v>10</v>
      </c>
      <c r="D830" s="51">
        <v>34</v>
      </c>
      <c r="E830" s="52">
        <v>44470</v>
      </c>
      <c r="F830" s="53" t="s">
        <v>186</v>
      </c>
      <c r="G830" s="51"/>
      <c r="H830" s="55" t="str">
        <f>IFERROR(VLOOKUP(Abfalldokumentation!$B830,Artikel!A:C,3,FALSE),Abfalldokumentation!$B830)</f>
        <v>ganze Wurst BDK</v>
      </c>
      <c r="I830" s="96" t="str">
        <f>VLOOKUP(V830,'Linien - BU'!A:B,2,FALSE)</f>
        <v>BU1</v>
      </c>
      <c r="J830" s="97">
        <f t="shared" si="84"/>
        <v>10</v>
      </c>
      <c r="K830" s="98">
        <f>Abfalldokumentation!$E830</f>
        <v>44470</v>
      </c>
      <c r="L830" s="97" t="str">
        <f>IFERROR(IF(AND(OR(Abfalldokumentation!$I830="BU3",Abfalldokumentation!$I830="Verkauf"),Abfalldokumentation!$N830="Schimmel",Abfalldokumentation!$O830="keinen Abnehmer/kein Schälpersonal"),"Div. Zipfel, ES ohne Verwendung",VLOOKUP(Abfalldokumentation!$M830,Produktgruppen!A:B,2,FALSE)),"-")</f>
        <v>ganze Würste</v>
      </c>
      <c r="M830" s="99" t="str">
        <f>IFERROR(VLOOKUP(Abfalldokumentation!$W830,Artikel!A:C,3,FALSE),Abfalldokumentation!$W830)</f>
        <v>ganze Wurst BDK</v>
      </c>
      <c r="N830" s="100" t="str">
        <f>VLOOKUP(D830,'Liste Gründe'!A:D,2,FALSE)</f>
        <v>Linienbezogen</v>
      </c>
      <c r="O830" s="98" t="str">
        <f>IF(ISBLANK(F830),VLOOKUP(Abfalldokumentation!$X830,'Liste Gründe'!A:D,3,FALSE),F830)</f>
        <v>Bodenabfall Abfüllung</v>
      </c>
      <c r="P830" s="100" t="str">
        <f>IF(ISBLANK(Abfalldokumentation!$G830),"-",Abfalldokumentation!$G830)</f>
        <v>-</v>
      </c>
      <c r="Q830" s="99">
        <f t="shared" si="85"/>
        <v>39</v>
      </c>
      <c r="R830" s="100" t="str">
        <f t="shared" si="86"/>
        <v>Produkte</v>
      </c>
      <c r="S830" s="100" t="str">
        <f t="shared" si="87"/>
        <v>BUs</v>
      </c>
      <c r="T830" s="100" t="str">
        <f t="shared" si="88"/>
        <v>Symptome</v>
      </c>
      <c r="U830" s="100" t="str">
        <f>IFERROR(VLOOKUP(Abfalldokumentation!$W830,Kennzahlen!S:U,3,FALSE)*Abfalldokumentation!$J830,"0")</f>
        <v>0</v>
      </c>
      <c r="V830" s="99" t="str">
        <f>IF(ISBLANK(A830),VLOOKUP(Abfalldokumentation!$W830,'Linien - BU'!R:S,2,FALSE),A830)</f>
        <v>Räucherei</v>
      </c>
      <c r="W830" s="95" t="str">
        <f t="shared" si="89"/>
        <v>ganze Wurst BDK</v>
      </c>
      <c r="X830" s="108">
        <f t="shared" si="90"/>
        <v>34</v>
      </c>
      <c r="Y830" s="34"/>
      <c r="AC830" s="34"/>
      <c r="AF830" s="34"/>
      <c r="AG830" s="34"/>
      <c r="AH830" s="34"/>
    </row>
    <row r="831" spans="1:34" ht="30" customHeight="1" x14ac:dyDescent="0.25">
      <c r="A831" s="56" t="s">
        <v>274</v>
      </c>
      <c r="B831" s="57" t="s">
        <v>15118</v>
      </c>
      <c r="C831" s="57">
        <v>10</v>
      </c>
      <c r="D831" s="57">
        <v>34</v>
      </c>
      <c r="E831" s="58">
        <v>44470</v>
      </c>
      <c r="F831" s="59" t="s">
        <v>186</v>
      </c>
      <c r="G831" s="57"/>
      <c r="H831" s="61" t="str">
        <f>IFERROR(VLOOKUP(Abfalldokumentation!$B831,Artikel!A:C,3,FALSE),Abfalldokumentation!$B831)</f>
        <v>ganze Wurst Räucher</v>
      </c>
      <c r="I831" s="90" t="str">
        <f>VLOOKUP(V831,'Linien - BU'!A:B,2,FALSE)</f>
        <v>BU1</v>
      </c>
      <c r="J831" s="91">
        <f t="shared" si="84"/>
        <v>10</v>
      </c>
      <c r="K831" s="92">
        <f>Abfalldokumentation!$E831</f>
        <v>44470</v>
      </c>
      <c r="L831" s="91" t="str">
        <f>IFERROR(IF(AND(OR(Abfalldokumentation!$I831="BU3",Abfalldokumentation!$I831="Verkauf"),Abfalldokumentation!$N831="Schimmel",Abfalldokumentation!$O831="keinen Abnehmer/kein Schälpersonal"),"Div. Zipfel, ES ohne Verwendung",VLOOKUP(Abfalldokumentation!$M831,Produktgruppen!A:B,2,FALSE)),"-")</f>
        <v>ganze Würste</v>
      </c>
      <c r="M831" s="93" t="str">
        <f>IFERROR(VLOOKUP(Abfalldokumentation!$W831,Artikel!A:C,3,FALSE),Abfalldokumentation!$W831)</f>
        <v>ganze Wurst Räucher</v>
      </c>
      <c r="N831" s="94" t="str">
        <f>VLOOKUP(D831,'Liste Gründe'!A:D,2,FALSE)</f>
        <v>Linienbezogen</v>
      </c>
      <c r="O831" s="92" t="str">
        <f>IF(ISBLANK(F831),VLOOKUP(Abfalldokumentation!$X831,'Liste Gründe'!A:D,3,FALSE),F831)</f>
        <v>Bodenabfall Abfüllung</v>
      </c>
      <c r="P831" s="94" t="str">
        <f>IF(ISBLANK(Abfalldokumentation!$G831),"-",Abfalldokumentation!$G831)</f>
        <v>-</v>
      </c>
      <c r="Q831" s="93">
        <f t="shared" si="85"/>
        <v>39</v>
      </c>
      <c r="R831" s="94" t="str">
        <f t="shared" si="86"/>
        <v>Produkte</v>
      </c>
      <c r="S831" s="94" t="str">
        <f t="shared" si="87"/>
        <v>BUs</v>
      </c>
      <c r="T831" s="94" t="str">
        <f t="shared" si="88"/>
        <v>Symptome</v>
      </c>
      <c r="U831" s="94" t="str">
        <f>IFERROR(VLOOKUP(Abfalldokumentation!$W831,Kennzahlen!S:U,3,FALSE)*Abfalldokumentation!$J831,"0")</f>
        <v>0</v>
      </c>
      <c r="V831" s="93" t="str">
        <f>IF(ISBLANK(A831),VLOOKUP(Abfalldokumentation!$W831,'Linien - BU'!R:S,2,FALSE),A831)</f>
        <v>Räucherei</v>
      </c>
      <c r="W831" s="95" t="str">
        <f t="shared" si="89"/>
        <v>ganze Wurst Räucher</v>
      </c>
      <c r="X831" s="108">
        <f t="shared" si="90"/>
        <v>34</v>
      </c>
      <c r="Y831" s="34"/>
      <c r="AC831" s="34"/>
      <c r="AF831" s="34"/>
      <c r="AG831" s="34"/>
      <c r="AH831" s="34"/>
    </row>
    <row r="832" spans="1:34" ht="30" customHeight="1" x14ac:dyDescent="0.25">
      <c r="A832" s="50" t="s">
        <v>59</v>
      </c>
      <c r="B832" s="51" t="s">
        <v>57</v>
      </c>
      <c r="C832" s="51">
        <v>10</v>
      </c>
      <c r="D832" s="62">
        <v>73</v>
      </c>
      <c r="E832" s="52">
        <v>44470</v>
      </c>
      <c r="F832" s="53" t="s">
        <v>58</v>
      </c>
      <c r="G832" s="51" t="s">
        <v>58</v>
      </c>
      <c r="H832" s="55" t="str">
        <f>IFERROR(VLOOKUP(Abfalldokumentation!$B832,Artikel!A:C,3,FALSE),Abfalldokumentation!$B832)</f>
        <v>Laborproben</v>
      </c>
      <c r="I832" s="96" t="str">
        <f>VLOOKUP(V832,'Linien - BU'!A:B,2,FALSE)</f>
        <v>Rest</v>
      </c>
      <c r="J832" s="97">
        <f t="shared" si="84"/>
        <v>10</v>
      </c>
      <c r="K832" s="98">
        <f>Abfalldokumentation!$E832</f>
        <v>44470</v>
      </c>
      <c r="L832" s="97" t="str">
        <f>IFERROR(IF(AND(OR(Abfalldokumentation!$I832="BU3",Abfalldokumentation!$I832="Verkauf"),Abfalldokumentation!$N832="Schimmel",Abfalldokumentation!$O832="keinen Abnehmer/kein Schälpersonal"),"Div. Zipfel, ES ohne Verwendung",VLOOKUP(Abfalldokumentation!$M832,Produktgruppen!A:B,2,FALSE)),"-")</f>
        <v>Qualitätssicherung</v>
      </c>
      <c r="M832" s="99" t="str">
        <f>IFERROR(VLOOKUP(Abfalldokumentation!$W832,Artikel!A:C,3,FALSE),Abfalldokumentation!$W832)</f>
        <v>Laborproben</v>
      </c>
      <c r="N832" s="100" t="str">
        <f>VLOOKUP(D832,'Liste Gründe'!A:D,2,FALSE)</f>
        <v>Qualitätssicherung</v>
      </c>
      <c r="O832" s="98" t="str">
        <f>IF(ISBLANK(F832),VLOOKUP(Abfalldokumentation!$X832,'Liste Gründe'!A:D,3,FALSE),F832)</f>
        <v>Laborprobe</v>
      </c>
      <c r="P832" s="100" t="str">
        <f>IF(ISBLANK(Abfalldokumentation!$G832),"-",Abfalldokumentation!$G832)</f>
        <v>Laborprobe</v>
      </c>
      <c r="Q832" s="99">
        <f t="shared" si="85"/>
        <v>39</v>
      </c>
      <c r="R832" s="100" t="str">
        <f t="shared" si="86"/>
        <v>Produkte</v>
      </c>
      <c r="S832" s="100" t="str">
        <f t="shared" si="87"/>
        <v>BUs</v>
      </c>
      <c r="T832" s="100" t="str">
        <f t="shared" si="88"/>
        <v>Symptome</v>
      </c>
      <c r="U832" s="100" t="str">
        <f>IFERROR(VLOOKUP(Abfalldokumentation!$W832,Kennzahlen!S:U,3,FALSE)*Abfalldokumentation!$J832,"0")</f>
        <v>0</v>
      </c>
      <c r="V832" s="99" t="str">
        <f>IF(ISBLANK(A832),VLOOKUP(Abfalldokumentation!$W832,'Linien - BU'!R:S,2,FALSE),A832)</f>
        <v>Labor</v>
      </c>
      <c r="W832" s="95" t="str">
        <f t="shared" si="89"/>
        <v>Laborproben</v>
      </c>
      <c r="X832" s="108">
        <f t="shared" si="90"/>
        <v>73</v>
      </c>
      <c r="Y832" s="34"/>
      <c r="AC832" s="34"/>
      <c r="AF832" s="34"/>
      <c r="AG832" s="34"/>
      <c r="AH832" s="34"/>
    </row>
    <row r="833" spans="1:34" ht="30" customHeight="1" x14ac:dyDescent="0.25">
      <c r="A833" s="56" t="s">
        <v>59</v>
      </c>
      <c r="B833" s="59" t="s">
        <v>90</v>
      </c>
      <c r="C833" s="57">
        <v>70</v>
      </c>
      <c r="D833" s="57">
        <v>70</v>
      </c>
      <c r="E833" s="58">
        <v>44470</v>
      </c>
      <c r="F833" s="59" t="s">
        <v>90</v>
      </c>
      <c r="G833" s="57" t="s">
        <v>90</v>
      </c>
      <c r="H833" s="61" t="str">
        <f>IFERROR(VLOOKUP(Abfalldokumentation!$B833,Artikel!A:C,3,FALSE),Abfalldokumentation!$B833)</f>
        <v>Rückstellproben</v>
      </c>
      <c r="I833" s="90" t="str">
        <f>VLOOKUP(V833,'Linien - BU'!A:B,2,FALSE)</f>
        <v>Rest</v>
      </c>
      <c r="J833" s="91">
        <f t="shared" si="84"/>
        <v>70</v>
      </c>
      <c r="K833" s="92">
        <f>Abfalldokumentation!$E833</f>
        <v>44470</v>
      </c>
      <c r="L833" s="91" t="str">
        <f>IFERROR(IF(AND(OR(Abfalldokumentation!$I833="BU3",Abfalldokumentation!$I833="Verkauf"),Abfalldokumentation!$N833="Schimmel",Abfalldokumentation!$O833="keinen Abnehmer/kein Schälpersonal"),"Div. Zipfel, ES ohne Verwendung",VLOOKUP(Abfalldokumentation!$M833,Produktgruppen!A:B,2,FALSE)),"-")</f>
        <v>Qualitätssicherung</v>
      </c>
      <c r="M833" s="93" t="str">
        <f>IFERROR(VLOOKUP(Abfalldokumentation!$W833,Artikel!A:C,3,FALSE),Abfalldokumentation!$W833)</f>
        <v>Rückstellproben</v>
      </c>
      <c r="N833" s="94" t="str">
        <f>VLOOKUP(D833,'Liste Gründe'!A:D,2,FALSE)</f>
        <v>Qualitätssicherung</v>
      </c>
      <c r="O833" s="92" t="str">
        <f>IF(ISBLANK(F833),VLOOKUP(Abfalldokumentation!$X833,'Liste Gründe'!A:D,3,FALSE),F833)</f>
        <v>Rückstellproben</v>
      </c>
      <c r="P833" s="94" t="str">
        <f>IF(ISBLANK(Abfalldokumentation!$G833),"-",Abfalldokumentation!$G833)</f>
        <v>Rückstellproben</v>
      </c>
      <c r="Q833" s="93">
        <f t="shared" si="85"/>
        <v>39</v>
      </c>
      <c r="R833" s="94" t="str">
        <f t="shared" si="86"/>
        <v>Produkte</v>
      </c>
      <c r="S833" s="94" t="str">
        <f t="shared" si="87"/>
        <v>BUs</v>
      </c>
      <c r="T833" s="94" t="str">
        <f t="shared" si="88"/>
        <v>Symptome</v>
      </c>
      <c r="U833" s="94" t="str">
        <f>IFERROR(VLOOKUP(Abfalldokumentation!$W833,Kennzahlen!S:U,3,FALSE)*Abfalldokumentation!$J833,"0")</f>
        <v>0</v>
      </c>
      <c r="V833" s="93" t="str">
        <f>IF(ISBLANK(A833),VLOOKUP(Abfalldokumentation!$W833,'Linien - BU'!R:S,2,FALSE),A833)</f>
        <v>Labor</v>
      </c>
      <c r="W833" s="95" t="str">
        <f t="shared" si="89"/>
        <v>Rückstellproben</v>
      </c>
      <c r="X833" s="108">
        <f t="shared" si="90"/>
        <v>70</v>
      </c>
      <c r="Y833" s="34"/>
      <c r="AC833" s="34"/>
      <c r="AF833" s="34"/>
      <c r="AG833" s="34"/>
      <c r="AH833" s="34"/>
    </row>
    <row r="834" spans="1:34" ht="30" customHeight="1" x14ac:dyDescent="0.25">
      <c r="A834" s="50" t="s">
        <v>59</v>
      </c>
      <c r="B834" s="53" t="s">
        <v>90</v>
      </c>
      <c r="C834" s="64">
        <v>163</v>
      </c>
      <c r="D834" s="51">
        <v>70</v>
      </c>
      <c r="E834" s="52">
        <v>44470</v>
      </c>
      <c r="F834" s="53"/>
      <c r="G834" s="51"/>
      <c r="H834" s="65" t="str">
        <f>IFERROR(VLOOKUP(Abfalldokumentation!$B834,Artikel!A:C,3,FALSE),Abfalldokumentation!$B834)</f>
        <v>Rückstellproben</v>
      </c>
      <c r="I834" s="96" t="str">
        <f>VLOOKUP(V834,'Linien - BU'!A:B,2,FALSE)</f>
        <v>Rest</v>
      </c>
      <c r="J834" s="97">
        <f t="shared" ref="J834:J897" si="91">C834</f>
        <v>163</v>
      </c>
      <c r="K834" s="98">
        <f>Abfalldokumentation!$E834</f>
        <v>44470</v>
      </c>
      <c r="L834" s="97" t="str">
        <f>IFERROR(IF(AND(OR(Abfalldokumentation!$I834="BU3",Abfalldokumentation!$I834="Verkauf"),Abfalldokumentation!$N834="Schimmel",Abfalldokumentation!$O834="keinen Abnehmer/kein Schälpersonal"),"Div. Zipfel, ES ohne Verwendung",VLOOKUP(Abfalldokumentation!$M834,Produktgruppen!A:B,2,FALSE)),"-")</f>
        <v>Qualitätssicherung</v>
      </c>
      <c r="M834" s="99" t="str">
        <f>IFERROR(VLOOKUP(Abfalldokumentation!$W834,Artikel!A:C,3,FALSE),Abfalldokumentation!$W834)</f>
        <v>Rückstellproben</v>
      </c>
      <c r="N834" s="100" t="str">
        <f>VLOOKUP(D834,'Liste Gründe'!A:D,2,FALSE)</f>
        <v>Qualitätssicherung</v>
      </c>
      <c r="O834" s="98" t="str">
        <f>IF(ISBLANK(F834),VLOOKUP(Abfalldokumentation!$X834,'Liste Gründe'!A:D,3,FALSE),F834)</f>
        <v>Rückstellproben</v>
      </c>
      <c r="P834" s="100" t="str">
        <f>IF(ISBLANK(Abfalldokumentation!$G834),"-",Abfalldokumentation!$G834)</f>
        <v>-</v>
      </c>
      <c r="Q834" s="99">
        <f t="shared" ref="Q834:Q897" si="92">_xlfn.ISOWEEKNUM(K834)</f>
        <v>39</v>
      </c>
      <c r="R834" s="100" t="str">
        <f t="shared" ref="R834:R897" si="93">"Produkte"</f>
        <v>Produkte</v>
      </c>
      <c r="S834" s="100" t="str">
        <f t="shared" ref="S834:S897" si="94">"BUs"</f>
        <v>BUs</v>
      </c>
      <c r="T834" s="100" t="str">
        <f t="shared" ref="T834:T897" si="95">"Symptome"</f>
        <v>Symptome</v>
      </c>
      <c r="U834" s="100" t="str">
        <f>IFERROR(VLOOKUP(Abfalldokumentation!$W834,Kennzahlen!S:U,3,FALSE)*Abfalldokumentation!$J834,"0")</f>
        <v>0</v>
      </c>
      <c r="V834" s="99" t="str">
        <f>IF(ISBLANK(A834),VLOOKUP(Abfalldokumentation!$W834,'Linien - BU'!R:S,2,FALSE),A834)</f>
        <v>Labor</v>
      </c>
      <c r="W834" s="95" t="str">
        <f t="shared" ref="W834:W897" si="96">B834</f>
        <v>Rückstellproben</v>
      </c>
      <c r="X834" s="108">
        <f t="shared" ref="X834:X897" si="97">D834</f>
        <v>70</v>
      </c>
      <c r="Y834" s="34"/>
      <c r="AC834" s="34"/>
      <c r="AF834" s="34"/>
      <c r="AG834" s="34"/>
      <c r="AH834" s="34"/>
    </row>
    <row r="835" spans="1:34" ht="30" customHeight="1" x14ac:dyDescent="0.25">
      <c r="A835" s="56" t="s">
        <v>59</v>
      </c>
      <c r="B835" s="57" t="s">
        <v>344</v>
      </c>
      <c r="C835" s="57">
        <v>20</v>
      </c>
      <c r="D835" s="63">
        <v>73</v>
      </c>
      <c r="E835" s="58">
        <v>44470</v>
      </c>
      <c r="F835" s="59" t="s">
        <v>58</v>
      </c>
      <c r="G835" s="57" t="s">
        <v>58</v>
      </c>
      <c r="H835" s="61" t="str">
        <f>IFERROR(VLOOKUP(Abfalldokumentation!$B835,Artikel!A:C,3,FALSE),Abfalldokumentation!$B835)</f>
        <v>SKZ Ammerland Block</v>
      </c>
      <c r="I835" s="90" t="str">
        <f>VLOOKUP(V835,'Linien - BU'!A:B,2,FALSE)</f>
        <v>Rest</v>
      </c>
      <c r="J835" s="91">
        <f t="shared" si="91"/>
        <v>20</v>
      </c>
      <c r="K835" s="92">
        <f>Abfalldokumentation!$E835</f>
        <v>44470</v>
      </c>
      <c r="L835" s="91" t="str">
        <f>IFERROR(IF(AND(OR(Abfalldokumentation!$I835="BU3",Abfalldokumentation!$I835="Verkauf"),Abfalldokumentation!$N835="Schimmel",Abfalldokumentation!$O835="keinen Abnehmer/kein Schälpersonal"),"Div. Zipfel, ES ohne Verwendung",VLOOKUP(Abfalldokumentation!$M835,Produktgruppen!A:B,2,FALSE)),"-")</f>
        <v>Rest</v>
      </c>
      <c r="M835" s="93" t="str">
        <f>IFERROR(VLOOKUP(Abfalldokumentation!$W835,Artikel!A:C,3,FALSE),Abfalldokumentation!$W835)</f>
        <v>SKZ Ammerland Block</v>
      </c>
      <c r="N835" s="94" t="str">
        <f>VLOOKUP(D835,'Liste Gründe'!A:D,2,FALSE)</f>
        <v>Qualitätssicherung</v>
      </c>
      <c r="O835" s="92" t="str">
        <f>IF(ISBLANK(F835),VLOOKUP(Abfalldokumentation!$X835,'Liste Gründe'!A:D,3,FALSE),F835)</f>
        <v>Laborprobe</v>
      </c>
      <c r="P835" s="94" t="str">
        <f>IF(ISBLANK(Abfalldokumentation!$G835),"-",Abfalldokumentation!$G835)</f>
        <v>Laborprobe</v>
      </c>
      <c r="Q835" s="93">
        <f t="shared" si="92"/>
        <v>39</v>
      </c>
      <c r="R835" s="94" t="str">
        <f t="shared" si="93"/>
        <v>Produkte</v>
      </c>
      <c r="S835" s="94" t="str">
        <f t="shared" si="94"/>
        <v>BUs</v>
      </c>
      <c r="T835" s="94" t="str">
        <f t="shared" si="95"/>
        <v>Symptome</v>
      </c>
      <c r="U835" s="94" t="str">
        <f>IFERROR(VLOOKUP(Abfalldokumentation!$W835,Kennzahlen!S:U,3,FALSE)*Abfalldokumentation!$J835,"0")</f>
        <v>0</v>
      </c>
      <c r="V835" s="93" t="str">
        <f>IF(ISBLANK(A835),VLOOKUP(Abfalldokumentation!$W835,'Linien - BU'!R:S,2,FALSE),A835)</f>
        <v>Labor</v>
      </c>
      <c r="W835" s="95" t="str">
        <f t="shared" si="96"/>
        <v>SKZ Ammerland Block</v>
      </c>
      <c r="X835" s="108">
        <f t="shared" si="97"/>
        <v>73</v>
      </c>
      <c r="Y835" s="34"/>
      <c r="AC835" s="34"/>
      <c r="AF835" s="34"/>
      <c r="AG835" s="34"/>
      <c r="AH835" s="34"/>
    </row>
    <row r="836" spans="1:34" ht="30" customHeight="1" x14ac:dyDescent="0.25">
      <c r="A836" s="50" t="s">
        <v>41</v>
      </c>
      <c r="B836" s="51">
        <v>29500498</v>
      </c>
      <c r="C836" s="51">
        <v>641</v>
      </c>
      <c r="D836" s="51">
        <v>12</v>
      </c>
      <c r="E836" s="52">
        <v>44473</v>
      </c>
      <c r="F836" s="53" t="s">
        <v>39</v>
      </c>
      <c r="G836" s="51" t="s">
        <v>36</v>
      </c>
      <c r="H836" s="55" t="str">
        <f>IFERROR(VLOOKUP(Abfalldokumentation!$B836,Artikel!A:C,3,FALSE),Abfalldokumentation!$B836)</f>
        <v>VOS Räucher Natur Natri</v>
      </c>
      <c r="I836" s="96" t="str">
        <f>VLOOKUP(V836,'Linien - BU'!A:B,2,FALSE)</f>
        <v>BU1</v>
      </c>
      <c r="J836" s="97">
        <f t="shared" si="91"/>
        <v>641</v>
      </c>
      <c r="K836" s="98">
        <f>Abfalldokumentation!$E836</f>
        <v>44473</v>
      </c>
      <c r="L836" s="97" t="str">
        <f>IFERROR(IF(AND(OR(Abfalldokumentation!$I836="BU3",Abfalldokumentation!$I836="Verkauf"),Abfalldokumentation!$N836="Schimmel",Abfalldokumentation!$O836="keinen Abnehmer/kein Schälpersonal"),"Div. Zipfel, ES ohne Verwendung",VLOOKUP(Abfalldokumentation!$M836,Produktgruppen!A:B,2,FALSE)),"-")</f>
        <v>Vorschmelz</v>
      </c>
      <c r="M836" s="99" t="str">
        <f>IFERROR(VLOOKUP(Abfalldokumentation!$W836,Artikel!A:C,3,FALSE),Abfalldokumentation!$W836)</f>
        <v>VOS Räucher Natur Natri</v>
      </c>
      <c r="N836" s="100" t="str">
        <f>VLOOKUP(D836,'Liste Gründe'!A:D,2,FALSE)</f>
        <v>Schimmel</v>
      </c>
      <c r="O836" s="98" t="str">
        <f>IF(ISBLANK(F836),VLOOKUP(Abfalldokumentation!$X836,'Liste Gründe'!A:D,3,FALSE),F836)</f>
        <v>keine Verarbeitung</v>
      </c>
      <c r="P836" s="100" t="str">
        <f>IF(ISBLANK(Abfalldokumentation!$G836),"-",Abfalldokumentation!$G836)</f>
        <v>-</v>
      </c>
      <c r="Q836" s="99">
        <f t="shared" si="92"/>
        <v>40</v>
      </c>
      <c r="R836" s="100" t="str">
        <f t="shared" si="93"/>
        <v>Produkte</v>
      </c>
      <c r="S836" s="100" t="str">
        <f t="shared" si="94"/>
        <v>BUs</v>
      </c>
      <c r="T836" s="100" t="str">
        <f t="shared" si="95"/>
        <v>Symptome</v>
      </c>
      <c r="U836" s="100">
        <f>IFERROR(VLOOKUP(Abfalldokumentation!$W836,Kennzahlen!S:U,3,FALSE)*Abfalldokumentation!$J836,"0")</f>
        <v>320.5</v>
      </c>
      <c r="V836" s="99" t="str">
        <f>IF(ISBLANK(A836),VLOOKUP(Abfalldokumentation!$W836,'Linien - BU'!R:S,2,FALSE),A836)</f>
        <v>Schmelze</v>
      </c>
      <c r="W836" s="95">
        <f t="shared" si="96"/>
        <v>29500498</v>
      </c>
      <c r="X836" s="108">
        <f t="shared" si="97"/>
        <v>12</v>
      </c>
      <c r="Y836" s="34"/>
      <c r="AC836" s="34"/>
      <c r="AF836" s="34"/>
      <c r="AG836" s="34"/>
      <c r="AH836" s="34"/>
    </row>
    <row r="837" spans="1:34" ht="30" customHeight="1" x14ac:dyDescent="0.25">
      <c r="A837" s="56" t="s">
        <v>8</v>
      </c>
      <c r="B837" s="57">
        <v>29500528</v>
      </c>
      <c r="C837" s="57">
        <v>178</v>
      </c>
      <c r="D837" s="57">
        <v>12</v>
      </c>
      <c r="E837" s="58">
        <v>44473</v>
      </c>
      <c r="F837" s="59" t="s">
        <v>15037</v>
      </c>
      <c r="G837" s="57" t="s">
        <v>36</v>
      </c>
      <c r="H837" s="61" t="str">
        <f>IFERROR(VLOOKUP(Abfalldokumentation!$B837,Artikel!A:C,3,FALSE),Abfalldokumentation!$B837)</f>
        <v>VOS Räucher Schinken Vo</v>
      </c>
      <c r="I837" s="90" t="str">
        <f>VLOOKUP(V837,'Linien - BU'!A:B,2,FALSE)</f>
        <v>BU3</v>
      </c>
      <c r="J837" s="91">
        <f t="shared" si="91"/>
        <v>178</v>
      </c>
      <c r="K837" s="92">
        <f>Abfalldokumentation!$E837</f>
        <v>44473</v>
      </c>
      <c r="L837" s="91" t="str">
        <f>IFERROR(IF(AND(OR(Abfalldokumentation!$I837="BU3",Abfalldokumentation!$I837="Verkauf"),Abfalldokumentation!$N837="Schimmel",Abfalldokumentation!$O837="keinen Abnehmer/kein Schälpersonal"),"Div. Zipfel, ES ohne Verwendung",VLOOKUP(Abfalldokumentation!$M837,Produktgruppen!A:B,2,FALSE)),"-")</f>
        <v>Vorschmelz</v>
      </c>
      <c r="M837" s="93" t="str">
        <f>IFERROR(VLOOKUP(Abfalldokumentation!$W837,Artikel!A:C,3,FALSE),Abfalldokumentation!$W837)</f>
        <v>VOS Räucher Schinken Vo</v>
      </c>
      <c r="N837" s="94" t="str">
        <f>VLOOKUP(D837,'Liste Gründe'!A:D,2,FALSE)</f>
        <v>Schimmel</v>
      </c>
      <c r="O837" s="92" t="str">
        <f>IF(ISBLANK(F837),VLOOKUP(Abfalldokumentation!$X837,'Liste Gründe'!A:D,3,FALSE),F837)</f>
        <v>VOS &gt; Einsatz</v>
      </c>
      <c r="P837" s="94" t="str">
        <f>IF(ISBLANK(Abfalldokumentation!$G837),"-",Abfalldokumentation!$G837)</f>
        <v>-</v>
      </c>
      <c r="Q837" s="93">
        <f t="shared" si="92"/>
        <v>40</v>
      </c>
      <c r="R837" s="94" t="str">
        <f t="shared" si="93"/>
        <v>Produkte</v>
      </c>
      <c r="S837" s="94" t="str">
        <f t="shared" si="94"/>
        <v>BUs</v>
      </c>
      <c r="T837" s="94" t="str">
        <f t="shared" si="95"/>
        <v>Symptome</v>
      </c>
      <c r="U837" s="94">
        <f>IFERROR(VLOOKUP(Abfalldokumentation!$W837,Kennzahlen!S:U,3,FALSE)*Abfalldokumentation!$J837,"0")</f>
        <v>89</v>
      </c>
      <c r="V837" s="93" t="str">
        <f>IF(ISBLANK(A837),VLOOKUP(Abfalldokumentation!$W837,'Linien - BU'!R:S,2,FALSE),A837)</f>
        <v>BU3</v>
      </c>
      <c r="W837" s="95">
        <f t="shared" si="96"/>
        <v>29500528</v>
      </c>
      <c r="X837" s="108">
        <f t="shared" si="97"/>
        <v>12</v>
      </c>
      <c r="Y837" s="34"/>
      <c r="AC837" s="34"/>
      <c r="AF837" s="34"/>
      <c r="AG837" s="34"/>
      <c r="AH837" s="34"/>
    </row>
    <row r="838" spans="1:34" ht="30" customHeight="1" x14ac:dyDescent="0.25">
      <c r="A838" s="50" t="s">
        <v>8</v>
      </c>
      <c r="B838" s="51">
        <v>29500565</v>
      </c>
      <c r="C838" s="51">
        <v>547</v>
      </c>
      <c r="D838" s="51">
        <v>12</v>
      </c>
      <c r="E838" s="52">
        <v>44473</v>
      </c>
      <c r="F838" s="53" t="s">
        <v>10</v>
      </c>
      <c r="G838" s="51" t="s">
        <v>354</v>
      </c>
      <c r="H838" s="55" t="str">
        <f>IFERROR(VLOOKUP(Abfalldokumentation!$B838,Artikel!A:C,3,FALSE),Abfalldokumentation!$B838)</f>
        <v>VOS Räucher Vorschmelzr</v>
      </c>
      <c r="I838" s="96" t="str">
        <f>VLOOKUP(V838,'Linien - BU'!A:B,2,FALSE)</f>
        <v>BU3</v>
      </c>
      <c r="J838" s="97">
        <f t="shared" si="91"/>
        <v>547</v>
      </c>
      <c r="K838" s="98">
        <f>Abfalldokumentation!$E838</f>
        <v>44473</v>
      </c>
      <c r="L838" s="97" t="str">
        <f>IFERROR(IF(AND(OR(Abfalldokumentation!$I838="BU3",Abfalldokumentation!$I838="Verkauf"),Abfalldokumentation!$N838="Schimmel",Abfalldokumentation!$O838="keinen Abnehmer/kein Schälpersonal"),"Div. Zipfel, ES ohne Verwendung",VLOOKUP(Abfalldokumentation!$M838,Produktgruppen!A:B,2,FALSE)),"-")</f>
        <v>Vorschmelz</v>
      </c>
      <c r="M838" s="99" t="str">
        <f>IFERROR(VLOOKUP(Abfalldokumentation!$W838,Artikel!A:C,3,FALSE),Abfalldokumentation!$W838)</f>
        <v>VOS Räucher Vorschmelzr</v>
      </c>
      <c r="N838" s="100" t="str">
        <f>VLOOKUP(D838,'Liste Gründe'!A:D,2,FALSE)</f>
        <v>Schimmel</v>
      </c>
      <c r="O838" s="98" t="str">
        <f>IF(ISBLANK(F838),VLOOKUP(Abfalldokumentation!$X838,'Liste Gründe'!A:D,3,FALSE),F838)</f>
        <v>Rest</v>
      </c>
      <c r="P838" s="100" t="str">
        <f>IF(ISBLANK(Abfalldokumentation!$G838),"-",Abfalldokumentation!$G838)</f>
        <v>Fehlproduktion/unterbefüllt</v>
      </c>
      <c r="Q838" s="99">
        <f t="shared" si="92"/>
        <v>40</v>
      </c>
      <c r="R838" s="100" t="str">
        <f t="shared" si="93"/>
        <v>Produkte</v>
      </c>
      <c r="S838" s="100" t="str">
        <f t="shared" si="94"/>
        <v>BUs</v>
      </c>
      <c r="T838" s="100" t="str">
        <f t="shared" si="95"/>
        <v>Symptome</v>
      </c>
      <c r="U838" s="100">
        <f>IFERROR(VLOOKUP(Abfalldokumentation!$W838,Kennzahlen!S:U,3,FALSE)*Abfalldokumentation!$J838,"0")</f>
        <v>273.5</v>
      </c>
      <c r="V838" s="99" t="str">
        <f>IF(ISBLANK(A838),VLOOKUP(Abfalldokumentation!$W838,'Linien - BU'!R:S,2,FALSE),A838)</f>
        <v>BU3</v>
      </c>
      <c r="W838" s="95">
        <f t="shared" si="96"/>
        <v>29500565</v>
      </c>
      <c r="X838" s="108">
        <f t="shared" si="97"/>
        <v>12</v>
      </c>
      <c r="Y838" s="34"/>
      <c r="AC838" s="34"/>
      <c r="AF838" s="34"/>
      <c r="AG838" s="34"/>
      <c r="AH838" s="34"/>
    </row>
    <row r="839" spans="1:34" ht="30" customHeight="1" x14ac:dyDescent="0.25">
      <c r="A839" s="56" t="s">
        <v>9</v>
      </c>
      <c r="B839" s="57">
        <v>29500887</v>
      </c>
      <c r="C839" s="57">
        <v>2</v>
      </c>
      <c r="D839" s="57">
        <v>61</v>
      </c>
      <c r="E839" s="58">
        <v>44473</v>
      </c>
      <c r="F839" s="59" t="s">
        <v>36</v>
      </c>
      <c r="G839" s="57" t="s">
        <v>36</v>
      </c>
      <c r="H839" s="61" t="str">
        <f>IFERROR(VLOOKUP(Abfalldokumentation!$B839,Artikel!A:C,3,FALSE),Abfalldokumentation!$B839)</f>
        <v>ABS ZIEGE-GOU</v>
      </c>
      <c r="I839" s="90" t="str">
        <f>VLOOKUP(V839,'Linien - BU'!A:B,2,FALSE)</f>
        <v>BU4</v>
      </c>
      <c r="J839" s="91">
        <f t="shared" si="91"/>
        <v>2</v>
      </c>
      <c r="K839" s="92">
        <f>Abfalldokumentation!$E839</f>
        <v>44473</v>
      </c>
      <c r="L839" s="91" t="str">
        <f>IFERROR(IF(AND(OR(Abfalldokumentation!$I839="BU3",Abfalldokumentation!$I839="Verkauf"),Abfalldokumentation!$N839="Schimmel",Abfalldokumentation!$O839="keinen Abnehmer/kein Schälpersonal"),"Div. Zipfel, ES ohne Verwendung",VLOOKUP(Abfalldokumentation!$M839,Produktgruppen!A:B,2,FALSE)),"-")</f>
        <v>ABS</v>
      </c>
      <c r="M839" s="93" t="str">
        <f>IFERROR(VLOOKUP(Abfalldokumentation!$W839,Artikel!A:C,3,FALSE),Abfalldokumentation!$W839)</f>
        <v>ABS ZIEGE-GOU</v>
      </c>
      <c r="N839" s="94" t="str">
        <f>VLOOKUP(D839,'Liste Gründe'!A:D,2,FALSE)</f>
        <v>keinen Verwendungszweck</v>
      </c>
      <c r="O839" s="92" t="str">
        <f>IF(ISBLANK(F839),VLOOKUP(Abfalldokumentation!$X839,'Liste Gründe'!A:D,3,FALSE),F839)</f>
        <v>-</v>
      </c>
      <c r="P839" s="94" t="str">
        <f>IF(ISBLANK(Abfalldokumentation!$G839),"-",Abfalldokumentation!$G839)</f>
        <v>-</v>
      </c>
      <c r="Q839" s="93">
        <f t="shared" si="92"/>
        <v>40</v>
      </c>
      <c r="R839" s="94" t="str">
        <f t="shared" si="93"/>
        <v>Produkte</v>
      </c>
      <c r="S839" s="94" t="str">
        <f t="shared" si="94"/>
        <v>BUs</v>
      </c>
      <c r="T839" s="94" t="str">
        <f t="shared" si="95"/>
        <v>Symptome</v>
      </c>
      <c r="U839" s="94">
        <f>IFERROR(VLOOKUP(Abfalldokumentation!$W839,Kennzahlen!S:U,3,FALSE)*Abfalldokumentation!$J839,"0")</f>
        <v>2</v>
      </c>
      <c r="V839" s="93" t="str">
        <f>IF(ISBLANK(A839),VLOOKUP(Abfalldokumentation!$W839,'Linien - BU'!R:S,2,FALSE),A839)</f>
        <v>BU4</v>
      </c>
      <c r="W839" s="95">
        <f t="shared" si="96"/>
        <v>29500887</v>
      </c>
      <c r="X839" s="108">
        <f t="shared" si="97"/>
        <v>61</v>
      </c>
      <c r="Y839" s="34"/>
      <c r="AC839" s="34"/>
      <c r="AF839" s="34"/>
      <c r="AG839" s="34"/>
      <c r="AH839" s="34"/>
    </row>
    <row r="840" spans="1:34" ht="30" customHeight="1" x14ac:dyDescent="0.25">
      <c r="A840" s="50" t="s">
        <v>9</v>
      </c>
      <c r="B840" s="51">
        <v>29500892</v>
      </c>
      <c r="C840" s="51">
        <v>15</v>
      </c>
      <c r="D840" s="51">
        <v>61</v>
      </c>
      <c r="E840" s="52">
        <v>44473</v>
      </c>
      <c r="F840" s="53" t="s">
        <v>36</v>
      </c>
      <c r="G840" s="51" t="s">
        <v>36</v>
      </c>
      <c r="H840" s="55" t="str">
        <f>IFERROR(VLOOKUP(Abfalldokumentation!$B840,Artikel!A:C,3,FALSE),Abfalldokumentation!$B840)</f>
        <v>ABS BLU-FOU</v>
      </c>
      <c r="I840" s="96" t="str">
        <f>VLOOKUP(V840,'Linien - BU'!A:B,2,FALSE)</f>
        <v>BU4</v>
      </c>
      <c r="J840" s="97">
        <f t="shared" si="91"/>
        <v>15</v>
      </c>
      <c r="K840" s="98">
        <f>Abfalldokumentation!$E840</f>
        <v>44473</v>
      </c>
      <c r="L840" s="97" t="str">
        <f>IFERROR(IF(AND(OR(Abfalldokumentation!$I840="BU3",Abfalldokumentation!$I840="Verkauf"),Abfalldokumentation!$N840="Schimmel",Abfalldokumentation!$O840="keinen Abnehmer/kein Schälpersonal"),"Div. Zipfel, ES ohne Verwendung",VLOOKUP(Abfalldokumentation!$M840,Produktgruppen!A:B,2,FALSE)),"-")</f>
        <v>ABS</v>
      </c>
      <c r="M840" s="99" t="str">
        <f>IFERROR(VLOOKUP(Abfalldokumentation!$W840,Artikel!A:C,3,FALSE),Abfalldokumentation!$W840)</f>
        <v>ABS BLU-FOU</v>
      </c>
      <c r="N840" s="100" t="str">
        <f>VLOOKUP(D840,'Liste Gründe'!A:D,2,FALSE)</f>
        <v>keinen Verwendungszweck</v>
      </c>
      <c r="O840" s="98" t="str">
        <f>IF(ISBLANK(F840),VLOOKUP(Abfalldokumentation!$X840,'Liste Gründe'!A:D,3,FALSE),F840)</f>
        <v>-</v>
      </c>
      <c r="P840" s="100" t="str">
        <f>IF(ISBLANK(Abfalldokumentation!$G840),"-",Abfalldokumentation!$G840)</f>
        <v>-</v>
      </c>
      <c r="Q840" s="99">
        <f t="shared" si="92"/>
        <v>40</v>
      </c>
      <c r="R840" s="100" t="str">
        <f t="shared" si="93"/>
        <v>Produkte</v>
      </c>
      <c r="S840" s="100" t="str">
        <f t="shared" si="94"/>
        <v>BUs</v>
      </c>
      <c r="T840" s="100" t="str">
        <f t="shared" si="95"/>
        <v>Symptome</v>
      </c>
      <c r="U840" s="100">
        <f>IFERROR(VLOOKUP(Abfalldokumentation!$W840,Kennzahlen!S:U,3,FALSE)*Abfalldokumentation!$J840,"0")</f>
        <v>0.15</v>
      </c>
      <c r="V840" s="99" t="str">
        <f>IF(ISBLANK(A840),VLOOKUP(Abfalldokumentation!$W840,'Linien - BU'!R:S,2,FALSE),A840)</f>
        <v>BU4</v>
      </c>
      <c r="W840" s="95">
        <f t="shared" si="96"/>
        <v>29500892</v>
      </c>
      <c r="X840" s="108">
        <f t="shared" si="97"/>
        <v>61</v>
      </c>
      <c r="Y840" s="34"/>
      <c r="AC840" s="34"/>
      <c r="AF840" s="34"/>
      <c r="AG840" s="34"/>
      <c r="AH840" s="34"/>
    </row>
    <row r="841" spans="1:34" ht="30" customHeight="1" x14ac:dyDescent="0.25">
      <c r="A841" s="56" t="s">
        <v>9</v>
      </c>
      <c r="B841" s="57">
        <v>29500906</v>
      </c>
      <c r="C841" s="57">
        <v>9</v>
      </c>
      <c r="D841" s="57">
        <v>61</v>
      </c>
      <c r="E841" s="58">
        <v>44473</v>
      </c>
      <c r="F841" s="59" t="s">
        <v>36</v>
      </c>
      <c r="G841" s="57" t="s">
        <v>36</v>
      </c>
      <c r="H841" s="61" t="str">
        <f>IFERROR(VLOOKUP(Abfalldokumentation!$B841,Artikel!A:C,3,FALSE),Abfalldokumentation!$B841)</f>
        <v>ABS SCH-PAUL</v>
      </c>
      <c r="I841" s="90" t="str">
        <f>VLOOKUP(V841,'Linien - BU'!A:B,2,FALSE)</f>
        <v>BU4</v>
      </c>
      <c r="J841" s="91">
        <f t="shared" si="91"/>
        <v>9</v>
      </c>
      <c r="K841" s="92">
        <f>Abfalldokumentation!$E841</f>
        <v>44473</v>
      </c>
      <c r="L841" s="91" t="str">
        <f>IFERROR(IF(AND(OR(Abfalldokumentation!$I841="BU3",Abfalldokumentation!$I841="Verkauf"),Abfalldokumentation!$N841="Schimmel",Abfalldokumentation!$O841="keinen Abnehmer/kein Schälpersonal"),"Div. Zipfel, ES ohne Verwendung",VLOOKUP(Abfalldokumentation!$M841,Produktgruppen!A:B,2,FALSE)),"-")</f>
        <v>ABS</v>
      </c>
      <c r="M841" s="93" t="str">
        <f>IFERROR(VLOOKUP(Abfalldokumentation!$W841,Artikel!A:C,3,FALSE),Abfalldokumentation!$W841)</f>
        <v>ABS SCH-PAUL</v>
      </c>
      <c r="N841" s="94" t="str">
        <f>VLOOKUP(D841,'Liste Gründe'!A:D,2,FALSE)</f>
        <v>keinen Verwendungszweck</v>
      </c>
      <c r="O841" s="92" t="str">
        <f>IF(ISBLANK(F841),VLOOKUP(Abfalldokumentation!$X841,'Liste Gründe'!A:D,3,FALSE),F841)</f>
        <v>-</v>
      </c>
      <c r="P841" s="94" t="str">
        <f>IF(ISBLANK(Abfalldokumentation!$G841),"-",Abfalldokumentation!$G841)</f>
        <v>-</v>
      </c>
      <c r="Q841" s="93">
        <f t="shared" si="92"/>
        <v>40</v>
      </c>
      <c r="R841" s="94" t="str">
        <f t="shared" si="93"/>
        <v>Produkte</v>
      </c>
      <c r="S841" s="94" t="str">
        <f t="shared" si="94"/>
        <v>BUs</v>
      </c>
      <c r="T841" s="94" t="str">
        <f t="shared" si="95"/>
        <v>Symptome</v>
      </c>
      <c r="U841" s="94">
        <f>IFERROR(VLOOKUP(Abfalldokumentation!$W841,Kennzahlen!S:U,3,FALSE)*Abfalldokumentation!$J841,"0")</f>
        <v>0.09</v>
      </c>
      <c r="V841" s="93" t="str">
        <f>IF(ISBLANK(A841),VLOOKUP(Abfalldokumentation!$W841,'Linien - BU'!R:S,2,FALSE),A841)</f>
        <v>BU4</v>
      </c>
      <c r="W841" s="95">
        <f t="shared" si="96"/>
        <v>29500906</v>
      </c>
      <c r="X841" s="108">
        <f t="shared" si="97"/>
        <v>61</v>
      </c>
      <c r="Y841" s="34"/>
      <c r="AC841" s="34"/>
      <c r="AF841" s="34"/>
      <c r="AG841" s="34"/>
      <c r="AH841" s="34"/>
    </row>
    <row r="842" spans="1:34" ht="30" customHeight="1" x14ac:dyDescent="0.25">
      <c r="A842" s="50" t="s">
        <v>9</v>
      </c>
      <c r="B842" s="51">
        <v>29500910</v>
      </c>
      <c r="C842" s="51">
        <v>12</v>
      </c>
      <c r="D842" s="51">
        <v>61</v>
      </c>
      <c r="E842" s="52">
        <v>44473</v>
      </c>
      <c r="F842" s="53" t="s">
        <v>36</v>
      </c>
      <c r="G842" s="51" t="s">
        <v>36</v>
      </c>
      <c r="H842" s="55" t="str">
        <f>IFERROR(VLOOKUP(Abfalldokumentation!$B842,Artikel!A:C,3,FALSE),Abfalldokumentation!$B842)</f>
        <v>ABS Unser Blütenkäse</v>
      </c>
      <c r="I842" s="96" t="str">
        <f>VLOOKUP(V842,'Linien - BU'!A:B,2,FALSE)</f>
        <v>BU4</v>
      </c>
      <c r="J842" s="97">
        <f t="shared" si="91"/>
        <v>12</v>
      </c>
      <c r="K842" s="98">
        <f>Abfalldokumentation!$E842</f>
        <v>44473</v>
      </c>
      <c r="L842" s="97" t="str">
        <f>IFERROR(IF(AND(OR(Abfalldokumentation!$I842="BU3",Abfalldokumentation!$I842="Verkauf"),Abfalldokumentation!$N842="Schimmel",Abfalldokumentation!$O842="keinen Abnehmer/kein Schälpersonal"),"Div. Zipfel, ES ohne Verwendung",VLOOKUP(Abfalldokumentation!$M842,Produktgruppen!A:B,2,FALSE)),"-")</f>
        <v>ABS</v>
      </c>
      <c r="M842" s="99" t="str">
        <f>IFERROR(VLOOKUP(Abfalldokumentation!$W842,Artikel!A:C,3,FALSE),Abfalldokumentation!$W842)</f>
        <v>ABS Unser Blütenkäse</v>
      </c>
      <c r="N842" s="100" t="str">
        <f>VLOOKUP(D842,'Liste Gründe'!A:D,2,FALSE)</f>
        <v>keinen Verwendungszweck</v>
      </c>
      <c r="O842" s="98" t="str">
        <f>IF(ISBLANK(F842),VLOOKUP(Abfalldokumentation!$X842,'Liste Gründe'!A:D,3,FALSE),F842)</f>
        <v>-</v>
      </c>
      <c r="P842" s="100" t="str">
        <f>IF(ISBLANK(Abfalldokumentation!$G842),"-",Abfalldokumentation!$G842)</f>
        <v>-</v>
      </c>
      <c r="Q842" s="99">
        <f t="shared" si="92"/>
        <v>40</v>
      </c>
      <c r="R842" s="100" t="str">
        <f t="shared" si="93"/>
        <v>Produkte</v>
      </c>
      <c r="S842" s="100" t="str">
        <f t="shared" si="94"/>
        <v>BUs</v>
      </c>
      <c r="T842" s="100" t="str">
        <f t="shared" si="95"/>
        <v>Symptome</v>
      </c>
      <c r="U842" s="100">
        <f>IFERROR(VLOOKUP(Abfalldokumentation!$W842,Kennzahlen!S:U,3,FALSE)*Abfalldokumentation!$J842,"0")</f>
        <v>0.12</v>
      </c>
      <c r="V842" s="99" t="str">
        <f>IF(ISBLANK(A842),VLOOKUP(Abfalldokumentation!$W842,'Linien - BU'!R:S,2,FALSE),A842)</f>
        <v>BU4</v>
      </c>
      <c r="W842" s="95">
        <f t="shared" si="96"/>
        <v>29500910</v>
      </c>
      <c r="X842" s="108">
        <f t="shared" si="97"/>
        <v>61</v>
      </c>
      <c r="Y842" s="34"/>
      <c r="AC842" s="34"/>
      <c r="AF842" s="34"/>
      <c r="AG842" s="34"/>
      <c r="AH842" s="34"/>
    </row>
    <row r="843" spans="1:34" ht="30" customHeight="1" x14ac:dyDescent="0.25">
      <c r="A843" s="56" t="s">
        <v>74</v>
      </c>
      <c r="B843" s="57">
        <v>29500917</v>
      </c>
      <c r="C843" s="57">
        <v>28</v>
      </c>
      <c r="D843" s="57">
        <v>22</v>
      </c>
      <c r="E843" s="58">
        <v>44473</v>
      </c>
      <c r="F843" s="59" t="s">
        <v>72</v>
      </c>
      <c r="G843" s="57" t="s">
        <v>36</v>
      </c>
      <c r="H843" s="61" t="str">
        <f>IFERROR(VLOOKUP(Abfalldokumentation!$B843,Artikel!A:C,3,FALSE),Abfalldokumentation!$B843)</f>
        <v>VOS-ABS ENTSORGUNG</v>
      </c>
      <c r="I843" s="90" t="str">
        <f>VLOOKUP(V843,'Linien - BU'!A:B,2,FALSE)</f>
        <v>BU1</v>
      </c>
      <c r="J843" s="91">
        <f t="shared" si="91"/>
        <v>28</v>
      </c>
      <c r="K843" s="92">
        <f>Abfalldokumentation!$E843</f>
        <v>44473</v>
      </c>
      <c r="L843" s="91" t="str">
        <f>IFERROR(IF(AND(OR(Abfalldokumentation!$I843="BU3",Abfalldokumentation!$I843="Verkauf"),Abfalldokumentation!$N843="Schimmel",Abfalldokumentation!$O843="keinen Abnehmer/kein Schälpersonal"),"Div. Zipfel, ES ohne Verwendung",VLOOKUP(Abfalldokumentation!$M843,Produktgruppen!A:B,2,FALSE)),"-")</f>
        <v>Vorschmelz</v>
      </c>
      <c r="M843" s="93" t="str">
        <f>IFERROR(VLOOKUP(Abfalldokumentation!$W843,Artikel!A:C,3,FALSE),Abfalldokumentation!$W843)</f>
        <v>VOS-ABS ENTSORGUNG</v>
      </c>
      <c r="N843" s="94" t="str">
        <f>VLOOKUP(D843,'Liste Gründe'!A:D,2,FALSE)</f>
        <v>Rest</v>
      </c>
      <c r="O843" s="92" t="str">
        <f>IF(ISBLANK(F843),VLOOKUP(Abfalldokumentation!$X843,'Liste Gründe'!A:D,3,FALSE),F843)</f>
        <v>geschälte Rinde</v>
      </c>
      <c r="P843" s="94" t="str">
        <f>IF(ISBLANK(Abfalldokumentation!$G843),"-",Abfalldokumentation!$G843)</f>
        <v>-</v>
      </c>
      <c r="Q843" s="93">
        <f t="shared" si="92"/>
        <v>40</v>
      </c>
      <c r="R843" s="94" t="str">
        <f t="shared" si="93"/>
        <v>Produkte</v>
      </c>
      <c r="S843" s="94" t="str">
        <f t="shared" si="94"/>
        <v>BUs</v>
      </c>
      <c r="T843" s="94" t="str">
        <f t="shared" si="95"/>
        <v>Symptome</v>
      </c>
      <c r="U843" s="94">
        <f>IFERROR(VLOOKUP(Abfalldokumentation!$W843,Kennzahlen!S:U,3,FALSE)*Abfalldokumentation!$J843,"0")</f>
        <v>0.28000000000000003</v>
      </c>
      <c r="V843" s="93" t="str">
        <f>IF(ISBLANK(A843),VLOOKUP(Abfalldokumentation!$W843,'Linien - BU'!R:S,2,FALSE),A843)</f>
        <v>RWV</v>
      </c>
      <c r="W843" s="95">
        <f t="shared" si="96"/>
        <v>29500917</v>
      </c>
      <c r="X843" s="108">
        <f t="shared" si="97"/>
        <v>22</v>
      </c>
      <c r="Y843" s="34"/>
      <c r="AC843" s="34"/>
      <c r="AF843" s="34"/>
      <c r="AG843" s="34"/>
      <c r="AH843" s="34"/>
    </row>
    <row r="844" spans="1:34" ht="30" customHeight="1" x14ac:dyDescent="0.25">
      <c r="A844" s="50" t="s">
        <v>74</v>
      </c>
      <c r="B844" s="51">
        <v>29500917</v>
      </c>
      <c r="C844" s="51">
        <v>62</v>
      </c>
      <c r="D844" s="51">
        <v>22</v>
      </c>
      <c r="E844" s="52">
        <v>44473</v>
      </c>
      <c r="F844" s="53" t="s">
        <v>72</v>
      </c>
      <c r="G844" s="51" t="s">
        <v>36</v>
      </c>
      <c r="H844" s="55" t="str">
        <f>IFERROR(VLOOKUP(Abfalldokumentation!$B844,Artikel!A:C,3,FALSE),Abfalldokumentation!$B844)</f>
        <v>VOS-ABS ENTSORGUNG</v>
      </c>
      <c r="I844" s="96" t="str">
        <f>VLOOKUP(V844,'Linien - BU'!A:B,2,FALSE)</f>
        <v>BU1</v>
      </c>
      <c r="J844" s="97">
        <f t="shared" si="91"/>
        <v>62</v>
      </c>
      <c r="K844" s="98">
        <f>Abfalldokumentation!$E844</f>
        <v>44473</v>
      </c>
      <c r="L844" s="97" t="str">
        <f>IFERROR(IF(AND(OR(Abfalldokumentation!$I844="BU3",Abfalldokumentation!$I844="Verkauf"),Abfalldokumentation!$N844="Schimmel",Abfalldokumentation!$O844="keinen Abnehmer/kein Schälpersonal"),"Div. Zipfel, ES ohne Verwendung",VLOOKUP(Abfalldokumentation!$M844,Produktgruppen!A:B,2,FALSE)),"-")</f>
        <v>Vorschmelz</v>
      </c>
      <c r="M844" s="99" t="str">
        <f>IFERROR(VLOOKUP(Abfalldokumentation!$W844,Artikel!A:C,3,FALSE),Abfalldokumentation!$W844)</f>
        <v>VOS-ABS ENTSORGUNG</v>
      </c>
      <c r="N844" s="100" t="str">
        <f>VLOOKUP(D844,'Liste Gründe'!A:D,2,FALSE)</f>
        <v>Rest</v>
      </c>
      <c r="O844" s="98" t="str">
        <f>IF(ISBLANK(F844),VLOOKUP(Abfalldokumentation!$X844,'Liste Gründe'!A:D,3,FALSE),F844)</f>
        <v>geschälte Rinde</v>
      </c>
      <c r="P844" s="100" t="str">
        <f>IF(ISBLANK(Abfalldokumentation!$G844),"-",Abfalldokumentation!$G844)</f>
        <v>-</v>
      </c>
      <c r="Q844" s="99">
        <f t="shared" si="92"/>
        <v>40</v>
      </c>
      <c r="R844" s="100" t="str">
        <f t="shared" si="93"/>
        <v>Produkte</v>
      </c>
      <c r="S844" s="100" t="str">
        <f t="shared" si="94"/>
        <v>BUs</v>
      </c>
      <c r="T844" s="100" t="str">
        <f t="shared" si="95"/>
        <v>Symptome</v>
      </c>
      <c r="U844" s="100">
        <f>IFERROR(VLOOKUP(Abfalldokumentation!$W844,Kennzahlen!S:U,3,FALSE)*Abfalldokumentation!$J844,"0")</f>
        <v>0.62</v>
      </c>
      <c r="V844" s="99" t="str">
        <f>IF(ISBLANK(A844),VLOOKUP(Abfalldokumentation!$W844,'Linien - BU'!R:S,2,FALSE),A844)</f>
        <v>RWV</v>
      </c>
      <c r="W844" s="95">
        <f t="shared" si="96"/>
        <v>29500917</v>
      </c>
      <c r="X844" s="108">
        <f t="shared" si="97"/>
        <v>22</v>
      </c>
      <c r="Y844" s="34"/>
      <c r="AC844" s="34"/>
      <c r="AF844" s="34"/>
      <c r="AG844" s="34"/>
      <c r="AH844" s="34"/>
    </row>
    <row r="845" spans="1:34" ht="30" customHeight="1" x14ac:dyDescent="0.25">
      <c r="A845" s="56" t="s">
        <v>63</v>
      </c>
      <c r="B845" s="57">
        <v>29500918</v>
      </c>
      <c r="C845" s="57">
        <v>97</v>
      </c>
      <c r="D845" s="57">
        <v>12</v>
      </c>
      <c r="E845" s="58">
        <v>44473</v>
      </c>
      <c r="F845" s="59" t="s">
        <v>39</v>
      </c>
      <c r="G845" s="57" t="s">
        <v>36</v>
      </c>
      <c r="H845" s="61" t="str">
        <f>IFERROR(VLOOKUP(Abfalldokumentation!$B845,Artikel!A:C,3,FALSE),Abfalldokumentation!$B845)</f>
        <v>VOS SKZ-GOU</v>
      </c>
      <c r="I845" s="90" t="str">
        <f>VLOOKUP(V845,'Linien - BU'!A:B,2,FALSE)</f>
        <v>BU1</v>
      </c>
      <c r="J845" s="91">
        <f t="shared" si="91"/>
        <v>97</v>
      </c>
      <c r="K845" s="92">
        <f>Abfalldokumentation!$E845</f>
        <v>44473</v>
      </c>
      <c r="L845" s="91" t="str">
        <f>IFERROR(IF(AND(OR(Abfalldokumentation!$I845="BU3",Abfalldokumentation!$I845="Verkauf"),Abfalldokumentation!$N845="Schimmel",Abfalldokumentation!$O845="keinen Abnehmer/kein Schälpersonal"),"Div. Zipfel, ES ohne Verwendung",VLOOKUP(Abfalldokumentation!$M845,Produktgruppen!A:B,2,FALSE)),"-")</f>
        <v>Vorschmelz</v>
      </c>
      <c r="M845" s="93" t="str">
        <f>IFERROR(VLOOKUP(Abfalldokumentation!$W845,Artikel!A:C,3,FALSE),Abfalldokumentation!$W845)</f>
        <v>VOS SKZ-GOU</v>
      </c>
      <c r="N845" s="94" t="str">
        <f>VLOOKUP(D845,'Liste Gründe'!A:D,2,FALSE)</f>
        <v>Schimmel</v>
      </c>
      <c r="O845" s="92" t="str">
        <f>IF(ISBLANK(F845),VLOOKUP(Abfalldokumentation!$X845,'Liste Gründe'!A:D,3,FALSE),F845)</f>
        <v>keine Verarbeitung</v>
      </c>
      <c r="P845" s="94" t="str">
        <f>IF(ISBLANK(Abfalldokumentation!$G845),"-",Abfalldokumentation!$G845)</f>
        <v>-</v>
      </c>
      <c r="Q845" s="93">
        <f t="shared" si="92"/>
        <v>40</v>
      </c>
      <c r="R845" s="94" t="str">
        <f t="shared" si="93"/>
        <v>Produkte</v>
      </c>
      <c r="S845" s="94" t="str">
        <f t="shared" si="94"/>
        <v>BUs</v>
      </c>
      <c r="T845" s="94" t="str">
        <f t="shared" si="95"/>
        <v>Symptome</v>
      </c>
      <c r="U845" s="94">
        <f>IFERROR(VLOOKUP(Abfalldokumentation!$W845,Kennzahlen!S:U,3,FALSE)*Abfalldokumentation!$J845,"0")</f>
        <v>48.5</v>
      </c>
      <c r="V845" s="93" t="str">
        <f>IF(ISBLANK(A845),VLOOKUP(Abfalldokumentation!$W845,'Linien - BU'!R:S,2,FALSE),A845)</f>
        <v>Abfüllung</v>
      </c>
      <c r="W845" s="95">
        <f t="shared" si="96"/>
        <v>29500918</v>
      </c>
      <c r="X845" s="108">
        <f t="shared" si="97"/>
        <v>12</v>
      </c>
      <c r="Y845" s="34"/>
      <c r="AC845" s="34"/>
      <c r="AF845" s="34"/>
      <c r="AG845" s="34"/>
      <c r="AH845" s="34"/>
    </row>
    <row r="846" spans="1:34" ht="30" customHeight="1" x14ac:dyDescent="0.25">
      <c r="A846" s="50" t="s">
        <v>63</v>
      </c>
      <c r="B846" s="51">
        <v>29500939</v>
      </c>
      <c r="C846" s="51">
        <v>33</v>
      </c>
      <c r="D846" s="51">
        <v>12</v>
      </c>
      <c r="E846" s="52">
        <v>44473</v>
      </c>
      <c r="F846" s="53" t="s">
        <v>15038</v>
      </c>
      <c r="G846" s="51" t="s">
        <v>357</v>
      </c>
      <c r="H846" s="55" t="str">
        <f>IFERROR(VLOOKUP(Abfalldokumentation!$B846,Artikel!A:C,3,FALSE),Abfalldokumentation!$B846)</f>
        <v>VOS URW-GRS-KRÄU OGT</v>
      </c>
      <c r="I846" s="96" t="str">
        <f>VLOOKUP(V846,'Linien - BU'!A:B,2,FALSE)</f>
        <v>BU1</v>
      </c>
      <c r="J846" s="97">
        <f t="shared" si="91"/>
        <v>33</v>
      </c>
      <c r="K846" s="98">
        <f>Abfalldokumentation!$E846</f>
        <v>44473</v>
      </c>
      <c r="L846" s="97" t="str">
        <f>IFERROR(IF(AND(OR(Abfalldokumentation!$I846="BU3",Abfalldokumentation!$I846="Verkauf"),Abfalldokumentation!$N846="Schimmel",Abfalldokumentation!$O846="keinen Abnehmer/kein Schälpersonal"),"Div. Zipfel, ES ohne Verwendung",VLOOKUP(Abfalldokumentation!$M846,Produktgruppen!A:B,2,FALSE)),"-")</f>
        <v>Vorschmelz</v>
      </c>
      <c r="M846" s="99" t="str">
        <f>IFERROR(VLOOKUP(Abfalldokumentation!$W846,Artikel!A:C,3,FALSE),Abfalldokumentation!$W846)</f>
        <v>VOS URW-GRS-KRÄU OGT</v>
      </c>
      <c r="N846" s="100" t="str">
        <f>VLOOKUP(D846,'Liste Gründe'!A:D,2,FALSE)</f>
        <v>Schimmel</v>
      </c>
      <c r="O846" s="98" t="str">
        <f>IF(ISBLANK(F846),VLOOKUP(Abfalldokumentation!$X846,'Liste Gründe'!A:D,3,FALSE),F846)</f>
        <v>spezifischer Einsatz</v>
      </c>
      <c r="P846" s="100" t="str">
        <f>IF(ISBLANK(Abfalldokumentation!$G846),"-",Abfalldokumentation!$G846)</f>
        <v>Produktion unregelmäßig</v>
      </c>
      <c r="Q846" s="99">
        <f t="shared" si="92"/>
        <v>40</v>
      </c>
      <c r="R846" s="100" t="str">
        <f t="shared" si="93"/>
        <v>Produkte</v>
      </c>
      <c r="S846" s="100" t="str">
        <f t="shared" si="94"/>
        <v>BUs</v>
      </c>
      <c r="T846" s="100" t="str">
        <f t="shared" si="95"/>
        <v>Symptome</v>
      </c>
      <c r="U846" s="100">
        <f>IFERROR(VLOOKUP(Abfalldokumentation!$W846,Kennzahlen!S:U,3,FALSE)*Abfalldokumentation!$J846,"0")</f>
        <v>16.5</v>
      </c>
      <c r="V846" s="99" t="str">
        <f>IF(ISBLANK(A846),VLOOKUP(Abfalldokumentation!$W846,'Linien - BU'!R:S,2,FALSE),A846)</f>
        <v>Abfüllung</v>
      </c>
      <c r="W846" s="95">
        <f t="shared" si="96"/>
        <v>29500939</v>
      </c>
      <c r="X846" s="108">
        <f t="shared" si="97"/>
        <v>12</v>
      </c>
      <c r="Y846" s="34"/>
      <c r="AC846" s="34"/>
      <c r="AF846" s="34"/>
      <c r="AG846" s="34"/>
      <c r="AH846" s="34"/>
    </row>
    <row r="847" spans="1:34" ht="30" customHeight="1" x14ac:dyDescent="0.25">
      <c r="A847" s="56" t="s">
        <v>41</v>
      </c>
      <c r="B847" s="57">
        <v>29500945</v>
      </c>
      <c r="C847" s="57">
        <v>75</v>
      </c>
      <c r="D847" s="57">
        <v>12</v>
      </c>
      <c r="E847" s="58">
        <v>44473</v>
      </c>
      <c r="F847" s="59" t="s">
        <v>39</v>
      </c>
      <c r="G847" s="57" t="s">
        <v>36</v>
      </c>
      <c r="H847" s="61" t="str">
        <f>IFERROR(VLOOKUP(Abfalldokumentation!$B847,Artikel!A:C,3,FALSE),Abfalldokumentation!$B847)</f>
        <v>VOS URW-SCHI-NAT</v>
      </c>
      <c r="I847" s="90" t="str">
        <f>VLOOKUP(V847,'Linien - BU'!A:B,2,FALSE)</f>
        <v>BU1</v>
      </c>
      <c r="J847" s="91">
        <f t="shared" si="91"/>
        <v>75</v>
      </c>
      <c r="K847" s="92">
        <f>Abfalldokumentation!$E847</f>
        <v>44473</v>
      </c>
      <c r="L847" s="91" t="str">
        <f>IFERROR(IF(AND(OR(Abfalldokumentation!$I847="BU3",Abfalldokumentation!$I847="Verkauf"),Abfalldokumentation!$N847="Schimmel",Abfalldokumentation!$O847="keinen Abnehmer/kein Schälpersonal"),"Div. Zipfel, ES ohne Verwendung",VLOOKUP(Abfalldokumentation!$M847,Produktgruppen!A:B,2,FALSE)),"-")</f>
        <v>Vorschmelz</v>
      </c>
      <c r="M847" s="93" t="str">
        <f>IFERROR(VLOOKUP(Abfalldokumentation!$W847,Artikel!A:C,3,FALSE),Abfalldokumentation!$W847)</f>
        <v>VOS URW-SCHI-NAT</v>
      </c>
      <c r="N847" s="94" t="str">
        <f>VLOOKUP(D847,'Liste Gründe'!A:D,2,FALSE)</f>
        <v>Schimmel</v>
      </c>
      <c r="O847" s="92" t="str">
        <f>IF(ISBLANK(F847),VLOOKUP(Abfalldokumentation!$X847,'Liste Gründe'!A:D,3,FALSE),F847)</f>
        <v>keine Verarbeitung</v>
      </c>
      <c r="P847" s="94" t="str">
        <f>IF(ISBLANK(Abfalldokumentation!$G847),"-",Abfalldokumentation!$G847)</f>
        <v>-</v>
      </c>
      <c r="Q847" s="93">
        <f t="shared" si="92"/>
        <v>40</v>
      </c>
      <c r="R847" s="94" t="str">
        <f t="shared" si="93"/>
        <v>Produkte</v>
      </c>
      <c r="S847" s="94" t="str">
        <f t="shared" si="94"/>
        <v>BUs</v>
      </c>
      <c r="T847" s="94" t="str">
        <f t="shared" si="95"/>
        <v>Symptome</v>
      </c>
      <c r="U847" s="94">
        <f>IFERROR(VLOOKUP(Abfalldokumentation!$W847,Kennzahlen!S:U,3,FALSE)*Abfalldokumentation!$J847,"0")</f>
        <v>37.5</v>
      </c>
      <c r="V847" s="93" t="str">
        <f>IF(ISBLANK(A847),VLOOKUP(Abfalldokumentation!$W847,'Linien - BU'!R:S,2,FALSE),A847)</f>
        <v>Schmelze</v>
      </c>
      <c r="W847" s="95">
        <f t="shared" si="96"/>
        <v>29500945</v>
      </c>
      <c r="X847" s="108">
        <f t="shared" si="97"/>
        <v>12</v>
      </c>
      <c r="Y847" s="34"/>
      <c r="AC847" s="34"/>
      <c r="AF847" s="34"/>
      <c r="AG847" s="34"/>
      <c r="AH847" s="34"/>
    </row>
    <row r="848" spans="1:34" ht="30" customHeight="1" x14ac:dyDescent="0.25">
      <c r="A848" s="50" t="s">
        <v>63</v>
      </c>
      <c r="B848" s="51">
        <v>29500946</v>
      </c>
      <c r="C848" s="51">
        <v>52</v>
      </c>
      <c r="D848" s="51">
        <v>12</v>
      </c>
      <c r="E848" s="52">
        <v>44473</v>
      </c>
      <c r="F848" s="53" t="s">
        <v>39</v>
      </c>
      <c r="G848" s="51" t="s">
        <v>36</v>
      </c>
      <c r="H848" s="55" t="str">
        <f>IFERROR(VLOOKUP(Abfalldokumentation!$B848,Artikel!A:C,3,FALSE),Abfalldokumentation!$B848)</f>
        <v>VOS URW-JALA-NAT</v>
      </c>
      <c r="I848" s="96" t="str">
        <f>VLOOKUP(V848,'Linien - BU'!A:B,2,FALSE)</f>
        <v>BU1</v>
      </c>
      <c r="J848" s="97">
        <f t="shared" si="91"/>
        <v>52</v>
      </c>
      <c r="K848" s="98">
        <f>Abfalldokumentation!$E848</f>
        <v>44473</v>
      </c>
      <c r="L848" s="97" t="str">
        <f>IFERROR(IF(AND(OR(Abfalldokumentation!$I848="BU3",Abfalldokumentation!$I848="Verkauf"),Abfalldokumentation!$N848="Schimmel",Abfalldokumentation!$O848="keinen Abnehmer/kein Schälpersonal"),"Div. Zipfel, ES ohne Verwendung",VLOOKUP(Abfalldokumentation!$M848,Produktgruppen!A:B,2,FALSE)),"-")</f>
        <v>Vorschmelz</v>
      </c>
      <c r="M848" s="99" t="str">
        <f>IFERROR(VLOOKUP(Abfalldokumentation!$W848,Artikel!A:C,3,FALSE),Abfalldokumentation!$W848)</f>
        <v>VOS URW-JALA-NAT</v>
      </c>
      <c r="N848" s="100" t="str">
        <f>VLOOKUP(D848,'Liste Gründe'!A:D,2,FALSE)</f>
        <v>Schimmel</v>
      </c>
      <c r="O848" s="98" t="str">
        <f>IF(ISBLANK(F848),VLOOKUP(Abfalldokumentation!$X848,'Liste Gründe'!A:D,3,FALSE),F848)</f>
        <v>keine Verarbeitung</v>
      </c>
      <c r="P848" s="100" t="str">
        <f>IF(ISBLANK(Abfalldokumentation!$G848),"-",Abfalldokumentation!$G848)</f>
        <v>-</v>
      </c>
      <c r="Q848" s="99">
        <f t="shared" si="92"/>
        <v>40</v>
      </c>
      <c r="R848" s="100" t="str">
        <f t="shared" si="93"/>
        <v>Produkte</v>
      </c>
      <c r="S848" s="100" t="str">
        <f t="shared" si="94"/>
        <v>BUs</v>
      </c>
      <c r="T848" s="100" t="str">
        <f t="shared" si="95"/>
        <v>Symptome</v>
      </c>
      <c r="U848" s="100" t="str">
        <f>IFERROR(VLOOKUP(Abfalldokumentation!$W848,Kennzahlen!S:U,3,FALSE)*Abfalldokumentation!$J848,"0")</f>
        <v>0</v>
      </c>
      <c r="V848" s="99" t="str">
        <f>IF(ISBLANK(A848),VLOOKUP(Abfalldokumentation!$W848,'Linien - BU'!R:S,2,FALSE),A848)</f>
        <v>Abfüllung</v>
      </c>
      <c r="W848" s="95">
        <f t="shared" si="96"/>
        <v>29500946</v>
      </c>
      <c r="X848" s="108">
        <f t="shared" si="97"/>
        <v>12</v>
      </c>
      <c r="Y848" s="34"/>
      <c r="AC848" s="34"/>
      <c r="AF848" s="34"/>
      <c r="AG848" s="34"/>
      <c r="AH848" s="34"/>
    </row>
    <row r="849" spans="1:34" ht="30" customHeight="1" x14ac:dyDescent="0.25">
      <c r="A849" s="56" t="s">
        <v>37</v>
      </c>
      <c r="B849" s="57">
        <v>29501003</v>
      </c>
      <c r="C849" s="57">
        <v>117</v>
      </c>
      <c r="D849" s="57">
        <v>81</v>
      </c>
      <c r="E849" s="58">
        <v>44473</v>
      </c>
      <c r="F849" s="59" t="s">
        <v>111</v>
      </c>
      <c r="G849" s="57"/>
      <c r="H849" s="61" t="str">
        <f>IFERROR(VLOOKUP(Abfalldokumentation!$B849,Artikel!A:C,3,FALSE),Abfalldokumentation!$B849)</f>
        <v>ABS CHED-PF-KRÄUK gemis</v>
      </c>
      <c r="I849" s="90" t="str">
        <f>VLOOKUP(V849,'Linien - BU'!A:B,2,FALSE)</f>
        <v>BU3</v>
      </c>
      <c r="J849" s="91">
        <f t="shared" si="91"/>
        <v>117</v>
      </c>
      <c r="K849" s="92">
        <f>Abfalldokumentation!$E849</f>
        <v>44473</v>
      </c>
      <c r="L849" s="91" t="str">
        <f>IFERROR(IF(AND(OR(Abfalldokumentation!$I849="BU3",Abfalldokumentation!$I849="Verkauf"),Abfalldokumentation!$N849="Schimmel",Abfalldokumentation!$O849="keinen Abnehmer/kein Schälpersonal"),"Div. Zipfel, ES ohne Verwendung",VLOOKUP(Abfalldokumentation!$M849,Produktgruppen!A:B,2,FALSE)),"-")</f>
        <v>ABS</v>
      </c>
      <c r="M849" s="93" t="str">
        <f>IFERROR(VLOOKUP(Abfalldokumentation!$W849,Artikel!A:C,3,FALSE),Abfalldokumentation!$W849)</f>
        <v>ABS CHED-PF-KRÄUK gemis</v>
      </c>
      <c r="N849" s="94" t="str">
        <f>VLOOKUP(D849,'Liste Gründe'!A:D,2,FALSE)</f>
        <v>Linienbezogen</v>
      </c>
      <c r="O849" s="92" t="str">
        <f>IF(ISBLANK(F849),VLOOKUP(Abfalldokumentation!$X849,'Liste Gründe'!A:D,3,FALSE),F849)</f>
        <v>gemischtes Produkt</v>
      </c>
      <c r="P849" s="94" t="str">
        <f>IF(ISBLANK(Abfalldokumentation!$G849),"-",Abfalldokumentation!$G849)</f>
        <v>-</v>
      </c>
      <c r="Q849" s="93">
        <f t="shared" si="92"/>
        <v>40</v>
      </c>
      <c r="R849" s="94" t="str">
        <f t="shared" si="93"/>
        <v>Produkte</v>
      </c>
      <c r="S849" s="94" t="str">
        <f t="shared" si="94"/>
        <v>BUs</v>
      </c>
      <c r="T849" s="94" t="str">
        <f t="shared" si="95"/>
        <v>Symptome</v>
      </c>
      <c r="U849" s="94">
        <f>IFERROR(VLOOKUP(Abfalldokumentation!$W849,Kennzahlen!S:U,3,FALSE)*Abfalldokumentation!$J849,"0")</f>
        <v>117</v>
      </c>
      <c r="V849" s="93" t="str">
        <f>IF(ISBLANK(A849),VLOOKUP(Abfalldokumentation!$W849,'Linien - BU'!R:S,2,FALSE),A849)</f>
        <v>L33</v>
      </c>
      <c r="W849" s="95">
        <f t="shared" si="96"/>
        <v>29501003</v>
      </c>
      <c r="X849" s="108">
        <f t="shared" si="97"/>
        <v>81</v>
      </c>
      <c r="Y849" s="34"/>
      <c r="AC849" s="34"/>
      <c r="AF849" s="34"/>
      <c r="AG849" s="34"/>
      <c r="AH849" s="34"/>
    </row>
    <row r="850" spans="1:34" ht="30" customHeight="1" x14ac:dyDescent="0.25">
      <c r="A850" s="50" t="s">
        <v>9</v>
      </c>
      <c r="B850" s="51">
        <v>29501009</v>
      </c>
      <c r="C850" s="51">
        <v>13</v>
      </c>
      <c r="D850" s="51">
        <v>61</v>
      </c>
      <c r="E850" s="52">
        <v>44473</v>
      </c>
      <c r="F850" s="53" t="s">
        <v>36</v>
      </c>
      <c r="G850" s="51" t="s">
        <v>36</v>
      </c>
      <c r="H850" s="55" t="str">
        <f>IFERROR(VLOOKUP(Abfalldokumentation!$B850,Artikel!A:C,3,FALSE),Abfalldokumentation!$B850)</f>
        <v>ABS Whisky-Nuts</v>
      </c>
      <c r="I850" s="96" t="str">
        <f>VLOOKUP(V850,'Linien - BU'!A:B,2,FALSE)</f>
        <v>BU4</v>
      </c>
      <c r="J850" s="97">
        <f t="shared" si="91"/>
        <v>13</v>
      </c>
      <c r="K850" s="98">
        <f>Abfalldokumentation!$E850</f>
        <v>44473</v>
      </c>
      <c r="L850" s="97" t="str">
        <f>IFERROR(IF(AND(OR(Abfalldokumentation!$I850="BU3",Abfalldokumentation!$I850="Verkauf"),Abfalldokumentation!$N850="Schimmel",Abfalldokumentation!$O850="keinen Abnehmer/kein Schälpersonal"),"Div. Zipfel, ES ohne Verwendung",VLOOKUP(Abfalldokumentation!$M850,Produktgruppen!A:B,2,FALSE)),"-")</f>
        <v>ABS</v>
      </c>
      <c r="M850" s="99" t="str">
        <f>IFERROR(VLOOKUP(Abfalldokumentation!$W850,Artikel!A:C,3,FALSE),Abfalldokumentation!$W850)</f>
        <v>ABS Whisky-Nuts</v>
      </c>
      <c r="N850" s="100" t="str">
        <f>VLOOKUP(D850,'Liste Gründe'!A:D,2,FALSE)</f>
        <v>keinen Verwendungszweck</v>
      </c>
      <c r="O850" s="98" t="str">
        <f>IF(ISBLANK(F850),VLOOKUP(Abfalldokumentation!$X850,'Liste Gründe'!A:D,3,FALSE),F850)</f>
        <v>-</v>
      </c>
      <c r="P850" s="100" t="str">
        <f>IF(ISBLANK(Abfalldokumentation!$G850),"-",Abfalldokumentation!$G850)</f>
        <v>-</v>
      </c>
      <c r="Q850" s="99">
        <f t="shared" si="92"/>
        <v>40</v>
      </c>
      <c r="R850" s="100" t="str">
        <f t="shared" si="93"/>
        <v>Produkte</v>
      </c>
      <c r="S850" s="100" t="str">
        <f t="shared" si="94"/>
        <v>BUs</v>
      </c>
      <c r="T850" s="100" t="str">
        <f t="shared" si="95"/>
        <v>Symptome</v>
      </c>
      <c r="U850" s="100">
        <f>IFERROR(VLOOKUP(Abfalldokumentation!$W850,Kennzahlen!S:U,3,FALSE)*Abfalldokumentation!$J850,"0")</f>
        <v>19.5</v>
      </c>
      <c r="V850" s="99" t="str">
        <f>IF(ISBLANK(A850),VLOOKUP(Abfalldokumentation!$W850,'Linien - BU'!R:S,2,FALSE),A850)</f>
        <v>BU4</v>
      </c>
      <c r="W850" s="95">
        <f t="shared" si="96"/>
        <v>29501009</v>
      </c>
      <c r="X850" s="108">
        <f t="shared" si="97"/>
        <v>61</v>
      </c>
      <c r="Y850" s="34"/>
      <c r="AC850" s="34"/>
      <c r="AF850" s="34"/>
      <c r="AG850" s="34"/>
      <c r="AH850" s="34"/>
    </row>
    <row r="851" spans="1:34" ht="30" customHeight="1" x14ac:dyDescent="0.25">
      <c r="A851" s="56" t="s">
        <v>9</v>
      </c>
      <c r="B851" s="57">
        <v>29501020</v>
      </c>
      <c r="C851" s="57">
        <v>6</v>
      </c>
      <c r="D851" s="57">
        <v>61</v>
      </c>
      <c r="E851" s="58">
        <v>44473</v>
      </c>
      <c r="F851" s="59" t="s">
        <v>36</v>
      </c>
      <c r="G851" s="57" t="s">
        <v>36</v>
      </c>
      <c r="H851" s="61" t="str">
        <f>IFERROR(VLOOKUP(Abfalldokumentation!$B851,Artikel!A:C,3,FALSE),Abfalldokumentation!$B851)</f>
        <v>VOS WAL-THEKE</v>
      </c>
      <c r="I851" s="90" t="str">
        <f>VLOOKUP(V851,'Linien - BU'!A:B,2,FALSE)</f>
        <v>BU4</v>
      </c>
      <c r="J851" s="91">
        <f t="shared" si="91"/>
        <v>6</v>
      </c>
      <c r="K851" s="92">
        <f>Abfalldokumentation!$E851</f>
        <v>44473</v>
      </c>
      <c r="L851" s="91" t="str">
        <f>IFERROR(IF(AND(OR(Abfalldokumentation!$I851="BU3",Abfalldokumentation!$I851="Verkauf"),Abfalldokumentation!$N851="Schimmel",Abfalldokumentation!$O851="keinen Abnehmer/kein Schälpersonal"),"Div. Zipfel, ES ohne Verwendung",VLOOKUP(Abfalldokumentation!$M851,Produktgruppen!A:B,2,FALSE)),"-")</f>
        <v>Vorschmelz</v>
      </c>
      <c r="M851" s="93" t="str">
        <f>IFERROR(VLOOKUP(Abfalldokumentation!$W851,Artikel!A:C,3,FALSE),Abfalldokumentation!$W851)</f>
        <v>VOS WAL-THEKE</v>
      </c>
      <c r="N851" s="94" t="str">
        <f>VLOOKUP(D851,'Liste Gründe'!A:D,2,FALSE)</f>
        <v>keinen Verwendungszweck</v>
      </c>
      <c r="O851" s="92" t="str">
        <f>IF(ISBLANK(F851),VLOOKUP(Abfalldokumentation!$X851,'Liste Gründe'!A:D,3,FALSE),F851)</f>
        <v>-</v>
      </c>
      <c r="P851" s="94" t="str">
        <f>IF(ISBLANK(Abfalldokumentation!$G851),"-",Abfalldokumentation!$G851)</f>
        <v>-</v>
      </c>
      <c r="Q851" s="93">
        <f t="shared" si="92"/>
        <v>40</v>
      </c>
      <c r="R851" s="94" t="str">
        <f t="shared" si="93"/>
        <v>Produkte</v>
      </c>
      <c r="S851" s="94" t="str">
        <f t="shared" si="94"/>
        <v>BUs</v>
      </c>
      <c r="T851" s="94" t="str">
        <f t="shared" si="95"/>
        <v>Symptome</v>
      </c>
      <c r="U851" s="94">
        <f>IFERROR(VLOOKUP(Abfalldokumentation!$W851,Kennzahlen!S:U,3,FALSE)*Abfalldokumentation!$J851,"0")</f>
        <v>3</v>
      </c>
      <c r="V851" s="93" t="str">
        <f>IF(ISBLANK(A851),VLOOKUP(Abfalldokumentation!$W851,'Linien - BU'!R:S,2,FALSE),A851)</f>
        <v>BU4</v>
      </c>
      <c r="W851" s="95">
        <f t="shared" si="96"/>
        <v>29501020</v>
      </c>
      <c r="X851" s="108">
        <f t="shared" si="97"/>
        <v>61</v>
      </c>
      <c r="Y851" s="34"/>
      <c r="AC851" s="34"/>
      <c r="AF851" s="34"/>
      <c r="AG851" s="34"/>
      <c r="AH851" s="34"/>
    </row>
    <row r="852" spans="1:34" ht="30" customHeight="1" x14ac:dyDescent="0.25">
      <c r="A852" s="50" t="s">
        <v>9</v>
      </c>
      <c r="B852" s="51">
        <v>29501023</v>
      </c>
      <c r="C852" s="51">
        <v>432</v>
      </c>
      <c r="D852" s="51">
        <v>61</v>
      </c>
      <c r="E852" s="52">
        <v>44473</v>
      </c>
      <c r="F852" s="53" t="s">
        <v>36</v>
      </c>
      <c r="G852" s="51" t="s">
        <v>36</v>
      </c>
      <c r="H852" s="55" t="str">
        <f>IFERROR(VLOOKUP(Abfalldokumentation!$B852,Artikel!A:C,3,FALSE),Abfalldokumentation!$B852)</f>
        <v>ABS CAMBOZOLA</v>
      </c>
      <c r="I852" s="96" t="str">
        <f>VLOOKUP(V852,'Linien - BU'!A:B,2,FALSE)</f>
        <v>BU4</v>
      </c>
      <c r="J852" s="97">
        <f t="shared" si="91"/>
        <v>432</v>
      </c>
      <c r="K852" s="98">
        <f>Abfalldokumentation!$E852</f>
        <v>44473</v>
      </c>
      <c r="L852" s="97" t="str">
        <f>IFERROR(IF(AND(OR(Abfalldokumentation!$I852="BU3",Abfalldokumentation!$I852="Verkauf"),Abfalldokumentation!$N852="Schimmel",Abfalldokumentation!$O852="keinen Abnehmer/kein Schälpersonal"),"Div. Zipfel, ES ohne Verwendung",VLOOKUP(Abfalldokumentation!$M852,Produktgruppen!A:B,2,FALSE)),"-")</f>
        <v>ABS</v>
      </c>
      <c r="M852" s="99" t="str">
        <f>IFERROR(VLOOKUP(Abfalldokumentation!$W852,Artikel!A:C,3,FALSE),Abfalldokumentation!$W852)</f>
        <v>ABS CAMBOZOLA</v>
      </c>
      <c r="N852" s="100" t="str">
        <f>VLOOKUP(D852,'Liste Gründe'!A:D,2,FALSE)</f>
        <v>keinen Verwendungszweck</v>
      </c>
      <c r="O852" s="98" t="str">
        <f>IF(ISBLANK(F852),VLOOKUP(Abfalldokumentation!$X852,'Liste Gründe'!A:D,3,FALSE),F852)</f>
        <v>-</v>
      </c>
      <c r="P852" s="100" t="str">
        <f>IF(ISBLANK(Abfalldokumentation!$G852),"-",Abfalldokumentation!$G852)</f>
        <v>-</v>
      </c>
      <c r="Q852" s="99">
        <f t="shared" si="92"/>
        <v>40</v>
      </c>
      <c r="R852" s="100" t="str">
        <f t="shared" si="93"/>
        <v>Produkte</v>
      </c>
      <c r="S852" s="100" t="str">
        <f t="shared" si="94"/>
        <v>BUs</v>
      </c>
      <c r="T852" s="100" t="str">
        <f t="shared" si="95"/>
        <v>Symptome</v>
      </c>
      <c r="U852" s="100">
        <f>IFERROR(VLOOKUP(Abfalldokumentation!$W852,Kennzahlen!S:U,3,FALSE)*Abfalldokumentation!$J852,"0")</f>
        <v>4.3200000000000002E-2</v>
      </c>
      <c r="V852" s="99" t="str">
        <f>IF(ISBLANK(A852),VLOOKUP(Abfalldokumentation!$W852,'Linien - BU'!R:S,2,FALSE),A852)</f>
        <v>BU4</v>
      </c>
      <c r="W852" s="95">
        <f t="shared" si="96"/>
        <v>29501023</v>
      </c>
      <c r="X852" s="108">
        <f t="shared" si="97"/>
        <v>61</v>
      </c>
      <c r="Y852" s="34"/>
      <c r="AC852" s="34"/>
      <c r="AF852" s="34"/>
      <c r="AG852" s="34"/>
      <c r="AH852" s="34"/>
    </row>
    <row r="853" spans="1:34" ht="30" customHeight="1" x14ac:dyDescent="0.25">
      <c r="A853" s="56" t="s">
        <v>9</v>
      </c>
      <c r="B853" s="57">
        <v>29501028</v>
      </c>
      <c r="C853" s="57">
        <v>6</v>
      </c>
      <c r="D853" s="57">
        <v>61</v>
      </c>
      <c r="E853" s="58">
        <v>44473</v>
      </c>
      <c r="F853" s="59" t="s">
        <v>36</v>
      </c>
      <c r="G853" s="57" t="s">
        <v>36</v>
      </c>
      <c r="H853" s="61" t="str">
        <f>IFERROR(VLOOKUP(Abfalldokumentation!$B853,Artikel!A:C,3,FALSE),Abfalldokumentation!$B853)</f>
        <v>ABS KELLERGEIST</v>
      </c>
      <c r="I853" s="90" t="str">
        <f>VLOOKUP(V853,'Linien - BU'!A:B,2,FALSE)</f>
        <v>BU4</v>
      </c>
      <c r="J853" s="91">
        <f t="shared" si="91"/>
        <v>6</v>
      </c>
      <c r="K853" s="92">
        <f>Abfalldokumentation!$E853</f>
        <v>44473</v>
      </c>
      <c r="L853" s="91" t="str">
        <f>IFERROR(IF(AND(OR(Abfalldokumentation!$I853="BU3",Abfalldokumentation!$I853="Verkauf"),Abfalldokumentation!$N853="Schimmel",Abfalldokumentation!$O853="keinen Abnehmer/kein Schälpersonal"),"Div. Zipfel, ES ohne Verwendung",VLOOKUP(Abfalldokumentation!$M853,Produktgruppen!A:B,2,FALSE)),"-")</f>
        <v>ABS</v>
      </c>
      <c r="M853" s="93" t="str">
        <f>IFERROR(VLOOKUP(Abfalldokumentation!$W853,Artikel!A:C,3,FALSE),Abfalldokumentation!$W853)</f>
        <v>ABS KELLERGEIST</v>
      </c>
      <c r="N853" s="94" t="str">
        <f>VLOOKUP(D853,'Liste Gründe'!A:D,2,FALSE)</f>
        <v>keinen Verwendungszweck</v>
      </c>
      <c r="O853" s="92" t="str">
        <f>IF(ISBLANK(F853),VLOOKUP(Abfalldokumentation!$X853,'Liste Gründe'!A:D,3,FALSE),F853)</f>
        <v>-</v>
      </c>
      <c r="P853" s="94" t="str">
        <f>IF(ISBLANK(Abfalldokumentation!$G853),"-",Abfalldokumentation!$G853)</f>
        <v>-</v>
      </c>
      <c r="Q853" s="93">
        <f t="shared" si="92"/>
        <v>40</v>
      </c>
      <c r="R853" s="94" t="str">
        <f t="shared" si="93"/>
        <v>Produkte</v>
      </c>
      <c r="S853" s="94" t="str">
        <f t="shared" si="94"/>
        <v>BUs</v>
      </c>
      <c r="T853" s="94" t="str">
        <f t="shared" si="95"/>
        <v>Symptome</v>
      </c>
      <c r="U853" s="94">
        <f>IFERROR(VLOOKUP(Abfalldokumentation!$W853,Kennzahlen!S:U,3,FALSE)*Abfalldokumentation!$J853,"0")</f>
        <v>6.0000000000000006E-4</v>
      </c>
      <c r="V853" s="93" t="str">
        <f>IF(ISBLANK(A853),VLOOKUP(Abfalldokumentation!$W853,'Linien - BU'!R:S,2,FALSE),A853)</f>
        <v>BU4</v>
      </c>
      <c r="W853" s="95">
        <f t="shared" si="96"/>
        <v>29501028</v>
      </c>
      <c r="X853" s="108">
        <f t="shared" si="97"/>
        <v>61</v>
      </c>
      <c r="Y853" s="34"/>
      <c r="AC853" s="34"/>
      <c r="AF853" s="34"/>
      <c r="AG853" s="34"/>
      <c r="AH853" s="34"/>
    </row>
    <row r="854" spans="1:34" ht="30" customHeight="1" x14ac:dyDescent="0.25">
      <c r="A854" s="50" t="s">
        <v>37</v>
      </c>
      <c r="B854" s="51">
        <v>29501032</v>
      </c>
      <c r="C854" s="51">
        <v>29</v>
      </c>
      <c r="D854" s="51">
        <v>22</v>
      </c>
      <c r="E854" s="52">
        <v>44473</v>
      </c>
      <c r="F854" s="53" t="s">
        <v>61</v>
      </c>
      <c r="G854" s="51" t="s">
        <v>91</v>
      </c>
      <c r="H854" s="55" t="str">
        <f>IFERROR(VLOOKUP(Abfalldokumentation!$B854,Artikel!A:C,3,FALSE),Abfalldokumentation!$B854)</f>
        <v>ABS CHED-ROT MIT ß-CARO</v>
      </c>
      <c r="I854" s="96" t="str">
        <f>VLOOKUP(V854,'Linien - BU'!A:B,2,FALSE)</f>
        <v>BU3</v>
      </c>
      <c r="J854" s="97">
        <f t="shared" si="91"/>
        <v>29</v>
      </c>
      <c r="K854" s="98">
        <f>Abfalldokumentation!$E854</f>
        <v>44473</v>
      </c>
      <c r="L854" s="97" t="str">
        <f>IFERROR(IF(AND(OR(Abfalldokumentation!$I854="BU3",Abfalldokumentation!$I854="Verkauf"),Abfalldokumentation!$N854="Schimmel",Abfalldokumentation!$O854="keinen Abnehmer/kein Schälpersonal"),"Div. Zipfel, ES ohne Verwendung",VLOOKUP(Abfalldokumentation!$M854,Produktgruppen!A:B,2,FALSE)),"-")</f>
        <v>ABS</v>
      </c>
      <c r="M854" s="99" t="str">
        <f>IFERROR(VLOOKUP(Abfalldokumentation!$W854,Artikel!A:C,3,FALSE),Abfalldokumentation!$W854)</f>
        <v>ABS CHED-ROT MIT ß-CARO</v>
      </c>
      <c r="N854" s="100" t="str">
        <f>VLOOKUP(D854,'Liste Gründe'!A:D,2,FALSE)</f>
        <v>Rest</v>
      </c>
      <c r="O854" s="98" t="str">
        <f>IF(ISBLANK(F854),VLOOKUP(Abfalldokumentation!$X854,'Liste Gründe'!A:D,3,FALSE),F854)</f>
        <v>Fremdkörper</v>
      </c>
      <c r="P854" s="100" t="str">
        <f>IF(ISBLANK(Abfalldokumentation!$G854),"-",Abfalldokumentation!$G854)</f>
        <v>Schmutz</v>
      </c>
      <c r="Q854" s="99">
        <f t="shared" si="92"/>
        <v>40</v>
      </c>
      <c r="R854" s="100" t="str">
        <f t="shared" si="93"/>
        <v>Produkte</v>
      </c>
      <c r="S854" s="100" t="str">
        <f t="shared" si="94"/>
        <v>BUs</v>
      </c>
      <c r="T854" s="100" t="str">
        <f t="shared" si="95"/>
        <v>Symptome</v>
      </c>
      <c r="U854" s="100">
        <f>IFERROR(VLOOKUP(Abfalldokumentation!$W854,Kennzahlen!S:U,3,FALSE)*Abfalldokumentation!$J854,"0")</f>
        <v>29</v>
      </c>
      <c r="V854" s="99" t="str">
        <f>IF(ISBLANK(A854),VLOOKUP(Abfalldokumentation!$W854,'Linien - BU'!R:S,2,FALSE),A854)</f>
        <v>L33</v>
      </c>
      <c r="W854" s="95">
        <f t="shared" si="96"/>
        <v>29501032</v>
      </c>
      <c r="X854" s="108">
        <f t="shared" si="97"/>
        <v>22</v>
      </c>
      <c r="Y854" s="34"/>
      <c r="AC854" s="34"/>
      <c r="AF854" s="34"/>
      <c r="AG854" s="34"/>
      <c r="AH854" s="34"/>
    </row>
    <row r="855" spans="1:34" ht="30" customHeight="1" x14ac:dyDescent="0.25">
      <c r="A855" s="56" t="s">
        <v>8</v>
      </c>
      <c r="B855" s="57">
        <v>29501055</v>
      </c>
      <c r="C855" s="57">
        <v>195</v>
      </c>
      <c r="D855" s="57">
        <v>12</v>
      </c>
      <c r="E855" s="58">
        <v>44473</v>
      </c>
      <c r="F855" s="59" t="s">
        <v>15037</v>
      </c>
      <c r="G855" s="57" t="s">
        <v>36</v>
      </c>
      <c r="H855" s="61" t="str">
        <f>IFERROR(VLOOKUP(Abfalldokumentation!$B855,Artikel!A:C,3,FALSE),Abfalldokumentation!$B855)</f>
        <v>VOS RW BUN-PF</v>
      </c>
      <c r="I855" s="90" t="str">
        <f>VLOOKUP(V855,'Linien - BU'!A:B,2,FALSE)</f>
        <v>BU3</v>
      </c>
      <c r="J855" s="91">
        <f t="shared" si="91"/>
        <v>195</v>
      </c>
      <c r="K855" s="92">
        <f>Abfalldokumentation!$E855</f>
        <v>44473</v>
      </c>
      <c r="L855" s="91" t="str">
        <f>IFERROR(IF(AND(OR(Abfalldokumentation!$I855="BU3",Abfalldokumentation!$I855="Verkauf"),Abfalldokumentation!$N855="Schimmel",Abfalldokumentation!$O855="keinen Abnehmer/kein Schälpersonal"),"Div. Zipfel, ES ohne Verwendung",VLOOKUP(Abfalldokumentation!$M855,Produktgruppen!A:B,2,FALSE)),"-")</f>
        <v>Vorschmelz</v>
      </c>
      <c r="M855" s="93" t="str">
        <f>IFERROR(VLOOKUP(Abfalldokumentation!$W855,Artikel!A:C,3,FALSE),Abfalldokumentation!$W855)</f>
        <v>VOS RW BUN-PF</v>
      </c>
      <c r="N855" s="94" t="str">
        <f>VLOOKUP(D855,'Liste Gründe'!A:D,2,FALSE)</f>
        <v>Schimmel</v>
      </c>
      <c r="O855" s="92" t="str">
        <f>IF(ISBLANK(F855),VLOOKUP(Abfalldokumentation!$X855,'Liste Gründe'!A:D,3,FALSE),F855)</f>
        <v>VOS &gt; Einsatz</v>
      </c>
      <c r="P855" s="94" t="str">
        <f>IF(ISBLANK(Abfalldokumentation!$G855),"-",Abfalldokumentation!$G855)</f>
        <v>-</v>
      </c>
      <c r="Q855" s="93">
        <f t="shared" si="92"/>
        <v>40</v>
      </c>
      <c r="R855" s="94" t="str">
        <f t="shared" si="93"/>
        <v>Produkte</v>
      </c>
      <c r="S855" s="94" t="str">
        <f t="shared" si="94"/>
        <v>BUs</v>
      </c>
      <c r="T855" s="94" t="str">
        <f t="shared" si="95"/>
        <v>Symptome</v>
      </c>
      <c r="U855" s="94">
        <f>IFERROR(VLOOKUP(Abfalldokumentation!$W855,Kennzahlen!S:U,3,FALSE)*Abfalldokumentation!$J855,"0")</f>
        <v>97.5</v>
      </c>
      <c r="V855" s="93" t="str">
        <f>IF(ISBLANK(A855),VLOOKUP(Abfalldokumentation!$W855,'Linien - BU'!R:S,2,FALSE),A855)</f>
        <v>BU3</v>
      </c>
      <c r="W855" s="95">
        <f t="shared" si="96"/>
        <v>29501055</v>
      </c>
      <c r="X855" s="108">
        <f t="shared" si="97"/>
        <v>12</v>
      </c>
      <c r="Y855" s="34"/>
      <c r="AC855" s="34"/>
      <c r="AF855" s="34"/>
      <c r="AG855" s="34"/>
      <c r="AH855" s="34"/>
    </row>
    <row r="856" spans="1:34" ht="30" customHeight="1" x14ac:dyDescent="0.25">
      <c r="A856" s="50" t="s">
        <v>15044</v>
      </c>
      <c r="B856" s="51">
        <v>29501070</v>
      </c>
      <c r="C856" s="51">
        <v>386</v>
      </c>
      <c r="D856" s="51">
        <v>12</v>
      </c>
      <c r="E856" s="52">
        <v>44473</v>
      </c>
      <c r="F856" s="53" t="s">
        <v>15041</v>
      </c>
      <c r="G856" s="51" t="s">
        <v>36</v>
      </c>
      <c r="H856" s="55" t="str">
        <f>IFERROR(VLOOKUP(Abfalldokumentation!$B856,Artikel!A:C,3,FALSE),Abfalldokumentation!$B856)</f>
        <v>VOS GRW-SCHI-NAT ENDSTÜ</v>
      </c>
      <c r="I856" s="96" t="str">
        <f>VLOOKUP(V856,'Linien - BU'!A:B,2,FALSE)</f>
        <v>Verkauf</v>
      </c>
      <c r="J856" s="97">
        <f t="shared" si="91"/>
        <v>386</v>
      </c>
      <c r="K856" s="98">
        <f>Abfalldokumentation!$E856</f>
        <v>44473</v>
      </c>
      <c r="L856" s="97" t="str">
        <f>IFERROR(IF(AND(OR(Abfalldokumentation!$I856="BU3",Abfalldokumentation!$I856="Verkauf"),Abfalldokumentation!$N856="Schimmel",Abfalldokumentation!$O856="keinen Abnehmer/kein Schälpersonal"),"Div. Zipfel, ES ohne Verwendung",VLOOKUP(Abfalldokumentation!$M856,Produktgruppen!A:B,2,FALSE)),"-")</f>
        <v>Div. Zipfel, ES ohne Verwendung</v>
      </c>
      <c r="M856" s="99" t="str">
        <f>IFERROR(VLOOKUP(Abfalldokumentation!$W856,Artikel!A:C,3,FALSE),Abfalldokumentation!$W856)</f>
        <v>VOS GRW-SCHI-NAT ENDSTÜ</v>
      </c>
      <c r="N856" s="100" t="str">
        <f>VLOOKUP(D856,'Liste Gründe'!A:D,2,FALSE)</f>
        <v>Schimmel</v>
      </c>
      <c r="O856" s="98" t="str">
        <f>IF(ISBLANK(F856),VLOOKUP(Abfalldokumentation!$X856,'Liste Gründe'!A:D,3,FALSE),F856)</f>
        <v>keinen Abnehmer/kein Schälpersonal</v>
      </c>
      <c r="P856" s="100" t="str">
        <f>IF(ISBLANK(Abfalldokumentation!$G856),"-",Abfalldokumentation!$G856)</f>
        <v>-</v>
      </c>
      <c r="Q856" s="99">
        <f t="shared" si="92"/>
        <v>40</v>
      </c>
      <c r="R856" s="100" t="str">
        <f t="shared" si="93"/>
        <v>Produkte</v>
      </c>
      <c r="S856" s="100" t="str">
        <f t="shared" si="94"/>
        <v>BUs</v>
      </c>
      <c r="T856" s="100" t="str">
        <f t="shared" si="95"/>
        <v>Symptome</v>
      </c>
      <c r="U856" s="100">
        <f>IFERROR(VLOOKUP(Abfalldokumentation!$W856,Kennzahlen!S:U,3,FALSE)*Abfalldokumentation!$J856,"0")</f>
        <v>193</v>
      </c>
      <c r="V856" s="99" t="str">
        <f>IF(ISBLANK(A856),VLOOKUP(Abfalldokumentation!$W856,'Linien - BU'!R:S,2,FALSE),A856)</f>
        <v>Verkauf</v>
      </c>
      <c r="W856" s="95">
        <f t="shared" si="96"/>
        <v>29501070</v>
      </c>
      <c r="X856" s="108">
        <f t="shared" si="97"/>
        <v>12</v>
      </c>
      <c r="Y856" s="34"/>
      <c r="AC856" s="34"/>
      <c r="AF856" s="34"/>
      <c r="AG856" s="34"/>
      <c r="AH856" s="34"/>
    </row>
    <row r="857" spans="1:34" ht="30" customHeight="1" x14ac:dyDescent="0.25">
      <c r="A857" s="56" t="s">
        <v>8</v>
      </c>
      <c r="B857" s="57">
        <v>49500143</v>
      </c>
      <c r="C857" s="57">
        <v>289</v>
      </c>
      <c r="D857" s="57">
        <v>12</v>
      </c>
      <c r="E857" s="58">
        <v>44473</v>
      </c>
      <c r="F857" s="59" t="s">
        <v>15037</v>
      </c>
      <c r="G857" s="57" t="s">
        <v>36</v>
      </c>
      <c r="H857" s="61" t="str">
        <f>IFERROR(VLOOKUP(Abfalldokumentation!$B857,Artikel!A:C,3,FALSE),Abfalldokumentation!$B857)</f>
        <v>VOS GRW-NATUR-VAKU / Er</v>
      </c>
      <c r="I857" s="90" t="str">
        <f>VLOOKUP(V857,'Linien - BU'!A:B,2,FALSE)</f>
        <v>BU3</v>
      </c>
      <c r="J857" s="91">
        <f t="shared" si="91"/>
        <v>289</v>
      </c>
      <c r="K857" s="92">
        <f>Abfalldokumentation!$E857</f>
        <v>44473</v>
      </c>
      <c r="L857" s="91" t="str">
        <f>IFERROR(IF(AND(OR(Abfalldokumentation!$I857="BU3",Abfalldokumentation!$I857="Verkauf"),Abfalldokumentation!$N857="Schimmel",Abfalldokumentation!$O857="keinen Abnehmer/kein Schälpersonal"),"Div. Zipfel, ES ohne Verwendung",VLOOKUP(Abfalldokumentation!$M857,Produktgruppen!A:B,2,FALSE)),"-")</f>
        <v>Vorschmelz</v>
      </c>
      <c r="M857" s="93" t="str">
        <f>IFERROR(VLOOKUP(Abfalldokumentation!$W857,Artikel!A:C,3,FALSE),Abfalldokumentation!$W857)</f>
        <v>VOS GRW-NATUR-VAKU / Er</v>
      </c>
      <c r="N857" s="94" t="str">
        <f>VLOOKUP(D857,'Liste Gründe'!A:D,2,FALSE)</f>
        <v>Schimmel</v>
      </c>
      <c r="O857" s="92" t="str">
        <f>IF(ISBLANK(F857),VLOOKUP(Abfalldokumentation!$X857,'Liste Gründe'!A:D,3,FALSE),F857)</f>
        <v>VOS &gt; Einsatz</v>
      </c>
      <c r="P857" s="94" t="str">
        <f>IF(ISBLANK(Abfalldokumentation!$G857),"-",Abfalldokumentation!$G857)</f>
        <v>-</v>
      </c>
      <c r="Q857" s="93">
        <f t="shared" si="92"/>
        <v>40</v>
      </c>
      <c r="R857" s="94" t="str">
        <f t="shared" si="93"/>
        <v>Produkte</v>
      </c>
      <c r="S857" s="94" t="str">
        <f t="shared" si="94"/>
        <v>BUs</v>
      </c>
      <c r="T857" s="94" t="str">
        <f t="shared" si="95"/>
        <v>Symptome</v>
      </c>
      <c r="U857" s="94">
        <f>IFERROR(VLOOKUP(Abfalldokumentation!$W857,Kennzahlen!S:U,3,FALSE)*Abfalldokumentation!$J857,"0")</f>
        <v>148.54599999999999</v>
      </c>
      <c r="V857" s="93" t="str">
        <f>IF(ISBLANK(A857),VLOOKUP(Abfalldokumentation!$W857,'Linien - BU'!R:S,2,FALSE),A857)</f>
        <v>BU3</v>
      </c>
      <c r="W857" s="95">
        <f t="shared" si="96"/>
        <v>49500143</v>
      </c>
      <c r="X857" s="108">
        <f t="shared" si="97"/>
        <v>12</v>
      </c>
      <c r="Y857" s="34"/>
      <c r="AC857" s="34"/>
      <c r="AF857" s="34"/>
      <c r="AG857" s="34"/>
      <c r="AH857" s="34"/>
    </row>
    <row r="858" spans="1:34" ht="30" customHeight="1" x14ac:dyDescent="0.25">
      <c r="A858" s="50" t="s">
        <v>8</v>
      </c>
      <c r="B858" s="51">
        <v>49500147</v>
      </c>
      <c r="C858" s="51">
        <v>1266</v>
      </c>
      <c r="D858" s="51">
        <v>12</v>
      </c>
      <c r="E858" s="52">
        <v>44473</v>
      </c>
      <c r="F858" s="53" t="s">
        <v>15037</v>
      </c>
      <c r="G858" s="51" t="s">
        <v>36</v>
      </c>
      <c r="H858" s="55" t="str">
        <f>IFERROR(VLOOKUP(Abfalldokumentation!$B858,Artikel!A:C,3,FALSE),Abfalldokumentation!$B858)</f>
        <v>VOS RW-NATUR-EXTRA-VAKU</v>
      </c>
      <c r="I858" s="96" t="str">
        <f>VLOOKUP(V858,'Linien - BU'!A:B,2,FALSE)</f>
        <v>BU3</v>
      </c>
      <c r="J858" s="97">
        <f t="shared" si="91"/>
        <v>1266</v>
      </c>
      <c r="K858" s="98">
        <f>Abfalldokumentation!$E858</f>
        <v>44473</v>
      </c>
      <c r="L858" s="97" t="str">
        <f>IFERROR(IF(AND(OR(Abfalldokumentation!$I858="BU3",Abfalldokumentation!$I858="Verkauf"),Abfalldokumentation!$N858="Schimmel",Abfalldokumentation!$O858="keinen Abnehmer/kein Schälpersonal"),"Div. Zipfel, ES ohne Verwendung",VLOOKUP(Abfalldokumentation!$M858,Produktgruppen!A:B,2,FALSE)),"-")</f>
        <v>Vorschmelz</v>
      </c>
      <c r="M858" s="99" t="str">
        <f>IFERROR(VLOOKUP(Abfalldokumentation!$W858,Artikel!A:C,3,FALSE),Abfalldokumentation!$W858)</f>
        <v>VOS RW-NATUR-EXTRA-VAKU</v>
      </c>
      <c r="N858" s="100" t="str">
        <f>VLOOKUP(D858,'Liste Gründe'!A:D,2,FALSE)</f>
        <v>Schimmel</v>
      </c>
      <c r="O858" s="98" t="str">
        <f>IF(ISBLANK(F858),VLOOKUP(Abfalldokumentation!$X858,'Liste Gründe'!A:D,3,FALSE),F858)</f>
        <v>VOS &gt; Einsatz</v>
      </c>
      <c r="P858" s="100" t="str">
        <f>IF(ISBLANK(Abfalldokumentation!$G858),"-",Abfalldokumentation!$G858)</f>
        <v>-</v>
      </c>
      <c r="Q858" s="99">
        <f t="shared" si="92"/>
        <v>40</v>
      </c>
      <c r="R858" s="100" t="str">
        <f t="shared" si="93"/>
        <v>Produkte</v>
      </c>
      <c r="S858" s="100" t="str">
        <f t="shared" si="94"/>
        <v>BUs</v>
      </c>
      <c r="T858" s="100" t="str">
        <f t="shared" si="95"/>
        <v>Symptome</v>
      </c>
      <c r="U858" s="100">
        <f>IFERROR(VLOOKUP(Abfalldokumentation!$W858,Kennzahlen!S:U,3,FALSE)*Abfalldokumentation!$J858,"0")</f>
        <v>650.72400000000005</v>
      </c>
      <c r="V858" s="99" t="str">
        <f>IF(ISBLANK(A858),VLOOKUP(Abfalldokumentation!$W858,'Linien - BU'!R:S,2,FALSE),A858)</f>
        <v>BU3</v>
      </c>
      <c r="W858" s="95">
        <f t="shared" si="96"/>
        <v>49500147</v>
      </c>
      <c r="X858" s="108">
        <f t="shared" si="97"/>
        <v>12</v>
      </c>
      <c r="Y858" s="34"/>
      <c r="AC858" s="34"/>
      <c r="AF858" s="34"/>
      <c r="AG858" s="34"/>
      <c r="AH858" s="34"/>
    </row>
    <row r="859" spans="1:34" ht="30" customHeight="1" x14ac:dyDescent="0.25">
      <c r="A859" s="56" t="s">
        <v>15044</v>
      </c>
      <c r="B859" s="57">
        <v>59500051</v>
      </c>
      <c r="C859" s="57">
        <v>684</v>
      </c>
      <c r="D859" s="57">
        <v>12</v>
      </c>
      <c r="E859" s="58">
        <v>44473</v>
      </c>
      <c r="F859" s="59" t="s">
        <v>18</v>
      </c>
      <c r="G859" s="57" t="s">
        <v>36</v>
      </c>
      <c r="H859" s="61" t="str">
        <f>IFERROR(VLOOKUP(Abfalldokumentation!$B859,Artikel!A:C,3,FALSE),Abfalldokumentation!$B859)</f>
        <v>Abschnitte Landkäse Ber</v>
      </c>
      <c r="I859" s="90" t="str">
        <f>VLOOKUP(V859,'Linien - BU'!A:B,2,FALSE)</f>
        <v>Verkauf</v>
      </c>
      <c r="J859" s="91">
        <f t="shared" si="91"/>
        <v>684</v>
      </c>
      <c r="K859" s="92">
        <f>Abfalldokumentation!$E859</f>
        <v>44473</v>
      </c>
      <c r="L859" s="91" t="str">
        <f>IFERROR(IF(AND(OR(Abfalldokumentation!$I859="BU3",Abfalldokumentation!$I859="Verkauf"),Abfalldokumentation!$N859="Schimmel",Abfalldokumentation!$O859="keinen Abnehmer/kein Schälpersonal"),"Div. Zipfel, ES ohne Verwendung",VLOOKUP(Abfalldokumentation!$M859,Produktgruppen!A:B,2,FALSE)),"-")</f>
        <v>ABS</v>
      </c>
      <c r="M859" s="93" t="str">
        <f>IFERROR(VLOOKUP(Abfalldokumentation!$W859,Artikel!A:C,3,FALSE),Abfalldokumentation!$W859)</f>
        <v>Abschnitte Landkäse Ber</v>
      </c>
      <c r="N859" s="94" t="str">
        <f>VLOOKUP(D859,'Liste Gründe'!A:D,2,FALSE)</f>
        <v>Schimmel</v>
      </c>
      <c r="O859" s="92" t="str">
        <f>IF(ISBLANK(F859),VLOOKUP(Abfalldokumentation!$X859,'Liste Gründe'!A:D,3,FALSE),F859)</f>
        <v>keinen Abnehmer</v>
      </c>
      <c r="P859" s="94" t="str">
        <f>IF(ISBLANK(Abfalldokumentation!$G859),"-",Abfalldokumentation!$G859)</f>
        <v>-</v>
      </c>
      <c r="Q859" s="93">
        <f t="shared" si="92"/>
        <v>40</v>
      </c>
      <c r="R859" s="94" t="str">
        <f t="shared" si="93"/>
        <v>Produkte</v>
      </c>
      <c r="S859" s="94" t="str">
        <f t="shared" si="94"/>
        <v>BUs</v>
      </c>
      <c r="T859" s="94" t="str">
        <f t="shared" si="95"/>
        <v>Symptome</v>
      </c>
      <c r="U859" s="94">
        <f>IFERROR(VLOOKUP(Abfalldokumentation!$W859,Kennzahlen!S:U,3,FALSE)*Abfalldokumentation!$J859,"0")</f>
        <v>715.25880000000006</v>
      </c>
      <c r="V859" s="93" t="str">
        <f>IF(ISBLANK(A859),VLOOKUP(Abfalldokumentation!$W859,'Linien - BU'!R:S,2,FALSE),A859)</f>
        <v>Verkauf</v>
      </c>
      <c r="W859" s="95">
        <f t="shared" si="96"/>
        <v>59500051</v>
      </c>
      <c r="X859" s="108">
        <f t="shared" si="97"/>
        <v>12</v>
      </c>
      <c r="Y859" s="34"/>
      <c r="AC859" s="34"/>
      <c r="AF859" s="34"/>
      <c r="AG859" s="34"/>
      <c r="AH859" s="34"/>
    </row>
    <row r="860" spans="1:34" ht="30" customHeight="1" x14ac:dyDescent="0.25">
      <c r="A860" s="50" t="s">
        <v>349</v>
      </c>
      <c r="B860" s="51" t="s">
        <v>75</v>
      </c>
      <c r="C860" s="51">
        <v>47</v>
      </c>
      <c r="D860" s="51">
        <v>30</v>
      </c>
      <c r="E860" s="52">
        <v>44473</v>
      </c>
      <c r="F860" s="53"/>
      <c r="G860" s="51" t="s">
        <v>36</v>
      </c>
      <c r="H860" s="55" t="str">
        <f>IFERROR(VLOOKUP(Abfalldokumentation!$B860,Artikel!A:C,3,FALSE),Abfalldokumentation!$B860)</f>
        <v>Diverses</v>
      </c>
      <c r="I860" s="96" t="str">
        <f>VLOOKUP(V860,'Linien - BU'!A:B,2,FALSE)</f>
        <v>BU3</v>
      </c>
      <c r="J860" s="97">
        <f t="shared" si="91"/>
        <v>47</v>
      </c>
      <c r="K860" s="98">
        <f>Abfalldokumentation!$E860</f>
        <v>44473</v>
      </c>
      <c r="L860" s="97" t="str">
        <f>IFERROR(IF(AND(OR(Abfalldokumentation!$I860="BU3",Abfalldokumentation!$I860="Verkauf"),Abfalldokumentation!$N860="Schimmel",Abfalldokumentation!$O860="keinen Abnehmer/kein Schälpersonal"),"Div. Zipfel, ES ohne Verwendung",VLOOKUP(Abfalldokumentation!$M860,Produktgruppen!A:B,2,FALSE)),"-")</f>
        <v>Diverses</v>
      </c>
      <c r="M860" s="99" t="str">
        <f>IFERROR(VLOOKUP(Abfalldokumentation!$W860,Artikel!A:C,3,FALSE),Abfalldokumentation!$W860)</f>
        <v>Diverses</v>
      </c>
      <c r="N860" s="100" t="str">
        <f>VLOOKUP(D860,'Liste Gründe'!A:D,2,FALSE)</f>
        <v>Linienbezogen</v>
      </c>
      <c r="O860" s="98" t="str">
        <f>IF(ISBLANK(F860),VLOOKUP(Abfalldokumentation!$X860,'Liste Gründe'!A:D,3,FALSE),F860)</f>
        <v>Maschinenabfall</v>
      </c>
      <c r="P860" s="100" t="str">
        <f>IF(ISBLANK(Abfalldokumentation!$G860),"-",Abfalldokumentation!$G860)</f>
        <v>-</v>
      </c>
      <c r="Q860" s="99">
        <f t="shared" si="92"/>
        <v>40</v>
      </c>
      <c r="R860" s="100" t="str">
        <f t="shared" si="93"/>
        <v>Produkte</v>
      </c>
      <c r="S860" s="100" t="str">
        <f t="shared" si="94"/>
        <v>BUs</v>
      </c>
      <c r="T860" s="100" t="str">
        <f t="shared" si="95"/>
        <v>Symptome</v>
      </c>
      <c r="U860" s="100" t="str">
        <f>IFERROR(VLOOKUP(Abfalldokumentation!$W860,Kennzahlen!S:U,3,FALSE)*Abfalldokumentation!$J860,"0")</f>
        <v>0</v>
      </c>
      <c r="V860" s="99" t="str">
        <f>IF(ISBLANK(A860),VLOOKUP(Abfalldokumentation!$W860,'Linien - BU'!R:S,2,FALSE),A860)</f>
        <v>L16</v>
      </c>
      <c r="W860" s="95" t="str">
        <f t="shared" si="96"/>
        <v>Diverses</v>
      </c>
      <c r="X860" s="108">
        <f t="shared" si="97"/>
        <v>30</v>
      </c>
      <c r="Y860" s="34"/>
      <c r="AC860" s="34"/>
      <c r="AF860" s="34"/>
      <c r="AG860" s="34"/>
      <c r="AH860" s="34"/>
    </row>
    <row r="861" spans="1:34" ht="30" customHeight="1" x14ac:dyDescent="0.25">
      <c r="A861" s="56" t="s">
        <v>63</v>
      </c>
      <c r="B861" s="57" t="s">
        <v>75</v>
      </c>
      <c r="C861" s="57">
        <v>180</v>
      </c>
      <c r="D861" s="57">
        <v>30</v>
      </c>
      <c r="E861" s="58">
        <v>44473</v>
      </c>
      <c r="F861" s="59"/>
      <c r="G861" s="57" t="s">
        <v>36</v>
      </c>
      <c r="H861" s="61" t="str">
        <f>IFERROR(VLOOKUP(Abfalldokumentation!$B861,Artikel!A:C,3,FALSE),Abfalldokumentation!$B861)</f>
        <v>Diverses</v>
      </c>
      <c r="I861" s="90" t="str">
        <f>VLOOKUP(V861,'Linien - BU'!A:B,2,FALSE)</f>
        <v>BU1</v>
      </c>
      <c r="J861" s="91">
        <f t="shared" si="91"/>
        <v>180</v>
      </c>
      <c r="K861" s="92">
        <f>Abfalldokumentation!$E861</f>
        <v>44473</v>
      </c>
      <c r="L861" s="91" t="str">
        <f>IFERROR(IF(AND(OR(Abfalldokumentation!$I861="BU3",Abfalldokumentation!$I861="Verkauf"),Abfalldokumentation!$N861="Schimmel",Abfalldokumentation!$O861="keinen Abnehmer/kein Schälpersonal"),"Div. Zipfel, ES ohne Verwendung",VLOOKUP(Abfalldokumentation!$M861,Produktgruppen!A:B,2,FALSE)),"-")</f>
        <v>Diverses</v>
      </c>
      <c r="M861" s="93" t="str">
        <f>IFERROR(VLOOKUP(Abfalldokumentation!$W861,Artikel!A:C,3,FALSE),Abfalldokumentation!$W861)</f>
        <v>Diverses</v>
      </c>
      <c r="N861" s="94" t="str">
        <f>VLOOKUP(D861,'Liste Gründe'!A:D,2,FALSE)</f>
        <v>Linienbezogen</v>
      </c>
      <c r="O861" s="92" t="str">
        <f>IF(ISBLANK(F861),VLOOKUP(Abfalldokumentation!$X861,'Liste Gründe'!A:D,3,FALSE),F861)</f>
        <v>Maschinenabfall</v>
      </c>
      <c r="P861" s="94" t="str">
        <f>IF(ISBLANK(Abfalldokumentation!$G861),"-",Abfalldokumentation!$G861)</f>
        <v>-</v>
      </c>
      <c r="Q861" s="93">
        <f t="shared" si="92"/>
        <v>40</v>
      </c>
      <c r="R861" s="94" t="str">
        <f t="shared" si="93"/>
        <v>Produkte</v>
      </c>
      <c r="S861" s="94" t="str">
        <f t="shared" si="94"/>
        <v>BUs</v>
      </c>
      <c r="T861" s="94" t="str">
        <f t="shared" si="95"/>
        <v>Symptome</v>
      </c>
      <c r="U861" s="94" t="str">
        <f>IFERROR(VLOOKUP(Abfalldokumentation!$W861,Kennzahlen!S:U,3,FALSE)*Abfalldokumentation!$J861,"0")</f>
        <v>0</v>
      </c>
      <c r="V861" s="93" t="str">
        <f>IF(ISBLANK(A861),VLOOKUP(Abfalldokumentation!$W861,'Linien - BU'!R:S,2,FALSE),A861)</f>
        <v>Abfüllung</v>
      </c>
      <c r="W861" s="95" t="str">
        <f t="shared" si="96"/>
        <v>Diverses</v>
      </c>
      <c r="X861" s="108">
        <f t="shared" si="97"/>
        <v>30</v>
      </c>
      <c r="Y861" s="34"/>
      <c r="AC861" s="34"/>
      <c r="AF861" s="34"/>
      <c r="AG861" s="34"/>
      <c r="AH861" s="34"/>
    </row>
    <row r="862" spans="1:34" ht="30" customHeight="1" x14ac:dyDescent="0.25">
      <c r="A862" s="50" t="s">
        <v>140</v>
      </c>
      <c r="B862" s="51" t="s">
        <v>75</v>
      </c>
      <c r="C862" s="51">
        <v>14</v>
      </c>
      <c r="D862" s="51">
        <v>74</v>
      </c>
      <c r="E862" s="52">
        <v>44473</v>
      </c>
      <c r="F862" s="53" t="s">
        <v>68</v>
      </c>
      <c r="G862" s="51" t="s">
        <v>36</v>
      </c>
      <c r="H862" s="55" t="str">
        <f>IFERROR(VLOOKUP(Abfalldokumentation!$B862,Artikel!A:C,3,FALSE),Abfalldokumentation!$B862)</f>
        <v>Diverses</v>
      </c>
      <c r="I862" s="96" t="str">
        <f>VLOOKUP(V862,'Linien - BU'!A:B,2,FALSE)</f>
        <v>Rest</v>
      </c>
      <c r="J862" s="97">
        <f t="shared" si="91"/>
        <v>14</v>
      </c>
      <c r="K862" s="98">
        <f>Abfalldokumentation!$E862</f>
        <v>44473</v>
      </c>
      <c r="L862" s="97" t="str">
        <f>IFERROR(IF(AND(OR(Abfalldokumentation!$I862="BU3",Abfalldokumentation!$I862="Verkauf"),Abfalldokumentation!$N862="Schimmel",Abfalldokumentation!$O862="keinen Abnehmer/kein Schälpersonal"),"Div. Zipfel, ES ohne Verwendung",VLOOKUP(Abfalldokumentation!$M862,Produktgruppen!A:B,2,FALSE)),"-")</f>
        <v>Diverses</v>
      </c>
      <c r="M862" s="99" t="str">
        <f>IFERROR(VLOOKUP(Abfalldokumentation!$W862,Artikel!A:C,3,FALSE),Abfalldokumentation!$W862)</f>
        <v>Diverses</v>
      </c>
      <c r="N862" s="100" t="str">
        <f>VLOOKUP(D862,'Liste Gründe'!A:D,2,FALSE)</f>
        <v>Qualitätssicherung</v>
      </c>
      <c r="O862" s="98" t="str">
        <f>IF(ISBLANK(F862),VLOOKUP(Abfalldokumentation!$X862,'Liste Gründe'!A:D,3,FALSE),F862)</f>
        <v>Sensorik</v>
      </c>
      <c r="P862" s="100" t="str">
        <f>IF(ISBLANK(Abfalldokumentation!$G862),"-",Abfalldokumentation!$G862)</f>
        <v>-</v>
      </c>
      <c r="Q862" s="99">
        <f t="shared" si="92"/>
        <v>40</v>
      </c>
      <c r="R862" s="100" t="str">
        <f t="shared" si="93"/>
        <v>Produkte</v>
      </c>
      <c r="S862" s="100" t="str">
        <f t="shared" si="94"/>
        <v>BUs</v>
      </c>
      <c r="T862" s="100" t="str">
        <f t="shared" si="95"/>
        <v>Symptome</v>
      </c>
      <c r="U862" s="100" t="str">
        <f>IFERROR(VLOOKUP(Abfalldokumentation!$W862,Kennzahlen!S:U,3,FALSE)*Abfalldokumentation!$J862,"0")</f>
        <v>0</v>
      </c>
      <c r="V862" s="99" t="str">
        <f>IF(ISBLANK(A862),VLOOKUP(Abfalldokumentation!$W862,'Linien - BU'!R:S,2,FALSE),A862)</f>
        <v>QM</v>
      </c>
      <c r="W862" s="95" t="str">
        <f t="shared" si="96"/>
        <v>Diverses</v>
      </c>
      <c r="X862" s="108">
        <f t="shared" si="97"/>
        <v>74</v>
      </c>
      <c r="Y862" s="34"/>
      <c r="AC862" s="34"/>
      <c r="AF862" s="34"/>
      <c r="AG862" s="34"/>
      <c r="AH862" s="34"/>
    </row>
    <row r="863" spans="1:34" ht="30" customHeight="1" x14ac:dyDescent="0.25">
      <c r="A863" s="56" t="s">
        <v>63</v>
      </c>
      <c r="B863" s="57" t="s">
        <v>75</v>
      </c>
      <c r="C863" s="57">
        <v>20</v>
      </c>
      <c r="D863" s="57">
        <v>31</v>
      </c>
      <c r="E863" s="58">
        <v>44473</v>
      </c>
      <c r="F863" s="59" t="s">
        <v>186</v>
      </c>
      <c r="G863" s="57" t="s">
        <v>36</v>
      </c>
      <c r="H863" s="61" t="str">
        <f>IFERROR(VLOOKUP(Abfalldokumentation!$B863,Artikel!A:C,3,FALSE),Abfalldokumentation!$B863)</f>
        <v>Diverses</v>
      </c>
      <c r="I863" s="90" t="str">
        <f>VLOOKUP(V863,'Linien - BU'!A:B,2,FALSE)</f>
        <v>BU1</v>
      </c>
      <c r="J863" s="91">
        <f t="shared" si="91"/>
        <v>20</v>
      </c>
      <c r="K863" s="92">
        <f>Abfalldokumentation!$E863</f>
        <v>44473</v>
      </c>
      <c r="L863" s="91" t="str">
        <f>IFERROR(IF(AND(OR(Abfalldokumentation!$I863="BU3",Abfalldokumentation!$I863="Verkauf"),Abfalldokumentation!$N863="Schimmel",Abfalldokumentation!$O863="keinen Abnehmer/kein Schälpersonal"),"Div. Zipfel, ES ohne Verwendung",VLOOKUP(Abfalldokumentation!$M863,Produktgruppen!A:B,2,FALSE)),"-")</f>
        <v>Diverses</v>
      </c>
      <c r="M863" s="93" t="str">
        <f>IFERROR(VLOOKUP(Abfalldokumentation!$W863,Artikel!A:C,3,FALSE),Abfalldokumentation!$W863)</f>
        <v>Diverses</v>
      </c>
      <c r="N863" s="94" t="str">
        <f>VLOOKUP(D863,'Liste Gründe'!A:D,2,FALSE)</f>
        <v>Linienbezogen</v>
      </c>
      <c r="O863" s="92" t="str">
        <f>IF(ISBLANK(F863),VLOOKUP(Abfalldokumentation!$X863,'Liste Gründe'!A:D,3,FALSE),F863)</f>
        <v>Bodenabfall Abfüllung</v>
      </c>
      <c r="P863" s="94" t="str">
        <f>IF(ISBLANK(Abfalldokumentation!$G863),"-",Abfalldokumentation!$G863)</f>
        <v>-</v>
      </c>
      <c r="Q863" s="93">
        <f t="shared" si="92"/>
        <v>40</v>
      </c>
      <c r="R863" s="94" t="str">
        <f t="shared" si="93"/>
        <v>Produkte</v>
      </c>
      <c r="S863" s="94" t="str">
        <f t="shared" si="94"/>
        <v>BUs</v>
      </c>
      <c r="T863" s="94" t="str">
        <f t="shared" si="95"/>
        <v>Symptome</v>
      </c>
      <c r="U863" s="94" t="str">
        <f>IFERROR(VLOOKUP(Abfalldokumentation!$W863,Kennzahlen!S:U,3,FALSE)*Abfalldokumentation!$J863,"0")</f>
        <v>0</v>
      </c>
      <c r="V863" s="93" t="str">
        <f>IF(ISBLANK(A863),VLOOKUP(Abfalldokumentation!$W863,'Linien - BU'!R:S,2,FALSE),A863)</f>
        <v>Abfüllung</v>
      </c>
      <c r="W863" s="95" t="str">
        <f t="shared" si="96"/>
        <v>Diverses</v>
      </c>
      <c r="X863" s="108">
        <f t="shared" si="97"/>
        <v>31</v>
      </c>
      <c r="Y863" s="34"/>
      <c r="AC863" s="34"/>
      <c r="AF863" s="34"/>
      <c r="AG863" s="34"/>
      <c r="AH863" s="34"/>
    </row>
    <row r="864" spans="1:34" ht="30" customHeight="1" x14ac:dyDescent="0.25">
      <c r="A864" s="50" t="s">
        <v>7</v>
      </c>
      <c r="B864" s="51" t="s">
        <v>75</v>
      </c>
      <c r="C864" s="51">
        <v>86</v>
      </c>
      <c r="D864" s="51">
        <v>30</v>
      </c>
      <c r="E864" s="52">
        <v>44473</v>
      </c>
      <c r="F864" s="53"/>
      <c r="G864" s="51"/>
      <c r="H864" s="55" t="str">
        <f>IFERROR(VLOOKUP(Abfalldokumentation!$B864,Artikel!A:C,3,FALSE),Abfalldokumentation!$B864)</f>
        <v>Diverses</v>
      </c>
      <c r="I864" s="96" t="str">
        <f>VLOOKUP(V864,'Linien - BU'!A:B,2,FALSE)</f>
        <v>BU2</v>
      </c>
      <c r="J864" s="97">
        <f t="shared" si="91"/>
        <v>86</v>
      </c>
      <c r="K864" s="98">
        <f>Abfalldokumentation!$E864</f>
        <v>44473</v>
      </c>
      <c r="L864" s="97" t="str">
        <f>IFERROR(IF(AND(OR(Abfalldokumentation!$I864="BU3",Abfalldokumentation!$I864="Verkauf"),Abfalldokumentation!$N864="Schimmel",Abfalldokumentation!$O864="keinen Abnehmer/kein Schälpersonal"),"Div. Zipfel, ES ohne Verwendung",VLOOKUP(Abfalldokumentation!$M864,Produktgruppen!A:B,2,FALSE)),"-")</f>
        <v>Diverses</v>
      </c>
      <c r="M864" s="99" t="str">
        <f>IFERROR(VLOOKUP(Abfalldokumentation!$W864,Artikel!A:C,3,FALSE),Abfalldokumentation!$W864)</f>
        <v>Diverses</v>
      </c>
      <c r="N864" s="100" t="str">
        <f>VLOOKUP(D864,'Liste Gründe'!A:D,2,FALSE)</f>
        <v>Linienbezogen</v>
      </c>
      <c r="O864" s="98" t="str">
        <f>IF(ISBLANK(F864),VLOOKUP(Abfalldokumentation!$X864,'Liste Gründe'!A:D,3,FALSE),F864)</f>
        <v>Maschinenabfall</v>
      </c>
      <c r="P864" s="100" t="str">
        <f>IF(ISBLANK(Abfalldokumentation!$G864),"-",Abfalldokumentation!$G864)</f>
        <v>-</v>
      </c>
      <c r="Q864" s="99">
        <f t="shared" si="92"/>
        <v>40</v>
      </c>
      <c r="R864" s="100" t="str">
        <f t="shared" si="93"/>
        <v>Produkte</v>
      </c>
      <c r="S864" s="100" t="str">
        <f t="shared" si="94"/>
        <v>BUs</v>
      </c>
      <c r="T864" s="100" t="str">
        <f t="shared" si="95"/>
        <v>Symptome</v>
      </c>
      <c r="U864" s="100" t="str">
        <f>IFERROR(VLOOKUP(Abfalldokumentation!$W864,Kennzahlen!S:U,3,FALSE)*Abfalldokumentation!$J864,"0")</f>
        <v>0</v>
      </c>
      <c r="V864" s="99" t="str">
        <f>IF(ISBLANK(A864),VLOOKUP(Abfalldokumentation!$W864,'Linien - BU'!R:S,2,FALSE),A864)</f>
        <v>BU2</v>
      </c>
      <c r="W864" s="95" t="str">
        <f t="shared" si="96"/>
        <v>Diverses</v>
      </c>
      <c r="X864" s="108">
        <f t="shared" si="97"/>
        <v>30</v>
      </c>
      <c r="Y864" s="34"/>
      <c r="AC864" s="34"/>
      <c r="AF864" s="34"/>
      <c r="AG864" s="34"/>
      <c r="AH864" s="34"/>
    </row>
    <row r="865" spans="1:34" ht="30" customHeight="1" x14ac:dyDescent="0.25">
      <c r="A865" s="56" t="s">
        <v>349</v>
      </c>
      <c r="B865" s="57" t="s">
        <v>75</v>
      </c>
      <c r="C865" s="57">
        <v>65</v>
      </c>
      <c r="D865" s="57">
        <v>12</v>
      </c>
      <c r="E865" s="58">
        <v>44473</v>
      </c>
      <c r="F865" s="59"/>
      <c r="G865" s="57" t="s">
        <v>36</v>
      </c>
      <c r="H865" s="61" t="str">
        <f>IFERROR(VLOOKUP(Abfalldokumentation!$B865,Artikel!A:C,3,FALSE),Abfalldokumentation!$B865)</f>
        <v>Diverses</v>
      </c>
      <c r="I865" s="90" t="str">
        <f>VLOOKUP(V865,'Linien - BU'!A:B,2,FALSE)</f>
        <v>BU3</v>
      </c>
      <c r="J865" s="91">
        <f t="shared" si="91"/>
        <v>65</v>
      </c>
      <c r="K865" s="92">
        <f>Abfalldokumentation!$E865</f>
        <v>44473</v>
      </c>
      <c r="L865" s="91" t="str">
        <f>IFERROR(IF(AND(OR(Abfalldokumentation!$I865="BU3",Abfalldokumentation!$I865="Verkauf"),Abfalldokumentation!$N865="Schimmel",Abfalldokumentation!$O865="keinen Abnehmer/kein Schälpersonal"),"Div. Zipfel, ES ohne Verwendung",VLOOKUP(Abfalldokumentation!$M865,Produktgruppen!A:B,2,FALSE)),"-")</f>
        <v>Diverses</v>
      </c>
      <c r="M865" s="93" t="str">
        <f>IFERROR(VLOOKUP(Abfalldokumentation!$W865,Artikel!A:C,3,FALSE),Abfalldokumentation!$W865)</f>
        <v>Diverses</v>
      </c>
      <c r="N865" s="94" t="str">
        <f>VLOOKUP(D865,'Liste Gründe'!A:D,2,FALSE)</f>
        <v>Schimmel</v>
      </c>
      <c r="O865" s="92" t="str">
        <f>IF(ISBLANK(F865),VLOOKUP(Abfalldokumentation!$X865,'Liste Gründe'!A:D,3,FALSE),F865)</f>
        <v>Schimmel</v>
      </c>
      <c r="P865" s="94" t="str">
        <f>IF(ISBLANK(Abfalldokumentation!$G865),"-",Abfalldokumentation!$G865)</f>
        <v>-</v>
      </c>
      <c r="Q865" s="93">
        <f t="shared" si="92"/>
        <v>40</v>
      </c>
      <c r="R865" s="94" t="str">
        <f t="shared" si="93"/>
        <v>Produkte</v>
      </c>
      <c r="S865" s="94" t="str">
        <f t="shared" si="94"/>
        <v>BUs</v>
      </c>
      <c r="T865" s="94" t="str">
        <f t="shared" si="95"/>
        <v>Symptome</v>
      </c>
      <c r="U865" s="94" t="str">
        <f>IFERROR(VLOOKUP(Abfalldokumentation!$W865,Kennzahlen!S:U,3,FALSE)*Abfalldokumentation!$J865,"0")</f>
        <v>0</v>
      </c>
      <c r="V865" s="93" t="str">
        <f>IF(ISBLANK(A865),VLOOKUP(Abfalldokumentation!$W865,'Linien - BU'!R:S,2,FALSE),A865)</f>
        <v>L16</v>
      </c>
      <c r="W865" s="95" t="str">
        <f t="shared" si="96"/>
        <v>Diverses</v>
      </c>
      <c r="X865" s="108">
        <f t="shared" si="97"/>
        <v>12</v>
      </c>
      <c r="Y865" s="34"/>
      <c r="AC865" s="34"/>
      <c r="AF865" s="34"/>
      <c r="AG865" s="34"/>
      <c r="AH865" s="34"/>
    </row>
    <row r="866" spans="1:34" ht="30" customHeight="1" x14ac:dyDescent="0.25">
      <c r="A866" s="50" t="s">
        <v>59</v>
      </c>
      <c r="B866" s="51" t="s">
        <v>75</v>
      </c>
      <c r="C866" s="51">
        <v>26</v>
      </c>
      <c r="D866" s="62">
        <v>71</v>
      </c>
      <c r="E866" s="52">
        <v>44473</v>
      </c>
      <c r="F866" s="53" t="s">
        <v>116</v>
      </c>
      <c r="G866" s="51" t="s">
        <v>116</v>
      </c>
      <c r="H866" s="55" t="str">
        <f>IFERROR(VLOOKUP(Abfalldokumentation!$B866,Artikel!A:C,3,FALSE),Abfalldokumentation!$B866)</f>
        <v>Diverses</v>
      </c>
      <c r="I866" s="96" t="str">
        <f>VLOOKUP(V866,'Linien - BU'!A:B,2,FALSE)</f>
        <v>Rest</v>
      </c>
      <c r="J866" s="97">
        <f t="shared" si="91"/>
        <v>26</v>
      </c>
      <c r="K866" s="98">
        <f>Abfalldokumentation!$E866</f>
        <v>44473</v>
      </c>
      <c r="L866" s="97" t="str">
        <f>IFERROR(IF(AND(OR(Abfalldokumentation!$I866="BU3",Abfalldokumentation!$I866="Verkauf"),Abfalldokumentation!$N866="Schimmel",Abfalldokumentation!$O866="keinen Abnehmer/kein Schälpersonal"),"Div. Zipfel, ES ohne Verwendung",VLOOKUP(Abfalldokumentation!$M866,Produktgruppen!A:B,2,FALSE)),"-")</f>
        <v>Diverses</v>
      </c>
      <c r="M866" s="99" t="str">
        <f>IFERROR(VLOOKUP(Abfalldokumentation!$W866,Artikel!A:C,3,FALSE),Abfalldokumentation!$W866)</f>
        <v>Diverses</v>
      </c>
      <c r="N866" s="100" t="str">
        <f>VLOOKUP(D866,'Liste Gründe'!A:D,2,FALSE)</f>
        <v>Qualitätssicherung</v>
      </c>
      <c r="O866" s="98" t="str">
        <f>IF(ISBLANK(F866),VLOOKUP(Abfalldokumentation!$X866,'Liste Gründe'!A:D,3,FALSE),F866)</f>
        <v>Einwaage Labor</v>
      </c>
      <c r="P866" s="100" t="str">
        <f>IF(ISBLANK(Abfalldokumentation!$G866),"-",Abfalldokumentation!$G866)</f>
        <v>Einwaage Labor</v>
      </c>
      <c r="Q866" s="99">
        <f t="shared" si="92"/>
        <v>40</v>
      </c>
      <c r="R866" s="100" t="str">
        <f t="shared" si="93"/>
        <v>Produkte</v>
      </c>
      <c r="S866" s="100" t="str">
        <f t="shared" si="94"/>
        <v>BUs</v>
      </c>
      <c r="T866" s="100" t="str">
        <f t="shared" si="95"/>
        <v>Symptome</v>
      </c>
      <c r="U866" s="100" t="str">
        <f>IFERROR(VLOOKUP(Abfalldokumentation!$W866,Kennzahlen!S:U,3,FALSE)*Abfalldokumentation!$J866,"0")</f>
        <v>0</v>
      </c>
      <c r="V866" s="99" t="str">
        <f>IF(ISBLANK(A866),VLOOKUP(Abfalldokumentation!$W866,'Linien - BU'!R:S,2,FALSE),A866)</f>
        <v>Labor</v>
      </c>
      <c r="W866" s="95" t="str">
        <f t="shared" si="96"/>
        <v>Diverses</v>
      </c>
      <c r="X866" s="108">
        <f t="shared" si="97"/>
        <v>71</v>
      </c>
      <c r="Y866" s="34"/>
      <c r="AC866" s="34"/>
      <c r="AF866" s="34"/>
      <c r="AG866" s="34"/>
      <c r="AH866" s="34"/>
    </row>
    <row r="867" spans="1:34" ht="30" customHeight="1" x14ac:dyDescent="0.25">
      <c r="A867" s="56" t="s">
        <v>59</v>
      </c>
      <c r="B867" s="57" t="s">
        <v>57</v>
      </c>
      <c r="C867" s="57">
        <v>4</v>
      </c>
      <c r="D867" s="63">
        <v>73</v>
      </c>
      <c r="E867" s="58">
        <v>44473</v>
      </c>
      <c r="F867" s="59" t="s">
        <v>58</v>
      </c>
      <c r="G867" s="57" t="s">
        <v>36</v>
      </c>
      <c r="H867" s="61" t="str">
        <f>IFERROR(VLOOKUP(Abfalldokumentation!$B867,Artikel!A:C,3,FALSE),Abfalldokumentation!$B867)</f>
        <v>Laborproben</v>
      </c>
      <c r="I867" s="90" t="str">
        <f>VLOOKUP(V867,'Linien - BU'!A:B,2,FALSE)</f>
        <v>Rest</v>
      </c>
      <c r="J867" s="91">
        <f t="shared" si="91"/>
        <v>4</v>
      </c>
      <c r="K867" s="92">
        <f>Abfalldokumentation!$E867</f>
        <v>44473</v>
      </c>
      <c r="L867" s="91" t="str">
        <f>IFERROR(IF(AND(OR(Abfalldokumentation!$I867="BU3",Abfalldokumentation!$I867="Verkauf"),Abfalldokumentation!$N867="Schimmel",Abfalldokumentation!$O867="keinen Abnehmer/kein Schälpersonal"),"Div. Zipfel, ES ohne Verwendung",VLOOKUP(Abfalldokumentation!$M867,Produktgruppen!A:B,2,FALSE)),"-")</f>
        <v>Qualitätssicherung</v>
      </c>
      <c r="M867" s="93" t="str">
        <f>IFERROR(VLOOKUP(Abfalldokumentation!$W867,Artikel!A:C,3,FALSE),Abfalldokumentation!$W867)</f>
        <v>Laborproben</v>
      </c>
      <c r="N867" s="94" t="str">
        <f>VLOOKUP(D867,'Liste Gründe'!A:D,2,FALSE)</f>
        <v>Qualitätssicherung</v>
      </c>
      <c r="O867" s="92" t="str">
        <f>IF(ISBLANK(F867),VLOOKUP(Abfalldokumentation!$X867,'Liste Gründe'!A:D,3,FALSE),F867)</f>
        <v>Laborprobe</v>
      </c>
      <c r="P867" s="94" t="str">
        <f>IF(ISBLANK(Abfalldokumentation!$G867),"-",Abfalldokumentation!$G867)</f>
        <v>-</v>
      </c>
      <c r="Q867" s="93">
        <f t="shared" si="92"/>
        <v>40</v>
      </c>
      <c r="R867" s="94" t="str">
        <f t="shared" si="93"/>
        <v>Produkte</v>
      </c>
      <c r="S867" s="94" t="str">
        <f t="shared" si="94"/>
        <v>BUs</v>
      </c>
      <c r="T867" s="94" t="str">
        <f t="shared" si="95"/>
        <v>Symptome</v>
      </c>
      <c r="U867" s="94" t="str">
        <f>IFERROR(VLOOKUP(Abfalldokumentation!$W867,Kennzahlen!S:U,3,FALSE)*Abfalldokumentation!$J867,"0")</f>
        <v>0</v>
      </c>
      <c r="V867" s="93" t="str">
        <f>IF(ISBLANK(A867),VLOOKUP(Abfalldokumentation!$W867,'Linien - BU'!R:S,2,FALSE),A867)</f>
        <v>Labor</v>
      </c>
      <c r="W867" s="95" t="str">
        <f t="shared" si="96"/>
        <v>Laborproben</v>
      </c>
      <c r="X867" s="108">
        <f t="shared" si="97"/>
        <v>73</v>
      </c>
      <c r="Y867" s="34"/>
      <c r="AC867" s="34"/>
      <c r="AF867" s="34"/>
      <c r="AG867" s="34"/>
      <c r="AH867" s="34"/>
    </row>
    <row r="868" spans="1:34" ht="30" customHeight="1" x14ac:dyDescent="0.25">
      <c r="A868" s="50" t="s">
        <v>56</v>
      </c>
      <c r="B868" s="51" t="s">
        <v>235</v>
      </c>
      <c r="C868" s="51">
        <v>8</v>
      </c>
      <c r="D868" s="51">
        <v>61</v>
      </c>
      <c r="E868" s="52">
        <v>44473</v>
      </c>
      <c r="F868" s="53" t="s">
        <v>236</v>
      </c>
      <c r="G868" s="51" t="s">
        <v>36</v>
      </c>
      <c r="H868" s="55" t="str">
        <f>IFERROR(VLOOKUP(Abfalldokumentation!$B868,Artikel!A:C,3,FALSE),Abfalldokumentation!$B868)</f>
        <v>Reste Zipfel</v>
      </c>
      <c r="I868" s="96" t="str">
        <f>VLOOKUP(V868,'Linien - BU'!A:B,2,FALSE)</f>
        <v>BU3</v>
      </c>
      <c r="J868" s="97">
        <f t="shared" si="91"/>
        <v>8</v>
      </c>
      <c r="K868" s="98">
        <f>Abfalldokumentation!$E868</f>
        <v>44473</v>
      </c>
      <c r="L868" s="97" t="str">
        <f>IFERROR(IF(AND(OR(Abfalldokumentation!$I868="BU3",Abfalldokumentation!$I868="Verkauf"),Abfalldokumentation!$N868="Schimmel",Abfalldokumentation!$O868="keinen Abnehmer/kein Schälpersonal"),"Div. Zipfel, ES ohne Verwendung",VLOOKUP(Abfalldokumentation!$M868,Produktgruppen!A:B,2,FALSE)),"-")</f>
        <v>Rest</v>
      </c>
      <c r="M868" s="99" t="str">
        <f>IFERROR(VLOOKUP(Abfalldokumentation!$W868,Artikel!A:C,3,FALSE),Abfalldokumentation!$W868)</f>
        <v>Reste Zipfel</v>
      </c>
      <c r="N868" s="100" t="str">
        <f>VLOOKUP(D868,'Liste Gründe'!A:D,2,FALSE)</f>
        <v>keinen Verwendungszweck</v>
      </c>
      <c r="O868" s="98" t="str">
        <f>IF(ISBLANK(F868),VLOOKUP(Abfalldokumentation!$X868,'Liste Gründe'!A:D,3,FALSE),F868)</f>
        <v>Reste von Würste beim Köpfen</v>
      </c>
      <c r="P868" s="100" t="str">
        <f>IF(ISBLANK(Abfalldokumentation!$G868),"-",Abfalldokumentation!$G868)</f>
        <v>-</v>
      </c>
      <c r="Q868" s="99">
        <f t="shared" si="92"/>
        <v>40</v>
      </c>
      <c r="R868" s="100" t="str">
        <f t="shared" si="93"/>
        <v>Produkte</v>
      </c>
      <c r="S868" s="100" t="str">
        <f t="shared" si="94"/>
        <v>BUs</v>
      </c>
      <c r="T868" s="100" t="str">
        <f t="shared" si="95"/>
        <v>Symptome</v>
      </c>
      <c r="U868" s="100" t="str">
        <f>IFERROR(VLOOKUP(Abfalldokumentation!$W868,Kennzahlen!S:U,3,FALSE)*Abfalldokumentation!$J868,"0")</f>
        <v>0</v>
      </c>
      <c r="V868" s="99" t="str">
        <f>IF(ISBLANK(A868),VLOOKUP(Abfalldokumentation!$W868,'Linien - BU'!R:S,2,FALSE),A868)</f>
        <v>WVP</v>
      </c>
      <c r="W868" s="95" t="str">
        <f t="shared" si="96"/>
        <v>Reste Zipfel</v>
      </c>
      <c r="X868" s="108">
        <f t="shared" si="97"/>
        <v>61</v>
      </c>
      <c r="Y868" s="34"/>
      <c r="AC868" s="34"/>
      <c r="AF868" s="34"/>
      <c r="AG868" s="34"/>
      <c r="AH868" s="34"/>
    </row>
    <row r="869" spans="1:34" ht="30" customHeight="1" x14ac:dyDescent="0.25">
      <c r="A869" s="56" t="s">
        <v>59</v>
      </c>
      <c r="B869" s="59" t="s">
        <v>90</v>
      </c>
      <c r="C869" s="57">
        <v>49.7</v>
      </c>
      <c r="D869" s="57">
        <v>70</v>
      </c>
      <c r="E869" s="58">
        <v>44473</v>
      </c>
      <c r="F869" s="59" t="s">
        <v>90</v>
      </c>
      <c r="G869" s="57" t="s">
        <v>36</v>
      </c>
      <c r="H869" s="61" t="str">
        <f>IFERROR(VLOOKUP(Abfalldokumentation!$B869,Artikel!A:C,3,FALSE),Abfalldokumentation!$B869)</f>
        <v>Rückstellproben</v>
      </c>
      <c r="I869" s="90" t="str">
        <f>VLOOKUP(V869,'Linien - BU'!A:B,2,FALSE)</f>
        <v>Rest</v>
      </c>
      <c r="J869" s="91">
        <f t="shared" si="91"/>
        <v>49.7</v>
      </c>
      <c r="K869" s="92">
        <f>Abfalldokumentation!$E869</f>
        <v>44473</v>
      </c>
      <c r="L869" s="91" t="str">
        <f>IFERROR(IF(AND(OR(Abfalldokumentation!$I869="BU3",Abfalldokumentation!$I869="Verkauf"),Abfalldokumentation!$N869="Schimmel",Abfalldokumentation!$O869="keinen Abnehmer/kein Schälpersonal"),"Div. Zipfel, ES ohne Verwendung",VLOOKUP(Abfalldokumentation!$M869,Produktgruppen!A:B,2,FALSE)),"-")</f>
        <v>Qualitätssicherung</v>
      </c>
      <c r="M869" s="93" t="str">
        <f>IFERROR(VLOOKUP(Abfalldokumentation!$W869,Artikel!A:C,3,FALSE),Abfalldokumentation!$W869)</f>
        <v>Rückstellproben</v>
      </c>
      <c r="N869" s="94" t="str">
        <f>VLOOKUP(D869,'Liste Gründe'!A:D,2,FALSE)</f>
        <v>Qualitätssicherung</v>
      </c>
      <c r="O869" s="92" t="str">
        <f>IF(ISBLANK(F869),VLOOKUP(Abfalldokumentation!$X869,'Liste Gründe'!A:D,3,FALSE),F869)</f>
        <v>Rückstellproben</v>
      </c>
      <c r="P869" s="94" t="str">
        <f>IF(ISBLANK(Abfalldokumentation!$G869),"-",Abfalldokumentation!$G869)</f>
        <v>-</v>
      </c>
      <c r="Q869" s="93">
        <f t="shared" si="92"/>
        <v>40</v>
      </c>
      <c r="R869" s="94" t="str">
        <f t="shared" si="93"/>
        <v>Produkte</v>
      </c>
      <c r="S869" s="94" t="str">
        <f t="shared" si="94"/>
        <v>BUs</v>
      </c>
      <c r="T869" s="94" t="str">
        <f t="shared" si="95"/>
        <v>Symptome</v>
      </c>
      <c r="U869" s="94" t="str">
        <f>IFERROR(VLOOKUP(Abfalldokumentation!$W869,Kennzahlen!S:U,3,FALSE)*Abfalldokumentation!$J869,"0")</f>
        <v>0</v>
      </c>
      <c r="V869" s="93" t="str">
        <f>IF(ISBLANK(A869),VLOOKUP(Abfalldokumentation!$W869,'Linien - BU'!R:S,2,FALSE),A869)</f>
        <v>Labor</v>
      </c>
      <c r="W869" s="95" t="str">
        <f t="shared" si="96"/>
        <v>Rückstellproben</v>
      </c>
      <c r="X869" s="108">
        <f t="shared" si="97"/>
        <v>70</v>
      </c>
      <c r="Y869" s="34"/>
      <c r="AC869" s="34"/>
      <c r="AF869" s="34"/>
      <c r="AG869" s="34"/>
      <c r="AH869" s="34"/>
    </row>
    <row r="870" spans="1:34" ht="30" customHeight="1" x14ac:dyDescent="0.25">
      <c r="A870" s="50" t="s">
        <v>59</v>
      </c>
      <c r="B870" s="53" t="s">
        <v>90</v>
      </c>
      <c r="C870" s="51">
        <v>93</v>
      </c>
      <c r="D870" s="51">
        <v>70</v>
      </c>
      <c r="E870" s="52">
        <v>44473</v>
      </c>
      <c r="F870" s="53" t="s">
        <v>90</v>
      </c>
      <c r="G870" s="51" t="s">
        <v>36</v>
      </c>
      <c r="H870" s="55" t="str">
        <f>IFERROR(VLOOKUP(Abfalldokumentation!$B870,Artikel!A:C,3,FALSE),Abfalldokumentation!$B870)</f>
        <v>Rückstellproben</v>
      </c>
      <c r="I870" s="96" t="str">
        <f>VLOOKUP(V870,'Linien - BU'!A:B,2,FALSE)</f>
        <v>Rest</v>
      </c>
      <c r="J870" s="97">
        <f t="shared" si="91"/>
        <v>93</v>
      </c>
      <c r="K870" s="98">
        <f>Abfalldokumentation!$E870</f>
        <v>44473</v>
      </c>
      <c r="L870" s="97" t="str">
        <f>IFERROR(IF(AND(OR(Abfalldokumentation!$I870="BU3",Abfalldokumentation!$I870="Verkauf"),Abfalldokumentation!$N870="Schimmel",Abfalldokumentation!$O870="keinen Abnehmer/kein Schälpersonal"),"Div. Zipfel, ES ohne Verwendung",VLOOKUP(Abfalldokumentation!$M870,Produktgruppen!A:B,2,FALSE)),"-")</f>
        <v>Qualitätssicherung</v>
      </c>
      <c r="M870" s="99" t="str">
        <f>IFERROR(VLOOKUP(Abfalldokumentation!$W870,Artikel!A:C,3,FALSE),Abfalldokumentation!$W870)</f>
        <v>Rückstellproben</v>
      </c>
      <c r="N870" s="100" t="str">
        <f>VLOOKUP(D870,'Liste Gründe'!A:D,2,FALSE)</f>
        <v>Qualitätssicherung</v>
      </c>
      <c r="O870" s="98" t="str">
        <f>IF(ISBLANK(F870),VLOOKUP(Abfalldokumentation!$X870,'Liste Gründe'!A:D,3,FALSE),F870)</f>
        <v>Rückstellproben</v>
      </c>
      <c r="P870" s="100" t="str">
        <f>IF(ISBLANK(Abfalldokumentation!$G870),"-",Abfalldokumentation!$G870)</f>
        <v>-</v>
      </c>
      <c r="Q870" s="99">
        <f t="shared" si="92"/>
        <v>40</v>
      </c>
      <c r="R870" s="100" t="str">
        <f t="shared" si="93"/>
        <v>Produkte</v>
      </c>
      <c r="S870" s="100" t="str">
        <f t="shared" si="94"/>
        <v>BUs</v>
      </c>
      <c r="T870" s="100" t="str">
        <f t="shared" si="95"/>
        <v>Symptome</v>
      </c>
      <c r="U870" s="100" t="str">
        <f>IFERROR(VLOOKUP(Abfalldokumentation!$W870,Kennzahlen!S:U,3,FALSE)*Abfalldokumentation!$J870,"0")</f>
        <v>0</v>
      </c>
      <c r="V870" s="99" t="str">
        <f>IF(ISBLANK(A870),VLOOKUP(Abfalldokumentation!$W870,'Linien - BU'!R:S,2,FALSE),A870)</f>
        <v>Labor</v>
      </c>
      <c r="W870" s="95" t="str">
        <f t="shared" si="96"/>
        <v>Rückstellproben</v>
      </c>
      <c r="X870" s="108">
        <f t="shared" si="97"/>
        <v>70</v>
      </c>
      <c r="Y870" s="34"/>
      <c r="AC870" s="34"/>
      <c r="AF870" s="34"/>
      <c r="AG870" s="34"/>
      <c r="AH870" s="34"/>
    </row>
    <row r="871" spans="1:34" ht="30" customHeight="1" x14ac:dyDescent="0.25">
      <c r="A871" s="56" t="s">
        <v>74</v>
      </c>
      <c r="B871" s="57" t="s">
        <v>189</v>
      </c>
      <c r="C871" s="57">
        <v>21</v>
      </c>
      <c r="D871" s="57">
        <v>22</v>
      </c>
      <c r="E871" s="58">
        <v>44473</v>
      </c>
      <c r="F871" s="59" t="s">
        <v>72</v>
      </c>
      <c r="G871" s="57" t="s">
        <v>36</v>
      </c>
      <c r="H871" s="61" t="str">
        <f>IFERROR(VLOOKUP(Abfalldokumentation!$B871,Artikel!A:C,3,FALSE),Abfalldokumentation!$B871)</f>
        <v>RW</v>
      </c>
      <c r="I871" s="90" t="str">
        <f>VLOOKUP(V871,'Linien - BU'!A:B,2,FALSE)</f>
        <v>BU1</v>
      </c>
      <c r="J871" s="91">
        <f t="shared" si="91"/>
        <v>21</v>
      </c>
      <c r="K871" s="92">
        <f>Abfalldokumentation!$E871</f>
        <v>44473</v>
      </c>
      <c r="L871" s="91" t="str">
        <f>IFERROR(IF(AND(OR(Abfalldokumentation!$I871="BU3",Abfalldokumentation!$I871="Verkauf"),Abfalldokumentation!$N871="Schimmel",Abfalldokumentation!$O871="keinen Abnehmer/kein Schälpersonal"),"Div. Zipfel, ES ohne Verwendung",VLOOKUP(Abfalldokumentation!$M871,Produktgruppen!A:B,2,FALSE)),"-")</f>
        <v>RW</v>
      </c>
      <c r="M871" s="93" t="str">
        <f>IFERROR(VLOOKUP(Abfalldokumentation!$W871,Artikel!A:C,3,FALSE),Abfalldokumentation!$W871)</f>
        <v>RW</v>
      </c>
      <c r="N871" s="94" t="str">
        <f>VLOOKUP(D871,'Liste Gründe'!A:D,2,FALSE)</f>
        <v>Rest</v>
      </c>
      <c r="O871" s="92" t="str">
        <f>IF(ISBLANK(F871),VLOOKUP(Abfalldokumentation!$X871,'Liste Gründe'!A:D,3,FALSE),F871)</f>
        <v>geschälte Rinde</v>
      </c>
      <c r="P871" s="94" t="str">
        <f>IF(ISBLANK(Abfalldokumentation!$G871),"-",Abfalldokumentation!$G871)</f>
        <v>-</v>
      </c>
      <c r="Q871" s="93">
        <f t="shared" si="92"/>
        <v>40</v>
      </c>
      <c r="R871" s="94" t="str">
        <f t="shared" si="93"/>
        <v>Produkte</v>
      </c>
      <c r="S871" s="94" t="str">
        <f t="shared" si="94"/>
        <v>BUs</v>
      </c>
      <c r="T871" s="94" t="str">
        <f t="shared" si="95"/>
        <v>Symptome</v>
      </c>
      <c r="U871" s="94" t="str">
        <f>IFERROR(VLOOKUP(Abfalldokumentation!$W871,Kennzahlen!S:U,3,FALSE)*Abfalldokumentation!$J871,"0")</f>
        <v>0</v>
      </c>
      <c r="V871" s="93" t="str">
        <f>IF(ISBLANK(A871),VLOOKUP(Abfalldokumentation!$W871,'Linien - BU'!R:S,2,FALSE),A871)</f>
        <v>RWV</v>
      </c>
      <c r="W871" s="95" t="str">
        <f t="shared" si="96"/>
        <v>RW</v>
      </c>
      <c r="X871" s="108">
        <f t="shared" si="97"/>
        <v>22</v>
      </c>
      <c r="Y871" s="34"/>
      <c r="AC871" s="34"/>
      <c r="AF871" s="34"/>
      <c r="AG871" s="34"/>
      <c r="AH871" s="34"/>
    </row>
    <row r="872" spans="1:34" ht="30" customHeight="1" x14ac:dyDescent="0.25">
      <c r="A872" s="50" t="s">
        <v>348</v>
      </c>
      <c r="B872" s="51" t="s">
        <v>119</v>
      </c>
      <c r="C872" s="51">
        <v>52</v>
      </c>
      <c r="D872" s="51">
        <v>81</v>
      </c>
      <c r="E872" s="52">
        <v>44473</v>
      </c>
      <c r="F872" s="53"/>
      <c r="G872" s="54" t="s">
        <v>36</v>
      </c>
      <c r="H872" s="55" t="str">
        <f>IFERROR(VLOOKUP(Abfalldokumentation!$B872,Artikel!A:C,3,FALSE),Abfalldokumentation!$B872)</f>
        <v>RW Natur</v>
      </c>
      <c r="I872" s="96" t="str">
        <f>VLOOKUP(V872,'Linien - BU'!A:B,2,FALSE)</f>
        <v>BU3</v>
      </c>
      <c r="J872" s="97">
        <f t="shared" si="91"/>
        <v>52</v>
      </c>
      <c r="K872" s="98">
        <f>Abfalldokumentation!$E872</f>
        <v>44473</v>
      </c>
      <c r="L872" s="97" t="str">
        <f>IFERROR(IF(AND(OR(Abfalldokumentation!$I872="BU3",Abfalldokumentation!$I872="Verkauf"),Abfalldokumentation!$N872="Schimmel",Abfalldokumentation!$O872="keinen Abnehmer/kein Schälpersonal"),"Div. Zipfel, ES ohne Verwendung",VLOOKUP(Abfalldokumentation!$M872,Produktgruppen!A:B,2,FALSE)),"-")</f>
        <v>RW</v>
      </c>
      <c r="M872" s="99" t="str">
        <f>IFERROR(VLOOKUP(Abfalldokumentation!$W872,Artikel!A:C,3,FALSE),Abfalldokumentation!$W872)</f>
        <v>RW Natur</v>
      </c>
      <c r="N872" s="100" t="str">
        <f>VLOOKUP(D872,'Liste Gründe'!A:D,2,FALSE)</f>
        <v>Linienbezogen</v>
      </c>
      <c r="O872" s="98" t="str">
        <f>IF(ISBLANK(F872),VLOOKUP(Abfalldokumentation!$X872,'Liste Gründe'!A:D,3,FALSE),F872)</f>
        <v>gemischtes Produkt</v>
      </c>
      <c r="P872" s="100" t="str">
        <f>IF(ISBLANK(Abfalldokumentation!$G872),"-",Abfalldokumentation!$G872)</f>
        <v>-</v>
      </c>
      <c r="Q872" s="99">
        <f t="shared" si="92"/>
        <v>40</v>
      </c>
      <c r="R872" s="100" t="str">
        <f t="shared" si="93"/>
        <v>Produkte</v>
      </c>
      <c r="S872" s="100" t="str">
        <f t="shared" si="94"/>
        <v>BUs</v>
      </c>
      <c r="T872" s="100" t="str">
        <f t="shared" si="95"/>
        <v>Symptome</v>
      </c>
      <c r="U872" s="100" t="str">
        <f>IFERROR(VLOOKUP(Abfalldokumentation!$W872,Kennzahlen!S:U,3,FALSE)*Abfalldokumentation!$J872,"0")</f>
        <v>0</v>
      </c>
      <c r="V872" s="99" t="str">
        <f>IF(ISBLANK(A872),VLOOKUP(Abfalldokumentation!$W872,'Linien - BU'!R:S,2,FALSE),A872)</f>
        <v>L9</v>
      </c>
      <c r="W872" s="95" t="str">
        <f t="shared" si="96"/>
        <v>RW Natur</v>
      </c>
      <c r="X872" s="108">
        <f t="shared" si="97"/>
        <v>81</v>
      </c>
      <c r="Y872" s="34"/>
      <c r="AC872" s="34"/>
      <c r="AF872" s="34"/>
      <c r="AG872" s="34"/>
      <c r="AH872" s="34"/>
    </row>
    <row r="873" spans="1:34" ht="30" customHeight="1" x14ac:dyDescent="0.25">
      <c r="A873" s="56" t="s">
        <v>348</v>
      </c>
      <c r="B873" s="57" t="s">
        <v>119</v>
      </c>
      <c r="C873" s="57">
        <v>82</v>
      </c>
      <c r="D873" s="57">
        <v>30</v>
      </c>
      <c r="E873" s="58">
        <v>44473</v>
      </c>
      <c r="F873" s="59"/>
      <c r="G873" s="57" t="s">
        <v>36</v>
      </c>
      <c r="H873" s="61" t="str">
        <f>IFERROR(VLOOKUP(Abfalldokumentation!$B873,Artikel!A:C,3,FALSE),Abfalldokumentation!$B873)</f>
        <v>RW Natur</v>
      </c>
      <c r="I873" s="90" t="str">
        <f>VLOOKUP(V873,'Linien - BU'!A:B,2,FALSE)</f>
        <v>BU3</v>
      </c>
      <c r="J873" s="91">
        <f t="shared" si="91"/>
        <v>82</v>
      </c>
      <c r="K873" s="92">
        <f>Abfalldokumentation!$E873</f>
        <v>44473</v>
      </c>
      <c r="L873" s="91" t="str">
        <f>IFERROR(IF(AND(OR(Abfalldokumentation!$I873="BU3",Abfalldokumentation!$I873="Verkauf"),Abfalldokumentation!$N873="Schimmel",Abfalldokumentation!$O873="keinen Abnehmer/kein Schälpersonal"),"Div. Zipfel, ES ohne Verwendung",VLOOKUP(Abfalldokumentation!$M873,Produktgruppen!A:B,2,FALSE)),"-")</f>
        <v>RW</v>
      </c>
      <c r="M873" s="93" t="str">
        <f>IFERROR(VLOOKUP(Abfalldokumentation!$W873,Artikel!A:C,3,FALSE),Abfalldokumentation!$W873)</f>
        <v>RW Natur</v>
      </c>
      <c r="N873" s="94" t="str">
        <f>VLOOKUP(D873,'Liste Gründe'!A:D,2,FALSE)</f>
        <v>Linienbezogen</v>
      </c>
      <c r="O873" s="92" t="str">
        <f>IF(ISBLANK(F873),VLOOKUP(Abfalldokumentation!$X873,'Liste Gründe'!A:D,3,FALSE),F873)</f>
        <v>Maschinenabfall</v>
      </c>
      <c r="P873" s="94" t="str">
        <f>IF(ISBLANK(Abfalldokumentation!$G873),"-",Abfalldokumentation!$G873)</f>
        <v>-</v>
      </c>
      <c r="Q873" s="93">
        <f t="shared" si="92"/>
        <v>40</v>
      </c>
      <c r="R873" s="94" t="str">
        <f t="shared" si="93"/>
        <v>Produkte</v>
      </c>
      <c r="S873" s="94" t="str">
        <f t="shared" si="94"/>
        <v>BUs</v>
      </c>
      <c r="T873" s="94" t="str">
        <f t="shared" si="95"/>
        <v>Symptome</v>
      </c>
      <c r="U873" s="94" t="str">
        <f>IFERROR(VLOOKUP(Abfalldokumentation!$W873,Kennzahlen!S:U,3,FALSE)*Abfalldokumentation!$J873,"0")</f>
        <v>0</v>
      </c>
      <c r="V873" s="93" t="str">
        <f>IF(ISBLANK(A873),VLOOKUP(Abfalldokumentation!$W873,'Linien - BU'!R:S,2,FALSE),A873)</f>
        <v>L9</v>
      </c>
      <c r="W873" s="95" t="str">
        <f t="shared" si="96"/>
        <v>RW Natur</v>
      </c>
      <c r="X873" s="108">
        <f t="shared" si="97"/>
        <v>30</v>
      </c>
      <c r="Y873" s="34"/>
      <c r="AC873" s="34"/>
      <c r="AF873" s="34"/>
      <c r="AG873" s="34"/>
      <c r="AH873" s="34"/>
    </row>
    <row r="874" spans="1:34" ht="30" customHeight="1" x14ac:dyDescent="0.25">
      <c r="A874" s="50" t="s">
        <v>56</v>
      </c>
      <c r="B874" s="51" t="s">
        <v>351</v>
      </c>
      <c r="C874" s="51">
        <v>9</v>
      </c>
      <c r="D874" s="51">
        <v>12</v>
      </c>
      <c r="E874" s="52">
        <v>44473</v>
      </c>
      <c r="F874" s="53" t="s">
        <v>15037</v>
      </c>
      <c r="G874" s="51" t="s">
        <v>15037</v>
      </c>
      <c r="H874" s="55" t="str">
        <f>IFERROR(VLOOKUP(Abfalldokumentation!$B874,Artikel!A:C,3,FALSE),Abfalldokumentation!$B874)</f>
        <v>RW natur</v>
      </c>
      <c r="I874" s="96" t="str">
        <f>VLOOKUP(V874,'Linien - BU'!A:B,2,FALSE)</f>
        <v>BU3</v>
      </c>
      <c r="J874" s="97">
        <f t="shared" si="91"/>
        <v>9</v>
      </c>
      <c r="K874" s="98">
        <f>Abfalldokumentation!$E874</f>
        <v>44473</v>
      </c>
      <c r="L874" s="97" t="str">
        <f>IFERROR(IF(AND(OR(Abfalldokumentation!$I874="BU3",Abfalldokumentation!$I874="Verkauf"),Abfalldokumentation!$N874="Schimmel",Abfalldokumentation!$O874="keinen Abnehmer/kein Schälpersonal"),"Div. Zipfel, ES ohne Verwendung",VLOOKUP(Abfalldokumentation!$M874,Produktgruppen!A:B,2,FALSE)),"-")</f>
        <v>RW</v>
      </c>
      <c r="M874" s="99" t="str">
        <f>IFERROR(VLOOKUP(Abfalldokumentation!$W874,Artikel!A:C,3,FALSE),Abfalldokumentation!$W874)</f>
        <v>RW natur</v>
      </c>
      <c r="N874" s="100" t="str">
        <f>VLOOKUP(D874,'Liste Gründe'!A:D,2,FALSE)</f>
        <v>Schimmel</v>
      </c>
      <c r="O874" s="98" t="str">
        <f>IF(ISBLANK(F874),VLOOKUP(Abfalldokumentation!$X874,'Liste Gründe'!A:D,3,FALSE),F874)</f>
        <v>VOS &gt; Einsatz</v>
      </c>
      <c r="P874" s="100" t="str">
        <f>IF(ISBLANK(Abfalldokumentation!$G874),"-",Abfalldokumentation!$G874)</f>
        <v>VOS &gt; Einsatz</v>
      </c>
      <c r="Q874" s="99">
        <f t="shared" si="92"/>
        <v>40</v>
      </c>
      <c r="R874" s="100" t="str">
        <f t="shared" si="93"/>
        <v>Produkte</v>
      </c>
      <c r="S874" s="100" t="str">
        <f t="shared" si="94"/>
        <v>BUs</v>
      </c>
      <c r="T874" s="100" t="str">
        <f t="shared" si="95"/>
        <v>Symptome</v>
      </c>
      <c r="U874" s="100" t="str">
        <f>IFERROR(VLOOKUP(Abfalldokumentation!$W874,Kennzahlen!S:U,3,FALSE)*Abfalldokumentation!$J874,"0")</f>
        <v>0</v>
      </c>
      <c r="V874" s="99" t="str">
        <f>IF(ISBLANK(A874),VLOOKUP(Abfalldokumentation!$W874,'Linien - BU'!R:S,2,FALSE),A874)</f>
        <v>WVP</v>
      </c>
      <c r="W874" s="95" t="str">
        <f t="shared" si="96"/>
        <v>RW natur</v>
      </c>
      <c r="X874" s="108">
        <f t="shared" si="97"/>
        <v>12</v>
      </c>
      <c r="Y874" s="34"/>
      <c r="AC874" s="34"/>
      <c r="AF874" s="34"/>
      <c r="AG874" s="34"/>
      <c r="AH874" s="34"/>
    </row>
    <row r="875" spans="1:34" ht="30" customHeight="1" x14ac:dyDescent="0.25">
      <c r="A875" s="56" t="s">
        <v>8</v>
      </c>
      <c r="B875" s="57" t="s">
        <v>350</v>
      </c>
      <c r="C875" s="57">
        <v>22</v>
      </c>
      <c r="D875" s="57">
        <v>30</v>
      </c>
      <c r="E875" s="58">
        <v>44473</v>
      </c>
      <c r="F875" s="59"/>
      <c r="G875" s="57" t="s">
        <v>36</v>
      </c>
      <c r="H875" s="61" t="str">
        <f>IFERROR(VLOOKUP(Abfalldokumentation!$B875,Artikel!A:C,3,FALSE),Abfalldokumentation!$B875)</f>
        <v>Walnusstraum</v>
      </c>
      <c r="I875" s="90" t="str">
        <f>VLOOKUP(V875,'Linien - BU'!A:B,2,FALSE)</f>
        <v>BU3</v>
      </c>
      <c r="J875" s="91">
        <f t="shared" si="91"/>
        <v>22</v>
      </c>
      <c r="K875" s="92">
        <f>Abfalldokumentation!$E875</f>
        <v>44473</v>
      </c>
      <c r="L875" s="91" t="str">
        <f>IFERROR(IF(AND(OR(Abfalldokumentation!$I875="BU3",Abfalldokumentation!$I875="Verkauf"),Abfalldokumentation!$N875="Schimmel",Abfalldokumentation!$O875="keinen Abnehmer/kein Schälpersonal"),"Div. Zipfel, ES ohne Verwendung",VLOOKUP(Abfalldokumentation!$M875,Produktgruppen!A:B,2,FALSE)),"-")</f>
        <v>ABS</v>
      </c>
      <c r="M875" s="93" t="str">
        <f>IFERROR(VLOOKUP(Abfalldokumentation!$W875,Artikel!A:C,3,FALSE),Abfalldokumentation!$W875)</f>
        <v>Walnusstraum</v>
      </c>
      <c r="N875" s="94" t="str">
        <f>VLOOKUP(D875,'Liste Gründe'!A:D,2,FALSE)</f>
        <v>Linienbezogen</v>
      </c>
      <c r="O875" s="92" t="str">
        <f>IF(ISBLANK(F875),VLOOKUP(Abfalldokumentation!$X875,'Liste Gründe'!A:D,3,FALSE),F875)</f>
        <v>Maschinenabfall</v>
      </c>
      <c r="P875" s="94" t="str">
        <f>IF(ISBLANK(Abfalldokumentation!$G875),"-",Abfalldokumentation!$G875)</f>
        <v>-</v>
      </c>
      <c r="Q875" s="93">
        <f t="shared" si="92"/>
        <v>40</v>
      </c>
      <c r="R875" s="94" t="str">
        <f t="shared" si="93"/>
        <v>Produkte</v>
      </c>
      <c r="S875" s="94" t="str">
        <f t="shared" si="94"/>
        <v>BUs</v>
      </c>
      <c r="T875" s="94" t="str">
        <f t="shared" si="95"/>
        <v>Symptome</v>
      </c>
      <c r="U875" s="94" t="str">
        <f>IFERROR(VLOOKUP(Abfalldokumentation!$W875,Kennzahlen!S:U,3,FALSE)*Abfalldokumentation!$J875,"0")</f>
        <v>0</v>
      </c>
      <c r="V875" s="93" t="str">
        <f>IF(ISBLANK(A875),VLOOKUP(Abfalldokumentation!$W875,'Linien - BU'!R:S,2,FALSE),A875)</f>
        <v>BU3</v>
      </c>
      <c r="W875" s="95" t="str">
        <f t="shared" si="96"/>
        <v>Walnusstraum</v>
      </c>
      <c r="X875" s="108">
        <f t="shared" si="97"/>
        <v>30</v>
      </c>
      <c r="Y875" s="34"/>
      <c r="AC875" s="34"/>
      <c r="AF875" s="34"/>
      <c r="AG875" s="34"/>
      <c r="AH875" s="34"/>
    </row>
    <row r="876" spans="1:34" ht="30" customHeight="1" x14ac:dyDescent="0.25">
      <c r="A876" s="50" t="s">
        <v>348</v>
      </c>
      <c r="B876" s="51">
        <v>29500613</v>
      </c>
      <c r="C876" s="51">
        <v>11</v>
      </c>
      <c r="D876" s="51">
        <v>30</v>
      </c>
      <c r="E876" s="52">
        <v>44474</v>
      </c>
      <c r="F876" s="53" t="s">
        <v>25</v>
      </c>
      <c r="G876" s="51" t="s">
        <v>36</v>
      </c>
      <c r="H876" s="55" t="str">
        <f>IFERROR(VLOOKUP(Abfalldokumentation!$B876,Artikel!A:C,3,FALSE),Abfalldokumentation!$B876)</f>
        <v>VOS Räucher extra natri</v>
      </c>
      <c r="I876" s="96" t="str">
        <f>VLOOKUP(V876,'Linien - BU'!A:B,2,FALSE)</f>
        <v>BU3</v>
      </c>
      <c r="J876" s="97">
        <f t="shared" si="91"/>
        <v>11</v>
      </c>
      <c r="K876" s="98">
        <f>Abfalldokumentation!$E876</f>
        <v>44474</v>
      </c>
      <c r="L876" s="97" t="str">
        <f>IFERROR(IF(AND(OR(Abfalldokumentation!$I876="BU3",Abfalldokumentation!$I876="Verkauf"),Abfalldokumentation!$N876="Schimmel",Abfalldokumentation!$O876="keinen Abnehmer/kein Schälpersonal"),"Div. Zipfel, ES ohne Verwendung",VLOOKUP(Abfalldokumentation!$M876,Produktgruppen!A:B,2,FALSE)),"-")</f>
        <v>Vorschmelz</v>
      </c>
      <c r="M876" s="99" t="str">
        <f>IFERROR(VLOOKUP(Abfalldokumentation!$W876,Artikel!A:C,3,FALSE),Abfalldokumentation!$W876)</f>
        <v>VOS Räucher extra natri</v>
      </c>
      <c r="N876" s="100" t="str">
        <f>VLOOKUP(D876,'Liste Gründe'!A:D,2,FALSE)</f>
        <v>Linienbezogen</v>
      </c>
      <c r="O876" s="98" t="str">
        <f>IF(ISBLANK(F876),VLOOKUP(Abfalldokumentation!$X876,'Liste Gründe'!A:D,3,FALSE),F876)</f>
        <v>Maschinenabfall</v>
      </c>
      <c r="P876" s="100" t="str">
        <f>IF(ISBLANK(Abfalldokumentation!$G876),"-",Abfalldokumentation!$G876)</f>
        <v>-</v>
      </c>
      <c r="Q876" s="99">
        <f t="shared" si="92"/>
        <v>40</v>
      </c>
      <c r="R876" s="100" t="str">
        <f t="shared" si="93"/>
        <v>Produkte</v>
      </c>
      <c r="S876" s="100" t="str">
        <f t="shared" si="94"/>
        <v>BUs</v>
      </c>
      <c r="T876" s="100" t="str">
        <f t="shared" si="95"/>
        <v>Symptome</v>
      </c>
      <c r="U876" s="100">
        <f>IFERROR(VLOOKUP(Abfalldokumentation!$W876,Kennzahlen!S:U,3,FALSE)*Abfalldokumentation!$J876,"0")</f>
        <v>5.5</v>
      </c>
      <c r="V876" s="99" t="str">
        <f>IF(ISBLANK(A876),VLOOKUP(Abfalldokumentation!$W876,'Linien - BU'!R:S,2,FALSE),A876)</f>
        <v>L9</v>
      </c>
      <c r="W876" s="95">
        <f t="shared" si="96"/>
        <v>29500613</v>
      </c>
      <c r="X876" s="108">
        <f t="shared" si="97"/>
        <v>30</v>
      </c>
      <c r="Y876" s="34"/>
      <c r="AC876" s="34"/>
      <c r="AF876" s="34"/>
      <c r="AG876" s="34"/>
      <c r="AH876" s="34"/>
    </row>
    <row r="877" spans="1:34" ht="30" customHeight="1" x14ac:dyDescent="0.25">
      <c r="A877" s="56" t="s">
        <v>117</v>
      </c>
      <c r="B877" s="57">
        <v>29500891</v>
      </c>
      <c r="C877" s="57">
        <v>8</v>
      </c>
      <c r="D877" s="57">
        <v>61</v>
      </c>
      <c r="E877" s="58">
        <v>44474</v>
      </c>
      <c r="F877" s="59" t="s">
        <v>36</v>
      </c>
      <c r="G877" s="57" t="s">
        <v>36</v>
      </c>
      <c r="H877" s="61" t="str">
        <f>IFERROR(VLOOKUP(Abfalldokumentation!$B877,Artikel!A:C,3,FALSE),Abfalldokumentation!$B877)</f>
        <v>ABS PECO</v>
      </c>
      <c r="I877" s="90" t="str">
        <f>VLOOKUP(V877,'Linien - BU'!A:B,2,FALSE)</f>
        <v>BU4</v>
      </c>
      <c r="J877" s="91">
        <f t="shared" si="91"/>
        <v>8</v>
      </c>
      <c r="K877" s="92">
        <f>Abfalldokumentation!$E877</f>
        <v>44474</v>
      </c>
      <c r="L877" s="91" t="str">
        <f>IFERROR(IF(AND(OR(Abfalldokumentation!$I877="BU3",Abfalldokumentation!$I877="Verkauf"),Abfalldokumentation!$N877="Schimmel",Abfalldokumentation!$O877="keinen Abnehmer/kein Schälpersonal"),"Div. Zipfel, ES ohne Verwendung",VLOOKUP(Abfalldokumentation!$M877,Produktgruppen!A:B,2,FALSE)),"-")</f>
        <v>ABS</v>
      </c>
      <c r="M877" s="93" t="str">
        <f>IFERROR(VLOOKUP(Abfalldokumentation!$W877,Artikel!A:C,3,FALSE),Abfalldokumentation!$W877)</f>
        <v>ABS PECO</v>
      </c>
      <c r="N877" s="94" t="str">
        <f>VLOOKUP(D877,'Liste Gründe'!A:D,2,FALSE)</f>
        <v>keinen Verwendungszweck</v>
      </c>
      <c r="O877" s="92" t="str">
        <f>IF(ISBLANK(F877),VLOOKUP(Abfalldokumentation!$X877,'Liste Gründe'!A:D,3,FALSE),F877)</f>
        <v>-</v>
      </c>
      <c r="P877" s="94" t="str">
        <f>IF(ISBLANK(Abfalldokumentation!$G877),"-",Abfalldokumentation!$G877)</f>
        <v>-</v>
      </c>
      <c r="Q877" s="93">
        <f t="shared" si="92"/>
        <v>40</v>
      </c>
      <c r="R877" s="94" t="str">
        <f t="shared" si="93"/>
        <v>Produkte</v>
      </c>
      <c r="S877" s="94" t="str">
        <f t="shared" si="94"/>
        <v>BUs</v>
      </c>
      <c r="T877" s="94" t="str">
        <f t="shared" si="95"/>
        <v>Symptome</v>
      </c>
      <c r="U877" s="94">
        <f>IFERROR(VLOOKUP(Abfalldokumentation!$W877,Kennzahlen!S:U,3,FALSE)*Abfalldokumentation!$J877,"0")</f>
        <v>11.764705882352942</v>
      </c>
      <c r="V877" s="93" t="str">
        <f>IF(ISBLANK(A877),VLOOKUP(Abfalldokumentation!$W877,'Linien - BU'!R:S,2,FALSE),A877)</f>
        <v>Bu4</v>
      </c>
      <c r="W877" s="95">
        <f t="shared" si="96"/>
        <v>29500891</v>
      </c>
      <c r="X877" s="108">
        <f t="shared" si="97"/>
        <v>61</v>
      </c>
      <c r="Y877" s="34"/>
      <c r="AC877" s="34"/>
      <c r="AF877" s="34"/>
      <c r="AG877" s="34"/>
      <c r="AH877" s="34"/>
    </row>
    <row r="878" spans="1:34" ht="30" customHeight="1" x14ac:dyDescent="0.25">
      <c r="A878" s="50" t="s">
        <v>9</v>
      </c>
      <c r="B878" s="51">
        <v>29500908</v>
      </c>
      <c r="C878" s="51">
        <v>22</v>
      </c>
      <c r="D878" s="51">
        <v>61</v>
      </c>
      <c r="E878" s="52">
        <v>44474</v>
      </c>
      <c r="F878" s="53" t="s">
        <v>36</v>
      </c>
      <c r="G878" s="51" t="s">
        <v>36</v>
      </c>
      <c r="H878" s="55" t="str">
        <f>IFERROR(VLOOKUP(Abfalldokumentation!$B878,Artikel!A:C,3,FALSE),Abfalldokumentation!$B878)</f>
        <v>ABS GRUY</v>
      </c>
      <c r="I878" s="96" t="str">
        <f>VLOOKUP(V878,'Linien - BU'!A:B,2,FALSE)</f>
        <v>BU4</v>
      </c>
      <c r="J878" s="97">
        <f t="shared" si="91"/>
        <v>22</v>
      </c>
      <c r="K878" s="98">
        <f>Abfalldokumentation!$E878</f>
        <v>44474</v>
      </c>
      <c r="L878" s="97" t="str">
        <f>IFERROR(IF(AND(OR(Abfalldokumentation!$I878="BU3",Abfalldokumentation!$I878="Verkauf"),Abfalldokumentation!$N878="Schimmel",Abfalldokumentation!$O878="keinen Abnehmer/kein Schälpersonal"),"Div. Zipfel, ES ohne Verwendung",VLOOKUP(Abfalldokumentation!$M878,Produktgruppen!A:B,2,FALSE)),"-")</f>
        <v>ABS</v>
      </c>
      <c r="M878" s="99" t="str">
        <f>IFERROR(VLOOKUP(Abfalldokumentation!$W878,Artikel!A:C,3,FALSE),Abfalldokumentation!$W878)</f>
        <v>ABS GRUY</v>
      </c>
      <c r="N878" s="100" t="str">
        <f>VLOOKUP(D878,'Liste Gründe'!A:D,2,FALSE)</f>
        <v>keinen Verwendungszweck</v>
      </c>
      <c r="O878" s="98" t="str">
        <f>IF(ISBLANK(F878),VLOOKUP(Abfalldokumentation!$X878,'Liste Gründe'!A:D,3,FALSE),F878)</f>
        <v>-</v>
      </c>
      <c r="P878" s="100" t="str">
        <f>IF(ISBLANK(Abfalldokumentation!$G878),"-",Abfalldokumentation!$G878)</f>
        <v>-</v>
      </c>
      <c r="Q878" s="99">
        <f t="shared" si="92"/>
        <v>40</v>
      </c>
      <c r="R878" s="100" t="str">
        <f t="shared" si="93"/>
        <v>Produkte</v>
      </c>
      <c r="S878" s="100" t="str">
        <f t="shared" si="94"/>
        <v>BUs</v>
      </c>
      <c r="T878" s="100" t="str">
        <f t="shared" si="95"/>
        <v>Symptome</v>
      </c>
      <c r="U878" s="100">
        <f>IFERROR(VLOOKUP(Abfalldokumentation!$W878,Kennzahlen!S:U,3,FALSE)*Abfalldokumentation!$J878,"0")</f>
        <v>11</v>
      </c>
      <c r="V878" s="99" t="str">
        <f>IF(ISBLANK(A878),VLOOKUP(Abfalldokumentation!$W878,'Linien - BU'!R:S,2,FALSE),A878)</f>
        <v>BU4</v>
      </c>
      <c r="W878" s="95">
        <f t="shared" si="96"/>
        <v>29500908</v>
      </c>
      <c r="X878" s="108">
        <f t="shared" si="97"/>
        <v>61</v>
      </c>
      <c r="Y878" s="34"/>
      <c r="AC878" s="34"/>
      <c r="AF878" s="34"/>
      <c r="AG878" s="34"/>
      <c r="AH878" s="34"/>
    </row>
    <row r="879" spans="1:34" ht="30" customHeight="1" x14ac:dyDescent="0.25">
      <c r="A879" s="56" t="s">
        <v>74</v>
      </c>
      <c r="B879" s="57">
        <v>29500917</v>
      </c>
      <c r="C879" s="57">
        <v>49</v>
      </c>
      <c r="D879" s="57">
        <v>22</v>
      </c>
      <c r="E879" s="58">
        <v>44474</v>
      </c>
      <c r="F879" s="59" t="s">
        <v>72</v>
      </c>
      <c r="G879" s="57" t="s">
        <v>36</v>
      </c>
      <c r="H879" s="61" t="str">
        <f>IFERROR(VLOOKUP(Abfalldokumentation!$B879,Artikel!A:C,3,FALSE),Abfalldokumentation!$B879)</f>
        <v>VOS-ABS ENTSORGUNG</v>
      </c>
      <c r="I879" s="90" t="str">
        <f>VLOOKUP(V879,'Linien - BU'!A:B,2,FALSE)</f>
        <v>BU1</v>
      </c>
      <c r="J879" s="91">
        <f t="shared" si="91"/>
        <v>49</v>
      </c>
      <c r="K879" s="92">
        <f>Abfalldokumentation!$E879</f>
        <v>44474</v>
      </c>
      <c r="L879" s="91" t="str">
        <f>IFERROR(IF(AND(OR(Abfalldokumentation!$I879="BU3",Abfalldokumentation!$I879="Verkauf"),Abfalldokumentation!$N879="Schimmel",Abfalldokumentation!$O879="keinen Abnehmer/kein Schälpersonal"),"Div. Zipfel, ES ohne Verwendung",VLOOKUP(Abfalldokumentation!$M879,Produktgruppen!A:B,2,FALSE)),"-")</f>
        <v>Vorschmelz</v>
      </c>
      <c r="M879" s="93" t="str">
        <f>IFERROR(VLOOKUP(Abfalldokumentation!$W879,Artikel!A:C,3,FALSE),Abfalldokumentation!$W879)</f>
        <v>VOS-ABS ENTSORGUNG</v>
      </c>
      <c r="N879" s="94" t="str">
        <f>VLOOKUP(D879,'Liste Gründe'!A:D,2,FALSE)</f>
        <v>Rest</v>
      </c>
      <c r="O879" s="92" t="str">
        <f>IF(ISBLANK(F879),VLOOKUP(Abfalldokumentation!$X879,'Liste Gründe'!A:D,3,FALSE),F879)</f>
        <v>geschälte Rinde</v>
      </c>
      <c r="P879" s="94" t="str">
        <f>IF(ISBLANK(Abfalldokumentation!$G879),"-",Abfalldokumentation!$G879)</f>
        <v>-</v>
      </c>
      <c r="Q879" s="93">
        <f t="shared" si="92"/>
        <v>40</v>
      </c>
      <c r="R879" s="94" t="str">
        <f t="shared" si="93"/>
        <v>Produkte</v>
      </c>
      <c r="S879" s="94" t="str">
        <f t="shared" si="94"/>
        <v>BUs</v>
      </c>
      <c r="T879" s="94" t="str">
        <f t="shared" si="95"/>
        <v>Symptome</v>
      </c>
      <c r="U879" s="94">
        <f>IFERROR(VLOOKUP(Abfalldokumentation!$W879,Kennzahlen!S:U,3,FALSE)*Abfalldokumentation!$J879,"0")</f>
        <v>0.49</v>
      </c>
      <c r="V879" s="93" t="str">
        <f>IF(ISBLANK(A879),VLOOKUP(Abfalldokumentation!$W879,'Linien - BU'!R:S,2,FALSE),A879)</f>
        <v>RWV</v>
      </c>
      <c r="W879" s="95">
        <f t="shared" si="96"/>
        <v>29500917</v>
      </c>
      <c r="X879" s="108">
        <f t="shared" si="97"/>
        <v>22</v>
      </c>
      <c r="Y879" s="34"/>
      <c r="AC879" s="34"/>
      <c r="AF879" s="34"/>
      <c r="AG879" s="34"/>
      <c r="AH879" s="34"/>
    </row>
    <row r="880" spans="1:34" ht="30" customHeight="1" x14ac:dyDescent="0.25">
      <c r="A880" s="50" t="s">
        <v>74</v>
      </c>
      <c r="B880" s="51">
        <v>29500917</v>
      </c>
      <c r="C880" s="51">
        <v>61</v>
      </c>
      <c r="D880" s="51">
        <v>22</v>
      </c>
      <c r="E880" s="52">
        <v>44474</v>
      </c>
      <c r="F880" s="53" t="s">
        <v>72</v>
      </c>
      <c r="G880" s="51" t="s">
        <v>36</v>
      </c>
      <c r="H880" s="55" t="str">
        <f>IFERROR(VLOOKUP(Abfalldokumentation!$B880,Artikel!A:C,3,FALSE),Abfalldokumentation!$B880)</f>
        <v>VOS-ABS ENTSORGUNG</v>
      </c>
      <c r="I880" s="96" t="str">
        <f>VLOOKUP(V880,'Linien - BU'!A:B,2,FALSE)</f>
        <v>BU1</v>
      </c>
      <c r="J880" s="97">
        <f t="shared" si="91"/>
        <v>61</v>
      </c>
      <c r="K880" s="98">
        <f>Abfalldokumentation!$E880</f>
        <v>44474</v>
      </c>
      <c r="L880" s="97" t="str">
        <f>IFERROR(IF(AND(OR(Abfalldokumentation!$I880="BU3",Abfalldokumentation!$I880="Verkauf"),Abfalldokumentation!$N880="Schimmel",Abfalldokumentation!$O880="keinen Abnehmer/kein Schälpersonal"),"Div. Zipfel, ES ohne Verwendung",VLOOKUP(Abfalldokumentation!$M880,Produktgruppen!A:B,2,FALSE)),"-")</f>
        <v>Vorschmelz</v>
      </c>
      <c r="M880" s="99" t="str">
        <f>IFERROR(VLOOKUP(Abfalldokumentation!$W880,Artikel!A:C,3,FALSE),Abfalldokumentation!$W880)</f>
        <v>VOS-ABS ENTSORGUNG</v>
      </c>
      <c r="N880" s="100" t="str">
        <f>VLOOKUP(D880,'Liste Gründe'!A:D,2,FALSE)</f>
        <v>Rest</v>
      </c>
      <c r="O880" s="98" t="str">
        <f>IF(ISBLANK(F880),VLOOKUP(Abfalldokumentation!$X880,'Liste Gründe'!A:D,3,FALSE),F880)</f>
        <v>geschälte Rinde</v>
      </c>
      <c r="P880" s="100" t="str">
        <f>IF(ISBLANK(Abfalldokumentation!$G880),"-",Abfalldokumentation!$G880)</f>
        <v>-</v>
      </c>
      <c r="Q880" s="99">
        <f t="shared" si="92"/>
        <v>40</v>
      </c>
      <c r="R880" s="100" t="str">
        <f t="shared" si="93"/>
        <v>Produkte</v>
      </c>
      <c r="S880" s="100" t="str">
        <f t="shared" si="94"/>
        <v>BUs</v>
      </c>
      <c r="T880" s="100" t="str">
        <f t="shared" si="95"/>
        <v>Symptome</v>
      </c>
      <c r="U880" s="100">
        <f>IFERROR(VLOOKUP(Abfalldokumentation!$W880,Kennzahlen!S:U,3,FALSE)*Abfalldokumentation!$J880,"0")</f>
        <v>0.61</v>
      </c>
      <c r="V880" s="99" t="str">
        <f>IF(ISBLANK(A880),VLOOKUP(Abfalldokumentation!$W880,'Linien - BU'!R:S,2,FALSE),A880)</f>
        <v>RWV</v>
      </c>
      <c r="W880" s="95">
        <f t="shared" si="96"/>
        <v>29500917</v>
      </c>
      <c r="X880" s="108">
        <f t="shared" si="97"/>
        <v>22</v>
      </c>
      <c r="Y880" s="34"/>
      <c r="AC880" s="34"/>
      <c r="AF880" s="34"/>
      <c r="AG880" s="34"/>
      <c r="AH880" s="34"/>
    </row>
    <row r="881" spans="1:34" ht="30" customHeight="1" x14ac:dyDescent="0.25">
      <c r="A881" s="56" t="s">
        <v>74</v>
      </c>
      <c r="B881" s="57">
        <v>29500947</v>
      </c>
      <c r="C881" s="57">
        <v>18</v>
      </c>
      <c r="D881" s="57">
        <v>12</v>
      </c>
      <c r="E881" s="58">
        <v>44474</v>
      </c>
      <c r="F881" s="59" t="s">
        <v>39</v>
      </c>
      <c r="G881" s="57" t="s">
        <v>36</v>
      </c>
      <c r="H881" s="61" t="str">
        <f>IFERROR(VLOOKUP(Abfalldokumentation!$B881,Artikel!A:C,3,FALSE),Abfalldokumentation!$B881)</f>
        <v>VOS URW-NATUR-EXTRA</v>
      </c>
      <c r="I881" s="90" t="str">
        <f>VLOOKUP(V881,'Linien - BU'!A:B,2,FALSE)</f>
        <v>BU1</v>
      </c>
      <c r="J881" s="91">
        <f t="shared" si="91"/>
        <v>18</v>
      </c>
      <c r="K881" s="92">
        <f>Abfalldokumentation!$E881</f>
        <v>44474</v>
      </c>
      <c r="L881" s="91" t="str">
        <f>IFERROR(IF(AND(OR(Abfalldokumentation!$I881="BU3",Abfalldokumentation!$I881="Verkauf"),Abfalldokumentation!$N881="Schimmel",Abfalldokumentation!$O881="keinen Abnehmer/kein Schälpersonal"),"Div. Zipfel, ES ohne Verwendung",VLOOKUP(Abfalldokumentation!$M881,Produktgruppen!A:B,2,FALSE)),"-")</f>
        <v>Vorschmelz</v>
      </c>
      <c r="M881" s="93" t="str">
        <f>IFERROR(VLOOKUP(Abfalldokumentation!$W881,Artikel!A:C,3,FALSE),Abfalldokumentation!$W881)</f>
        <v>VOS URW-NATUR-EXTRA</v>
      </c>
      <c r="N881" s="94" t="str">
        <f>VLOOKUP(D881,'Liste Gründe'!A:D,2,FALSE)</f>
        <v>Schimmel</v>
      </c>
      <c r="O881" s="92" t="str">
        <f>IF(ISBLANK(F881),VLOOKUP(Abfalldokumentation!$X881,'Liste Gründe'!A:D,3,FALSE),F881)</f>
        <v>keine Verarbeitung</v>
      </c>
      <c r="P881" s="94" t="str">
        <f>IF(ISBLANK(Abfalldokumentation!$G881),"-",Abfalldokumentation!$G881)</f>
        <v>-</v>
      </c>
      <c r="Q881" s="93">
        <f t="shared" si="92"/>
        <v>40</v>
      </c>
      <c r="R881" s="94" t="str">
        <f t="shared" si="93"/>
        <v>Produkte</v>
      </c>
      <c r="S881" s="94" t="str">
        <f t="shared" si="94"/>
        <v>BUs</v>
      </c>
      <c r="T881" s="94" t="str">
        <f t="shared" si="95"/>
        <v>Symptome</v>
      </c>
      <c r="U881" s="94">
        <f>IFERROR(VLOOKUP(Abfalldokumentation!$W881,Kennzahlen!S:U,3,FALSE)*Abfalldokumentation!$J881,"0")</f>
        <v>9</v>
      </c>
      <c r="V881" s="93" t="str">
        <f>IF(ISBLANK(A881),VLOOKUP(Abfalldokumentation!$W881,'Linien - BU'!R:S,2,FALSE),A881)</f>
        <v>RWV</v>
      </c>
      <c r="W881" s="95">
        <f t="shared" si="96"/>
        <v>29500947</v>
      </c>
      <c r="X881" s="108">
        <f t="shared" si="97"/>
        <v>12</v>
      </c>
      <c r="Y881" s="34"/>
      <c r="AC881" s="34"/>
      <c r="AF881" s="34"/>
      <c r="AG881" s="34"/>
      <c r="AH881" s="34"/>
    </row>
    <row r="882" spans="1:34" ht="30" customHeight="1" x14ac:dyDescent="0.25">
      <c r="A882" s="50" t="s">
        <v>117</v>
      </c>
      <c r="B882" s="51">
        <v>29501039</v>
      </c>
      <c r="C882" s="51">
        <v>133</v>
      </c>
      <c r="D882" s="51">
        <v>61</v>
      </c>
      <c r="E882" s="52">
        <v>44474</v>
      </c>
      <c r="F882" s="53" t="s">
        <v>36</v>
      </c>
      <c r="G882" s="51" t="s">
        <v>36</v>
      </c>
      <c r="H882" s="55" t="str">
        <f>IFERROR(VLOOKUP(Abfalldokumentation!$B882,Artikel!A:C,3,FALSE),Abfalldokumentation!$B882)</f>
        <v>ABS OLD-AMSTERDAM</v>
      </c>
      <c r="I882" s="96" t="str">
        <f>VLOOKUP(V882,'Linien - BU'!A:B,2,FALSE)</f>
        <v>BU4</v>
      </c>
      <c r="J882" s="97">
        <f t="shared" si="91"/>
        <v>133</v>
      </c>
      <c r="K882" s="98">
        <f>Abfalldokumentation!$E882</f>
        <v>44474</v>
      </c>
      <c r="L882" s="97" t="str">
        <f>IFERROR(IF(AND(OR(Abfalldokumentation!$I882="BU3",Abfalldokumentation!$I882="Verkauf"),Abfalldokumentation!$N882="Schimmel",Abfalldokumentation!$O882="keinen Abnehmer/kein Schälpersonal"),"Div. Zipfel, ES ohne Verwendung",VLOOKUP(Abfalldokumentation!$M882,Produktgruppen!A:B,2,FALSE)),"-")</f>
        <v>ABS</v>
      </c>
      <c r="M882" s="99" t="str">
        <f>IFERROR(VLOOKUP(Abfalldokumentation!$W882,Artikel!A:C,3,FALSE),Abfalldokumentation!$W882)</f>
        <v>ABS OLD-AMSTERDAM</v>
      </c>
      <c r="N882" s="100" t="str">
        <f>VLOOKUP(D882,'Liste Gründe'!A:D,2,FALSE)</f>
        <v>keinen Verwendungszweck</v>
      </c>
      <c r="O882" s="98" t="str">
        <f>IF(ISBLANK(F882),VLOOKUP(Abfalldokumentation!$X882,'Liste Gründe'!A:D,3,FALSE),F882)</f>
        <v>-</v>
      </c>
      <c r="P882" s="100" t="str">
        <f>IF(ISBLANK(Abfalldokumentation!$G882),"-",Abfalldokumentation!$G882)</f>
        <v>-</v>
      </c>
      <c r="Q882" s="99">
        <f t="shared" si="92"/>
        <v>40</v>
      </c>
      <c r="R882" s="100" t="str">
        <f t="shared" si="93"/>
        <v>Produkte</v>
      </c>
      <c r="S882" s="100" t="str">
        <f t="shared" si="94"/>
        <v>BUs</v>
      </c>
      <c r="T882" s="100" t="str">
        <f t="shared" si="95"/>
        <v>Symptome</v>
      </c>
      <c r="U882" s="100">
        <f>IFERROR(VLOOKUP(Abfalldokumentation!$W882,Kennzahlen!S:U,3,FALSE)*Abfalldokumentation!$J882,"0")</f>
        <v>1.3300000000000001E-2</v>
      </c>
      <c r="V882" s="99" t="str">
        <f>IF(ISBLANK(A882),VLOOKUP(Abfalldokumentation!$W882,'Linien - BU'!R:S,2,FALSE),A882)</f>
        <v>Bu4</v>
      </c>
      <c r="W882" s="95">
        <f t="shared" si="96"/>
        <v>29501039</v>
      </c>
      <c r="X882" s="108">
        <f t="shared" si="97"/>
        <v>61</v>
      </c>
      <c r="Y882" s="34"/>
      <c r="AC882" s="34"/>
      <c r="AF882" s="34"/>
      <c r="AG882" s="34"/>
      <c r="AH882" s="34"/>
    </row>
    <row r="883" spans="1:34" ht="30" customHeight="1" x14ac:dyDescent="0.25">
      <c r="A883" s="56" t="s">
        <v>41</v>
      </c>
      <c r="B883" s="57">
        <v>29501078</v>
      </c>
      <c r="C883" s="57">
        <v>24</v>
      </c>
      <c r="D883" s="57">
        <v>12</v>
      </c>
      <c r="E883" s="58">
        <v>44474</v>
      </c>
      <c r="F883" s="59" t="s">
        <v>39</v>
      </c>
      <c r="G883" s="57" t="s">
        <v>36</v>
      </c>
      <c r="H883" s="61" t="str">
        <f>IFERROR(VLOOKUP(Abfalldokumentation!$B883,Artikel!A:C,3,FALSE),Abfalldokumentation!$B883)</f>
        <v>VOS GRW-CHILI-NAT ZIPFE</v>
      </c>
      <c r="I883" s="90" t="str">
        <f>VLOOKUP(V883,'Linien - BU'!A:B,2,FALSE)</f>
        <v>BU1</v>
      </c>
      <c r="J883" s="91">
        <f t="shared" si="91"/>
        <v>24</v>
      </c>
      <c r="K883" s="92">
        <f>Abfalldokumentation!$E883</f>
        <v>44474</v>
      </c>
      <c r="L883" s="91" t="str">
        <f>IFERROR(IF(AND(OR(Abfalldokumentation!$I883="BU3",Abfalldokumentation!$I883="Verkauf"),Abfalldokumentation!$N883="Schimmel",Abfalldokumentation!$O883="keinen Abnehmer/kein Schälpersonal"),"Div. Zipfel, ES ohne Verwendung",VLOOKUP(Abfalldokumentation!$M883,Produktgruppen!A:B,2,FALSE)),"-")</f>
        <v>Vorschmelz</v>
      </c>
      <c r="M883" s="93" t="str">
        <f>IFERROR(VLOOKUP(Abfalldokumentation!$W883,Artikel!A:C,3,FALSE),Abfalldokumentation!$W883)</f>
        <v>VOS GRW-CHILI-NAT ZIPFE</v>
      </c>
      <c r="N883" s="94" t="str">
        <f>VLOOKUP(D883,'Liste Gründe'!A:D,2,FALSE)</f>
        <v>Schimmel</v>
      </c>
      <c r="O883" s="92" t="str">
        <f>IF(ISBLANK(F883),VLOOKUP(Abfalldokumentation!$X883,'Liste Gründe'!A:D,3,FALSE),F883)</f>
        <v>keine Verarbeitung</v>
      </c>
      <c r="P883" s="94" t="str">
        <f>IF(ISBLANK(Abfalldokumentation!$G883),"-",Abfalldokumentation!$G883)</f>
        <v>-</v>
      </c>
      <c r="Q883" s="93">
        <f t="shared" si="92"/>
        <v>40</v>
      </c>
      <c r="R883" s="94" t="str">
        <f t="shared" si="93"/>
        <v>Produkte</v>
      </c>
      <c r="S883" s="94" t="str">
        <f t="shared" si="94"/>
        <v>BUs</v>
      </c>
      <c r="T883" s="94" t="str">
        <f t="shared" si="95"/>
        <v>Symptome</v>
      </c>
      <c r="U883" s="94">
        <f>IFERROR(VLOOKUP(Abfalldokumentation!$W883,Kennzahlen!S:U,3,FALSE)*Abfalldokumentation!$J883,"0")</f>
        <v>12</v>
      </c>
      <c r="V883" s="93" t="str">
        <f>IF(ISBLANK(A883),VLOOKUP(Abfalldokumentation!$W883,'Linien - BU'!R:S,2,FALSE),A883)</f>
        <v>Schmelze</v>
      </c>
      <c r="W883" s="95">
        <f t="shared" si="96"/>
        <v>29501078</v>
      </c>
      <c r="X883" s="108">
        <f t="shared" si="97"/>
        <v>12</v>
      </c>
      <c r="Y883" s="34"/>
      <c r="AC883" s="34"/>
      <c r="AF883" s="34"/>
      <c r="AG883" s="34"/>
      <c r="AH883" s="34"/>
    </row>
    <row r="884" spans="1:34" ht="30" customHeight="1" x14ac:dyDescent="0.25">
      <c r="A884" s="50" t="s">
        <v>117</v>
      </c>
      <c r="B884" s="51">
        <v>29501101</v>
      </c>
      <c r="C884" s="51">
        <v>55</v>
      </c>
      <c r="D884" s="51">
        <v>61</v>
      </c>
      <c r="E884" s="52">
        <v>44474</v>
      </c>
      <c r="F884" s="53" t="s">
        <v>36</v>
      </c>
      <c r="G884" s="51" t="s">
        <v>36</v>
      </c>
      <c r="H884" s="55" t="str">
        <f>IFERROR(VLOOKUP(Abfalldokumentation!$B884,Artikel!A:C,3,FALSE),Abfalldokumentation!$B884)</f>
        <v>ABS BRIE-PAP</v>
      </c>
      <c r="I884" s="96" t="str">
        <f>VLOOKUP(V884,'Linien - BU'!A:B,2,FALSE)</f>
        <v>BU4</v>
      </c>
      <c r="J884" s="97">
        <f t="shared" si="91"/>
        <v>55</v>
      </c>
      <c r="K884" s="98">
        <f>Abfalldokumentation!$E884</f>
        <v>44474</v>
      </c>
      <c r="L884" s="97" t="str">
        <f>IFERROR(IF(AND(OR(Abfalldokumentation!$I884="BU3",Abfalldokumentation!$I884="Verkauf"),Abfalldokumentation!$N884="Schimmel",Abfalldokumentation!$O884="keinen Abnehmer/kein Schälpersonal"),"Div. Zipfel, ES ohne Verwendung",VLOOKUP(Abfalldokumentation!$M884,Produktgruppen!A:B,2,FALSE)),"-")</f>
        <v>ABS</v>
      </c>
      <c r="M884" s="99" t="str">
        <f>IFERROR(VLOOKUP(Abfalldokumentation!$W884,Artikel!A:C,3,FALSE),Abfalldokumentation!$W884)</f>
        <v>ABS BRIE-PAP</v>
      </c>
      <c r="N884" s="100" t="str">
        <f>VLOOKUP(D884,'Liste Gründe'!A:D,2,FALSE)</f>
        <v>keinen Verwendungszweck</v>
      </c>
      <c r="O884" s="98" t="str">
        <f>IF(ISBLANK(F884),VLOOKUP(Abfalldokumentation!$X884,'Liste Gründe'!A:D,3,FALSE),F884)</f>
        <v>-</v>
      </c>
      <c r="P884" s="100" t="str">
        <f>IF(ISBLANK(Abfalldokumentation!$G884),"-",Abfalldokumentation!$G884)</f>
        <v>-</v>
      </c>
      <c r="Q884" s="99">
        <f t="shared" si="92"/>
        <v>40</v>
      </c>
      <c r="R884" s="100" t="str">
        <f t="shared" si="93"/>
        <v>Produkte</v>
      </c>
      <c r="S884" s="100" t="str">
        <f t="shared" si="94"/>
        <v>BUs</v>
      </c>
      <c r="T884" s="100" t="str">
        <f t="shared" si="95"/>
        <v>Symptome</v>
      </c>
      <c r="U884" s="100">
        <f>IFERROR(VLOOKUP(Abfalldokumentation!$W884,Kennzahlen!S:U,3,FALSE)*Abfalldokumentation!$J884,"0")</f>
        <v>0.55000000000000004</v>
      </c>
      <c r="V884" s="99" t="str">
        <f>IF(ISBLANK(A884),VLOOKUP(Abfalldokumentation!$W884,'Linien - BU'!R:S,2,FALSE),A884)</f>
        <v>Bu4</v>
      </c>
      <c r="W884" s="95">
        <f t="shared" si="96"/>
        <v>29501101</v>
      </c>
      <c r="X884" s="108">
        <f t="shared" si="97"/>
        <v>61</v>
      </c>
      <c r="Y884" s="34"/>
      <c r="AC884" s="34"/>
      <c r="AF884" s="34"/>
      <c r="AG884" s="34"/>
      <c r="AH884" s="34"/>
    </row>
    <row r="885" spans="1:34" ht="30" customHeight="1" x14ac:dyDescent="0.25">
      <c r="A885" s="56" t="s">
        <v>41</v>
      </c>
      <c r="B885" s="57">
        <v>29600025</v>
      </c>
      <c r="C885" s="57">
        <v>77.599999999999994</v>
      </c>
      <c r="D885" s="57">
        <v>12</v>
      </c>
      <c r="E885" s="58">
        <v>44474</v>
      </c>
      <c r="F885" s="59" t="s">
        <v>39</v>
      </c>
      <c r="G885" s="57" t="s">
        <v>36</v>
      </c>
      <c r="H885" s="61" t="str">
        <f>IFERROR(VLOOKUP(Abfalldokumentation!$B885,Artikel!A:C,3,FALSE),Abfalldokumentation!$B885)</f>
        <v>VS Schinken geschält</v>
      </c>
      <c r="I885" s="90" t="str">
        <f>VLOOKUP(V885,'Linien - BU'!A:B,2,FALSE)</f>
        <v>BU1</v>
      </c>
      <c r="J885" s="91">
        <f t="shared" si="91"/>
        <v>77.599999999999994</v>
      </c>
      <c r="K885" s="92">
        <f>Abfalldokumentation!$E885</f>
        <v>44474</v>
      </c>
      <c r="L885" s="91" t="str">
        <f>IFERROR(IF(AND(OR(Abfalldokumentation!$I885="BU3",Abfalldokumentation!$I885="Verkauf"),Abfalldokumentation!$N885="Schimmel",Abfalldokumentation!$O885="keinen Abnehmer/kein Schälpersonal"),"Div. Zipfel, ES ohne Verwendung",VLOOKUP(Abfalldokumentation!$M885,Produktgruppen!A:B,2,FALSE)),"-")</f>
        <v>Vorschmelz</v>
      </c>
      <c r="M885" s="93" t="str">
        <f>IFERROR(VLOOKUP(Abfalldokumentation!$W885,Artikel!A:C,3,FALSE),Abfalldokumentation!$W885)</f>
        <v>VS Schinken geschält</v>
      </c>
      <c r="N885" s="94" t="str">
        <f>VLOOKUP(D885,'Liste Gründe'!A:D,2,FALSE)</f>
        <v>Schimmel</v>
      </c>
      <c r="O885" s="92" t="str">
        <f>IF(ISBLANK(F885),VLOOKUP(Abfalldokumentation!$X885,'Liste Gründe'!A:D,3,FALSE),F885)</f>
        <v>keine Verarbeitung</v>
      </c>
      <c r="P885" s="94" t="str">
        <f>IF(ISBLANK(Abfalldokumentation!$G885),"-",Abfalldokumentation!$G885)</f>
        <v>-</v>
      </c>
      <c r="Q885" s="93">
        <f t="shared" si="92"/>
        <v>40</v>
      </c>
      <c r="R885" s="94" t="str">
        <f t="shared" si="93"/>
        <v>Produkte</v>
      </c>
      <c r="S885" s="94" t="str">
        <f t="shared" si="94"/>
        <v>BUs</v>
      </c>
      <c r="T885" s="94" t="str">
        <f t="shared" si="95"/>
        <v>Symptome</v>
      </c>
      <c r="U885" s="94">
        <f>IFERROR(VLOOKUP(Abfalldokumentation!$W885,Kennzahlen!S:U,3,FALSE)*Abfalldokumentation!$J885,"0")</f>
        <v>72.928479999999993</v>
      </c>
      <c r="V885" s="93" t="str">
        <f>IF(ISBLANK(A885),VLOOKUP(Abfalldokumentation!$W885,'Linien - BU'!R:S,2,FALSE),A885)</f>
        <v>Schmelze</v>
      </c>
      <c r="W885" s="95">
        <f t="shared" si="96"/>
        <v>29600025</v>
      </c>
      <c r="X885" s="108">
        <f t="shared" si="97"/>
        <v>12</v>
      </c>
      <c r="Y885" s="34"/>
      <c r="AC885" s="34"/>
      <c r="AF885" s="34"/>
      <c r="AG885" s="34"/>
      <c r="AH885" s="34"/>
    </row>
    <row r="886" spans="1:34" ht="30" customHeight="1" x14ac:dyDescent="0.25">
      <c r="A886" s="50" t="s">
        <v>41</v>
      </c>
      <c r="B886" s="51">
        <v>29600027</v>
      </c>
      <c r="C886" s="51">
        <v>23</v>
      </c>
      <c r="D886" s="51">
        <v>12</v>
      </c>
      <c r="E886" s="52">
        <v>44474</v>
      </c>
      <c r="F886" s="53" t="s">
        <v>39</v>
      </c>
      <c r="G886" s="51" t="s">
        <v>36</v>
      </c>
      <c r="H886" s="55" t="str">
        <f>IFERROR(VLOOKUP(Abfalldokumentation!$B886,Artikel!A:C,3,FALSE),Abfalldokumentation!$B886)</f>
        <v>VS Chili geschält</v>
      </c>
      <c r="I886" s="96" t="str">
        <f>VLOOKUP(V886,'Linien - BU'!A:B,2,FALSE)</f>
        <v>BU1</v>
      </c>
      <c r="J886" s="97">
        <f t="shared" si="91"/>
        <v>23</v>
      </c>
      <c r="K886" s="98">
        <f>Abfalldokumentation!$E886</f>
        <v>44474</v>
      </c>
      <c r="L886" s="97" t="str">
        <f>IFERROR(IF(AND(OR(Abfalldokumentation!$I886="BU3",Abfalldokumentation!$I886="Verkauf"),Abfalldokumentation!$N886="Schimmel",Abfalldokumentation!$O886="keinen Abnehmer/kein Schälpersonal"),"Div. Zipfel, ES ohne Verwendung",VLOOKUP(Abfalldokumentation!$M886,Produktgruppen!A:B,2,FALSE)),"-")</f>
        <v>Vorschmelz</v>
      </c>
      <c r="M886" s="99" t="str">
        <f>IFERROR(VLOOKUP(Abfalldokumentation!$W886,Artikel!A:C,3,FALSE),Abfalldokumentation!$W886)</f>
        <v>VS Chili geschält</v>
      </c>
      <c r="N886" s="100" t="str">
        <f>VLOOKUP(D886,'Liste Gründe'!A:D,2,FALSE)</f>
        <v>Schimmel</v>
      </c>
      <c r="O886" s="98" t="str">
        <f>IF(ISBLANK(F886),VLOOKUP(Abfalldokumentation!$X886,'Liste Gründe'!A:D,3,FALSE),F886)</f>
        <v>keine Verarbeitung</v>
      </c>
      <c r="P886" s="100" t="str">
        <f>IF(ISBLANK(Abfalldokumentation!$G886),"-",Abfalldokumentation!$G886)</f>
        <v>-</v>
      </c>
      <c r="Q886" s="99">
        <f t="shared" si="92"/>
        <v>40</v>
      </c>
      <c r="R886" s="100" t="str">
        <f t="shared" si="93"/>
        <v>Produkte</v>
      </c>
      <c r="S886" s="100" t="str">
        <f t="shared" si="94"/>
        <v>BUs</v>
      </c>
      <c r="T886" s="100" t="str">
        <f t="shared" si="95"/>
        <v>Symptome</v>
      </c>
      <c r="U886" s="100">
        <f>IFERROR(VLOOKUP(Abfalldokumentation!$W886,Kennzahlen!S:U,3,FALSE)*Abfalldokumentation!$J886,"0")</f>
        <v>21.438300000000002</v>
      </c>
      <c r="V886" s="99" t="str">
        <f>IF(ISBLANK(A886),VLOOKUP(Abfalldokumentation!$W886,'Linien - BU'!R:S,2,FALSE),A886)</f>
        <v>Schmelze</v>
      </c>
      <c r="W886" s="95">
        <f t="shared" si="96"/>
        <v>29600027</v>
      </c>
      <c r="X886" s="108">
        <f t="shared" si="97"/>
        <v>12</v>
      </c>
      <c r="Y886" s="34"/>
      <c r="AC886" s="34"/>
      <c r="AF886" s="34"/>
      <c r="AG886" s="34"/>
      <c r="AH886" s="34"/>
    </row>
    <row r="887" spans="1:34" ht="30" customHeight="1" x14ac:dyDescent="0.25">
      <c r="A887" s="56" t="s">
        <v>9</v>
      </c>
      <c r="B887" s="57">
        <v>49500196</v>
      </c>
      <c r="C887" s="57">
        <v>325</v>
      </c>
      <c r="D887" s="57">
        <v>12</v>
      </c>
      <c r="E887" s="58">
        <v>44474</v>
      </c>
      <c r="F887" s="59" t="s">
        <v>15037</v>
      </c>
      <c r="G887" s="57" t="s">
        <v>36</v>
      </c>
      <c r="H887" s="61" t="str">
        <f>IFERROR(VLOOKUP(Abfalldokumentation!$B887,Artikel!A:C,3,FALSE),Abfalldokumentation!$B887)</f>
        <v>ABS BLU-FOU-VAKU</v>
      </c>
      <c r="I887" s="90" t="str">
        <f>VLOOKUP(V887,'Linien - BU'!A:B,2,FALSE)</f>
        <v>BU4</v>
      </c>
      <c r="J887" s="91">
        <f t="shared" si="91"/>
        <v>325</v>
      </c>
      <c r="K887" s="92">
        <f>Abfalldokumentation!$E887</f>
        <v>44474</v>
      </c>
      <c r="L887" s="91" t="str">
        <f>IFERROR(IF(AND(OR(Abfalldokumentation!$I887="BU3",Abfalldokumentation!$I887="Verkauf"),Abfalldokumentation!$N887="Schimmel",Abfalldokumentation!$O887="keinen Abnehmer/kein Schälpersonal"),"Div. Zipfel, ES ohne Verwendung",VLOOKUP(Abfalldokumentation!$M887,Produktgruppen!A:B,2,FALSE)),"-")</f>
        <v>ABS</v>
      </c>
      <c r="M887" s="93" t="str">
        <f>IFERROR(VLOOKUP(Abfalldokumentation!$W887,Artikel!A:C,3,FALSE),Abfalldokumentation!$W887)</f>
        <v>ABS BLU-FOU-VAKU</v>
      </c>
      <c r="N887" s="94" t="str">
        <f>VLOOKUP(D887,'Liste Gründe'!A:D,2,FALSE)</f>
        <v>Schimmel</v>
      </c>
      <c r="O887" s="92" t="str">
        <f>IF(ISBLANK(F887),VLOOKUP(Abfalldokumentation!$X887,'Liste Gründe'!A:D,3,FALSE),F887)</f>
        <v>VOS &gt; Einsatz</v>
      </c>
      <c r="P887" s="94" t="str">
        <f>IF(ISBLANK(Abfalldokumentation!$G887),"-",Abfalldokumentation!$G887)</f>
        <v>-</v>
      </c>
      <c r="Q887" s="93">
        <f t="shared" si="92"/>
        <v>40</v>
      </c>
      <c r="R887" s="94" t="str">
        <f t="shared" si="93"/>
        <v>Produkte</v>
      </c>
      <c r="S887" s="94" t="str">
        <f t="shared" si="94"/>
        <v>BUs</v>
      </c>
      <c r="T887" s="94" t="str">
        <f t="shared" si="95"/>
        <v>Symptome</v>
      </c>
      <c r="U887" s="94">
        <f>IFERROR(VLOOKUP(Abfalldokumentation!$W887,Kennzahlen!S:U,3,FALSE)*Abfalldokumentation!$J887,"0")</f>
        <v>7.8</v>
      </c>
      <c r="V887" s="93" t="str">
        <f>IF(ISBLANK(A887),VLOOKUP(Abfalldokumentation!$W887,'Linien - BU'!R:S,2,FALSE),A887)</f>
        <v>BU4</v>
      </c>
      <c r="W887" s="95">
        <f t="shared" si="96"/>
        <v>49500196</v>
      </c>
      <c r="X887" s="108">
        <f t="shared" si="97"/>
        <v>12</v>
      </c>
      <c r="Y887" s="34"/>
      <c r="AC887" s="34"/>
      <c r="AF887" s="34"/>
      <c r="AG887" s="34"/>
      <c r="AH887" s="34"/>
    </row>
    <row r="888" spans="1:34" ht="30" customHeight="1" x14ac:dyDescent="0.25">
      <c r="A888" s="50" t="s">
        <v>77</v>
      </c>
      <c r="B888" s="51" t="s">
        <v>64</v>
      </c>
      <c r="C888" s="51">
        <v>15</v>
      </c>
      <c r="D888" s="51">
        <v>12</v>
      </c>
      <c r="E888" s="52">
        <v>44474</v>
      </c>
      <c r="F888" s="53" t="s">
        <v>21</v>
      </c>
      <c r="G888" s="51" t="s">
        <v>36</v>
      </c>
      <c r="H888" s="55" t="str">
        <f>IFERROR(VLOOKUP(Abfalldokumentation!$B888,Artikel!A:C,3,FALSE),Abfalldokumentation!$B888)</f>
        <v>Blöcke</v>
      </c>
      <c r="I888" s="96" t="str">
        <f>VLOOKUP(V888,'Linien - BU'!A:B,2,FALSE)</f>
        <v>BU2</v>
      </c>
      <c r="J888" s="97">
        <f t="shared" si="91"/>
        <v>15</v>
      </c>
      <c r="K888" s="98">
        <f>Abfalldokumentation!$E888</f>
        <v>44474</v>
      </c>
      <c r="L888" s="97" t="str">
        <f>IFERROR(IF(AND(OR(Abfalldokumentation!$I888="BU3",Abfalldokumentation!$I888="Verkauf"),Abfalldokumentation!$N888="Schimmel",Abfalldokumentation!$O888="keinen Abnehmer/kein Schälpersonal"),"Div. Zipfel, ES ohne Verwendung",VLOOKUP(Abfalldokumentation!$M888,Produktgruppen!A:B,2,FALSE)),"-")</f>
        <v>Rohware</v>
      </c>
      <c r="M888" s="99" t="str">
        <f>IFERROR(VLOOKUP(Abfalldokumentation!$W888,Artikel!A:C,3,FALSE),Abfalldokumentation!$W888)</f>
        <v>Blöcke</v>
      </c>
      <c r="N888" s="100" t="str">
        <f>VLOOKUP(D888,'Liste Gründe'!A:D,2,FALSE)</f>
        <v>Schimmel</v>
      </c>
      <c r="O888" s="98" t="str">
        <f>IF(ISBLANK(F888),VLOOKUP(Abfalldokumentation!$X888,'Liste Gründe'!A:D,3,FALSE),F888)</f>
        <v>Luftzieher/Folienriss durch Transport</v>
      </c>
      <c r="P888" s="100" t="str">
        <f>IF(ISBLANK(Abfalldokumentation!$G888),"-",Abfalldokumentation!$G888)</f>
        <v>-</v>
      </c>
      <c r="Q888" s="99">
        <f t="shared" si="92"/>
        <v>40</v>
      </c>
      <c r="R888" s="100" t="str">
        <f t="shared" si="93"/>
        <v>Produkte</v>
      </c>
      <c r="S888" s="100" t="str">
        <f t="shared" si="94"/>
        <v>BUs</v>
      </c>
      <c r="T888" s="100" t="str">
        <f t="shared" si="95"/>
        <v>Symptome</v>
      </c>
      <c r="U888" s="100" t="str">
        <f>IFERROR(VLOOKUP(Abfalldokumentation!$W888,Kennzahlen!S:U,3,FALSE)*Abfalldokumentation!$J888,"0")</f>
        <v>0</v>
      </c>
      <c r="V888" s="99" t="str">
        <f>IF(ISBLANK(A888),VLOOKUP(Abfalldokumentation!$W888,'Linien - BU'!R:S,2,FALSE),A888)</f>
        <v>Bu2</v>
      </c>
      <c r="W888" s="95" t="str">
        <f t="shared" si="96"/>
        <v>Blöcke</v>
      </c>
      <c r="X888" s="108">
        <f t="shared" si="97"/>
        <v>12</v>
      </c>
      <c r="Y888" s="34"/>
      <c r="AC888" s="34"/>
      <c r="AF888" s="34"/>
      <c r="AG888" s="34"/>
      <c r="AH888" s="34"/>
    </row>
    <row r="889" spans="1:34" ht="30" customHeight="1" x14ac:dyDescent="0.25">
      <c r="A889" s="56" t="s">
        <v>63</v>
      </c>
      <c r="B889" s="57" t="s">
        <v>359</v>
      </c>
      <c r="C889" s="57">
        <v>56</v>
      </c>
      <c r="D889" s="57">
        <v>40</v>
      </c>
      <c r="E889" s="58">
        <v>44474</v>
      </c>
      <c r="F889" s="59" t="s">
        <v>62</v>
      </c>
      <c r="G889" s="57" t="s">
        <v>36</v>
      </c>
      <c r="H889" s="61" t="str">
        <f>IFERROR(VLOOKUP(Abfalldokumentation!$B889,Artikel!A:C,3,FALSE),Abfalldokumentation!$B889)</f>
        <v>Creme Noblesse</v>
      </c>
      <c r="I889" s="90" t="str">
        <f>VLOOKUP(V889,'Linien - BU'!A:B,2,FALSE)</f>
        <v>BU1</v>
      </c>
      <c r="J889" s="91">
        <f t="shared" si="91"/>
        <v>56</v>
      </c>
      <c r="K889" s="92">
        <f>Abfalldokumentation!$E889</f>
        <v>44474</v>
      </c>
      <c r="L889" s="91" t="str">
        <f>IFERROR(IF(AND(OR(Abfalldokumentation!$I889="BU3",Abfalldokumentation!$I889="Verkauf"),Abfalldokumentation!$N889="Schimmel",Abfalldokumentation!$O889="keinen Abnehmer/kein Schälpersonal"),"Div. Zipfel, ES ohne Verwendung",VLOOKUP(Abfalldokumentation!$M889,Produktgruppen!A:B,2,FALSE)),"-")</f>
        <v>Fertigware</v>
      </c>
      <c r="M889" s="93" t="str">
        <f>IFERROR(VLOOKUP(Abfalldokumentation!$W889,Artikel!A:C,3,FALSE),Abfalldokumentation!$W889)</f>
        <v>Creme Noblesse</v>
      </c>
      <c r="N889" s="94" t="str">
        <f>VLOOKUP(D889,'Liste Gründe'!A:D,2,FALSE)</f>
        <v>Rest</v>
      </c>
      <c r="O889" s="92" t="str">
        <f>IF(ISBLANK(F889),VLOOKUP(Abfalldokumentation!$X889,'Liste Gründe'!A:D,3,FALSE),F889)</f>
        <v>Metall</v>
      </c>
      <c r="P889" s="94" t="str">
        <f>IF(ISBLANK(Abfalldokumentation!$G889),"-",Abfalldokumentation!$G889)</f>
        <v>-</v>
      </c>
      <c r="Q889" s="93">
        <f t="shared" si="92"/>
        <v>40</v>
      </c>
      <c r="R889" s="94" t="str">
        <f t="shared" si="93"/>
        <v>Produkte</v>
      </c>
      <c r="S889" s="94" t="str">
        <f t="shared" si="94"/>
        <v>BUs</v>
      </c>
      <c r="T889" s="94" t="str">
        <f t="shared" si="95"/>
        <v>Symptome</v>
      </c>
      <c r="U889" s="94" t="str">
        <f>IFERROR(VLOOKUP(Abfalldokumentation!$W889,Kennzahlen!S:U,3,FALSE)*Abfalldokumentation!$J889,"0")</f>
        <v>0</v>
      </c>
      <c r="V889" s="93" t="str">
        <f>IF(ISBLANK(A889),VLOOKUP(Abfalldokumentation!$W889,'Linien - BU'!R:S,2,FALSE),A889)</f>
        <v>Abfüllung</v>
      </c>
      <c r="W889" s="95" t="str">
        <f t="shared" si="96"/>
        <v>Creme Noblesse</v>
      </c>
      <c r="X889" s="108">
        <f t="shared" si="97"/>
        <v>40</v>
      </c>
      <c r="Y889" s="34"/>
      <c r="AC889" s="34"/>
      <c r="AF889" s="34"/>
      <c r="AG889" s="34"/>
      <c r="AH889" s="34"/>
    </row>
    <row r="890" spans="1:34" ht="30" customHeight="1" x14ac:dyDescent="0.25">
      <c r="A890" s="50" t="s">
        <v>41</v>
      </c>
      <c r="B890" s="51" t="s">
        <v>15169</v>
      </c>
      <c r="C890" s="51">
        <v>36.200000000000003</v>
      </c>
      <c r="D890" s="51">
        <v>12</v>
      </c>
      <c r="E890" s="52">
        <v>44474</v>
      </c>
      <c r="F890" s="53" t="s">
        <v>39</v>
      </c>
      <c r="G890" s="51" t="s">
        <v>36</v>
      </c>
      <c r="H890" s="55" t="str">
        <f>IFERROR(VLOOKUP(Abfalldokumentation!$B890,Artikel!A:C,3,FALSE),Abfalldokumentation!$B890)</f>
        <v>Div. Zipfel, Endstücke</v>
      </c>
      <c r="I890" s="96" t="str">
        <f>VLOOKUP(V890,'Linien - BU'!A:B,2,FALSE)</f>
        <v>BU1</v>
      </c>
      <c r="J890" s="97">
        <f t="shared" si="91"/>
        <v>36.200000000000003</v>
      </c>
      <c r="K890" s="98">
        <f>Abfalldokumentation!$E890</f>
        <v>44474</v>
      </c>
      <c r="L890" s="97" t="str">
        <f>IFERROR(IF(AND(OR(Abfalldokumentation!$I890="BU3",Abfalldokumentation!$I890="Verkauf"),Abfalldokumentation!$N890="Schimmel",Abfalldokumentation!$O890="keinen Abnehmer/kein Schälpersonal"),"Div. Zipfel, ES ohne Verwendung",VLOOKUP(Abfalldokumentation!$M890,Produktgruppen!A:B,2,FALSE)),"-")</f>
        <v>-</v>
      </c>
      <c r="M890" s="99" t="str">
        <f>IFERROR(VLOOKUP(Abfalldokumentation!$W890,Artikel!A:C,3,FALSE),Abfalldokumentation!$W890)</f>
        <v>Div. Zipfel, Endstücke</v>
      </c>
      <c r="N890" s="100" t="str">
        <f>VLOOKUP(D890,'Liste Gründe'!A:D,2,FALSE)</f>
        <v>Schimmel</v>
      </c>
      <c r="O890" s="98" t="str">
        <f>IF(ISBLANK(F890),VLOOKUP(Abfalldokumentation!$X890,'Liste Gründe'!A:D,3,FALSE),F890)</f>
        <v>keine Verarbeitung</v>
      </c>
      <c r="P890" s="100" t="str">
        <f>IF(ISBLANK(Abfalldokumentation!$G890),"-",Abfalldokumentation!$G890)</f>
        <v>-</v>
      </c>
      <c r="Q890" s="99">
        <f t="shared" si="92"/>
        <v>40</v>
      </c>
      <c r="R890" s="100" t="str">
        <f t="shared" si="93"/>
        <v>Produkte</v>
      </c>
      <c r="S890" s="100" t="str">
        <f t="shared" si="94"/>
        <v>BUs</v>
      </c>
      <c r="T890" s="100" t="str">
        <f t="shared" si="95"/>
        <v>Symptome</v>
      </c>
      <c r="U890" s="100" t="str">
        <f>IFERROR(VLOOKUP(Abfalldokumentation!$W890,Kennzahlen!S:U,3,FALSE)*Abfalldokumentation!$J890,"0")</f>
        <v>0</v>
      </c>
      <c r="V890" s="99" t="str">
        <f>IF(ISBLANK(A890),VLOOKUP(Abfalldokumentation!$W890,'Linien - BU'!R:S,2,FALSE),A890)</f>
        <v>Schmelze</v>
      </c>
      <c r="W890" s="95" t="str">
        <f t="shared" si="96"/>
        <v>Div. Zipfel, Endstücke</v>
      </c>
      <c r="X890" s="108">
        <f t="shared" si="97"/>
        <v>12</v>
      </c>
      <c r="Y890" s="34"/>
      <c r="AC890" s="34"/>
      <c r="AF890" s="34"/>
      <c r="AG890" s="34"/>
      <c r="AH890" s="34"/>
    </row>
    <row r="891" spans="1:34" ht="30" customHeight="1" x14ac:dyDescent="0.25">
      <c r="A891" s="56" t="s">
        <v>88</v>
      </c>
      <c r="B891" s="57" t="s">
        <v>15169</v>
      </c>
      <c r="C891" s="57">
        <v>12</v>
      </c>
      <c r="D891" s="57">
        <v>30</v>
      </c>
      <c r="E891" s="58">
        <v>44474</v>
      </c>
      <c r="F891" s="59" t="s">
        <v>25</v>
      </c>
      <c r="G891" s="57" t="s">
        <v>36</v>
      </c>
      <c r="H891" s="61" t="str">
        <f>IFERROR(VLOOKUP(Abfalldokumentation!$B891,Artikel!A:C,3,FALSE),Abfalldokumentation!$B891)</f>
        <v>Div. Zipfel, Endstücke</v>
      </c>
      <c r="I891" s="90" t="str">
        <f>VLOOKUP(V891,'Linien - BU'!A:B,2,FALSE)</f>
        <v>BU3</v>
      </c>
      <c r="J891" s="91">
        <f t="shared" si="91"/>
        <v>12</v>
      </c>
      <c r="K891" s="92">
        <f>Abfalldokumentation!$E891</f>
        <v>44474</v>
      </c>
      <c r="L891" s="91" t="str">
        <f>IFERROR(IF(AND(OR(Abfalldokumentation!$I891="BU3",Abfalldokumentation!$I891="Verkauf"),Abfalldokumentation!$N891="Schimmel",Abfalldokumentation!$O891="keinen Abnehmer/kein Schälpersonal"),"Div. Zipfel, ES ohne Verwendung",VLOOKUP(Abfalldokumentation!$M891,Produktgruppen!A:B,2,FALSE)),"-")</f>
        <v>-</v>
      </c>
      <c r="M891" s="93" t="str">
        <f>IFERROR(VLOOKUP(Abfalldokumentation!$W891,Artikel!A:C,3,FALSE),Abfalldokumentation!$W891)</f>
        <v>Div. Zipfel, Endstücke</v>
      </c>
      <c r="N891" s="94" t="str">
        <f>VLOOKUP(D891,'Liste Gründe'!A:D,2,FALSE)</f>
        <v>Linienbezogen</v>
      </c>
      <c r="O891" s="92" t="str">
        <f>IF(ISBLANK(F891),VLOOKUP(Abfalldokumentation!$X891,'Liste Gründe'!A:D,3,FALSE),F891)</f>
        <v>Maschinenabfall</v>
      </c>
      <c r="P891" s="94" t="str">
        <f>IF(ISBLANK(Abfalldokumentation!$G891),"-",Abfalldokumentation!$G891)</f>
        <v>-</v>
      </c>
      <c r="Q891" s="93">
        <f t="shared" si="92"/>
        <v>40</v>
      </c>
      <c r="R891" s="94" t="str">
        <f t="shared" si="93"/>
        <v>Produkte</v>
      </c>
      <c r="S891" s="94" t="str">
        <f t="shared" si="94"/>
        <v>BUs</v>
      </c>
      <c r="T891" s="94" t="str">
        <f t="shared" si="95"/>
        <v>Symptome</v>
      </c>
      <c r="U891" s="94" t="str">
        <f>IFERROR(VLOOKUP(Abfalldokumentation!$W891,Kennzahlen!S:U,3,FALSE)*Abfalldokumentation!$J891,"0")</f>
        <v>0</v>
      </c>
      <c r="V891" s="93" t="str">
        <f>IF(ISBLANK(A891),VLOOKUP(Abfalldokumentation!$W891,'Linien - BU'!R:S,2,FALSE),A891)</f>
        <v>Bu3</v>
      </c>
      <c r="W891" s="95" t="str">
        <f t="shared" si="96"/>
        <v>Div. Zipfel, Endstücke</v>
      </c>
      <c r="X891" s="108">
        <f t="shared" si="97"/>
        <v>30</v>
      </c>
      <c r="Y891" s="34"/>
      <c r="AC891" s="34"/>
      <c r="AF891" s="34"/>
      <c r="AG891" s="34"/>
      <c r="AH891" s="34"/>
    </row>
    <row r="892" spans="1:34" ht="30" customHeight="1" x14ac:dyDescent="0.25">
      <c r="A892" s="50" t="s">
        <v>348</v>
      </c>
      <c r="B892" s="51" t="s">
        <v>75</v>
      </c>
      <c r="C892" s="51">
        <v>78.599999999999994</v>
      </c>
      <c r="D892" s="51">
        <v>30</v>
      </c>
      <c r="E892" s="52">
        <v>44474</v>
      </c>
      <c r="F892" s="53"/>
      <c r="G892" s="51" t="s">
        <v>36</v>
      </c>
      <c r="H892" s="55" t="str">
        <f>IFERROR(VLOOKUP(Abfalldokumentation!$B892,Artikel!A:C,3,FALSE),Abfalldokumentation!$B892)</f>
        <v>Diverses</v>
      </c>
      <c r="I892" s="96" t="str">
        <f>VLOOKUP(V892,'Linien - BU'!A:B,2,FALSE)</f>
        <v>BU3</v>
      </c>
      <c r="J892" s="97">
        <f t="shared" si="91"/>
        <v>78.599999999999994</v>
      </c>
      <c r="K892" s="98">
        <f>Abfalldokumentation!$E892</f>
        <v>44474</v>
      </c>
      <c r="L892" s="97" t="str">
        <f>IFERROR(IF(AND(OR(Abfalldokumentation!$I892="BU3",Abfalldokumentation!$I892="Verkauf"),Abfalldokumentation!$N892="Schimmel",Abfalldokumentation!$O892="keinen Abnehmer/kein Schälpersonal"),"Div. Zipfel, ES ohne Verwendung",VLOOKUP(Abfalldokumentation!$M892,Produktgruppen!A:B,2,FALSE)),"-")</f>
        <v>Diverses</v>
      </c>
      <c r="M892" s="99" t="str">
        <f>IFERROR(VLOOKUP(Abfalldokumentation!$W892,Artikel!A:C,3,FALSE),Abfalldokumentation!$W892)</f>
        <v>Diverses</v>
      </c>
      <c r="N892" s="100" t="str">
        <f>VLOOKUP(D892,'Liste Gründe'!A:D,2,FALSE)</f>
        <v>Linienbezogen</v>
      </c>
      <c r="O892" s="98" t="str">
        <f>IF(ISBLANK(F892),VLOOKUP(Abfalldokumentation!$X892,'Liste Gründe'!A:D,3,FALSE),F892)</f>
        <v>Maschinenabfall</v>
      </c>
      <c r="P892" s="100" t="str">
        <f>IF(ISBLANK(Abfalldokumentation!$G892),"-",Abfalldokumentation!$G892)</f>
        <v>-</v>
      </c>
      <c r="Q892" s="99">
        <f t="shared" si="92"/>
        <v>40</v>
      </c>
      <c r="R892" s="100" t="str">
        <f t="shared" si="93"/>
        <v>Produkte</v>
      </c>
      <c r="S892" s="100" t="str">
        <f t="shared" si="94"/>
        <v>BUs</v>
      </c>
      <c r="T892" s="100" t="str">
        <f t="shared" si="95"/>
        <v>Symptome</v>
      </c>
      <c r="U892" s="100" t="str">
        <f>IFERROR(VLOOKUP(Abfalldokumentation!$W892,Kennzahlen!S:U,3,FALSE)*Abfalldokumentation!$J892,"0")</f>
        <v>0</v>
      </c>
      <c r="V892" s="99" t="str">
        <f>IF(ISBLANK(A892),VLOOKUP(Abfalldokumentation!$W892,'Linien - BU'!R:S,2,FALSE),A892)</f>
        <v>L9</v>
      </c>
      <c r="W892" s="95" t="str">
        <f t="shared" si="96"/>
        <v>Diverses</v>
      </c>
      <c r="X892" s="108">
        <f t="shared" si="97"/>
        <v>30</v>
      </c>
      <c r="Y892" s="34"/>
      <c r="AC892" s="34"/>
      <c r="AF892" s="34"/>
      <c r="AG892" s="34"/>
      <c r="AH892" s="34"/>
    </row>
    <row r="893" spans="1:34" ht="30" customHeight="1" x14ac:dyDescent="0.25">
      <c r="A893" s="56" t="s">
        <v>8</v>
      </c>
      <c r="B893" s="57" t="s">
        <v>75</v>
      </c>
      <c r="C893" s="57">
        <v>10</v>
      </c>
      <c r="D893" s="57">
        <v>30</v>
      </c>
      <c r="E893" s="58">
        <v>44474</v>
      </c>
      <c r="F893" s="59"/>
      <c r="G893" s="57" t="s">
        <v>36</v>
      </c>
      <c r="H893" s="61" t="str">
        <f>IFERROR(VLOOKUP(Abfalldokumentation!$B893,Artikel!A:C,3,FALSE),Abfalldokumentation!$B893)</f>
        <v>Diverses</v>
      </c>
      <c r="I893" s="90" t="str">
        <f>VLOOKUP(V893,'Linien - BU'!A:B,2,FALSE)</f>
        <v>BU3</v>
      </c>
      <c r="J893" s="91">
        <f t="shared" si="91"/>
        <v>10</v>
      </c>
      <c r="K893" s="92">
        <f>Abfalldokumentation!$E893</f>
        <v>44474</v>
      </c>
      <c r="L893" s="91" t="str">
        <f>IFERROR(IF(AND(OR(Abfalldokumentation!$I893="BU3",Abfalldokumentation!$I893="Verkauf"),Abfalldokumentation!$N893="Schimmel",Abfalldokumentation!$O893="keinen Abnehmer/kein Schälpersonal"),"Div. Zipfel, ES ohne Verwendung",VLOOKUP(Abfalldokumentation!$M893,Produktgruppen!A:B,2,FALSE)),"-")</f>
        <v>Diverses</v>
      </c>
      <c r="M893" s="93" t="str">
        <f>IFERROR(VLOOKUP(Abfalldokumentation!$W893,Artikel!A:C,3,FALSE),Abfalldokumentation!$W893)</f>
        <v>Diverses</v>
      </c>
      <c r="N893" s="94" t="str">
        <f>VLOOKUP(D893,'Liste Gründe'!A:D,2,FALSE)</f>
        <v>Linienbezogen</v>
      </c>
      <c r="O893" s="92" t="str">
        <f>IF(ISBLANK(F893),VLOOKUP(Abfalldokumentation!$X893,'Liste Gründe'!A:D,3,FALSE),F893)</f>
        <v>Maschinenabfall</v>
      </c>
      <c r="P893" s="94" t="str">
        <f>IF(ISBLANK(Abfalldokumentation!$G893),"-",Abfalldokumentation!$G893)</f>
        <v>-</v>
      </c>
      <c r="Q893" s="93">
        <f t="shared" si="92"/>
        <v>40</v>
      </c>
      <c r="R893" s="94" t="str">
        <f t="shared" si="93"/>
        <v>Produkte</v>
      </c>
      <c r="S893" s="94" t="str">
        <f t="shared" si="94"/>
        <v>BUs</v>
      </c>
      <c r="T893" s="94" t="str">
        <f t="shared" si="95"/>
        <v>Symptome</v>
      </c>
      <c r="U893" s="94" t="str">
        <f>IFERROR(VLOOKUP(Abfalldokumentation!$W893,Kennzahlen!S:U,3,FALSE)*Abfalldokumentation!$J893,"0")</f>
        <v>0</v>
      </c>
      <c r="V893" s="93" t="str">
        <f>IF(ISBLANK(A893),VLOOKUP(Abfalldokumentation!$W893,'Linien - BU'!R:S,2,FALSE),A893)</f>
        <v>BU3</v>
      </c>
      <c r="W893" s="95" t="str">
        <f t="shared" si="96"/>
        <v>Diverses</v>
      </c>
      <c r="X893" s="108">
        <f t="shared" si="97"/>
        <v>30</v>
      </c>
      <c r="Y893" s="34"/>
      <c r="AC893" s="34"/>
      <c r="AF893" s="34"/>
      <c r="AG893" s="34"/>
      <c r="AH893" s="34"/>
    </row>
    <row r="894" spans="1:34" ht="30" customHeight="1" x14ac:dyDescent="0.25">
      <c r="A894" s="50" t="s">
        <v>37</v>
      </c>
      <c r="B894" s="51" t="s">
        <v>75</v>
      </c>
      <c r="C894" s="51">
        <v>20</v>
      </c>
      <c r="D894" s="51">
        <v>30</v>
      </c>
      <c r="E894" s="52">
        <v>44474</v>
      </c>
      <c r="F894" s="53"/>
      <c r="G894" s="51" t="s">
        <v>36</v>
      </c>
      <c r="H894" s="55" t="str">
        <f>IFERROR(VLOOKUP(Abfalldokumentation!$B894,Artikel!A:C,3,FALSE),Abfalldokumentation!$B894)</f>
        <v>Diverses</v>
      </c>
      <c r="I894" s="96" t="str">
        <f>VLOOKUP(V894,'Linien - BU'!A:B,2,FALSE)</f>
        <v>BU3</v>
      </c>
      <c r="J894" s="97">
        <f t="shared" si="91"/>
        <v>20</v>
      </c>
      <c r="K894" s="98">
        <f>Abfalldokumentation!$E894</f>
        <v>44474</v>
      </c>
      <c r="L894" s="97" t="str">
        <f>IFERROR(IF(AND(OR(Abfalldokumentation!$I894="BU3",Abfalldokumentation!$I894="Verkauf"),Abfalldokumentation!$N894="Schimmel",Abfalldokumentation!$O894="keinen Abnehmer/kein Schälpersonal"),"Div. Zipfel, ES ohne Verwendung",VLOOKUP(Abfalldokumentation!$M894,Produktgruppen!A:B,2,FALSE)),"-")</f>
        <v>Diverses</v>
      </c>
      <c r="M894" s="99" t="str">
        <f>IFERROR(VLOOKUP(Abfalldokumentation!$W894,Artikel!A:C,3,FALSE),Abfalldokumentation!$W894)</f>
        <v>Diverses</v>
      </c>
      <c r="N894" s="100" t="str">
        <f>VLOOKUP(D894,'Liste Gründe'!A:D,2,FALSE)</f>
        <v>Linienbezogen</v>
      </c>
      <c r="O894" s="98" t="str">
        <f>IF(ISBLANK(F894),VLOOKUP(Abfalldokumentation!$X894,'Liste Gründe'!A:D,3,FALSE),F894)</f>
        <v>Maschinenabfall</v>
      </c>
      <c r="P894" s="100" t="str">
        <f>IF(ISBLANK(Abfalldokumentation!$G894),"-",Abfalldokumentation!$G894)</f>
        <v>-</v>
      </c>
      <c r="Q894" s="99">
        <f t="shared" si="92"/>
        <v>40</v>
      </c>
      <c r="R894" s="100" t="str">
        <f t="shared" si="93"/>
        <v>Produkte</v>
      </c>
      <c r="S894" s="100" t="str">
        <f t="shared" si="94"/>
        <v>BUs</v>
      </c>
      <c r="T894" s="100" t="str">
        <f t="shared" si="95"/>
        <v>Symptome</v>
      </c>
      <c r="U894" s="100" t="str">
        <f>IFERROR(VLOOKUP(Abfalldokumentation!$W894,Kennzahlen!S:U,3,FALSE)*Abfalldokumentation!$J894,"0")</f>
        <v>0</v>
      </c>
      <c r="V894" s="99" t="str">
        <f>IF(ISBLANK(A894),VLOOKUP(Abfalldokumentation!$W894,'Linien - BU'!R:S,2,FALSE),A894)</f>
        <v>L33</v>
      </c>
      <c r="W894" s="95" t="str">
        <f t="shared" si="96"/>
        <v>Diverses</v>
      </c>
      <c r="X894" s="108">
        <f t="shared" si="97"/>
        <v>30</v>
      </c>
      <c r="Y894" s="34"/>
      <c r="AC894" s="34"/>
      <c r="AF894" s="34"/>
      <c r="AG894" s="34"/>
      <c r="AH894" s="34"/>
    </row>
    <row r="895" spans="1:34" ht="30" customHeight="1" x14ac:dyDescent="0.25">
      <c r="A895" s="56" t="s">
        <v>127</v>
      </c>
      <c r="B895" s="57" t="s">
        <v>75</v>
      </c>
      <c r="C895" s="57">
        <v>122</v>
      </c>
      <c r="D895" s="57">
        <v>30</v>
      </c>
      <c r="E895" s="58">
        <v>44474</v>
      </c>
      <c r="F895" s="59"/>
      <c r="G895" s="57" t="s">
        <v>36</v>
      </c>
      <c r="H895" s="61" t="str">
        <f>IFERROR(VLOOKUP(Abfalldokumentation!$B895,Artikel!A:C,3,FALSE),Abfalldokumentation!$B895)</f>
        <v>Diverses</v>
      </c>
      <c r="I895" s="90" t="str">
        <f>VLOOKUP(V895,'Linien - BU'!A:B,2,FALSE)</f>
        <v>BU1</v>
      </c>
      <c r="J895" s="91">
        <f t="shared" si="91"/>
        <v>122</v>
      </c>
      <c r="K895" s="92">
        <f>Abfalldokumentation!$E895</f>
        <v>44474</v>
      </c>
      <c r="L895" s="91" t="str">
        <f>IFERROR(IF(AND(OR(Abfalldokumentation!$I895="BU3",Abfalldokumentation!$I895="Verkauf"),Abfalldokumentation!$N895="Schimmel",Abfalldokumentation!$O895="keinen Abnehmer/kein Schälpersonal"),"Div. Zipfel, ES ohne Verwendung",VLOOKUP(Abfalldokumentation!$M895,Produktgruppen!A:B,2,FALSE)),"-")</f>
        <v>Diverses</v>
      </c>
      <c r="M895" s="93" t="str">
        <f>IFERROR(VLOOKUP(Abfalldokumentation!$W895,Artikel!A:C,3,FALSE),Abfalldokumentation!$W895)</f>
        <v>Diverses</v>
      </c>
      <c r="N895" s="94" t="str">
        <f>VLOOKUP(D895,'Liste Gründe'!A:D,2,FALSE)</f>
        <v>Linienbezogen</v>
      </c>
      <c r="O895" s="92" t="str">
        <f>IF(ISBLANK(F895),VLOOKUP(Abfalldokumentation!$X895,'Liste Gründe'!A:D,3,FALSE),F895)</f>
        <v>Maschinenabfall</v>
      </c>
      <c r="P895" s="94" t="str">
        <f>IF(ISBLANK(Abfalldokumentation!$G895),"-",Abfalldokumentation!$G895)</f>
        <v>-</v>
      </c>
      <c r="Q895" s="93">
        <f t="shared" si="92"/>
        <v>40</v>
      </c>
      <c r="R895" s="94" t="str">
        <f t="shared" si="93"/>
        <v>Produkte</v>
      </c>
      <c r="S895" s="94" t="str">
        <f t="shared" si="94"/>
        <v>BUs</v>
      </c>
      <c r="T895" s="94" t="str">
        <f t="shared" si="95"/>
        <v>Symptome</v>
      </c>
      <c r="U895" s="94" t="str">
        <f>IFERROR(VLOOKUP(Abfalldokumentation!$W895,Kennzahlen!S:U,3,FALSE)*Abfalldokumentation!$J895,"0")</f>
        <v>0</v>
      </c>
      <c r="V895" s="93" t="str">
        <f>IF(ISBLANK(A895),VLOOKUP(Abfalldokumentation!$W895,'Linien - BU'!R:S,2,FALSE),A895)</f>
        <v>Strudelline</v>
      </c>
      <c r="W895" s="95" t="str">
        <f t="shared" si="96"/>
        <v>Diverses</v>
      </c>
      <c r="X895" s="108">
        <f t="shared" si="97"/>
        <v>30</v>
      </c>
      <c r="Y895" s="34"/>
      <c r="AC895" s="34"/>
      <c r="AF895" s="34"/>
      <c r="AG895" s="34"/>
      <c r="AH895" s="34"/>
    </row>
    <row r="896" spans="1:34" ht="30" customHeight="1" x14ac:dyDescent="0.25">
      <c r="A896" s="50" t="s">
        <v>140</v>
      </c>
      <c r="B896" s="51" t="s">
        <v>75</v>
      </c>
      <c r="C896" s="51">
        <v>9.8000000000000007</v>
      </c>
      <c r="D896" s="51">
        <v>74</v>
      </c>
      <c r="E896" s="52">
        <v>44474</v>
      </c>
      <c r="F896" s="53" t="s">
        <v>68</v>
      </c>
      <c r="G896" s="51" t="s">
        <v>36</v>
      </c>
      <c r="H896" s="55" t="str">
        <f>IFERROR(VLOOKUP(Abfalldokumentation!$B896,Artikel!A:C,3,FALSE),Abfalldokumentation!$B896)</f>
        <v>Diverses</v>
      </c>
      <c r="I896" s="96" t="str">
        <f>VLOOKUP(V896,'Linien - BU'!A:B,2,FALSE)</f>
        <v>Rest</v>
      </c>
      <c r="J896" s="97">
        <f t="shared" si="91"/>
        <v>9.8000000000000007</v>
      </c>
      <c r="K896" s="98">
        <f>Abfalldokumentation!$E896</f>
        <v>44474</v>
      </c>
      <c r="L896" s="97" t="str">
        <f>IFERROR(IF(AND(OR(Abfalldokumentation!$I896="BU3",Abfalldokumentation!$I896="Verkauf"),Abfalldokumentation!$N896="Schimmel",Abfalldokumentation!$O896="keinen Abnehmer/kein Schälpersonal"),"Div. Zipfel, ES ohne Verwendung",VLOOKUP(Abfalldokumentation!$M896,Produktgruppen!A:B,2,FALSE)),"-")</f>
        <v>Diverses</v>
      </c>
      <c r="M896" s="99" t="str">
        <f>IFERROR(VLOOKUP(Abfalldokumentation!$W896,Artikel!A:C,3,FALSE),Abfalldokumentation!$W896)</f>
        <v>Diverses</v>
      </c>
      <c r="N896" s="100" t="str">
        <f>VLOOKUP(D896,'Liste Gründe'!A:D,2,FALSE)</f>
        <v>Qualitätssicherung</v>
      </c>
      <c r="O896" s="98" t="str">
        <f>IF(ISBLANK(F896),VLOOKUP(Abfalldokumentation!$X896,'Liste Gründe'!A:D,3,FALSE),F896)</f>
        <v>Sensorik</v>
      </c>
      <c r="P896" s="100" t="str">
        <f>IF(ISBLANK(Abfalldokumentation!$G896),"-",Abfalldokumentation!$G896)</f>
        <v>-</v>
      </c>
      <c r="Q896" s="99">
        <f t="shared" si="92"/>
        <v>40</v>
      </c>
      <c r="R896" s="100" t="str">
        <f t="shared" si="93"/>
        <v>Produkte</v>
      </c>
      <c r="S896" s="100" t="str">
        <f t="shared" si="94"/>
        <v>BUs</v>
      </c>
      <c r="T896" s="100" t="str">
        <f t="shared" si="95"/>
        <v>Symptome</v>
      </c>
      <c r="U896" s="100" t="str">
        <f>IFERROR(VLOOKUP(Abfalldokumentation!$W896,Kennzahlen!S:U,3,FALSE)*Abfalldokumentation!$J896,"0")</f>
        <v>0</v>
      </c>
      <c r="V896" s="99" t="str">
        <f>IF(ISBLANK(A896),VLOOKUP(Abfalldokumentation!$W896,'Linien - BU'!R:S,2,FALSE),A896)</f>
        <v>QM</v>
      </c>
      <c r="W896" s="95" t="str">
        <f t="shared" si="96"/>
        <v>Diverses</v>
      </c>
      <c r="X896" s="108">
        <f t="shared" si="97"/>
        <v>74</v>
      </c>
      <c r="Y896" s="34"/>
      <c r="AC896" s="34"/>
      <c r="AF896" s="34"/>
      <c r="AG896" s="34"/>
      <c r="AH896" s="34"/>
    </row>
    <row r="897" spans="1:34" ht="30" customHeight="1" x14ac:dyDescent="0.25">
      <c r="A897" s="56" t="s">
        <v>7</v>
      </c>
      <c r="B897" s="57" t="s">
        <v>75</v>
      </c>
      <c r="C897" s="57">
        <v>86</v>
      </c>
      <c r="D897" s="57">
        <v>30</v>
      </c>
      <c r="E897" s="58">
        <v>44474</v>
      </c>
      <c r="F897" s="59"/>
      <c r="G897" s="57"/>
      <c r="H897" s="61" t="str">
        <f>IFERROR(VLOOKUP(Abfalldokumentation!$B897,Artikel!A:C,3,FALSE),Abfalldokumentation!$B897)</f>
        <v>Diverses</v>
      </c>
      <c r="I897" s="90" t="str">
        <f>VLOOKUP(V897,'Linien - BU'!A:B,2,FALSE)</f>
        <v>BU2</v>
      </c>
      <c r="J897" s="91">
        <f t="shared" si="91"/>
        <v>86</v>
      </c>
      <c r="K897" s="92">
        <f>Abfalldokumentation!$E897</f>
        <v>44474</v>
      </c>
      <c r="L897" s="91" t="str">
        <f>IFERROR(IF(AND(OR(Abfalldokumentation!$I897="BU3",Abfalldokumentation!$I897="Verkauf"),Abfalldokumentation!$N897="Schimmel",Abfalldokumentation!$O897="keinen Abnehmer/kein Schälpersonal"),"Div. Zipfel, ES ohne Verwendung",VLOOKUP(Abfalldokumentation!$M897,Produktgruppen!A:B,2,FALSE)),"-")</f>
        <v>Diverses</v>
      </c>
      <c r="M897" s="93" t="str">
        <f>IFERROR(VLOOKUP(Abfalldokumentation!$W897,Artikel!A:C,3,FALSE),Abfalldokumentation!$W897)</f>
        <v>Diverses</v>
      </c>
      <c r="N897" s="94" t="str">
        <f>VLOOKUP(D897,'Liste Gründe'!A:D,2,FALSE)</f>
        <v>Linienbezogen</v>
      </c>
      <c r="O897" s="92" t="str">
        <f>IF(ISBLANK(F897),VLOOKUP(Abfalldokumentation!$X897,'Liste Gründe'!A:D,3,FALSE),F897)</f>
        <v>Maschinenabfall</v>
      </c>
      <c r="P897" s="94" t="str">
        <f>IF(ISBLANK(Abfalldokumentation!$G897),"-",Abfalldokumentation!$G897)</f>
        <v>-</v>
      </c>
      <c r="Q897" s="93">
        <f t="shared" si="92"/>
        <v>40</v>
      </c>
      <c r="R897" s="94" t="str">
        <f t="shared" si="93"/>
        <v>Produkte</v>
      </c>
      <c r="S897" s="94" t="str">
        <f t="shared" si="94"/>
        <v>BUs</v>
      </c>
      <c r="T897" s="94" t="str">
        <f t="shared" si="95"/>
        <v>Symptome</v>
      </c>
      <c r="U897" s="94" t="str">
        <f>IFERROR(VLOOKUP(Abfalldokumentation!$W897,Kennzahlen!S:U,3,FALSE)*Abfalldokumentation!$J897,"0")</f>
        <v>0</v>
      </c>
      <c r="V897" s="93" t="str">
        <f>IF(ISBLANK(A897),VLOOKUP(Abfalldokumentation!$W897,'Linien - BU'!R:S,2,FALSE),A897)</f>
        <v>BU2</v>
      </c>
      <c r="W897" s="95" t="str">
        <f t="shared" si="96"/>
        <v>Diverses</v>
      </c>
      <c r="X897" s="108">
        <f t="shared" si="97"/>
        <v>30</v>
      </c>
      <c r="Y897" s="34"/>
      <c r="AC897" s="34"/>
      <c r="AF897" s="34"/>
      <c r="AG897" s="34"/>
      <c r="AH897" s="34"/>
    </row>
    <row r="898" spans="1:34" ht="30" customHeight="1" x14ac:dyDescent="0.25">
      <c r="A898" s="50" t="s">
        <v>140</v>
      </c>
      <c r="B898" s="51" t="s">
        <v>75</v>
      </c>
      <c r="C898" s="51">
        <v>7.5</v>
      </c>
      <c r="D898" s="51">
        <v>74</v>
      </c>
      <c r="E898" s="52">
        <v>44474</v>
      </c>
      <c r="F898" s="53" t="s">
        <v>68</v>
      </c>
      <c r="G898" s="51" t="s">
        <v>36</v>
      </c>
      <c r="H898" s="55" t="str">
        <f>IFERROR(VLOOKUP(Abfalldokumentation!$B898,Artikel!A:C,3,FALSE),Abfalldokumentation!$B898)</f>
        <v>Diverses</v>
      </c>
      <c r="I898" s="96" t="str">
        <f>VLOOKUP(V898,'Linien - BU'!A:B,2,FALSE)</f>
        <v>Rest</v>
      </c>
      <c r="J898" s="97">
        <f t="shared" ref="J898:J961" si="98">C898</f>
        <v>7.5</v>
      </c>
      <c r="K898" s="98">
        <f>Abfalldokumentation!$E898</f>
        <v>44474</v>
      </c>
      <c r="L898" s="97" t="str">
        <f>IFERROR(IF(AND(OR(Abfalldokumentation!$I898="BU3",Abfalldokumentation!$I898="Verkauf"),Abfalldokumentation!$N898="Schimmel",Abfalldokumentation!$O898="keinen Abnehmer/kein Schälpersonal"),"Div. Zipfel, ES ohne Verwendung",VLOOKUP(Abfalldokumentation!$M898,Produktgruppen!A:B,2,FALSE)),"-")</f>
        <v>Diverses</v>
      </c>
      <c r="M898" s="99" t="str">
        <f>IFERROR(VLOOKUP(Abfalldokumentation!$W898,Artikel!A:C,3,FALSE),Abfalldokumentation!$W898)</f>
        <v>Diverses</v>
      </c>
      <c r="N898" s="100" t="str">
        <f>VLOOKUP(D898,'Liste Gründe'!A:D,2,FALSE)</f>
        <v>Qualitätssicherung</v>
      </c>
      <c r="O898" s="98" t="str">
        <f>IF(ISBLANK(F898),VLOOKUP(Abfalldokumentation!$X898,'Liste Gründe'!A:D,3,FALSE),F898)</f>
        <v>Sensorik</v>
      </c>
      <c r="P898" s="100" t="str">
        <f>IF(ISBLANK(Abfalldokumentation!$G898),"-",Abfalldokumentation!$G898)</f>
        <v>-</v>
      </c>
      <c r="Q898" s="99">
        <f t="shared" ref="Q898:Q961" si="99">_xlfn.ISOWEEKNUM(K898)</f>
        <v>40</v>
      </c>
      <c r="R898" s="100" t="str">
        <f t="shared" ref="R898:R961" si="100">"Produkte"</f>
        <v>Produkte</v>
      </c>
      <c r="S898" s="100" t="str">
        <f t="shared" ref="S898:S961" si="101">"BUs"</f>
        <v>BUs</v>
      </c>
      <c r="T898" s="100" t="str">
        <f t="shared" ref="T898:T961" si="102">"Symptome"</f>
        <v>Symptome</v>
      </c>
      <c r="U898" s="100" t="str">
        <f>IFERROR(VLOOKUP(Abfalldokumentation!$W898,Kennzahlen!S:U,3,FALSE)*Abfalldokumentation!$J898,"0")</f>
        <v>0</v>
      </c>
      <c r="V898" s="99" t="str">
        <f>IF(ISBLANK(A898),VLOOKUP(Abfalldokumentation!$W898,'Linien - BU'!R:S,2,FALSE),A898)</f>
        <v>QM</v>
      </c>
      <c r="W898" s="95" t="str">
        <f t="shared" ref="W898:W961" si="103">B898</f>
        <v>Diverses</v>
      </c>
      <c r="X898" s="108">
        <f t="shared" ref="X898:X961" si="104">D898</f>
        <v>74</v>
      </c>
      <c r="Y898" s="34"/>
      <c r="AC898" s="34"/>
      <c r="AF898" s="34"/>
      <c r="AG898" s="34"/>
      <c r="AH898" s="34"/>
    </row>
    <row r="899" spans="1:34" ht="30" customHeight="1" x14ac:dyDescent="0.25">
      <c r="A899" s="56" t="s">
        <v>77</v>
      </c>
      <c r="B899" s="57" t="s">
        <v>75</v>
      </c>
      <c r="C899" s="57">
        <v>70</v>
      </c>
      <c r="D899" s="57">
        <v>30</v>
      </c>
      <c r="E899" s="58">
        <v>44474</v>
      </c>
      <c r="F899" s="59"/>
      <c r="G899" s="57"/>
      <c r="H899" s="61" t="str">
        <f>IFERROR(VLOOKUP(Abfalldokumentation!$B899,Artikel!A:C,3,FALSE),Abfalldokumentation!$B899)</f>
        <v>Diverses</v>
      </c>
      <c r="I899" s="90" t="str">
        <f>VLOOKUP(V899,'Linien - BU'!A:B,2,FALSE)</f>
        <v>BU2</v>
      </c>
      <c r="J899" s="91">
        <f t="shared" si="98"/>
        <v>70</v>
      </c>
      <c r="K899" s="92">
        <f>Abfalldokumentation!$E899</f>
        <v>44474</v>
      </c>
      <c r="L899" s="91" t="str">
        <f>IFERROR(IF(AND(OR(Abfalldokumentation!$I899="BU3",Abfalldokumentation!$I899="Verkauf"),Abfalldokumentation!$N899="Schimmel",Abfalldokumentation!$O899="keinen Abnehmer/kein Schälpersonal"),"Div. Zipfel, ES ohne Verwendung",VLOOKUP(Abfalldokumentation!$M899,Produktgruppen!A:B,2,FALSE)),"-")</f>
        <v>Diverses</v>
      </c>
      <c r="M899" s="93" t="str">
        <f>IFERROR(VLOOKUP(Abfalldokumentation!$W899,Artikel!A:C,3,FALSE),Abfalldokumentation!$W899)</f>
        <v>Diverses</v>
      </c>
      <c r="N899" s="94" t="str">
        <f>VLOOKUP(D899,'Liste Gründe'!A:D,2,FALSE)</f>
        <v>Linienbezogen</v>
      </c>
      <c r="O899" s="92" t="str">
        <f>IF(ISBLANK(F899),VLOOKUP(Abfalldokumentation!$X899,'Liste Gründe'!A:D,3,FALSE),F899)</f>
        <v>Maschinenabfall</v>
      </c>
      <c r="P899" s="94" t="str">
        <f>IF(ISBLANK(Abfalldokumentation!$G899),"-",Abfalldokumentation!$G899)</f>
        <v>-</v>
      </c>
      <c r="Q899" s="93">
        <f t="shared" si="99"/>
        <v>40</v>
      </c>
      <c r="R899" s="94" t="str">
        <f t="shared" si="100"/>
        <v>Produkte</v>
      </c>
      <c r="S899" s="94" t="str">
        <f t="shared" si="101"/>
        <v>BUs</v>
      </c>
      <c r="T899" s="94" t="str">
        <f t="shared" si="102"/>
        <v>Symptome</v>
      </c>
      <c r="U899" s="94" t="str">
        <f>IFERROR(VLOOKUP(Abfalldokumentation!$W899,Kennzahlen!S:U,3,FALSE)*Abfalldokumentation!$J899,"0")</f>
        <v>0</v>
      </c>
      <c r="V899" s="93" t="str">
        <f>IF(ISBLANK(A899),VLOOKUP(Abfalldokumentation!$W899,'Linien - BU'!R:S,2,FALSE),A899)</f>
        <v>Bu2</v>
      </c>
      <c r="W899" s="95" t="str">
        <f t="shared" si="103"/>
        <v>Diverses</v>
      </c>
      <c r="X899" s="108">
        <f t="shared" si="104"/>
        <v>30</v>
      </c>
      <c r="Y899" s="34"/>
      <c r="AC899" s="34"/>
      <c r="AF899" s="34"/>
      <c r="AG899" s="34"/>
      <c r="AH899" s="34"/>
    </row>
    <row r="900" spans="1:34" ht="30" customHeight="1" x14ac:dyDescent="0.25">
      <c r="A900" s="50" t="s">
        <v>41</v>
      </c>
      <c r="B900" s="51" t="s">
        <v>75</v>
      </c>
      <c r="C900" s="51">
        <v>90</v>
      </c>
      <c r="D900" s="51">
        <v>10</v>
      </c>
      <c r="E900" s="52">
        <v>44474</v>
      </c>
      <c r="F900" s="53"/>
      <c r="G900" s="54"/>
      <c r="H900" s="55" t="str">
        <f>IFERROR(VLOOKUP(Abfalldokumentation!$B900,Artikel!A:C,3,FALSE),Abfalldokumentation!$B900)</f>
        <v>Diverses</v>
      </c>
      <c r="I900" s="96" t="str">
        <f>VLOOKUP(V900,'Linien - BU'!A:B,2,FALSE)</f>
        <v>BU1</v>
      </c>
      <c r="J900" s="97">
        <f t="shared" si="98"/>
        <v>90</v>
      </c>
      <c r="K900" s="98">
        <f>Abfalldokumentation!$E900</f>
        <v>44474</v>
      </c>
      <c r="L900" s="97" t="str">
        <f>IFERROR(IF(AND(OR(Abfalldokumentation!$I900="BU3",Abfalldokumentation!$I900="Verkauf"),Abfalldokumentation!$N900="Schimmel",Abfalldokumentation!$O900="keinen Abnehmer/kein Schälpersonal"),"Div. Zipfel, ES ohne Verwendung",VLOOKUP(Abfalldokumentation!$M900,Produktgruppen!A:B,2,FALSE)),"-")</f>
        <v>Diverses</v>
      </c>
      <c r="M900" s="99" t="str">
        <f>IFERROR(VLOOKUP(Abfalldokumentation!$W900,Artikel!A:C,3,FALSE),Abfalldokumentation!$W900)</f>
        <v>Diverses</v>
      </c>
      <c r="N900" s="100" t="str">
        <f>VLOOKUP(D900,'Liste Gründe'!A:D,2,FALSE)</f>
        <v>Linienbezogen</v>
      </c>
      <c r="O900" s="98" t="str">
        <f>IF(ISBLANK(F900),VLOOKUP(Abfalldokumentation!$X900,'Liste Gründe'!A:D,3,FALSE),F900)</f>
        <v>Reinigung</v>
      </c>
      <c r="P900" s="100" t="str">
        <f>IF(ISBLANK(Abfalldokumentation!$G900),"-",Abfalldokumentation!$G900)</f>
        <v>-</v>
      </c>
      <c r="Q900" s="99">
        <f t="shared" si="99"/>
        <v>40</v>
      </c>
      <c r="R900" s="100" t="str">
        <f t="shared" si="100"/>
        <v>Produkte</v>
      </c>
      <c r="S900" s="100" t="str">
        <f t="shared" si="101"/>
        <v>BUs</v>
      </c>
      <c r="T900" s="100" t="str">
        <f t="shared" si="102"/>
        <v>Symptome</v>
      </c>
      <c r="U900" s="100" t="str">
        <f>IFERROR(VLOOKUP(Abfalldokumentation!$W900,Kennzahlen!S:U,3,FALSE)*Abfalldokumentation!$J900,"0")</f>
        <v>0</v>
      </c>
      <c r="V900" s="99" t="str">
        <f>IF(ISBLANK(A900),VLOOKUP(Abfalldokumentation!$W900,'Linien - BU'!R:S,2,FALSE),A900)</f>
        <v>Schmelze</v>
      </c>
      <c r="W900" s="95" t="str">
        <f t="shared" si="103"/>
        <v>Diverses</v>
      </c>
      <c r="X900" s="108">
        <f t="shared" si="104"/>
        <v>10</v>
      </c>
      <c r="Y900" s="34"/>
      <c r="AC900" s="34"/>
      <c r="AF900" s="34"/>
      <c r="AG900" s="34"/>
      <c r="AH900" s="34"/>
    </row>
    <row r="901" spans="1:34" ht="30" customHeight="1" x14ac:dyDescent="0.25">
      <c r="A901" s="56" t="s">
        <v>41</v>
      </c>
      <c r="B901" s="57" t="s">
        <v>75</v>
      </c>
      <c r="C901" s="57">
        <v>35.6</v>
      </c>
      <c r="D901" s="57">
        <v>10</v>
      </c>
      <c r="E901" s="58">
        <v>44474</v>
      </c>
      <c r="F901" s="59"/>
      <c r="G901" s="60"/>
      <c r="H901" s="61" t="str">
        <f>IFERROR(VLOOKUP(Abfalldokumentation!$B901,Artikel!A:C,3,FALSE),Abfalldokumentation!$B901)</f>
        <v>Diverses</v>
      </c>
      <c r="I901" s="90" t="str">
        <f>VLOOKUP(V901,'Linien - BU'!A:B,2,FALSE)</f>
        <v>BU1</v>
      </c>
      <c r="J901" s="91">
        <f t="shared" si="98"/>
        <v>35.6</v>
      </c>
      <c r="K901" s="92">
        <f>Abfalldokumentation!$E901</f>
        <v>44474</v>
      </c>
      <c r="L901" s="91" t="str">
        <f>IFERROR(IF(AND(OR(Abfalldokumentation!$I901="BU3",Abfalldokumentation!$I901="Verkauf"),Abfalldokumentation!$N901="Schimmel",Abfalldokumentation!$O901="keinen Abnehmer/kein Schälpersonal"),"Div. Zipfel, ES ohne Verwendung",VLOOKUP(Abfalldokumentation!$M901,Produktgruppen!A:B,2,FALSE)),"-")</f>
        <v>Diverses</v>
      </c>
      <c r="M901" s="93" t="str">
        <f>IFERROR(VLOOKUP(Abfalldokumentation!$W901,Artikel!A:C,3,FALSE),Abfalldokumentation!$W901)</f>
        <v>Diverses</v>
      </c>
      <c r="N901" s="94" t="str">
        <f>VLOOKUP(D901,'Liste Gründe'!A:D,2,FALSE)</f>
        <v>Linienbezogen</v>
      </c>
      <c r="O901" s="92" t="str">
        <f>IF(ISBLANK(F901),VLOOKUP(Abfalldokumentation!$X901,'Liste Gründe'!A:D,3,FALSE),F901)</f>
        <v>Reinigung</v>
      </c>
      <c r="P901" s="94" t="str">
        <f>IF(ISBLANK(Abfalldokumentation!$G901),"-",Abfalldokumentation!$G901)</f>
        <v>-</v>
      </c>
      <c r="Q901" s="93">
        <f t="shared" si="99"/>
        <v>40</v>
      </c>
      <c r="R901" s="94" t="str">
        <f t="shared" si="100"/>
        <v>Produkte</v>
      </c>
      <c r="S901" s="94" t="str">
        <f t="shared" si="101"/>
        <v>BUs</v>
      </c>
      <c r="T901" s="94" t="str">
        <f t="shared" si="102"/>
        <v>Symptome</v>
      </c>
      <c r="U901" s="94" t="str">
        <f>IFERROR(VLOOKUP(Abfalldokumentation!$W901,Kennzahlen!S:U,3,FALSE)*Abfalldokumentation!$J901,"0")</f>
        <v>0</v>
      </c>
      <c r="V901" s="93" t="str">
        <f>IF(ISBLANK(A901),VLOOKUP(Abfalldokumentation!$W901,'Linien - BU'!R:S,2,FALSE),A901)</f>
        <v>Schmelze</v>
      </c>
      <c r="W901" s="95" t="str">
        <f t="shared" si="103"/>
        <v>Diverses</v>
      </c>
      <c r="X901" s="108">
        <f t="shared" si="104"/>
        <v>10</v>
      </c>
      <c r="Y901" s="34"/>
      <c r="AC901" s="34"/>
      <c r="AF901" s="34"/>
      <c r="AG901" s="34"/>
      <c r="AH901" s="34"/>
    </row>
    <row r="902" spans="1:34" ht="30" customHeight="1" x14ac:dyDescent="0.25">
      <c r="A902" s="50" t="s">
        <v>59</v>
      </c>
      <c r="B902" s="51" t="s">
        <v>75</v>
      </c>
      <c r="C902" s="51">
        <v>15</v>
      </c>
      <c r="D902" s="62">
        <v>73</v>
      </c>
      <c r="E902" s="52">
        <v>44474</v>
      </c>
      <c r="F902" s="53" t="s">
        <v>58</v>
      </c>
      <c r="G902" s="51" t="s">
        <v>36</v>
      </c>
      <c r="H902" s="55" t="str">
        <f>IFERROR(VLOOKUP(Abfalldokumentation!$B902,Artikel!A:C,3,FALSE),Abfalldokumentation!$B902)</f>
        <v>Diverses</v>
      </c>
      <c r="I902" s="96" t="str">
        <f>VLOOKUP(V902,'Linien - BU'!A:B,2,FALSE)</f>
        <v>Rest</v>
      </c>
      <c r="J902" s="97">
        <f t="shared" si="98"/>
        <v>15</v>
      </c>
      <c r="K902" s="98">
        <f>Abfalldokumentation!$E902</f>
        <v>44474</v>
      </c>
      <c r="L902" s="97" t="str">
        <f>IFERROR(IF(AND(OR(Abfalldokumentation!$I902="BU3",Abfalldokumentation!$I902="Verkauf"),Abfalldokumentation!$N902="Schimmel",Abfalldokumentation!$O902="keinen Abnehmer/kein Schälpersonal"),"Div. Zipfel, ES ohne Verwendung",VLOOKUP(Abfalldokumentation!$M902,Produktgruppen!A:B,2,FALSE)),"-")</f>
        <v>Diverses</v>
      </c>
      <c r="M902" s="99" t="str">
        <f>IFERROR(VLOOKUP(Abfalldokumentation!$W902,Artikel!A:C,3,FALSE),Abfalldokumentation!$W902)</f>
        <v>Diverses</v>
      </c>
      <c r="N902" s="100" t="str">
        <f>VLOOKUP(D902,'Liste Gründe'!A:D,2,FALSE)</f>
        <v>Qualitätssicherung</v>
      </c>
      <c r="O902" s="98" t="str">
        <f>IF(ISBLANK(F902),VLOOKUP(Abfalldokumentation!$X902,'Liste Gründe'!A:D,3,FALSE),F902)</f>
        <v>Laborprobe</v>
      </c>
      <c r="P902" s="100" t="str">
        <f>IF(ISBLANK(Abfalldokumentation!$G902),"-",Abfalldokumentation!$G902)</f>
        <v>-</v>
      </c>
      <c r="Q902" s="99">
        <f t="shared" si="99"/>
        <v>40</v>
      </c>
      <c r="R902" s="100" t="str">
        <f t="shared" si="100"/>
        <v>Produkte</v>
      </c>
      <c r="S902" s="100" t="str">
        <f t="shared" si="101"/>
        <v>BUs</v>
      </c>
      <c r="T902" s="100" t="str">
        <f t="shared" si="102"/>
        <v>Symptome</v>
      </c>
      <c r="U902" s="100" t="str">
        <f>IFERROR(VLOOKUP(Abfalldokumentation!$W902,Kennzahlen!S:U,3,FALSE)*Abfalldokumentation!$J902,"0")</f>
        <v>0</v>
      </c>
      <c r="V902" s="99" t="str">
        <f>IF(ISBLANK(A902),VLOOKUP(Abfalldokumentation!$W902,'Linien - BU'!R:S,2,FALSE),A902)</f>
        <v>Labor</v>
      </c>
      <c r="W902" s="95" t="str">
        <f t="shared" si="103"/>
        <v>Diverses</v>
      </c>
      <c r="X902" s="108">
        <f t="shared" si="104"/>
        <v>73</v>
      </c>
      <c r="Y902" s="34"/>
      <c r="AC902" s="34"/>
      <c r="AF902" s="34"/>
      <c r="AG902" s="34"/>
      <c r="AH902" s="34"/>
    </row>
    <row r="903" spans="1:34" ht="30" customHeight="1" x14ac:dyDescent="0.25">
      <c r="A903" s="56" t="s">
        <v>59</v>
      </c>
      <c r="B903" s="57" t="s">
        <v>75</v>
      </c>
      <c r="C903" s="57">
        <v>80</v>
      </c>
      <c r="D903" s="63">
        <v>73</v>
      </c>
      <c r="E903" s="58">
        <v>44474</v>
      </c>
      <c r="F903" s="59" t="s">
        <v>58</v>
      </c>
      <c r="G903" s="57" t="s">
        <v>36</v>
      </c>
      <c r="H903" s="61" t="str">
        <f>IFERROR(VLOOKUP(Abfalldokumentation!$B903,Artikel!A:C,3,FALSE),Abfalldokumentation!$B903)</f>
        <v>Diverses</v>
      </c>
      <c r="I903" s="90" t="str">
        <f>VLOOKUP(V903,'Linien - BU'!A:B,2,FALSE)</f>
        <v>Rest</v>
      </c>
      <c r="J903" s="91">
        <f t="shared" si="98"/>
        <v>80</v>
      </c>
      <c r="K903" s="92">
        <f>Abfalldokumentation!$E903</f>
        <v>44474</v>
      </c>
      <c r="L903" s="91" t="str">
        <f>IFERROR(IF(AND(OR(Abfalldokumentation!$I903="BU3",Abfalldokumentation!$I903="Verkauf"),Abfalldokumentation!$N903="Schimmel",Abfalldokumentation!$O903="keinen Abnehmer/kein Schälpersonal"),"Div. Zipfel, ES ohne Verwendung",VLOOKUP(Abfalldokumentation!$M903,Produktgruppen!A:B,2,FALSE)),"-")</f>
        <v>Diverses</v>
      </c>
      <c r="M903" s="93" t="str">
        <f>IFERROR(VLOOKUP(Abfalldokumentation!$W903,Artikel!A:C,3,FALSE),Abfalldokumentation!$W903)</f>
        <v>Diverses</v>
      </c>
      <c r="N903" s="94" t="str">
        <f>VLOOKUP(D903,'Liste Gründe'!A:D,2,FALSE)</f>
        <v>Qualitätssicherung</v>
      </c>
      <c r="O903" s="92" t="str">
        <f>IF(ISBLANK(F903),VLOOKUP(Abfalldokumentation!$X903,'Liste Gründe'!A:D,3,FALSE),F903)</f>
        <v>Laborprobe</v>
      </c>
      <c r="P903" s="94" t="str">
        <f>IF(ISBLANK(Abfalldokumentation!$G903),"-",Abfalldokumentation!$G903)</f>
        <v>-</v>
      </c>
      <c r="Q903" s="93">
        <f t="shared" si="99"/>
        <v>40</v>
      </c>
      <c r="R903" s="94" t="str">
        <f t="shared" si="100"/>
        <v>Produkte</v>
      </c>
      <c r="S903" s="94" t="str">
        <f t="shared" si="101"/>
        <v>BUs</v>
      </c>
      <c r="T903" s="94" t="str">
        <f t="shared" si="102"/>
        <v>Symptome</v>
      </c>
      <c r="U903" s="94" t="str">
        <f>IFERROR(VLOOKUP(Abfalldokumentation!$W903,Kennzahlen!S:U,3,FALSE)*Abfalldokumentation!$J903,"0")</f>
        <v>0</v>
      </c>
      <c r="V903" s="93" t="str">
        <f>IF(ISBLANK(A903),VLOOKUP(Abfalldokumentation!$W903,'Linien - BU'!R:S,2,FALSE),A903)</f>
        <v>Labor</v>
      </c>
      <c r="W903" s="95" t="str">
        <f t="shared" si="103"/>
        <v>Diverses</v>
      </c>
      <c r="X903" s="108">
        <f t="shared" si="104"/>
        <v>73</v>
      </c>
      <c r="Y903" s="34"/>
      <c r="AC903" s="34"/>
      <c r="AF903" s="34"/>
      <c r="AG903" s="34"/>
      <c r="AH903" s="34"/>
    </row>
    <row r="904" spans="1:34" ht="30" customHeight="1" x14ac:dyDescent="0.25">
      <c r="A904" s="50" t="s">
        <v>59</v>
      </c>
      <c r="B904" s="51" t="s">
        <v>75</v>
      </c>
      <c r="C904" s="51">
        <v>6.8</v>
      </c>
      <c r="D904" s="62">
        <v>73</v>
      </c>
      <c r="E904" s="52">
        <v>44474</v>
      </c>
      <c r="F904" s="53" t="s">
        <v>58</v>
      </c>
      <c r="G904" s="51" t="s">
        <v>36</v>
      </c>
      <c r="H904" s="55" t="str">
        <f>IFERROR(VLOOKUP(Abfalldokumentation!$B904,Artikel!A:C,3,FALSE),Abfalldokumentation!$B904)</f>
        <v>Diverses</v>
      </c>
      <c r="I904" s="96" t="str">
        <f>VLOOKUP(V904,'Linien - BU'!A:B,2,FALSE)</f>
        <v>Rest</v>
      </c>
      <c r="J904" s="97">
        <f t="shared" si="98"/>
        <v>6.8</v>
      </c>
      <c r="K904" s="98">
        <f>Abfalldokumentation!$E904</f>
        <v>44474</v>
      </c>
      <c r="L904" s="97" t="str">
        <f>IFERROR(IF(AND(OR(Abfalldokumentation!$I904="BU3",Abfalldokumentation!$I904="Verkauf"),Abfalldokumentation!$N904="Schimmel",Abfalldokumentation!$O904="keinen Abnehmer/kein Schälpersonal"),"Div. Zipfel, ES ohne Verwendung",VLOOKUP(Abfalldokumentation!$M904,Produktgruppen!A:B,2,FALSE)),"-")</f>
        <v>Diverses</v>
      </c>
      <c r="M904" s="99" t="str">
        <f>IFERROR(VLOOKUP(Abfalldokumentation!$W904,Artikel!A:C,3,FALSE),Abfalldokumentation!$W904)</f>
        <v>Diverses</v>
      </c>
      <c r="N904" s="100" t="str">
        <f>VLOOKUP(D904,'Liste Gründe'!A:D,2,FALSE)</f>
        <v>Qualitätssicherung</v>
      </c>
      <c r="O904" s="98" t="str">
        <f>IF(ISBLANK(F904),VLOOKUP(Abfalldokumentation!$X904,'Liste Gründe'!A:D,3,FALSE),F904)</f>
        <v>Laborprobe</v>
      </c>
      <c r="P904" s="100" t="str">
        <f>IF(ISBLANK(Abfalldokumentation!$G904),"-",Abfalldokumentation!$G904)</f>
        <v>-</v>
      </c>
      <c r="Q904" s="99">
        <f t="shared" si="99"/>
        <v>40</v>
      </c>
      <c r="R904" s="100" t="str">
        <f t="shared" si="100"/>
        <v>Produkte</v>
      </c>
      <c r="S904" s="100" t="str">
        <f t="shared" si="101"/>
        <v>BUs</v>
      </c>
      <c r="T904" s="100" t="str">
        <f t="shared" si="102"/>
        <v>Symptome</v>
      </c>
      <c r="U904" s="100" t="str">
        <f>IFERROR(VLOOKUP(Abfalldokumentation!$W904,Kennzahlen!S:U,3,FALSE)*Abfalldokumentation!$J904,"0")</f>
        <v>0</v>
      </c>
      <c r="V904" s="99" t="str">
        <f>IF(ISBLANK(A904),VLOOKUP(Abfalldokumentation!$W904,'Linien - BU'!R:S,2,FALSE),A904)</f>
        <v>Labor</v>
      </c>
      <c r="W904" s="95" t="str">
        <f t="shared" si="103"/>
        <v>Diverses</v>
      </c>
      <c r="X904" s="108">
        <f t="shared" si="104"/>
        <v>73</v>
      </c>
      <c r="Y904" s="34"/>
      <c r="AC904" s="34"/>
      <c r="AF904" s="34"/>
      <c r="AG904" s="34"/>
      <c r="AH904" s="34"/>
    </row>
    <row r="905" spans="1:34" ht="30" customHeight="1" x14ac:dyDescent="0.25">
      <c r="A905" s="56" t="s">
        <v>274</v>
      </c>
      <c r="B905" s="57" t="s">
        <v>15121</v>
      </c>
      <c r="C905" s="57">
        <v>10</v>
      </c>
      <c r="D905" s="57">
        <v>31</v>
      </c>
      <c r="E905" s="58">
        <v>44474</v>
      </c>
      <c r="F905" s="59" t="s">
        <v>186</v>
      </c>
      <c r="G905" s="57"/>
      <c r="H905" s="61" t="str">
        <f>IFERROR(VLOOKUP(Abfalldokumentation!$B905,Artikel!A:C,3,FALSE),Abfalldokumentation!$B905)</f>
        <v>ganze Wurst Gourme Kräuter</v>
      </c>
      <c r="I905" s="90" t="str">
        <f>VLOOKUP(V905,'Linien - BU'!A:B,2,FALSE)</f>
        <v>BU1</v>
      </c>
      <c r="J905" s="91">
        <f t="shared" si="98"/>
        <v>10</v>
      </c>
      <c r="K905" s="92">
        <f>Abfalldokumentation!$E905</f>
        <v>44474</v>
      </c>
      <c r="L905" s="91" t="str">
        <f>IFERROR(IF(AND(OR(Abfalldokumentation!$I905="BU3",Abfalldokumentation!$I905="Verkauf"),Abfalldokumentation!$N905="Schimmel",Abfalldokumentation!$O905="keinen Abnehmer/kein Schälpersonal"),"Div. Zipfel, ES ohne Verwendung",VLOOKUP(Abfalldokumentation!$M905,Produktgruppen!A:B,2,FALSE)),"-")</f>
        <v>ganze Würste</v>
      </c>
      <c r="M905" s="93" t="str">
        <f>IFERROR(VLOOKUP(Abfalldokumentation!$W905,Artikel!A:C,3,FALSE),Abfalldokumentation!$W905)</f>
        <v>ganze Wurst Gourme Kräuter</v>
      </c>
      <c r="N905" s="94" t="str">
        <f>VLOOKUP(D905,'Liste Gründe'!A:D,2,FALSE)</f>
        <v>Linienbezogen</v>
      </c>
      <c r="O905" s="92" t="str">
        <f>IF(ISBLANK(F905),VLOOKUP(Abfalldokumentation!$X905,'Liste Gründe'!A:D,3,FALSE),F905)</f>
        <v>Bodenabfall Abfüllung</v>
      </c>
      <c r="P905" s="94" t="str">
        <f>IF(ISBLANK(Abfalldokumentation!$G905),"-",Abfalldokumentation!$G905)</f>
        <v>-</v>
      </c>
      <c r="Q905" s="93">
        <f t="shared" si="99"/>
        <v>40</v>
      </c>
      <c r="R905" s="94" t="str">
        <f t="shared" si="100"/>
        <v>Produkte</v>
      </c>
      <c r="S905" s="94" t="str">
        <f t="shared" si="101"/>
        <v>BUs</v>
      </c>
      <c r="T905" s="94" t="str">
        <f t="shared" si="102"/>
        <v>Symptome</v>
      </c>
      <c r="U905" s="94" t="str">
        <f>IFERROR(VLOOKUP(Abfalldokumentation!$W905,Kennzahlen!S:U,3,FALSE)*Abfalldokumentation!$J905,"0")</f>
        <v>0</v>
      </c>
      <c r="V905" s="93" t="str">
        <f>IF(ISBLANK(A905),VLOOKUP(Abfalldokumentation!$W905,'Linien - BU'!R:S,2,FALSE),A905)</f>
        <v>Räucherei</v>
      </c>
      <c r="W905" s="95" t="str">
        <f t="shared" si="103"/>
        <v>ganze Wurst Gourme Kräuter</v>
      </c>
      <c r="X905" s="108">
        <f t="shared" si="104"/>
        <v>31</v>
      </c>
      <c r="Y905" s="34"/>
      <c r="AC905" s="34"/>
      <c r="AF905" s="34"/>
      <c r="AG905" s="34"/>
      <c r="AH905" s="34"/>
    </row>
    <row r="906" spans="1:34" ht="30" customHeight="1" x14ac:dyDescent="0.25">
      <c r="A906" s="50" t="s">
        <v>274</v>
      </c>
      <c r="B906" s="51" t="s">
        <v>15120</v>
      </c>
      <c r="C906" s="51">
        <v>10</v>
      </c>
      <c r="D906" s="51">
        <v>34</v>
      </c>
      <c r="E906" s="52">
        <v>44474</v>
      </c>
      <c r="F906" s="53" t="s">
        <v>186</v>
      </c>
      <c r="G906" s="51"/>
      <c r="H906" s="55" t="str">
        <f>IFERROR(VLOOKUP(Abfalldokumentation!$B906,Artikel!A:C,3,FALSE),Abfalldokumentation!$B906)</f>
        <v>ganze Wurst Gourme Paprika</v>
      </c>
      <c r="I906" s="96" t="str">
        <f>VLOOKUP(V906,'Linien - BU'!A:B,2,FALSE)</f>
        <v>BU1</v>
      </c>
      <c r="J906" s="97">
        <f t="shared" si="98"/>
        <v>10</v>
      </c>
      <c r="K906" s="98">
        <f>Abfalldokumentation!$E906</f>
        <v>44474</v>
      </c>
      <c r="L906" s="97" t="str">
        <f>IFERROR(IF(AND(OR(Abfalldokumentation!$I906="BU3",Abfalldokumentation!$I906="Verkauf"),Abfalldokumentation!$N906="Schimmel",Abfalldokumentation!$O906="keinen Abnehmer/kein Schälpersonal"),"Div. Zipfel, ES ohne Verwendung",VLOOKUP(Abfalldokumentation!$M906,Produktgruppen!A:B,2,FALSE)),"-")</f>
        <v>ganze Würste</v>
      </c>
      <c r="M906" s="99" t="str">
        <f>IFERROR(VLOOKUP(Abfalldokumentation!$W906,Artikel!A:C,3,FALSE),Abfalldokumentation!$W906)</f>
        <v>ganze Wurst Gourme Paprika</v>
      </c>
      <c r="N906" s="100" t="str">
        <f>VLOOKUP(D906,'Liste Gründe'!A:D,2,FALSE)</f>
        <v>Linienbezogen</v>
      </c>
      <c r="O906" s="98" t="str">
        <f>IF(ISBLANK(F906),VLOOKUP(Abfalldokumentation!$X906,'Liste Gründe'!A:D,3,FALSE),F906)</f>
        <v>Bodenabfall Abfüllung</v>
      </c>
      <c r="P906" s="100" t="str">
        <f>IF(ISBLANK(Abfalldokumentation!$G906),"-",Abfalldokumentation!$G906)</f>
        <v>-</v>
      </c>
      <c r="Q906" s="99">
        <f t="shared" si="99"/>
        <v>40</v>
      </c>
      <c r="R906" s="100" t="str">
        <f t="shared" si="100"/>
        <v>Produkte</v>
      </c>
      <c r="S906" s="100" t="str">
        <f t="shared" si="101"/>
        <v>BUs</v>
      </c>
      <c r="T906" s="100" t="str">
        <f t="shared" si="102"/>
        <v>Symptome</v>
      </c>
      <c r="U906" s="100" t="str">
        <f>IFERROR(VLOOKUP(Abfalldokumentation!$W906,Kennzahlen!S:U,3,FALSE)*Abfalldokumentation!$J906,"0")</f>
        <v>0</v>
      </c>
      <c r="V906" s="99" t="str">
        <f>IF(ISBLANK(A906),VLOOKUP(Abfalldokumentation!$W906,'Linien - BU'!R:S,2,FALSE),A906)</f>
        <v>Räucherei</v>
      </c>
      <c r="W906" s="95" t="str">
        <f t="shared" si="103"/>
        <v>ganze Wurst Gourme Paprika</v>
      </c>
      <c r="X906" s="108">
        <f t="shared" si="104"/>
        <v>34</v>
      </c>
      <c r="Y906" s="34"/>
      <c r="AC906" s="34"/>
      <c r="AF906" s="34"/>
      <c r="AG906" s="34"/>
      <c r="AH906" s="34"/>
    </row>
    <row r="907" spans="1:34" ht="30" customHeight="1" x14ac:dyDescent="0.25">
      <c r="A907" s="56" t="s">
        <v>274</v>
      </c>
      <c r="B907" s="57" t="s">
        <v>15120</v>
      </c>
      <c r="C907" s="57">
        <v>10</v>
      </c>
      <c r="D907" s="57">
        <v>34</v>
      </c>
      <c r="E907" s="58">
        <v>44474</v>
      </c>
      <c r="F907" s="59" t="s">
        <v>186</v>
      </c>
      <c r="G907" s="57"/>
      <c r="H907" s="61" t="str">
        <f>IFERROR(VLOOKUP(Abfalldokumentation!$B907,Artikel!A:C,3,FALSE),Abfalldokumentation!$B907)</f>
        <v>ganze Wurst Gourme Paprika</v>
      </c>
      <c r="I907" s="90" t="str">
        <f>VLOOKUP(V907,'Linien - BU'!A:B,2,FALSE)</f>
        <v>BU1</v>
      </c>
      <c r="J907" s="91">
        <f t="shared" si="98"/>
        <v>10</v>
      </c>
      <c r="K907" s="92">
        <f>Abfalldokumentation!$E907</f>
        <v>44474</v>
      </c>
      <c r="L907" s="91" t="str">
        <f>IFERROR(IF(AND(OR(Abfalldokumentation!$I907="BU3",Abfalldokumentation!$I907="Verkauf"),Abfalldokumentation!$N907="Schimmel",Abfalldokumentation!$O907="keinen Abnehmer/kein Schälpersonal"),"Div. Zipfel, ES ohne Verwendung",VLOOKUP(Abfalldokumentation!$M907,Produktgruppen!A:B,2,FALSE)),"-")</f>
        <v>ganze Würste</v>
      </c>
      <c r="M907" s="93" t="str">
        <f>IFERROR(VLOOKUP(Abfalldokumentation!$W907,Artikel!A:C,3,FALSE),Abfalldokumentation!$W907)</f>
        <v>ganze Wurst Gourme Paprika</v>
      </c>
      <c r="N907" s="94" t="str">
        <f>VLOOKUP(D907,'Liste Gründe'!A:D,2,FALSE)</f>
        <v>Linienbezogen</v>
      </c>
      <c r="O907" s="92" t="str">
        <f>IF(ISBLANK(F907),VLOOKUP(Abfalldokumentation!$X907,'Liste Gründe'!A:D,3,FALSE),F907)</f>
        <v>Bodenabfall Abfüllung</v>
      </c>
      <c r="P907" s="94" t="str">
        <f>IF(ISBLANK(Abfalldokumentation!$G907),"-",Abfalldokumentation!$G907)</f>
        <v>-</v>
      </c>
      <c r="Q907" s="93">
        <f t="shared" si="99"/>
        <v>40</v>
      </c>
      <c r="R907" s="94" t="str">
        <f t="shared" si="100"/>
        <v>Produkte</v>
      </c>
      <c r="S907" s="94" t="str">
        <f t="shared" si="101"/>
        <v>BUs</v>
      </c>
      <c r="T907" s="94" t="str">
        <f t="shared" si="102"/>
        <v>Symptome</v>
      </c>
      <c r="U907" s="94" t="str">
        <f>IFERROR(VLOOKUP(Abfalldokumentation!$W907,Kennzahlen!S:U,3,FALSE)*Abfalldokumentation!$J907,"0")</f>
        <v>0</v>
      </c>
      <c r="V907" s="93" t="str">
        <f>IF(ISBLANK(A907),VLOOKUP(Abfalldokumentation!$W907,'Linien - BU'!R:S,2,FALSE),A907)</f>
        <v>Räucherei</v>
      </c>
      <c r="W907" s="95" t="str">
        <f t="shared" si="103"/>
        <v>ganze Wurst Gourme Paprika</v>
      </c>
      <c r="X907" s="108">
        <f t="shared" si="104"/>
        <v>34</v>
      </c>
      <c r="Y907" s="34"/>
      <c r="AC907" s="34"/>
      <c r="AF907" s="34"/>
      <c r="AG907" s="34"/>
      <c r="AH907" s="34"/>
    </row>
    <row r="908" spans="1:34" ht="30" customHeight="1" x14ac:dyDescent="0.25">
      <c r="A908" s="50" t="s">
        <v>274</v>
      </c>
      <c r="B908" s="51" t="s">
        <v>15120</v>
      </c>
      <c r="C908" s="51">
        <v>10</v>
      </c>
      <c r="D908" s="51">
        <v>31</v>
      </c>
      <c r="E908" s="52">
        <v>44474</v>
      </c>
      <c r="F908" s="53" t="s">
        <v>186</v>
      </c>
      <c r="G908" s="51"/>
      <c r="H908" s="55" t="str">
        <f>IFERROR(VLOOKUP(Abfalldokumentation!$B908,Artikel!A:C,3,FALSE),Abfalldokumentation!$B908)</f>
        <v>ganze Wurst Gourme Paprika</v>
      </c>
      <c r="I908" s="96" t="str">
        <f>VLOOKUP(V908,'Linien - BU'!A:B,2,FALSE)</f>
        <v>BU1</v>
      </c>
      <c r="J908" s="97">
        <f t="shared" si="98"/>
        <v>10</v>
      </c>
      <c r="K908" s="98">
        <f>Abfalldokumentation!$E908</f>
        <v>44474</v>
      </c>
      <c r="L908" s="97" t="str">
        <f>IFERROR(IF(AND(OR(Abfalldokumentation!$I908="BU3",Abfalldokumentation!$I908="Verkauf"),Abfalldokumentation!$N908="Schimmel",Abfalldokumentation!$O908="keinen Abnehmer/kein Schälpersonal"),"Div. Zipfel, ES ohne Verwendung",VLOOKUP(Abfalldokumentation!$M908,Produktgruppen!A:B,2,FALSE)),"-")</f>
        <v>ganze Würste</v>
      </c>
      <c r="M908" s="99" t="str">
        <f>IFERROR(VLOOKUP(Abfalldokumentation!$W908,Artikel!A:C,3,FALSE),Abfalldokumentation!$W908)</f>
        <v>ganze Wurst Gourme Paprika</v>
      </c>
      <c r="N908" s="100" t="str">
        <f>VLOOKUP(D908,'Liste Gründe'!A:D,2,FALSE)</f>
        <v>Linienbezogen</v>
      </c>
      <c r="O908" s="98" t="str">
        <f>IF(ISBLANK(F908),VLOOKUP(Abfalldokumentation!$X908,'Liste Gründe'!A:D,3,FALSE),F908)</f>
        <v>Bodenabfall Abfüllung</v>
      </c>
      <c r="P908" s="100" t="str">
        <f>IF(ISBLANK(Abfalldokumentation!$G908),"-",Abfalldokumentation!$G908)</f>
        <v>-</v>
      </c>
      <c r="Q908" s="99">
        <f t="shared" si="99"/>
        <v>40</v>
      </c>
      <c r="R908" s="100" t="str">
        <f t="shared" si="100"/>
        <v>Produkte</v>
      </c>
      <c r="S908" s="100" t="str">
        <f t="shared" si="101"/>
        <v>BUs</v>
      </c>
      <c r="T908" s="100" t="str">
        <f t="shared" si="102"/>
        <v>Symptome</v>
      </c>
      <c r="U908" s="100" t="str">
        <f>IFERROR(VLOOKUP(Abfalldokumentation!$W908,Kennzahlen!S:U,3,FALSE)*Abfalldokumentation!$J908,"0")</f>
        <v>0</v>
      </c>
      <c r="V908" s="99" t="str">
        <f>IF(ISBLANK(A908),VLOOKUP(Abfalldokumentation!$W908,'Linien - BU'!R:S,2,FALSE),A908)</f>
        <v>Räucherei</v>
      </c>
      <c r="W908" s="95" t="str">
        <f t="shared" si="103"/>
        <v>ganze Wurst Gourme Paprika</v>
      </c>
      <c r="X908" s="108">
        <f t="shared" si="104"/>
        <v>31</v>
      </c>
      <c r="Y908" s="34"/>
      <c r="AC908" s="34"/>
      <c r="AF908" s="34"/>
      <c r="AG908" s="34"/>
      <c r="AH908" s="34"/>
    </row>
    <row r="909" spans="1:34" ht="30" customHeight="1" x14ac:dyDescent="0.25">
      <c r="A909" s="56" t="s">
        <v>41</v>
      </c>
      <c r="B909" s="57" t="s">
        <v>358</v>
      </c>
      <c r="C909" s="57">
        <v>31</v>
      </c>
      <c r="D909" s="57">
        <v>22</v>
      </c>
      <c r="E909" s="58">
        <v>44474</v>
      </c>
      <c r="F909" s="59" t="s">
        <v>84</v>
      </c>
      <c r="G909" s="57" t="s">
        <v>36</v>
      </c>
      <c r="H909" s="61" t="str">
        <f>IFERROR(VLOOKUP(Abfalldokumentation!$B909,Artikel!A:C,3,FALSE),Abfalldokumentation!$B909)</f>
        <v>Mozzarella</v>
      </c>
      <c r="I909" s="90" t="str">
        <f>VLOOKUP(V909,'Linien - BU'!A:B,2,FALSE)</f>
        <v>BU1</v>
      </c>
      <c r="J909" s="91">
        <f t="shared" si="98"/>
        <v>31</v>
      </c>
      <c r="K909" s="92">
        <f>Abfalldokumentation!$E909</f>
        <v>44474</v>
      </c>
      <c r="L909" s="91" t="str">
        <f>IFERROR(IF(AND(OR(Abfalldokumentation!$I909="BU3",Abfalldokumentation!$I909="Verkauf"),Abfalldokumentation!$N909="Schimmel",Abfalldokumentation!$O909="keinen Abnehmer/kein Schälpersonal"),"Div. Zipfel, ES ohne Verwendung",VLOOKUP(Abfalldokumentation!$M909,Produktgruppen!A:B,2,FALSE)),"-")</f>
        <v>Rohware</v>
      </c>
      <c r="M909" s="93" t="str">
        <f>IFERROR(VLOOKUP(Abfalldokumentation!$W909,Artikel!A:C,3,FALSE),Abfalldokumentation!$W909)</f>
        <v>Mozzarella</v>
      </c>
      <c r="N909" s="94" t="str">
        <f>VLOOKUP(D909,'Liste Gründe'!A:D,2,FALSE)</f>
        <v>Rest</v>
      </c>
      <c r="O909" s="92" t="str">
        <f>IF(ISBLANK(F909),VLOOKUP(Abfalldokumentation!$X909,'Liste Gründe'!A:D,3,FALSE),F909)</f>
        <v>Retoure</v>
      </c>
      <c r="P909" s="94" t="str">
        <f>IF(ISBLANK(Abfalldokumentation!$G909),"-",Abfalldokumentation!$G909)</f>
        <v>-</v>
      </c>
      <c r="Q909" s="93">
        <f t="shared" si="99"/>
        <v>40</v>
      </c>
      <c r="R909" s="94" t="str">
        <f t="shared" si="100"/>
        <v>Produkte</v>
      </c>
      <c r="S909" s="94" t="str">
        <f t="shared" si="101"/>
        <v>BUs</v>
      </c>
      <c r="T909" s="94" t="str">
        <f t="shared" si="102"/>
        <v>Symptome</v>
      </c>
      <c r="U909" s="94" t="str">
        <f>IFERROR(VLOOKUP(Abfalldokumentation!$W909,Kennzahlen!S:U,3,FALSE)*Abfalldokumentation!$J909,"0")</f>
        <v>0</v>
      </c>
      <c r="V909" s="93" t="str">
        <f>IF(ISBLANK(A909),VLOOKUP(Abfalldokumentation!$W909,'Linien - BU'!R:S,2,FALSE),A909)</f>
        <v>Schmelze</v>
      </c>
      <c r="W909" s="95" t="str">
        <f t="shared" si="103"/>
        <v>Mozzarella</v>
      </c>
      <c r="X909" s="108">
        <f t="shared" si="104"/>
        <v>22</v>
      </c>
      <c r="Y909" s="34"/>
      <c r="AC909" s="34"/>
      <c r="AF909" s="34"/>
      <c r="AG909" s="34"/>
      <c r="AH909" s="34"/>
    </row>
    <row r="910" spans="1:34" ht="30" customHeight="1" x14ac:dyDescent="0.25">
      <c r="A910" s="50" t="s">
        <v>15044</v>
      </c>
      <c r="B910" s="51" t="s">
        <v>363</v>
      </c>
      <c r="C910" s="51">
        <v>20</v>
      </c>
      <c r="D910" s="51">
        <v>12</v>
      </c>
      <c r="E910" s="52">
        <v>44474</v>
      </c>
      <c r="F910" s="53" t="s">
        <v>18</v>
      </c>
      <c r="G910" s="51" t="s">
        <v>36</v>
      </c>
      <c r="H910" s="55" t="str">
        <f>IFERROR(VLOOKUP(Abfalldokumentation!$B910,Artikel!A:C,3,FALSE),Abfalldokumentation!$B910)</f>
        <v>Räu-End</v>
      </c>
      <c r="I910" s="96" t="str">
        <f>VLOOKUP(V910,'Linien - BU'!A:B,2,FALSE)</f>
        <v>Verkauf</v>
      </c>
      <c r="J910" s="97">
        <f t="shared" si="98"/>
        <v>20</v>
      </c>
      <c r="K910" s="98">
        <f>Abfalldokumentation!$E910</f>
        <v>44474</v>
      </c>
      <c r="L910" s="97" t="str">
        <f>IFERROR(IF(AND(OR(Abfalldokumentation!$I910="BU3",Abfalldokumentation!$I910="Verkauf"),Abfalldokumentation!$N910="Schimmel",Abfalldokumentation!$O910="keinen Abnehmer/kein Schälpersonal"),"Div. Zipfel, ES ohne Verwendung",VLOOKUP(Abfalldokumentation!$M910,Produktgruppen!A:B,2,FALSE)),"-")</f>
        <v>Fertigware</v>
      </c>
      <c r="M910" s="99" t="str">
        <f>IFERROR(VLOOKUP(Abfalldokumentation!$W910,Artikel!A:C,3,FALSE),Abfalldokumentation!$W910)</f>
        <v>Räu-End</v>
      </c>
      <c r="N910" s="100" t="str">
        <f>VLOOKUP(D910,'Liste Gründe'!A:D,2,FALSE)</f>
        <v>Schimmel</v>
      </c>
      <c r="O910" s="98" t="str">
        <f>IF(ISBLANK(F910),VLOOKUP(Abfalldokumentation!$X910,'Liste Gründe'!A:D,3,FALSE),F910)</f>
        <v>keinen Abnehmer</v>
      </c>
      <c r="P910" s="100" t="str">
        <f>IF(ISBLANK(Abfalldokumentation!$G910),"-",Abfalldokumentation!$G910)</f>
        <v>-</v>
      </c>
      <c r="Q910" s="99">
        <f t="shared" si="99"/>
        <v>40</v>
      </c>
      <c r="R910" s="100" t="str">
        <f t="shared" si="100"/>
        <v>Produkte</v>
      </c>
      <c r="S910" s="100" t="str">
        <f t="shared" si="101"/>
        <v>BUs</v>
      </c>
      <c r="T910" s="100" t="str">
        <f t="shared" si="102"/>
        <v>Symptome</v>
      </c>
      <c r="U910" s="100" t="str">
        <f>IFERROR(VLOOKUP(Abfalldokumentation!$W910,Kennzahlen!S:U,3,FALSE)*Abfalldokumentation!$J910,"0")</f>
        <v>0</v>
      </c>
      <c r="V910" s="99" t="str">
        <f>IF(ISBLANK(A910),VLOOKUP(Abfalldokumentation!$W910,'Linien - BU'!R:S,2,FALSE),A910)</f>
        <v>Verkauf</v>
      </c>
      <c r="W910" s="95" t="str">
        <f t="shared" si="103"/>
        <v>Räu-End</v>
      </c>
      <c r="X910" s="108">
        <f t="shared" si="104"/>
        <v>12</v>
      </c>
      <c r="Y910" s="34"/>
      <c r="AC910" s="34"/>
      <c r="AF910" s="34"/>
      <c r="AG910" s="34"/>
      <c r="AH910" s="34"/>
    </row>
    <row r="911" spans="1:34" ht="30" customHeight="1" x14ac:dyDescent="0.25">
      <c r="A911" s="56" t="s">
        <v>41</v>
      </c>
      <c r="B911" s="57" t="s">
        <v>361</v>
      </c>
      <c r="C911" s="57">
        <v>21</v>
      </c>
      <c r="D911" s="57">
        <v>10</v>
      </c>
      <c r="E911" s="58">
        <v>44474</v>
      </c>
      <c r="F911" s="59"/>
      <c r="G911" s="60"/>
      <c r="H911" s="61" t="str">
        <f>IFERROR(VLOOKUP(Abfalldokumentation!$B911,Artikel!A:C,3,FALSE),Abfalldokumentation!$B911)</f>
        <v>vegan</v>
      </c>
      <c r="I911" s="90" t="str">
        <f>VLOOKUP(V911,'Linien - BU'!A:B,2,FALSE)</f>
        <v>BU1</v>
      </c>
      <c r="J911" s="91">
        <f t="shared" si="98"/>
        <v>21</v>
      </c>
      <c r="K911" s="92">
        <f>Abfalldokumentation!$E911</f>
        <v>44474</v>
      </c>
      <c r="L911" s="91" t="str">
        <f>IFERROR(IF(AND(OR(Abfalldokumentation!$I911="BU3",Abfalldokumentation!$I911="Verkauf"),Abfalldokumentation!$N911="Schimmel",Abfalldokumentation!$O911="keinen Abnehmer/kein Schälpersonal"),"Div. Zipfel, ES ohne Verwendung",VLOOKUP(Abfalldokumentation!$M911,Produktgruppen!A:B,2,FALSE)),"-")</f>
        <v>vegan</v>
      </c>
      <c r="M911" s="93" t="str">
        <f>IFERROR(VLOOKUP(Abfalldokumentation!$W911,Artikel!A:C,3,FALSE),Abfalldokumentation!$W911)</f>
        <v>vegan</v>
      </c>
      <c r="N911" s="94" t="str">
        <f>VLOOKUP(D911,'Liste Gründe'!A:D,2,FALSE)</f>
        <v>Linienbezogen</v>
      </c>
      <c r="O911" s="92" t="str">
        <f>IF(ISBLANK(F911),VLOOKUP(Abfalldokumentation!$X911,'Liste Gründe'!A:D,3,FALSE),F911)</f>
        <v>Reinigung</v>
      </c>
      <c r="P911" s="94" t="str">
        <f>IF(ISBLANK(Abfalldokumentation!$G911),"-",Abfalldokumentation!$G911)</f>
        <v>-</v>
      </c>
      <c r="Q911" s="93">
        <f t="shared" si="99"/>
        <v>40</v>
      </c>
      <c r="R911" s="94" t="str">
        <f t="shared" si="100"/>
        <v>Produkte</v>
      </c>
      <c r="S911" s="94" t="str">
        <f t="shared" si="101"/>
        <v>BUs</v>
      </c>
      <c r="T911" s="94" t="str">
        <f t="shared" si="102"/>
        <v>Symptome</v>
      </c>
      <c r="U911" s="94" t="str">
        <f>IFERROR(VLOOKUP(Abfalldokumentation!$W911,Kennzahlen!S:U,3,FALSE)*Abfalldokumentation!$J911,"0")</f>
        <v>0</v>
      </c>
      <c r="V911" s="93" t="str">
        <f>IF(ISBLANK(A911),VLOOKUP(Abfalldokumentation!$W911,'Linien - BU'!R:S,2,FALSE),A911)</f>
        <v>Schmelze</v>
      </c>
      <c r="W911" s="95" t="str">
        <f t="shared" si="103"/>
        <v>vegan</v>
      </c>
      <c r="X911" s="108">
        <f t="shared" si="104"/>
        <v>10</v>
      </c>
      <c r="Y911" s="34"/>
      <c r="AC911" s="34"/>
      <c r="AF911" s="34"/>
      <c r="AG911" s="34"/>
      <c r="AH911" s="34"/>
    </row>
    <row r="912" spans="1:34" ht="30" customHeight="1" x14ac:dyDescent="0.25">
      <c r="A912" s="50" t="s">
        <v>8</v>
      </c>
      <c r="B912" s="51">
        <v>29500719</v>
      </c>
      <c r="C912" s="51">
        <v>60</v>
      </c>
      <c r="D912" s="51">
        <v>12</v>
      </c>
      <c r="E912" s="52">
        <v>44475</v>
      </c>
      <c r="F912" s="53" t="s">
        <v>173</v>
      </c>
      <c r="G912" s="51" t="s">
        <v>36</v>
      </c>
      <c r="H912" s="55" t="str">
        <f>IFERROR(VLOOKUP(Abfalldokumentation!$B912,Artikel!A:C,3,FALSE),Abfalldokumentation!$B912)</f>
        <v>ABS Havarti Natur 55%</v>
      </c>
      <c r="I912" s="96" t="str">
        <f>VLOOKUP(V912,'Linien - BU'!A:B,2,FALSE)</f>
        <v>BU3</v>
      </c>
      <c r="J912" s="97">
        <f t="shared" si="98"/>
        <v>60</v>
      </c>
      <c r="K912" s="98">
        <f>Abfalldokumentation!$E912</f>
        <v>44475</v>
      </c>
      <c r="L912" s="97" t="str">
        <f>IFERROR(IF(AND(OR(Abfalldokumentation!$I912="BU3",Abfalldokumentation!$I912="Verkauf"),Abfalldokumentation!$N912="Schimmel",Abfalldokumentation!$O912="keinen Abnehmer/kein Schälpersonal"),"Div. Zipfel, ES ohne Verwendung",VLOOKUP(Abfalldokumentation!$M912,Produktgruppen!A:B,2,FALSE)),"-")</f>
        <v>ABS</v>
      </c>
      <c r="M912" s="99" t="str">
        <f>IFERROR(VLOOKUP(Abfalldokumentation!$W912,Artikel!A:C,3,FALSE),Abfalldokumentation!$W912)</f>
        <v>ABS Havarti Natur 55%</v>
      </c>
      <c r="N912" s="100" t="str">
        <f>VLOOKUP(D912,'Liste Gründe'!A:D,2,FALSE)</f>
        <v>Schimmel</v>
      </c>
      <c r="O912" s="98" t="str">
        <f>IF(ISBLANK(F912),VLOOKUP(Abfalldokumentation!$X912,'Liste Gründe'!A:D,3,FALSE),F912)</f>
        <v>Luftzieher</v>
      </c>
      <c r="P912" s="100" t="str">
        <f>IF(ISBLANK(Abfalldokumentation!$G912),"-",Abfalldokumentation!$G912)</f>
        <v>-</v>
      </c>
      <c r="Q912" s="99">
        <f t="shared" si="99"/>
        <v>40</v>
      </c>
      <c r="R912" s="100" t="str">
        <f t="shared" si="100"/>
        <v>Produkte</v>
      </c>
      <c r="S912" s="100" t="str">
        <f t="shared" si="101"/>
        <v>BUs</v>
      </c>
      <c r="T912" s="100" t="str">
        <f t="shared" si="102"/>
        <v>Symptome</v>
      </c>
      <c r="U912" s="100">
        <f>IFERROR(VLOOKUP(Abfalldokumentation!$W912,Kennzahlen!S:U,3,FALSE)*Abfalldokumentation!$J912,"0")</f>
        <v>90</v>
      </c>
      <c r="V912" s="99" t="str">
        <f>IF(ISBLANK(A912),VLOOKUP(Abfalldokumentation!$W912,'Linien - BU'!R:S,2,FALSE),A912)</f>
        <v>BU3</v>
      </c>
      <c r="W912" s="95">
        <f t="shared" si="103"/>
        <v>29500719</v>
      </c>
      <c r="X912" s="108">
        <f t="shared" si="104"/>
        <v>12</v>
      </c>
      <c r="Y912" s="34"/>
      <c r="AC912" s="34"/>
      <c r="AF912" s="34"/>
      <c r="AG912" s="34"/>
      <c r="AH912" s="34"/>
    </row>
    <row r="913" spans="1:34" ht="30" customHeight="1" x14ac:dyDescent="0.25">
      <c r="A913" s="56" t="s">
        <v>41</v>
      </c>
      <c r="B913" s="57">
        <v>29500860</v>
      </c>
      <c r="C913" s="57">
        <v>7</v>
      </c>
      <c r="D913" s="57">
        <v>12</v>
      </c>
      <c r="E913" s="58">
        <v>44475</v>
      </c>
      <c r="F913" s="59" t="s">
        <v>39</v>
      </c>
      <c r="G913" s="57" t="s">
        <v>36</v>
      </c>
      <c r="H913" s="61" t="str">
        <f>IFERROR(VLOOKUP(Abfalldokumentation!$B913,Artikel!A:C,3,FALSE),Abfalldokumentation!$B913)</f>
        <v>VOS RW-CHILI OGT</v>
      </c>
      <c r="I913" s="90" t="str">
        <f>VLOOKUP(V913,'Linien - BU'!A:B,2,FALSE)</f>
        <v>BU1</v>
      </c>
      <c r="J913" s="91">
        <f t="shared" si="98"/>
        <v>7</v>
      </c>
      <c r="K913" s="92">
        <f>Abfalldokumentation!$E913</f>
        <v>44475</v>
      </c>
      <c r="L913" s="91" t="str">
        <f>IFERROR(IF(AND(OR(Abfalldokumentation!$I913="BU3",Abfalldokumentation!$I913="Verkauf"),Abfalldokumentation!$N913="Schimmel",Abfalldokumentation!$O913="keinen Abnehmer/kein Schälpersonal"),"Div. Zipfel, ES ohne Verwendung",VLOOKUP(Abfalldokumentation!$M913,Produktgruppen!A:B,2,FALSE)),"-")</f>
        <v>Vorschmelz</v>
      </c>
      <c r="M913" s="93" t="str">
        <f>IFERROR(VLOOKUP(Abfalldokumentation!$W913,Artikel!A:C,3,FALSE),Abfalldokumentation!$W913)</f>
        <v>VOS RW-CHILI OGT</v>
      </c>
      <c r="N913" s="94" t="str">
        <f>VLOOKUP(D913,'Liste Gründe'!A:D,2,FALSE)</f>
        <v>Schimmel</v>
      </c>
      <c r="O913" s="92" t="str">
        <f>IF(ISBLANK(F913),VLOOKUP(Abfalldokumentation!$X913,'Liste Gründe'!A:D,3,FALSE),F913)</f>
        <v>keine Verarbeitung</v>
      </c>
      <c r="P913" s="94" t="str">
        <f>IF(ISBLANK(Abfalldokumentation!$G913),"-",Abfalldokumentation!$G913)</f>
        <v>-</v>
      </c>
      <c r="Q913" s="93">
        <f t="shared" si="99"/>
        <v>40</v>
      </c>
      <c r="R913" s="94" t="str">
        <f t="shared" si="100"/>
        <v>Produkte</v>
      </c>
      <c r="S913" s="94" t="str">
        <f t="shared" si="101"/>
        <v>BUs</v>
      </c>
      <c r="T913" s="94" t="str">
        <f t="shared" si="102"/>
        <v>Symptome</v>
      </c>
      <c r="U913" s="94">
        <f>IFERROR(VLOOKUP(Abfalldokumentation!$W913,Kennzahlen!S:U,3,FALSE)*Abfalldokumentation!$J913,"0")</f>
        <v>3.5</v>
      </c>
      <c r="V913" s="93" t="str">
        <f>IF(ISBLANK(A913),VLOOKUP(Abfalldokumentation!$W913,'Linien - BU'!R:S,2,FALSE),A913)</f>
        <v>Schmelze</v>
      </c>
      <c r="W913" s="95">
        <f t="shared" si="103"/>
        <v>29500860</v>
      </c>
      <c r="X913" s="108">
        <f t="shared" si="104"/>
        <v>12</v>
      </c>
      <c r="Y913" s="34"/>
      <c r="AC913" s="34"/>
      <c r="AF913" s="34"/>
      <c r="AG913" s="34"/>
      <c r="AH913" s="34"/>
    </row>
    <row r="914" spans="1:34" ht="30" customHeight="1" x14ac:dyDescent="0.25">
      <c r="A914" s="50" t="s">
        <v>9</v>
      </c>
      <c r="B914" s="51">
        <v>29500886</v>
      </c>
      <c r="C914" s="51">
        <v>5</v>
      </c>
      <c r="D914" s="51">
        <v>61</v>
      </c>
      <c r="E914" s="52">
        <v>44475</v>
      </c>
      <c r="F914" s="53" t="s">
        <v>36</v>
      </c>
      <c r="G914" s="51" t="s">
        <v>36</v>
      </c>
      <c r="H914" s="55" t="str">
        <f>IFERROR(VLOOKUP(Abfalldokumentation!$B914,Artikel!A:C,3,FALSE),Abfalldokumentation!$B914)</f>
        <v>ABS MEDI-KRÄUK</v>
      </c>
      <c r="I914" s="96" t="str">
        <f>VLOOKUP(V914,'Linien - BU'!A:B,2,FALSE)</f>
        <v>BU4</v>
      </c>
      <c r="J914" s="97">
        <f t="shared" si="98"/>
        <v>5</v>
      </c>
      <c r="K914" s="98">
        <f>Abfalldokumentation!$E914</f>
        <v>44475</v>
      </c>
      <c r="L914" s="97" t="str">
        <f>IFERROR(IF(AND(OR(Abfalldokumentation!$I914="BU3",Abfalldokumentation!$I914="Verkauf"),Abfalldokumentation!$N914="Schimmel",Abfalldokumentation!$O914="keinen Abnehmer/kein Schälpersonal"),"Div. Zipfel, ES ohne Verwendung",VLOOKUP(Abfalldokumentation!$M914,Produktgruppen!A:B,2,FALSE)),"-")</f>
        <v>ABS</v>
      </c>
      <c r="M914" s="99" t="str">
        <f>IFERROR(VLOOKUP(Abfalldokumentation!$W914,Artikel!A:C,3,FALSE),Abfalldokumentation!$W914)</f>
        <v>ABS MEDI-KRÄUK</v>
      </c>
      <c r="N914" s="100" t="str">
        <f>VLOOKUP(D914,'Liste Gründe'!A:D,2,FALSE)</f>
        <v>keinen Verwendungszweck</v>
      </c>
      <c r="O914" s="98" t="str">
        <f>IF(ISBLANK(F914),VLOOKUP(Abfalldokumentation!$X914,'Liste Gründe'!A:D,3,FALSE),F914)</f>
        <v>-</v>
      </c>
      <c r="P914" s="100" t="str">
        <f>IF(ISBLANK(Abfalldokumentation!$G914),"-",Abfalldokumentation!$G914)</f>
        <v>-</v>
      </c>
      <c r="Q914" s="99">
        <f t="shared" si="99"/>
        <v>40</v>
      </c>
      <c r="R914" s="100" t="str">
        <f t="shared" si="100"/>
        <v>Produkte</v>
      </c>
      <c r="S914" s="100" t="str">
        <f t="shared" si="101"/>
        <v>BUs</v>
      </c>
      <c r="T914" s="100" t="str">
        <f t="shared" si="102"/>
        <v>Symptome</v>
      </c>
      <c r="U914" s="100">
        <f>IFERROR(VLOOKUP(Abfalldokumentation!$W914,Kennzahlen!S:U,3,FALSE)*Abfalldokumentation!$J914,"0")</f>
        <v>7.5</v>
      </c>
      <c r="V914" s="99" t="str">
        <f>IF(ISBLANK(A914),VLOOKUP(Abfalldokumentation!$W914,'Linien - BU'!R:S,2,FALSE),A914)</f>
        <v>BU4</v>
      </c>
      <c r="W914" s="95">
        <f t="shared" si="103"/>
        <v>29500886</v>
      </c>
      <c r="X914" s="108">
        <f t="shared" si="104"/>
        <v>61</v>
      </c>
      <c r="Y914" s="34"/>
      <c r="AC914" s="34"/>
      <c r="AF914" s="34"/>
      <c r="AG914" s="34"/>
      <c r="AH914" s="34"/>
    </row>
    <row r="915" spans="1:34" ht="30" customHeight="1" x14ac:dyDescent="0.25">
      <c r="A915" s="56" t="s">
        <v>74</v>
      </c>
      <c r="B915" s="57">
        <v>29500917</v>
      </c>
      <c r="C915" s="57">
        <v>21</v>
      </c>
      <c r="D915" s="57">
        <v>22</v>
      </c>
      <c r="E915" s="58">
        <v>44475</v>
      </c>
      <c r="F915" s="59" t="s">
        <v>72</v>
      </c>
      <c r="G915" s="57" t="s">
        <v>36</v>
      </c>
      <c r="H915" s="61" t="str">
        <f>IFERROR(VLOOKUP(Abfalldokumentation!$B915,Artikel!A:C,3,FALSE),Abfalldokumentation!$B915)</f>
        <v>VOS-ABS ENTSORGUNG</v>
      </c>
      <c r="I915" s="90" t="str">
        <f>VLOOKUP(V915,'Linien - BU'!A:B,2,FALSE)</f>
        <v>BU1</v>
      </c>
      <c r="J915" s="91">
        <f t="shared" si="98"/>
        <v>21</v>
      </c>
      <c r="K915" s="92">
        <f>Abfalldokumentation!$E915</f>
        <v>44475</v>
      </c>
      <c r="L915" s="91" t="str">
        <f>IFERROR(IF(AND(OR(Abfalldokumentation!$I915="BU3",Abfalldokumentation!$I915="Verkauf"),Abfalldokumentation!$N915="Schimmel",Abfalldokumentation!$O915="keinen Abnehmer/kein Schälpersonal"),"Div. Zipfel, ES ohne Verwendung",VLOOKUP(Abfalldokumentation!$M915,Produktgruppen!A:B,2,FALSE)),"-")</f>
        <v>Vorschmelz</v>
      </c>
      <c r="M915" s="93" t="str">
        <f>IFERROR(VLOOKUP(Abfalldokumentation!$W915,Artikel!A:C,3,FALSE),Abfalldokumentation!$W915)</f>
        <v>VOS-ABS ENTSORGUNG</v>
      </c>
      <c r="N915" s="94" t="str">
        <f>VLOOKUP(D915,'Liste Gründe'!A:D,2,FALSE)</f>
        <v>Rest</v>
      </c>
      <c r="O915" s="92" t="str">
        <f>IF(ISBLANK(F915),VLOOKUP(Abfalldokumentation!$X915,'Liste Gründe'!A:D,3,FALSE),F915)</f>
        <v>geschälte Rinde</v>
      </c>
      <c r="P915" s="94" t="str">
        <f>IF(ISBLANK(Abfalldokumentation!$G915),"-",Abfalldokumentation!$G915)</f>
        <v>-</v>
      </c>
      <c r="Q915" s="93">
        <f t="shared" si="99"/>
        <v>40</v>
      </c>
      <c r="R915" s="94" t="str">
        <f t="shared" si="100"/>
        <v>Produkte</v>
      </c>
      <c r="S915" s="94" t="str">
        <f t="shared" si="101"/>
        <v>BUs</v>
      </c>
      <c r="T915" s="94" t="str">
        <f t="shared" si="102"/>
        <v>Symptome</v>
      </c>
      <c r="U915" s="94">
        <f>IFERROR(VLOOKUP(Abfalldokumentation!$W915,Kennzahlen!S:U,3,FALSE)*Abfalldokumentation!$J915,"0")</f>
        <v>0.21</v>
      </c>
      <c r="V915" s="93" t="str">
        <f>IF(ISBLANK(A915),VLOOKUP(Abfalldokumentation!$W915,'Linien - BU'!R:S,2,FALSE),A915)</f>
        <v>RWV</v>
      </c>
      <c r="W915" s="95">
        <f t="shared" si="103"/>
        <v>29500917</v>
      </c>
      <c r="X915" s="108">
        <f t="shared" si="104"/>
        <v>22</v>
      </c>
      <c r="Y915" s="34"/>
      <c r="AC915" s="34"/>
      <c r="AF915" s="34"/>
      <c r="AG915" s="34"/>
      <c r="AH915" s="34"/>
    </row>
    <row r="916" spans="1:34" ht="30" customHeight="1" x14ac:dyDescent="0.25">
      <c r="A916" s="50" t="s">
        <v>74</v>
      </c>
      <c r="B916" s="51">
        <v>29500917</v>
      </c>
      <c r="C916" s="51">
        <v>13</v>
      </c>
      <c r="D916" s="51">
        <v>22</v>
      </c>
      <c r="E916" s="52">
        <v>44475</v>
      </c>
      <c r="F916" s="53" t="s">
        <v>72</v>
      </c>
      <c r="G916" s="51" t="s">
        <v>36</v>
      </c>
      <c r="H916" s="55" t="str">
        <f>IFERROR(VLOOKUP(Abfalldokumentation!$B916,Artikel!A:C,3,FALSE),Abfalldokumentation!$B916)</f>
        <v>VOS-ABS ENTSORGUNG</v>
      </c>
      <c r="I916" s="96" t="str">
        <f>VLOOKUP(V916,'Linien - BU'!A:B,2,FALSE)</f>
        <v>BU1</v>
      </c>
      <c r="J916" s="97">
        <f t="shared" si="98"/>
        <v>13</v>
      </c>
      <c r="K916" s="98">
        <f>Abfalldokumentation!$E916</f>
        <v>44475</v>
      </c>
      <c r="L916" s="97" t="str">
        <f>IFERROR(IF(AND(OR(Abfalldokumentation!$I916="BU3",Abfalldokumentation!$I916="Verkauf"),Abfalldokumentation!$N916="Schimmel",Abfalldokumentation!$O916="keinen Abnehmer/kein Schälpersonal"),"Div. Zipfel, ES ohne Verwendung",VLOOKUP(Abfalldokumentation!$M916,Produktgruppen!A:B,2,FALSE)),"-")</f>
        <v>Vorschmelz</v>
      </c>
      <c r="M916" s="99" t="str">
        <f>IFERROR(VLOOKUP(Abfalldokumentation!$W916,Artikel!A:C,3,FALSE),Abfalldokumentation!$W916)</f>
        <v>VOS-ABS ENTSORGUNG</v>
      </c>
      <c r="N916" s="100" t="str">
        <f>VLOOKUP(D916,'Liste Gründe'!A:D,2,FALSE)</f>
        <v>Rest</v>
      </c>
      <c r="O916" s="98" t="str">
        <f>IF(ISBLANK(F916),VLOOKUP(Abfalldokumentation!$X916,'Liste Gründe'!A:D,3,FALSE),F916)</f>
        <v>geschälte Rinde</v>
      </c>
      <c r="P916" s="100" t="str">
        <f>IF(ISBLANK(Abfalldokumentation!$G916),"-",Abfalldokumentation!$G916)</f>
        <v>-</v>
      </c>
      <c r="Q916" s="99">
        <f t="shared" si="99"/>
        <v>40</v>
      </c>
      <c r="R916" s="100" t="str">
        <f t="shared" si="100"/>
        <v>Produkte</v>
      </c>
      <c r="S916" s="100" t="str">
        <f t="shared" si="101"/>
        <v>BUs</v>
      </c>
      <c r="T916" s="100" t="str">
        <f t="shared" si="102"/>
        <v>Symptome</v>
      </c>
      <c r="U916" s="100">
        <f>IFERROR(VLOOKUP(Abfalldokumentation!$W916,Kennzahlen!S:U,3,FALSE)*Abfalldokumentation!$J916,"0")</f>
        <v>0.13</v>
      </c>
      <c r="V916" s="99" t="str">
        <f>IF(ISBLANK(A916),VLOOKUP(Abfalldokumentation!$W916,'Linien - BU'!R:S,2,FALSE),A916)</f>
        <v>RWV</v>
      </c>
      <c r="W916" s="95">
        <f t="shared" si="103"/>
        <v>29500917</v>
      </c>
      <c r="X916" s="108">
        <f t="shared" si="104"/>
        <v>22</v>
      </c>
      <c r="Y916" s="34"/>
      <c r="AC916" s="34"/>
      <c r="AF916" s="34"/>
      <c r="AG916" s="34"/>
      <c r="AH916" s="34"/>
    </row>
    <row r="917" spans="1:34" ht="30" customHeight="1" x14ac:dyDescent="0.25">
      <c r="A917" s="56" t="s">
        <v>74</v>
      </c>
      <c r="B917" s="57">
        <v>29500917</v>
      </c>
      <c r="C917" s="57">
        <v>6</v>
      </c>
      <c r="D917" s="57">
        <v>22</v>
      </c>
      <c r="E917" s="58">
        <v>44475</v>
      </c>
      <c r="F917" s="59" t="s">
        <v>72</v>
      </c>
      <c r="G917" s="57" t="s">
        <v>36</v>
      </c>
      <c r="H917" s="61" t="str">
        <f>IFERROR(VLOOKUP(Abfalldokumentation!$B917,Artikel!A:C,3,FALSE),Abfalldokumentation!$B917)</f>
        <v>VOS-ABS ENTSORGUNG</v>
      </c>
      <c r="I917" s="90" t="str">
        <f>VLOOKUP(V917,'Linien - BU'!A:B,2,FALSE)</f>
        <v>BU1</v>
      </c>
      <c r="J917" s="91">
        <f t="shared" si="98"/>
        <v>6</v>
      </c>
      <c r="K917" s="92">
        <f>Abfalldokumentation!$E917</f>
        <v>44475</v>
      </c>
      <c r="L917" s="91" t="str">
        <f>IFERROR(IF(AND(OR(Abfalldokumentation!$I917="BU3",Abfalldokumentation!$I917="Verkauf"),Abfalldokumentation!$N917="Schimmel",Abfalldokumentation!$O917="keinen Abnehmer/kein Schälpersonal"),"Div. Zipfel, ES ohne Verwendung",VLOOKUP(Abfalldokumentation!$M917,Produktgruppen!A:B,2,FALSE)),"-")</f>
        <v>Vorschmelz</v>
      </c>
      <c r="M917" s="93" t="str">
        <f>IFERROR(VLOOKUP(Abfalldokumentation!$W917,Artikel!A:C,3,FALSE),Abfalldokumentation!$W917)</f>
        <v>VOS-ABS ENTSORGUNG</v>
      </c>
      <c r="N917" s="94" t="str">
        <f>VLOOKUP(D917,'Liste Gründe'!A:D,2,FALSE)</f>
        <v>Rest</v>
      </c>
      <c r="O917" s="92" t="str">
        <f>IF(ISBLANK(F917),VLOOKUP(Abfalldokumentation!$X917,'Liste Gründe'!A:D,3,FALSE),F917)</f>
        <v>geschälte Rinde</v>
      </c>
      <c r="P917" s="94" t="str">
        <f>IF(ISBLANK(Abfalldokumentation!$G917),"-",Abfalldokumentation!$G917)</f>
        <v>-</v>
      </c>
      <c r="Q917" s="93">
        <f t="shared" si="99"/>
        <v>40</v>
      </c>
      <c r="R917" s="94" t="str">
        <f t="shared" si="100"/>
        <v>Produkte</v>
      </c>
      <c r="S917" s="94" t="str">
        <f t="shared" si="101"/>
        <v>BUs</v>
      </c>
      <c r="T917" s="94" t="str">
        <f t="shared" si="102"/>
        <v>Symptome</v>
      </c>
      <c r="U917" s="94">
        <f>IFERROR(VLOOKUP(Abfalldokumentation!$W917,Kennzahlen!S:U,3,FALSE)*Abfalldokumentation!$J917,"0")</f>
        <v>0.06</v>
      </c>
      <c r="V917" s="93" t="str">
        <f>IF(ISBLANK(A917),VLOOKUP(Abfalldokumentation!$W917,'Linien - BU'!R:S,2,FALSE),A917)</f>
        <v>RWV</v>
      </c>
      <c r="W917" s="95">
        <f t="shared" si="103"/>
        <v>29500917</v>
      </c>
      <c r="X917" s="108">
        <f t="shared" si="104"/>
        <v>22</v>
      </c>
      <c r="Y917" s="34"/>
      <c r="AC917" s="34"/>
      <c r="AF917" s="34"/>
      <c r="AG917" s="34"/>
      <c r="AH917" s="34"/>
    </row>
    <row r="918" spans="1:34" ht="30" customHeight="1" x14ac:dyDescent="0.25">
      <c r="A918" s="50" t="s">
        <v>74</v>
      </c>
      <c r="B918" s="51">
        <v>29500917</v>
      </c>
      <c r="C918" s="51">
        <v>25</v>
      </c>
      <c r="D918" s="51">
        <v>22</v>
      </c>
      <c r="E918" s="52">
        <v>44475</v>
      </c>
      <c r="F918" s="53" t="s">
        <v>72</v>
      </c>
      <c r="G918" s="51" t="s">
        <v>36</v>
      </c>
      <c r="H918" s="55" t="str">
        <f>IFERROR(VLOOKUP(Abfalldokumentation!$B918,Artikel!A:C,3,FALSE),Abfalldokumentation!$B918)</f>
        <v>VOS-ABS ENTSORGUNG</v>
      </c>
      <c r="I918" s="96" t="str">
        <f>VLOOKUP(V918,'Linien - BU'!A:B,2,FALSE)</f>
        <v>BU1</v>
      </c>
      <c r="J918" s="97">
        <f t="shared" si="98"/>
        <v>25</v>
      </c>
      <c r="K918" s="98">
        <f>Abfalldokumentation!$E918</f>
        <v>44475</v>
      </c>
      <c r="L918" s="97" t="str">
        <f>IFERROR(IF(AND(OR(Abfalldokumentation!$I918="BU3",Abfalldokumentation!$I918="Verkauf"),Abfalldokumentation!$N918="Schimmel",Abfalldokumentation!$O918="keinen Abnehmer/kein Schälpersonal"),"Div. Zipfel, ES ohne Verwendung",VLOOKUP(Abfalldokumentation!$M918,Produktgruppen!A:B,2,FALSE)),"-")</f>
        <v>Vorschmelz</v>
      </c>
      <c r="M918" s="99" t="str">
        <f>IFERROR(VLOOKUP(Abfalldokumentation!$W918,Artikel!A:C,3,FALSE),Abfalldokumentation!$W918)</f>
        <v>VOS-ABS ENTSORGUNG</v>
      </c>
      <c r="N918" s="100" t="str">
        <f>VLOOKUP(D918,'Liste Gründe'!A:D,2,FALSE)</f>
        <v>Rest</v>
      </c>
      <c r="O918" s="98" t="str">
        <f>IF(ISBLANK(F918),VLOOKUP(Abfalldokumentation!$X918,'Liste Gründe'!A:D,3,FALSE),F918)</f>
        <v>geschälte Rinde</v>
      </c>
      <c r="P918" s="100" t="str">
        <f>IF(ISBLANK(Abfalldokumentation!$G918),"-",Abfalldokumentation!$G918)</f>
        <v>-</v>
      </c>
      <c r="Q918" s="99">
        <f t="shared" si="99"/>
        <v>40</v>
      </c>
      <c r="R918" s="100" t="str">
        <f t="shared" si="100"/>
        <v>Produkte</v>
      </c>
      <c r="S918" s="100" t="str">
        <f t="shared" si="101"/>
        <v>BUs</v>
      </c>
      <c r="T918" s="100" t="str">
        <f t="shared" si="102"/>
        <v>Symptome</v>
      </c>
      <c r="U918" s="100">
        <f>IFERROR(VLOOKUP(Abfalldokumentation!$W918,Kennzahlen!S:U,3,FALSE)*Abfalldokumentation!$J918,"0")</f>
        <v>0.25</v>
      </c>
      <c r="V918" s="99" t="str">
        <f>IF(ISBLANK(A918),VLOOKUP(Abfalldokumentation!$W918,'Linien - BU'!R:S,2,FALSE),A918)</f>
        <v>RWV</v>
      </c>
      <c r="W918" s="95">
        <f t="shared" si="103"/>
        <v>29500917</v>
      </c>
      <c r="X918" s="108">
        <f t="shared" si="104"/>
        <v>22</v>
      </c>
      <c r="Y918" s="34"/>
      <c r="AC918" s="34"/>
      <c r="AF918" s="34"/>
      <c r="AG918" s="34"/>
      <c r="AH918" s="34"/>
    </row>
    <row r="919" spans="1:34" ht="30" customHeight="1" x14ac:dyDescent="0.25">
      <c r="A919" s="56" t="s">
        <v>9</v>
      </c>
      <c r="B919" s="57">
        <v>29500952</v>
      </c>
      <c r="C919" s="57">
        <v>8</v>
      </c>
      <c r="D919" s="57">
        <v>61</v>
      </c>
      <c r="E919" s="58">
        <v>44475</v>
      </c>
      <c r="F919" s="59" t="s">
        <v>36</v>
      </c>
      <c r="G919" s="57" t="s">
        <v>36</v>
      </c>
      <c r="H919" s="61" t="str">
        <f>IFERROR(VLOOKUP(Abfalldokumentation!$B919,Artikel!A:C,3,FALSE),Abfalldokumentation!$B919)</f>
        <v>ABS GRÜN-PESTO</v>
      </c>
      <c r="I919" s="90" t="str">
        <f>VLOOKUP(V919,'Linien - BU'!A:B,2,FALSE)</f>
        <v>BU4</v>
      </c>
      <c r="J919" s="91">
        <f t="shared" si="98"/>
        <v>8</v>
      </c>
      <c r="K919" s="92">
        <f>Abfalldokumentation!$E919</f>
        <v>44475</v>
      </c>
      <c r="L919" s="91" t="str">
        <f>IFERROR(IF(AND(OR(Abfalldokumentation!$I919="BU3",Abfalldokumentation!$I919="Verkauf"),Abfalldokumentation!$N919="Schimmel",Abfalldokumentation!$O919="keinen Abnehmer/kein Schälpersonal"),"Div. Zipfel, ES ohne Verwendung",VLOOKUP(Abfalldokumentation!$M919,Produktgruppen!A:B,2,FALSE)),"-")</f>
        <v>ABS</v>
      </c>
      <c r="M919" s="93" t="str">
        <f>IFERROR(VLOOKUP(Abfalldokumentation!$W919,Artikel!A:C,3,FALSE),Abfalldokumentation!$W919)</f>
        <v>ABS GRÜN-PESTO</v>
      </c>
      <c r="N919" s="94" t="str">
        <f>VLOOKUP(D919,'Liste Gründe'!A:D,2,FALSE)</f>
        <v>keinen Verwendungszweck</v>
      </c>
      <c r="O919" s="92" t="str">
        <f>IF(ISBLANK(F919),VLOOKUP(Abfalldokumentation!$X919,'Liste Gründe'!A:D,3,FALSE),F919)</f>
        <v>-</v>
      </c>
      <c r="P919" s="94" t="str">
        <f>IF(ISBLANK(Abfalldokumentation!$G919),"-",Abfalldokumentation!$G919)</f>
        <v>-</v>
      </c>
      <c r="Q919" s="93">
        <f t="shared" si="99"/>
        <v>40</v>
      </c>
      <c r="R919" s="94" t="str">
        <f t="shared" si="100"/>
        <v>Produkte</v>
      </c>
      <c r="S919" s="94" t="str">
        <f t="shared" si="101"/>
        <v>BUs</v>
      </c>
      <c r="T919" s="94" t="str">
        <f t="shared" si="102"/>
        <v>Symptome</v>
      </c>
      <c r="U919" s="94">
        <f>IFERROR(VLOOKUP(Abfalldokumentation!$W919,Kennzahlen!S:U,3,FALSE)*Abfalldokumentation!$J919,"0")</f>
        <v>12</v>
      </c>
      <c r="V919" s="93" t="str">
        <f>IF(ISBLANK(A919),VLOOKUP(Abfalldokumentation!$W919,'Linien - BU'!R:S,2,FALSE),A919)</f>
        <v>BU4</v>
      </c>
      <c r="W919" s="95">
        <f t="shared" si="103"/>
        <v>29500952</v>
      </c>
      <c r="X919" s="108">
        <f t="shared" si="104"/>
        <v>61</v>
      </c>
      <c r="Y919" s="34"/>
      <c r="AC919" s="34"/>
      <c r="AF919" s="34"/>
      <c r="AG919" s="34"/>
      <c r="AH919" s="34"/>
    </row>
    <row r="920" spans="1:34" ht="30" customHeight="1" x14ac:dyDescent="0.25">
      <c r="A920" s="50" t="s">
        <v>41</v>
      </c>
      <c r="B920" s="51">
        <v>29501002</v>
      </c>
      <c r="C920" s="51">
        <v>16</v>
      </c>
      <c r="D920" s="51">
        <v>12</v>
      </c>
      <c r="E920" s="52">
        <v>44475</v>
      </c>
      <c r="F920" s="53" t="s">
        <v>39</v>
      </c>
      <c r="G920" s="51" t="s">
        <v>36</v>
      </c>
      <c r="H920" s="55" t="str">
        <f>IFERROR(VLOOKUP(Abfalldokumentation!$B920,Artikel!A:C,3,FALSE),Abfalldokumentation!$B920)</f>
        <v>ABS Bunter Pfeffer 50%</v>
      </c>
      <c r="I920" s="96" t="str">
        <f>VLOOKUP(V920,'Linien - BU'!A:B,2,FALSE)</f>
        <v>BU1</v>
      </c>
      <c r="J920" s="97">
        <f t="shared" si="98"/>
        <v>16</v>
      </c>
      <c r="K920" s="98">
        <f>Abfalldokumentation!$E920</f>
        <v>44475</v>
      </c>
      <c r="L920" s="97" t="str">
        <f>IFERROR(IF(AND(OR(Abfalldokumentation!$I920="BU3",Abfalldokumentation!$I920="Verkauf"),Abfalldokumentation!$N920="Schimmel",Abfalldokumentation!$O920="keinen Abnehmer/kein Schälpersonal"),"Div. Zipfel, ES ohne Verwendung",VLOOKUP(Abfalldokumentation!$M920,Produktgruppen!A:B,2,FALSE)),"-")</f>
        <v>ABS</v>
      </c>
      <c r="M920" s="99" t="str">
        <f>IFERROR(VLOOKUP(Abfalldokumentation!$W920,Artikel!A:C,3,FALSE),Abfalldokumentation!$W920)</f>
        <v>ABS Bunter Pfeffer 50%</v>
      </c>
      <c r="N920" s="100" t="str">
        <f>VLOOKUP(D920,'Liste Gründe'!A:D,2,FALSE)</f>
        <v>Schimmel</v>
      </c>
      <c r="O920" s="98" t="str">
        <f>IF(ISBLANK(F920),VLOOKUP(Abfalldokumentation!$X920,'Liste Gründe'!A:D,3,FALSE),F920)</f>
        <v>keine Verarbeitung</v>
      </c>
      <c r="P920" s="100" t="str">
        <f>IF(ISBLANK(Abfalldokumentation!$G920),"-",Abfalldokumentation!$G920)</f>
        <v>-</v>
      </c>
      <c r="Q920" s="99">
        <f t="shared" si="99"/>
        <v>40</v>
      </c>
      <c r="R920" s="100" t="str">
        <f t="shared" si="100"/>
        <v>Produkte</v>
      </c>
      <c r="S920" s="100" t="str">
        <f t="shared" si="101"/>
        <v>BUs</v>
      </c>
      <c r="T920" s="100" t="str">
        <f t="shared" si="102"/>
        <v>Symptome</v>
      </c>
      <c r="U920" s="100">
        <f>IFERROR(VLOOKUP(Abfalldokumentation!$W920,Kennzahlen!S:U,3,FALSE)*Abfalldokumentation!$J920,"0")</f>
        <v>16</v>
      </c>
      <c r="V920" s="99" t="str">
        <f>IF(ISBLANK(A920),VLOOKUP(Abfalldokumentation!$W920,'Linien - BU'!R:S,2,FALSE),A920)</f>
        <v>Schmelze</v>
      </c>
      <c r="W920" s="95">
        <f t="shared" si="103"/>
        <v>29501002</v>
      </c>
      <c r="X920" s="108">
        <f t="shared" si="104"/>
        <v>12</v>
      </c>
      <c r="Y920" s="34"/>
      <c r="AC920" s="34"/>
      <c r="AF920" s="34"/>
      <c r="AG920" s="34"/>
      <c r="AH920" s="34"/>
    </row>
    <row r="921" spans="1:34" ht="30" customHeight="1" x14ac:dyDescent="0.25">
      <c r="A921" s="56" t="s">
        <v>9</v>
      </c>
      <c r="B921" s="57">
        <v>29501029</v>
      </c>
      <c r="C921" s="57">
        <v>1</v>
      </c>
      <c r="D921" s="57">
        <v>61</v>
      </c>
      <c r="E921" s="58">
        <v>44475</v>
      </c>
      <c r="F921" s="59" t="s">
        <v>36</v>
      </c>
      <c r="G921" s="57" t="s">
        <v>36</v>
      </c>
      <c r="H921" s="61" t="str">
        <f>IFERROR(VLOOKUP(Abfalldokumentation!$B921,Artikel!A:C,3,FALSE),Abfalldokumentation!$B921)</f>
        <v>ABS BRUSCHETTA</v>
      </c>
      <c r="I921" s="90" t="str">
        <f>VLOOKUP(V921,'Linien - BU'!A:B,2,FALSE)</f>
        <v>BU4</v>
      </c>
      <c r="J921" s="91">
        <f t="shared" si="98"/>
        <v>1</v>
      </c>
      <c r="K921" s="92">
        <f>Abfalldokumentation!$E921</f>
        <v>44475</v>
      </c>
      <c r="L921" s="91" t="str">
        <f>IFERROR(IF(AND(OR(Abfalldokumentation!$I921="BU3",Abfalldokumentation!$I921="Verkauf"),Abfalldokumentation!$N921="Schimmel",Abfalldokumentation!$O921="keinen Abnehmer/kein Schälpersonal"),"Div. Zipfel, ES ohne Verwendung",VLOOKUP(Abfalldokumentation!$M921,Produktgruppen!A:B,2,FALSE)),"-")</f>
        <v>ABS</v>
      </c>
      <c r="M921" s="93" t="str">
        <f>IFERROR(VLOOKUP(Abfalldokumentation!$W921,Artikel!A:C,3,FALSE),Abfalldokumentation!$W921)</f>
        <v>ABS BRUSCHETTA</v>
      </c>
      <c r="N921" s="94" t="str">
        <f>VLOOKUP(D921,'Liste Gründe'!A:D,2,FALSE)</f>
        <v>keinen Verwendungszweck</v>
      </c>
      <c r="O921" s="92" t="str">
        <f>IF(ISBLANK(F921),VLOOKUP(Abfalldokumentation!$X921,'Liste Gründe'!A:D,3,FALSE),F921)</f>
        <v>-</v>
      </c>
      <c r="P921" s="94" t="str">
        <f>IF(ISBLANK(Abfalldokumentation!$G921),"-",Abfalldokumentation!$G921)</f>
        <v>-</v>
      </c>
      <c r="Q921" s="93">
        <f t="shared" si="99"/>
        <v>40</v>
      </c>
      <c r="R921" s="94" t="str">
        <f t="shared" si="100"/>
        <v>Produkte</v>
      </c>
      <c r="S921" s="94" t="str">
        <f t="shared" si="101"/>
        <v>BUs</v>
      </c>
      <c r="T921" s="94" t="str">
        <f t="shared" si="102"/>
        <v>Symptome</v>
      </c>
      <c r="U921" s="94">
        <f>IFERROR(VLOOKUP(Abfalldokumentation!$W921,Kennzahlen!S:U,3,FALSE)*Abfalldokumentation!$J921,"0")</f>
        <v>1.5</v>
      </c>
      <c r="V921" s="93" t="str">
        <f>IF(ISBLANK(A921),VLOOKUP(Abfalldokumentation!$W921,'Linien - BU'!R:S,2,FALSE),A921)</f>
        <v>BU4</v>
      </c>
      <c r="W921" s="95">
        <f t="shared" si="103"/>
        <v>29501029</v>
      </c>
      <c r="X921" s="108">
        <f t="shared" si="104"/>
        <v>61</v>
      </c>
      <c r="Y921" s="34"/>
      <c r="AC921" s="34"/>
      <c r="AF921" s="34"/>
      <c r="AG921" s="34"/>
      <c r="AH921" s="34"/>
    </row>
    <row r="922" spans="1:34" ht="30" customHeight="1" x14ac:dyDescent="0.25">
      <c r="A922" s="50" t="s">
        <v>9</v>
      </c>
      <c r="B922" s="51">
        <v>29501030</v>
      </c>
      <c r="C922" s="51">
        <v>3</v>
      </c>
      <c r="D922" s="51">
        <v>61</v>
      </c>
      <c r="E922" s="52">
        <v>44475</v>
      </c>
      <c r="F922" s="53" t="s">
        <v>36</v>
      </c>
      <c r="G922" s="51" t="s">
        <v>36</v>
      </c>
      <c r="H922" s="55" t="str">
        <f>IFERROR(VLOOKUP(Abfalldokumentation!$B922,Artikel!A:C,3,FALSE),Abfalldokumentation!$B922)</f>
        <v>ABS ORANG-PESTO</v>
      </c>
      <c r="I922" s="96" t="str">
        <f>VLOOKUP(V922,'Linien - BU'!A:B,2,FALSE)</f>
        <v>BU4</v>
      </c>
      <c r="J922" s="97">
        <f t="shared" si="98"/>
        <v>3</v>
      </c>
      <c r="K922" s="98">
        <f>Abfalldokumentation!$E922</f>
        <v>44475</v>
      </c>
      <c r="L922" s="97" t="str">
        <f>IFERROR(IF(AND(OR(Abfalldokumentation!$I922="BU3",Abfalldokumentation!$I922="Verkauf"),Abfalldokumentation!$N922="Schimmel",Abfalldokumentation!$O922="keinen Abnehmer/kein Schälpersonal"),"Div. Zipfel, ES ohne Verwendung",VLOOKUP(Abfalldokumentation!$M922,Produktgruppen!A:B,2,FALSE)),"-")</f>
        <v>ABS</v>
      </c>
      <c r="M922" s="99" t="str">
        <f>IFERROR(VLOOKUP(Abfalldokumentation!$W922,Artikel!A:C,3,FALSE),Abfalldokumentation!$W922)</f>
        <v>ABS ORANG-PESTO</v>
      </c>
      <c r="N922" s="100" t="str">
        <f>VLOOKUP(D922,'Liste Gründe'!A:D,2,FALSE)</f>
        <v>keinen Verwendungszweck</v>
      </c>
      <c r="O922" s="98" t="str">
        <f>IF(ISBLANK(F922),VLOOKUP(Abfalldokumentation!$X922,'Liste Gründe'!A:D,3,FALSE),F922)</f>
        <v>-</v>
      </c>
      <c r="P922" s="100" t="str">
        <f>IF(ISBLANK(Abfalldokumentation!$G922),"-",Abfalldokumentation!$G922)</f>
        <v>-</v>
      </c>
      <c r="Q922" s="99">
        <f t="shared" si="99"/>
        <v>40</v>
      </c>
      <c r="R922" s="100" t="str">
        <f t="shared" si="100"/>
        <v>Produkte</v>
      </c>
      <c r="S922" s="100" t="str">
        <f t="shared" si="101"/>
        <v>BUs</v>
      </c>
      <c r="T922" s="100" t="str">
        <f t="shared" si="102"/>
        <v>Symptome</v>
      </c>
      <c r="U922" s="100">
        <f>IFERROR(VLOOKUP(Abfalldokumentation!$W922,Kennzahlen!S:U,3,FALSE)*Abfalldokumentation!$J922,"0")</f>
        <v>4.5</v>
      </c>
      <c r="V922" s="99" t="str">
        <f>IF(ISBLANK(A922),VLOOKUP(Abfalldokumentation!$W922,'Linien - BU'!R:S,2,FALSE),A922)</f>
        <v>BU4</v>
      </c>
      <c r="W922" s="95">
        <f t="shared" si="103"/>
        <v>29501030</v>
      </c>
      <c r="X922" s="108">
        <f t="shared" si="104"/>
        <v>61</v>
      </c>
      <c r="Y922" s="34"/>
      <c r="AC922" s="34"/>
      <c r="AF922" s="34"/>
      <c r="AG922" s="34"/>
      <c r="AH922" s="34"/>
    </row>
    <row r="923" spans="1:34" ht="30" customHeight="1" x14ac:dyDescent="0.25">
      <c r="A923" s="56" t="s">
        <v>9</v>
      </c>
      <c r="B923" s="57">
        <v>29501036</v>
      </c>
      <c r="C923" s="57">
        <v>7</v>
      </c>
      <c r="D923" s="57">
        <v>61</v>
      </c>
      <c r="E923" s="58">
        <v>44475</v>
      </c>
      <c r="F923" s="59" t="s">
        <v>36</v>
      </c>
      <c r="G923" s="57" t="s">
        <v>36</v>
      </c>
      <c r="H923" s="61" t="str">
        <f>IFERROR(VLOOKUP(Abfalldokumentation!$B923,Artikel!A:C,3,FALSE),Abfalldokumentation!$B923)</f>
        <v>ABS SAINT ANDRÉ</v>
      </c>
      <c r="I923" s="90" t="str">
        <f>VLOOKUP(V923,'Linien - BU'!A:B,2,FALSE)</f>
        <v>BU4</v>
      </c>
      <c r="J923" s="91">
        <f t="shared" si="98"/>
        <v>7</v>
      </c>
      <c r="K923" s="92">
        <f>Abfalldokumentation!$E923</f>
        <v>44475</v>
      </c>
      <c r="L923" s="91" t="str">
        <f>IFERROR(IF(AND(OR(Abfalldokumentation!$I923="BU3",Abfalldokumentation!$I923="Verkauf"),Abfalldokumentation!$N923="Schimmel",Abfalldokumentation!$O923="keinen Abnehmer/kein Schälpersonal"),"Div. Zipfel, ES ohne Verwendung",VLOOKUP(Abfalldokumentation!$M923,Produktgruppen!A:B,2,FALSE)),"-")</f>
        <v>ABS</v>
      </c>
      <c r="M923" s="93" t="str">
        <f>IFERROR(VLOOKUP(Abfalldokumentation!$W923,Artikel!A:C,3,FALSE),Abfalldokumentation!$W923)</f>
        <v>ABS SAINT ANDRÉ</v>
      </c>
      <c r="N923" s="94" t="str">
        <f>VLOOKUP(D923,'Liste Gründe'!A:D,2,FALSE)</f>
        <v>keinen Verwendungszweck</v>
      </c>
      <c r="O923" s="92" t="str">
        <f>IF(ISBLANK(F923),VLOOKUP(Abfalldokumentation!$X923,'Liste Gründe'!A:D,3,FALSE),F923)</f>
        <v>-</v>
      </c>
      <c r="P923" s="94" t="str">
        <f>IF(ISBLANK(Abfalldokumentation!$G923),"-",Abfalldokumentation!$G923)</f>
        <v>-</v>
      </c>
      <c r="Q923" s="93">
        <f t="shared" si="99"/>
        <v>40</v>
      </c>
      <c r="R923" s="94" t="str">
        <f t="shared" si="100"/>
        <v>Produkte</v>
      </c>
      <c r="S923" s="94" t="str">
        <f t="shared" si="101"/>
        <v>BUs</v>
      </c>
      <c r="T923" s="94" t="str">
        <f t="shared" si="102"/>
        <v>Symptome</v>
      </c>
      <c r="U923" s="94">
        <f>IFERROR(VLOOKUP(Abfalldokumentation!$W923,Kennzahlen!S:U,3,FALSE)*Abfalldokumentation!$J923,"0")</f>
        <v>6.9999999999999999E-4</v>
      </c>
      <c r="V923" s="93" t="str">
        <f>IF(ISBLANK(A923),VLOOKUP(Abfalldokumentation!$W923,'Linien - BU'!R:S,2,FALSE),A923)</f>
        <v>BU4</v>
      </c>
      <c r="W923" s="95">
        <f t="shared" si="103"/>
        <v>29501036</v>
      </c>
      <c r="X923" s="108">
        <f t="shared" si="104"/>
        <v>61</v>
      </c>
      <c r="Y923" s="34"/>
      <c r="AC923" s="34"/>
      <c r="AF923" s="34"/>
      <c r="AG923" s="34"/>
      <c r="AH923" s="34"/>
    </row>
    <row r="924" spans="1:34" ht="30" customHeight="1" x14ac:dyDescent="0.25">
      <c r="A924" s="50" t="s">
        <v>9</v>
      </c>
      <c r="B924" s="51">
        <v>29501039</v>
      </c>
      <c r="C924" s="51">
        <v>17</v>
      </c>
      <c r="D924" s="51">
        <v>61</v>
      </c>
      <c r="E924" s="52">
        <v>44475</v>
      </c>
      <c r="F924" s="53" t="s">
        <v>36</v>
      </c>
      <c r="G924" s="51" t="s">
        <v>36</v>
      </c>
      <c r="H924" s="55" t="str">
        <f>IFERROR(VLOOKUP(Abfalldokumentation!$B924,Artikel!A:C,3,FALSE),Abfalldokumentation!$B924)</f>
        <v>ABS OLD-AMSTERDAM</v>
      </c>
      <c r="I924" s="96" t="str">
        <f>VLOOKUP(V924,'Linien - BU'!A:B,2,FALSE)</f>
        <v>BU4</v>
      </c>
      <c r="J924" s="97">
        <f t="shared" si="98"/>
        <v>17</v>
      </c>
      <c r="K924" s="98">
        <f>Abfalldokumentation!$E924</f>
        <v>44475</v>
      </c>
      <c r="L924" s="97" t="str">
        <f>IFERROR(IF(AND(OR(Abfalldokumentation!$I924="BU3",Abfalldokumentation!$I924="Verkauf"),Abfalldokumentation!$N924="Schimmel",Abfalldokumentation!$O924="keinen Abnehmer/kein Schälpersonal"),"Div. Zipfel, ES ohne Verwendung",VLOOKUP(Abfalldokumentation!$M924,Produktgruppen!A:B,2,FALSE)),"-")</f>
        <v>ABS</v>
      </c>
      <c r="M924" s="99" t="str">
        <f>IFERROR(VLOOKUP(Abfalldokumentation!$W924,Artikel!A:C,3,FALSE),Abfalldokumentation!$W924)</f>
        <v>ABS OLD-AMSTERDAM</v>
      </c>
      <c r="N924" s="100" t="str">
        <f>VLOOKUP(D924,'Liste Gründe'!A:D,2,FALSE)</f>
        <v>keinen Verwendungszweck</v>
      </c>
      <c r="O924" s="98" t="str">
        <f>IF(ISBLANK(F924),VLOOKUP(Abfalldokumentation!$X924,'Liste Gründe'!A:D,3,FALSE),F924)</f>
        <v>-</v>
      </c>
      <c r="P924" s="100" t="str">
        <f>IF(ISBLANK(Abfalldokumentation!$G924),"-",Abfalldokumentation!$G924)</f>
        <v>-</v>
      </c>
      <c r="Q924" s="99">
        <f t="shared" si="99"/>
        <v>40</v>
      </c>
      <c r="R924" s="100" t="str">
        <f t="shared" si="100"/>
        <v>Produkte</v>
      </c>
      <c r="S924" s="100" t="str">
        <f t="shared" si="101"/>
        <v>BUs</v>
      </c>
      <c r="T924" s="100" t="str">
        <f t="shared" si="102"/>
        <v>Symptome</v>
      </c>
      <c r="U924" s="100">
        <f>IFERROR(VLOOKUP(Abfalldokumentation!$W924,Kennzahlen!S:U,3,FALSE)*Abfalldokumentation!$J924,"0")</f>
        <v>1.7000000000000001E-3</v>
      </c>
      <c r="V924" s="99" t="str">
        <f>IF(ISBLANK(A924),VLOOKUP(Abfalldokumentation!$W924,'Linien - BU'!R:S,2,FALSE),A924)</f>
        <v>BU4</v>
      </c>
      <c r="W924" s="95">
        <f t="shared" si="103"/>
        <v>29501039</v>
      </c>
      <c r="X924" s="108">
        <f t="shared" si="104"/>
        <v>61</v>
      </c>
      <c r="Y924" s="34"/>
      <c r="AC924" s="34"/>
      <c r="AF924" s="34"/>
      <c r="AG924" s="34"/>
      <c r="AH924" s="34"/>
    </row>
    <row r="925" spans="1:34" ht="30" customHeight="1" x14ac:dyDescent="0.25">
      <c r="A925" s="56" t="s">
        <v>41</v>
      </c>
      <c r="B925" s="57">
        <v>29501067</v>
      </c>
      <c r="C925" s="57">
        <v>120</v>
      </c>
      <c r="D925" s="57">
        <v>12</v>
      </c>
      <c r="E925" s="58">
        <v>44475</v>
      </c>
      <c r="F925" s="59" t="s">
        <v>39</v>
      </c>
      <c r="G925" s="57" t="s">
        <v>36</v>
      </c>
      <c r="H925" s="61" t="str">
        <f>IFERROR(VLOOKUP(Abfalldokumentation!$B925,Artikel!A:C,3,FALSE),Abfalldokumentation!$B925)</f>
        <v>VOS RW-SCHI ENDSTÜCK 35</v>
      </c>
      <c r="I925" s="90" t="str">
        <f>VLOOKUP(V925,'Linien - BU'!A:B,2,FALSE)</f>
        <v>BU1</v>
      </c>
      <c r="J925" s="91">
        <f t="shared" si="98"/>
        <v>120</v>
      </c>
      <c r="K925" s="92">
        <f>Abfalldokumentation!$E925</f>
        <v>44475</v>
      </c>
      <c r="L925" s="91" t="str">
        <f>IFERROR(IF(AND(OR(Abfalldokumentation!$I925="BU3",Abfalldokumentation!$I925="Verkauf"),Abfalldokumentation!$N925="Schimmel",Abfalldokumentation!$O925="keinen Abnehmer/kein Schälpersonal"),"Div. Zipfel, ES ohne Verwendung",VLOOKUP(Abfalldokumentation!$M925,Produktgruppen!A:B,2,FALSE)),"-")</f>
        <v>Zipfel, ES ohne Verwendung</v>
      </c>
      <c r="M925" s="93" t="str">
        <f>IFERROR(VLOOKUP(Abfalldokumentation!$W925,Artikel!A:C,3,FALSE),Abfalldokumentation!$W925)</f>
        <v>VOS RW-SCHI ENDSTÜCK 35</v>
      </c>
      <c r="N925" s="94" t="str">
        <f>VLOOKUP(D925,'Liste Gründe'!A:D,2,FALSE)</f>
        <v>Schimmel</v>
      </c>
      <c r="O925" s="92" t="str">
        <f>IF(ISBLANK(F925),VLOOKUP(Abfalldokumentation!$X925,'Liste Gründe'!A:D,3,FALSE),F925)</f>
        <v>keine Verarbeitung</v>
      </c>
      <c r="P925" s="94" t="str">
        <f>IF(ISBLANK(Abfalldokumentation!$G925),"-",Abfalldokumentation!$G925)</f>
        <v>-</v>
      </c>
      <c r="Q925" s="93">
        <f t="shared" si="99"/>
        <v>40</v>
      </c>
      <c r="R925" s="94" t="str">
        <f t="shared" si="100"/>
        <v>Produkte</v>
      </c>
      <c r="S925" s="94" t="str">
        <f t="shared" si="101"/>
        <v>BUs</v>
      </c>
      <c r="T925" s="94" t="str">
        <f t="shared" si="102"/>
        <v>Symptome</v>
      </c>
      <c r="U925" s="94">
        <f>IFERROR(VLOOKUP(Abfalldokumentation!$W925,Kennzahlen!S:U,3,FALSE)*Abfalldokumentation!$J925,"0")</f>
        <v>60</v>
      </c>
      <c r="V925" s="93" t="str">
        <f>IF(ISBLANK(A925),VLOOKUP(Abfalldokumentation!$W925,'Linien - BU'!R:S,2,FALSE),A925)</f>
        <v>Schmelze</v>
      </c>
      <c r="W925" s="95">
        <f t="shared" si="103"/>
        <v>29501067</v>
      </c>
      <c r="X925" s="108">
        <f t="shared" si="104"/>
        <v>12</v>
      </c>
      <c r="Y925" s="34"/>
      <c r="AC925" s="34"/>
      <c r="AF925" s="34"/>
      <c r="AG925" s="34"/>
      <c r="AH925" s="34"/>
    </row>
    <row r="926" spans="1:34" ht="30" customHeight="1" x14ac:dyDescent="0.25">
      <c r="A926" s="50" t="s">
        <v>9</v>
      </c>
      <c r="B926" s="51">
        <v>29501101</v>
      </c>
      <c r="C926" s="51">
        <v>15</v>
      </c>
      <c r="D926" s="51">
        <v>61</v>
      </c>
      <c r="E926" s="52">
        <v>44475</v>
      </c>
      <c r="F926" s="53" t="s">
        <v>36</v>
      </c>
      <c r="G926" s="51" t="s">
        <v>36</v>
      </c>
      <c r="H926" s="55" t="str">
        <f>IFERROR(VLOOKUP(Abfalldokumentation!$B926,Artikel!A:C,3,FALSE),Abfalldokumentation!$B926)</f>
        <v>ABS BRIE-PAP</v>
      </c>
      <c r="I926" s="96" t="str">
        <f>VLOOKUP(V926,'Linien - BU'!A:B,2,FALSE)</f>
        <v>BU4</v>
      </c>
      <c r="J926" s="97">
        <f t="shared" si="98"/>
        <v>15</v>
      </c>
      <c r="K926" s="98">
        <f>Abfalldokumentation!$E926</f>
        <v>44475</v>
      </c>
      <c r="L926" s="97" t="str">
        <f>IFERROR(IF(AND(OR(Abfalldokumentation!$I926="BU3",Abfalldokumentation!$I926="Verkauf"),Abfalldokumentation!$N926="Schimmel",Abfalldokumentation!$O926="keinen Abnehmer/kein Schälpersonal"),"Div. Zipfel, ES ohne Verwendung",VLOOKUP(Abfalldokumentation!$M926,Produktgruppen!A:B,2,FALSE)),"-")</f>
        <v>ABS</v>
      </c>
      <c r="M926" s="99" t="str">
        <f>IFERROR(VLOOKUP(Abfalldokumentation!$W926,Artikel!A:C,3,FALSE),Abfalldokumentation!$W926)</f>
        <v>ABS BRIE-PAP</v>
      </c>
      <c r="N926" s="100" t="str">
        <f>VLOOKUP(D926,'Liste Gründe'!A:D,2,FALSE)</f>
        <v>keinen Verwendungszweck</v>
      </c>
      <c r="O926" s="98" t="str">
        <f>IF(ISBLANK(F926),VLOOKUP(Abfalldokumentation!$X926,'Liste Gründe'!A:D,3,FALSE),F926)</f>
        <v>-</v>
      </c>
      <c r="P926" s="100" t="str">
        <f>IF(ISBLANK(Abfalldokumentation!$G926),"-",Abfalldokumentation!$G926)</f>
        <v>-</v>
      </c>
      <c r="Q926" s="99">
        <f t="shared" si="99"/>
        <v>40</v>
      </c>
      <c r="R926" s="100" t="str">
        <f t="shared" si="100"/>
        <v>Produkte</v>
      </c>
      <c r="S926" s="100" t="str">
        <f t="shared" si="101"/>
        <v>BUs</v>
      </c>
      <c r="T926" s="100" t="str">
        <f t="shared" si="102"/>
        <v>Symptome</v>
      </c>
      <c r="U926" s="100">
        <f>IFERROR(VLOOKUP(Abfalldokumentation!$W926,Kennzahlen!S:U,3,FALSE)*Abfalldokumentation!$J926,"0")</f>
        <v>0.15</v>
      </c>
      <c r="V926" s="99" t="str">
        <f>IF(ISBLANK(A926),VLOOKUP(Abfalldokumentation!$W926,'Linien - BU'!R:S,2,FALSE),A926)</f>
        <v>BU4</v>
      </c>
      <c r="W926" s="95">
        <f t="shared" si="103"/>
        <v>29501101</v>
      </c>
      <c r="X926" s="108">
        <f t="shared" si="104"/>
        <v>61</v>
      </c>
      <c r="Y926" s="34"/>
      <c r="AC926" s="34"/>
      <c r="AF926" s="34"/>
      <c r="AG926" s="34"/>
      <c r="AH926" s="34"/>
    </row>
    <row r="927" spans="1:34" ht="30" customHeight="1" x14ac:dyDescent="0.25">
      <c r="A927" s="56" t="s">
        <v>41</v>
      </c>
      <c r="B927" s="57">
        <v>49500171</v>
      </c>
      <c r="C927" s="57">
        <v>130</v>
      </c>
      <c r="D927" s="57">
        <v>12</v>
      </c>
      <c r="E927" s="58">
        <v>44475</v>
      </c>
      <c r="F927" s="59" t="s">
        <v>15038</v>
      </c>
      <c r="G927" s="57" t="s">
        <v>36</v>
      </c>
      <c r="H927" s="61" t="str">
        <f>IFERROR(VLOOKUP(Abfalldokumentation!$B927,Artikel!A:C,3,FALSE),Abfalldokumentation!$B927)</f>
        <v>VOS RW-NATUR-STAUBK-GES</v>
      </c>
      <c r="I927" s="90" t="str">
        <f>VLOOKUP(V927,'Linien - BU'!A:B,2,FALSE)</f>
        <v>BU1</v>
      </c>
      <c r="J927" s="91">
        <f t="shared" si="98"/>
        <v>130</v>
      </c>
      <c r="K927" s="92">
        <f>Abfalldokumentation!$E927</f>
        <v>44475</v>
      </c>
      <c r="L927" s="91" t="str">
        <f>IFERROR(IF(AND(OR(Abfalldokumentation!$I927="BU3",Abfalldokumentation!$I927="Verkauf"),Abfalldokumentation!$N927="Schimmel",Abfalldokumentation!$O927="keinen Abnehmer/kein Schälpersonal"),"Div. Zipfel, ES ohne Verwendung",VLOOKUP(Abfalldokumentation!$M927,Produktgruppen!A:B,2,FALSE)),"-")</f>
        <v>Vorschmelz</v>
      </c>
      <c r="M927" s="93" t="str">
        <f>IFERROR(VLOOKUP(Abfalldokumentation!$W927,Artikel!A:C,3,FALSE),Abfalldokumentation!$W927)</f>
        <v>VOS RW-NATUR-STAUBK-GES</v>
      </c>
      <c r="N927" s="94" t="str">
        <f>VLOOKUP(D927,'Liste Gründe'!A:D,2,FALSE)</f>
        <v>Schimmel</v>
      </c>
      <c r="O927" s="92" t="str">
        <f>IF(ISBLANK(F927),VLOOKUP(Abfalldokumentation!$X927,'Liste Gründe'!A:D,3,FALSE),F927)</f>
        <v>spezifischer Einsatz</v>
      </c>
      <c r="P927" s="94" t="str">
        <f>IF(ISBLANK(Abfalldokumentation!$G927),"-",Abfalldokumentation!$G927)</f>
        <v>-</v>
      </c>
      <c r="Q927" s="93">
        <f t="shared" si="99"/>
        <v>40</v>
      </c>
      <c r="R927" s="94" t="str">
        <f t="shared" si="100"/>
        <v>Produkte</v>
      </c>
      <c r="S927" s="94" t="str">
        <f t="shared" si="101"/>
        <v>BUs</v>
      </c>
      <c r="T927" s="94" t="str">
        <f t="shared" si="102"/>
        <v>Symptome</v>
      </c>
      <c r="U927" s="94">
        <f>IFERROR(VLOOKUP(Abfalldokumentation!$W927,Kennzahlen!S:U,3,FALSE)*Abfalldokumentation!$J927,"0")</f>
        <v>152.63299999999998</v>
      </c>
      <c r="V927" s="93" t="str">
        <f>IF(ISBLANK(A927),VLOOKUP(Abfalldokumentation!$W927,'Linien - BU'!R:S,2,FALSE),A927)</f>
        <v>Schmelze</v>
      </c>
      <c r="W927" s="95">
        <f t="shared" si="103"/>
        <v>49500171</v>
      </c>
      <c r="X927" s="108">
        <f t="shared" si="104"/>
        <v>12</v>
      </c>
      <c r="Y927" s="34"/>
      <c r="AC927" s="34"/>
      <c r="AF927" s="34"/>
      <c r="AG927" s="34"/>
      <c r="AH927" s="34"/>
    </row>
    <row r="928" spans="1:34" ht="30" customHeight="1" x14ac:dyDescent="0.25">
      <c r="A928" s="50" t="s">
        <v>7</v>
      </c>
      <c r="B928" s="51" t="s">
        <v>64</v>
      </c>
      <c r="C928" s="51">
        <v>15</v>
      </c>
      <c r="D928" s="51">
        <v>12</v>
      </c>
      <c r="E928" s="52">
        <v>44475</v>
      </c>
      <c r="F928" s="53" t="s">
        <v>21</v>
      </c>
      <c r="G928" s="51"/>
      <c r="H928" s="55" t="str">
        <f>IFERROR(VLOOKUP(Abfalldokumentation!$B928,Artikel!A:C,3,FALSE),Abfalldokumentation!$B928)</f>
        <v>Blöcke</v>
      </c>
      <c r="I928" s="96" t="str">
        <f>VLOOKUP(V928,'Linien - BU'!A:B,2,FALSE)</f>
        <v>BU2</v>
      </c>
      <c r="J928" s="97">
        <f t="shared" si="98"/>
        <v>15</v>
      </c>
      <c r="K928" s="98">
        <f>Abfalldokumentation!$E928</f>
        <v>44475</v>
      </c>
      <c r="L928" s="97" t="str">
        <f>IFERROR(IF(AND(OR(Abfalldokumentation!$I928="BU3",Abfalldokumentation!$I928="Verkauf"),Abfalldokumentation!$N928="Schimmel",Abfalldokumentation!$O928="keinen Abnehmer/kein Schälpersonal"),"Div. Zipfel, ES ohne Verwendung",VLOOKUP(Abfalldokumentation!$M928,Produktgruppen!A:B,2,FALSE)),"-")</f>
        <v>Rohware</v>
      </c>
      <c r="M928" s="99" t="str">
        <f>IFERROR(VLOOKUP(Abfalldokumentation!$W928,Artikel!A:C,3,FALSE),Abfalldokumentation!$W928)</f>
        <v>Blöcke</v>
      </c>
      <c r="N928" s="100" t="str">
        <f>VLOOKUP(D928,'Liste Gründe'!A:D,2,FALSE)</f>
        <v>Schimmel</v>
      </c>
      <c r="O928" s="98" t="str">
        <f>IF(ISBLANK(F928),VLOOKUP(Abfalldokumentation!$X928,'Liste Gründe'!A:D,3,FALSE),F928)</f>
        <v>Luftzieher/Folienriss durch Transport</v>
      </c>
      <c r="P928" s="100" t="str">
        <f>IF(ISBLANK(Abfalldokumentation!$G928),"-",Abfalldokumentation!$G928)</f>
        <v>-</v>
      </c>
      <c r="Q928" s="99">
        <f t="shared" si="99"/>
        <v>40</v>
      </c>
      <c r="R928" s="100" t="str">
        <f t="shared" si="100"/>
        <v>Produkte</v>
      </c>
      <c r="S928" s="100" t="str">
        <f t="shared" si="101"/>
        <v>BUs</v>
      </c>
      <c r="T928" s="100" t="str">
        <f t="shared" si="102"/>
        <v>Symptome</v>
      </c>
      <c r="U928" s="100" t="str">
        <f>IFERROR(VLOOKUP(Abfalldokumentation!$W928,Kennzahlen!S:U,3,FALSE)*Abfalldokumentation!$J928,"0")</f>
        <v>0</v>
      </c>
      <c r="V928" s="99" t="str">
        <f>IF(ISBLANK(A928),VLOOKUP(Abfalldokumentation!$W928,'Linien - BU'!R:S,2,FALSE),A928)</f>
        <v>BU2</v>
      </c>
      <c r="W928" s="95" t="str">
        <f t="shared" si="103"/>
        <v>Blöcke</v>
      </c>
      <c r="X928" s="108">
        <f t="shared" si="104"/>
        <v>12</v>
      </c>
      <c r="Y928" s="34"/>
      <c r="AC928" s="34"/>
      <c r="AF928" s="34"/>
      <c r="AG928" s="34"/>
      <c r="AH928" s="34"/>
    </row>
    <row r="929" spans="1:34" ht="30" customHeight="1" x14ac:dyDescent="0.25">
      <c r="A929" s="56" t="s">
        <v>63</v>
      </c>
      <c r="B929" s="57" t="s">
        <v>75</v>
      </c>
      <c r="C929" s="57">
        <v>405</v>
      </c>
      <c r="D929" s="57">
        <v>30</v>
      </c>
      <c r="E929" s="58">
        <v>44475</v>
      </c>
      <c r="F929" s="59"/>
      <c r="G929" s="57" t="s">
        <v>36</v>
      </c>
      <c r="H929" s="61" t="str">
        <f>IFERROR(VLOOKUP(Abfalldokumentation!$B929,Artikel!A:C,3,FALSE),Abfalldokumentation!$B929)</f>
        <v>Diverses</v>
      </c>
      <c r="I929" s="90" t="str">
        <f>VLOOKUP(V929,'Linien - BU'!A:B,2,FALSE)</f>
        <v>BU1</v>
      </c>
      <c r="J929" s="91">
        <f t="shared" si="98"/>
        <v>405</v>
      </c>
      <c r="K929" s="92">
        <f>Abfalldokumentation!$E929</f>
        <v>44475</v>
      </c>
      <c r="L929" s="91" t="str">
        <f>IFERROR(IF(AND(OR(Abfalldokumentation!$I929="BU3",Abfalldokumentation!$I929="Verkauf"),Abfalldokumentation!$N929="Schimmel",Abfalldokumentation!$O929="keinen Abnehmer/kein Schälpersonal"),"Div. Zipfel, ES ohne Verwendung",VLOOKUP(Abfalldokumentation!$M929,Produktgruppen!A:B,2,FALSE)),"-")</f>
        <v>Diverses</v>
      </c>
      <c r="M929" s="93" t="str">
        <f>IFERROR(VLOOKUP(Abfalldokumentation!$W929,Artikel!A:C,3,FALSE),Abfalldokumentation!$W929)</f>
        <v>Diverses</v>
      </c>
      <c r="N929" s="94" t="str">
        <f>VLOOKUP(D929,'Liste Gründe'!A:D,2,FALSE)</f>
        <v>Linienbezogen</v>
      </c>
      <c r="O929" s="92" t="str">
        <f>IF(ISBLANK(F929),VLOOKUP(Abfalldokumentation!$X929,'Liste Gründe'!A:D,3,FALSE),F929)</f>
        <v>Maschinenabfall</v>
      </c>
      <c r="P929" s="94" t="str">
        <f>IF(ISBLANK(Abfalldokumentation!$G929),"-",Abfalldokumentation!$G929)</f>
        <v>-</v>
      </c>
      <c r="Q929" s="93">
        <f t="shared" si="99"/>
        <v>40</v>
      </c>
      <c r="R929" s="94" t="str">
        <f t="shared" si="100"/>
        <v>Produkte</v>
      </c>
      <c r="S929" s="94" t="str">
        <f t="shared" si="101"/>
        <v>BUs</v>
      </c>
      <c r="T929" s="94" t="str">
        <f t="shared" si="102"/>
        <v>Symptome</v>
      </c>
      <c r="U929" s="94" t="str">
        <f>IFERROR(VLOOKUP(Abfalldokumentation!$W929,Kennzahlen!S:U,3,FALSE)*Abfalldokumentation!$J929,"0")</f>
        <v>0</v>
      </c>
      <c r="V929" s="93" t="str">
        <f>IF(ISBLANK(A929),VLOOKUP(Abfalldokumentation!$W929,'Linien - BU'!R:S,2,FALSE),A929)</f>
        <v>Abfüllung</v>
      </c>
      <c r="W929" s="95" t="str">
        <f t="shared" si="103"/>
        <v>Diverses</v>
      </c>
      <c r="X929" s="108">
        <f t="shared" si="104"/>
        <v>30</v>
      </c>
      <c r="Y929" s="34"/>
      <c r="AC929" s="34"/>
      <c r="AF929" s="34"/>
      <c r="AG929" s="34"/>
      <c r="AH929" s="34"/>
    </row>
    <row r="930" spans="1:34" ht="30" customHeight="1" x14ac:dyDescent="0.25">
      <c r="A930" s="50" t="s">
        <v>37</v>
      </c>
      <c r="B930" s="51" t="s">
        <v>75</v>
      </c>
      <c r="C930" s="51">
        <v>22</v>
      </c>
      <c r="D930" s="51">
        <v>30</v>
      </c>
      <c r="E930" s="52">
        <v>44475</v>
      </c>
      <c r="F930" s="53"/>
      <c r="G930" s="51" t="s">
        <v>36</v>
      </c>
      <c r="H930" s="55" t="str">
        <f>IFERROR(VLOOKUP(Abfalldokumentation!$B930,Artikel!A:C,3,FALSE),Abfalldokumentation!$B930)</f>
        <v>Diverses</v>
      </c>
      <c r="I930" s="96" t="str">
        <f>VLOOKUP(V930,'Linien - BU'!A:B,2,FALSE)</f>
        <v>BU3</v>
      </c>
      <c r="J930" s="97">
        <f t="shared" si="98"/>
        <v>22</v>
      </c>
      <c r="K930" s="98">
        <f>Abfalldokumentation!$E930</f>
        <v>44475</v>
      </c>
      <c r="L930" s="97" t="str">
        <f>IFERROR(IF(AND(OR(Abfalldokumentation!$I930="BU3",Abfalldokumentation!$I930="Verkauf"),Abfalldokumentation!$N930="Schimmel",Abfalldokumentation!$O930="keinen Abnehmer/kein Schälpersonal"),"Div. Zipfel, ES ohne Verwendung",VLOOKUP(Abfalldokumentation!$M930,Produktgruppen!A:B,2,FALSE)),"-")</f>
        <v>Diverses</v>
      </c>
      <c r="M930" s="99" t="str">
        <f>IFERROR(VLOOKUP(Abfalldokumentation!$W930,Artikel!A:C,3,FALSE),Abfalldokumentation!$W930)</f>
        <v>Diverses</v>
      </c>
      <c r="N930" s="100" t="str">
        <f>VLOOKUP(D930,'Liste Gründe'!A:D,2,FALSE)</f>
        <v>Linienbezogen</v>
      </c>
      <c r="O930" s="98" t="str">
        <f>IF(ISBLANK(F930),VLOOKUP(Abfalldokumentation!$X930,'Liste Gründe'!A:D,3,FALSE),F930)</f>
        <v>Maschinenabfall</v>
      </c>
      <c r="P930" s="100" t="str">
        <f>IF(ISBLANK(Abfalldokumentation!$G930),"-",Abfalldokumentation!$G930)</f>
        <v>-</v>
      </c>
      <c r="Q930" s="99">
        <f t="shared" si="99"/>
        <v>40</v>
      </c>
      <c r="R930" s="100" t="str">
        <f t="shared" si="100"/>
        <v>Produkte</v>
      </c>
      <c r="S930" s="100" t="str">
        <f t="shared" si="101"/>
        <v>BUs</v>
      </c>
      <c r="T930" s="100" t="str">
        <f t="shared" si="102"/>
        <v>Symptome</v>
      </c>
      <c r="U930" s="100" t="str">
        <f>IFERROR(VLOOKUP(Abfalldokumentation!$W930,Kennzahlen!S:U,3,FALSE)*Abfalldokumentation!$J930,"0")</f>
        <v>0</v>
      </c>
      <c r="V930" s="99" t="str">
        <f>IF(ISBLANK(A930),VLOOKUP(Abfalldokumentation!$W930,'Linien - BU'!R:S,2,FALSE),A930)</f>
        <v>L33</v>
      </c>
      <c r="W930" s="95" t="str">
        <f t="shared" si="103"/>
        <v>Diverses</v>
      </c>
      <c r="X930" s="108">
        <f t="shared" si="104"/>
        <v>30</v>
      </c>
      <c r="Y930" s="34"/>
      <c r="AC930" s="34"/>
      <c r="AF930" s="34"/>
      <c r="AG930" s="34"/>
      <c r="AH930" s="34"/>
    </row>
    <row r="931" spans="1:34" ht="30" customHeight="1" x14ac:dyDescent="0.25">
      <c r="A931" s="56" t="s">
        <v>117</v>
      </c>
      <c r="B931" s="57" t="s">
        <v>75</v>
      </c>
      <c r="C931" s="57">
        <v>19.399999999999999</v>
      </c>
      <c r="D931" s="57">
        <v>30</v>
      </c>
      <c r="E931" s="58">
        <v>44475</v>
      </c>
      <c r="F931" s="59"/>
      <c r="G931" s="57" t="s">
        <v>36</v>
      </c>
      <c r="H931" s="61" t="str">
        <f>IFERROR(VLOOKUP(Abfalldokumentation!$B931,Artikel!A:C,3,FALSE),Abfalldokumentation!$B931)</f>
        <v>Diverses</v>
      </c>
      <c r="I931" s="90" t="str">
        <f>VLOOKUP(V931,'Linien - BU'!A:B,2,FALSE)</f>
        <v>BU4</v>
      </c>
      <c r="J931" s="91">
        <f t="shared" si="98"/>
        <v>19.399999999999999</v>
      </c>
      <c r="K931" s="92">
        <f>Abfalldokumentation!$E931</f>
        <v>44475</v>
      </c>
      <c r="L931" s="91" t="str">
        <f>IFERROR(IF(AND(OR(Abfalldokumentation!$I931="BU3",Abfalldokumentation!$I931="Verkauf"),Abfalldokumentation!$N931="Schimmel",Abfalldokumentation!$O931="keinen Abnehmer/kein Schälpersonal"),"Div. Zipfel, ES ohne Verwendung",VLOOKUP(Abfalldokumentation!$M931,Produktgruppen!A:B,2,FALSE)),"-")</f>
        <v>Diverses</v>
      </c>
      <c r="M931" s="93" t="str">
        <f>IFERROR(VLOOKUP(Abfalldokumentation!$W931,Artikel!A:C,3,FALSE),Abfalldokumentation!$W931)</f>
        <v>Diverses</v>
      </c>
      <c r="N931" s="94" t="str">
        <f>VLOOKUP(D931,'Liste Gründe'!A:D,2,FALSE)</f>
        <v>Linienbezogen</v>
      </c>
      <c r="O931" s="92" t="str">
        <f>IF(ISBLANK(F931),VLOOKUP(Abfalldokumentation!$X931,'Liste Gründe'!A:D,3,FALSE),F931)</f>
        <v>Maschinenabfall</v>
      </c>
      <c r="P931" s="94" t="str">
        <f>IF(ISBLANK(Abfalldokumentation!$G931),"-",Abfalldokumentation!$G931)</f>
        <v>-</v>
      </c>
      <c r="Q931" s="93">
        <f t="shared" si="99"/>
        <v>40</v>
      </c>
      <c r="R931" s="94" t="str">
        <f t="shared" si="100"/>
        <v>Produkte</v>
      </c>
      <c r="S931" s="94" t="str">
        <f t="shared" si="101"/>
        <v>BUs</v>
      </c>
      <c r="T931" s="94" t="str">
        <f t="shared" si="102"/>
        <v>Symptome</v>
      </c>
      <c r="U931" s="94" t="str">
        <f>IFERROR(VLOOKUP(Abfalldokumentation!$W931,Kennzahlen!S:U,3,FALSE)*Abfalldokumentation!$J931,"0")</f>
        <v>0</v>
      </c>
      <c r="V931" s="93" t="str">
        <f>IF(ISBLANK(A931),VLOOKUP(Abfalldokumentation!$W931,'Linien - BU'!R:S,2,FALSE),A931)</f>
        <v>Bu4</v>
      </c>
      <c r="W931" s="95" t="str">
        <f t="shared" si="103"/>
        <v>Diverses</v>
      </c>
      <c r="X931" s="108">
        <f t="shared" si="104"/>
        <v>30</v>
      </c>
      <c r="Y931" s="34"/>
      <c r="AC931" s="34"/>
      <c r="AF931" s="34"/>
      <c r="AG931" s="34"/>
      <c r="AH931" s="34"/>
    </row>
    <row r="932" spans="1:34" ht="30" customHeight="1" x14ac:dyDescent="0.25">
      <c r="A932" s="50" t="s">
        <v>7</v>
      </c>
      <c r="B932" s="51" t="s">
        <v>75</v>
      </c>
      <c r="C932" s="51">
        <v>69.900000000000006</v>
      </c>
      <c r="D932" s="51">
        <v>30</v>
      </c>
      <c r="E932" s="52">
        <v>44475</v>
      </c>
      <c r="F932" s="53"/>
      <c r="G932" s="51"/>
      <c r="H932" s="55" t="str">
        <f>IFERROR(VLOOKUP(Abfalldokumentation!$B932,Artikel!A:C,3,FALSE),Abfalldokumentation!$B932)</f>
        <v>Diverses</v>
      </c>
      <c r="I932" s="96" t="str">
        <f>VLOOKUP(V932,'Linien - BU'!A:B,2,FALSE)</f>
        <v>BU2</v>
      </c>
      <c r="J932" s="97">
        <f t="shared" si="98"/>
        <v>69.900000000000006</v>
      </c>
      <c r="K932" s="98">
        <f>Abfalldokumentation!$E932</f>
        <v>44475</v>
      </c>
      <c r="L932" s="97" t="str">
        <f>IFERROR(IF(AND(OR(Abfalldokumentation!$I932="BU3",Abfalldokumentation!$I932="Verkauf"),Abfalldokumentation!$N932="Schimmel",Abfalldokumentation!$O932="keinen Abnehmer/kein Schälpersonal"),"Div. Zipfel, ES ohne Verwendung",VLOOKUP(Abfalldokumentation!$M932,Produktgruppen!A:B,2,FALSE)),"-")</f>
        <v>Diverses</v>
      </c>
      <c r="M932" s="99" t="str">
        <f>IFERROR(VLOOKUP(Abfalldokumentation!$W932,Artikel!A:C,3,FALSE),Abfalldokumentation!$W932)</f>
        <v>Diverses</v>
      </c>
      <c r="N932" s="100" t="str">
        <f>VLOOKUP(D932,'Liste Gründe'!A:D,2,FALSE)</f>
        <v>Linienbezogen</v>
      </c>
      <c r="O932" s="98" t="str">
        <f>IF(ISBLANK(F932),VLOOKUP(Abfalldokumentation!$X932,'Liste Gründe'!A:D,3,FALSE),F932)</f>
        <v>Maschinenabfall</v>
      </c>
      <c r="P932" s="100" t="str">
        <f>IF(ISBLANK(Abfalldokumentation!$G932),"-",Abfalldokumentation!$G932)</f>
        <v>-</v>
      </c>
      <c r="Q932" s="99">
        <f t="shared" si="99"/>
        <v>40</v>
      </c>
      <c r="R932" s="100" t="str">
        <f t="shared" si="100"/>
        <v>Produkte</v>
      </c>
      <c r="S932" s="100" t="str">
        <f t="shared" si="101"/>
        <v>BUs</v>
      </c>
      <c r="T932" s="100" t="str">
        <f t="shared" si="102"/>
        <v>Symptome</v>
      </c>
      <c r="U932" s="100" t="str">
        <f>IFERROR(VLOOKUP(Abfalldokumentation!$W932,Kennzahlen!S:U,3,FALSE)*Abfalldokumentation!$J932,"0")</f>
        <v>0</v>
      </c>
      <c r="V932" s="99" t="str">
        <f>IF(ISBLANK(A932),VLOOKUP(Abfalldokumentation!$W932,'Linien - BU'!R:S,2,FALSE),A932)</f>
        <v>BU2</v>
      </c>
      <c r="W932" s="95" t="str">
        <f t="shared" si="103"/>
        <v>Diverses</v>
      </c>
      <c r="X932" s="108">
        <f t="shared" si="104"/>
        <v>30</v>
      </c>
      <c r="Y932" s="34"/>
      <c r="AC932" s="34"/>
      <c r="AF932" s="34"/>
      <c r="AG932" s="34"/>
      <c r="AH932" s="34"/>
    </row>
    <row r="933" spans="1:34" ht="30" customHeight="1" x14ac:dyDescent="0.25">
      <c r="A933" s="56" t="s">
        <v>140</v>
      </c>
      <c r="B933" s="57" t="s">
        <v>75</v>
      </c>
      <c r="C933" s="57">
        <v>11</v>
      </c>
      <c r="D933" s="57">
        <v>74</v>
      </c>
      <c r="E933" s="58">
        <v>44475</v>
      </c>
      <c r="F933" s="59" t="s">
        <v>68</v>
      </c>
      <c r="G933" s="57" t="s">
        <v>36</v>
      </c>
      <c r="H933" s="61" t="str">
        <f>IFERROR(VLOOKUP(Abfalldokumentation!$B933,Artikel!A:C,3,FALSE),Abfalldokumentation!$B933)</f>
        <v>Diverses</v>
      </c>
      <c r="I933" s="90" t="str">
        <f>VLOOKUP(V933,'Linien - BU'!A:B,2,FALSE)</f>
        <v>Rest</v>
      </c>
      <c r="J933" s="91">
        <f t="shared" si="98"/>
        <v>11</v>
      </c>
      <c r="K933" s="92">
        <f>Abfalldokumentation!$E933</f>
        <v>44475</v>
      </c>
      <c r="L933" s="91" t="str">
        <f>IFERROR(IF(AND(OR(Abfalldokumentation!$I933="BU3",Abfalldokumentation!$I933="Verkauf"),Abfalldokumentation!$N933="Schimmel",Abfalldokumentation!$O933="keinen Abnehmer/kein Schälpersonal"),"Div. Zipfel, ES ohne Verwendung",VLOOKUP(Abfalldokumentation!$M933,Produktgruppen!A:B,2,FALSE)),"-")</f>
        <v>Diverses</v>
      </c>
      <c r="M933" s="93" t="str">
        <f>IFERROR(VLOOKUP(Abfalldokumentation!$W933,Artikel!A:C,3,FALSE),Abfalldokumentation!$W933)</f>
        <v>Diverses</v>
      </c>
      <c r="N933" s="94" t="str">
        <f>VLOOKUP(D933,'Liste Gründe'!A:D,2,FALSE)</f>
        <v>Qualitätssicherung</v>
      </c>
      <c r="O933" s="92" t="str">
        <f>IF(ISBLANK(F933),VLOOKUP(Abfalldokumentation!$X933,'Liste Gründe'!A:D,3,FALSE),F933)</f>
        <v>Sensorik</v>
      </c>
      <c r="P933" s="94" t="str">
        <f>IF(ISBLANK(Abfalldokumentation!$G933),"-",Abfalldokumentation!$G933)</f>
        <v>-</v>
      </c>
      <c r="Q933" s="93">
        <f t="shared" si="99"/>
        <v>40</v>
      </c>
      <c r="R933" s="94" t="str">
        <f t="shared" si="100"/>
        <v>Produkte</v>
      </c>
      <c r="S933" s="94" t="str">
        <f t="shared" si="101"/>
        <v>BUs</v>
      </c>
      <c r="T933" s="94" t="str">
        <f t="shared" si="102"/>
        <v>Symptome</v>
      </c>
      <c r="U933" s="94" t="str">
        <f>IFERROR(VLOOKUP(Abfalldokumentation!$W933,Kennzahlen!S:U,3,FALSE)*Abfalldokumentation!$J933,"0")</f>
        <v>0</v>
      </c>
      <c r="V933" s="93" t="str">
        <f>IF(ISBLANK(A933),VLOOKUP(Abfalldokumentation!$W933,'Linien - BU'!R:S,2,FALSE),A933)</f>
        <v>QM</v>
      </c>
      <c r="W933" s="95" t="str">
        <f t="shared" si="103"/>
        <v>Diverses</v>
      </c>
      <c r="X933" s="108">
        <f t="shared" si="104"/>
        <v>74</v>
      </c>
      <c r="Y933" s="34"/>
      <c r="AC933" s="34"/>
      <c r="AF933" s="34"/>
      <c r="AG933" s="34"/>
      <c r="AH933" s="34"/>
    </row>
    <row r="934" spans="1:34" ht="30" customHeight="1" x14ac:dyDescent="0.25">
      <c r="A934" s="50" t="s">
        <v>41</v>
      </c>
      <c r="B934" s="51" t="s">
        <v>75</v>
      </c>
      <c r="C934" s="51">
        <v>97</v>
      </c>
      <c r="D934" s="51">
        <v>10</v>
      </c>
      <c r="E934" s="52">
        <v>44475</v>
      </c>
      <c r="F934" s="53"/>
      <c r="G934" s="54"/>
      <c r="H934" s="55" t="str">
        <f>IFERROR(VLOOKUP(Abfalldokumentation!$B934,Artikel!A:C,3,FALSE),Abfalldokumentation!$B934)</f>
        <v>Diverses</v>
      </c>
      <c r="I934" s="96" t="str">
        <f>VLOOKUP(V934,'Linien - BU'!A:B,2,FALSE)</f>
        <v>BU1</v>
      </c>
      <c r="J934" s="97">
        <f t="shared" si="98"/>
        <v>97</v>
      </c>
      <c r="K934" s="98">
        <f>Abfalldokumentation!$E934</f>
        <v>44475</v>
      </c>
      <c r="L934" s="97" t="str">
        <f>IFERROR(IF(AND(OR(Abfalldokumentation!$I934="BU3",Abfalldokumentation!$I934="Verkauf"),Abfalldokumentation!$N934="Schimmel",Abfalldokumentation!$O934="keinen Abnehmer/kein Schälpersonal"),"Div. Zipfel, ES ohne Verwendung",VLOOKUP(Abfalldokumentation!$M934,Produktgruppen!A:B,2,FALSE)),"-")</f>
        <v>Diverses</v>
      </c>
      <c r="M934" s="99" t="str">
        <f>IFERROR(VLOOKUP(Abfalldokumentation!$W934,Artikel!A:C,3,FALSE),Abfalldokumentation!$W934)</f>
        <v>Diverses</v>
      </c>
      <c r="N934" s="100" t="str">
        <f>VLOOKUP(D934,'Liste Gründe'!A:D,2,FALSE)</f>
        <v>Linienbezogen</v>
      </c>
      <c r="O934" s="98" t="str">
        <f>IF(ISBLANK(F934),VLOOKUP(Abfalldokumentation!$X934,'Liste Gründe'!A:D,3,FALSE),F934)</f>
        <v>Reinigung</v>
      </c>
      <c r="P934" s="100" t="str">
        <f>IF(ISBLANK(Abfalldokumentation!$G934),"-",Abfalldokumentation!$G934)</f>
        <v>-</v>
      </c>
      <c r="Q934" s="99">
        <f t="shared" si="99"/>
        <v>40</v>
      </c>
      <c r="R934" s="100" t="str">
        <f t="shared" si="100"/>
        <v>Produkte</v>
      </c>
      <c r="S934" s="100" t="str">
        <f t="shared" si="101"/>
        <v>BUs</v>
      </c>
      <c r="T934" s="100" t="str">
        <f t="shared" si="102"/>
        <v>Symptome</v>
      </c>
      <c r="U934" s="100" t="str">
        <f>IFERROR(VLOOKUP(Abfalldokumentation!$W934,Kennzahlen!S:U,3,FALSE)*Abfalldokumentation!$J934,"0")</f>
        <v>0</v>
      </c>
      <c r="V934" s="99" t="str">
        <f>IF(ISBLANK(A934),VLOOKUP(Abfalldokumentation!$W934,'Linien - BU'!R:S,2,FALSE),A934)</f>
        <v>Schmelze</v>
      </c>
      <c r="W934" s="95" t="str">
        <f t="shared" si="103"/>
        <v>Diverses</v>
      </c>
      <c r="X934" s="108">
        <f t="shared" si="104"/>
        <v>10</v>
      </c>
      <c r="Y934" s="34"/>
      <c r="AC934" s="34"/>
      <c r="AF934" s="34"/>
      <c r="AG934" s="34"/>
      <c r="AH934" s="34"/>
    </row>
    <row r="935" spans="1:34" ht="30" customHeight="1" x14ac:dyDescent="0.25">
      <c r="A935" s="56" t="s">
        <v>274</v>
      </c>
      <c r="B935" s="57" t="s">
        <v>15161</v>
      </c>
      <c r="C935" s="57">
        <v>60</v>
      </c>
      <c r="D935" s="57">
        <v>31</v>
      </c>
      <c r="E935" s="58">
        <v>44475</v>
      </c>
      <c r="F935" s="59" t="s">
        <v>186</v>
      </c>
      <c r="G935" s="57"/>
      <c r="H935" s="66" t="str">
        <f>IFERROR(VLOOKUP(Abfalldokumentation!$B935,Artikel!A:C,3,FALSE),Abfalldokumentation!$B935)</f>
        <v>ganze Wurst Gourme Schinken</v>
      </c>
      <c r="I935" s="90" t="str">
        <f>VLOOKUP(V935,'Linien - BU'!A:B,2,FALSE)</f>
        <v>BU1</v>
      </c>
      <c r="J935" s="91">
        <f t="shared" si="98"/>
        <v>60</v>
      </c>
      <c r="K935" s="92">
        <f>Abfalldokumentation!$E935</f>
        <v>44475</v>
      </c>
      <c r="L935" s="91" t="str">
        <f>IFERROR(IF(AND(OR(Abfalldokumentation!$I935="BU3",Abfalldokumentation!$I935="Verkauf"),Abfalldokumentation!$N935="Schimmel",Abfalldokumentation!$O935="keinen Abnehmer/kein Schälpersonal"),"Div. Zipfel, ES ohne Verwendung",VLOOKUP(Abfalldokumentation!$M935,Produktgruppen!A:B,2,FALSE)),"-")</f>
        <v>-</v>
      </c>
      <c r="M935" s="93" t="str">
        <f>IFERROR(VLOOKUP(Abfalldokumentation!$W935,Artikel!A:C,3,FALSE),Abfalldokumentation!$W935)</f>
        <v>ganze Wurst Gourme Schinken</v>
      </c>
      <c r="N935" s="94" t="str">
        <f>VLOOKUP(D935,'Liste Gründe'!A:D,2,FALSE)</f>
        <v>Linienbezogen</v>
      </c>
      <c r="O935" s="92" t="str">
        <f>IF(ISBLANK(F935),VLOOKUP(Abfalldokumentation!$X935,'Liste Gründe'!A:D,3,FALSE),F935)</f>
        <v>Bodenabfall Abfüllung</v>
      </c>
      <c r="P935" s="94" t="str">
        <f>IF(ISBLANK(Abfalldokumentation!$G935),"-",Abfalldokumentation!$G935)</f>
        <v>-</v>
      </c>
      <c r="Q935" s="93">
        <f t="shared" si="99"/>
        <v>40</v>
      </c>
      <c r="R935" s="94" t="str">
        <f t="shared" si="100"/>
        <v>Produkte</v>
      </c>
      <c r="S935" s="94" t="str">
        <f t="shared" si="101"/>
        <v>BUs</v>
      </c>
      <c r="T935" s="94" t="str">
        <f t="shared" si="102"/>
        <v>Symptome</v>
      </c>
      <c r="U935" s="94" t="str">
        <f>IFERROR(VLOOKUP(Abfalldokumentation!$W935,Kennzahlen!S:U,3,FALSE)*Abfalldokumentation!$J935,"0")</f>
        <v>0</v>
      </c>
      <c r="V935" s="93" t="str">
        <f>IF(ISBLANK(A935),VLOOKUP(Abfalldokumentation!$W935,'Linien - BU'!R:S,2,FALSE),A935)</f>
        <v>Räucherei</v>
      </c>
      <c r="W935" s="95" t="str">
        <f t="shared" si="103"/>
        <v>ganze Wurst Gourme Schinken</v>
      </c>
      <c r="X935" s="108">
        <f t="shared" si="104"/>
        <v>31</v>
      </c>
      <c r="Y935" s="34"/>
      <c r="AC935" s="34"/>
      <c r="AF935" s="34"/>
      <c r="AG935" s="34"/>
      <c r="AH935" s="34"/>
    </row>
    <row r="936" spans="1:34" ht="30" customHeight="1" x14ac:dyDescent="0.25">
      <c r="A936" s="50" t="s">
        <v>274</v>
      </c>
      <c r="B936" s="51" t="s">
        <v>15122</v>
      </c>
      <c r="C936" s="51">
        <v>10</v>
      </c>
      <c r="D936" s="51">
        <v>31</v>
      </c>
      <c r="E936" s="52">
        <v>44475</v>
      </c>
      <c r="F936" s="53" t="s">
        <v>186</v>
      </c>
      <c r="G936" s="51"/>
      <c r="H936" s="55" t="str">
        <f>IFERROR(VLOOKUP(Abfalldokumentation!$B936,Artikel!A:C,3,FALSE),Abfalldokumentation!$B936)</f>
        <v>ganze Wurst Gourmet Schinken</v>
      </c>
      <c r="I936" s="96" t="str">
        <f>VLOOKUP(V936,'Linien - BU'!A:B,2,FALSE)</f>
        <v>BU1</v>
      </c>
      <c r="J936" s="97">
        <f t="shared" si="98"/>
        <v>10</v>
      </c>
      <c r="K936" s="98">
        <f>Abfalldokumentation!$E936</f>
        <v>44475</v>
      </c>
      <c r="L936" s="97" t="str">
        <f>IFERROR(IF(AND(OR(Abfalldokumentation!$I936="BU3",Abfalldokumentation!$I936="Verkauf"),Abfalldokumentation!$N936="Schimmel",Abfalldokumentation!$O936="keinen Abnehmer/kein Schälpersonal"),"Div. Zipfel, ES ohne Verwendung",VLOOKUP(Abfalldokumentation!$M936,Produktgruppen!A:B,2,FALSE)),"-")</f>
        <v>ganze Würste</v>
      </c>
      <c r="M936" s="99" t="str">
        <f>IFERROR(VLOOKUP(Abfalldokumentation!$W936,Artikel!A:C,3,FALSE),Abfalldokumentation!$W936)</f>
        <v>ganze Wurst Gourmet Schinken</v>
      </c>
      <c r="N936" s="100" t="str">
        <f>VLOOKUP(D936,'Liste Gründe'!A:D,2,FALSE)</f>
        <v>Linienbezogen</v>
      </c>
      <c r="O936" s="98" t="str">
        <f>IF(ISBLANK(F936),VLOOKUP(Abfalldokumentation!$X936,'Liste Gründe'!A:D,3,FALSE),F936)</f>
        <v>Bodenabfall Abfüllung</v>
      </c>
      <c r="P936" s="100" t="str">
        <f>IF(ISBLANK(Abfalldokumentation!$G936),"-",Abfalldokumentation!$G936)</f>
        <v>-</v>
      </c>
      <c r="Q936" s="99">
        <f t="shared" si="99"/>
        <v>40</v>
      </c>
      <c r="R936" s="100" t="str">
        <f t="shared" si="100"/>
        <v>Produkte</v>
      </c>
      <c r="S936" s="100" t="str">
        <f t="shared" si="101"/>
        <v>BUs</v>
      </c>
      <c r="T936" s="100" t="str">
        <f t="shared" si="102"/>
        <v>Symptome</v>
      </c>
      <c r="U936" s="100" t="str">
        <f>IFERROR(VLOOKUP(Abfalldokumentation!$W936,Kennzahlen!S:U,3,FALSE)*Abfalldokumentation!$J936,"0")</f>
        <v>0</v>
      </c>
      <c r="V936" s="99" t="str">
        <f>IF(ISBLANK(A936),VLOOKUP(Abfalldokumentation!$W936,'Linien - BU'!R:S,2,FALSE),A936)</f>
        <v>Räucherei</v>
      </c>
      <c r="W936" s="95" t="str">
        <f t="shared" si="103"/>
        <v>ganze Wurst Gourmet Schinken</v>
      </c>
      <c r="X936" s="108">
        <f t="shared" si="104"/>
        <v>31</v>
      </c>
      <c r="Y936" s="34"/>
      <c r="AC936" s="34"/>
      <c r="AF936" s="34"/>
      <c r="AG936" s="34"/>
      <c r="AH936" s="34"/>
    </row>
    <row r="937" spans="1:34" ht="30" customHeight="1" x14ac:dyDescent="0.25">
      <c r="A937" s="56" t="s">
        <v>274</v>
      </c>
      <c r="B937" s="57" t="s">
        <v>15123</v>
      </c>
      <c r="C937" s="57">
        <v>10</v>
      </c>
      <c r="D937" s="57">
        <v>34</v>
      </c>
      <c r="E937" s="58">
        <v>44475</v>
      </c>
      <c r="F937" s="59" t="s">
        <v>186</v>
      </c>
      <c r="G937" s="57"/>
      <c r="H937" s="61" t="str">
        <f>IFERROR(VLOOKUP(Abfalldokumentation!$B937,Artikel!A:C,3,FALSE),Abfalldokumentation!$B937)</f>
        <v>ganze Wurst NA Extra</v>
      </c>
      <c r="I937" s="90" t="str">
        <f>VLOOKUP(V937,'Linien - BU'!A:B,2,FALSE)</f>
        <v>BU1</v>
      </c>
      <c r="J937" s="91">
        <f t="shared" si="98"/>
        <v>10</v>
      </c>
      <c r="K937" s="92">
        <f>Abfalldokumentation!$E937</f>
        <v>44475</v>
      </c>
      <c r="L937" s="91" t="str">
        <f>IFERROR(IF(AND(OR(Abfalldokumentation!$I937="BU3",Abfalldokumentation!$I937="Verkauf"),Abfalldokumentation!$N937="Schimmel",Abfalldokumentation!$O937="keinen Abnehmer/kein Schälpersonal"),"Div. Zipfel, ES ohne Verwendung",VLOOKUP(Abfalldokumentation!$M937,Produktgruppen!A:B,2,FALSE)),"-")</f>
        <v>ganze Würste</v>
      </c>
      <c r="M937" s="93" t="str">
        <f>IFERROR(VLOOKUP(Abfalldokumentation!$W937,Artikel!A:C,3,FALSE),Abfalldokumentation!$W937)</f>
        <v>ganze Wurst NA Extra</v>
      </c>
      <c r="N937" s="94" t="str">
        <f>VLOOKUP(D937,'Liste Gründe'!A:D,2,FALSE)</f>
        <v>Linienbezogen</v>
      </c>
      <c r="O937" s="92" t="str">
        <f>IF(ISBLANK(F937),VLOOKUP(Abfalldokumentation!$X937,'Liste Gründe'!A:D,3,FALSE),F937)</f>
        <v>Bodenabfall Abfüllung</v>
      </c>
      <c r="P937" s="94" t="str">
        <f>IF(ISBLANK(Abfalldokumentation!$G937),"-",Abfalldokumentation!$G937)</f>
        <v>-</v>
      </c>
      <c r="Q937" s="93">
        <f t="shared" si="99"/>
        <v>40</v>
      </c>
      <c r="R937" s="94" t="str">
        <f t="shared" si="100"/>
        <v>Produkte</v>
      </c>
      <c r="S937" s="94" t="str">
        <f t="shared" si="101"/>
        <v>BUs</v>
      </c>
      <c r="T937" s="94" t="str">
        <f t="shared" si="102"/>
        <v>Symptome</v>
      </c>
      <c r="U937" s="94" t="str">
        <f>IFERROR(VLOOKUP(Abfalldokumentation!$W937,Kennzahlen!S:U,3,FALSE)*Abfalldokumentation!$J937,"0")</f>
        <v>0</v>
      </c>
      <c r="V937" s="93" t="str">
        <f>IF(ISBLANK(A937),VLOOKUP(Abfalldokumentation!$W937,'Linien - BU'!R:S,2,FALSE),A937)</f>
        <v>Räucherei</v>
      </c>
      <c r="W937" s="95" t="str">
        <f t="shared" si="103"/>
        <v>ganze Wurst NA Extra</v>
      </c>
      <c r="X937" s="108">
        <f t="shared" si="104"/>
        <v>34</v>
      </c>
      <c r="Y937" s="34"/>
      <c r="AC937" s="34"/>
      <c r="AF937" s="34"/>
      <c r="AG937" s="34"/>
      <c r="AH937" s="34"/>
    </row>
    <row r="938" spans="1:34" ht="30" customHeight="1" x14ac:dyDescent="0.25">
      <c r="A938" s="50" t="s">
        <v>59</v>
      </c>
      <c r="B938" s="51" t="s">
        <v>57</v>
      </c>
      <c r="C938" s="51">
        <v>5.6</v>
      </c>
      <c r="D938" s="62">
        <v>73</v>
      </c>
      <c r="E938" s="52">
        <v>44475</v>
      </c>
      <c r="F938" s="53" t="s">
        <v>58</v>
      </c>
      <c r="G938" s="51" t="s">
        <v>36</v>
      </c>
      <c r="H938" s="55" t="str">
        <f>IFERROR(VLOOKUP(Abfalldokumentation!$B938,Artikel!A:C,3,FALSE),Abfalldokumentation!$B938)</f>
        <v>Laborproben</v>
      </c>
      <c r="I938" s="96" t="str">
        <f>VLOOKUP(V938,'Linien - BU'!A:B,2,FALSE)</f>
        <v>Rest</v>
      </c>
      <c r="J938" s="97">
        <f t="shared" si="98"/>
        <v>5.6</v>
      </c>
      <c r="K938" s="98">
        <f>Abfalldokumentation!$E938</f>
        <v>44475</v>
      </c>
      <c r="L938" s="97" t="str">
        <f>IFERROR(IF(AND(OR(Abfalldokumentation!$I938="BU3",Abfalldokumentation!$I938="Verkauf"),Abfalldokumentation!$N938="Schimmel",Abfalldokumentation!$O938="keinen Abnehmer/kein Schälpersonal"),"Div. Zipfel, ES ohne Verwendung",VLOOKUP(Abfalldokumentation!$M938,Produktgruppen!A:B,2,FALSE)),"-")</f>
        <v>Qualitätssicherung</v>
      </c>
      <c r="M938" s="99" t="str">
        <f>IFERROR(VLOOKUP(Abfalldokumentation!$W938,Artikel!A:C,3,FALSE),Abfalldokumentation!$W938)</f>
        <v>Laborproben</v>
      </c>
      <c r="N938" s="100" t="str">
        <f>VLOOKUP(D938,'Liste Gründe'!A:D,2,FALSE)</f>
        <v>Qualitätssicherung</v>
      </c>
      <c r="O938" s="98" t="str">
        <f>IF(ISBLANK(F938),VLOOKUP(Abfalldokumentation!$X938,'Liste Gründe'!A:D,3,FALSE),F938)</f>
        <v>Laborprobe</v>
      </c>
      <c r="P938" s="100" t="str">
        <f>IF(ISBLANK(Abfalldokumentation!$G938),"-",Abfalldokumentation!$G938)</f>
        <v>-</v>
      </c>
      <c r="Q938" s="99">
        <f t="shared" si="99"/>
        <v>40</v>
      </c>
      <c r="R938" s="100" t="str">
        <f t="shared" si="100"/>
        <v>Produkte</v>
      </c>
      <c r="S938" s="100" t="str">
        <f t="shared" si="101"/>
        <v>BUs</v>
      </c>
      <c r="T938" s="100" t="str">
        <f t="shared" si="102"/>
        <v>Symptome</v>
      </c>
      <c r="U938" s="100" t="str">
        <f>IFERROR(VLOOKUP(Abfalldokumentation!$W938,Kennzahlen!S:U,3,FALSE)*Abfalldokumentation!$J938,"0")</f>
        <v>0</v>
      </c>
      <c r="V938" s="99" t="str">
        <f>IF(ISBLANK(A938),VLOOKUP(Abfalldokumentation!$W938,'Linien - BU'!R:S,2,FALSE),A938)</f>
        <v>Labor</v>
      </c>
      <c r="W938" s="95" t="str">
        <f t="shared" si="103"/>
        <v>Laborproben</v>
      </c>
      <c r="X938" s="108">
        <f t="shared" si="104"/>
        <v>73</v>
      </c>
      <c r="Y938" s="34"/>
      <c r="AC938" s="34"/>
      <c r="AF938" s="34"/>
      <c r="AG938" s="34"/>
      <c r="AH938" s="34"/>
    </row>
    <row r="939" spans="1:34" ht="30" customHeight="1" x14ac:dyDescent="0.25">
      <c r="A939" s="56" t="s">
        <v>59</v>
      </c>
      <c r="B939" s="59" t="s">
        <v>90</v>
      </c>
      <c r="C939" s="57">
        <v>7</v>
      </c>
      <c r="D939" s="57">
        <v>70</v>
      </c>
      <c r="E939" s="58">
        <v>44475</v>
      </c>
      <c r="F939" s="59" t="s">
        <v>90</v>
      </c>
      <c r="G939" s="57" t="s">
        <v>36</v>
      </c>
      <c r="H939" s="61" t="str">
        <f>IFERROR(VLOOKUP(Abfalldokumentation!$B939,Artikel!A:C,3,FALSE),Abfalldokumentation!$B939)</f>
        <v>Rückstellproben</v>
      </c>
      <c r="I939" s="90" t="str">
        <f>VLOOKUP(V939,'Linien - BU'!A:B,2,FALSE)</f>
        <v>Rest</v>
      </c>
      <c r="J939" s="91">
        <f t="shared" si="98"/>
        <v>7</v>
      </c>
      <c r="K939" s="92">
        <f>Abfalldokumentation!$E939</f>
        <v>44475</v>
      </c>
      <c r="L939" s="91" t="str">
        <f>IFERROR(IF(AND(OR(Abfalldokumentation!$I939="BU3",Abfalldokumentation!$I939="Verkauf"),Abfalldokumentation!$N939="Schimmel",Abfalldokumentation!$O939="keinen Abnehmer/kein Schälpersonal"),"Div. Zipfel, ES ohne Verwendung",VLOOKUP(Abfalldokumentation!$M939,Produktgruppen!A:B,2,FALSE)),"-")</f>
        <v>Qualitätssicherung</v>
      </c>
      <c r="M939" s="93" t="str">
        <f>IFERROR(VLOOKUP(Abfalldokumentation!$W939,Artikel!A:C,3,FALSE),Abfalldokumentation!$W939)</f>
        <v>Rückstellproben</v>
      </c>
      <c r="N939" s="94" t="str">
        <f>VLOOKUP(D939,'Liste Gründe'!A:D,2,FALSE)</f>
        <v>Qualitätssicherung</v>
      </c>
      <c r="O939" s="92" t="str">
        <f>IF(ISBLANK(F939),VLOOKUP(Abfalldokumentation!$X939,'Liste Gründe'!A:D,3,FALSE),F939)</f>
        <v>Rückstellproben</v>
      </c>
      <c r="P939" s="94" t="str">
        <f>IF(ISBLANK(Abfalldokumentation!$G939),"-",Abfalldokumentation!$G939)</f>
        <v>-</v>
      </c>
      <c r="Q939" s="93">
        <f t="shared" si="99"/>
        <v>40</v>
      </c>
      <c r="R939" s="94" t="str">
        <f t="shared" si="100"/>
        <v>Produkte</v>
      </c>
      <c r="S939" s="94" t="str">
        <f t="shared" si="101"/>
        <v>BUs</v>
      </c>
      <c r="T939" s="94" t="str">
        <f t="shared" si="102"/>
        <v>Symptome</v>
      </c>
      <c r="U939" s="94" t="str">
        <f>IFERROR(VLOOKUP(Abfalldokumentation!$W939,Kennzahlen!S:U,3,FALSE)*Abfalldokumentation!$J939,"0")</f>
        <v>0</v>
      </c>
      <c r="V939" s="93" t="str">
        <f>IF(ISBLANK(A939),VLOOKUP(Abfalldokumentation!$W939,'Linien - BU'!R:S,2,FALSE),A939)</f>
        <v>Labor</v>
      </c>
      <c r="W939" s="95" t="str">
        <f t="shared" si="103"/>
        <v>Rückstellproben</v>
      </c>
      <c r="X939" s="108">
        <f t="shared" si="104"/>
        <v>70</v>
      </c>
      <c r="Y939" s="34"/>
      <c r="AC939" s="34"/>
      <c r="AF939" s="34"/>
      <c r="AG939" s="34"/>
      <c r="AH939" s="34"/>
    </row>
    <row r="940" spans="1:34" ht="30" customHeight="1" x14ac:dyDescent="0.25">
      <c r="A940" s="50" t="s">
        <v>59</v>
      </c>
      <c r="B940" s="53" t="s">
        <v>90</v>
      </c>
      <c r="C940" s="51">
        <v>29.2</v>
      </c>
      <c r="D940" s="51">
        <v>70</v>
      </c>
      <c r="E940" s="52">
        <v>44475</v>
      </c>
      <c r="F940" s="53" t="s">
        <v>90</v>
      </c>
      <c r="G940" s="51" t="s">
        <v>36</v>
      </c>
      <c r="H940" s="55" t="str">
        <f>IFERROR(VLOOKUP(Abfalldokumentation!$B940,Artikel!A:C,3,FALSE),Abfalldokumentation!$B940)</f>
        <v>Rückstellproben</v>
      </c>
      <c r="I940" s="96" t="str">
        <f>VLOOKUP(V940,'Linien - BU'!A:B,2,FALSE)</f>
        <v>Rest</v>
      </c>
      <c r="J940" s="97">
        <f t="shared" si="98"/>
        <v>29.2</v>
      </c>
      <c r="K940" s="98">
        <f>Abfalldokumentation!$E940</f>
        <v>44475</v>
      </c>
      <c r="L940" s="97" t="str">
        <f>IFERROR(IF(AND(OR(Abfalldokumentation!$I940="BU3",Abfalldokumentation!$I940="Verkauf"),Abfalldokumentation!$N940="Schimmel",Abfalldokumentation!$O940="keinen Abnehmer/kein Schälpersonal"),"Div. Zipfel, ES ohne Verwendung",VLOOKUP(Abfalldokumentation!$M940,Produktgruppen!A:B,2,FALSE)),"-")</f>
        <v>Qualitätssicherung</v>
      </c>
      <c r="M940" s="99" t="str">
        <f>IFERROR(VLOOKUP(Abfalldokumentation!$W940,Artikel!A:C,3,FALSE),Abfalldokumentation!$W940)</f>
        <v>Rückstellproben</v>
      </c>
      <c r="N940" s="100" t="str">
        <f>VLOOKUP(D940,'Liste Gründe'!A:D,2,FALSE)</f>
        <v>Qualitätssicherung</v>
      </c>
      <c r="O940" s="98" t="str">
        <f>IF(ISBLANK(F940),VLOOKUP(Abfalldokumentation!$X940,'Liste Gründe'!A:D,3,FALSE),F940)</f>
        <v>Rückstellproben</v>
      </c>
      <c r="P940" s="100" t="str">
        <f>IF(ISBLANK(Abfalldokumentation!$G940),"-",Abfalldokumentation!$G940)</f>
        <v>-</v>
      </c>
      <c r="Q940" s="99">
        <f t="shared" si="99"/>
        <v>40</v>
      </c>
      <c r="R940" s="100" t="str">
        <f t="shared" si="100"/>
        <v>Produkte</v>
      </c>
      <c r="S940" s="100" t="str">
        <f t="shared" si="101"/>
        <v>BUs</v>
      </c>
      <c r="T940" s="100" t="str">
        <f t="shared" si="102"/>
        <v>Symptome</v>
      </c>
      <c r="U940" s="100" t="str">
        <f>IFERROR(VLOOKUP(Abfalldokumentation!$W940,Kennzahlen!S:U,3,FALSE)*Abfalldokumentation!$J940,"0")</f>
        <v>0</v>
      </c>
      <c r="V940" s="99" t="str">
        <f>IF(ISBLANK(A940),VLOOKUP(Abfalldokumentation!$W940,'Linien - BU'!R:S,2,FALSE),A940)</f>
        <v>Labor</v>
      </c>
      <c r="W940" s="95" t="str">
        <f t="shared" si="103"/>
        <v>Rückstellproben</v>
      </c>
      <c r="X940" s="108">
        <f t="shared" si="104"/>
        <v>70</v>
      </c>
      <c r="Y940" s="34"/>
      <c r="AC940" s="34"/>
      <c r="AF940" s="34"/>
      <c r="AG940" s="34"/>
      <c r="AH940" s="34"/>
    </row>
    <row r="941" spans="1:34" ht="30" customHeight="1" x14ac:dyDescent="0.25">
      <c r="A941" s="56" t="s">
        <v>376</v>
      </c>
      <c r="B941" s="57">
        <v>23500062</v>
      </c>
      <c r="C941" s="57">
        <v>436.6</v>
      </c>
      <c r="D941" s="57">
        <v>12</v>
      </c>
      <c r="E941" s="58">
        <v>44476</v>
      </c>
      <c r="F941" s="59" t="s">
        <v>375</v>
      </c>
      <c r="G941" s="57" t="s">
        <v>36</v>
      </c>
      <c r="H941" s="61" t="str">
        <f>IFERROR(VLOOKUP(Abfalldokumentation!$B941,Artikel!A:C,3,FALSE),Abfalldokumentation!$B941)</f>
        <v>RIE Bio Gouda Mittelalt</v>
      </c>
      <c r="I941" s="90" t="str">
        <f>VLOOKUP(V941,'Linien - BU'!A:B,2,FALSE)</f>
        <v>BU3</v>
      </c>
      <c r="J941" s="91">
        <f t="shared" si="98"/>
        <v>436.6</v>
      </c>
      <c r="K941" s="92">
        <f>Abfalldokumentation!$E941</f>
        <v>44476</v>
      </c>
      <c r="L941" s="91" t="str">
        <f>IFERROR(IF(AND(OR(Abfalldokumentation!$I941="BU3",Abfalldokumentation!$I941="Verkauf"),Abfalldokumentation!$N941="Schimmel",Abfalldokumentation!$O941="keinen Abnehmer/kein Schälpersonal"),"Div. Zipfel, ES ohne Verwendung",VLOOKUP(Abfalldokumentation!$M941,Produktgruppen!A:B,2,FALSE)),"-")</f>
        <v>Riemen</v>
      </c>
      <c r="M941" s="93" t="str">
        <f>IFERROR(VLOOKUP(Abfalldokumentation!$W941,Artikel!A:C,3,FALSE),Abfalldokumentation!$W941)</f>
        <v>RIE Bio Gouda Mittelalt</v>
      </c>
      <c r="N941" s="94" t="str">
        <f>VLOOKUP(D941,'Liste Gründe'!A:D,2,FALSE)</f>
        <v>Schimmel</v>
      </c>
      <c r="O941" s="92" t="str">
        <f>IF(ISBLANK(F941),VLOOKUP(Abfalldokumentation!$X941,'Liste Gründe'!A:D,3,FALSE),F941)</f>
        <v>keine Zuständigkeiten</v>
      </c>
      <c r="P941" s="94" t="str">
        <f>IF(ISBLANK(Abfalldokumentation!$G941),"-",Abfalldokumentation!$G941)</f>
        <v>-</v>
      </c>
      <c r="Q941" s="93">
        <f t="shared" si="99"/>
        <v>40</v>
      </c>
      <c r="R941" s="94" t="str">
        <f t="shared" si="100"/>
        <v>Produkte</v>
      </c>
      <c r="S941" s="94" t="str">
        <f t="shared" si="101"/>
        <v>BUs</v>
      </c>
      <c r="T941" s="94" t="str">
        <f t="shared" si="102"/>
        <v>Symptome</v>
      </c>
      <c r="U941" s="94">
        <f>IFERROR(VLOOKUP(Abfalldokumentation!$W941,Kennzahlen!S:U,3,FALSE)*Abfalldokumentation!$J941,"0")</f>
        <v>3250.0940599999999</v>
      </c>
      <c r="V941" s="93" t="str">
        <f>IF(ISBLANK(A941),VLOOKUP(Abfalldokumentation!$W941,'Linien - BU'!R:S,2,FALSE),A941)</f>
        <v>L18</v>
      </c>
      <c r="W941" s="95">
        <f t="shared" si="103"/>
        <v>23500062</v>
      </c>
      <c r="X941" s="108">
        <f t="shared" si="104"/>
        <v>12</v>
      </c>
      <c r="Y941" s="34"/>
      <c r="AC941" s="34"/>
      <c r="AF941" s="34"/>
      <c r="AG941" s="34"/>
      <c r="AH941" s="34"/>
    </row>
    <row r="942" spans="1:34" ht="30" customHeight="1" x14ac:dyDescent="0.25">
      <c r="A942" s="50" t="s">
        <v>376</v>
      </c>
      <c r="B942" s="51">
        <v>23500062</v>
      </c>
      <c r="C942" s="51">
        <v>427</v>
      </c>
      <c r="D942" s="51">
        <v>12</v>
      </c>
      <c r="E942" s="52">
        <v>44476</v>
      </c>
      <c r="F942" s="53" t="s">
        <v>375</v>
      </c>
      <c r="G942" s="51" t="s">
        <v>36</v>
      </c>
      <c r="H942" s="55" t="str">
        <f>IFERROR(VLOOKUP(Abfalldokumentation!$B942,Artikel!A:C,3,FALSE),Abfalldokumentation!$B942)</f>
        <v>RIE Bio Gouda Mittelalt</v>
      </c>
      <c r="I942" s="96" t="str">
        <f>VLOOKUP(V942,'Linien - BU'!A:B,2,FALSE)</f>
        <v>BU3</v>
      </c>
      <c r="J942" s="97">
        <f t="shared" si="98"/>
        <v>427</v>
      </c>
      <c r="K942" s="98">
        <f>Abfalldokumentation!$E942</f>
        <v>44476</v>
      </c>
      <c r="L942" s="97" t="str">
        <f>IFERROR(IF(AND(OR(Abfalldokumentation!$I942="BU3",Abfalldokumentation!$I942="Verkauf"),Abfalldokumentation!$N942="Schimmel",Abfalldokumentation!$O942="keinen Abnehmer/kein Schälpersonal"),"Div. Zipfel, ES ohne Verwendung",VLOOKUP(Abfalldokumentation!$M942,Produktgruppen!A:B,2,FALSE)),"-")</f>
        <v>Riemen</v>
      </c>
      <c r="M942" s="99" t="str">
        <f>IFERROR(VLOOKUP(Abfalldokumentation!$W942,Artikel!A:C,3,FALSE),Abfalldokumentation!$W942)</f>
        <v>RIE Bio Gouda Mittelalt</v>
      </c>
      <c r="N942" s="100" t="str">
        <f>VLOOKUP(D942,'Liste Gründe'!A:D,2,FALSE)</f>
        <v>Schimmel</v>
      </c>
      <c r="O942" s="98" t="str">
        <f>IF(ISBLANK(F942),VLOOKUP(Abfalldokumentation!$X942,'Liste Gründe'!A:D,3,FALSE),F942)</f>
        <v>keine Zuständigkeiten</v>
      </c>
      <c r="P942" s="100" t="str">
        <f>IF(ISBLANK(Abfalldokumentation!$G942),"-",Abfalldokumentation!$G942)</f>
        <v>-</v>
      </c>
      <c r="Q942" s="99">
        <f t="shared" si="99"/>
        <v>40</v>
      </c>
      <c r="R942" s="100" t="str">
        <f t="shared" si="100"/>
        <v>Produkte</v>
      </c>
      <c r="S942" s="100" t="str">
        <f t="shared" si="101"/>
        <v>BUs</v>
      </c>
      <c r="T942" s="100" t="str">
        <f t="shared" si="102"/>
        <v>Symptome</v>
      </c>
      <c r="U942" s="100">
        <f>IFERROR(VLOOKUP(Abfalldokumentation!$W942,Kennzahlen!S:U,3,FALSE)*Abfalldokumentation!$J942,"0")</f>
        <v>3178.6306999999997</v>
      </c>
      <c r="V942" s="99" t="str">
        <f>IF(ISBLANK(A942),VLOOKUP(Abfalldokumentation!$W942,'Linien - BU'!R:S,2,FALSE),A942)</f>
        <v>L18</v>
      </c>
      <c r="W942" s="95">
        <f t="shared" si="103"/>
        <v>23500062</v>
      </c>
      <c r="X942" s="108">
        <f t="shared" si="104"/>
        <v>12</v>
      </c>
      <c r="Y942" s="34"/>
      <c r="AC942" s="34"/>
      <c r="AF942" s="34"/>
      <c r="AG942" s="34"/>
      <c r="AH942" s="34"/>
    </row>
    <row r="943" spans="1:34" ht="30" customHeight="1" x14ac:dyDescent="0.25">
      <c r="A943" s="56" t="s">
        <v>74</v>
      </c>
      <c r="B943" s="57">
        <v>29500531</v>
      </c>
      <c r="C943" s="57">
        <v>22</v>
      </c>
      <c r="D943" s="57">
        <v>12</v>
      </c>
      <c r="E943" s="58">
        <v>44476</v>
      </c>
      <c r="F943" s="59" t="s">
        <v>39</v>
      </c>
      <c r="G943" s="57" t="s">
        <v>36</v>
      </c>
      <c r="H943" s="61" t="str">
        <f>IFERROR(VLOOKUP(Abfalldokumentation!$B943,Artikel!A:C,3,FALSE),Abfalldokumentation!$B943)</f>
        <v>VOS mit Walnusskonzentr</v>
      </c>
      <c r="I943" s="90" t="str">
        <f>VLOOKUP(V943,'Linien - BU'!A:B,2,FALSE)</f>
        <v>BU1</v>
      </c>
      <c r="J943" s="91">
        <f t="shared" si="98"/>
        <v>22</v>
      </c>
      <c r="K943" s="92">
        <f>Abfalldokumentation!$E943</f>
        <v>44476</v>
      </c>
      <c r="L943" s="91" t="str">
        <f>IFERROR(IF(AND(OR(Abfalldokumentation!$I943="BU3",Abfalldokumentation!$I943="Verkauf"),Abfalldokumentation!$N943="Schimmel",Abfalldokumentation!$O943="keinen Abnehmer/kein Schälpersonal"),"Div. Zipfel, ES ohne Verwendung",VLOOKUP(Abfalldokumentation!$M943,Produktgruppen!A:B,2,FALSE)),"-")</f>
        <v>Vorschmelz</v>
      </c>
      <c r="M943" s="93" t="str">
        <f>IFERROR(VLOOKUP(Abfalldokumentation!$W943,Artikel!A:C,3,FALSE),Abfalldokumentation!$W943)</f>
        <v>VOS mit Walnusskonzentr</v>
      </c>
      <c r="N943" s="94" t="str">
        <f>VLOOKUP(D943,'Liste Gründe'!A:D,2,FALSE)</f>
        <v>Schimmel</v>
      </c>
      <c r="O943" s="92" t="str">
        <f>IF(ISBLANK(F943),VLOOKUP(Abfalldokumentation!$X943,'Liste Gründe'!A:D,3,FALSE),F943)</f>
        <v>keine Verarbeitung</v>
      </c>
      <c r="P943" s="94" t="str">
        <f>IF(ISBLANK(Abfalldokumentation!$G943),"-",Abfalldokumentation!$G943)</f>
        <v>-</v>
      </c>
      <c r="Q943" s="93">
        <f t="shared" si="99"/>
        <v>40</v>
      </c>
      <c r="R943" s="94" t="str">
        <f t="shared" si="100"/>
        <v>Produkte</v>
      </c>
      <c r="S943" s="94" t="str">
        <f t="shared" si="101"/>
        <v>BUs</v>
      </c>
      <c r="T943" s="94" t="str">
        <f t="shared" si="102"/>
        <v>Symptome</v>
      </c>
      <c r="U943" s="94" t="str">
        <f>IFERROR(VLOOKUP(Abfalldokumentation!$W943,Kennzahlen!S:U,3,FALSE)*Abfalldokumentation!$J943,"0")</f>
        <v>0</v>
      </c>
      <c r="V943" s="93" t="str">
        <f>IF(ISBLANK(A943),VLOOKUP(Abfalldokumentation!$W943,'Linien - BU'!R:S,2,FALSE),A943)</f>
        <v>RWV</v>
      </c>
      <c r="W943" s="95">
        <f t="shared" si="103"/>
        <v>29500531</v>
      </c>
      <c r="X943" s="108">
        <f t="shared" si="104"/>
        <v>12</v>
      </c>
      <c r="Y943" s="34"/>
      <c r="AC943" s="34"/>
      <c r="AF943" s="34"/>
      <c r="AG943" s="34"/>
      <c r="AH943" s="34"/>
    </row>
    <row r="944" spans="1:34" ht="30" customHeight="1" x14ac:dyDescent="0.25">
      <c r="A944" s="50" t="s">
        <v>41</v>
      </c>
      <c r="B944" s="51">
        <v>29500620</v>
      </c>
      <c r="C944" s="51">
        <v>20</v>
      </c>
      <c r="D944" s="51">
        <v>12</v>
      </c>
      <c r="E944" s="52">
        <v>44476</v>
      </c>
      <c r="F944" s="53" t="s">
        <v>39</v>
      </c>
      <c r="G944" s="51" t="s">
        <v>36</v>
      </c>
      <c r="H944" s="55" t="str">
        <f>IFERROR(VLOOKUP(Abfalldokumentation!$B944,Artikel!A:C,3,FALSE),Abfalldokumentation!$B944)</f>
        <v>VOS GRW Gartenkräuter 4</v>
      </c>
      <c r="I944" s="96" t="str">
        <f>VLOOKUP(V944,'Linien - BU'!A:B,2,FALSE)</f>
        <v>BU1</v>
      </c>
      <c r="J944" s="97">
        <f t="shared" si="98"/>
        <v>20</v>
      </c>
      <c r="K944" s="98">
        <f>Abfalldokumentation!$E944</f>
        <v>44476</v>
      </c>
      <c r="L944" s="97" t="str">
        <f>IFERROR(IF(AND(OR(Abfalldokumentation!$I944="BU3",Abfalldokumentation!$I944="Verkauf"),Abfalldokumentation!$N944="Schimmel",Abfalldokumentation!$O944="keinen Abnehmer/kein Schälpersonal"),"Div. Zipfel, ES ohne Verwendung",VLOOKUP(Abfalldokumentation!$M944,Produktgruppen!A:B,2,FALSE)),"-")</f>
        <v>Vorschmelz</v>
      </c>
      <c r="M944" s="99" t="str">
        <f>IFERROR(VLOOKUP(Abfalldokumentation!$W944,Artikel!A:C,3,FALSE),Abfalldokumentation!$W944)</f>
        <v>VOS GRW Gartenkräuter 4</v>
      </c>
      <c r="N944" s="100" t="str">
        <f>VLOOKUP(D944,'Liste Gründe'!A:D,2,FALSE)</f>
        <v>Schimmel</v>
      </c>
      <c r="O944" s="98" t="str">
        <f>IF(ISBLANK(F944),VLOOKUP(Abfalldokumentation!$X944,'Liste Gründe'!A:D,3,FALSE),F944)</f>
        <v>keine Verarbeitung</v>
      </c>
      <c r="P944" s="100" t="str">
        <f>IF(ISBLANK(Abfalldokumentation!$G944),"-",Abfalldokumentation!$G944)</f>
        <v>-</v>
      </c>
      <c r="Q944" s="99">
        <f t="shared" si="99"/>
        <v>40</v>
      </c>
      <c r="R944" s="100" t="str">
        <f t="shared" si="100"/>
        <v>Produkte</v>
      </c>
      <c r="S944" s="100" t="str">
        <f t="shared" si="101"/>
        <v>BUs</v>
      </c>
      <c r="T944" s="100" t="str">
        <f t="shared" si="102"/>
        <v>Symptome</v>
      </c>
      <c r="U944" s="100">
        <f>IFERROR(VLOOKUP(Abfalldokumentation!$W944,Kennzahlen!S:U,3,FALSE)*Abfalldokumentation!$J944,"0")</f>
        <v>10</v>
      </c>
      <c r="V944" s="99" t="str">
        <f>IF(ISBLANK(A944),VLOOKUP(Abfalldokumentation!$W944,'Linien - BU'!R:S,2,FALSE),A944)</f>
        <v>Schmelze</v>
      </c>
      <c r="W944" s="95">
        <f t="shared" si="103"/>
        <v>29500620</v>
      </c>
      <c r="X944" s="108">
        <f t="shared" si="104"/>
        <v>12</v>
      </c>
      <c r="Y944" s="34"/>
      <c r="AC944" s="34"/>
      <c r="AF944" s="34"/>
      <c r="AG944" s="34"/>
      <c r="AH944" s="34"/>
    </row>
    <row r="945" spans="1:34" ht="30" customHeight="1" x14ac:dyDescent="0.25">
      <c r="A945" s="56" t="s">
        <v>9</v>
      </c>
      <c r="B945" s="57">
        <v>29501010</v>
      </c>
      <c r="C945" s="57">
        <v>20</v>
      </c>
      <c r="D945" s="57">
        <v>61</v>
      </c>
      <c r="E945" s="58">
        <v>44476</v>
      </c>
      <c r="F945" s="59" t="s">
        <v>36</v>
      </c>
      <c r="G945" s="57" t="s">
        <v>36</v>
      </c>
      <c r="H945" s="61" t="str">
        <f>IFERROR(VLOOKUP(Abfalldokumentation!$B945,Artikel!A:C,3,FALSE),Abfalldokumentation!$B945)</f>
        <v>VOS SKZ EMM in Wurstfor</v>
      </c>
      <c r="I945" s="90" t="str">
        <f>VLOOKUP(V945,'Linien - BU'!A:B,2,FALSE)</f>
        <v>BU4</v>
      </c>
      <c r="J945" s="91">
        <f t="shared" si="98"/>
        <v>20</v>
      </c>
      <c r="K945" s="92">
        <f>Abfalldokumentation!$E945</f>
        <v>44476</v>
      </c>
      <c r="L945" s="91" t="str">
        <f>IFERROR(IF(AND(OR(Abfalldokumentation!$I945="BU3",Abfalldokumentation!$I945="Verkauf"),Abfalldokumentation!$N945="Schimmel",Abfalldokumentation!$O945="keinen Abnehmer/kein Schälpersonal"),"Div. Zipfel, ES ohne Verwendung",VLOOKUP(Abfalldokumentation!$M945,Produktgruppen!A:B,2,FALSE)),"-")</f>
        <v>Vorschmelz</v>
      </c>
      <c r="M945" s="93" t="str">
        <f>IFERROR(VLOOKUP(Abfalldokumentation!$W945,Artikel!A:C,3,FALSE),Abfalldokumentation!$W945)</f>
        <v>VOS SKZ EMM in Wurstfor</v>
      </c>
      <c r="N945" s="94" t="str">
        <f>VLOOKUP(D945,'Liste Gründe'!A:D,2,FALSE)</f>
        <v>keinen Verwendungszweck</v>
      </c>
      <c r="O945" s="92" t="str">
        <f>IF(ISBLANK(F945),VLOOKUP(Abfalldokumentation!$X945,'Liste Gründe'!A:D,3,FALSE),F945)</f>
        <v>-</v>
      </c>
      <c r="P945" s="94" t="str">
        <f>IF(ISBLANK(Abfalldokumentation!$G945),"-",Abfalldokumentation!$G945)</f>
        <v>-</v>
      </c>
      <c r="Q945" s="93">
        <f t="shared" si="99"/>
        <v>40</v>
      </c>
      <c r="R945" s="94" t="str">
        <f t="shared" si="100"/>
        <v>Produkte</v>
      </c>
      <c r="S945" s="94" t="str">
        <f t="shared" si="101"/>
        <v>BUs</v>
      </c>
      <c r="T945" s="94" t="str">
        <f t="shared" si="102"/>
        <v>Symptome</v>
      </c>
      <c r="U945" s="94" t="str">
        <f>IFERROR(VLOOKUP(Abfalldokumentation!$W945,Kennzahlen!S:U,3,FALSE)*Abfalldokumentation!$J945,"0")</f>
        <v>0</v>
      </c>
      <c r="V945" s="93" t="str">
        <f>IF(ISBLANK(A945),VLOOKUP(Abfalldokumentation!$W945,'Linien - BU'!R:S,2,FALSE),A945)</f>
        <v>BU4</v>
      </c>
      <c r="W945" s="95">
        <f t="shared" si="103"/>
        <v>29501010</v>
      </c>
      <c r="X945" s="108">
        <f t="shared" si="104"/>
        <v>61</v>
      </c>
      <c r="Y945" s="34"/>
      <c r="AC945" s="34"/>
      <c r="AF945" s="34"/>
      <c r="AG945" s="34"/>
      <c r="AH945" s="34"/>
    </row>
    <row r="946" spans="1:34" ht="30" customHeight="1" x14ac:dyDescent="0.25">
      <c r="A946" s="50" t="s">
        <v>9</v>
      </c>
      <c r="B946" s="51">
        <v>29501013</v>
      </c>
      <c r="C946" s="51">
        <v>10</v>
      </c>
      <c r="D946" s="51">
        <v>61</v>
      </c>
      <c r="E946" s="52">
        <v>44476</v>
      </c>
      <c r="F946" s="53" t="s">
        <v>36</v>
      </c>
      <c r="G946" s="51" t="s">
        <v>36</v>
      </c>
      <c r="H946" s="55" t="str">
        <f>IFERROR(VLOOKUP(Abfalldokumentation!$B946,Artikel!A:C,3,FALSE),Abfalldokumentation!$B946)</f>
        <v>ABS AT-ROTWEIN</v>
      </c>
      <c r="I946" s="96" t="str">
        <f>VLOOKUP(V946,'Linien - BU'!A:B,2,FALSE)</f>
        <v>BU4</v>
      </c>
      <c r="J946" s="97">
        <f t="shared" si="98"/>
        <v>10</v>
      </c>
      <c r="K946" s="98">
        <f>Abfalldokumentation!$E946</f>
        <v>44476</v>
      </c>
      <c r="L946" s="97" t="str">
        <f>IFERROR(IF(AND(OR(Abfalldokumentation!$I946="BU3",Abfalldokumentation!$I946="Verkauf"),Abfalldokumentation!$N946="Schimmel",Abfalldokumentation!$O946="keinen Abnehmer/kein Schälpersonal"),"Div. Zipfel, ES ohne Verwendung",VLOOKUP(Abfalldokumentation!$M946,Produktgruppen!A:B,2,FALSE)),"-")</f>
        <v>ABS</v>
      </c>
      <c r="M946" s="99" t="str">
        <f>IFERROR(VLOOKUP(Abfalldokumentation!$W946,Artikel!A:C,3,FALSE),Abfalldokumentation!$W946)</f>
        <v>ABS AT-ROTWEIN</v>
      </c>
      <c r="N946" s="100" t="str">
        <f>VLOOKUP(D946,'Liste Gründe'!A:D,2,FALSE)</f>
        <v>keinen Verwendungszweck</v>
      </c>
      <c r="O946" s="98" t="str">
        <f>IF(ISBLANK(F946),VLOOKUP(Abfalldokumentation!$X946,'Liste Gründe'!A:D,3,FALSE),F946)</f>
        <v>-</v>
      </c>
      <c r="P946" s="100" t="str">
        <f>IF(ISBLANK(Abfalldokumentation!$G946),"-",Abfalldokumentation!$G946)</f>
        <v>-</v>
      </c>
      <c r="Q946" s="99">
        <f t="shared" si="99"/>
        <v>40</v>
      </c>
      <c r="R946" s="100" t="str">
        <f t="shared" si="100"/>
        <v>Produkte</v>
      </c>
      <c r="S946" s="100" t="str">
        <f t="shared" si="101"/>
        <v>BUs</v>
      </c>
      <c r="T946" s="100" t="str">
        <f t="shared" si="102"/>
        <v>Symptome</v>
      </c>
      <c r="U946" s="100">
        <f>IFERROR(VLOOKUP(Abfalldokumentation!$W946,Kennzahlen!S:U,3,FALSE)*Abfalldokumentation!$J946,"0")</f>
        <v>1E-3</v>
      </c>
      <c r="V946" s="99" t="str">
        <f>IF(ISBLANK(A946),VLOOKUP(Abfalldokumentation!$W946,'Linien - BU'!R:S,2,FALSE),A946)</f>
        <v>BU4</v>
      </c>
      <c r="W946" s="95">
        <f t="shared" si="103"/>
        <v>29501013</v>
      </c>
      <c r="X946" s="108">
        <f t="shared" si="104"/>
        <v>61</v>
      </c>
      <c r="Y946" s="34"/>
      <c r="AC946" s="34"/>
      <c r="AF946" s="34"/>
      <c r="AG946" s="34"/>
      <c r="AH946" s="34"/>
    </row>
    <row r="947" spans="1:34" ht="30" customHeight="1" x14ac:dyDescent="0.25">
      <c r="A947" s="56" t="s">
        <v>15044</v>
      </c>
      <c r="B947" s="57">
        <v>29501073</v>
      </c>
      <c r="C947" s="57">
        <v>70</v>
      </c>
      <c r="D947" s="57">
        <v>12</v>
      </c>
      <c r="E947" s="58">
        <v>44476</v>
      </c>
      <c r="F947" s="59" t="s">
        <v>15041</v>
      </c>
      <c r="G947" s="57" t="s">
        <v>36</v>
      </c>
      <c r="H947" s="61" t="str">
        <f>IFERROR(VLOOKUP(Abfalldokumentation!$B947,Artikel!A:C,3,FALSE),Abfalldokumentation!$B947)</f>
        <v>VOS RW-NUSS-ZIPFEL</v>
      </c>
      <c r="I947" s="90" t="str">
        <f>VLOOKUP(V947,'Linien - BU'!A:B,2,FALSE)</f>
        <v>Verkauf</v>
      </c>
      <c r="J947" s="91">
        <f t="shared" si="98"/>
        <v>70</v>
      </c>
      <c r="K947" s="92">
        <f>Abfalldokumentation!$E947</f>
        <v>44476</v>
      </c>
      <c r="L947" s="91" t="str">
        <f>IFERROR(IF(AND(OR(Abfalldokumentation!$I947="BU3",Abfalldokumentation!$I947="Verkauf"),Abfalldokumentation!$N947="Schimmel",Abfalldokumentation!$O947="keinen Abnehmer/kein Schälpersonal"),"Div. Zipfel, ES ohne Verwendung",VLOOKUP(Abfalldokumentation!$M947,Produktgruppen!A:B,2,FALSE)),"-")</f>
        <v>Div. Zipfel, ES ohne Verwendung</v>
      </c>
      <c r="M947" s="93" t="str">
        <f>IFERROR(VLOOKUP(Abfalldokumentation!$W947,Artikel!A:C,3,FALSE),Abfalldokumentation!$W947)</f>
        <v>VOS RW-NUSS-ZIPFEL</v>
      </c>
      <c r="N947" s="94" t="str">
        <f>VLOOKUP(D947,'Liste Gründe'!A:D,2,FALSE)</f>
        <v>Schimmel</v>
      </c>
      <c r="O947" s="92" t="str">
        <f>IF(ISBLANK(F947),VLOOKUP(Abfalldokumentation!$X947,'Liste Gründe'!A:D,3,FALSE),F947)</f>
        <v>keinen Abnehmer/kein Schälpersonal</v>
      </c>
      <c r="P947" s="94" t="str">
        <f>IF(ISBLANK(Abfalldokumentation!$G947),"-",Abfalldokumentation!$G947)</f>
        <v>-</v>
      </c>
      <c r="Q947" s="93">
        <f t="shared" si="99"/>
        <v>40</v>
      </c>
      <c r="R947" s="94" t="str">
        <f t="shared" si="100"/>
        <v>Produkte</v>
      </c>
      <c r="S947" s="94" t="str">
        <f t="shared" si="101"/>
        <v>BUs</v>
      </c>
      <c r="T947" s="94" t="str">
        <f t="shared" si="102"/>
        <v>Symptome</v>
      </c>
      <c r="U947" s="94">
        <f>IFERROR(VLOOKUP(Abfalldokumentation!$W947,Kennzahlen!S:U,3,FALSE)*Abfalldokumentation!$J947,"0")</f>
        <v>35</v>
      </c>
      <c r="V947" s="93" t="str">
        <f>IF(ISBLANK(A947),VLOOKUP(Abfalldokumentation!$W947,'Linien - BU'!R:S,2,FALSE),A947)</f>
        <v>Verkauf</v>
      </c>
      <c r="W947" s="95">
        <f t="shared" si="103"/>
        <v>29501073</v>
      </c>
      <c r="X947" s="108">
        <f t="shared" si="104"/>
        <v>12</v>
      </c>
      <c r="Y947" s="34"/>
      <c r="AC947" s="34"/>
      <c r="AF947" s="34"/>
      <c r="AG947" s="34"/>
      <c r="AH947" s="34"/>
    </row>
    <row r="948" spans="1:34" ht="30" customHeight="1" x14ac:dyDescent="0.25">
      <c r="A948" s="50" t="s">
        <v>15044</v>
      </c>
      <c r="B948" s="51">
        <v>29501081</v>
      </c>
      <c r="C948" s="51">
        <v>220</v>
      </c>
      <c r="D948" s="51">
        <v>12</v>
      </c>
      <c r="E948" s="52">
        <v>44476</v>
      </c>
      <c r="F948" s="53" t="s">
        <v>15041</v>
      </c>
      <c r="G948" s="51" t="s">
        <v>36</v>
      </c>
      <c r="H948" s="55" t="str">
        <f>IFERROR(VLOOKUP(Abfalldokumentation!$B948,Artikel!A:C,3,FALSE),Abfalldokumentation!$B948)</f>
        <v>VOS RW-JALA-NAT ENDSTÜC</v>
      </c>
      <c r="I948" s="96" t="str">
        <f>VLOOKUP(V948,'Linien - BU'!A:B,2,FALSE)</f>
        <v>Verkauf</v>
      </c>
      <c r="J948" s="97">
        <f t="shared" si="98"/>
        <v>220</v>
      </c>
      <c r="K948" s="98">
        <f>Abfalldokumentation!$E948</f>
        <v>44476</v>
      </c>
      <c r="L948" s="97" t="str">
        <f>IFERROR(IF(AND(OR(Abfalldokumentation!$I948="BU3",Abfalldokumentation!$I948="Verkauf"),Abfalldokumentation!$N948="Schimmel",Abfalldokumentation!$O948="keinen Abnehmer/kein Schälpersonal"),"Div. Zipfel, ES ohne Verwendung",VLOOKUP(Abfalldokumentation!$M948,Produktgruppen!A:B,2,FALSE)),"-")</f>
        <v>Div. Zipfel, ES ohne Verwendung</v>
      </c>
      <c r="M948" s="99" t="str">
        <f>IFERROR(VLOOKUP(Abfalldokumentation!$W948,Artikel!A:C,3,FALSE),Abfalldokumentation!$W948)</f>
        <v>VOS RW-JALA-NAT ENDSTÜC</v>
      </c>
      <c r="N948" s="100" t="str">
        <f>VLOOKUP(D948,'Liste Gründe'!A:D,2,FALSE)</f>
        <v>Schimmel</v>
      </c>
      <c r="O948" s="98" t="str">
        <f>IF(ISBLANK(F948),VLOOKUP(Abfalldokumentation!$X948,'Liste Gründe'!A:D,3,FALSE),F948)</f>
        <v>keinen Abnehmer/kein Schälpersonal</v>
      </c>
      <c r="P948" s="100" t="str">
        <f>IF(ISBLANK(Abfalldokumentation!$G948),"-",Abfalldokumentation!$G948)</f>
        <v>-</v>
      </c>
      <c r="Q948" s="99">
        <f t="shared" si="99"/>
        <v>40</v>
      </c>
      <c r="R948" s="100" t="str">
        <f t="shared" si="100"/>
        <v>Produkte</v>
      </c>
      <c r="S948" s="100" t="str">
        <f t="shared" si="101"/>
        <v>BUs</v>
      </c>
      <c r="T948" s="100" t="str">
        <f t="shared" si="102"/>
        <v>Symptome</v>
      </c>
      <c r="U948" s="100">
        <f>IFERROR(VLOOKUP(Abfalldokumentation!$W948,Kennzahlen!S:U,3,FALSE)*Abfalldokumentation!$J948,"0")</f>
        <v>110</v>
      </c>
      <c r="V948" s="99" t="str">
        <f>IF(ISBLANK(A948),VLOOKUP(Abfalldokumentation!$W948,'Linien - BU'!R:S,2,FALSE),A948)</f>
        <v>Verkauf</v>
      </c>
      <c r="W948" s="95">
        <f t="shared" si="103"/>
        <v>29501081</v>
      </c>
      <c r="X948" s="108">
        <f t="shared" si="104"/>
        <v>12</v>
      </c>
      <c r="Y948" s="34"/>
      <c r="AC948" s="34"/>
      <c r="AF948" s="34"/>
      <c r="AG948" s="34"/>
      <c r="AH948" s="34"/>
    </row>
    <row r="949" spans="1:34" ht="30" customHeight="1" x14ac:dyDescent="0.25">
      <c r="A949" s="56" t="s">
        <v>8</v>
      </c>
      <c r="B949" s="57">
        <v>31000217</v>
      </c>
      <c r="C949" s="57">
        <v>245</v>
      </c>
      <c r="D949" s="57">
        <v>12</v>
      </c>
      <c r="E949" s="58">
        <v>44476</v>
      </c>
      <c r="F949" s="59" t="s">
        <v>375</v>
      </c>
      <c r="G949" s="57" t="s">
        <v>36</v>
      </c>
      <c r="H949" s="61" t="str">
        <f>IFERROR(VLOOKUP(Abfalldokumentation!$B949,Artikel!A:C,3,FALSE),Abfalldokumentation!$B949)</f>
        <v>BLO FRUCHT 5KG mit ganz</v>
      </c>
      <c r="I949" s="90" t="str">
        <f>VLOOKUP(V949,'Linien - BU'!A:B,2,FALSE)</f>
        <v>BU3</v>
      </c>
      <c r="J949" s="91">
        <f t="shared" si="98"/>
        <v>245</v>
      </c>
      <c r="K949" s="92">
        <f>Abfalldokumentation!$E949</f>
        <v>44476</v>
      </c>
      <c r="L949" s="91" t="str">
        <f>IFERROR(IF(AND(OR(Abfalldokumentation!$I949="BU3",Abfalldokumentation!$I949="Verkauf"),Abfalldokumentation!$N949="Schimmel",Abfalldokumentation!$O949="keinen Abnehmer/kein Schälpersonal"),"Div. Zipfel, ES ohne Verwendung",VLOOKUP(Abfalldokumentation!$M949,Produktgruppen!A:B,2,FALSE)),"-")</f>
        <v>-</v>
      </c>
      <c r="M949" s="93" t="str">
        <f>IFERROR(VLOOKUP(Abfalldokumentation!$W949,Artikel!A:C,3,FALSE),Abfalldokumentation!$W949)</f>
        <v>BLO FRUCHT 5KG mit ganz</v>
      </c>
      <c r="N949" s="94" t="str">
        <f>VLOOKUP(D949,'Liste Gründe'!A:D,2,FALSE)</f>
        <v>Schimmel</v>
      </c>
      <c r="O949" s="92" t="str">
        <f>IF(ISBLANK(F949),VLOOKUP(Abfalldokumentation!$X949,'Liste Gründe'!A:D,3,FALSE),F949)</f>
        <v>keine Zuständigkeiten</v>
      </c>
      <c r="P949" s="94" t="str">
        <f>IF(ISBLANK(Abfalldokumentation!$G949),"-",Abfalldokumentation!$G949)</f>
        <v>-</v>
      </c>
      <c r="Q949" s="93">
        <f t="shared" si="99"/>
        <v>40</v>
      </c>
      <c r="R949" s="94" t="str">
        <f t="shared" si="100"/>
        <v>Produkte</v>
      </c>
      <c r="S949" s="94" t="str">
        <f t="shared" si="101"/>
        <v>BUs</v>
      </c>
      <c r="T949" s="94" t="str">
        <f t="shared" si="102"/>
        <v>Symptome</v>
      </c>
      <c r="U949" s="94" t="str">
        <f>IFERROR(VLOOKUP(Abfalldokumentation!$W949,Kennzahlen!S:U,3,FALSE)*Abfalldokumentation!$J949,"0")</f>
        <v>0</v>
      </c>
      <c r="V949" s="93" t="str">
        <f>IF(ISBLANK(A949),VLOOKUP(Abfalldokumentation!$W949,'Linien - BU'!R:S,2,FALSE),A949)</f>
        <v>BU3</v>
      </c>
      <c r="W949" s="95">
        <f t="shared" si="103"/>
        <v>31000217</v>
      </c>
      <c r="X949" s="108">
        <f t="shared" si="104"/>
        <v>12</v>
      </c>
      <c r="Y949" s="34"/>
      <c r="AC949" s="34"/>
      <c r="AF949" s="34"/>
      <c r="AG949" s="34"/>
      <c r="AH949" s="34"/>
    </row>
    <row r="950" spans="1:34" ht="30" customHeight="1" x14ac:dyDescent="0.25">
      <c r="A950" s="50" t="s">
        <v>63</v>
      </c>
      <c r="B950" s="51">
        <v>32000106</v>
      </c>
      <c r="C950" s="51">
        <v>328</v>
      </c>
      <c r="D950" s="51">
        <v>31</v>
      </c>
      <c r="E950" s="52">
        <v>44476</v>
      </c>
      <c r="F950" s="53" t="s">
        <v>186</v>
      </c>
      <c r="G950" s="51" t="s">
        <v>204</v>
      </c>
      <c r="H950" s="55" t="str">
        <f>IFERROR(VLOOKUP(Abfalldokumentation!$B950,Artikel!A:C,3,FALSE),Abfalldokumentation!$B950)</f>
        <v>GRW SCHI-NAT 7,2GK NEUE</v>
      </c>
      <c r="I950" s="96" t="str">
        <f>VLOOKUP(V950,'Linien - BU'!A:B,2,FALSE)</f>
        <v>BU1</v>
      </c>
      <c r="J950" s="97">
        <f t="shared" si="98"/>
        <v>328</v>
      </c>
      <c r="K950" s="98">
        <f>Abfalldokumentation!$E950</f>
        <v>44476</v>
      </c>
      <c r="L950" s="97" t="str">
        <f>IFERROR(IF(AND(OR(Abfalldokumentation!$I950="BU3",Abfalldokumentation!$I950="Verkauf"),Abfalldokumentation!$N950="Schimmel",Abfalldokumentation!$O950="keinen Abnehmer/kein Schälpersonal"),"Div. Zipfel, ES ohne Verwendung",VLOOKUP(Abfalldokumentation!$M950,Produktgruppen!A:B,2,FALSE)),"-")</f>
        <v>RW</v>
      </c>
      <c r="M950" s="99" t="str">
        <f>IFERROR(VLOOKUP(Abfalldokumentation!$W950,Artikel!A:C,3,FALSE),Abfalldokumentation!$W950)</f>
        <v>GRW SCHI-NAT 7,2GK NEUE</v>
      </c>
      <c r="N950" s="100" t="str">
        <f>VLOOKUP(D950,'Liste Gründe'!A:D,2,FALSE)</f>
        <v>Linienbezogen</v>
      </c>
      <c r="O950" s="98" t="str">
        <f>IF(ISBLANK(F950),VLOOKUP(Abfalldokumentation!$X950,'Liste Gründe'!A:D,3,FALSE),F950)</f>
        <v>Bodenabfall Abfüllung</v>
      </c>
      <c r="P950" s="100" t="str">
        <f>IF(ISBLANK(Abfalldokumentation!$G950),"-",Abfalldokumentation!$G950)</f>
        <v>Clip gerissen</v>
      </c>
      <c r="Q950" s="99">
        <f t="shared" si="99"/>
        <v>40</v>
      </c>
      <c r="R950" s="100" t="str">
        <f t="shared" si="100"/>
        <v>Produkte</v>
      </c>
      <c r="S950" s="100" t="str">
        <f t="shared" si="101"/>
        <v>BUs</v>
      </c>
      <c r="T950" s="100" t="str">
        <f t="shared" si="102"/>
        <v>Symptome</v>
      </c>
      <c r="U950" s="100" t="str">
        <f>IFERROR(VLOOKUP(Abfalldokumentation!$W950,Kennzahlen!S:U,3,FALSE)*Abfalldokumentation!$J950,"0")</f>
        <v>0</v>
      </c>
      <c r="V950" s="99" t="str">
        <f>IF(ISBLANK(A950),VLOOKUP(Abfalldokumentation!$W950,'Linien - BU'!R:S,2,FALSE),A950)</f>
        <v>Abfüllung</v>
      </c>
      <c r="W950" s="95">
        <f t="shared" si="103"/>
        <v>32000106</v>
      </c>
      <c r="X950" s="108">
        <f t="shared" si="104"/>
        <v>31</v>
      </c>
      <c r="Y950" s="34"/>
      <c r="AC950" s="34"/>
      <c r="AF950" s="34"/>
      <c r="AG950" s="34"/>
      <c r="AH950" s="34"/>
    </row>
    <row r="951" spans="1:34" ht="30" customHeight="1" x14ac:dyDescent="0.25">
      <c r="A951" s="56" t="s">
        <v>7</v>
      </c>
      <c r="B951" s="57" t="s">
        <v>64</v>
      </c>
      <c r="C951" s="57">
        <v>49.5</v>
      </c>
      <c r="D951" s="57">
        <v>12</v>
      </c>
      <c r="E951" s="58">
        <v>44476</v>
      </c>
      <c r="F951" s="59" t="s">
        <v>21</v>
      </c>
      <c r="G951" s="57" t="s">
        <v>36</v>
      </c>
      <c r="H951" s="61" t="str">
        <f>IFERROR(VLOOKUP(Abfalldokumentation!$B951,Artikel!A:C,3,FALSE),Abfalldokumentation!$B951)</f>
        <v>Blöcke</v>
      </c>
      <c r="I951" s="90" t="str">
        <f>VLOOKUP(V951,'Linien - BU'!A:B,2,FALSE)</f>
        <v>BU2</v>
      </c>
      <c r="J951" s="91">
        <f t="shared" si="98"/>
        <v>49.5</v>
      </c>
      <c r="K951" s="92">
        <f>Abfalldokumentation!$E951</f>
        <v>44476</v>
      </c>
      <c r="L951" s="91" t="str">
        <f>IFERROR(IF(AND(OR(Abfalldokumentation!$I951="BU3",Abfalldokumentation!$I951="Verkauf"),Abfalldokumentation!$N951="Schimmel",Abfalldokumentation!$O951="keinen Abnehmer/kein Schälpersonal"),"Div. Zipfel, ES ohne Verwendung",VLOOKUP(Abfalldokumentation!$M951,Produktgruppen!A:B,2,FALSE)),"-")</f>
        <v>Rohware</v>
      </c>
      <c r="M951" s="93" t="str">
        <f>IFERROR(VLOOKUP(Abfalldokumentation!$W951,Artikel!A:C,3,FALSE),Abfalldokumentation!$W951)</f>
        <v>Blöcke</v>
      </c>
      <c r="N951" s="94" t="str">
        <f>VLOOKUP(D951,'Liste Gründe'!A:D,2,FALSE)</f>
        <v>Schimmel</v>
      </c>
      <c r="O951" s="92" t="str">
        <f>IF(ISBLANK(F951),VLOOKUP(Abfalldokumentation!$X951,'Liste Gründe'!A:D,3,FALSE),F951)</f>
        <v>Luftzieher/Folienriss durch Transport</v>
      </c>
      <c r="P951" s="94" t="str">
        <f>IF(ISBLANK(Abfalldokumentation!$G951),"-",Abfalldokumentation!$G951)</f>
        <v>-</v>
      </c>
      <c r="Q951" s="93">
        <f t="shared" si="99"/>
        <v>40</v>
      </c>
      <c r="R951" s="94" t="str">
        <f t="shared" si="100"/>
        <v>Produkte</v>
      </c>
      <c r="S951" s="94" t="str">
        <f t="shared" si="101"/>
        <v>BUs</v>
      </c>
      <c r="T951" s="94" t="str">
        <f t="shared" si="102"/>
        <v>Symptome</v>
      </c>
      <c r="U951" s="94" t="str">
        <f>IFERROR(VLOOKUP(Abfalldokumentation!$W951,Kennzahlen!S:U,3,FALSE)*Abfalldokumentation!$J951,"0")</f>
        <v>0</v>
      </c>
      <c r="V951" s="93" t="str">
        <f>IF(ISBLANK(A951),VLOOKUP(Abfalldokumentation!$W951,'Linien - BU'!R:S,2,FALSE),A951)</f>
        <v>BU2</v>
      </c>
      <c r="W951" s="95" t="str">
        <f t="shared" si="103"/>
        <v>Blöcke</v>
      </c>
      <c r="X951" s="108">
        <f t="shared" si="104"/>
        <v>12</v>
      </c>
      <c r="Y951" s="34"/>
      <c r="AC951" s="34"/>
      <c r="AF951" s="34"/>
      <c r="AG951" s="34"/>
      <c r="AH951" s="34"/>
    </row>
    <row r="952" spans="1:34" ht="30" customHeight="1" x14ac:dyDescent="0.25">
      <c r="A952" s="50" t="s">
        <v>8</v>
      </c>
      <c r="B952" s="51" t="s">
        <v>15169</v>
      </c>
      <c r="C952" s="51">
        <v>16</v>
      </c>
      <c r="D952" s="51">
        <v>30</v>
      </c>
      <c r="E952" s="52">
        <v>44476</v>
      </c>
      <c r="F952" s="53" t="s">
        <v>25</v>
      </c>
      <c r="G952" s="51" t="s">
        <v>36</v>
      </c>
      <c r="H952" s="55" t="str">
        <f>IFERROR(VLOOKUP(Abfalldokumentation!$B952,Artikel!A:C,3,FALSE),Abfalldokumentation!$B952)</f>
        <v>Div. Zipfel, Endstücke</v>
      </c>
      <c r="I952" s="96" t="str">
        <f>VLOOKUP(V952,'Linien - BU'!A:B,2,FALSE)</f>
        <v>BU3</v>
      </c>
      <c r="J952" s="97">
        <f t="shared" si="98"/>
        <v>16</v>
      </c>
      <c r="K952" s="98">
        <f>Abfalldokumentation!$E952</f>
        <v>44476</v>
      </c>
      <c r="L952" s="97" t="str">
        <f>IFERROR(IF(AND(OR(Abfalldokumentation!$I952="BU3",Abfalldokumentation!$I952="Verkauf"),Abfalldokumentation!$N952="Schimmel",Abfalldokumentation!$O952="keinen Abnehmer/kein Schälpersonal"),"Div. Zipfel, ES ohne Verwendung",VLOOKUP(Abfalldokumentation!$M952,Produktgruppen!A:B,2,FALSE)),"-")</f>
        <v>-</v>
      </c>
      <c r="M952" s="99" t="str">
        <f>IFERROR(VLOOKUP(Abfalldokumentation!$W952,Artikel!A:C,3,FALSE),Abfalldokumentation!$W952)</f>
        <v>Div. Zipfel, Endstücke</v>
      </c>
      <c r="N952" s="100" t="str">
        <f>VLOOKUP(D952,'Liste Gründe'!A:D,2,FALSE)</f>
        <v>Linienbezogen</v>
      </c>
      <c r="O952" s="98" t="str">
        <f>IF(ISBLANK(F952),VLOOKUP(Abfalldokumentation!$X952,'Liste Gründe'!A:D,3,FALSE),F952)</f>
        <v>Maschinenabfall</v>
      </c>
      <c r="P952" s="100" t="str">
        <f>IF(ISBLANK(Abfalldokumentation!$G952),"-",Abfalldokumentation!$G952)</f>
        <v>-</v>
      </c>
      <c r="Q952" s="99">
        <f t="shared" si="99"/>
        <v>40</v>
      </c>
      <c r="R952" s="100" t="str">
        <f t="shared" si="100"/>
        <v>Produkte</v>
      </c>
      <c r="S952" s="100" t="str">
        <f t="shared" si="101"/>
        <v>BUs</v>
      </c>
      <c r="T952" s="100" t="str">
        <f t="shared" si="102"/>
        <v>Symptome</v>
      </c>
      <c r="U952" s="100" t="str">
        <f>IFERROR(VLOOKUP(Abfalldokumentation!$W952,Kennzahlen!S:U,3,FALSE)*Abfalldokumentation!$J952,"0")</f>
        <v>0</v>
      </c>
      <c r="V952" s="99" t="str">
        <f>IF(ISBLANK(A952),VLOOKUP(Abfalldokumentation!$W952,'Linien - BU'!R:S,2,FALSE),A952)</f>
        <v>BU3</v>
      </c>
      <c r="W952" s="95" t="str">
        <f t="shared" si="103"/>
        <v>Div. Zipfel, Endstücke</v>
      </c>
      <c r="X952" s="108">
        <f t="shared" si="104"/>
        <v>30</v>
      </c>
      <c r="Y952" s="34"/>
      <c r="AC952" s="34"/>
      <c r="AF952" s="34"/>
      <c r="AG952" s="34"/>
      <c r="AH952" s="34"/>
    </row>
    <row r="953" spans="1:34" ht="30" customHeight="1" x14ac:dyDescent="0.25">
      <c r="A953" s="56" t="s">
        <v>63</v>
      </c>
      <c r="B953" s="57" t="s">
        <v>75</v>
      </c>
      <c r="C953" s="57">
        <v>328</v>
      </c>
      <c r="D953" s="57">
        <v>30</v>
      </c>
      <c r="E953" s="58">
        <v>44476</v>
      </c>
      <c r="F953" s="59"/>
      <c r="G953" s="57" t="s">
        <v>36</v>
      </c>
      <c r="H953" s="61" t="str">
        <f>IFERROR(VLOOKUP(Abfalldokumentation!$B953,Artikel!A:C,3,FALSE),Abfalldokumentation!$B953)</f>
        <v>Diverses</v>
      </c>
      <c r="I953" s="90" t="str">
        <f>VLOOKUP(V953,'Linien - BU'!A:B,2,FALSE)</f>
        <v>BU1</v>
      </c>
      <c r="J953" s="91">
        <f t="shared" si="98"/>
        <v>328</v>
      </c>
      <c r="K953" s="92">
        <f>Abfalldokumentation!$E953</f>
        <v>44476</v>
      </c>
      <c r="L953" s="91" t="str">
        <f>IFERROR(IF(AND(OR(Abfalldokumentation!$I953="BU3",Abfalldokumentation!$I953="Verkauf"),Abfalldokumentation!$N953="Schimmel",Abfalldokumentation!$O953="keinen Abnehmer/kein Schälpersonal"),"Div. Zipfel, ES ohne Verwendung",VLOOKUP(Abfalldokumentation!$M953,Produktgruppen!A:B,2,FALSE)),"-")</f>
        <v>Diverses</v>
      </c>
      <c r="M953" s="93" t="str">
        <f>IFERROR(VLOOKUP(Abfalldokumentation!$W953,Artikel!A:C,3,FALSE),Abfalldokumentation!$W953)</f>
        <v>Diverses</v>
      </c>
      <c r="N953" s="94" t="str">
        <f>VLOOKUP(D953,'Liste Gründe'!A:D,2,FALSE)</f>
        <v>Linienbezogen</v>
      </c>
      <c r="O953" s="92" t="str">
        <f>IF(ISBLANK(F953),VLOOKUP(Abfalldokumentation!$X953,'Liste Gründe'!A:D,3,FALSE),F953)</f>
        <v>Maschinenabfall</v>
      </c>
      <c r="P953" s="94" t="str">
        <f>IF(ISBLANK(Abfalldokumentation!$G953),"-",Abfalldokumentation!$G953)</f>
        <v>-</v>
      </c>
      <c r="Q953" s="93">
        <f t="shared" si="99"/>
        <v>40</v>
      </c>
      <c r="R953" s="94" t="str">
        <f t="shared" si="100"/>
        <v>Produkte</v>
      </c>
      <c r="S953" s="94" t="str">
        <f t="shared" si="101"/>
        <v>BUs</v>
      </c>
      <c r="T953" s="94" t="str">
        <f t="shared" si="102"/>
        <v>Symptome</v>
      </c>
      <c r="U953" s="94" t="str">
        <f>IFERROR(VLOOKUP(Abfalldokumentation!$W953,Kennzahlen!S:U,3,FALSE)*Abfalldokumentation!$J953,"0")</f>
        <v>0</v>
      </c>
      <c r="V953" s="93" t="str">
        <f>IF(ISBLANK(A953),VLOOKUP(Abfalldokumentation!$W953,'Linien - BU'!R:S,2,FALSE),A953)</f>
        <v>Abfüllung</v>
      </c>
      <c r="W953" s="95" t="str">
        <f t="shared" si="103"/>
        <v>Diverses</v>
      </c>
      <c r="X953" s="108">
        <f t="shared" si="104"/>
        <v>30</v>
      </c>
      <c r="Y953" s="34"/>
      <c r="AC953" s="34"/>
      <c r="AF953" s="34"/>
      <c r="AG953" s="34"/>
      <c r="AH953" s="34"/>
    </row>
    <row r="954" spans="1:34" ht="30" customHeight="1" x14ac:dyDescent="0.25">
      <c r="A954" s="50" t="s">
        <v>9</v>
      </c>
      <c r="B954" s="51" t="s">
        <v>75</v>
      </c>
      <c r="C954" s="51">
        <v>18</v>
      </c>
      <c r="D954" s="51">
        <v>30</v>
      </c>
      <c r="E954" s="52">
        <v>44476</v>
      </c>
      <c r="F954" s="53"/>
      <c r="G954" s="51" t="s">
        <v>36</v>
      </c>
      <c r="H954" s="55" t="str">
        <f>IFERROR(VLOOKUP(Abfalldokumentation!$B954,Artikel!A:C,3,FALSE),Abfalldokumentation!$B954)</f>
        <v>Diverses</v>
      </c>
      <c r="I954" s="96" t="str">
        <f>VLOOKUP(V954,'Linien - BU'!A:B,2,FALSE)</f>
        <v>BU4</v>
      </c>
      <c r="J954" s="97">
        <f t="shared" si="98"/>
        <v>18</v>
      </c>
      <c r="K954" s="98">
        <f>Abfalldokumentation!$E954</f>
        <v>44476</v>
      </c>
      <c r="L954" s="97" t="str">
        <f>IFERROR(IF(AND(OR(Abfalldokumentation!$I954="BU3",Abfalldokumentation!$I954="Verkauf"),Abfalldokumentation!$N954="Schimmel",Abfalldokumentation!$O954="keinen Abnehmer/kein Schälpersonal"),"Div. Zipfel, ES ohne Verwendung",VLOOKUP(Abfalldokumentation!$M954,Produktgruppen!A:B,2,FALSE)),"-")</f>
        <v>Diverses</v>
      </c>
      <c r="M954" s="99" t="str">
        <f>IFERROR(VLOOKUP(Abfalldokumentation!$W954,Artikel!A:C,3,FALSE),Abfalldokumentation!$W954)</f>
        <v>Diverses</v>
      </c>
      <c r="N954" s="100" t="str">
        <f>VLOOKUP(D954,'Liste Gründe'!A:D,2,FALSE)</f>
        <v>Linienbezogen</v>
      </c>
      <c r="O954" s="98" t="str">
        <f>IF(ISBLANK(F954),VLOOKUP(Abfalldokumentation!$X954,'Liste Gründe'!A:D,3,FALSE),F954)</f>
        <v>Maschinenabfall</v>
      </c>
      <c r="P954" s="100" t="str">
        <f>IF(ISBLANK(Abfalldokumentation!$G954),"-",Abfalldokumentation!$G954)</f>
        <v>-</v>
      </c>
      <c r="Q954" s="99">
        <f t="shared" si="99"/>
        <v>40</v>
      </c>
      <c r="R954" s="100" t="str">
        <f t="shared" si="100"/>
        <v>Produkte</v>
      </c>
      <c r="S954" s="100" t="str">
        <f t="shared" si="101"/>
        <v>BUs</v>
      </c>
      <c r="T954" s="100" t="str">
        <f t="shared" si="102"/>
        <v>Symptome</v>
      </c>
      <c r="U954" s="100" t="str">
        <f>IFERROR(VLOOKUP(Abfalldokumentation!$W954,Kennzahlen!S:U,3,FALSE)*Abfalldokumentation!$J954,"0")</f>
        <v>0</v>
      </c>
      <c r="V954" s="99" t="str">
        <f>IF(ISBLANK(A954),VLOOKUP(Abfalldokumentation!$W954,'Linien - BU'!R:S,2,FALSE),A954)</f>
        <v>BU4</v>
      </c>
      <c r="W954" s="95" t="str">
        <f t="shared" si="103"/>
        <v>Diverses</v>
      </c>
      <c r="X954" s="108">
        <f t="shared" si="104"/>
        <v>30</v>
      </c>
      <c r="Y954" s="34"/>
      <c r="AC954" s="34"/>
      <c r="AF954" s="34"/>
      <c r="AG954" s="34"/>
      <c r="AH954" s="34"/>
    </row>
    <row r="955" spans="1:34" ht="30" customHeight="1" x14ac:dyDescent="0.25">
      <c r="A955" s="56" t="s">
        <v>372</v>
      </c>
      <c r="B955" s="57" t="s">
        <v>75</v>
      </c>
      <c r="C955" s="57">
        <v>17</v>
      </c>
      <c r="D955" s="57">
        <v>30</v>
      </c>
      <c r="E955" s="58">
        <v>44476</v>
      </c>
      <c r="F955" s="59"/>
      <c r="G955" s="57" t="s">
        <v>36</v>
      </c>
      <c r="H955" s="61" t="str">
        <f>IFERROR(VLOOKUP(Abfalldokumentation!$B955,Artikel!A:C,3,FALSE),Abfalldokumentation!$B955)</f>
        <v>Diverses</v>
      </c>
      <c r="I955" s="90" t="str">
        <f>VLOOKUP(V955,'Linien - BU'!A:B,2,FALSE)</f>
        <v>BU3</v>
      </c>
      <c r="J955" s="91">
        <f t="shared" si="98"/>
        <v>17</v>
      </c>
      <c r="K955" s="92">
        <f>Abfalldokumentation!$E955</f>
        <v>44476</v>
      </c>
      <c r="L955" s="91" t="str">
        <f>IFERROR(IF(AND(OR(Abfalldokumentation!$I955="BU3",Abfalldokumentation!$I955="Verkauf"),Abfalldokumentation!$N955="Schimmel",Abfalldokumentation!$O955="keinen Abnehmer/kein Schälpersonal"),"Div. Zipfel, ES ohne Verwendung",VLOOKUP(Abfalldokumentation!$M955,Produktgruppen!A:B,2,FALSE)),"-")</f>
        <v>Diverses</v>
      </c>
      <c r="M955" s="93" t="str">
        <f>IFERROR(VLOOKUP(Abfalldokumentation!$W955,Artikel!A:C,3,FALSE),Abfalldokumentation!$W955)</f>
        <v>Diverses</v>
      </c>
      <c r="N955" s="94" t="str">
        <f>VLOOKUP(D955,'Liste Gründe'!A:D,2,FALSE)</f>
        <v>Linienbezogen</v>
      </c>
      <c r="O955" s="92" t="str">
        <f>IF(ISBLANK(F955),VLOOKUP(Abfalldokumentation!$X955,'Liste Gründe'!A:D,3,FALSE),F955)</f>
        <v>Maschinenabfall</v>
      </c>
      <c r="P955" s="94" t="str">
        <f>IF(ISBLANK(Abfalldokumentation!$G955),"-",Abfalldokumentation!$G955)</f>
        <v>-</v>
      </c>
      <c r="Q955" s="93">
        <f t="shared" si="99"/>
        <v>40</v>
      </c>
      <c r="R955" s="94" t="str">
        <f t="shared" si="100"/>
        <v>Produkte</v>
      </c>
      <c r="S955" s="94" t="str">
        <f t="shared" si="101"/>
        <v>BUs</v>
      </c>
      <c r="T955" s="94" t="str">
        <f t="shared" si="102"/>
        <v>Symptome</v>
      </c>
      <c r="U955" s="94" t="str">
        <f>IFERROR(VLOOKUP(Abfalldokumentation!$W955,Kennzahlen!S:U,3,FALSE)*Abfalldokumentation!$J955,"0")</f>
        <v>0</v>
      </c>
      <c r="V955" s="93" t="str">
        <f>IF(ISBLANK(A955),VLOOKUP(Abfalldokumentation!$W955,'Linien - BU'!R:S,2,FALSE),A955)</f>
        <v>L35</v>
      </c>
      <c r="W955" s="95" t="str">
        <f t="shared" si="103"/>
        <v>Diverses</v>
      </c>
      <c r="X955" s="108">
        <f t="shared" si="104"/>
        <v>30</v>
      </c>
      <c r="Y955" s="34"/>
      <c r="AC955" s="34"/>
      <c r="AF955" s="34"/>
      <c r="AG955" s="34"/>
      <c r="AH955" s="34"/>
    </row>
    <row r="956" spans="1:34" ht="30" customHeight="1" x14ac:dyDescent="0.25">
      <c r="A956" s="50" t="s">
        <v>373</v>
      </c>
      <c r="B956" s="51" t="s">
        <v>75</v>
      </c>
      <c r="C956" s="51">
        <v>22</v>
      </c>
      <c r="D956" s="51">
        <v>30</v>
      </c>
      <c r="E956" s="52">
        <v>44476</v>
      </c>
      <c r="F956" s="53"/>
      <c r="G956" s="51" t="s">
        <v>36</v>
      </c>
      <c r="H956" s="55" t="str">
        <f>IFERROR(VLOOKUP(Abfalldokumentation!$B956,Artikel!A:C,3,FALSE),Abfalldokumentation!$B956)</f>
        <v>Diverses</v>
      </c>
      <c r="I956" s="96" t="str">
        <f>VLOOKUP(V956,'Linien - BU'!A:B,2,FALSE)</f>
        <v>BU3</v>
      </c>
      <c r="J956" s="97">
        <f t="shared" si="98"/>
        <v>22</v>
      </c>
      <c r="K956" s="98">
        <f>Abfalldokumentation!$E956</f>
        <v>44476</v>
      </c>
      <c r="L956" s="97" t="str">
        <f>IFERROR(IF(AND(OR(Abfalldokumentation!$I956="BU3",Abfalldokumentation!$I956="Verkauf"),Abfalldokumentation!$N956="Schimmel",Abfalldokumentation!$O956="keinen Abnehmer/kein Schälpersonal"),"Div. Zipfel, ES ohne Verwendung",VLOOKUP(Abfalldokumentation!$M956,Produktgruppen!A:B,2,FALSE)),"-")</f>
        <v>Diverses</v>
      </c>
      <c r="M956" s="99" t="str">
        <f>IFERROR(VLOOKUP(Abfalldokumentation!$W956,Artikel!A:C,3,FALSE),Abfalldokumentation!$W956)</f>
        <v>Diverses</v>
      </c>
      <c r="N956" s="100" t="str">
        <f>VLOOKUP(D956,'Liste Gründe'!A:D,2,FALSE)</f>
        <v>Linienbezogen</v>
      </c>
      <c r="O956" s="98" t="str">
        <f>IF(ISBLANK(F956),VLOOKUP(Abfalldokumentation!$X956,'Liste Gründe'!A:D,3,FALSE),F956)</f>
        <v>Maschinenabfall</v>
      </c>
      <c r="P956" s="100" t="str">
        <f>IF(ISBLANK(Abfalldokumentation!$G956),"-",Abfalldokumentation!$G956)</f>
        <v>-</v>
      </c>
      <c r="Q956" s="99">
        <f t="shared" si="99"/>
        <v>40</v>
      </c>
      <c r="R956" s="100" t="str">
        <f t="shared" si="100"/>
        <v>Produkte</v>
      </c>
      <c r="S956" s="100" t="str">
        <f t="shared" si="101"/>
        <v>BUs</v>
      </c>
      <c r="T956" s="100" t="str">
        <f t="shared" si="102"/>
        <v>Symptome</v>
      </c>
      <c r="U956" s="100" t="str">
        <f>IFERROR(VLOOKUP(Abfalldokumentation!$W956,Kennzahlen!S:U,3,FALSE)*Abfalldokumentation!$J956,"0")</f>
        <v>0</v>
      </c>
      <c r="V956" s="99" t="str">
        <f>IF(ISBLANK(A956),VLOOKUP(Abfalldokumentation!$W956,'Linien - BU'!R:S,2,FALSE),A956)</f>
        <v>L11</v>
      </c>
      <c r="W956" s="95" t="str">
        <f t="shared" si="103"/>
        <v>Diverses</v>
      </c>
      <c r="X956" s="108">
        <f t="shared" si="104"/>
        <v>30</v>
      </c>
      <c r="Y956" s="34"/>
      <c r="AC956" s="34"/>
      <c r="AF956" s="34"/>
      <c r="AG956" s="34"/>
      <c r="AH956" s="34"/>
    </row>
    <row r="957" spans="1:34" ht="30" customHeight="1" x14ac:dyDescent="0.25">
      <c r="A957" s="56" t="s">
        <v>37</v>
      </c>
      <c r="B957" s="57" t="s">
        <v>75</v>
      </c>
      <c r="C957" s="57">
        <v>14</v>
      </c>
      <c r="D957" s="57">
        <v>30</v>
      </c>
      <c r="E957" s="58">
        <v>44476</v>
      </c>
      <c r="F957" s="59"/>
      <c r="G957" s="57" t="s">
        <v>36</v>
      </c>
      <c r="H957" s="61" t="str">
        <f>IFERROR(VLOOKUP(Abfalldokumentation!$B957,Artikel!A:C,3,FALSE),Abfalldokumentation!$B957)</f>
        <v>Diverses</v>
      </c>
      <c r="I957" s="90" t="str">
        <f>VLOOKUP(V957,'Linien - BU'!A:B,2,FALSE)</f>
        <v>BU3</v>
      </c>
      <c r="J957" s="91">
        <f t="shared" si="98"/>
        <v>14</v>
      </c>
      <c r="K957" s="92">
        <f>Abfalldokumentation!$E957</f>
        <v>44476</v>
      </c>
      <c r="L957" s="91" t="str">
        <f>IFERROR(IF(AND(OR(Abfalldokumentation!$I957="BU3",Abfalldokumentation!$I957="Verkauf"),Abfalldokumentation!$N957="Schimmel",Abfalldokumentation!$O957="keinen Abnehmer/kein Schälpersonal"),"Div. Zipfel, ES ohne Verwendung",VLOOKUP(Abfalldokumentation!$M957,Produktgruppen!A:B,2,FALSE)),"-")</f>
        <v>Diverses</v>
      </c>
      <c r="M957" s="93" t="str">
        <f>IFERROR(VLOOKUP(Abfalldokumentation!$W957,Artikel!A:C,3,FALSE),Abfalldokumentation!$W957)</f>
        <v>Diverses</v>
      </c>
      <c r="N957" s="94" t="str">
        <f>VLOOKUP(D957,'Liste Gründe'!A:D,2,FALSE)</f>
        <v>Linienbezogen</v>
      </c>
      <c r="O957" s="92" t="str">
        <f>IF(ISBLANK(F957),VLOOKUP(Abfalldokumentation!$X957,'Liste Gründe'!A:D,3,FALSE),F957)</f>
        <v>Maschinenabfall</v>
      </c>
      <c r="P957" s="94" t="str">
        <f>IF(ISBLANK(Abfalldokumentation!$G957),"-",Abfalldokumentation!$G957)</f>
        <v>-</v>
      </c>
      <c r="Q957" s="93">
        <f t="shared" si="99"/>
        <v>40</v>
      </c>
      <c r="R957" s="94" t="str">
        <f t="shared" si="100"/>
        <v>Produkte</v>
      </c>
      <c r="S957" s="94" t="str">
        <f t="shared" si="101"/>
        <v>BUs</v>
      </c>
      <c r="T957" s="94" t="str">
        <f t="shared" si="102"/>
        <v>Symptome</v>
      </c>
      <c r="U957" s="94" t="str">
        <f>IFERROR(VLOOKUP(Abfalldokumentation!$W957,Kennzahlen!S:U,3,FALSE)*Abfalldokumentation!$J957,"0")</f>
        <v>0</v>
      </c>
      <c r="V957" s="93" t="str">
        <f>IF(ISBLANK(A957),VLOOKUP(Abfalldokumentation!$W957,'Linien - BU'!R:S,2,FALSE),A957)</f>
        <v>L33</v>
      </c>
      <c r="W957" s="95" t="str">
        <f t="shared" si="103"/>
        <v>Diverses</v>
      </c>
      <c r="X957" s="108">
        <f t="shared" si="104"/>
        <v>30</v>
      </c>
      <c r="Y957" s="34"/>
      <c r="AC957" s="34"/>
      <c r="AF957" s="34"/>
      <c r="AG957" s="34"/>
      <c r="AH957" s="34"/>
    </row>
    <row r="958" spans="1:34" ht="30" customHeight="1" x14ac:dyDescent="0.25">
      <c r="A958" s="50" t="s">
        <v>373</v>
      </c>
      <c r="B958" s="51" t="s">
        <v>75</v>
      </c>
      <c r="C958" s="51">
        <v>10</v>
      </c>
      <c r="D958" s="51">
        <v>30</v>
      </c>
      <c r="E958" s="52">
        <v>44476</v>
      </c>
      <c r="F958" s="53"/>
      <c r="G958" s="51" t="s">
        <v>36</v>
      </c>
      <c r="H958" s="55" t="str">
        <f>IFERROR(VLOOKUP(Abfalldokumentation!$B958,Artikel!A:C,3,FALSE),Abfalldokumentation!$B958)</f>
        <v>Diverses</v>
      </c>
      <c r="I958" s="96" t="str">
        <f>VLOOKUP(V958,'Linien - BU'!A:B,2,FALSE)</f>
        <v>BU3</v>
      </c>
      <c r="J958" s="97">
        <f t="shared" si="98"/>
        <v>10</v>
      </c>
      <c r="K958" s="98">
        <f>Abfalldokumentation!$E958</f>
        <v>44476</v>
      </c>
      <c r="L958" s="97" t="str">
        <f>IFERROR(IF(AND(OR(Abfalldokumentation!$I958="BU3",Abfalldokumentation!$I958="Verkauf"),Abfalldokumentation!$N958="Schimmel",Abfalldokumentation!$O958="keinen Abnehmer/kein Schälpersonal"),"Div. Zipfel, ES ohne Verwendung",VLOOKUP(Abfalldokumentation!$M958,Produktgruppen!A:B,2,FALSE)),"-")</f>
        <v>Diverses</v>
      </c>
      <c r="M958" s="99" t="str">
        <f>IFERROR(VLOOKUP(Abfalldokumentation!$W958,Artikel!A:C,3,FALSE),Abfalldokumentation!$W958)</f>
        <v>Diverses</v>
      </c>
      <c r="N958" s="100" t="str">
        <f>VLOOKUP(D958,'Liste Gründe'!A:D,2,FALSE)</f>
        <v>Linienbezogen</v>
      </c>
      <c r="O958" s="98" t="str">
        <f>IF(ISBLANK(F958),VLOOKUP(Abfalldokumentation!$X958,'Liste Gründe'!A:D,3,FALSE),F958)</f>
        <v>Maschinenabfall</v>
      </c>
      <c r="P958" s="100" t="str">
        <f>IF(ISBLANK(Abfalldokumentation!$G958),"-",Abfalldokumentation!$G958)</f>
        <v>-</v>
      </c>
      <c r="Q958" s="99">
        <f t="shared" si="99"/>
        <v>40</v>
      </c>
      <c r="R958" s="100" t="str">
        <f t="shared" si="100"/>
        <v>Produkte</v>
      </c>
      <c r="S958" s="100" t="str">
        <f t="shared" si="101"/>
        <v>BUs</v>
      </c>
      <c r="T958" s="100" t="str">
        <f t="shared" si="102"/>
        <v>Symptome</v>
      </c>
      <c r="U958" s="100" t="str">
        <f>IFERROR(VLOOKUP(Abfalldokumentation!$W958,Kennzahlen!S:U,3,FALSE)*Abfalldokumentation!$J958,"0")</f>
        <v>0</v>
      </c>
      <c r="V958" s="99" t="str">
        <f>IF(ISBLANK(A958),VLOOKUP(Abfalldokumentation!$W958,'Linien - BU'!R:S,2,FALSE),A958)</f>
        <v>L11</v>
      </c>
      <c r="W958" s="95" t="str">
        <f t="shared" si="103"/>
        <v>Diverses</v>
      </c>
      <c r="X958" s="108">
        <f t="shared" si="104"/>
        <v>30</v>
      </c>
      <c r="Y958" s="34"/>
      <c r="AC958" s="34"/>
      <c r="AF958" s="34"/>
      <c r="AG958" s="34"/>
      <c r="AH958" s="34"/>
    </row>
    <row r="959" spans="1:34" ht="30" customHeight="1" x14ac:dyDescent="0.25">
      <c r="A959" s="56" t="s">
        <v>374</v>
      </c>
      <c r="B959" s="57" t="s">
        <v>75</v>
      </c>
      <c r="C959" s="57">
        <v>45</v>
      </c>
      <c r="D959" s="57">
        <v>22</v>
      </c>
      <c r="E959" s="58">
        <v>44476</v>
      </c>
      <c r="F959" s="59" t="s">
        <v>95</v>
      </c>
      <c r="G959" s="57" t="s">
        <v>36</v>
      </c>
      <c r="H959" s="61" t="str">
        <f>IFERROR(VLOOKUP(Abfalldokumentation!$B959,Artikel!A:C,3,FALSE),Abfalldokumentation!$B959)</f>
        <v>Diverses</v>
      </c>
      <c r="I959" s="90" t="str">
        <f>VLOOKUP(V959,'Linien - BU'!A:B,2,FALSE)</f>
        <v>Rest</v>
      </c>
      <c r="J959" s="91">
        <f t="shared" si="98"/>
        <v>45</v>
      </c>
      <c r="K959" s="92">
        <f>Abfalldokumentation!$E959</f>
        <v>44476</v>
      </c>
      <c r="L959" s="91" t="str">
        <f>IFERROR(IF(AND(OR(Abfalldokumentation!$I959="BU3",Abfalldokumentation!$I959="Verkauf"),Abfalldokumentation!$N959="Schimmel",Abfalldokumentation!$O959="keinen Abnehmer/kein Schälpersonal"),"Div. Zipfel, ES ohne Verwendung",VLOOKUP(Abfalldokumentation!$M959,Produktgruppen!A:B,2,FALSE)),"-")</f>
        <v>Diverses</v>
      </c>
      <c r="M959" s="93" t="str">
        <f>IFERROR(VLOOKUP(Abfalldokumentation!$W959,Artikel!A:C,3,FALSE),Abfalldokumentation!$W959)</f>
        <v>Diverses</v>
      </c>
      <c r="N959" s="94" t="str">
        <f>VLOOKUP(D959,'Liste Gründe'!A:D,2,FALSE)</f>
        <v>Rest</v>
      </c>
      <c r="O959" s="92" t="str">
        <f>IF(ISBLANK(F959),VLOOKUP(Abfalldokumentation!$X959,'Liste Gründe'!A:D,3,FALSE),F959)</f>
        <v>MHD abgelaufen</v>
      </c>
      <c r="P959" s="94" t="str">
        <f>IF(ISBLANK(Abfalldokumentation!$G959),"-",Abfalldokumentation!$G959)</f>
        <v>-</v>
      </c>
      <c r="Q959" s="93">
        <f t="shared" si="99"/>
        <v>40</v>
      </c>
      <c r="R959" s="94" t="str">
        <f t="shared" si="100"/>
        <v>Produkte</v>
      </c>
      <c r="S959" s="94" t="str">
        <f t="shared" si="101"/>
        <v>BUs</v>
      </c>
      <c r="T959" s="94" t="str">
        <f t="shared" si="102"/>
        <v>Symptome</v>
      </c>
      <c r="U959" s="94" t="str">
        <f>IFERROR(VLOOKUP(Abfalldokumentation!$W959,Kennzahlen!S:U,3,FALSE)*Abfalldokumentation!$J959,"0")</f>
        <v>0</v>
      </c>
      <c r="V959" s="93" t="str">
        <f>IF(ISBLANK(A959),VLOOKUP(Abfalldokumentation!$W959,'Linien - BU'!R:S,2,FALSE),A959)</f>
        <v>Kantine</v>
      </c>
      <c r="W959" s="95" t="str">
        <f t="shared" si="103"/>
        <v>Diverses</v>
      </c>
      <c r="X959" s="108">
        <f t="shared" si="104"/>
        <v>22</v>
      </c>
      <c r="Y959" s="34"/>
      <c r="AC959" s="34"/>
      <c r="AF959" s="34"/>
      <c r="AG959" s="34"/>
      <c r="AH959" s="34"/>
    </row>
    <row r="960" spans="1:34" ht="30" customHeight="1" x14ac:dyDescent="0.25">
      <c r="A960" s="50" t="s">
        <v>7</v>
      </c>
      <c r="B960" s="51" t="s">
        <v>75</v>
      </c>
      <c r="C960" s="51">
        <v>15</v>
      </c>
      <c r="D960" s="51">
        <v>12</v>
      </c>
      <c r="E960" s="52">
        <v>44476</v>
      </c>
      <c r="F960" s="53" t="s">
        <v>21</v>
      </c>
      <c r="G960" s="51" t="s">
        <v>36</v>
      </c>
      <c r="H960" s="55" t="str">
        <f>IFERROR(VLOOKUP(Abfalldokumentation!$B960,Artikel!A:C,3,FALSE),Abfalldokumentation!$B960)</f>
        <v>Diverses</v>
      </c>
      <c r="I960" s="96" t="str">
        <f>VLOOKUP(V960,'Linien - BU'!A:B,2,FALSE)</f>
        <v>BU2</v>
      </c>
      <c r="J960" s="97">
        <f t="shared" si="98"/>
        <v>15</v>
      </c>
      <c r="K960" s="98">
        <f>Abfalldokumentation!$E960</f>
        <v>44476</v>
      </c>
      <c r="L960" s="97" t="str">
        <f>IFERROR(IF(AND(OR(Abfalldokumentation!$I960="BU3",Abfalldokumentation!$I960="Verkauf"),Abfalldokumentation!$N960="Schimmel",Abfalldokumentation!$O960="keinen Abnehmer/kein Schälpersonal"),"Div. Zipfel, ES ohne Verwendung",VLOOKUP(Abfalldokumentation!$M960,Produktgruppen!A:B,2,FALSE)),"-")</f>
        <v>Diverses</v>
      </c>
      <c r="M960" s="99" t="str">
        <f>IFERROR(VLOOKUP(Abfalldokumentation!$W960,Artikel!A:C,3,FALSE),Abfalldokumentation!$W960)</f>
        <v>Diverses</v>
      </c>
      <c r="N960" s="100" t="str">
        <f>VLOOKUP(D960,'Liste Gründe'!A:D,2,FALSE)</f>
        <v>Schimmel</v>
      </c>
      <c r="O960" s="98" t="str">
        <f>IF(ISBLANK(F960),VLOOKUP(Abfalldokumentation!$X960,'Liste Gründe'!A:D,3,FALSE),F960)</f>
        <v>Luftzieher/Folienriss durch Transport</v>
      </c>
      <c r="P960" s="100" t="str">
        <f>IF(ISBLANK(Abfalldokumentation!$G960),"-",Abfalldokumentation!$G960)</f>
        <v>-</v>
      </c>
      <c r="Q960" s="99">
        <f t="shared" si="99"/>
        <v>40</v>
      </c>
      <c r="R960" s="100" t="str">
        <f t="shared" si="100"/>
        <v>Produkte</v>
      </c>
      <c r="S960" s="100" t="str">
        <f t="shared" si="101"/>
        <v>BUs</v>
      </c>
      <c r="T960" s="100" t="str">
        <f t="shared" si="102"/>
        <v>Symptome</v>
      </c>
      <c r="U960" s="100" t="str">
        <f>IFERROR(VLOOKUP(Abfalldokumentation!$W960,Kennzahlen!S:U,3,FALSE)*Abfalldokumentation!$J960,"0")</f>
        <v>0</v>
      </c>
      <c r="V960" s="99" t="str">
        <f>IF(ISBLANK(A960),VLOOKUP(Abfalldokumentation!$W960,'Linien - BU'!R:S,2,FALSE),A960)</f>
        <v>BU2</v>
      </c>
      <c r="W960" s="95" t="str">
        <f t="shared" si="103"/>
        <v>Diverses</v>
      </c>
      <c r="X960" s="108">
        <f t="shared" si="104"/>
        <v>12</v>
      </c>
      <c r="Y960" s="34"/>
      <c r="AC960" s="34"/>
      <c r="AF960" s="34"/>
      <c r="AG960" s="34"/>
      <c r="AH960" s="34"/>
    </row>
    <row r="961" spans="1:34" ht="30" customHeight="1" x14ac:dyDescent="0.25">
      <c r="A961" s="56" t="s">
        <v>41</v>
      </c>
      <c r="B961" s="57" t="s">
        <v>75</v>
      </c>
      <c r="C961" s="57">
        <v>153</v>
      </c>
      <c r="D961" s="57">
        <v>10</v>
      </c>
      <c r="E961" s="58">
        <v>44476</v>
      </c>
      <c r="F961" s="59"/>
      <c r="G961" s="60"/>
      <c r="H961" s="61" t="str">
        <f>IFERROR(VLOOKUP(Abfalldokumentation!$B961,Artikel!A:C,3,FALSE),Abfalldokumentation!$B961)</f>
        <v>Diverses</v>
      </c>
      <c r="I961" s="90" t="str">
        <f>VLOOKUP(V961,'Linien - BU'!A:B,2,FALSE)</f>
        <v>BU1</v>
      </c>
      <c r="J961" s="91">
        <f t="shared" si="98"/>
        <v>153</v>
      </c>
      <c r="K961" s="92">
        <f>Abfalldokumentation!$E961</f>
        <v>44476</v>
      </c>
      <c r="L961" s="91" t="str">
        <f>IFERROR(IF(AND(OR(Abfalldokumentation!$I961="BU3",Abfalldokumentation!$I961="Verkauf"),Abfalldokumentation!$N961="Schimmel",Abfalldokumentation!$O961="keinen Abnehmer/kein Schälpersonal"),"Div. Zipfel, ES ohne Verwendung",VLOOKUP(Abfalldokumentation!$M961,Produktgruppen!A:B,2,FALSE)),"-")</f>
        <v>Diverses</v>
      </c>
      <c r="M961" s="93" t="str">
        <f>IFERROR(VLOOKUP(Abfalldokumentation!$W961,Artikel!A:C,3,FALSE),Abfalldokumentation!$W961)</f>
        <v>Diverses</v>
      </c>
      <c r="N961" s="94" t="str">
        <f>VLOOKUP(D961,'Liste Gründe'!A:D,2,FALSE)</f>
        <v>Linienbezogen</v>
      </c>
      <c r="O961" s="92" t="str">
        <f>IF(ISBLANK(F961),VLOOKUP(Abfalldokumentation!$X961,'Liste Gründe'!A:D,3,FALSE),F961)</f>
        <v>Reinigung</v>
      </c>
      <c r="P961" s="94" t="str">
        <f>IF(ISBLANK(Abfalldokumentation!$G961),"-",Abfalldokumentation!$G961)</f>
        <v>-</v>
      </c>
      <c r="Q961" s="93">
        <f t="shared" si="99"/>
        <v>40</v>
      </c>
      <c r="R961" s="94" t="str">
        <f t="shared" si="100"/>
        <v>Produkte</v>
      </c>
      <c r="S961" s="94" t="str">
        <f t="shared" si="101"/>
        <v>BUs</v>
      </c>
      <c r="T961" s="94" t="str">
        <f t="shared" si="102"/>
        <v>Symptome</v>
      </c>
      <c r="U961" s="94" t="str">
        <f>IFERROR(VLOOKUP(Abfalldokumentation!$W961,Kennzahlen!S:U,3,FALSE)*Abfalldokumentation!$J961,"0")</f>
        <v>0</v>
      </c>
      <c r="V961" s="93" t="str">
        <f>IF(ISBLANK(A961),VLOOKUP(Abfalldokumentation!$W961,'Linien - BU'!R:S,2,FALSE),A961)</f>
        <v>Schmelze</v>
      </c>
      <c r="W961" s="95" t="str">
        <f t="shared" si="103"/>
        <v>Diverses</v>
      </c>
      <c r="X961" s="108">
        <f t="shared" si="104"/>
        <v>10</v>
      </c>
      <c r="Y961" s="34"/>
      <c r="AC961" s="34"/>
      <c r="AF961" s="34"/>
      <c r="AG961" s="34"/>
      <c r="AH961" s="34"/>
    </row>
    <row r="962" spans="1:34" ht="30" customHeight="1" x14ac:dyDescent="0.25">
      <c r="A962" s="50" t="s">
        <v>59</v>
      </c>
      <c r="B962" s="51" t="s">
        <v>75</v>
      </c>
      <c r="C962" s="51">
        <v>150</v>
      </c>
      <c r="D962" s="62">
        <v>73</v>
      </c>
      <c r="E962" s="52">
        <v>44476</v>
      </c>
      <c r="F962" s="53" t="s">
        <v>58</v>
      </c>
      <c r="G962" s="51" t="s">
        <v>36</v>
      </c>
      <c r="H962" s="55" t="str">
        <f>IFERROR(VLOOKUP(Abfalldokumentation!$B962,Artikel!A:C,3,FALSE),Abfalldokumentation!$B962)</f>
        <v>Diverses</v>
      </c>
      <c r="I962" s="96" t="str">
        <f>VLOOKUP(V962,'Linien - BU'!A:B,2,FALSE)</f>
        <v>Rest</v>
      </c>
      <c r="J962" s="97">
        <f t="shared" ref="J962:J1025" si="105">C962</f>
        <v>150</v>
      </c>
      <c r="K962" s="98">
        <f>Abfalldokumentation!$E962</f>
        <v>44476</v>
      </c>
      <c r="L962" s="97" t="str">
        <f>IFERROR(IF(AND(OR(Abfalldokumentation!$I962="BU3",Abfalldokumentation!$I962="Verkauf"),Abfalldokumentation!$N962="Schimmel",Abfalldokumentation!$O962="keinen Abnehmer/kein Schälpersonal"),"Div. Zipfel, ES ohne Verwendung",VLOOKUP(Abfalldokumentation!$M962,Produktgruppen!A:B,2,FALSE)),"-")</f>
        <v>Diverses</v>
      </c>
      <c r="M962" s="99" t="str">
        <f>IFERROR(VLOOKUP(Abfalldokumentation!$W962,Artikel!A:C,3,FALSE),Abfalldokumentation!$W962)</f>
        <v>Diverses</v>
      </c>
      <c r="N962" s="100" t="str">
        <f>VLOOKUP(D962,'Liste Gründe'!A:D,2,FALSE)</f>
        <v>Qualitätssicherung</v>
      </c>
      <c r="O962" s="98" t="str">
        <f>IF(ISBLANK(F962),VLOOKUP(Abfalldokumentation!$X962,'Liste Gründe'!A:D,3,FALSE),F962)</f>
        <v>Laborprobe</v>
      </c>
      <c r="P962" s="100" t="str">
        <f>IF(ISBLANK(Abfalldokumentation!$G962),"-",Abfalldokumentation!$G962)</f>
        <v>-</v>
      </c>
      <c r="Q962" s="99">
        <f t="shared" ref="Q962:Q1025" si="106">_xlfn.ISOWEEKNUM(K962)</f>
        <v>40</v>
      </c>
      <c r="R962" s="100" t="str">
        <f t="shared" ref="R962:R1025" si="107">"Produkte"</f>
        <v>Produkte</v>
      </c>
      <c r="S962" s="100" t="str">
        <f t="shared" ref="S962:S1025" si="108">"BUs"</f>
        <v>BUs</v>
      </c>
      <c r="T962" s="100" t="str">
        <f t="shared" ref="T962:T1025" si="109">"Symptome"</f>
        <v>Symptome</v>
      </c>
      <c r="U962" s="100" t="str">
        <f>IFERROR(VLOOKUP(Abfalldokumentation!$W962,Kennzahlen!S:U,3,FALSE)*Abfalldokumentation!$J962,"0")</f>
        <v>0</v>
      </c>
      <c r="V962" s="99" t="str">
        <f>IF(ISBLANK(A962),VLOOKUP(Abfalldokumentation!$W962,'Linien - BU'!R:S,2,FALSE),A962)</f>
        <v>Labor</v>
      </c>
      <c r="W962" s="95" t="str">
        <f t="shared" ref="W962:W1025" si="110">B962</f>
        <v>Diverses</v>
      </c>
      <c r="X962" s="108">
        <f t="shared" ref="X962:X1025" si="111">D962</f>
        <v>73</v>
      </c>
      <c r="Y962" s="34"/>
      <c r="AC962" s="34"/>
      <c r="AF962" s="34"/>
      <c r="AG962" s="34"/>
      <c r="AH962" s="34"/>
    </row>
    <row r="963" spans="1:34" ht="30" customHeight="1" x14ac:dyDescent="0.25">
      <c r="A963" s="56" t="s">
        <v>15096</v>
      </c>
      <c r="B963" s="57">
        <v>29500613</v>
      </c>
      <c r="C963" s="57">
        <v>40</v>
      </c>
      <c r="D963" s="57">
        <v>30</v>
      </c>
      <c r="E963" s="58">
        <v>44477</v>
      </c>
      <c r="F963" s="59"/>
      <c r="G963" s="57"/>
      <c r="H963" s="61" t="str">
        <f>IFERROR(VLOOKUP(Abfalldokumentation!$B963,Artikel!A:C,3,FALSE),Abfalldokumentation!$B963)</f>
        <v>VOS Räucher extra natri</v>
      </c>
      <c r="I963" s="90" t="str">
        <f>VLOOKUP(V963,'Linien - BU'!A:B,2,FALSE)</f>
        <v>BU3</v>
      </c>
      <c r="J963" s="91">
        <f t="shared" si="105"/>
        <v>40</v>
      </c>
      <c r="K963" s="92">
        <f>Abfalldokumentation!$E963</f>
        <v>44477</v>
      </c>
      <c r="L963" s="91" t="str">
        <f>IFERROR(IF(AND(OR(Abfalldokumentation!$I963="BU3",Abfalldokumentation!$I963="Verkauf"),Abfalldokumentation!$N963="Schimmel",Abfalldokumentation!$O963="keinen Abnehmer/kein Schälpersonal"),"Div. Zipfel, ES ohne Verwendung",VLOOKUP(Abfalldokumentation!$M963,Produktgruppen!A:B,2,FALSE)),"-")</f>
        <v>Vorschmelz</v>
      </c>
      <c r="M963" s="93" t="str">
        <f>IFERROR(VLOOKUP(Abfalldokumentation!$W963,Artikel!A:C,3,FALSE),Abfalldokumentation!$W963)</f>
        <v>VOS Räucher extra natri</v>
      </c>
      <c r="N963" s="94" t="str">
        <f>VLOOKUP(D963,'Liste Gründe'!A:D,2,FALSE)</f>
        <v>Linienbezogen</v>
      </c>
      <c r="O963" s="92" t="str">
        <f>IF(ISBLANK(F963),VLOOKUP(Abfalldokumentation!$X963,'Liste Gründe'!A:D,3,FALSE),F963)</f>
        <v>Maschinenabfall</v>
      </c>
      <c r="P963" s="94" t="str">
        <f>IF(ISBLANK(Abfalldokumentation!$G963),"-",Abfalldokumentation!$G963)</f>
        <v>-</v>
      </c>
      <c r="Q963" s="93">
        <f t="shared" si="106"/>
        <v>40</v>
      </c>
      <c r="R963" s="94" t="str">
        <f t="shared" si="107"/>
        <v>Produkte</v>
      </c>
      <c r="S963" s="94" t="str">
        <f t="shared" si="108"/>
        <v>BUs</v>
      </c>
      <c r="T963" s="94" t="str">
        <f t="shared" si="109"/>
        <v>Symptome</v>
      </c>
      <c r="U963" s="94">
        <f>IFERROR(VLOOKUP(Abfalldokumentation!$W963,Kennzahlen!S:U,3,FALSE)*Abfalldokumentation!$J963,"0")</f>
        <v>20</v>
      </c>
      <c r="V963" s="93" t="str">
        <f>IF(ISBLANK(A963),VLOOKUP(Abfalldokumentation!$W963,'Linien - BU'!R:S,2,FALSE),A963)</f>
        <v>L1</v>
      </c>
      <c r="W963" s="95">
        <f t="shared" si="110"/>
        <v>29500613</v>
      </c>
      <c r="X963" s="108">
        <f t="shared" si="111"/>
        <v>30</v>
      </c>
      <c r="Y963" s="34"/>
      <c r="AC963" s="34"/>
      <c r="AF963" s="34"/>
      <c r="AG963" s="34"/>
      <c r="AH963" s="34"/>
    </row>
    <row r="964" spans="1:34" ht="30" customHeight="1" x14ac:dyDescent="0.25">
      <c r="A964" s="50" t="s">
        <v>9</v>
      </c>
      <c r="B964" s="51">
        <v>29500887</v>
      </c>
      <c r="C964" s="51">
        <v>26</v>
      </c>
      <c r="D964" s="51">
        <v>61</v>
      </c>
      <c r="E964" s="52">
        <v>44477</v>
      </c>
      <c r="F964" s="53" t="s">
        <v>36</v>
      </c>
      <c r="G964" s="51" t="s">
        <v>36</v>
      </c>
      <c r="H964" s="55" t="str">
        <f>IFERROR(VLOOKUP(Abfalldokumentation!$B964,Artikel!A:C,3,FALSE),Abfalldokumentation!$B964)</f>
        <v>ABS ZIEGE-GOU</v>
      </c>
      <c r="I964" s="96" t="str">
        <f>VLOOKUP(V964,'Linien - BU'!A:B,2,FALSE)</f>
        <v>BU4</v>
      </c>
      <c r="J964" s="97">
        <f t="shared" si="105"/>
        <v>26</v>
      </c>
      <c r="K964" s="98">
        <f>Abfalldokumentation!$E964</f>
        <v>44477</v>
      </c>
      <c r="L964" s="97" t="str">
        <f>IFERROR(IF(AND(OR(Abfalldokumentation!$I964="BU3",Abfalldokumentation!$I964="Verkauf"),Abfalldokumentation!$N964="Schimmel",Abfalldokumentation!$O964="keinen Abnehmer/kein Schälpersonal"),"Div. Zipfel, ES ohne Verwendung",VLOOKUP(Abfalldokumentation!$M964,Produktgruppen!A:B,2,FALSE)),"-")</f>
        <v>ABS</v>
      </c>
      <c r="M964" s="99" t="str">
        <f>IFERROR(VLOOKUP(Abfalldokumentation!$W964,Artikel!A:C,3,FALSE),Abfalldokumentation!$W964)</f>
        <v>ABS ZIEGE-GOU</v>
      </c>
      <c r="N964" s="100" t="str">
        <f>VLOOKUP(D964,'Liste Gründe'!A:D,2,FALSE)</f>
        <v>keinen Verwendungszweck</v>
      </c>
      <c r="O964" s="98" t="str">
        <f>IF(ISBLANK(F964),VLOOKUP(Abfalldokumentation!$X964,'Liste Gründe'!A:D,3,FALSE),F964)</f>
        <v>-</v>
      </c>
      <c r="P964" s="100" t="str">
        <f>IF(ISBLANK(Abfalldokumentation!$G964),"-",Abfalldokumentation!$G964)</f>
        <v>-</v>
      </c>
      <c r="Q964" s="99">
        <f t="shared" si="106"/>
        <v>40</v>
      </c>
      <c r="R964" s="100" t="str">
        <f t="shared" si="107"/>
        <v>Produkte</v>
      </c>
      <c r="S964" s="100" t="str">
        <f t="shared" si="108"/>
        <v>BUs</v>
      </c>
      <c r="T964" s="100" t="str">
        <f t="shared" si="109"/>
        <v>Symptome</v>
      </c>
      <c r="U964" s="100">
        <f>IFERROR(VLOOKUP(Abfalldokumentation!$W964,Kennzahlen!S:U,3,FALSE)*Abfalldokumentation!$J964,"0")</f>
        <v>26</v>
      </c>
      <c r="V964" s="99" t="str">
        <f>IF(ISBLANK(A964),VLOOKUP(Abfalldokumentation!$W964,'Linien - BU'!R:S,2,FALSE),A964)</f>
        <v>BU4</v>
      </c>
      <c r="W964" s="95">
        <f t="shared" si="110"/>
        <v>29500887</v>
      </c>
      <c r="X964" s="108">
        <f t="shared" si="111"/>
        <v>61</v>
      </c>
      <c r="Y964" s="34"/>
      <c r="AC964" s="34"/>
      <c r="AF964" s="34"/>
      <c r="AG964" s="34"/>
      <c r="AH964" s="34"/>
    </row>
    <row r="965" spans="1:34" ht="30" customHeight="1" x14ac:dyDescent="0.25">
      <c r="A965" s="56" t="s">
        <v>9</v>
      </c>
      <c r="B965" s="57">
        <v>29500887</v>
      </c>
      <c r="C965" s="57">
        <v>62.4</v>
      </c>
      <c r="D965" s="57">
        <v>12</v>
      </c>
      <c r="E965" s="58">
        <v>44477</v>
      </c>
      <c r="F965" s="59" t="s">
        <v>15022</v>
      </c>
      <c r="G965" s="57" t="s">
        <v>36</v>
      </c>
      <c r="H965" s="61" t="str">
        <f>IFERROR(VLOOKUP(Abfalldokumentation!$B965,Artikel!A:C,3,FALSE),Abfalldokumentation!$B965)</f>
        <v>ABS ZIEGE-GOU</v>
      </c>
      <c r="I965" s="90" t="str">
        <f>VLOOKUP(V965,'Linien - BU'!A:B,2,FALSE)</f>
        <v>BU4</v>
      </c>
      <c r="J965" s="91">
        <f t="shared" si="105"/>
        <v>62.4</v>
      </c>
      <c r="K965" s="92">
        <f>Abfalldokumentation!$E965</f>
        <v>44477</v>
      </c>
      <c r="L965" s="91" t="str">
        <f>IFERROR(IF(AND(OR(Abfalldokumentation!$I965="BU3",Abfalldokumentation!$I965="Verkauf"),Abfalldokumentation!$N965="Schimmel",Abfalldokumentation!$O965="keinen Abnehmer/kein Schälpersonal"),"Div. Zipfel, ES ohne Verwendung",VLOOKUP(Abfalldokumentation!$M965,Produktgruppen!A:B,2,FALSE)),"-")</f>
        <v>ABS</v>
      </c>
      <c r="M965" s="93" t="str">
        <f>IFERROR(VLOOKUP(Abfalldokumentation!$W965,Artikel!A:C,3,FALSE),Abfalldokumentation!$W965)</f>
        <v>ABS ZIEGE-GOU</v>
      </c>
      <c r="N965" s="94" t="str">
        <f>VLOOKUP(D965,'Liste Gründe'!A:D,2,FALSE)</f>
        <v>Schimmel</v>
      </c>
      <c r="O965" s="92" t="str">
        <f>IF(ISBLANK(F965),VLOOKUP(Abfalldokumentation!$X965,'Liste Gründe'!A:D,3,FALSE),F965)</f>
        <v>gesammelt für möglichen Einsatz</v>
      </c>
      <c r="P965" s="94" t="str">
        <f>IF(ISBLANK(Abfalldokumentation!$G965),"-",Abfalldokumentation!$G965)</f>
        <v>-</v>
      </c>
      <c r="Q965" s="93">
        <f t="shared" si="106"/>
        <v>40</v>
      </c>
      <c r="R965" s="94" t="str">
        <f t="shared" si="107"/>
        <v>Produkte</v>
      </c>
      <c r="S965" s="94" t="str">
        <f t="shared" si="108"/>
        <v>BUs</v>
      </c>
      <c r="T965" s="94" t="str">
        <f t="shared" si="109"/>
        <v>Symptome</v>
      </c>
      <c r="U965" s="94">
        <f>IFERROR(VLOOKUP(Abfalldokumentation!$W965,Kennzahlen!S:U,3,FALSE)*Abfalldokumentation!$J965,"0")</f>
        <v>62.4</v>
      </c>
      <c r="V965" s="93" t="str">
        <f>IF(ISBLANK(A965),VLOOKUP(Abfalldokumentation!$W965,'Linien - BU'!R:S,2,FALSE),A965)</f>
        <v>BU4</v>
      </c>
      <c r="W965" s="95">
        <f t="shared" si="110"/>
        <v>29500887</v>
      </c>
      <c r="X965" s="108">
        <f t="shared" si="111"/>
        <v>12</v>
      </c>
      <c r="Y965" s="34"/>
      <c r="AC965" s="34"/>
      <c r="AF965" s="34"/>
      <c r="AG965" s="34"/>
      <c r="AH965" s="34"/>
    </row>
    <row r="966" spans="1:34" ht="30" customHeight="1" x14ac:dyDescent="0.25">
      <c r="A966" s="50" t="s">
        <v>74</v>
      </c>
      <c r="B966" s="51">
        <v>29500917</v>
      </c>
      <c r="C966" s="51">
        <v>28</v>
      </c>
      <c r="D966" s="51">
        <v>22</v>
      </c>
      <c r="E966" s="52">
        <v>44477</v>
      </c>
      <c r="F966" s="53" t="s">
        <v>72</v>
      </c>
      <c r="G966" s="51" t="s">
        <v>36</v>
      </c>
      <c r="H966" s="55" t="str">
        <f>IFERROR(VLOOKUP(Abfalldokumentation!$B966,Artikel!A:C,3,FALSE),Abfalldokumentation!$B966)</f>
        <v>VOS-ABS ENTSORGUNG</v>
      </c>
      <c r="I966" s="96" t="str">
        <f>VLOOKUP(V966,'Linien - BU'!A:B,2,FALSE)</f>
        <v>BU1</v>
      </c>
      <c r="J966" s="97">
        <f t="shared" si="105"/>
        <v>28</v>
      </c>
      <c r="K966" s="98">
        <f>Abfalldokumentation!$E966</f>
        <v>44477</v>
      </c>
      <c r="L966" s="97" t="str">
        <f>IFERROR(IF(AND(OR(Abfalldokumentation!$I966="BU3",Abfalldokumentation!$I966="Verkauf"),Abfalldokumentation!$N966="Schimmel",Abfalldokumentation!$O966="keinen Abnehmer/kein Schälpersonal"),"Div. Zipfel, ES ohne Verwendung",VLOOKUP(Abfalldokumentation!$M966,Produktgruppen!A:B,2,FALSE)),"-")</f>
        <v>Vorschmelz</v>
      </c>
      <c r="M966" s="99" t="str">
        <f>IFERROR(VLOOKUP(Abfalldokumentation!$W966,Artikel!A:C,3,FALSE),Abfalldokumentation!$W966)</f>
        <v>VOS-ABS ENTSORGUNG</v>
      </c>
      <c r="N966" s="100" t="str">
        <f>VLOOKUP(D966,'Liste Gründe'!A:D,2,FALSE)</f>
        <v>Rest</v>
      </c>
      <c r="O966" s="98" t="str">
        <f>IF(ISBLANK(F966),VLOOKUP(Abfalldokumentation!$X966,'Liste Gründe'!A:D,3,FALSE),F966)</f>
        <v>geschälte Rinde</v>
      </c>
      <c r="P966" s="100" t="str">
        <f>IF(ISBLANK(Abfalldokumentation!$G966),"-",Abfalldokumentation!$G966)</f>
        <v>-</v>
      </c>
      <c r="Q966" s="99">
        <f t="shared" si="106"/>
        <v>40</v>
      </c>
      <c r="R966" s="100" t="str">
        <f t="shared" si="107"/>
        <v>Produkte</v>
      </c>
      <c r="S966" s="100" t="str">
        <f t="shared" si="108"/>
        <v>BUs</v>
      </c>
      <c r="T966" s="100" t="str">
        <f t="shared" si="109"/>
        <v>Symptome</v>
      </c>
      <c r="U966" s="100">
        <f>IFERROR(VLOOKUP(Abfalldokumentation!$W966,Kennzahlen!S:U,3,FALSE)*Abfalldokumentation!$J966,"0")</f>
        <v>0.28000000000000003</v>
      </c>
      <c r="V966" s="99" t="str">
        <f>IF(ISBLANK(A966),VLOOKUP(Abfalldokumentation!$W966,'Linien - BU'!R:S,2,FALSE),A966)</f>
        <v>RWV</v>
      </c>
      <c r="W966" s="95">
        <f t="shared" si="110"/>
        <v>29500917</v>
      </c>
      <c r="X966" s="108">
        <f t="shared" si="111"/>
        <v>22</v>
      </c>
      <c r="Y966" s="34"/>
      <c r="AC966" s="34"/>
      <c r="AF966" s="34"/>
      <c r="AG966" s="34"/>
      <c r="AH966" s="34"/>
    </row>
    <row r="967" spans="1:34" ht="30" customHeight="1" x14ac:dyDescent="0.25">
      <c r="A967" s="56" t="s">
        <v>37</v>
      </c>
      <c r="B967" s="57">
        <v>29501003</v>
      </c>
      <c r="C967" s="57">
        <v>240</v>
      </c>
      <c r="D967" s="57">
        <v>81</v>
      </c>
      <c r="E967" s="58">
        <v>44477</v>
      </c>
      <c r="F967" s="59" t="s">
        <v>111</v>
      </c>
      <c r="G967" s="60"/>
      <c r="H967" s="61" t="str">
        <f>IFERROR(VLOOKUP(Abfalldokumentation!$B967,Artikel!A:C,3,FALSE),Abfalldokumentation!$B967)</f>
        <v>ABS CHED-PF-KRÄUK gemis</v>
      </c>
      <c r="I967" s="90" t="str">
        <f>VLOOKUP(V967,'Linien - BU'!A:B,2,FALSE)</f>
        <v>BU3</v>
      </c>
      <c r="J967" s="91">
        <f t="shared" si="105"/>
        <v>240</v>
      </c>
      <c r="K967" s="92">
        <f>Abfalldokumentation!$E967</f>
        <v>44477</v>
      </c>
      <c r="L967" s="91" t="str">
        <f>IFERROR(IF(AND(OR(Abfalldokumentation!$I967="BU3",Abfalldokumentation!$I967="Verkauf"),Abfalldokumentation!$N967="Schimmel",Abfalldokumentation!$O967="keinen Abnehmer/kein Schälpersonal"),"Div. Zipfel, ES ohne Verwendung",VLOOKUP(Abfalldokumentation!$M967,Produktgruppen!A:B,2,FALSE)),"-")</f>
        <v>ABS</v>
      </c>
      <c r="M967" s="93" t="str">
        <f>IFERROR(VLOOKUP(Abfalldokumentation!$W967,Artikel!A:C,3,FALSE),Abfalldokumentation!$W967)</f>
        <v>ABS CHED-PF-KRÄUK gemis</v>
      </c>
      <c r="N967" s="94" t="str">
        <f>VLOOKUP(D967,'Liste Gründe'!A:D,2,FALSE)</f>
        <v>Linienbezogen</v>
      </c>
      <c r="O967" s="92" t="str">
        <f>IF(ISBLANK(F967),VLOOKUP(Abfalldokumentation!$X967,'Liste Gründe'!A:D,3,FALSE),F967)</f>
        <v>gemischtes Produkt</v>
      </c>
      <c r="P967" s="94" t="str">
        <f>IF(ISBLANK(Abfalldokumentation!$G967),"-",Abfalldokumentation!$G967)</f>
        <v>-</v>
      </c>
      <c r="Q967" s="93">
        <f t="shared" si="106"/>
        <v>40</v>
      </c>
      <c r="R967" s="94" t="str">
        <f t="shared" si="107"/>
        <v>Produkte</v>
      </c>
      <c r="S967" s="94" t="str">
        <f t="shared" si="108"/>
        <v>BUs</v>
      </c>
      <c r="T967" s="94" t="str">
        <f t="shared" si="109"/>
        <v>Symptome</v>
      </c>
      <c r="U967" s="94">
        <f>IFERROR(VLOOKUP(Abfalldokumentation!$W967,Kennzahlen!S:U,3,FALSE)*Abfalldokumentation!$J967,"0")</f>
        <v>240</v>
      </c>
      <c r="V967" s="93" t="str">
        <f>IF(ISBLANK(A967),VLOOKUP(Abfalldokumentation!$W967,'Linien - BU'!R:S,2,FALSE),A967)</f>
        <v>L33</v>
      </c>
      <c r="W967" s="95">
        <f t="shared" si="110"/>
        <v>29501003</v>
      </c>
      <c r="X967" s="108">
        <f t="shared" si="111"/>
        <v>81</v>
      </c>
      <c r="Y967" s="34"/>
      <c r="AC967" s="34"/>
      <c r="AF967" s="34"/>
      <c r="AG967" s="34"/>
      <c r="AH967" s="34"/>
    </row>
    <row r="968" spans="1:34" ht="30" customHeight="1" x14ac:dyDescent="0.25">
      <c r="A968" s="50" t="s">
        <v>37</v>
      </c>
      <c r="B968" s="51">
        <v>29501032</v>
      </c>
      <c r="C968" s="51">
        <v>55</v>
      </c>
      <c r="D968" s="51">
        <v>22</v>
      </c>
      <c r="E968" s="52">
        <v>44477</v>
      </c>
      <c r="F968" s="53" t="s">
        <v>61</v>
      </c>
      <c r="G968" s="51" t="s">
        <v>91</v>
      </c>
      <c r="H968" s="55" t="str">
        <f>IFERROR(VLOOKUP(Abfalldokumentation!$B968,Artikel!A:C,3,FALSE),Abfalldokumentation!$B968)</f>
        <v>ABS CHED-ROT MIT ß-CARO</v>
      </c>
      <c r="I968" s="96" t="str">
        <f>VLOOKUP(V968,'Linien - BU'!A:B,2,FALSE)</f>
        <v>BU3</v>
      </c>
      <c r="J968" s="97">
        <f t="shared" si="105"/>
        <v>55</v>
      </c>
      <c r="K968" s="98">
        <f>Abfalldokumentation!$E968</f>
        <v>44477</v>
      </c>
      <c r="L968" s="97" t="str">
        <f>IFERROR(IF(AND(OR(Abfalldokumentation!$I968="BU3",Abfalldokumentation!$I968="Verkauf"),Abfalldokumentation!$N968="Schimmel",Abfalldokumentation!$O968="keinen Abnehmer/kein Schälpersonal"),"Div. Zipfel, ES ohne Verwendung",VLOOKUP(Abfalldokumentation!$M968,Produktgruppen!A:B,2,FALSE)),"-")</f>
        <v>ABS</v>
      </c>
      <c r="M968" s="99" t="str">
        <f>IFERROR(VLOOKUP(Abfalldokumentation!$W968,Artikel!A:C,3,FALSE),Abfalldokumentation!$W968)</f>
        <v>ABS CHED-ROT MIT ß-CARO</v>
      </c>
      <c r="N968" s="100" t="str">
        <f>VLOOKUP(D968,'Liste Gründe'!A:D,2,FALSE)</f>
        <v>Rest</v>
      </c>
      <c r="O968" s="98" t="str">
        <f>IF(ISBLANK(F968),VLOOKUP(Abfalldokumentation!$X968,'Liste Gründe'!A:D,3,FALSE),F968)</f>
        <v>Fremdkörper</v>
      </c>
      <c r="P968" s="100" t="str">
        <f>IF(ISBLANK(Abfalldokumentation!$G968),"-",Abfalldokumentation!$G968)</f>
        <v>Schmutz</v>
      </c>
      <c r="Q968" s="99">
        <f t="shared" si="106"/>
        <v>40</v>
      </c>
      <c r="R968" s="100" t="str">
        <f t="shared" si="107"/>
        <v>Produkte</v>
      </c>
      <c r="S968" s="100" t="str">
        <f t="shared" si="108"/>
        <v>BUs</v>
      </c>
      <c r="T968" s="100" t="str">
        <f t="shared" si="109"/>
        <v>Symptome</v>
      </c>
      <c r="U968" s="100">
        <f>IFERROR(VLOOKUP(Abfalldokumentation!$W968,Kennzahlen!S:U,3,FALSE)*Abfalldokumentation!$J968,"0")</f>
        <v>55</v>
      </c>
      <c r="V968" s="99" t="str">
        <f>IF(ISBLANK(A968),VLOOKUP(Abfalldokumentation!$W968,'Linien - BU'!R:S,2,FALSE),A968)</f>
        <v>L33</v>
      </c>
      <c r="W968" s="95">
        <f t="shared" si="110"/>
        <v>29501032</v>
      </c>
      <c r="X968" s="108">
        <f t="shared" si="111"/>
        <v>22</v>
      </c>
      <c r="Y968" s="34"/>
      <c r="AC968" s="34"/>
      <c r="AF968" s="34"/>
      <c r="AG968" s="34"/>
      <c r="AH968" s="34"/>
    </row>
    <row r="969" spans="1:34" ht="30" customHeight="1" x14ac:dyDescent="0.25">
      <c r="A969" s="56" t="s">
        <v>74</v>
      </c>
      <c r="B969" s="57">
        <v>29600003</v>
      </c>
      <c r="C969" s="57">
        <v>130</v>
      </c>
      <c r="D969" s="57">
        <v>12</v>
      </c>
      <c r="E969" s="58">
        <v>44477</v>
      </c>
      <c r="F969" s="59"/>
      <c r="G969" s="57"/>
      <c r="H969" s="61" t="str">
        <f>IFERROR(VLOOKUP(Abfalldokumentation!$B969,Artikel!A:C,3,FALSE),Abfalldokumentation!$B969)</f>
        <v>ABS 45-48% OGT</v>
      </c>
      <c r="I969" s="90" t="str">
        <f>VLOOKUP(V969,'Linien - BU'!A:B,2,FALSE)</f>
        <v>BU1</v>
      </c>
      <c r="J969" s="91">
        <f t="shared" si="105"/>
        <v>130</v>
      </c>
      <c r="K969" s="92">
        <f>Abfalldokumentation!$E969</f>
        <v>44477</v>
      </c>
      <c r="L969" s="91" t="str">
        <f>IFERROR(IF(AND(OR(Abfalldokumentation!$I969="BU3",Abfalldokumentation!$I969="Verkauf"),Abfalldokumentation!$N969="Schimmel",Abfalldokumentation!$O969="keinen Abnehmer/kein Schälpersonal"),"Div. Zipfel, ES ohne Verwendung",VLOOKUP(Abfalldokumentation!$M969,Produktgruppen!A:B,2,FALSE)),"-")</f>
        <v>ABS</v>
      </c>
      <c r="M969" s="93" t="str">
        <f>IFERROR(VLOOKUP(Abfalldokumentation!$W969,Artikel!A:C,3,FALSE),Abfalldokumentation!$W969)</f>
        <v>ABS 45-48% OGT</v>
      </c>
      <c r="N969" s="94" t="str">
        <f>VLOOKUP(D969,'Liste Gründe'!A:D,2,FALSE)</f>
        <v>Schimmel</v>
      </c>
      <c r="O969" s="92" t="str">
        <f>IF(ISBLANK(F969),VLOOKUP(Abfalldokumentation!$X969,'Liste Gründe'!A:D,3,FALSE),F969)</f>
        <v>Schimmel</v>
      </c>
      <c r="P969" s="94" t="str">
        <f>IF(ISBLANK(Abfalldokumentation!$G969),"-",Abfalldokumentation!$G969)</f>
        <v>-</v>
      </c>
      <c r="Q969" s="93">
        <f t="shared" si="106"/>
        <v>40</v>
      </c>
      <c r="R969" s="94" t="str">
        <f t="shared" si="107"/>
        <v>Produkte</v>
      </c>
      <c r="S969" s="94" t="str">
        <f t="shared" si="108"/>
        <v>BUs</v>
      </c>
      <c r="T969" s="94" t="str">
        <f t="shared" si="109"/>
        <v>Symptome</v>
      </c>
      <c r="U969" s="94">
        <f>IFERROR(VLOOKUP(Abfalldokumentation!$W969,Kennzahlen!S:U,3,FALSE)*Abfalldokumentation!$J969,"0")</f>
        <v>266.721</v>
      </c>
      <c r="V969" s="93" t="str">
        <f>IF(ISBLANK(A969),VLOOKUP(Abfalldokumentation!$W969,'Linien - BU'!R:S,2,FALSE),A969)</f>
        <v>RWV</v>
      </c>
      <c r="W969" s="95">
        <f t="shared" si="110"/>
        <v>29600003</v>
      </c>
      <c r="X969" s="108">
        <f t="shared" si="111"/>
        <v>12</v>
      </c>
      <c r="Y969" s="34"/>
      <c r="AC969" s="34"/>
      <c r="AF969" s="34"/>
      <c r="AG969" s="34"/>
      <c r="AH969" s="34"/>
    </row>
    <row r="970" spans="1:34" ht="30" customHeight="1" x14ac:dyDescent="0.25">
      <c r="A970" s="50" t="s">
        <v>56</v>
      </c>
      <c r="B970" s="51" t="s">
        <v>75</v>
      </c>
      <c r="C970" s="51">
        <v>63</v>
      </c>
      <c r="D970" s="51">
        <v>30</v>
      </c>
      <c r="E970" s="52">
        <v>44477</v>
      </c>
      <c r="F970" s="53"/>
      <c r="G970" s="51" t="s">
        <v>36</v>
      </c>
      <c r="H970" s="55" t="str">
        <f>IFERROR(VLOOKUP(Abfalldokumentation!$B970,Artikel!A:C,3,FALSE),Abfalldokumentation!$B970)</f>
        <v>Diverses</v>
      </c>
      <c r="I970" s="96" t="str">
        <f>VLOOKUP(V970,'Linien - BU'!A:B,2,FALSE)</f>
        <v>BU3</v>
      </c>
      <c r="J970" s="97">
        <f t="shared" si="105"/>
        <v>63</v>
      </c>
      <c r="K970" s="98">
        <f>Abfalldokumentation!$E970</f>
        <v>44477</v>
      </c>
      <c r="L970" s="97" t="str">
        <f>IFERROR(IF(AND(OR(Abfalldokumentation!$I970="BU3",Abfalldokumentation!$I970="Verkauf"),Abfalldokumentation!$N970="Schimmel",Abfalldokumentation!$O970="keinen Abnehmer/kein Schälpersonal"),"Div. Zipfel, ES ohne Verwendung",VLOOKUP(Abfalldokumentation!$M970,Produktgruppen!A:B,2,FALSE)),"-")</f>
        <v>Diverses</v>
      </c>
      <c r="M970" s="99" t="str">
        <f>IFERROR(VLOOKUP(Abfalldokumentation!$W970,Artikel!A:C,3,FALSE),Abfalldokumentation!$W970)</f>
        <v>Diverses</v>
      </c>
      <c r="N970" s="100" t="str">
        <f>VLOOKUP(D970,'Liste Gründe'!A:D,2,FALSE)</f>
        <v>Linienbezogen</v>
      </c>
      <c r="O970" s="98" t="str">
        <f>IF(ISBLANK(F970),VLOOKUP(Abfalldokumentation!$X970,'Liste Gründe'!A:D,3,FALSE),F970)</f>
        <v>Maschinenabfall</v>
      </c>
      <c r="P970" s="100" t="str">
        <f>IF(ISBLANK(Abfalldokumentation!$G970),"-",Abfalldokumentation!$G970)</f>
        <v>-</v>
      </c>
      <c r="Q970" s="99">
        <f t="shared" si="106"/>
        <v>40</v>
      </c>
      <c r="R970" s="100" t="str">
        <f t="shared" si="107"/>
        <v>Produkte</v>
      </c>
      <c r="S970" s="100" t="str">
        <f t="shared" si="108"/>
        <v>BUs</v>
      </c>
      <c r="T970" s="100" t="str">
        <f t="shared" si="109"/>
        <v>Symptome</v>
      </c>
      <c r="U970" s="100" t="str">
        <f>IFERROR(VLOOKUP(Abfalldokumentation!$W970,Kennzahlen!S:U,3,FALSE)*Abfalldokumentation!$J970,"0")</f>
        <v>0</v>
      </c>
      <c r="V970" s="99" t="str">
        <f>IF(ISBLANK(A970),VLOOKUP(Abfalldokumentation!$W970,'Linien - BU'!R:S,2,FALSE),A970)</f>
        <v>WVP</v>
      </c>
      <c r="W970" s="95" t="str">
        <f t="shared" si="110"/>
        <v>Diverses</v>
      </c>
      <c r="X970" s="108">
        <f t="shared" si="111"/>
        <v>30</v>
      </c>
      <c r="Y970" s="34"/>
      <c r="AC970" s="34"/>
      <c r="AF970" s="34"/>
      <c r="AG970" s="34"/>
      <c r="AH970" s="34"/>
    </row>
    <row r="971" spans="1:34" ht="30" customHeight="1" x14ac:dyDescent="0.25">
      <c r="A971" s="56" t="s">
        <v>37</v>
      </c>
      <c r="B971" s="57" t="s">
        <v>75</v>
      </c>
      <c r="C971" s="57">
        <v>33</v>
      </c>
      <c r="D971" s="57">
        <v>30</v>
      </c>
      <c r="E971" s="58">
        <v>44477</v>
      </c>
      <c r="F971" s="59"/>
      <c r="G971" s="57" t="s">
        <v>36</v>
      </c>
      <c r="H971" s="61" t="str">
        <f>IFERROR(VLOOKUP(Abfalldokumentation!$B971,Artikel!A:C,3,FALSE),Abfalldokumentation!$B971)</f>
        <v>Diverses</v>
      </c>
      <c r="I971" s="90" t="str">
        <f>VLOOKUP(V971,'Linien - BU'!A:B,2,FALSE)</f>
        <v>BU3</v>
      </c>
      <c r="J971" s="91">
        <f t="shared" si="105"/>
        <v>33</v>
      </c>
      <c r="K971" s="92">
        <f>Abfalldokumentation!$E971</f>
        <v>44477</v>
      </c>
      <c r="L971" s="91" t="str">
        <f>IFERROR(IF(AND(OR(Abfalldokumentation!$I971="BU3",Abfalldokumentation!$I971="Verkauf"),Abfalldokumentation!$N971="Schimmel",Abfalldokumentation!$O971="keinen Abnehmer/kein Schälpersonal"),"Div. Zipfel, ES ohne Verwendung",VLOOKUP(Abfalldokumentation!$M971,Produktgruppen!A:B,2,FALSE)),"-")</f>
        <v>Diverses</v>
      </c>
      <c r="M971" s="93" t="str">
        <f>IFERROR(VLOOKUP(Abfalldokumentation!$W971,Artikel!A:C,3,FALSE),Abfalldokumentation!$W971)</f>
        <v>Diverses</v>
      </c>
      <c r="N971" s="94" t="str">
        <f>VLOOKUP(D971,'Liste Gründe'!A:D,2,FALSE)</f>
        <v>Linienbezogen</v>
      </c>
      <c r="O971" s="92" t="str">
        <f>IF(ISBLANK(F971),VLOOKUP(Abfalldokumentation!$X971,'Liste Gründe'!A:D,3,FALSE),F971)</f>
        <v>Maschinenabfall</v>
      </c>
      <c r="P971" s="94" t="str">
        <f>IF(ISBLANK(Abfalldokumentation!$G971),"-",Abfalldokumentation!$G971)</f>
        <v>-</v>
      </c>
      <c r="Q971" s="93">
        <f t="shared" si="106"/>
        <v>40</v>
      </c>
      <c r="R971" s="94" t="str">
        <f t="shared" si="107"/>
        <v>Produkte</v>
      </c>
      <c r="S971" s="94" t="str">
        <f t="shared" si="108"/>
        <v>BUs</v>
      </c>
      <c r="T971" s="94" t="str">
        <f t="shared" si="109"/>
        <v>Symptome</v>
      </c>
      <c r="U971" s="94" t="str">
        <f>IFERROR(VLOOKUP(Abfalldokumentation!$W971,Kennzahlen!S:U,3,FALSE)*Abfalldokumentation!$J971,"0")</f>
        <v>0</v>
      </c>
      <c r="V971" s="93" t="str">
        <f>IF(ISBLANK(A971),VLOOKUP(Abfalldokumentation!$W971,'Linien - BU'!R:S,2,FALSE),A971)</f>
        <v>L33</v>
      </c>
      <c r="W971" s="95" t="str">
        <f t="shared" si="110"/>
        <v>Diverses</v>
      </c>
      <c r="X971" s="108">
        <f t="shared" si="111"/>
        <v>30</v>
      </c>
      <c r="Y971" s="34"/>
      <c r="AC971" s="34"/>
      <c r="AF971" s="34"/>
      <c r="AG971" s="34"/>
      <c r="AH971" s="34"/>
    </row>
    <row r="972" spans="1:34" ht="30" customHeight="1" x14ac:dyDescent="0.25">
      <c r="A972" s="50" t="s">
        <v>140</v>
      </c>
      <c r="B972" s="51" t="s">
        <v>75</v>
      </c>
      <c r="C972" s="51">
        <v>15.5</v>
      </c>
      <c r="D972" s="51">
        <v>22</v>
      </c>
      <c r="E972" s="52">
        <v>44477</v>
      </c>
      <c r="F972" s="53" t="s">
        <v>68</v>
      </c>
      <c r="G972" s="51" t="s">
        <v>36</v>
      </c>
      <c r="H972" s="55" t="str">
        <f>IFERROR(VLOOKUP(Abfalldokumentation!$B972,Artikel!A:C,3,FALSE),Abfalldokumentation!$B972)</f>
        <v>Diverses</v>
      </c>
      <c r="I972" s="96" t="str">
        <f>VLOOKUP(V972,'Linien - BU'!A:B,2,FALSE)</f>
        <v>Rest</v>
      </c>
      <c r="J972" s="97">
        <f t="shared" si="105"/>
        <v>15.5</v>
      </c>
      <c r="K972" s="98">
        <f>Abfalldokumentation!$E972</f>
        <v>44477</v>
      </c>
      <c r="L972" s="97" t="str">
        <f>IFERROR(IF(AND(OR(Abfalldokumentation!$I972="BU3",Abfalldokumentation!$I972="Verkauf"),Abfalldokumentation!$N972="Schimmel",Abfalldokumentation!$O972="keinen Abnehmer/kein Schälpersonal"),"Div. Zipfel, ES ohne Verwendung",VLOOKUP(Abfalldokumentation!$M972,Produktgruppen!A:B,2,FALSE)),"-")</f>
        <v>Diverses</v>
      </c>
      <c r="M972" s="99" t="str">
        <f>IFERROR(VLOOKUP(Abfalldokumentation!$W972,Artikel!A:C,3,FALSE),Abfalldokumentation!$W972)</f>
        <v>Diverses</v>
      </c>
      <c r="N972" s="100" t="str">
        <f>VLOOKUP(D972,'Liste Gründe'!A:D,2,FALSE)</f>
        <v>Rest</v>
      </c>
      <c r="O972" s="98" t="str">
        <f>IF(ISBLANK(F972),VLOOKUP(Abfalldokumentation!$X972,'Liste Gründe'!A:D,3,FALSE),F972)</f>
        <v>Sensorik</v>
      </c>
      <c r="P972" s="100" t="str">
        <f>IF(ISBLANK(Abfalldokumentation!$G972),"-",Abfalldokumentation!$G972)</f>
        <v>-</v>
      </c>
      <c r="Q972" s="99">
        <f t="shared" si="106"/>
        <v>40</v>
      </c>
      <c r="R972" s="100" t="str">
        <f t="shared" si="107"/>
        <v>Produkte</v>
      </c>
      <c r="S972" s="100" t="str">
        <f t="shared" si="108"/>
        <v>BUs</v>
      </c>
      <c r="T972" s="100" t="str">
        <f t="shared" si="109"/>
        <v>Symptome</v>
      </c>
      <c r="U972" s="100" t="str">
        <f>IFERROR(VLOOKUP(Abfalldokumentation!$W972,Kennzahlen!S:U,3,FALSE)*Abfalldokumentation!$J972,"0")</f>
        <v>0</v>
      </c>
      <c r="V972" s="99" t="str">
        <f>IF(ISBLANK(A972),VLOOKUP(Abfalldokumentation!$W972,'Linien - BU'!R:S,2,FALSE),A972)</f>
        <v>QM</v>
      </c>
      <c r="W972" s="95" t="str">
        <f t="shared" si="110"/>
        <v>Diverses</v>
      </c>
      <c r="X972" s="108">
        <f t="shared" si="111"/>
        <v>22</v>
      </c>
      <c r="Y972" s="34"/>
      <c r="AC972" s="34"/>
      <c r="AF972" s="34"/>
      <c r="AG972" s="34"/>
      <c r="AH972" s="34"/>
    </row>
    <row r="973" spans="1:34" ht="30" customHeight="1" x14ac:dyDescent="0.25">
      <c r="A973" s="56" t="s">
        <v>140</v>
      </c>
      <c r="B973" s="57" t="s">
        <v>15126</v>
      </c>
      <c r="C973" s="57">
        <v>73</v>
      </c>
      <c r="D973" s="57">
        <v>74</v>
      </c>
      <c r="E973" s="58">
        <v>44477</v>
      </c>
      <c r="F973" s="59"/>
      <c r="G973" s="57"/>
      <c r="H973" s="61" t="str">
        <f>IFERROR(VLOOKUP(Abfalldokumentation!$B973,Artikel!A:C,3,FALSE),Abfalldokumentation!$B973)</f>
        <v>diverses</v>
      </c>
      <c r="I973" s="90" t="str">
        <f>VLOOKUP(V973,'Linien - BU'!A:B,2,FALSE)</f>
        <v>Rest</v>
      </c>
      <c r="J973" s="91">
        <f t="shared" si="105"/>
        <v>73</v>
      </c>
      <c r="K973" s="92">
        <f>Abfalldokumentation!$E973</f>
        <v>44477</v>
      </c>
      <c r="L973" s="91" t="str">
        <f>IFERROR(IF(AND(OR(Abfalldokumentation!$I973="BU3",Abfalldokumentation!$I973="Verkauf"),Abfalldokumentation!$N973="Schimmel",Abfalldokumentation!$O973="keinen Abnehmer/kein Schälpersonal"),"Div. Zipfel, ES ohne Verwendung",VLOOKUP(Abfalldokumentation!$M973,Produktgruppen!A:B,2,FALSE)),"-")</f>
        <v>Diverses</v>
      </c>
      <c r="M973" s="93" t="str">
        <f>IFERROR(VLOOKUP(Abfalldokumentation!$W973,Artikel!A:C,3,FALSE),Abfalldokumentation!$W973)</f>
        <v>diverses</v>
      </c>
      <c r="N973" s="94" t="str">
        <f>VLOOKUP(D973,'Liste Gründe'!A:D,2,FALSE)</f>
        <v>Qualitätssicherung</v>
      </c>
      <c r="O973" s="92" t="str">
        <f>IF(ISBLANK(F973),VLOOKUP(Abfalldokumentation!$X973,'Liste Gründe'!A:D,3,FALSE),F973)</f>
        <v>Sensorik</v>
      </c>
      <c r="P973" s="94" t="str">
        <f>IF(ISBLANK(Abfalldokumentation!$G973),"-",Abfalldokumentation!$G973)</f>
        <v>-</v>
      </c>
      <c r="Q973" s="93">
        <f t="shared" si="106"/>
        <v>40</v>
      </c>
      <c r="R973" s="94" t="str">
        <f t="shared" si="107"/>
        <v>Produkte</v>
      </c>
      <c r="S973" s="94" t="str">
        <f t="shared" si="108"/>
        <v>BUs</v>
      </c>
      <c r="T973" s="94" t="str">
        <f t="shared" si="109"/>
        <v>Symptome</v>
      </c>
      <c r="U973" s="94" t="str">
        <f>IFERROR(VLOOKUP(Abfalldokumentation!$W973,Kennzahlen!S:U,3,FALSE)*Abfalldokumentation!$J973,"0")</f>
        <v>0</v>
      </c>
      <c r="V973" s="93" t="str">
        <f>IF(ISBLANK(A973),VLOOKUP(Abfalldokumentation!$W973,'Linien - BU'!R:S,2,FALSE),A973)</f>
        <v>QM</v>
      </c>
      <c r="W973" s="95" t="str">
        <f t="shared" si="110"/>
        <v>diverses</v>
      </c>
      <c r="X973" s="108">
        <f t="shared" si="111"/>
        <v>74</v>
      </c>
      <c r="Y973" s="34"/>
      <c r="AC973" s="34"/>
      <c r="AF973" s="34"/>
      <c r="AG973" s="34"/>
      <c r="AH973" s="34"/>
    </row>
    <row r="974" spans="1:34" ht="30" customHeight="1" x14ac:dyDescent="0.25">
      <c r="A974" s="50" t="s">
        <v>59</v>
      </c>
      <c r="B974" s="51" t="s">
        <v>75</v>
      </c>
      <c r="C974" s="51">
        <v>3</v>
      </c>
      <c r="D974" s="51">
        <v>73</v>
      </c>
      <c r="E974" s="52">
        <v>44477</v>
      </c>
      <c r="F974" s="53" t="s">
        <v>57</v>
      </c>
      <c r="G974" s="51" t="s">
        <v>36</v>
      </c>
      <c r="H974" s="55" t="str">
        <f>IFERROR(VLOOKUP(Abfalldokumentation!$B974,Artikel!A:C,3,FALSE),Abfalldokumentation!$B974)</f>
        <v>Diverses</v>
      </c>
      <c r="I974" s="96" t="str">
        <f>VLOOKUP(V974,'Linien - BU'!A:B,2,FALSE)</f>
        <v>Rest</v>
      </c>
      <c r="J974" s="97">
        <f t="shared" si="105"/>
        <v>3</v>
      </c>
      <c r="K974" s="98">
        <f>Abfalldokumentation!$E974</f>
        <v>44477</v>
      </c>
      <c r="L974" s="97" t="str">
        <f>IFERROR(IF(AND(OR(Abfalldokumentation!$I974="BU3",Abfalldokumentation!$I974="Verkauf"),Abfalldokumentation!$N974="Schimmel",Abfalldokumentation!$O974="keinen Abnehmer/kein Schälpersonal"),"Div. Zipfel, ES ohne Verwendung",VLOOKUP(Abfalldokumentation!$M974,Produktgruppen!A:B,2,FALSE)),"-")</f>
        <v>Diverses</v>
      </c>
      <c r="M974" s="99" t="str">
        <f>IFERROR(VLOOKUP(Abfalldokumentation!$W974,Artikel!A:C,3,FALSE),Abfalldokumentation!$W974)</f>
        <v>Diverses</v>
      </c>
      <c r="N974" s="100" t="str">
        <f>VLOOKUP(D974,'Liste Gründe'!A:D,2,FALSE)</f>
        <v>Qualitätssicherung</v>
      </c>
      <c r="O974" s="98" t="str">
        <f>IF(ISBLANK(F974),VLOOKUP(Abfalldokumentation!$X974,'Liste Gründe'!A:D,3,FALSE),F974)</f>
        <v>Laborproben</v>
      </c>
      <c r="P974" s="100" t="str">
        <f>IF(ISBLANK(Abfalldokumentation!$G974),"-",Abfalldokumentation!$G974)</f>
        <v>-</v>
      </c>
      <c r="Q974" s="99">
        <f t="shared" si="106"/>
        <v>40</v>
      </c>
      <c r="R974" s="100" t="str">
        <f t="shared" si="107"/>
        <v>Produkte</v>
      </c>
      <c r="S974" s="100" t="str">
        <f t="shared" si="108"/>
        <v>BUs</v>
      </c>
      <c r="T974" s="100" t="str">
        <f t="shared" si="109"/>
        <v>Symptome</v>
      </c>
      <c r="U974" s="100" t="str">
        <f>IFERROR(VLOOKUP(Abfalldokumentation!$W974,Kennzahlen!S:U,3,FALSE)*Abfalldokumentation!$J974,"0")</f>
        <v>0</v>
      </c>
      <c r="V974" s="99" t="str">
        <f>IF(ISBLANK(A974),VLOOKUP(Abfalldokumentation!$W974,'Linien - BU'!R:S,2,FALSE),A974)</f>
        <v>Labor</v>
      </c>
      <c r="W974" s="95" t="str">
        <f t="shared" si="110"/>
        <v>Diverses</v>
      </c>
      <c r="X974" s="108">
        <f t="shared" si="111"/>
        <v>73</v>
      </c>
      <c r="Z974" s="3"/>
      <c r="AA974" s="3"/>
      <c r="AC974" s="34"/>
      <c r="AF974" s="34"/>
      <c r="AG974" s="34"/>
      <c r="AH974" s="34"/>
    </row>
    <row r="975" spans="1:34" ht="30" customHeight="1" x14ac:dyDescent="0.25">
      <c r="A975" s="56" t="s">
        <v>59</v>
      </c>
      <c r="B975" s="57" t="s">
        <v>75</v>
      </c>
      <c r="C975" s="57">
        <v>56</v>
      </c>
      <c r="D975" s="57">
        <v>71</v>
      </c>
      <c r="E975" s="58">
        <v>44477</v>
      </c>
      <c r="F975" s="59" t="s">
        <v>15019</v>
      </c>
      <c r="G975" s="57" t="s">
        <v>36</v>
      </c>
      <c r="H975" s="61" t="str">
        <f>IFERROR(VLOOKUP(Abfalldokumentation!$B975,Artikel!A:C,3,FALSE),Abfalldokumentation!$B975)</f>
        <v>Diverses</v>
      </c>
      <c r="I975" s="90" t="str">
        <f>VLOOKUP(V975,'Linien - BU'!A:B,2,FALSE)</f>
        <v>Rest</v>
      </c>
      <c r="J975" s="91">
        <f t="shared" si="105"/>
        <v>56</v>
      </c>
      <c r="K975" s="92">
        <f>Abfalldokumentation!$E975</f>
        <v>44477</v>
      </c>
      <c r="L975" s="91" t="str">
        <f>IFERROR(IF(AND(OR(Abfalldokumentation!$I975="BU3",Abfalldokumentation!$I975="Verkauf"),Abfalldokumentation!$N975="Schimmel",Abfalldokumentation!$O975="keinen Abnehmer/kein Schälpersonal"),"Div. Zipfel, ES ohne Verwendung",VLOOKUP(Abfalldokumentation!$M975,Produktgruppen!A:B,2,FALSE)),"-")</f>
        <v>Diverses</v>
      </c>
      <c r="M975" s="93" t="str">
        <f>IFERROR(VLOOKUP(Abfalldokumentation!$W975,Artikel!A:C,3,FALSE),Abfalldokumentation!$W975)</f>
        <v>Diverses</v>
      </c>
      <c r="N975" s="94" t="str">
        <f>VLOOKUP(D975,'Liste Gründe'!A:D,2,FALSE)</f>
        <v>Qualitätssicherung</v>
      </c>
      <c r="O975" s="92" t="str">
        <f>IF(ISBLANK(F975),VLOOKUP(Abfalldokumentation!$X975,'Liste Gründe'!A:D,3,FALSE),F975)</f>
        <v>Einwaage</v>
      </c>
      <c r="P975" s="94" t="str">
        <f>IF(ISBLANK(Abfalldokumentation!$G975),"-",Abfalldokumentation!$G975)</f>
        <v>-</v>
      </c>
      <c r="Q975" s="93">
        <f t="shared" si="106"/>
        <v>40</v>
      </c>
      <c r="R975" s="94" t="str">
        <f t="shared" si="107"/>
        <v>Produkte</v>
      </c>
      <c r="S975" s="94" t="str">
        <f t="shared" si="108"/>
        <v>BUs</v>
      </c>
      <c r="T975" s="94" t="str">
        <f t="shared" si="109"/>
        <v>Symptome</v>
      </c>
      <c r="U975" s="94" t="str">
        <f>IFERROR(VLOOKUP(Abfalldokumentation!$W975,Kennzahlen!S:U,3,FALSE)*Abfalldokumentation!$J975,"0")</f>
        <v>0</v>
      </c>
      <c r="V975" s="93" t="str">
        <f>IF(ISBLANK(A975),VLOOKUP(Abfalldokumentation!$W975,'Linien - BU'!R:S,2,FALSE),A975)</f>
        <v>Labor</v>
      </c>
      <c r="W975" s="95" t="str">
        <f t="shared" si="110"/>
        <v>Diverses</v>
      </c>
      <c r="X975" s="108">
        <f t="shared" si="111"/>
        <v>71</v>
      </c>
      <c r="Z975" s="3"/>
      <c r="AA975" s="3"/>
      <c r="AC975" s="34"/>
      <c r="AF975" s="34"/>
      <c r="AG975" s="34"/>
      <c r="AH975" s="34"/>
    </row>
    <row r="976" spans="1:34" ht="30" customHeight="1" x14ac:dyDescent="0.25">
      <c r="A976" s="50" t="s">
        <v>59</v>
      </c>
      <c r="B976" s="51" t="s">
        <v>75</v>
      </c>
      <c r="C976" s="51">
        <v>6.5</v>
      </c>
      <c r="D976" s="51">
        <v>74</v>
      </c>
      <c r="E976" s="52">
        <v>44477</v>
      </c>
      <c r="F976" s="53" t="s">
        <v>68</v>
      </c>
      <c r="G976" s="51" t="s">
        <v>36</v>
      </c>
      <c r="H976" s="55" t="str">
        <f>IFERROR(VLOOKUP(Abfalldokumentation!$B976,Artikel!A:C,3,FALSE),Abfalldokumentation!$B976)</f>
        <v>Diverses</v>
      </c>
      <c r="I976" s="96" t="str">
        <f>VLOOKUP(V976,'Linien - BU'!A:B,2,FALSE)</f>
        <v>Rest</v>
      </c>
      <c r="J976" s="97">
        <f t="shared" si="105"/>
        <v>6.5</v>
      </c>
      <c r="K976" s="98">
        <f>Abfalldokumentation!$E976</f>
        <v>44477</v>
      </c>
      <c r="L976" s="97" t="str">
        <f>IFERROR(IF(AND(OR(Abfalldokumentation!$I976="BU3",Abfalldokumentation!$I976="Verkauf"),Abfalldokumentation!$N976="Schimmel",Abfalldokumentation!$O976="keinen Abnehmer/kein Schälpersonal"),"Div. Zipfel, ES ohne Verwendung",VLOOKUP(Abfalldokumentation!$M976,Produktgruppen!A:B,2,FALSE)),"-")</f>
        <v>Diverses</v>
      </c>
      <c r="M976" s="99" t="str">
        <f>IFERROR(VLOOKUP(Abfalldokumentation!$W976,Artikel!A:C,3,FALSE),Abfalldokumentation!$W976)</f>
        <v>Diverses</v>
      </c>
      <c r="N976" s="100" t="str">
        <f>VLOOKUP(D976,'Liste Gründe'!A:D,2,FALSE)</f>
        <v>Qualitätssicherung</v>
      </c>
      <c r="O976" s="98" t="str">
        <f>IF(ISBLANK(F976),VLOOKUP(Abfalldokumentation!$X976,'Liste Gründe'!A:D,3,FALSE),F976)</f>
        <v>Sensorik</v>
      </c>
      <c r="P976" s="100" t="str">
        <f>IF(ISBLANK(Abfalldokumentation!$G976),"-",Abfalldokumentation!$G976)</f>
        <v>-</v>
      </c>
      <c r="Q976" s="99">
        <f t="shared" si="106"/>
        <v>40</v>
      </c>
      <c r="R976" s="100" t="str">
        <f t="shared" si="107"/>
        <v>Produkte</v>
      </c>
      <c r="S976" s="100" t="str">
        <f t="shared" si="108"/>
        <v>BUs</v>
      </c>
      <c r="T976" s="100" t="str">
        <f t="shared" si="109"/>
        <v>Symptome</v>
      </c>
      <c r="U976" s="100" t="str">
        <f>IFERROR(VLOOKUP(Abfalldokumentation!$W976,Kennzahlen!S:U,3,FALSE)*Abfalldokumentation!$J976,"0")</f>
        <v>0</v>
      </c>
      <c r="V976" s="99" t="str">
        <f>IF(ISBLANK(A976),VLOOKUP(Abfalldokumentation!$W976,'Linien - BU'!R:S,2,FALSE),A976)</f>
        <v>Labor</v>
      </c>
      <c r="W976" s="95" t="str">
        <f t="shared" si="110"/>
        <v>Diverses</v>
      </c>
      <c r="X976" s="108">
        <f t="shared" si="111"/>
        <v>74</v>
      </c>
      <c r="Z976" s="3"/>
      <c r="AA976" s="3"/>
      <c r="AC976" s="34"/>
      <c r="AF976" s="34"/>
      <c r="AG976" s="34"/>
      <c r="AH976" s="34"/>
    </row>
    <row r="977" spans="1:34" ht="30" customHeight="1" x14ac:dyDescent="0.25">
      <c r="A977" s="56" t="s">
        <v>59</v>
      </c>
      <c r="B977" s="57" t="s">
        <v>15126</v>
      </c>
      <c r="C977" s="57">
        <v>86</v>
      </c>
      <c r="D977" s="57">
        <v>71</v>
      </c>
      <c r="E977" s="58">
        <v>44477</v>
      </c>
      <c r="F977" s="59"/>
      <c r="G977" s="57"/>
      <c r="H977" s="61" t="str">
        <f>IFERROR(VLOOKUP(Abfalldokumentation!$B977,Artikel!A:C,3,FALSE),Abfalldokumentation!$B977)</f>
        <v>diverses</v>
      </c>
      <c r="I977" s="90" t="str">
        <f>VLOOKUP(V977,'Linien - BU'!A:B,2,FALSE)</f>
        <v>Rest</v>
      </c>
      <c r="J977" s="91">
        <f t="shared" si="105"/>
        <v>86</v>
      </c>
      <c r="K977" s="92">
        <f>Abfalldokumentation!$E977</f>
        <v>44477</v>
      </c>
      <c r="L977" s="91" t="str">
        <f>IFERROR(IF(AND(OR(Abfalldokumentation!$I977="BU3",Abfalldokumentation!$I977="Verkauf"),Abfalldokumentation!$N977="Schimmel",Abfalldokumentation!$O977="keinen Abnehmer/kein Schälpersonal"),"Div. Zipfel, ES ohne Verwendung",VLOOKUP(Abfalldokumentation!$M977,Produktgruppen!A:B,2,FALSE)),"-")</f>
        <v>Diverses</v>
      </c>
      <c r="M977" s="93" t="str">
        <f>IFERROR(VLOOKUP(Abfalldokumentation!$W977,Artikel!A:C,3,FALSE),Abfalldokumentation!$W977)</f>
        <v>diverses</v>
      </c>
      <c r="N977" s="94" t="str">
        <f>VLOOKUP(D977,'Liste Gründe'!A:D,2,FALSE)</f>
        <v>Qualitätssicherung</v>
      </c>
      <c r="O977" s="92" t="str">
        <f>IF(ISBLANK(F977),VLOOKUP(Abfalldokumentation!$X977,'Liste Gründe'!A:D,3,FALSE),F977)</f>
        <v>Einwaage</v>
      </c>
      <c r="P977" s="94" t="str">
        <f>IF(ISBLANK(Abfalldokumentation!$G977),"-",Abfalldokumentation!$G977)</f>
        <v>-</v>
      </c>
      <c r="Q977" s="93">
        <f t="shared" si="106"/>
        <v>40</v>
      </c>
      <c r="R977" s="94" t="str">
        <f t="shared" si="107"/>
        <v>Produkte</v>
      </c>
      <c r="S977" s="94" t="str">
        <f t="shared" si="108"/>
        <v>BUs</v>
      </c>
      <c r="T977" s="94" t="str">
        <f t="shared" si="109"/>
        <v>Symptome</v>
      </c>
      <c r="U977" s="94" t="str">
        <f>IFERROR(VLOOKUP(Abfalldokumentation!$W977,Kennzahlen!S:U,3,FALSE)*Abfalldokumentation!$J977,"0")</f>
        <v>0</v>
      </c>
      <c r="V977" s="93" t="str">
        <f>IF(ISBLANK(A977),VLOOKUP(Abfalldokumentation!$W977,'Linien - BU'!R:S,2,FALSE),A977)</f>
        <v>Labor</v>
      </c>
      <c r="W977" s="95" t="str">
        <f t="shared" si="110"/>
        <v>diverses</v>
      </c>
      <c r="X977" s="108">
        <f t="shared" si="111"/>
        <v>71</v>
      </c>
      <c r="Z977" s="3"/>
      <c r="AA977" s="3"/>
      <c r="AC977" s="34"/>
      <c r="AF977" s="34"/>
      <c r="AG977" s="34"/>
      <c r="AH977" s="34"/>
    </row>
    <row r="978" spans="1:34" ht="30" customHeight="1" x14ac:dyDescent="0.25">
      <c r="A978" s="50" t="s">
        <v>15012</v>
      </c>
      <c r="B978" s="51" t="s">
        <v>15013</v>
      </c>
      <c r="C978" s="51">
        <v>20.2</v>
      </c>
      <c r="D978" s="51">
        <v>30</v>
      </c>
      <c r="E978" s="52">
        <v>44477</v>
      </c>
      <c r="F978" s="53"/>
      <c r="G978" s="51" t="s">
        <v>36</v>
      </c>
      <c r="H978" s="55" t="str">
        <f>IFERROR(VLOOKUP(Abfalldokumentation!$B978,Artikel!A:C,3,FALSE),Abfalldokumentation!$B978)</f>
        <v>Fruchtkäse</v>
      </c>
      <c r="I978" s="96" t="str">
        <f>VLOOKUP(V978,'Linien - BU'!A:B,2,FALSE)</f>
        <v>BU3</v>
      </c>
      <c r="J978" s="97">
        <f t="shared" si="105"/>
        <v>20.2</v>
      </c>
      <c r="K978" s="98">
        <f>Abfalldokumentation!$E978</f>
        <v>44477</v>
      </c>
      <c r="L978" s="97" t="str">
        <f>IFERROR(IF(AND(OR(Abfalldokumentation!$I978="BU3",Abfalldokumentation!$I978="Verkauf"),Abfalldokumentation!$N978="Schimmel",Abfalldokumentation!$O978="keinen Abnehmer/kein Schälpersonal"),"Div. Zipfel, ES ohne Verwendung",VLOOKUP(Abfalldokumentation!$M978,Produktgruppen!A:B,2,FALSE)),"-")</f>
        <v>ABS</v>
      </c>
      <c r="M978" s="99" t="str">
        <f>IFERROR(VLOOKUP(Abfalldokumentation!$W978,Artikel!A:C,3,FALSE),Abfalldokumentation!$W978)</f>
        <v>Fruchtkäse</v>
      </c>
      <c r="N978" s="100" t="str">
        <f>VLOOKUP(D978,'Liste Gründe'!A:D,2,FALSE)</f>
        <v>Linienbezogen</v>
      </c>
      <c r="O978" s="98" t="str">
        <f>IF(ISBLANK(F978),VLOOKUP(Abfalldokumentation!$X978,'Liste Gründe'!A:D,3,FALSE),F978)</f>
        <v>Maschinenabfall</v>
      </c>
      <c r="P978" s="100" t="str">
        <f>IF(ISBLANK(Abfalldokumentation!$G978),"-",Abfalldokumentation!$G978)</f>
        <v>-</v>
      </c>
      <c r="Q978" s="99">
        <f t="shared" si="106"/>
        <v>40</v>
      </c>
      <c r="R978" s="100" t="str">
        <f t="shared" si="107"/>
        <v>Produkte</v>
      </c>
      <c r="S978" s="100" t="str">
        <f t="shared" si="108"/>
        <v>BUs</v>
      </c>
      <c r="T978" s="100" t="str">
        <f t="shared" si="109"/>
        <v>Symptome</v>
      </c>
      <c r="U978" s="100" t="str">
        <f>IFERROR(VLOOKUP(Abfalldokumentation!$W978,Kennzahlen!S:U,3,FALSE)*Abfalldokumentation!$J978,"0")</f>
        <v>0</v>
      </c>
      <c r="V978" s="99" t="str">
        <f>IF(ISBLANK(A978),VLOOKUP(Abfalldokumentation!$W978,'Linien - BU'!R:S,2,FALSE),A978)</f>
        <v>Spzialitäten</v>
      </c>
      <c r="W978" s="95" t="str">
        <f t="shared" si="110"/>
        <v>Fruchtkäse</v>
      </c>
      <c r="X978" s="108">
        <f t="shared" si="111"/>
        <v>30</v>
      </c>
      <c r="Z978" s="3"/>
      <c r="AA978" s="3"/>
      <c r="AC978" s="34"/>
      <c r="AF978" s="34"/>
      <c r="AG978" s="34"/>
      <c r="AH978" s="34"/>
    </row>
    <row r="979" spans="1:34" ht="30" customHeight="1" x14ac:dyDescent="0.25">
      <c r="A979" s="56" t="s">
        <v>59</v>
      </c>
      <c r="B979" s="57" t="s">
        <v>57</v>
      </c>
      <c r="C979" s="57">
        <v>1</v>
      </c>
      <c r="D979" s="57">
        <v>71</v>
      </c>
      <c r="E979" s="58">
        <v>44477</v>
      </c>
      <c r="F979" s="59"/>
      <c r="G979" s="57"/>
      <c r="H979" s="61" t="str">
        <f>IFERROR(VLOOKUP(Abfalldokumentation!$B979,Artikel!A:C,3,FALSE),Abfalldokumentation!$B979)</f>
        <v>Laborproben</v>
      </c>
      <c r="I979" s="90" t="str">
        <f>VLOOKUP(V979,'Linien - BU'!A:B,2,FALSE)</f>
        <v>Rest</v>
      </c>
      <c r="J979" s="91">
        <f t="shared" si="105"/>
        <v>1</v>
      </c>
      <c r="K979" s="92">
        <f>Abfalldokumentation!$E979</f>
        <v>44477</v>
      </c>
      <c r="L979" s="91" t="str">
        <f>IFERROR(IF(AND(OR(Abfalldokumentation!$I979="BU3",Abfalldokumentation!$I979="Verkauf"),Abfalldokumentation!$N979="Schimmel",Abfalldokumentation!$O979="keinen Abnehmer/kein Schälpersonal"),"Div. Zipfel, ES ohne Verwendung",VLOOKUP(Abfalldokumentation!$M979,Produktgruppen!A:B,2,FALSE)),"-")</f>
        <v>Qualitätssicherung</v>
      </c>
      <c r="M979" s="93" t="str">
        <f>IFERROR(VLOOKUP(Abfalldokumentation!$W979,Artikel!A:C,3,FALSE),Abfalldokumentation!$W979)</f>
        <v>Laborproben</v>
      </c>
      <c r="N979" s="94" t="str">
        <f>VLOOKUP(D979,'Liste Gründe'!A:D,2,FALSE)</f>
        <v>Qualitätssicherung</v>
      </c>
      <c r="O979" s="92" t="str">
        <f>IF(ISBLANK(F979),VLOOKUP(Abfalldokumentation!$X979,'Liste Gründe'!A:D,3,FALSE),F979)</f>
        <v>Einwaage</v>
      </c>
      <c r="P979" s="94" t="str">
        <f>IF(ISBLANK(Abfalldokumentation!$G979),"-",Abfalldokumentation!$G979)</f>
        <v>-</v>
      </c>
      <c r="Q979" s="93">
        <f t="shared" si="106"/>
        <v>40</v>
      </c>
      <c r="R979" s="94" t="str">
        <f t="shared" si="107"/>
        <v>Produkte</v>
      </c>
      <c r="S979" s="94" t="str">
        <f t="shared" si="108"/>
        <v>BUs</v>
      </c>
      <c r="T979" s="94" t="str">
        <f t="shared" si="109"/>
        <v>Symptome</v>
      </c>
      <c r="U979" s="94" t="str">
        <f>IFERROR(VLOOKUP(Abfalldokumentation!$W979,Kennzahlen!S:U,3,FALSE)*Abfalldokumentation!$J979,"0")</f>
        <v>0</v>
      </c>
      <c r="V979" s="93" t="str">
        <f>IF(ISBLANK(A979),VLOOKUP(Abfalldokumentation!$W979,'Linien - BU'!R:S,2,FALSE),A979)</f>
        <v>Labor</v>
      </c>
      <c r="W979" s="95" t="str">
        <f t="shared" si="110"/>
        <v>Laborproben</v>
      </c>
      <c r="X979" s="108">
        <f t="shared" si="111"/>
        <v>71</v>
      </c>
      <c r="Y979" s="34"/>
      <c r="Z979" s="3"/>
      <c r="AA979" s="3"/>
      <c r="AB979" s="3"/>
      <c r="AC979" s="34"/>
      <c r="AF979" s="34"/>
      <c r="AG979" s="34"/>
      <c r="AH979" s="34"/>
    </row>
    <row r="980" spans="1:34" ht="30" customHeight="1" x14ac:dyDescent="0.25">
      <c r="A980" s="50" t="s">
        <v>59</v>
      </c>
      <c r="B980" s="51" t="s">
        <v>57</v>
      </c>
      <c r="C980" s="51">
        <v>3.2</v>
      </c>
      <c r="D980" s="51">
        <v>74</v>
      </c>
      <c r="E980" s="52">
        <v>44477</v>
      </c>
      <c r="F980" s="53"/>
      <c r="G980" s="51"/>
      <c r="H980" s="55" t="str">
        <f>IFERROR(VLOOKUP(Abfalldokumentation!$B980,Artikel!A:C,3,FALSE),Abfalldokumentation!$B980)</f>
        <v>Laborproben</v>
      </c>
      <c r="I980" s="96" t="str">
        <f>VLOOKUP(V980,'Linien - BU'!A:B,2,FALSE)</f>
        <v>Rest</v>
      </c>
      <c r="J980" s="97">
        <f t="shared" si="105"/>
        <v>3.2</v>
      </c>
      <c r="K980" s="98">
        <f>Abfalldokumentation!$E980</f>
        <v>44477</v>
      </c>
      <c r="L980" s="97" t="str">
        <f>IFERROR(IF(AND(OR(Abfalldokumentation!$I980="BU3",Abfalldokumentation!$I980="Verkauf"),Abfalldokumentation!$N980="Schimmel",Abfalldokumentation!$O980="keinen Abnehmer/kein Schälpersonal"),"Div. Zipfel, ES ohne Verwendung",VLOOKUP(Abfalldokumentation!$M980,Produktgruppen!A:B,2,FALSE)),"-")</f>
        <v>Qualitätssicherung</v>
      </c>
      <c r="M980" s="99" t="str">
        <f>IFERROR(VLOOKUP(Abfalldokumentation!$W980,Artikel!A:C,3,FALSE),Abfalldokumentation!$W980)</f>
        <v>Laborproben</v>
      </c>
      <c r="N980" s="100" t="str">
        <f>VLOOKUP(D980,'Liste Gründe'!A:D,2,FALSE)</f>
        <v>Qualitätssicherung</v>
      </c>
      <c r="O980" s="98" t="str">
        <f>IF(ISBLANK(F980),VLOOKUP(Abfalldokumentation!$X980,'Liste Gründe'!A:D,3,FALSE),F980)</f>
        <v>Sensorik</v>
      </c>
      <c r="P980" s="100" t="str">
        <f>IF(ISBLANK(Abfalldokumentation!$G980),"-",Abfalldokumentation!$G980)</f>
        <v>-</v>
      </c>
      <c r="Q980" s="99">
        <f t="shared" si="106"/>
        <v>40</v>
      </c>
      <c r="R980" s="100" t="str">
        <f t="shared" si="107"/>
        <v>Produkte</v>
      </c>
      <c r="S980" s="100" t="str">
        <f t="shared" si="108"/>
        <v>BUs</v>
      </c>
      <c r="T980" s="100" t="str">
        <f t="shared" si="109"/>
        <v>Symptome</v>
      </c>
      <c r="U980" s="100" t="str">
        <f>IFERROR(VLOOKUP(Abfalldokumentation!$W980,Kennzahlen!S:U,3,FALSE)*Abfalldokumentation!$J980,"0")</f>
        <v>0</v>
      </c>
      <c r="V980" s="99" t="str">
        <f>IF(ISBLANK(A980),VLOOKUP(Abfalldokumentation!$W980,'Linien - BU'!R:S,2,FALSE),A980)</f>
        <v>Labor</v>
      </c>
      <c r="W980" s="95" t="str">
        <f t="shared" si="110"/>
        <v>Laborproben</v>
      </c>
      <c r="X980" s="108">
        <f t="shared" si="111"/>
        <v>74</v>
      </c>
      <c r="Y980" s="34"/>
      <c r="Z980" s="3"/>
      <c r="AA980" s="3"/>
      <c r="AB980" s="3"/>
      <c r="AC980" s="34"/>
      <c r="AF980" s="34"/>
      <c r="AG980" s="34"/>
      <c r="AH980" s="34"/>
    </row>
    <row r="981" spans="1:34" ht="30" customHeight="1" x14ac:dyDescent="0.25">
      <c r="A981" s="56" t="s">
        <v>74</v>
      </c>
      <c r="B981" s="57" t="s">
        <v>113</v>
      </c>
      <c r="C981" s="57">
        <v>80</v>
      </c>
      <c r="D981" s="57">
        <v>60</v>
      </c>
      <c r="E981" s="58">
        <v>44477</v>
      </c>
      <c r="F981" s="59" t="s">
        <v>36</v>
      </c>
      <c r="G981" s="57" t="s">
        <v>36</v>
      </c>
      <c r="H981" s="61" t="str">
        <f>IFERROR(VLOOKUP(Abfalldokumentation!$B981,Artikel!A:C,3,FALSE),Abfalldokumentation!$B981)</f>
        <v>Rinde</v>
      </c>
      <c r="I981" s="90" t="str">
        <f>VLOOKUP(V981,'Linien - BU'!A:B,2,FALSE)</f>
        <v>BU1</v>
      </c>
      <c r="J981" s="91">
        <f t="shared" si="105"/>
        <v>80</v>
      </c>
      <c r="K981" s="92">
        <f>Abfalldokumentation!$E981</f>
        <v>44477</v>
      </c>
      <c r="L981" s="91" t="str">
        <f>IFERROR(IF(AND(OR(Abfalldokumentation!$I981="BU3",Abfalldokumentation!$I981="Verkauf"),Abfalldokumentation!$N981="Schimmel",Abfalldokumentation!$O981="keinen Abnehmer/kein Schälpersonal"),"Div. Zipfel, ES ohne Verwendung",VLOOKUP(Abfalldokumentation!$M981,Produktgruppen!A:B,2,FALSE)),"-")</f>
        <v>Rest</v>
      </c>
      <c r="M981" s="93" t="str">
        <f>IFERROR(VLOOKUP(Abfalldokumentation!$W981,Artikel!A:C,3,FALSE),Abfalldokumentation!$W981)</f>
        <v>Rinde</v>
      </c>
      <c r="N981" s="94" t="str">
        <f>VLOOKUP(D981,'Liste Gründe'!A:D,2,FALSE)</f>
        <v>Rest</v>
      </c>
      <c r="O981" s="92" t="str">
        <f>IF(ISBLANK(F981),VLOOKUP(Abfalldokumentation!$X981,'Liste Gründe'!A:D,3,FALSE),F981)</f>
        <v>-</v>
      </c>
      <c r="P981" s="94" t="str">
        <f>IF(ISBLANK(Abfalldokumentation!$G981),"-",Abfalldokumentation!$G981)</f>
        <v>-</v>
      </c>
      <c r="Q981" s="93">
        <f t="shared" si="106"/>
        <v>40</v>
      </c>
      <c r="R981" s="94" t="str">
        <f t="shared" si="107"/>
        <v>Produkte</v>
      </c>
      <c r="S981" s="94" t="str">
        <f t="shared" si="108"/>
        <v>BUs</v>
      </c>
      <c r="T981" s="94" t="str">
        <f t="shared" si="109"/>
        <v>Symptome</v>
      </c>
      <c r="U981" s="94" t="str">
        <f>IFERROR(VLOOKUP(Abfalldokumentation!$W981,Kennzahlen!S:U,3,FALSE)*Abfalldokumentation!$J981,"0")</f>
        <v>0</v>
      </c>
      <c r="V981" s="93" t="str">
        <f>IF(ISBLANK(A981),VLOOKUP(Abfalldokumentation!$W981,'Linien - BU'!R:S,2,FALSE),A981)</f>
        <v>RWV</v>
      </c>
      <c r="W981" s="95" t="str">
        <f t="shared" si="110"/>
        <v>Rinde</v>
      </c>
      <c r="X981" s="108">
        <f t="shared" si="111"/>
        <v>60</v>
      </c>
      <c r="Y981" s="34"/>
      <c r="AA981" s="3"/>
      <c r="AB981" s="3"/>
      <c r="AF981" s="34"/>
      <c r="AG981" s="34"/>
      <c r="AH981" s="34"/>
    </row>
    <row r="982" spans="1:34" ht="30" customHeight="1" x14ac:dyDescent="0.25">
      <c r="A982" s="50" t="s">
        <v>59</v>
      </c>
      <c r="B982" s="53" t="s">
        <v>90</v>
      </c>
      <c r="C982" s="51">
        <v>53.6</v>
      </c>
      <c r="D982" s="51">
        <v>70</v>
      </c>
      <c r="E982" s="52">
        <v>44477</v>
      </c>
      <c r="F982" s="53" t="s">
        <v>90</v>
      </c>
      <c r="G982" s="51" t="s">
        <v>36</v>
      </c>
      <c r="H982" s="55" t="str">
        <f>IFERROR(VLOOKUP(Abfalldokumentation!$B982,Artikel!A:C,3,FALSE),Abfalldokumentation!$B982)</f>
        <v>Rückstellproben</v>
      </c>
      <c r="I982" s="96" t="str">
        <f>VLOOKUP(V982,'Linien - BU'!A:B,2,FALSE)</f>
        <v>Rest</v>
      </c>
      <c r="J982" s="97">
        <f t="shared" si="105"/>
        <v>53.6</v>
      </c>
      <c r="K982" s="98">
        <f>Abfalldokumentation!$E982</f>
        <v>44477</v>
      </c>
      <c r="L982" s="97" t="str">
        <f>IFERROR(IF(AND(OR(Abfalldokumentation!$I982="BU3",Abfalldokumentation!$I982="Verkauf"),Abfalldokumentation!$N982="Schimmel",Abfalldokumentation!$O982="keinen Abnehmer/kein Schälpersonal"),"Div. Zipfel, ES ohne Verwendung",VLOOKUP(Abfalldokumentation!$M982,Produktgruppen!A:B,2,FALSE)),"-")</f>
        <v>Qualitätssicherung</v>
      </c>
      <c r="M982" s="99" t="str">
        <f>IFERROR(VLOOKUP(Abfalldokumentation!$W982,Artikel!A:C,3,FALSE),Abfalldokumentation!$W982)</f>
        <v>Rückstellproben</v>
      </c>
      <c r="N982" s="100" t="str">
        <f>VLOOKUP(D982,'Liste Gründe'!A:D,2,FALSE)</f>
        <v>Qualitätssicherung</v>
      </c>
      <c r="O982" s="98" t="str">
        <f>IF(ISBLANK(F982),VLOOKUP(Abfalldokumentation!$X982,'Liste Gründe'!A:D,3,FALSE),F982)</f>
        <v>Rückstellproben</v>
      </c>
      <c r="P982" s="100" t="str">
        <f>IF(ISBLANK(Abfalldokumentation!$G982),"-",Abfalldokumentation!$G982)</f>
        <v>-</v>
      </c>
      <c r="Q982" s="99">
        <f t="shared" si="106"/>
        <v>40</v>
      </c>
      <c r="R982" s="100" t="str">
        <f t="shared" si="107"/>
        <v>Produkte</v>
      </c>
      <c r="S982" s="100" t="str">
        <f t="shared" si="108"/>
        <v>BUs</v>
      </c>
      <c r="T982" s="100" t="str">
        <f t="shared" si="109"/>
        <v>Symptome</v>
      </c>
      <c r="U982" s="100" t="str">
        <f>IFERROR(VLOOKUP(Abfalldokumentation!$W982,Kennzahlen!S:U,3,FALSE)*Abfalldokumentation!$J982,"0")</f>
        <v>0</v>
      </c>
      <c r="V982" s="99" t="str">
        <f>IF(ISBLANK(A982),VLOOKUP(Abfalldokumentation!$W982,'Linien - BU'!R:S,2,FALSE),A982)</f>
        <v>Labor</v>
      </c>
      <c r="W982" s="95" t="str">
        <f t="shared" si="110"/>
        <v>Rückstellproben</v>
      </c>
      <c r="X982" s="108">
        <f t="shared" si="111"/>
        <v>70</v>
      </c>
      <c r="Y982" s="34"/>
      <c r="AA982" s="3"/>
      <c r="AB982" s="3"/>
      <c r="AF982" s="34"/>
      <c r="AG982" s="34"/>
      <c r="AH982" s="34"/>
    </row>
    <row r="983" spans="1:34" ht="30" customHeight="1" x14ac:dyDescent="0.25">
      <c r="A983" s="56" t="s">
        <v>59</v>
      </c>
      <c r="B983" s="59" t="s">
        <v>90</v>
      </c>
      <c r="C983" s="57">
        <v>62.6</v>
      </c>
      <c r="D983" s="57">
        <v>70</v>
      </c>
      <c r="E983" s="58">
        <v>44477</v>
      </c>
      <c r="F983" s="59" t="s">
        <v>90</v>
      </c>
      <c r="G983" s="57" t="s">
        <v>36</v>
      </c>
      <c r="H983" s="61" t="str">
        <f>IFERROR(VLOOKUP(Abfalldokumentation!$B983,Artikel!A:C,3,FALSE),Abfalldokumentation!$B983)</f>
        <v>Rückstellproben</v>
      </c>
      <c r="I983" s="90" t="str">
        <f>VLOOKUP(V983,'Linien - BU'!A:B,2,FALSE)</f>
        <v>Rest</v>
      </c>
      <c r="J983" s="91">
        <f t="shared" si="105"/>
        <v>62.6</v>
      </c>
      <c r="K983" s="92">
        <f>Abfalldokumentation!$E983</f>
        <v>44477</v>
      </c>
      <c r="L983" s="91" t="str">
        <f>IFERROR(IF(AND(OR(Abfalldokumentation!$I983="BU3",Abfalldokumentation!$I983="Verkauf"),Abfalldokumentation!$N983="Schimmel",Abfalldokumentation!$O983="keinen Abnehmer/kein Schälpersonal"),"Div. Zipfel, ES ohne Verwendung",VLOOKUP(Abfalldokumentation!$M983,Produktgruppen!A:B,2,FALSE)),"-")</f>
        <v>Qualitätssicherung</v>
      </c>
      <c r="M983" s="93" t="str">
        <f>IFERROR(VLOOKUP(Abfalldokumentation!$W983,Artikel!A:C,3,FALSE),Abfalldokumentation!$W983)</f>
        <v>Rückstellproben</v>
      </c>
      <c r="N983" s="94" t="str">
        <f>VLOOKUP(D983,'Liste Gründe'!A:D,2,FALSE)</f>
        <v>Qualitätssicherung</v>
      </c>
      <c r="O983" s="92" t="str">
        <f>IF(ISBLANK(F983),VLOOKUP(Abfalldokumentation!$X983,'Liste Gründe'!A:D,3,FALSE),F983)</f>
        <v>Rückstellproben</v>
      </c>
      <c r="P983" s="94" t="str">
        <f>IF(ISBLANK(Abfalldokumentation!$G983),"-",Abfalldokumentation!$G983)</f>
        <v>-</v>
      </c>
      <c r="Q983" s="93">
        <f t="shared" si="106"/>
        <v>40</v>
      </c>
      <c r="R983" s="94" t="str">
        <f t="shared" si="107"/>
        <v>Produkte</v>
      </c>
      <c r="S983" s="94" t="str">
        <f t="shared" si="108"/>
        <v>BUs</v>
      </c>
      <c r="T983" s="94" t="str">
        <f t="shared" si="109"/>
        <v>Symptome</v>
      </c>
      <c r="U983" s="94" t="str">
        <f>IFERROR(VLOOKUP(Abfalldokumentation!$W983,Kennzahlen!S:U,3,FALSE)*Abfalldokumentation!$J983,"0")</f>
        <v>0</v>
      </c>
      <c r="V983" s="93" t="str">
        <f>IF(ISBLANK(A983),VLOOKUP(Abfalldokumentation!$W983,'Linien - BU'!R:S,2,FALSE),A983)</f>
        <v>Labor</v>
      </c>
      <c r="W983" s="95" t="str">
        <f t="shared" si="110"/>
        <v>Rückstellproben</v>
      </c>
      <c r="X983" s="108">
        <f t="shared" si="111"/>
        <v>70</v>
      </c>
      <c r="Y983" s="34"/>
      <c r="AA983" s="3"/>
      <c r="AB983" s="3"/>
      <c r="AF983" s="34"/>
      <c r="AG983" s="34"/>
      <c r="AH983" s="34"/>
    </row>
    <row r="984" spans="1:34" ht="30" customHeight="1" x14ac:dyDescent="0.25">
      <c r="A984" s="50" t="s">
        <v>59</v>
      </c>
      <c r="B984" s="53" t="s">
        <v>90</v>
      </c>
      <c r="C984" s="51">
        <v>127</v>
      </c>
      <c r="D984" s="51">
        <v>70</v>
      </c>
      <c r="E984" s="52">
        <v>44477</v>
      </c>
      <c r="F984" s="53"/>
      <c r="G984" s="51"/>
      <c r="H984" s="55" t="str">
        <f>IFERROR(VLOOKUP(Abfalldokumentation!$B984,Artikel!A:C,3,FALSE),Abfalldokumentation!$B984)</f>
        <v>Rückstellproben</v>
      </c>
      <c r="I984" s="96" t="str">
        <f>VLOOKUP(V984,'Linien - BU'!A:B,2,FALSE)</f>
        <v>Rest</v>
      </c>
      <c r="J984" s="97">
        <f t="shared" si="105"/>
        <v>127</v>
      </c>
      <c r="K984" s="98">
        <f>Abfalldokumentation!$E984</f>
        <v>44477</v>
      </c>
      <c r="L984" s="97" t="str">
        <f>IFERROR(IF(AND(OR(Abfalldokumentation!$I984="BU3",Abfalldokumentation!$I984="Verkauf"),Abfalldokumentation!$N984="Schimmel",Abfalldokumentation!$O984="keinen Abnehmer/kein Schälpersonal"),"Div. Zipfel, ES ohne Verwendung",VLOOKUP(Abfalldokumentation!$M984,Produktgruppen!A:B,2,FALSE)),"-")</f>
        <v>Qualitätssicherung</v>
      </c>
      <c r="M984" s="99" t="str">
        <f>IFERROR(VLOOKUP(Abfalldokumentation!$W984,Artikel!A:C,3,FALSE),Abfalldokumentation!$W984)</f>
        <v>Rückstellproben</v>
      </c>
      <c r="N984" s="100" t="str">
        <f>VLOOKUP(D984,'Liste Gründe'!A:D,2,FALSE)</f>
        <v>Qualitätssicherung</v>
      </c>
      <c r="O984" s="98" t="str">
        <f>IF(ISBLANK(F984),VLOOKUP(Abfalldokumentation!$X984,'Liste Gründe'!A:D,3,FALSE),F984)</f>
        <v>Rückstellproben</v>
      </c>
      <c r="P984" s="100" t="str">
        <f>IF(ISBLANK(Abfalldokumentation!$G984),"-",Abfalldokumentation!$G984)</f>
        <v>-</v>
      </c>
      <c r="Q984" s="99">
        <f t="shared" si="106"/>
        <v>40</v>
      </c>
      <c r="R984" s="100" t="str">
        <f t="shared" si="107"/>
        <v>Produkte</v>
      </c>
      <c r="S984" s="100" t="str">
        <f t="shared" si="108"/>
        <v>BUs</v>
      </c>
      <c r="T984" s="100" t="str">
        <f t="shared" si="109"/>
        <v>Symptome</v>
      </c>
      <c r="U984" s="100" t="str">
        <f>IFERROR(VLOOKUP(Abfalldokumentation!$W984,Kennzahlen!S:U,3,FALSE)*Abfalldokumentation!$J984,"0")</f>
        <v>0</v>
      </c>
      <c r="V984" s="99" t="str">
        <f>IF(ISBLANK(A984),VLOOKUP(Abfalldokumentation!$W984,'Linien - BU'!R:S,2,FALSE),A984)</f>
        <v>Labor</v>
      </c>
      <c r="W984" s="95" t="str">
        <f t="shared" si="110"/>
        <v>Rückstellproben</v>
      </c>
      <c r="X984" s="108">
        <f t="shared" si="111"/>
        <v>70</v>
      </c>
      <c r="Y984" s="34"/>
      <c r="AA984" s="3"/>
      <c r="AB984" s="3"/>
      <c r="AF984" s="34"/>
      <c r="AG984" s="34"/>
      <c r="AH984" s="34"/>
    </row>
    <row r="985" spans="1:34" ht="30" customHeight="1" x14ac:dyDescent="0.25">
      <c r="A985" s="56" t="s">
        <v>348</v>
      </c>
      <c r="B985" s="57" t="s">
        <v>189</v>
      </c>
      <c r="C985" s="57">
        <v>46</v>
      </c>
      <c r="D985" s="57">
        <v>30</v>
      </c>
      <c r="E985" s="58">
        <v>44477</v>
      </c>
      <c r="F985" s="59"/>
      <c r="G985" s="57" t="s">
        <v>36</v>
      </c>
      <c r="H985" s="61" t="str">
        <f>IFERROR(VLOOKUP(Abfalldokumentation!$B985,Artikel!A:C,3,FALSE),Abfalldokumentation!$B985)</f>
        <v>RW</v>
      </c>
      <c r="I985" s="90" t="str">
        <f>VLOOKUP(V985,'Linien - BU'!A:B,2,FALSE)</f>
        <v>BU3</v>
      </c>
      <c r="J985" s="91">
        <f t="shared" si="105"/>
        <v>46</v>
      </c>
      <c r="K985" s="92">
        <f>Abfalldokumentation!$E985</f>
        <v>44477</v>
      </c>
      <c r="L985" s="91" t="str">
        <f>IFERROR(IF(AND(OR(Abfalldokumentation!$I985="BU3",Abfalldokumentation!$I985="Verkauf"),Abfalldokumentation!$N985="Schimmel",Abfalldokumentation!$O985="keinen Abnehmer/kein Schälpersonal"),"Div. Zipfel, ES ohne Verwendung",VLOOKUP(Abfalldokumentation!$M985,Produktgruppen!A:B,2,FALSE)),"-")</f>
        <v>RW</v>
      </c>
      <c r="M985" s="93" t="str">
        <f>IFERROR(VLOOKUP(Abfalldokumentation!$W985,Artikel!A:C,3,FALSE),Abfalldokumentation!$W985)</f>
        <v>RW</v>
      </c>
      <c r="N985" s="94" t="str">
        <f>VLOOKUP(D985,'Liste Gründe'!A:D,2,FALSE)</f>
        <v>Linienbezogen</v>
      </c>
      <c r="O985" s="92" t="str">
        <f>IF(ISBLANK(F985),VLOOKUP(Abfalldokumentation!$X985,'Liste Gründe'!A:D,3,FALSE),F985)</f>
        <v>Maschinenabfall</v>
      </c>
      <c r="P985" s="94" t="str">
        <f>IF(ISBLANK(Abfalldokumentation!$G985),"-",Abfalldokumentation!$G985)</f>
        <v>-</v>
      </c>
      <c r="Q985" s="93">
        <f t="shared" si="106"/>
        <v>40</v>
      </c>
      <c r="R985" s="94" t="str">
        <f t="shared" si="107"/>
        <v>Produkte</v>
      </c>
      <c r="S985" s="94" t="str">
        <f t="shared" si="108"/>
        <v>BUs</v>
      </c>
      <c r="T985" s="94" t="str">
        <f t="shared" si="109"/>
        <v>Symptome</v>
      </c>
      <c r="U985" s="94" t="str">
        <f>IFERROR(VLOOKUP(Abfalldokumentation!$W985,Kennzahlen!S:U,3,FALSE)*Abfalldokumentation!$J985,"0")</f>
        <v>0</v>
      </c>
      <c r="V985" s="93" t="str">
        <f>IF(ISBLANK(A985),VLOOKUP(Abfalldokumentation!$W985,'Linien - BU'!R:S,2,FALSE),A985)</f>
        <v>L9</v>
      </c>
      <c r="W985" s="95" t="str">
        <f t="shared" si="110"/>
        <v>RW</v>
      </c>
      <c r="X985" s="108">
        <f t="shared" si="111"/>
        <v>30</v>
      </c>
      <c r="Y985" s="34"/>
      <c r="AA985" s="3"/>
      <c r="AB985" s="3"/>
      <c r="AF985" s="34"/>
      <c r="AG985" s="34"/>
      <c r="AH985" s="34"/>
    </row>
    <row r="986" spans="1:34" ht="30" customHeight="1" x14ac:dyDescent="0.25">
      <c r="A986" s="50" t="s">
        <v>372</v>
      </c>
      <c r="B986" s="51" t="s">
        <v>15014</v>
      </c>
      <c r="C986" s="51">
        <v>14.8</v>
      </c>
      <c r="D986" s="51">
        <v>30</v>
      </c>
      <c r="E986" s="52">
        <v>44477</v>
      </c>
      <c r="F986" s="53"/>
      <c r="G986" s="51" t="s">
        <v>36</v>
      </c>
      <c r="H986" s="55" t="str">
        <f>IFERROR(VLOOKUP(Abfalldokumentation!$B986,Artikel!A:C,3,FALSE),Abfalldokumentation!$B986)</f>
        <v>Würfel</v>
      </c>
      <c r="I986" s="96" t="str">
        <f>VLOOKUP(V986,'Linien - BU'!A:B,2,FALSE)</f>
        <v>BU3</v>
      </c>
      <c r="J986" s="97">
        <f t="shared" si="105"/>
        <v>14.8</v>
      </c>
      <c r="K986" s="98">
        <f>Abfalldokumentation!$E986</f>
        <v>44477</v>
      </c>
      <c r="L986" s="97" t="str">
        <f>IFERROR(IF(AND(OR(Abfalldokumentation!$I986="BU3",Abfalldokumentation!$I986="Verkauf"),Abfalldokumentation!$N986="Schimmel",Abfalldokumentation!$O986="keinen Abnehmer/kein Schälpersonal"),"Div. Zipfel, ES ohne Verwendung",VLOOKUP(Abfalldokumentation!$M986,Produktgruppen!A:B,2,FALSE)),"-")</f>
        <v>ABS</v>
      </c>
      <c r="M986" s="99" t="str">
        <f>IFERROR(VLOOKUP(Abfalldokumentation!$W986,Artikel!A:C,3,FALSE),Abfalldokumentation!$W986)</f>
        <v>Würfel</v>
      </c>
      <c r="N986" s="100" t="str">
        <f>VLOOKUP(D986,'Liste Gründe'!A:D,2,FALSE)</f>
        <v>Linienbezogen</v>
      </c>
      <c r="O986" s="98" t="str">
        <f>IF(ISBLANK(F986),VLOOKUP(Abfalldokumentation!$X986,'Liste Gründe'!A:D,3,FALSE),F986)</f>
        <v>Maschinenabfall</v>
      </c>
      <c r="P986" s="100" t="str">
        <f>IF(ISBLANK(Abfalldokumentation!$G986),"-",Abfalldokumentation!$G986)</f>
        <v>-</v>
      </c>
      <c r="Q986" s="99">
        <f t="shared" si="106"/>
        <v>40</v>
      </c>
      <c r="R986" s="100" t="str">
        <f t="shared" si="107"/>
        <v>Produkte</v>
      </c>
      <c r="S986" s="100" t="str">
        <f t="shared" si="108"/>
        <v>BUs</v>
      </c>
      <c r="T986" s="100" t="str">
        <f t="shared" si="109"/>
        <v>Symptome</v>
      </c>
      <c r="U986" s="100" t="str">
        <f>IFERROR(VLOOKUP(Abfalldokumentation!$W986,Kennzahlen!S:U,3,FALSE)*Abfalldokumentation!$J986,"0")</f>
        <v>0</v>
      </c>
      <c r="V986" s="99" t="str">
        <f>IF(ISBLANK(A986),VLOOKUP(Abfalldokumentation!$W986,'Linien - BU'!R:S,2,FALSE),A986)</f>
        <v>L35</v>
      </c>
      <c r="W986" s="95" t="str">
        <f t="shared" si="110"/>
        <v>Würfel</v>
      </c>
      <c r="X986" s="108">
        <f t="shared" si="111"/>
        <v>30</v>
      </c>
      <c r="Y986" s="34"/>
      <c r="AA986" s="3"/>
      <c r="AB986" s="3"/>
      <c r="AF986" s="34"/>
      <c r="AG986" s="34"/>
      <c r="AH986" s="34"/>
    </row>
    <row r="987" spans="1:34" ht="30" customHeight="1" x14ac:dyDescent="0.25">
      <c r="A987" s="56" t="s">
        <v>8</v>
      </c>
      <c r="B987" s="57">
        <v>29500719</v>
      </c>
      <c r="C987" s="57">
        <v>292</v>
      </c>
      <c r="D987" s="57">
        <v>42</v>
      </c>
      <c r="E987" s="58">
        <v>44480</v>
      </c>
      <c r="F987" s="59"/>
      <c r="G987" s="57" t="s">
        <v>115</v>
      </c>
      <c r="H987" s="61" t="str">
        <f>IFERROR(VLOOKUP(Abfalldokumentation!$B987,Artikel!A:C,3,FALSE),Abfalldokumentation!$B987)</f>
        <v>ABS Havarti Natur 55%</v>
      </c>
      <c r="I987" s="90" t="str">
        <f>VLOOKUP(V987,'Linien - BU'!A:B,2,FALSE)</f>
        <v>BU3</v>
      </c>
      <c r="J987" s="91">
        <f t="shared" si="105"/>
        <v>292</v>
      </c>
      <c r="K987" s="92">
        <f>Abfalldokumentation!$E987</f>
        <v>44480</v>
      </c>
      <c r="L987" s="91" t="str">
        <f>IFERROR(IF(AND(OR(Abfalldokumentation!$I987="BU3",Abfalldokumentation!$I987="Verkauf"),Abfalldokumentation!$N987="Schimmel",Abfalldokumentation!$O987="keinen Abnehmer/kein Schälpersonal"),"Div. Zipfel, ES ohne Verwendung",VLOOKUP(Abfalldokumentation!$M987,Produktgruppen!A:B,2,FALSE)),"-")</f>
        <v>ABS</v>
      </c>
      <c r="M987" s="93" t="str">
        <f>IFERROR(VLOOKUP(Abfalldokumentation!$W987,Artikel!A:C,3,FALSE),Abfalldokumentation!$W987)</f>
        <v>ABS Havarti Natur 55%</v>
      </c>
      <c r="N987" s="94" t="str">
        <f>VLOOKUP(D987,'Liste Gründe'!A:D,2,FALSE)</f>
        <v>Rest</v>
      </c>
      <c r="O987" s="92" t="str">
        <f>IF(ISBLANK(F987),VLOOKUP(Abfalldokumentation!$X987,'Liste Gründe'!A:D,3,FALSE),F987)</f>
        <v>Schmutz</v>
      </c>
      <c r="P987" s="94" t="str">
        <f>IF(ISBLANK(Abfalldokumentation!$G987),"-",Abfalldokumentation!$G987)</f>
        <v>Reklamation erhalten</v>
      </c>
      <c r="Q987" s="93">
        <f t="shared" si="106"/>
        <v>41</v>
      </c>
      <c r="R987" s="94" t="str">
        <f t="shared" si="107"/>
        <v>Produkte</v>
      </c>
      <c r="S987" s="94" t="str">
        <f t="shared" si="108"/>
        <v>BUs</v>
      </c>
      <c r="T987" s="94" t="str">
        <f t="shared" si="109"/>
        <v>Symptome</v>
      </c>
      <c r="U987" s="94">
        <f>IFERROR(VLOOKUP(Abfalldokumentation!$W987,Kennzahlen!S:U,3,FALSE)*Abfalldokumentation!$J987,"0")</f>
        <v>438</v>
      </c>
      <c r="V987" s="93" t="str">
        <f>IF(ISBLANK(A987),VLOOKUP(Abfalldokumentation!$W987,'Linien - BU'!R:S,2,FALSE),A987)</f>
        <v>BU3</v>
      </c>
      <c r="W987" s="95">
        <f t="shared" si="110"/>
        <v>29500719</v>
      </c>
      <c r="X987" s="108">
        <f t="shared" si="111"/>
        <v>42</v>
      </c>
      <c r="Y987" s="34"/>
      <c r="AA987" s="3"/>
      <c r="AB987" s="3"/>
      <c r="AF987" s="34"/>
      <c r="AG987" s="34"/>
      <c r="AH987" s="34"/>
    </row>
    <row r="988" spans="1:34" ht="30" customHeight="1" x14ac:dyDescent="0.25">
      <c r="A988" s="50" t="s">
        <v>8</v>
      </c>
      <c r="B988" s="51">
        <v>29500879</v>
      </c>
      <c r="C988" s="51">
        <v>29</v>
      </c>
      <c r="D988" s="51">
        <v>30</v>
      </c>
      <c r="E988" s="52">
        <v>44480</v>
      </c>
      <c r="F988" s="53"/>
      <c r="G988" s="51"/>
      <c r="H988" s="55" t="str">
        <f>IFERROR(VLOOKUP(Abfalldokumentation!$B988,Artikel!A:C,3,FALSE),Abfalldokumentation!$B988)</f>
        <v>VOS SKZ AMMERLAND</v>
      </c>
      <c r="I988" s="96" t="str">
        <f>VLOOKUP(V988,'Linien - BU'!A:B,2,FALSE)</f>
        <v>BU3</v>
      </c>
      <c r="J988" s="97">
        <f t="shared" si="105"/>
        <v>29</v>
      </c>
      <c r="K988" s="98">
        <f>Abfalldokumentation!$E988</f>
        <v>44480</v>
      </c>
      <c r="L988" s="97" t="str">
        <f>IFERROR(IF(AND(OR(Abfalldokumentation!$I988="BU3",Abfalldokumentation!$I988="Verkauf"),Abfalldokumentation!$N988="Schimmel",Abfalldokumentation!$O988="keinen Abnehmer/kein Schälpersonal"),"Div. Zipfel, ES ohne Verwendung",VLOOKUP(Abfalldokumentation!$M988,Produktgruppen!A:B,2,FALSE)),"-")</f>
        <v>Vorschmelz</v>
      </c>
      <c r="M988" s="99" t="str">
        <f>IFERROR(VLOOKUP(Abfalldokumentation!$W988,Artikel!A:C,3,FALSE),Abfalldokumentation!$W988)</f>
        <v>VOS SKZ AMMERLAND</v>
      </c>
      <c r="N988" s="100" t="str">
        <f>VLOOKUP(D988,'Liste Gründe'!A:D,2,FALSE)</f>
        <v>Linienbezogen</v>
      </c>
      <c r="O988" s="98" t="str">
        <f>IF(ISBLANK(F988),VLOOKUP(Abfalldokumentation!$X988,'Liste Gründe'!A:D,3,FALSE),F988)</f>
        <v>Maschinenabfall</v>
      </c>
      <c r="P988" s="100" t="str">
        <f>IF(ISBLANK(Abfalldokumentation!$G988),"-",Abfalldokumentation!$G988)</f>
        <v>-</v>
      </c>
      <c r="Q988" s="99">
        <f t="shared" si="106"/>
        <v>41</v>
      </c>
      <c r="R988" s="100" t="str">
        <f t="shared" si="107"/>
        <v>Produkte</v>
      </c>
      <c r="S988" s="100" t="str">
        <f t="shared" si="108"/>
        <v>BUs</v>
      </c>
      <c r="T988" s="100" t="str">
        <f t="shared" si="109"/>
        <v>Symptome</v>
      </c>
      <c r="U988" s="100">
        <f>IFERROR(VLOOKUP(Abfalldokumentation!$W988,Kennzahlen!S:U,3,FALSE)*Abfalldokumentation!$J988,"0")</f>
        <v>14.5</v>
      </c>
      <c r="V988" s="99" t="str">
        <f>IF(ISBLANK(A988),VLOOKUP(Abfalldokumentation!$W988,'Linien - BU'!R:S,2,FALSE),A988)</f>
        <v>BU3</v>
      </c>
      <c r="W988" s="95">
        <f t="shared" si="110"/>
        <v>29500879</v>
      </c>
      <c r="X988" s="108">
        <f t="shared" si="111"/>
        <v>30</v>
      </c>
      <c r="Y988" s="34"/>
      <c r="AA988" s="3"/>
      <c r="AB988" s="3"/>
      <c r="AF988" s="34"/>
      <c r="AG988" s="34"/>
      <c r="AH988" s="34"/>
    </row>
    <row r="989" spans="1:34" ht="30" customHeight="1" x14ac:dyDescent="0.25">
      <c r="A989" s="56" t="s">
        <v>9</v>
      </c>
      <c r="B989" s="57">
        <v>29500891</v>
      </c>
      <c r="C989" s="57">
        <v>9</v>
      </c>
      <c r="D989" s="57">
        <v>61</v>
      </c>
      <c r="E989" s="58">
        <v>44480</v>
      </c>
      <c r="F989" s="59"/>
      <c r="G989" s="57"/>
      <c r="H989" s="61" t="str">
        <f>IFERROR(VLOOKUP(Abfalldokumentation!$B989,Artikel!A:C,3,FALSE),Abfalldokumentation!$B989)</f>
        <v>ABS PECO</v>
      </c>
      <c r="I989" s="90" t="str">
        <f>VLOOKUP(V989,'Linien - BU'!A:B,2,FALSE)</f>
        <v>BU4</v>
      </c>
      <c r="J989" s="91">
        <f t="shared" si="105"/>
        <v>9</v>
      </c>
      <c r="K989" s="92">
        <f>Abfalldokumentation!$E989</f>
        <v>44480</v>
      </c>
      <c r="L989" s="91" t="str">
        <f>IFERROR(IF(AND(OR(Abfalldokumentation!$I989="BU3",Abfalldokumentation!$I989="Verkauf"),Abfalldokumentation!$N989="Schimmel",Abfalldokumentation!$O989="keinen Abnehmer/kein Schälpersonal"),"Div. Zipfel, ES ohne Verwendung",VLOOKUP(Abfalldokumentation!$M989,Produktgruppen!A:B,2,FALSE)),"-")</f>
        <v>ABS</v>
      </c>
      <c r="M989" s="93" t="str">
        <f>IFERROR(VLOOKUP(Abfalldokumentation!$W989,Artikel!A:C,3,FALSE),Abfalldokumentation!$W989)</f>
        <v>ABS PECO</v>
      </c>
      <c r="N989" s="94" t="str">
        <f>VLOOKUP(D989,'Liste Gründe'!A:D,2,FALSE)</f>
        <v>keinen Verwendungszweck</v>
      </c>
      <c r="O989" s="92" t="str">
        <f>IF(ISBLANK(F989),VLOOKUP(Abfalldokumentation!$X989,'Liste Gründe'!A:D,3,FALSE),F989)</f>
        <v>keinen Verwendungszweck</v>
      </c>
      <c r="P989" s="94" t="str">
        <f>IF(ISBLANK(Abfalldokumentation!$G989),"-",Abfalldokumentation!$G989)</f>
        <v>-</v>
      </c>
      <c r="Q989" s="93">
        <f t="shared" si="106"/>
        <v>41</v>
      </c>
      <c r="R989" s="94" t="str">
        <f t="shared" si="107"/>
        <v>Produkte</v>
      </c>
      <c r="S989" s="94" t="str">
        <f t="shared" si="108"/>
        <v>BUs</v>
      </c>
      <c r="T989" s="94" t="str">
        <f t="shared" si="109"/>
        <v>Symptome</v>
      </c>
      <c r="U989" s="94">
        <f>IFERROR(VLOOKUP(Abfalldokumentation!$W989,Kennzahlen!S:U,3,FALSE)*Abfalldokumentation!$J989,"0")</f>
        <v>13.23529411764706</v>
      </c>
      <c r="V989" s="93" t="str">
        <f>IF(ISBLANK(A989),VLOOKUP(Abfalldokumentation!$W989,'Linien - BU'!R:S,2,FALSE),A989)</f>
        <v>BU4</v>
      </c>
      <c r="W989" s="95">
        <f t="shared" si="110"/>
        <v>29500891</v>
      </c>
      <c r="X989" s="108">
        <f t="shared" si="111"/>
        <v>61</v>
      </c>
      <c r="Y989" s="34"/>
      <c r="AA989" s="3"/>
      <c r="AB989" s="3"/>
      <c r="AF989" s="34"/>
      <c r="AG989" s="34"/>
      <c r="AH989" s="34"/>
    </row>
    <row r="990" spans="1:34" ht="30" customHeight="1" x14ac:dyDescent="0.25">
      <c r="A990" s="50" t="s">
        <v>9</v>
      </c>
      <c r="B990" s="51">
        <v>29500893</v>
      </c>
      <c r="C990" s="51">
        <v>102</v>
      </c>
      <c r="D990" s="51">
        <v>12</v>
      </c>
      <c r="E990" s="52">
        <v>44480</v>
      </c>
      <c r="F990" s="53" t="s">
        <v>15124</v>
      </c>
      <c r="G990" s="51"/>
      <c r="H990" s="55" t="str">
        <f>IFERROR(VLOOKUP(Abfalldokumentation!$B990,Artikel!A:C,3,FALSE),Abfalldokumentation!$B990)</f>
        <v>ABS REBLOCH</v>
      </c>
      <c r="I990" s="96" t="str">
        <f>VLOOKUP(V990,'Linien - BU'!A:B,2,FALSE)</f>
        <v>BU4</v>
      </c>
      <c r="J990" s="97">
        <f t="shared" si="105"/>
        <v>102</v>
      </c>
      <c r="K990" s="98">
        <f>Abfalldokumentation!$E990</f>
        <v>44480</v>
      </c>
      <c r="L990" s="97" t="str">
        <f>IFERROR(IF(AND(OR(Abfalldokumentation!$I990="BU3",Abfalldokumentation!$I990="Verkauf"),Abfalldokumentation!$N990="Schimmel",Abfalldokumentation!$O990="keinen Abnehmer/kein Schälpersonal"),"Div. Zipfel, ES ohne Verwendung",VLOOKUP(Abfalldokumentation!$M990,Produktgruppen!A:B,2,FALSE)),"-")</f>
        <v>ABS</v>
      </c>
      <c r="M990" s="99" t="str">
        <f>IFERROR(VLOOKUP(Abfalldokumentation!$W990,Artikel!A:C,3,FALSE),Abfalldokumentation!$W990)</f>
        <v>ABS REBLOCH</v>
      </c>
      <c r="N990" s="100" t="str">
        <f>VLOOKUP(D990,'Liste Gründe'!A:D,2,FALSE)</f>
        <v>Schimmel</v>
      </c>
      <c r="O990" s="98" t="str">
        <f>IF(ISBLANK(F990),VLOOKUP(Abfalldokumentation!$X990,'Liste Gründe'!A:D,3,FALSE),F990)</f>
        <v>zu wenig Menge für LKW</v>
      </c>
      <c r="P990" s="100" t="str">
        <f>IF(ISBLANK(Abfalldokumentation!$G990),"-",Abfalldokumentation!$G990)</f>
        <v>-</v>
      </c>
      <c r="Q990" s="99">
        <f t="shared" si="106"/>
        <v>41</v>
      </c>
      <c r="R990" s="100" t="str">
        <f t="shared" si="107"/>
        <v>Produkte</v>
      </c>
      <c r="S990" s="100" t="str">
        <f t="shared" si="108"/>
        <v>BUs</v>
      </c>
      <c r="T990" s="100" t="str">
        <f t="shared" si="109"/>
        <v>Symptome</v>
      </c>
      <c r="U990" s="100">
        <f>IFERROR(VLOOKUP(Abfalldokumentation!$W990,Kennzahlen!S:U,3,FALSE)*Abfalldokumentation!$J990,"0")</f>
        <v>1.02</v>
      </c>
      <c r="V990" s="99" t="str">
        <f>IF(ISBLANK(A990),VLOOKUP(Abfalldokumentation!$W990,'Linien - BU'!R:S,2,FALSE),A990)</f>
        <v>BU4</v>
      </c>
      <c r="W990" s="95">
        <f t="shared" si="110"/>
        <v>29500893</v>
      </c>
      <c r="X990" s="108">
        <f t="shared" si="111"/>
        <v>12</v>
      </c>
      <c r="Y990" s="34"/>
      <c r="AA990" s="3"/>
      <c r="AB990" s="3"/>
      <c r="AF990" s="34"/>
      <c r="AG990" s="34"/>
      <c r="AH990" s="34"/>
    </row>
    <row r="991" spans="1:34" ht="30" customHeight="1" x14ac:dyDescent="0.25">
      <c r="A991" s="56" t="s">
        <v>9</v>
      </c>
      <c r="B991" s="57">
        <v>29500893</v>
      </c>
      <c r="C991" s="57">
        <v>154</v>
      </c>
      <c r="D991" s="57">
        <v>61</v>
      </c>
      <c r="E991" s="58">
        <v>44480</v>
      </c>
      <c r="F991" s="59"/>
      <c r="G991" s="57"/>
      <c r="H991" s="61" t="str">
        <f>IFERROR(VLOOKUP(Abfalldokumentation!$B991,Artikel!A:C,3,FALSE),Abfalldokumentation!$B991)</f>
        <v>ABS REBLOCH</v>
      </c>
      <c r="I991" s="90" t="str">
        <f>VLOOKUP(V991,'Linien - BU'!A:B,2,FALSE)</f>
        <v>BU4</v>
      </c>
      <c r="J991" s="91">
        <f t="shared" si="105"/>
        <v>154</v>
      </c>
      <c r="K991" s="92">
        <f>Abfalldokumentation!$E991</f>
        <v>44480</v>
      </c>
      <c r="L991" s="91" t="str">
        <f>IFERROR(IF(AND(OR(Abfalldokumentation!$I991="BU3",Abfalldokumentation!$I991="Verkauf"),Abfalldokumentation!$N991="Schimmel",Abfalldokumentation!$O991="keinen Abnehmer/kein Schälpersonal"),"Div. Zipfel, ES ohne Verwendung",VLOOKUP(Abfalldokumentation!$M991,Produktgruppen!A:B,2,FALSE)),"-")</f>
        <v>ABS</v>
      </c>
      <c r="M991" s="93" t="str">
        <f>IFERROR(VLOOKUP(Abfalldokumentation!$W991,Artikel!A:C,3,FALSE),Abfalldokumentation!$W991)</f>
        <v>ABS REBLOCH</v>
      </c>
      <c r="N991" s="94" t="str">
        <f>VLOOKUP(D991,'Liste Gründe'!A:D,2,FALSE)</f>
        <v>keinen Verwendungszweck</v>
      </c>
      <c r="O991" s="92" t="str">
        <f>IF(ISBLANK(F991),VLOOKUP(Abfalldokumentation!$X991,'Liste Gründe'!A:D,3,FALSE),F991)</f>
        <v>keinen Verwendungszweck</v>
      </c>
      <c r="P991" s="94" t="str">
        <f>IF(ISBLANK(Abfalldokumentation!$G991),"-",Abfalldokumentation!$G991)</f>
        <v>-</v>
      </c>
      <c r="Q991" s="93">
        <f t="shared" si="106"/>
        <v>41</v>
      </c>
      <c r="R991" s="94" t="str">
        <f t="shared" si="107"/>
        <v>Produkte</v>
      </c>
      <c r="S991" s="94" t="str">
        <f t="shared" si="108"/>
        <v>BUs</v>
      </c>
      <c r="T991" s="94" t="str">
        <f t="shared" si="109"/>
        <v>Symptome</v>
      </c>
      <c r="U991" s="94">
        <f>IFERROR(VLOOKUP(Abfalldokumentation!$W991,Kennzahlen!S:U,3,FALSE)*Abfalldokumentation!$J991,"0")</f>
        <v>1.54</v>
      </c>
      <c r="V991" s="93" t="str">
        <f>IF(ISBLANK(A991),VLOOKUP(Abfalldokumentation!$W991,'Linien - BU'!R:S,2,FALSE),A991)</f>
        <v>BU4</v>
      </c>
      <c r="W991" s="95">
        <f t="shared" si="110"/>
        <v>29500893</v>
      </c>
      <c r="X991" s="108">
        <f t="shared" si="111"/>
        <v>61</v>
      </c>
      <c r="Y991" s="34"/>
      <c r="AA991" s="3"/>
      <c r="AB991" s="3"/>
      <c r="AF991" s="34"/>
      <c r="AG991" s="34"/>
      <c r="AH991" s="34"/>
    </row>
    <row r="992" spans="1:34" ht="30" customHeight="1" x14ac:dyDescent="0.25">
      <c r="A992" s="50" t="s">
        <v>9</v>
      </c>
      <c r="B992" s="51">
        <v>29500894</v>
      </c>
      <c r="C992" s="51">
        <v>452</v>
      </c>
      <c r="D992" s="51">
        <v>12</v>
      </c>
      <c r="E992" s="52">
        <v>44480</v>
      </c>
      <c r="F992" s="53" t="s">
        <v>15124</v>
      </c>
      <c r="G992" s="51"/>
      <c r="H992" s="55" t="str">
        <f>IFERROR(VLOOKUP(Abfalldokumentation!$B992,Artikel!A:C,3,FALSE),Abfalldokumentation!$B992)</f>
        <v>ABS BACK-BLÜT</v>
      </c>
      <c r="I992" s="96" t="str">
        <f>VLOOKUP(V992,'Linien - BU'!A:B,2,FALSE)</f>
        <v>BU4</v>
      </c>
      <c r="J992" s="97">
        <f t="shared" si="105"/>
        <v>452</v>
      </c>
      <c r="K992" s="98">
        <f>Abfalldokumentation!$E992</f>
        <v>44480</v>
      </c>
      <c r="L992" s="97" t="str">
        <f>IFERROR(IF(AND(OR(Abfalldokumentation!$I992="BU3",Abfalldokumentation!$I992="Verkauf"),Abfalldokumentation!$N992="Schimmel",Abfalldokumentation!$O992="keinen Abnehmer/kein Schälpersonal"),"Div. Zipfel, ES ohne Verwendung",VLOOKUP(Abfalldokumentation!$M992,Produktgruppen!A:B,2,FALSE)),"-")</f>
        <v>ABS</v>
      </c>
      <c r="M992" s="99" t="str">
        <f>IFERROR(VLOOKUP(Abfalldokumentation!$W992,Artikel!A:C,3,FALSE),Abfalldokumentation!$W992)</f>
        <v>ABS BACK-BLÜT</v>
      </c>
      <c r="N992" s="100" t="str">
        <f>VLOOKUP(D992,'Liste Gründe'!A:D,2,FALSE)</f>
        <v>Schimmel</v>
      </c>
      <c r="O992" s="98" t="str">
        <f>IF(ISBLANK(F992),VLOOKUP(Abfalldokumentation!$X992,'Liste Gründe'!A:D,3,FALSE),F992)</f>
        <v>zu wenig Menge für LKW</v>
      </c>
      <c r="P992" s="100" t="str">
        <f>IF(ISBLANK(Abfalldokumentation!$G992),"-",Abfalldokumentation!$G992)</f>
        <v>-</v>
      </c>
      <c r="Q992" s="99">
        <f t="shared" si="106"/>
        <v>41</v>
      </c>
      <c r="R992" s="100" t="str">
        <f t="shared" si="107"/>
        <v>Produkte</v>
      </c>
      <c r="S992" s="100" t="str">
        <f t="shared" si="108"/>
        <v>BUs</v>
      </c>
      <c r="T992" s="100" t="str">
        <f t="shared" si="109"/>
        <v>Symptome</v>
      </c>
      <c r="U992" s="100" t="str">
        <f>IFERROR(VLOOKUP(Abfalldokumentation!$W992,Kennzahlen!S:U,3,FALSE)*Abfalldokumentation!$J992,"0")</f>
        <v>0</v>
      </c>
      <c r="V992" s="99" t="str">
        <f>IF(ISBLANK(A992),VLOOKUP(Abfalldokumentation!$W992,'Linien - BU'!R:S,2,FALSE),A992)</f>
        <v>BU4</v>
      </c>
      <c r="W992" s="95">
        <f t="shared" si="110"/>
        <v>29500894</v>
      </c>
      <c r="X992" s="108">
        <f t="shared" si="111"/>
        <v>12</v>
      </c>
      <c r="Y992" s="34"/>
      <c r="AA992" s="3"/>
      <c r="AB992" s="3"/>
      <c r="AF992" s="34"/>
      <c r="AG992" s="34"/>
      <c r="AH992" s="34"/>
    </row>
    <row r="993" spans="1:34" ht="30" customHeight="1" x14ac:dyDescent="0.25">
      <c r="A993" s="56" t="s">
        <v>9</v>
      </c>
      <c r="B993" s="57">
        <v>29500904</v>
      </c>
      <c r="C993" s="57">
        <v>419</v>
      </c>
      <c r="D993" s="57">
        <v>61</v>
      </c>
      <c r="E993" s="58">
        <v>44480</v>
      </c>
      <c r="F993" s="59"/>
      <c r="G993" s="57"/>
      <c r="H993" s="61" t="str">
        <f>IFERROR(VLOOKUP(Abfalldokumentation!$B993,Artikel!A:C,3,FALSE),Abfalldokumentation!$B993)</f>
        <v>ABS TI-AD</v>
      </c>
      <c r="I993" s="90" t="str">
        <f>VLOOKUP(V993,'Linien - BU'!A:B,2,FALSE)</f>
        <v>BU4</v>
      </c>
      <c r="J993" s="91">
        <f t="shared" si="105"/>
        <v>419</v>
      </c>
      <c r="K993" s="92">
        <f>Abfalldokumentation!$E993</f>
        <v>44480</v>
      </c>
      <c r="L993" s="91" t="str">
        <f>IFERROR(IF(AND(OR(Abfalldokumentation!$I993="BU3",Abfalldokumentation!$I993="Verkauf"),Abfalldokumentation!$N993="Schimmel",Abfalldokumentation!$O993="keinen Abnehmer/kein Schälpersonal"),"Div. Zipfel, ES ohne Verwendung",VLOOKUP(Abfalldokumentation!$M993,Produktgruppen!A:B,2,FALSE)),"-")</f>
        <v>ABS</v>
      </c>
      <c r="M993" s="93" t="str">
        <f>IFERROR(VLOOKUP(Abfalldokumentation!$W993,Artikel!A:C,3,FALSE),Abfalldokumentation!$W993)</f>
        <v>ABS TI-AD</v>
      </c>
      <c r="N993" s="94" t="str">
        <f>VLOOKUP(D993,'Liste Gründe'!A:D,2,FALSE)</f>
        <v>keinen Verwendungszweck</v>
      </c>
      <c r="O993" s="92" t="str">
        <f>IF(ISBLANK(F993),VLOOKUP(Abfalldokumentation!$X993,'Liste Gründe'!A:D,3,FALSE),F993)</f>
        <v>keinen Verwendungszweck</v>
      </c>
      <c r="P993" s="94" t="str">
        <f>IF(ISBLANK(Abfalldokumentation!$G993),"-",Abfalldokumentation!$G993)</f>
        <v>-</v>
      </c>
      <c r="Q993" s="93">
        <f t="shared" si="106"/>
        <v>41</v>
      </c>
      <c r="R993" s="94" t="str">
        <f t="shared" si="107"/>
        <v>Produkte</v>
      </c>
      <c r="S993" s="94" t="str">
        <f t="shared" si="108"/>
        <v>BUs</v>
      </c>
      <c r="T993" s="94" t="str">
        <f t="shared" si="109"/>
        <v>Symptome</v>
      </c>
      <c r="U993" s="94">
        <f>IFERROR(VLOOKUP(Abfalldokumentation!$W993,Kennzahlen!S:U,3,FALSE)*Abfalldokumentation!$J993,"0")</f>
        <v>4.1900000000000004</v>
      </c>
      <c r="V993" s="93" t="str">
        <f>IF(ISBLANK(A993),VLOOKUP(Abfalldokumentation!$W993,'Linien - BU'!R:S,2,FALSE),A993)</f>
        <v>BU4</v>
      </c>
      <c r="W993" s="95">
        <f t="shared" si="110"/>
        <v>29500904</v>
      </c>
      <c r="X993" s="108">
        <f t="shared" si="111"/>
        <v>61</v>
      </c>
      <c r="Y993" s="34"/>
      <c r="AA993" s="3"/>
      <c r="AB993" s="3"/>
      <c r="AF993" s="34"/>
      <c r="AG993" s="34"/>
      <c r="AH993" s="34"/>
    </row>
    <row r="994" spans="1:34" ht="30" customHeight="1" x14ac:dyDescent="0.25">
      <c r="A994" s="50" t="s">
        <v>9</v>
      </c>
      <c r="B994" s="51">
        <v>29500906</v>
      </c>
      <c r="C994" s="51">
        <v>8</v>
      </c>
      <c r="D994" s="51">
        <v>61</v>
      </c>
      <c r="E994" s="52">
        <v>44480</v>
      </c>
      <c r="F994" s="53"/>
      <c r="G994" s="51"/>
      <c r="H994" s="55" t="str">
        <f>IFERROR(VLOOKUP(Abfalldokumentation!$B994,Artikel!A:C,3,FALSE),Abfalldokumentation!$B994)</f>
        <v>ABS SCH-PAUL</v>
      </c>
      <c r="I994" s="96" t="str">
        <f>VLOOKUP(V994,'Linien - BU'!A:B,2,FALSE)</f>
        <v>BU4</v>
      </c>
      <c r="J994" s="97">
        <f t="shared" si="105"/>
        <v>8</v>
      </c>
      <c r="K994" s="98">
        <f>Abfalldokumentation!$E994</f>
        <v>44480</v>
      </c>
      <c r="L994" s="97" t="str">
        <f>IFERROR(IF(AND(OR(Abfalldokumentation!$I994="BU3",Abfalldokumentation!$I994="Verkauf"),Abfalldokumentation!$N994="Schimmel",Abfalldokumentation!$O994="keinen Abnehmer/kein Schälpersonal"),"Div. Zipfel, ES ohne Verwendung",VLOOKUP(Abfalldokumentation!$M994,Produktgruppen!A:B,2,FALSE)),"-")</f>
        <v>ABS</v>
      </c>
      <c r="M994" s="99" t="str">
        <f>IFERROR(VLOOKUP(Abfalldokumentation!$W994,Artikel!A:C,3,FALSE),Abfalldokumentation!$W994)</f>
        <v>ABS SCH-PAUL</v>
      </c>
      <c r="N994" s="100" t="str">
        <f>VLOOKUP(D994,'Liste Gründe'!A:D,2,FALSE)</f>
        <v>keinen Verwendungszweck</v>
      </c>
      <c r="O994" s="98" t="str">
        <f>IF(ISBLANK(F994),VLOOKUP(Abfalldokumentation!$X994,'Liste Gründe'!A:D,3,FALSE),F994)</f>
        <v>keinen Verwendungszweck</v>
      </c>
      <c r="P994" s="100" t="str">
        <f>IF(ISBLANK(Abfalldokumentation!$G994),"-",Abfalldokumentation!$G994)</f>
        <v>-</v>
      </c>
      <c r="Q994" s="99">
        <f t="shared" si="106"/>
        <v>41</v>
      </c>
      <c r="R994" s="100" t="str">
        <f t="shared" si="107"/>
        <v>Produkte</v>
      </c>
      <c r="S994" s="100" t="str">
        <f t="shared" si="108"/>
        <v>BUs</v>
      </c>
      <c r="T994" s="100" t="str">
        <f t="shared" si="109"/>
        <v>Symptome</v>
      </c>
      <c r="U994" s="100">
        <f>IFERROR(VLOOKUP(Abfalldokumentation!$W994,Kennzahlen!S:U,3,FALSE)*Abfalldokumentation!$J994,"0")</f>
        <v>0.08</v>
      </c>
      <c r="V994" s="99" t="str">
        <f>IF(ISBLANK(A994),VLOOKUP(Abfalldokumentation!$W994,'Linien - BU'!R:S,2,FALSE),A994)</f>
        <v>BU4</v>
      </c>
      <c r="W994" s="95">
        <f t="shared" si="110"/>
        <v>29500906</v>
      </c>
      <c r="X994" s="108">
        <f t="shared" si="111"/>
        <v>61</v>
      </c>
      <c r="Y994" s="34"/>
      <c r="AA994" s="3"/>
      <c r="AB994" s="3"/>
      <c r="AF994" s="34"/>
      <c r="AG994" s="34"/>
      <c r="AH994" s="34"/>
    </row>
    <row r="995" spans="1:34" ht="30" customHeight="1" x14ac:dyDescent="0.25">
      <c r="A995" s="56" t="s">
        <v>9</v>
      </c>
      <c r="B995" s="57">
        <v>29500908</v>
      </c>
      <c r="C995" s="57">
        <v>327</v>
      </c>
      <c r="D995" s="57">
        <v>61</v>
      </c>
      <c r="E995" s="58">
        <v>44480</v>
      </c>
      <c r="F995" s="59"/>
      <c r="G995" s="57"/>
      <c r="H995" s="61" t="str">
        <f>IFERROR(VLOOKUP(Abfalldokumentation!$B995,Artikel!A:C,3,FALSE),Abfalldokumentation!$B995)</f>
        <v>ABS GRUY</v>
      </c>
      <c r="I995" s="90" t="str">
        <f>VLOOKUP(V995,'Linien - BU'!A:B,2,FALSE)</f>
        <v>BU4</v>
      </c>
      <c r="J995" s="91">
        <f t="shared" si="105"/>
        <v>327</v>
      </c>
      <c r="K995" s="92">
        <f>Abfalldokumentation!$E995</f>
        <v>44480</v>
      </c>
      <c r="L995" s="91" t="str">
        <f>IFERROR(IF(AND(OR(Abfalldokumentation!$I995="BU3",Abfalldokumentation!$I995="Verkauf"),Abfalldokumentation!$N995="Schimmel",Abfalldokumentation!$O995="keinen Abnehmer/kein Schälpersonal"),"Div. Zipfel, ES ohne Verwendung",VLOOKUP(Abfalldokumentation!$M995,Produktgruppen!A:B,2,FALSE)),"-")</f>
        <v>ABS</v>
      </c>
      <c r="M995" s="93" t="str">
        <f>IFERROR(VLOOKUP(Abfalldokumentation!$W995,Artikel!A:C,3,FALSE),Abfalldokumentation!$W995)</f>
        <v>ABS GRUY</v>
      </c>
      <c r="N995" s="94" t="str">
        <f>VLOOKUP(D995,'Liste Gründe'!A:D,2,FALSE)</f>
        <v>keinen Verwendungszweck</v>
      </c>
      <c r="O995" s="92" t="str">
        <f>IF(ISBLANK(F995),VLOOKUP(Abfalldokumentation!$X995,'Liste Gründe'!A:D,3,FALSE),F995)</f>
        <v>keinen Verwendungszweck</v>
      </c>
      <c r="P995" s="94" t="str">
        <f>IF(ISBLANK(Abfalldokumentation!$G995),"-",Abfalldokumentation!$G995)</f>
        <v>-</v>
      </c>
      <c r="Q995" s="93">
        <f t="shared" si="106"/>
        <v>41</v>
      </c>
      <c r="R995" s="94" t="str">
        <f t="shared" si="107"/>
        <v>Produkte</v>
      </c>
      <c r="S995" s="94" t="str">
        <f t="shared" si="108"/>
        <v>BUs</v>
      </c>
      <c r="T995" s="94" t="str">
        <f t="shared" si="109"/>
        <v>Symptome</v>
      </c>
      <c r="U995" s="94">
        <f>IFERROR(VLOOKUP(Abfalldokumentation!$W995,Kennzahlen!S:U,3,FALSE)*Abfalldokumentation!$J995,"0")</f>
        <v>163.5</v>
      </c>
      <c r="V995" s="93" t="str">
        <f>IF(ISBLANK(A995),VLOOKUP(Abfalldokumentation!$W995,'Linien - BU'!R:S,2,FALSE),A995)</f>
        <v>BU4</v>
      </c>
      <c r="W995" s="95">
        <f t="shared" si="110"/>
        <v>29500908</v>
      </c>
      <c r="X995" s="108">
        <f t="shared" si="111"/>
        <v>61</v>
      </c>
      <c r="Y995" s="34"/>
      <c r="AA995" s="3"/>
      <c r="AB995" s="3"/>
      <c r="AF995" s="34"/>
      <c r="AG995" s="34"/>
      <c r="AH995" s="34"/>
    </row>
    <row r="996" spans="1:34" ht="30" customHeight="1" x14ac:dyDescent="0.25">
      <c r="A996" s="50" t="s">
        <v>9</v>
      </c>
      <c r="B996" s="51">
        <v>29500910</v>
      </c>
      <c r="C996" s="51">
        <v>24</v>
      </c>
      <c r="D996" s="51">
        <v>61</v>
      </c>
      <c r="E996" s="52">
        <v>44480</v>
      </c>
      <c r="F996" s="53"/>
      <c r="G996" s="51"/>
      <c r="H996" s="55" t="str">
        <f>IFERROR(VLOOKUP(Abfalldokumentation!$B996,Artikel!A:C,3,FALSE),Abfalldokumentation!$B996)</f>
        <v>ABS Unser Blütenkäse</v>
      </c>
      <c r="I996" s="96" t="str">
        <f>VLOOKUP(V996,'Linien - BU'!A:B,2,FALSE)</f>
        <v>BU4</v>
      </c>
      <c r="J996" s="97">
        <f t="shared" si="105"/>
        <v>24</v>
      </c>
      <c r="K996" s="98">
        <f>Abfalldokumentation!$E996</f>
        <v>44480</v>
      </c>
      <c r="L996" s="97" t="str">
        <f>IFERROR(IF(AND(OR(Abfalldokumentation!$I996="BU3",Abfalldokumentation!$I996="Verkauf"),Abfalldokumentation!$N996="Schimmel",Abfalldokumentation!$O996="keinen Abnehmer/kein Schälpersonal"),"Div. Zipfel, ES ohne Verwendung",VLOOKUP(Abfalldokumentation!$M996,Produktgruppen!A:B,2,FALSE)),"-")</f>
        <v>ABS</v>
      </c>
      <c r="M996" s="99" t="str">
        <f>IFERROR(VLOOKUP(Abfalldokumentation!$W996,Artikel!A:C,3,FALSE),Abfalldokumentation!$W996)</f>
        <v>ABS Unser Blütenkäse</v>
      </c>
      <c r="N996" s="100" t="str">
        <f>VLOOKUP(D996,'Liste Gründe'!A:D,2,FALSE)</f>
        <v>keinen Verwendungszweck</v>
      </c>
      <c r="O996" s="98" t="str">
        <f>IF(ISBLANK(F996),VLOOKUP(Abfalldokumentation!$X996,'Liste Gründe'!A:D,3,FALSE),F996)</f>
        <v>keinen Verwendungszweck</v>
      </c>
      <c r="P996" s="100" t="str">
        <f>IF(ISBLANK(Abfalldokumentation!$G996),"-",Abfalldokumentation!$G996)</f>
        <v>-</v>
      </c>
      <c r="Q996" s="99">
        <f t="shared" si="106"/>
        <v>41</v>
      </c>
      <c r="R996" s="100" t="str">
        <f t="shared" si="107"/>
        <v>Produkte</v>
      </c>
      <c r="S996" s="100" t="str">
        <f t="shared" si="108"/>
        <v>BUs</v>
      </c>
      <c r="T996" s="100" t="str">
        <f t="shared" si="109"/>
        <v>Symptome</v>
      </c>
      <c r="U996" s="100">
        <f>IFERROR(VLOOKUP(Abfalldokumentation!$W996,Kennzahlen!S:U,3,FALSE)*Abfalldokumentation!$J996,"0")</f>
        <v>0.24</v>
      </c>
      <c r="V996" s="99" t="str">
        <f>IF(ISBLANK(A996),VLOOKUP(Abfalldokumentation!$W996,'Linien - BU'!R:S,2,FALSE),A996)</f>
        <v>BU4</v>
      </c>
      <c r="W996" s="95">
        <f t="shared" si="110"/>
        <v>29500910</v>
      </c>
      <c r="X996" s="108">
        <f t="shared" si="111"/>
        <v>61</v>
      </c>
      <c r="Y996" s="34"/>
      <c r="AA996" s="3"/>
      <c r="AB996" s="3"/>
      <c r="AF996" s="34"/>
      <c r="AG996" s="34"/>
      <c r="AH996" s="34"/>
    </row>
    <row r="997" spans="1:34" ht="30" customHeight="1" x14ac:dyDescent="0.25">
      <c r="A997" s="56" t="s">
        <v>74</v>
      </c>
      <c r="B997" s="57">
        <v>29500917</v>
      </c>
      <c r="C997" s="57">
        <v>53</v>
      </c>
      <c r="D997" s="57">
        <v>60</v>
      </c>
      <c r="E997" s="58">
        <v>44480</v>
      </c>
      <c r="F997" s="59"/>
      <c r="G997" s="57"/>
      <c r="H997" s="61" t="str">
        <f>IFERROR(VLOOKUP(Abfalldokumentation!$B997,Artikel!A:C,3,FALSE),Abfalldokumentation!$B997)</f>
        <v>VOS-ABS ENTSORGUNG</v>
      </c>
      <c r="I997" s="90" t="str">
        <f>VLOOKUP(V997,'Linien - BU'!A:B,2,FALSE)</f>
        <v>BU1</v>
      </c>
      <c r="J997" s="91">
        <f t="shared" si="105"/>
        <v>53</v>
      </c>
      <c r="K997" s="92">
        <f>Abfalldokumentation!$E997</f>
        <v>44480</v>
      </c>
      <c r="L997" s="91" t="str">
        <f>IFERROR(IF(AND(OR(Abfalldokumentation!$I997="BU3",Abfalldokumentation!$I997="Verkauf"),Abfalldokumentation!$N997="Schimmel",Abfalldokumentation!$O997="keinen Abnehmer/kein Schälpersonal"),"Div. Zipfel, ES ohne Verwendung",VLOOKUP(Abfalldokumentation!$M997,Produktgruppen!A:B,2,FALSE)),"-")</f>
        <v>Vorschmelz</v>
      </c>
      <c r="M997" s="93" t="str">
        <f>IFERROR(VLOOKUP(Abfalldokumentation!$W997,Artikel!A:C,3,FALSE),Abfalldokumentation!$W997)</f>
        <v>VOS-ABS ENTSORGUNG</v>
      </c>
      <c r="N997" s="94" t="str">
        <f>VLOOKUP(D997,'Liste Gründe'!A:D,2,FALSE)</f>
        <v>Rest</v>
      </c>
      <c r="O997" s="92" t="str">
        <f>IF(ISBLANK(F997),VLOOKUP(Abfalldokumentation!$X997,'Liste Gründe'!A:D,3,FALSE),F997)</f>
        <v>geschälte Rinde</v>
      </c>
      <c r="P997" s="94" t="str">
        <f>IF(ISBLANK(Abfalldokumentation!$G997),"-",Abfalldokumentation!$G997)</f>
        <v>-</v>
      </c>
      <c r="Q997" s="93">
        <f t="shared" si="106"/>
        <v>41</v>
      </c>
      <c r="R997" s="94" t="str">
        <f t="shared" si="107"/>
        <v>Produkte</v>
      </c>
      <c r="S997" s="94" t="str">
        <f t="shared" si="108"/>
        <v>BUs</v>
      </c>
      <c r="T997" s="94" t="str">
        <f t="shared" si="109"/>
        <v>Symptome</v>
      </c>
      <c r="U997" s="94">
        <f>IFERROR(VLOOKUP(Abfalldokumentation!$W997,Kennzahlen!S:U,3,FALSE)*Abfalldokumentation!$J997,"0")</f>
        <v>0.53</v>
      </c>
      <c r="V997" s="93" t="str">
        <f>IF(ISBLANK(A997),VLOOKUP(Abfalldokumentation!$W997,'Linien - BU'!R:S,2,FALSE),A997)</f>
        <v>RWV</v>
      </c>
      <c r="W997" s="95">
        <f t="shared" si="110"/>
        <v>29500917</v>
      </c>
      <c r="X997" s="108">
        <f t="shared" si="111"/>
        <v>60</v>
      </c>
      <c r="Y997" s="34"/>
      <c r="AA997" s="3"/>
      <c r="AB997" s="3"/>
      <c r="AF997" s="34"/>
      <c r="AG997" s="34"/>
      <c r="AH997" s="34"/>
    </row>
    <row r="998" spans="1:34" ht="30" customHeight="1" x14ac:dyDescent="0.25">
      <c r="A998" s="50" t="s">
        <v>74</v>
      </c>
      <c r="B998" s="51">
        <v>29500917</v>
      </c>
      <c r="C998" s="51">
        <v>6</v>
      </c>
      <c r="D998" s="51">
        <v>60</v>
      </c>
      <c r="E998" s="52">
        <v>44480</v>
      </c>
      <c r="F998" s="53"/>
      <c r="G998" s="51"/>
      <c r="H998" s="55" t="str">
        <f>IFERROR(VLOOKUP(Abfalldokumentation!$B998,Artikel!A:C,3,FALSE),Abfalldokumentation!$B998)</f>
        <v>VOS-ABS ENTSORGUNG</v>
      </c>
      <c r="I998" s="96" t="str">
        <f>VLOOKUP(V998,'Linien - BU'!A:B,2,FALSE)</f>
        <v>BU1</v>
      </c>
      <c r="J998" s="97">
        <f t="shared" si="105"/>
        <v>6</v>
      </c>
      <c r="K998" s="98">
        <f>Abfalldokumentation!$E998</f>
        <v>44480</v>
      </c>
      <c r="L998" s="97" t="str">
        <f>IFERROR(IF(AND(OR(Abfalldokumentation!$I998="BU3",Abfalldokumentation!$I998="Verkauf"),Abfalldokumentation!$N998="Schimmel",Abfalldokumentation!$O998="keinen Abnehmer/kein Schälpersonal"),"Div. Zipfel, ES ohne Verwendung",VLOOKUP(Abfalldokumentation!$M998,Produktgruppen!A:B,2,FALSE)),"-")</f>
        <v>Vorschmelz</v>
      </c>
      <c r="M998" s="99" t="str">
        <f>IFERROR(VLOOKUP(Abfalldokumentation!$W998,Artikel!A:C,3,FALSE),Abfalldokumentation!$W998)</f>
        <v>VOS-ABS ENTSORGUNG</v>
      </c>
      <c r="N998" s="100" t="str">
        <f>VLOOKUP(D998,'Liste Gründe'!A:D,2,FALSE)</f>
        <v>Rest</v>
      </c>
      <c r="O998" s="98" t="str">
        <f>IF(ISBLANK(F998),VLOOKUP(Abfalldokumentation!$X998,'Liste Gründe'!A:D,3,FALSE),F998)</f>
        <v>geschälte Rinde</v>
      </c>
      <c r="P998" s="100" t="str">
        <f>IF(ISBLANK(Abfalldokumentation!$G998),"-",Abfalldokumentation!$G998)</f>
        <v>-</v>
      </c>
      <c r="Q998" s="99">
        <f t="shared" si="106"/>
        <v>41</v>
      </c>
      <c r="R998" s="100" t="str">
        <f t="shared" si="107"/>
        <v>Produkte</v>
      </c>
      <c r="S998" s="100" t="str">
        <f t="shared" si="108"/>
        <v>BUs</v>
      </c>
      <c r="T998" s="100" t="str">
        <f t="shared" si="109"/>
        <v>Symptome</v>
      </c>
      <c r="U998" s="100">
        <f>IFERROR(VLOOKUP(Abfalldokumentation!$W998,Kennzahlen!S:U,3,FALSE)*Abfalldokumentation!$J998,"0")</f>
        <v>0.06</v>
      </c>
      <c r="V998" s="99" t="str">
        <f>IF(ISBLANK(A998),VLOOKUP(Abfalldokumentation!$W998,'Linien - BU'!R:S,2,FALSE),A998)</f>
        <v>RWV</v>
      </c>
      <c r="W998" s="95">
        <f t="shared" si="110"/>
        <v>29500917</v>
      </c>
      <c r="X998" s="108">
        <f t="shared" si="111"/>
        <v>60</v>
      </c>
      <c r="Y998" s="34"/>
      <c r="AA998" s="3"/>
      <c r="AB998" s="3"/>
      <c r="AF998" s="34"/>
      <c r="AG998" s="34"/>
      <c r="AH998" s="34"/>
    </row>
    <row r="999" spans="1:34" ht="30" customHeight="1" x14ac:dyDescent="0.25">
      <c r="A999" s="56" t="s">
        <v>9</v>
      </c>
      <c r="B999" s="57">
        <v>29501039</v>
      </c>
      <c r="C999" s="57">
        <v>55</v>
      </c>
      <c r="D999" s="57">
        <v>61</v>
      </c>
      <c r="E999" s="58">
        <v>44480</v>
      </c>
      <c r="F999" s="59"/>
      <c r="G999" s="57"/>
      <c r="H999" s="61" t="str">
        <f>IFERROR(VLOOKUP(Abfalldokumentation!$B999,Artikel!A:C,3,FALSE),Abfalldokumentation!$B999)</f>
        <v>ABS OLD-AMSTERDAM</v>
      </c>
      <c r="I999" s="90" t="str">
        <f>VLOOKUP(V999,'Linien - BU'!A:B,2,FALSE)</f>
        <v>BU4</v>
      </c>
      <c r="J999" s="91">
        <f t="shared" si="105"/>
        <v>55</v>
      </c>
      <c r="K999" s="92">
        <f>Abfalldokumentation!$E999</f>
        <v>44480</v>
      </c>
      <c r="L999" s="91" t="str">
        <f>IFERROR(IF(AND(OR(Abfalldokumentation!$I999="BU3",Abfalldokumentation!$I999="Verkauf"),Abfalldokumentation!$N999="Schimmel",Abfalldokumentation!$O999="keinen Abnehmer/kein Schälpersonal"),"Div. Zipfel, ES ohne Verwendung",VLOOKUP(Abfalldokumentation!$M999,Produktgruppen!A:B,2,FALSE)),"-")</f>
        <v>ABS</v>
      </c>
      <c r="M999" s="93" t="str">
        <f>IFERROR(VLOOKUP(Abfalldokumentation!$W999,Artikel!A:C,3,FALSE),Abfalldokumentation!$W999)</f>
        <v>ABS OLD-AMSTERDAM</v>
      </c>
      <c r="N999" s="94" t="str">
        <f>VLOOKUP(D999,'Liste Gründe'!A:D,2,FALSE)</f>
        <v>keinen Verwendungszweck</v>
      </c>
      <c r="O999" s="92" t="str">
        <f>IF(ISBLANK(F999),VLOOKUP(Abfalldokumentation!$X999,'Liste Gründe'!A:D,3,FALSE),F999)</f>
        <v>keinen Verwendungszweck</v>
      </c>
      <c r="P999" s="94" t="str">
        <f>IF(ISBLANK(Abfalldokumentation!$G999),"-",Abfalldokumentation!$G999)</f>
        <v>-</v>
      </c>
      <c r="Q999" s="93">
        <f t="shared" si="106"/>
        <v>41</v>
      </c>
      <c r="R999" s="94" t="str">
        <f t="shared" si="107"/>
        <v>Produkte</v>
      </c>
      <c r="S999" s="94" t="str">
        <f t="shared" si="108"/>
        <v>BUs</v>
      </c>
      <c r="T999" s="94" t="str">
        <f t="shared" si="109"/>
        <v>Symptome</v>
      </c>
      <c r="U999" s="94">
        <f>IFERROR(VLOOKUP(Abfalldokumentation!$W999,Kennzahlen!S:U,3,FALSE)*Abfalldokumentation!$J999,"0")</f>
        <v>5.5000000000000005E-3</v>
      </c>
      <c r="V999" s="93" t="str">
        <f>IF(ISBLANK(A999),VLOOKUP(Abfalldokumentation!$W999,'Linien - BU'!R:S,2,FALSE),A999)</f>
        <v>BU4</v>
      </c>
      <c r="W999" s="95">
        <f t="shared" si="110"/>
        <v>29501039</v>
      </c>
      <c r="X999" s="108">
        <f t="shared" si="111"/>
        <v>61</v>
      </c>
      <c r="Y999" s="34"/>
      <c r="AA999" s="3"/>
      <c r="AB999" s="3"/>
      <c r="AF999" s="34"/>
      <c r="AG999" s="34"/>
      <c r="AH999" s="34"/>
    </row>
    <row r="1000" spans="1:34" ht="30" customHeight="1" x14ac:dyDescent="0.25">
      <c r="A1000" s="50" t="s">
        <v>9</v>
      </c>
      <c r="B1000" s="51">
        <v>29501039</v>
      </c>
      <c r="C1000" s="51">
        <v>21</v>
      </c>
      <c r="D1000" s="51">
        <v>61</v>
      </c>
      <c r="E1000" s="52">
        <v>44480</v>
      </c>
      <c r="F1000" s="53"/>
      <c r="G1000" s="51"/>
      <c r="H1000" s="55" t="str">
        <f>IFERROR(VLOOKUP(Abfalldokumentation!$B1000,Artikel!A:C,3,FALSE),Abfalldokumentation!$B1000)</f>
        <v>ABS OLD-AMSTERDAM</v>
      </c>
      <c r="I1000" s="96" t="str">
        <f>VLOOKUP(V1000,'Linien - BU'!A:B,2,FALSE)</f>
        <v>BU4</v>
      </c>
      <c r="J1000" s="97">
        <f t="shared" si="105"/>
        <v>21</v>
      </c>
      <c r="K1000" s="98">
        <f>Abfalldokumentation!$E1000</f>
        <v>44480</v>
      </c>
      <c r="L1000" s="97" t="str">
        <f>IFERROR(IF(AND(OR(Abfalldokumentation!$I1000="BU3",Abfalldokumentation!$I1000="Verkauf"),Abfalldokumentation!$N1000="Schimmel",Abfalldokumentation!$O1000="keinen Abnehmer/kein Schälpersonal"),"Div. Zipfel, ES ohne Verwendung",VLOOKUP(Abfalldokumentation!$M1000,Produktgruppen!A:B,2,FALSE)),"-")</f>
        <v>ABS</v>
      </c>
      <c r="M1000" s="99" t="str">
        <f>IFERROR(VLOOKUP(Abfalldokumentation!$W1000,Artikel!A:C,3,FALSE),Abfalldokumentation!$W1000)</f>
        <v>ABS OLD-AMSTERDAM</v>
      </c>
      <c r="N1000" s="100" t="str">
        <f>VLOOKUP(D1000,'Liste Gründe'!A:D,2,FALSE)</f>
        <v>keinen Verwendungszweck</v>
      </c>
      <c r="O1000" s="98" t="str">
        <f>IF(ISBLANK(F1000),VLOOKUP(Abfalldokumentation!$X1000,'Liste Gründe'!A:D,3,FALSE),F1000)</f>
        <v>keinen Verwendungszweck</v>
      </c>
      <c r="P1000" s="100" t="str">
        <f>IF(ISBLANK(Abfalldokumentation!$G1000),"-",Abfalldokumentation!$G1000)</f>
        <v>-</v>
      </c>
      <c r="Q1000" s="99">
        <f t="shared" si="106"/>
        <v>41</v>
      </c>
      <c r="R1000" s="100" t="str">
        <f t="shared" si="107"/>
        <v>Produkte</v>
      </c>
      <c r="S1000" s="100" t="str">
        <f t="shared" si="108"/>
        <v>BUs</v>
      </c>
      <c r="T1000" s="100" t="str">
        <f t="shared" si="109"/>
        <v>Symptome</v>
      </c>
      <c r="U1000" s="100">
        <f>IFERROR(VLOOKUP(Abfalldokumentation!$W1000,Kennzahlen!S:U,3,FALSE)*Abfalldokumentation!$J1000,"0")</f>
        <v>2.1000000000000003E-3</v>
      </c>
      <c r="V1000" s="99" t="str">
        <f>IF(ISBLANK(A1000),VLOOKUP(Abfalldokumentation!$W1000,'Linien - BU'!R:S,2,FALSE),A1000)</f>
        <v>BU4</v>
      </c>
      <c r="W1000" s="95">
        <f t="shared" si="110"/>
        <v>29501039</v>
      </c>
      <c r="X1000" s="108">
        <f t="shared" si="111"/>
        <v>61</v>
      </c>
      <c r="Y1000" s="34"/>
      <c r="AA1000" s="3"/>
      <c r="AB1000" s="3"/>
      <c r="AF1000" s="34"/>
      <c r="AG1000" s="34"/>
      <c r="AH1000" s="34"/>
    </row>
    <row r="1001" spans="1:34" ht="30" customHeight="1" x14ac:dyDescent="0.25">
      <c r="A1001" s="56" t="s">
        <v>9</v>
      </c>
      <c r="B1001" s="57">
        <v>29501049</v>
      </c>
      <c r="C1001" s="57">
        <v>424</v>
      </c>
      <c r="D1001" s="57">
        <v>12</v>
      </c>
      <c r="E1001" s="58">
        <v>44480</v>
      </c>
      <c r="F1001" s="59" t="s">
        <v>15124</v>
      </c>
      <c r="G1001" s="57"/>
      <c r="H1001" s="61" t="str">
        <f>IFERROR(VLOOKUP(Abfalldokumentation!$B1001,Artikel!A:C,3,FALSE),Abfalldokumentation!$B1001)</f>
        <v>ABS GOU-ROYAL</v>
      </c>
      <c r="I1001" s="90" t="str">
        <f>VLOOKUP(V1001,'Linien - BU'!A:B,2,FALSE)</f>
        <v>BU4</v>
      </c>
      <c r="J1001" s="91">
        <f t="shared" si="105"/>
        <v>424</v>
      </c>
      <c r="K1001" s="92">
        <f>Abfalldokumentation!$E1001</f>
        <v>44480</v>
      </c>
      <c r="L1001" s="91" t="str">
        <f>IFERROR(IF(AND(OR(Abfalldokumentation!$I1001="BU3",Abfalldokumentation!$I1001="Verkauf"),Abfalldokumentation!$N1001="Schimmel",Abfalldokumentation!$O1001="keinen Abnehmer/kein Schälpersonal"),"Div. Zipfel, ES ohne Verwendung",VLOOKUP(Abfalldokumentation!$M1001,Produktgruppen!A:B,2,FALSE)),"-")</f>
        <v>ABS</v>
      </c>
      <c r="M1001" s="93" t="str">
        <f>IFERROR(VLOOKUP(Abfalldokumentation!$W1001,Artikel!A:C,3,FALSE),Abfalldokumentation!$W1001)</f>
        <v>ABS GOU-ROYAL</v>
      </c>
      <c r="N1001" s="94" t="str">
        <f>VLOOKUP(D1001,'Liste Gründe'!A:D,2,FALSE)</f>
        <v>Schimmel</v>
      </c>
      <c r="O1001" s="92" t="str">
        <f>IF(ISBLANK(F1001),VLOOKUP(Abfalldokumentation!$X1001,'Liste Gründe'!A:D,3,FALSE),F1001)</f>
        <v>zu wenig Menge für LKW</v>
      </c>
      <c r="P1001" s="94" t="str">
        <f>IF(ISBLANK(Abfalldokumentation!$G1001),"-",Abfalldokumentation!$G1001)</f>
        <v>-</v>
      </c>
      <c r="Q1001" s="93">
        <f t="shared" si="106"/>
        <v>41</v>
      </c>
      <c r="R1001" s="94" t="str">
        <f t="shared" si="107"/>
        <v>Produkte</v>
      </c>
      <c r="S1001" s="94" t="str">
        <f t="shared" si="108"/>
        <v>BUs</v>
      </c>
      <c r="T1001" s="94" t="str">
        <f t="shared" si="109"/>
        <v>Symptome</v>
      </c>
      <c r="U1001" s="94" t="str">
        <f>IFERROR(VLOOKUP(Abfalldokumentation!$W1001,Kennzahlen!S:U,3,FALSE)*Abfalldokumentation!$J1001,"0")</f>
        <v>0</v>
      </c>
      <c r="V1001" s="93" t="str">
        <f>IF(ISBLANK(A1001),VLOOKUP(Abfalldokumentation!$W1001,'Linien - BU'!R:S,2,FALSE),A1001)</f>
        <v>BU4</v>
      </c>
      <c r="W1001" s="95">
        <f t="shared" si="110"/>
        <v>29501049</v>
      </c>
      <c r="X1001" s="108">
        <f t="shared" si="111"/>
        <v>12</v>
      </c>
      <c r="Y1001" s="34"/>
      <c r="AA1001" s="3"/>
      <c r="AB1001" s="3"/>
      <c r="AF1001" s="34"/>
      <c r="AG1001" s="34"/>
      <c r="AH1001" s="34"/>
    </row>
    <row r="1002" spans="1:34" ht="30" customHeight="1" x14ac:dyDescent="0.25">
      <c r="A1002" s="50" t="s">
        <v>15044</v>
      </c>
      <c r="B1002" s="51">
        <v>29501070</v>
      </c>
      <c r="C1002" s="51">
        <v>474</v>
      </c>
      <c r="D1002" s="51">
        <v>12</v>
      </c>
      <c r="E1002" s="52">
        <v>44480</v>
      </c>
      <c r="F1002" s="53" t="s">
        <v>15041</v>
      </c>
      <c r="G1002" s="51"/>
      <c r="H1002" s="55" t="str">
        <f>IFERROR(VLOOKUP(Abfalldokumentation!$B1002,Artikel!A:C,3,FALSE),Abfalldokumentation!$B1002)</f>
        <v>VOS GRW-SCHI-NAT ENDSTÜ</v>
      </c>
      <c r="I1002" s="96" t="str">
        <f>VLOOKUP(V1002,'Linien - BU'!A:B,2,FALSE)</f>
        <v>Verkauf</v>
      </c>
      <c r="J1002" s="97">
        <f t="shared" si="105"/>
        <v>474</v>
      </c>
      <c r="K1002" s="98">
        <f>Abfalldokumentation!$E1002</f>
        <v>44480</v>
      </c>
      <c r="L1002" s="97" t="str">
        <f>IFERROR(IF(AND(OR(Abfalldokumentation!$I1002="BU3",Abfalldokumentation!$I1002="Verkauf"),Abfalldokumentation!$N1002="Schimmel",Abfalldokumentation!$O1002="keinen Abnehmer/kein Schälpersonal"),"Div. Zipfel, ES ohne Verwendung",VLOOKUP(Abfalldokumentation!$M1002,Produktgruppen!A:B,2,FALSE)),"-")</f>
        <v>Div. Zipfel, ES ohne Verwendung</v>
      </c>
      <c r="M1002" s="99" t="str">
        <f>IFERROR(VLOOKUP(Abfalldokumentation!$W1002,Artikel!A:C,3,FALSE),Abfalldokumentation!$W1002)</f>
        <v>VOS GRW-SCHI-NAT ENDSTÜ</v>
      </c>
      <c r="N1002" s="100" t="str">
        <f>VLOOKUP(D1002,'Liste Gründe'!A:D,2,FALSE)</f>
        <v>Schimmel</v>
      </c>
      <c r="O1002" s="98" t="str">
        <f>IF(ISBLANK(F1002),VLOOKUP(Abfalldokumentation!$X1002,'Liste Gründe'!A:D,3,FALSE),F1002)</f>
        <v>keinen Abnehmer/kein Schälpersonal</v>
      </c>
      <c r="P1002" s="100" t="str">
        <f>IF(ISBLANK(Abfalldokumentation!$G1002),"-",Abfalldokumentation!$G1002)</f>
        <v>-</v>
      </c>
      <c r="Q1002" s="99">
        <f t="shared" si="106"/>
        <v>41</v>
      </c>
      <c r="R1002" s="100" t="str">
        <f t="shared" si="107"/>
        <v>Produkte</v>
      </c>
      <c r="S1002" s="100" t="str">
        <f t="shared" si="108"/>
        <v>BUs</v>
      </c>
      <c r="T1002" s="100" t="str">
        <f t="shared" si="109"/>
        <v>Symptome</v>
      </c>
      <c r="U1002" s="100">
        <f>IFERROR(VLOOKUP(Abfalldokumentation!$W1002,Kennzahlen!S:U,3,FALSE)*Abfalldokumentation!$J1002,"0")</f>
        <v>237</v>
      </c>
      <c r="V1002" s="99" t="str">
        <f>IF(ISBLANK(A1002),VLOOKUP(Abfalldokumentation!$W1002,'Linien - BU'!R:S,2,FALSE),A1002)</f>
        <v>Verkauf</v>
      </c>
      <c r="W1002" s="95">
        <f t="shared" si="110"/>
        <v>29501070</v>
      </c>
      <c r="X1002" s="108">
        <f t="shared" si="111"/>
        <v>12</v>
      </c>
      <c r="Y1002" s="34"/>
      <c r="AA1002" s="3"/>
      <c r="AB1002" s="3"/>
      <c r="AF1002" s="34"/>
      <c r="AG1002" s="34"/>
      <c r="AH1002" s="34"/>
    </row>
    <row r="1003" spans="1:34" ht="30" customHeight="1" x14ac:dyDescent="0.25">
      <c r="A1003" s="56" t="s">
        <v>9</v>
      </c>
      <c r="B1003" s="57">
        <v>29501099</v>
      </c>
      <c r="C1003" s="57">
        <v>45</v>
      </c>
      <c r="D1003" s="57">
        <v>61</v>
      </c>
      <c r="E1003" s="58">
        <v>44480</v>
      </c>
      <c r="F1003" s="59"/>
      <c r="G1003" s="57"/>
      <c r="H1003" s="61" t="str">
        <f>IFERROR(VLOOKUP(Abfalldokumentation!$B1003,Artikel!A:C,3,FALSE),Abfalldokumentation!$B1003)</f>
        <v>ABS Simmentaler</v>
      </c>
      <c r="I1003" s="90" t="str">
        <f>VLOOKUP(V1003,'Linien - BU'!A:B,2,FALSE)</f>
        <v>BU4</v>
      </c>
      <c r="J1003" s="91">
        <f t="shared" si="105"/>
        <v>45</v>
      </c>
      <c r="K1003" s="92">
        <f>Abfalldokumentation!$E1003</f>
        <v>44480</v>
      </c>
      <c r="L1003" s="91" t="str">
        <f>IFERROR(IF(AND(OR(Abfalldokumentation!$I1003="BU3",Abfalldokumentation!$I1003="Verkauf"),Abfalldokumentation!$N1003="Schimmel",Abfalldokumentation!$O1003="keinen Abnehmer/kein Schälpersonal"),"Div. Zipfel, ES ohne Verwendung",VLOOKUP(Abfalldokumentation!$M1003,Produktgruppen!A:B,2,FALSE)),"-")</f>
        <v>ABS</v>
      </c>
      <c r="M1003" s="93" t="str">
        <f>IFERROR(VLOOKUP(Abfalldokumentation!$W1003,Artikel!A:C,3,FALSE),Abfalldokumentation!$W1003)</f>
        <v>ABS Simmentaler</v>
      </c>
      <c r="N1003" s="94" t="str">
        <f>VLOOKUP(D1003,'Liste Gründe'!A:D,2,FALSE)</f>
        <v>keinen Verwendungszweck</v>
      </c>
      <c r="O1003" s="92" t="str">
        <f>IF(ISBLANK(F1003),VLOOKUP(Abfalldokumentation!$X1003,'Liste Gründe'!A:D,3,FALSE),F1003)</f>
        <v>keinen Verwendungszweck</v>
      </c>
      <c r="P1003" s="94" t="str">
        <f>IF(ISBLANK(Abfalldokumentation!$G1003),"-",Abfalldokumentation!$G1003)</f>
        <v>-</v>
      </c>
      <c r="Q1003" s="93">
        <f t="shared" si="106"/>
        <v>41</v>
      </c>
      <c r="R1003" s="94" t="str">
        <f t="shared" si="107"/>
        <v>Produkte</v>
      </c>
      <c r="S1003" s="94" t="str">
        <f t="shared" si="108"/>
        <v>BUs</v>
      </c>
      <c r="T1003" s="94" t="str">
        <f t="shared" si="109"/>
        <v>Symptome</v>
      </c>
      <c r="U1003" s="94">
        <f>IFERROR(VLOOKUP(Abfalldokumentation!$W1003,Kennzahlen!S:U,3,FALSE)*Abfalldokumentation!$J1003,"0")</f>
        <v>0.45</v>
      </c>
      <c r="V1003" s="93" t="str">
        <f>IF(ISBLANK(A1003),VLOOKUP(Abfalldokumentation!$W1003,'Linien - BU'!R:S,2,FALSE),A1003)</f>
        <v>BU4</v>
      </c>
      <c r="W1003" s="95">
        <f t="shared" si="110"/>
        <v>29501099</v>
      </c>
      <c r="X1003" s="108">
        <f t="shared" si="111"/>
        <v>61</v>
      </c>
      <c r="Y1003" s="34"/>
      <c r="AA1003" s="3"/>
      <c r="AB1003" s="3"/>
      <c r="AF1003" s="34"/>
      <c r="AG1003" s="34"/>
      <c r="AH1003" s="34"/>
    </row>
    <row r="1004" spans="1:34" ht="30" customHeight="1" x14ac:dyDescent="0.25">
      <c r="A1004" s="50" t="s">
        <v>41</v>
      </c>
      <c r="B1004" s="51">
        <v>29600004</v>
      </c>
      <c r="C1004" s="51">
        <v>160</v>
      </c>
      <c r="D1004" s="51">
        <v>43</v>
      </c>
      <c r="E1004" s="52">
        <v>44480</v>
      </c>
      <c r="F1004" s="53"/>
      <c r="G1004" s="51"/>
      <c r="H1004" s="55" t="str">
        <f>IFERROR(VLOOKUP(Abfalldokumentation!$B1004,Artikel!A:C,3,FALSE),Abfalldokumentation!$B1004)</f>
        <v>ABS 45-48% Konventionel</v>
      </c>
      <c r="I1004" s="96" t="str">
        <f>VLOOKUP(V1004,'Linien - BU'!A:B,2,FALSE)</f>
        <v>BU1</v>
      </c>
      <c r="J1004" s="97">
        <f t="shared" si="105"/>
        <v>160</v>
      </c>
      <c r="K1004" s="98">
        <f>Abfalldokumentation!$E1004</f>
        <v>44480</v>
      </c>
      <c r="L1004" s="97" t="str">
        <f>IFERROR(IF(AND(OR(Abfalldokumentation!$I1004="BU3",Abfalldokumentation!$I1004="Verkauf"),Abfalldokumentation!$N1004="Schimmel",Abfalldokumentation!$O1004="keinen Abnehmer/kein Schälpersonal"),"Div. Zipfel, ES ohne Verwendung",VLOOKUP(Abfalldokumentation!$M1004,Produktgruppen!A:B,2,FALSE)),"-")</f>
        <v>ABS</v>
      </c>
      <c r="M1004" s="99" t="str">
        <f>IFERROR(VLOOKUP(Abfalldokumentation!$W1004,Artikel!A:C,3,FALSE),Abfalldokumentation!$W1004)</f>
        <v>ABS 45-48% Konventionel</v>
      </c>
      <c r="N1004" s="100" t="str">
        <f>VLOOKUP(D1004,'Liste Gründe'!A:D,2,FALSE)</f>
        <v>Qualitätsprobleme</v>
      </c>
      <c r="O1004" s="98" t="str">
        <f>IF(ISBLANK(F1004),VLOOKUP(Abfalldokumentation!$X1004,'Liste Gründe'!A:D,3,FALSE),F1004)</f>
        <v>Produkt durchwässert</v>
      </c>
      <c r="P1004" s="100" t="str">
        <f>IF(ISBLANK(Abfalldokumentation!$G1004),"-",Abfalldokumentation!$G1004)</f>
        <v>-</v>
      </c>
      <c r="Q1004" s="99">
        <f t="shared" si="106"/>
        <v>41</v>
      </c>
      <c r="R1004" s="100" t="str">
        <f t="shared" si="107"/>
        <v>Produkte</v>
      </c>
      <c r="S1004" s="100" t="str">
        <f t="shared" si="108"/>
        <v>BUs</v>
      </c>
      <c r="T1004" s="100" t="str">
        <f t="shared" si="109"/>
        <v>Symptome</v>
      </c>
      <c r="U1004" s="100">
        <f>IFERROR(VLOOKUP(Abfalldokumentation!$W1004,Kennzahlen!S:U,3,FALSE)*Abfalldokumentation!$J1004,"0")</f>
        <v>322.81599999999997</v>
      </c>
      <c r="V1004" s="99" t="str">
        <f>IF(ISBLANK(A1004),VLOOKUP(Abfalldokumentation!$W1004,'Linien - BU'!R:S,2,FALSE),A1004)</f>
        <v>Schmelze</v>
      </c>
      <c r="W1004" s="95">
        <f t="shared" si="110"/>
        <v>29600004</v>
      </c>
      <c r="X1004" s="108">
        <f t="shared" si="111"/>
        <v>43</v>
      </c>
      <c r="Y1004" s="34"/>
      <c r="AA1004" s="3"/>
      <c r="AB1004" s="3"/>
      <c r="AF1004" s="34"/>
      <c r="AG1004" s="34"/>
      <c r="AH1004" s="34"/>
    </row>
    <row r="1005" spans="1:34" ht="30" customHeight="1" x14ac:dyDescent="0.25">
      <c r="A1005" s="56" t="s">
        <v>8</v>
      </c>
      <c r="B1005" s="57">
        <v>29900002</v>
      </c>
      <c r="C1005" s="57">
        <v>369</v>
      </c>
      <c r="D1005" s="57">
        <v>42</v>
      </c>
      <c r="E1005" s="58">
        <v>44480</v>
      </c>
      <c r="F1005" s="59"/>
      <c r="G1005" s="57"/>
      <c r="H1005" s="61" t="str">
        <f>IFERROR(VLOOKUP(Abfalldokumentation!$B1005,Artikel!A:C,3,FALSE),Abfalldokumentation!$B1005)</f>
        <v>VOS VEG-SCH MILD</v>
      </c>
      <c r="I1005" s="90" t="str">
        <f>VLOOKUP(V1005,'Linien - BU'!A:B,2,FALSE)</f>
        <v>BU3</v>
      </c>
      <c r="J1005" s="91">
        <f t="shared" si="105"/>
        <v>369</v>
      </c>
      <c r="K1005" s="92">
        <f>Abfalldokumentation!$E1005</f>
        <v>44480</v>
      </c>
      <c r="L1005" s="91" t="str">
        <f>IFERROR(IF(AND(OR(Abfalldokumentation!$I1005="BU3",Abfalldokumentation!$I1005="Verkauf"),Abfalldokumentation!$N1005="Schimmel",Abfalldokumentation!$O1005="keinen Abnehmer/kein Schälpersonal"),"Div. Zipfel, ES ohne Verwendung",VLOOKUP(Abfalldokumentation!$M1005,Produktgruppen!A:B,2,FALSE)),"-")</f>
        <v>vegan</v>
      </c>
      <c r="M1005" s="93" t="str">
        <f>IFERROR(VLOOKUP(Abfalldokumentation!$W1005,Artikel!A:C,3,FALSE),Abfalldokumentation!$W1005)</f>
        <v>VOS VEG-SCH MILD</v>
      </c>
      <c r="N1005" s="94" t="str">
        <f>VLOOKUP(D1005,'Liste Gründe'!A:D,2,FALSE)</f>
        <v>Rest</v>
      </c>
      <c r="O1005" s="92" t="str">
        <f>IF(ISBLANK(F1005),VLOOKUP(Abfalldokumentation!$X1005,'Liste Gründe'!A:D,3,FALSE),F1005)</f>
        <v>Schmutz</v>
      </c>
      <c r="P1005" s="94" t="str">
        <f>IF(ISBLANK(Abfalldokumentation!$G1005),"-",Abfalldokumentation!$G1005)</f>
        <v>-</v>
      </c>
      <c r="Q1005" s="93">
        <f t="shared" si="106"/>
        <v>41</v>
      </c>
      <c r="R1005" s="94" t="str">
        <f t="shared" si="107"/>
        <v>Produkte</v>
      </c>
      <c r="S1005" s="94" t="str">
        <f t="shared" si="108"/>
        <v>BUs</v>
      </c>
      <c r="T1005" s="94" t="str">
        <f t="shared" si="109"/>
        <v>Symptome</v>
      </c>
      <c r="U1005" s="94">
        <f>IFERROR(VLOOKUP(Abfalldokumentation!$W1005,Kennzahlen!S:U,3,FALSE)*Abfalldokumentation!$J1005,"0")</f>
        <v>184.5</v>
      </c>
      <c r="V1005" s="93" t="str">
        <f>IF(ISBLANK(A1005),VLOOKUP(Abfalldokumentation!$W1005,'Linien - BU'!R:S,2,FALSE),A1005)</f>
        <v>BU3</v>
      </c>
      <c r="W1005" s="95">
        <f t="shared" si="110"/>
        <v>29900002</v>
      </c>
      <c r="X1005" s="108">
        <f t="shared" si="111"/>
        <v>42</v>
      </c>
      <c r="Y1005" s="34"/>
      <c r="AA1005" s="3"/>
      <c r="AB1005" s="3"/>
      <c r="AF1005" s="34"/>
      <c r="AG1005" s="34"/>
      <c r="AH1005" s="34"/>
    </row>
    <row r="1006" spans="1:34" ht="30" customHeight="1" x14ac:dyDescent="0.25">
      <c r="A1006" s="50" t="s">
        <v>9</v>
      </c>
      <c r="B1006" s="51">
        <v>49500192</v>
      </c>
      <c r="C1006" s="51">
        <v>246</v>
      </c>
      <c r="D1006" s="51">
        <v>12</v>
      </c>
      <c r="E1006" s="52">
        <v>44480</v>
      </c>
      <c r="F1006" s="53" t="s">
        <v>15124</v>
      </c>
      <c r="G1006" s="51"/>
      <c r="H1006" s="55" t="str">
        <f>IFERROR(VLOOKUP(Abfalldokumentation!$B1006,Artikel!A:C,3,FALSE),Abfalldokumentation!$B1006)</f>
        <v>ABS JARLSBERG-VAKU</v>
      </c>
      <c r="I1006" s="96" t="str">
        <f>VLOOKUP(V1006,'Linien - BU'!A:B,2,FALSE)</f>
        <v>BU4</v>
      </c>
      <c r="J1006" s="97">
        <f t="shared" si="105"/>
        <v>246</v>
      </c>
      <c r="K1006" s="98">
        <f>Abfalldokumentation!$E1006</f>
        <v>44480</v>
      </c>
      <c r="L1006" s="97" t="str">
        <f>IFERROR(IF(AND(OR(Abfalldokumentation!$I1006="BU3",Abfalldokumentation!$I1006="Verkauf"),Abfalldokumentation!$N1006="Schimmel",Abfalldokumentation!$O1006="keinen Abnehmer/kein Schälpersonal"),"Div. Zipfel, ES ohne Verwendung",VLOOKUP(Abfalldokumentation!$M1006,Produktgruppen!A:B,2,FALSE)),"-")</f>
        <v>ABS</v>
      </c>
      <c r="M1006" s="99" t="str">
        <f>IFERROR(VLOOKUP(Abfalldokumentation!$W1006,Artikel!A:C,3,FALSE),Abfalldokumentation!$W1006)</f>
        <v>ABS JARLSBERG-VAKU</v>
      </c>
      <c r="N1006" s="100" t="str">
        <f>VLOOKUP(D1006,'Liste Gründe'!A:D,2,FALSE)</f>
        <v>Schimmel</v>
      </c>
      <c r="O1006" s="98" t="str">
        <f>IF(ISBLANK(F1006),VLOOKUP(Abfalldokumentation!$X1006,'Liste Gründe'!A:D,3,FALSE),F1006)</f>
        <v>zu wenig Menge für LKW</v>
      </c>
      <c r="P1006" s="100" t="str">
        <f>IF(ISBLANK(Abfalldokumentation!$G1006),"-",Abfalldokumentation!$G1006)</f>
        <v>-</v>
      </c>
      <c r="Q1006" s="99">
        <f t="shared" si="106"/>
        <v>41</v>
      </c>
      <c r="R1006" s="100" t="str">
        <f t="shared" si="107"/>
        <v>Produkte</v>
      </c>
      <c r="S1006" s="100" t="str">
        <f t="shared" si="108"/>
        <v>BUs</v>
      </c>
      <c r="T1006" s="100" t="str">
        <f t="shared" si="109"/>
        <v>Symptome</v>
      </c>
      <c r="U1006" s="100" t="str">
        <f>IFERROR(VLOOKUP(Abfalldokumentation!$W1006,Kennzahlen!S:U,3,FALSE)*Abfalldokumentation!$J1006,"0")</f>
        <v>0</v>
      </c>
      <c r="V1006" s="99" t="str">
        <f>IF(ISBLANK(A1006),VLOOKUP(Abfalldokumentation!$W1006,'Linien - BU'!R:S,2,FALSE),A1006)</f>
        <v>BU4</v>
      </c>
      <c r="W1006" s="95">
        <f t="shared" si="110"/>
        <v>49500192</v>
      </c>
      <c r="X1006" s="108">
        <f t="shared" si="111"/>
        <v>12</v>
      </c>
      <c r="Y1006" s="34"/>
      <c r="AA1006" s="3"/>
      <c r="AB1006" s="3"/>
      <c r="AF1006" s="34"/>
      <c r="AG1006" s="34"/>
      <c r="AH1006" s="34"/>
    </row>
    <row r="1007" spans="1:34" ht="30" customHeight="1" x14ac:dyDescent="0.25">
      <c r="A1007" s="56" t="s">
        <v>7</v>
      </c>
      <c r="B1007" s="57" t="s">
        <v>64</v>
      </c>
      <c r="C1007" s="57">
        <v>60</v>
      </c>
      <c r="D1007" s="57">
        <v>12</v>
      </c>
      <c r="E1007" s="58">
        <v>44480</v>
      </c>
      <c r="F1007" s="59" t="s">
        <v>21</v>
      </c>
      <c r="G1007" s="57"/>
      <c r="H1007" s="61" t="str">
        <f>IFERROR(VLOOKUP(Abfalldokumentation!$B1007,Artikel!A:C,3,FALSE),Abfalldokumentation!$B1007)</f>
        <v>Blöcke</v>
      </c>
      <c r="I1007" s="90" t="str">
        <f>VLOOKUP(V1007,'Linien - BU'!A:B,2,FALSE)</f>
        <v>BU2</v>
      </c>
      <c r="J1007" s="91">
        <f t="shared" si="105"/>
        <v>60</v>
      </c>
      <c r="K1007" s="92">
        <f>Abfalldokumentation!$E1007</f>
        <v>44480</v>
      </c>
      <c r="L1007" s="91" t="str">
        <f>IFERROR(IF(AND(OR(Abfalldokumentation!$I1007="BU3",Abfalldokumentation!$I1007="Verkauf"),Abfalldokumentation!$N1007="Schimmel",Abfalldokumentation!$O1007="keinen Abnehmer/kein Schälpersonal"),"Div. Zipfel, ES ohne Verwendung",VLOOKUP(Abfalldokumentation!$M1007,Produktgruppen!A:B,2,FALSE)),"-")</f>
        <v>Rohware</v>
      </c>
      <c r="M1007" s="93" t="str">
        <f>IFERROR(VLOOKUP(Abfalldokumentation!$W1007,Artikel!A:C,3,FALSE),Abfalldokumentation!$W1007)</f>
        <v>Blöcke</v>
      </c>
      <c r="N1007" s="94" t="str">
        <f>VLOOKUP(D1007,'Liste Gründe'!A:D,2,FALSE)</f>
        <v>Schimmel</v>
      </c>
      <c r="O1007" s="92" t="str">
        <f>IF(ISBLANK(F1007),VLOOKUP(Abfalldokumentation!$X1007,'Liste Gründe'!A:D,3,FALSE),F1007)</f>
        <v>Luftzieher/Folienriss durch Transport</v>
      </c>
      <c r="P1007" s="94" t="str">
        <f>IF(ISBLANK(Abfalldokumentation!$G1007),"-",Abfalldokumentation!$G1007)</f>
        <v>-</v>
      </c>
      <c r="Q1007" s="93">
        <f t="shared" si="106"/>
        <v>41</v>
      </c>
      <c r="R1007" s="94" t="str">
        <f t="shared" si="107"/>
        <v>Produkte</v>
      </c>
      <c r="S1007" s="94" t="str">
        <f t="shared" si="108"/>
        <v>BUs</v>
      </c>
      <c r="T1007" s="94" t="str">
        <f t="shared" si="109"/>
        <v>Symptome</v>
      </c>
      <c r="U1007" s="94" t="str">
        <f>IFERROR(VLOOKUP(Abfalldokumentation!$W1007,Kennzahlen!S:U,3,FALSE)*Abfalldokumentation!$J1007,"0")</f>
        <v>0</v>
      </c>
      <c r="V1007" s="93" t="str">
        <f>IF(ISBLANK(A1007),VLOOKUP(Abfalldokumentation!$W1007,'Linien - BU'!R:S,2,FALSE),A1007)</f>
        <v>BU2</v>
      </c>
      <c r="W1007" s="95" t="str">
        <f t="shared" si="110"/>
        <v>Blöcke</v>
      </c>
      <c r="X1007" s="108">
        <f t="shared" si="111"/>
        <v>12</v>
      </c>
      <c r="Y1007" s="34"/>
      <c r="AA1007" s="3"/>
      <c r="AB1007" s="3"/>
      <c r="AF1007" s="34"/>
      <c r="AG1007" s="34"/>
      <c r="AH1007" s="34"/>
    </row>
    <row r="1008" spans="1:34" ht="30" customHeight="1" x14ac:dyDescent="0.25">
      <c r="A1008" s="50" t="s">
        <v>7</v>
      </c>
      <c r="B1008" s="51" t="s">
        <v>64</v>
      </c>
      <c r="C1008" s="51">
        <v>15</v>
      </c>
      <c r="D1008" s="51">
        <v>30</v>
      </c>
      <c r="E1008" s="52">
        <v>44480</v>
      </c>
      <c r="F1008" s="53"/>
      <c r="G1008" s="51"/>
      <c r="H1008" s="55" t="str">
        <f>IFERROR(VLOOKUP(Abfalldokumentation!$B1008,Artikel!A:C,3,FALSE),Abfalldokumentation!$B1008)</f>
        <v>Blöcke</v>
      </c>
      <c r="I1008" s="96" t="str">
        <f>VLOOKUP(V1008,'Linien - BU'!A:B,2,FALSE)</f>
        <v>BU2</v>
      </c>
      <c r="J1008" s="97">
        <f t="shared" si="105"/>
        <v>15</v>
      </c>
      <c r="K1008" s="98">
        <f>Abfalldokumentation!$E1008</f>
        <v>44480</v>
      </c>
      <c r="L1008" s="97" t="str">
        <f>IFERROR(IF(AND(OR(Abfalldokumentation!$I1008="BU3",Abfalldokumentation!$I1008="Verkauf"),Abfalldokumentation!$N1008="Schimmel",Abfalldokumentation!$O1008="keinen Abnehmer/kein Schälpersonal"),"Div. Zipfel, ES ohne Verwendung",VLOOKUP(Abfalldokumentation!$M1008,Produktgruppen!A:B,2,FALSE)),"-")</f>
        <v>Rohware</v>
      </c>
      <c r="M1008" s="99" t="str">
        <f>IFERROR(VLOOKUP(Abfalldokumentation!$W1008,Artikel!A:C,3,FALSE),Abfalldokumentation!$W1008)</f>
        <v>Blöcke</v>
      </c>
      <c r="N1008" s="100" t="str">
        <f>VLOOKUP(D1008,'Liste Gründe'!A:D,2,FALSE)</f>
        <v>Linienbezogen</v>
      </c>
      <c r="O1008" s="98" t="str">
        <f>IF(ISBLANK(F1008),VLOOKUP(Abfalldokumentation!$X1008,'Liste Gründe'!A:D,3,FALSE),F1008)</f>
        <v>Maschinenabfall</v>
      </c>
      <c r="P1008" s="100" t="str">
        <f>IF(ISBLANK(Abfalldokumentation!$G1008),"-",Abfalldokumentation!$G1008)</f>
        <v>-</v>
      </c>
      <c r="Q1008" s="99">
        <f t="shared" si="106"/>
        <v>41</v>
      </c>
      <c r="R1008" s="100" t="str">
        <f t="shared" si="107"/>
        <v>Produkte</v>
      </c>
      <c r="S1008" s="100" t="str">
        <f t="shared" si="108"/>
        <v>BUs</v>
      </c>
      <c r="T1008" s="100" t="str">
        <f t="shared" si="109"/>
        <v>Symptome</v>
      </c>
      <c r="U1008" s="100" t="str">
        <f>IFERROR(VLOOKUP(Abfalldokumentation!$W1008,Kennzahlen!S:U,3,FALSE)*Abfalldokumentation!$J1008,"0")</f>
        <v>0</v>
      </c>
      <c r="V1008" s="99" t="str">
        <f>IF(ISBLANK(A1008),VLOOKUP(Abfalldokumentation!$W1008,'Linien - BU'!R:S,2,FALSE),A1008)</f>
        <v>BU2</v>
      </c>
      <c r="W1008" s="95" t="str">
        <f t="shared" si="110"/>
        <v>Blöcke</v>
      </c>
      <c r="X1008" s="108">
        <f t="shared" si="111"/>
        <v>30</v>
      </c>
      <c r="Y1008" s="34"/>
      <c r="AA1008" s="3"/>
      <c r="AB1008" s="3"/>
      <c r="AF1008" s="34"/>
      <c r="AG1008" s="34"/>
      <c r="AH1008" s="34"/>
    </row>
    <row r="1009" spans="1:34" ht="30" customHeight="1" x14ac:dyDescent="0.25">
      <c r="A1009" s="56" t="s">
        <v>41</v>
      </c>
      <c r="B1009" s="57" t="s">
        <v>15127</v>
      </c>
      <c r="C1009" s="57">
        <v>136</v>
      </c>
      <c r="D1009" s="57">
        <v>63</v>
      </c>
      <c r="E1009" s="58">
        <v>44480</v>
      </c>
      <c r="F1009" s="59" t="s">
        <v>15128</v>
      </c>
      <c r="G1009" s="57"/>
      <c r="H1009" s="61" t="str">
        <f>IFERROR(VLOOKUP(Abfalldokumentation!$B1009,Artikel!A:C,3,FALSE),Abfalldokumentation!$B1009)</f>
        <v>Diverse Nüsse</v>
      </c>
      <c r="I1009" s="90" t="str">
        <f>VLOOKUP(V1009,'Linien - BU'!A:B,2,FALSE)</f>
        <v>BU1</v>
      </c>
      <c r="J1009" s="91">
        <f t="shared" si="105"/>
        <v>136</v>
      </c>
      <c r="K1009" s="92">
        <f>Abfalldokumentation!$E1009</f>
        <v>44480</v>
      </c>
      <c r="L1009" s="91" t="str">
        <f>IFERROR(IF(AND(OR(Abfalldokumentation!$I1009="BU3",Abfalldokumentation!$I1009="Verkauf"),Abfalldokumentation!$N1009="Schimmel",Abfalldokumentation!$O1009="keinen Abnehmer/kein Schälpersonal"),"Div. Zipfel, ES ohne Verwendung",VLOOKUP(Abfalldokumentation!$M1009,Produktgruppen!A:B,2,FALSE)),"-")</f>
        <v>Rest</v>
      </c>
      <c r="M1009" s="93" t="str">
        <f>IFERROR(VLOOKUP(Abfalldokumentation!$W1009,Artikel!A:C,3,FALSE),Abfalldokumentation!$W1009)</f>
        <v>Diverse Nüsse</v>
      </c>
      <c r="N1009" s="94" t="str">
        <f>VLOOKUP(D1009,'Liste Gründe'!A:D,2,FALSE)</f>
        <v>keinen Verwendungszweck</v>
      </c>
      <c r="O1009" s="92" t="str">
        <f>IF(ISBLANK(F1009),VLOOKUP(Abfalldokumentation!$X1009,'Liste Gründe'!A:D,3,FALSE),F1009)</f>
        <v>weniger Produktion als geplant</v>
      </c>
      <c r="P1009" s="94" t="str">
        <f>IF(ISBLANK(Abfalldokumentation!$G1009),"-",Abfalldokumentation!$G1009)</f>
        <v>-</v>
      </c>
      <c r="Q1009" s="93">
        <f t="shared" si="106"/>
        <v>41</v>
      </c>
      <c r="R1009" s="94" t="str">
        <f t="shared" si="107"/>
        <v>Produkte</v>
      </c>
      <c r="S1009" s="94" t="str">
        <f t="shared" si="108"/>
        <v>BUs</v>
      </c>
      <c r="T1009" s="94" t="str">
        <f t="shared" si="109"/>
        <v>Symptome</v>
      </c>
      <c r="U1009" s="94" t="str">
        <f>IFERROR(VLOOKUP(Abfalldokumentation!$W1009,Kennzahlen!S:U,3,FALSE)*Abfalldokumentation!$J1009,"0")</f>
        <v>0</v>
      </c>
      <c r="V1009" s="93" t="str">
        <f>IF(ISBLANK(A1009),VLOOKUP(Abfalldokumentation!$W1009,'Linien - BU'!R:S,2,FALSE),A1009)</f>
        <v>Schmelze</v>
      </c>
      <c r="W1009" s="95" t="str">
        <f t="shared" si="110"/>
        <v>Diverse Nüsse</v>
      </c>
      <c r="X1009" s="108">
        <f t="shared" si="111"/>
        <v>63</v>
      </c>
      <c r="Y1009" s="34"/>
      <c r="AA1009" s="3"/>
      <c r="AB1009" s="3"/>
      <c r="AF1009" s="34"/>
      <c r="AG1009" s="34"/>
      <c r="AH1009" s="34"/>
    </row>
    <row r="1010" spans="1:34" ht="30" customHeight="1" x14ac:dyDescent="0.25">
      <c r="A1010" s="50" t="s">
        <v>56</v>
      </c>
      <c r="B1010" s="51" t="s">
        <v>75</v>
      </c>
      <c r="C1010" s="51">
        <v>25</v>
      </c>
      <c r="D1010" s="51">
        <v>30</v>
      </c>
      <c r="E1010" s="52">
        <v>44480</v>
      </c>
      <c r="F1010" s="53"/>
      <c r="G1010" s="51"/>
      <c r="H1010" s="55" t="str">
        <f>IFERROR(VLOOKUP(Abfalldokumentation!$B1010,Artikel!A:C,3,FALSE),Abfalldokumentation!$B1010)</f>
        <v>Diverses</v>
      </c>
      <c r="I1010" s="96" t="str">
        <f>VLOOKUP(V1010,'Linien - BU'!A:B,2,FALSE)</f>
        <v>BU3</v>
      </c>
      <c r="J1010" s="97">
        <f t="shared" si="105"/>
        <v>25</v>
      </c>
      <c r="K1010" s="98">
        <f>Abfalldokumentation!$E1010</f>
        <v>44480</v>
      </c>
      <c r="L1010" s="97" t="str">
        <f>IFERROR(IF(AND(OR(Abfalldokumentation!$I1010="BU3",Abfalldokumentation!$I1010="Verkauf"),Abfalldokumentation!$N1010="Schimmel",Abfalldokumentation!$O1010="keinen Abnehmer/kein Schälpersonal"),"Div. Zipfel, ES ohne Verwendung",VLOOKUP(Abfalldokumentation!$M1010,Produktgruppen!A:B,2,FALSE)),"-")</f>
        <v>Diverses</v>
      </c>
      <c r="M1010" s="99" t="str">
        <f>IFERROR(VLOOKUP(Abfalldokumentation!$W1010,Artikel!A:C,3,FALSE),Abfalldokumentation!$W1010)</f>
        <v>Diverses</v>
      </c>
      <c r="N1010" s="100" t="str">
        <f>VLOOKUP(D1010,'Liste Gründe'!A:D,2,FALSE)</f>
        <v>Linienbezogen</v>
      </c>
      <c r="O1010" s="98" t="str">
        <f>IF(ISBLANK(F1010),VLOOKUP(Abfalldokumentation!$X1010,'Liste Gründe'!A:D,3,FALSE),F1010)</f>
        <v>Maschinenabfall</v>
      </c>
      <c r="P1010" s="100" t="str">
        <f>IF(ISBLANK(Abfalldokumentation!$G1010),"-",Abfalldokumentation!$G1010)</f>
        <v>-</v>
      </c>
      <c r="Q1010" s="99">
        <f t="shared" si="106"/>
        <v>41</v>
      </c>
      <c r="R1010" s="100" t="str">
        <f t="shared" si="107"/>
        <v>Produkte</v>
      </c>
      <c r="S1010" s="100" t="str">
        <f t="shared" si="108"/>
        <v>BUs</v>
      </c>
      <c r="T1010" s="100" t="str">
        <f t="shared" si="109"/>
        <v>Symptome</v>
      </c>
      <c r="U1010" s="100" t="str">
        <f>IFERROR(VLOOKUP(Abfalldokumentation!$W1010,Kennzahlen!S:U,3,FALSE)*Abfalldokumentation!$J1010,"0")</f>
        <v>0</v>
      </c>
      <c r="V1010" s="99" t="str">
        <f>IF(ISBLANK(A1010),VLOOKUP(Abfalldokumentation!$W1010,'Linien - BU'!R:S,2,FALSE),A1010)</f>
        <v>WVP</v>
      </c>
      <c r="W1010" s="95" t="str">
        <f t="shared" si="110"/>
        <v>Diverses</v>
      </c>
      <c r="X1010" s="108">
        <f t="shared" si="111"/>
        <v>30</v>
      </c>
      <c r="Y1010" s="34"/>
      <c r="AA1010" s="3"/>
      <c r="AB1010" s="3"/>
      <c r="AF1010" s="34"/>
      <c r="AG1010" s="34"/>
      <c r="AH1010" s="34"/>
    </row>
    <row r="1011" spans="1:34" ht="30" customHeight="1" x14ac:dyDescent="0.25">
      <c r="A1011" s="56" t="s">
        <v>9</v>
      </c>
      <c r="B1011" s="57" t="s">
        <v>75</v>
      </c>
      <c r="C1011" s="57">
        <v>30</v>
      </c>
      <c r="D1011" s="57">
        <v>30</v>
      </c>
      <c r="E1011" s="58">
        <v>44480</v>
      </c>
      <c r="F1011" s="59"/>
      <c r="G1011" s="57"/>
      <c r="H1011" s="61" t="str">
        <f>IFERROR(VLOOKUP(Abfalldokumentation!$B1011,Artikel!A:C,3,FALSE),Abfalldokumentation!$B1011)</f>
        <v>Diverses</v>
      </c>
      <c r="I1011" s="90" t="str">
        <f>VLOOKUP(V1011,'Linien - BU'!A:B,2,FALSE)</f>
        <v>BU4</v>
      </c>
      <c r="J1011" s="91">
        <f t="shared" si="105"/>
        <v>30</v>
      </c>
      <c r="K1011" s="92">
        <f>Abfalldokumentation!$E1011</f>
        <v>44480</v>
      </c>
      <c r="L1011" s="91" t="str">
        <f>IFERROR(IF(AND(OR(Abfalldokumentation!$I1011="BU3",Abfalldokumentation!$I1011="Verkauf"),Abfalldokumentation!$N1011="Schimmel",Abfalldokumentation!$O1011="keinen Abnehmer/kein Schälpersonal"),"Div. Zipfel, ES ohne Verwendung",VLOOKUP(Abfalldokumentation!$M1011,Produktgruppen!A:B,2,FALSE)),"-")</f>
        <v>Diverses</v>
      </c>
      <c r="M1011" s="93" t="str">
        <f>IFERROR(VLOOKUP(Abfalldokumentation!$W1011,Artikel!A:C,3,FALSE),Abfalldokumentation!$W1011)</f>
        <v>Diverses</v>
      </c>
      <c r="N1011" s="94" t="str">
        <f>VLOOKUP(D1011,'Liste Gründe'!A:D,2,FALSE)</f>
        <v>Linienbezogen</v>
      </c>
      <c r="O1011" s="92" t="str">
        <f>IF(ISBLANK(F1011),VLOOKUP(Abfalldokumentation!$X1011,'Liste Gründe'!A:D,3,FALSE),F1011)</f>
        <v>Maschinenabfall</v>
      </c>
      <c r="P1011" s="94" t="str">
        <f>IF(ISBLANK(Abfalldokumentation!$G1011),"-",Abfalldokumentation!$G1011)</f>
        <v>-</v>
      </c>
      <c r="Q1011" s="93">
        <f t="shared" si="106"/>
        <v>41</v>
      </c>
      <c r="R1011" s="94" t="str">
        <f t="shared" si="107"/>
        <v>Produkte</v>
      </c>
      <c r="S1011" s="94" t="str">
        <f t="shared" si="108"/>
        <v>BUs</v>
      </c>
      <c r="T1011" s="94" t="str">
        <f t="shared" si="109"/>
        <v>Symptome</v>
      </c>
      <c r="U1011" s="94" t="str">
        <f>IFERROR(VLOOKUP(Abfalldokumentation!$W1011,Kennzahlen!S:U,3,FALSE)*Abfalldokumentation!$J1011,"0")</f>
        <v>0</v>
      </c>
      <c r="V1011" s="93" t="str">
        <f>IF(ISBLANK(A1011),VLOOKUP(Abfalldokumentation!$W1011,'Linien - BU'!R:S,2,FALSE),A1011)</f>
        <v>BU4</v>
      </c>
      <c r="W1011" s="95" t="str">
        <f t="shared" si="110"/>
        <v>Diverses</v>
      </c>
      <c r="X1011" s="108">
        <f t="shared" si="111"/>
        <v>30</v>
      </c>
      <c r="Y1011" s="34"/>
      <c r="AA1011" s="3"/>
      <c r="AB1011" s="3"/>
      <c r="AF1011" s="34"/>
      <c r="AG1011" s="34"/>
      <c r="AH1011" s="34"/>
    </row>
    <row r="1012" spans="1:34" ht="30" customHeight="1" x14ac:dyDescent="0.25">
      <c r="A1012" s="50" t="s">
        <v>7</v>
      </c>
      <c r="B1012" s="51" t="s">
        <v>75</v>
      </c>
      <c r="C1012" s="51">
        <v>65</v>
      </c>
      <c r="D1012" s="51">
        <v>30</v>
      </c>
      <c r="E1012" s="52">
        <v>44480</v>
      </c>
      <c r="F1012" s="53"/>
      <c r="G1012" s="51"/>
      <c r="H1012" s="55" t="str">
        <f>IFERROR(VLOOKUP(Abfalldokumentation!$B1012,Artikel!A:C,3,FALSE),Abfalldokumentation!$B1012)</f>
        <v>Diverses</v>
      </c>
      <c r="I1012" s="96" t="str">
        <f>VLOOKUP(V1012,'Linien - BU'!A:B,2,FALSE)</f>
        <v>BU2</v>
      </c>
      <c r="J1012" s="97">
        <f t="shared" si="105"/>
        <v>65</v>
      </c>
      <c r="K1012" s="98">
        <f>Abfalldokumentation!$E1012</f>
        <v>44480</v>
      </c>
      <c r="L1012" s="97" t="str">
        <f>IFERROR(IF(AND(OR(Abfalldokumentation!$I1012="BU3",Abfalldokumentation!$I1012="Verkauf"),Abfalldokumentation!$N1012="Schimmel",Abfalldokumentation!$O1012="keinen Abnehmer/kein Schälpersonal"),"Div. Zipfel, ES ohne Verwendung",VLOOKUP(Abfalldokumentation!$M1012,Produktgruppen!A:B,2,FALSE)),"-")</f>
        <v>Diverses</v>
      </c>
      <c r="M1012" s="99" t="str">
        <f>IFERROR(VLOOKUP(Abfalldokumentation!$W1012,Artikel!A:C,3,FALSE),Abfalldokumentation!$W1012)</f>
        <v>Diverses</v>
      </c>
      <c r="N1012" s="100" t="str">
        <f>VLOOKUP(D1012,'Liste Gründe'!A:D,2,FALSE)</f>
        <v>Linienbezogen</v>
      </c>
      <c r="O1012" s="98" t="str">
        <f>IF(ISBLANK(F1012),VLOOKUP(Abfalldokumentation!$X1012,'Liste Gründe'!A:D,3,FALSE),F1012)</f>
        <v>Maschinenabfall</v>
      </c>
      <c r="P1012" s="100" t="str">
        <f>IF(ISBLANK(Abfalldokumentation!$G1012),"-",Abfalldokumentation!$G1012)</f>
        <v>-</v>
      </c>
      <c r="Q1012" s="99">
        <f t="shared" si="106"/>
        <v>41</v>
      </c>
      <c r="R1012" s="100" t="str">
        <f t="shared" si="107"/>
        <v>Produkte</v>
      </c>
      <c r="S1012" s="100" t="str">
        <f t="shared" si="108"/>
        <v>BUs</v>
      </c>
      <c r="T1012" s="100" t="str">
        <f t="shared" si="109"/>
        <v>Symptome</v>
      </c>
      <c r="U1012" s="100" t="str">
        <f>IFERROR(VLOOKUP(Abfalldokumentation!$W1012,Kennzahlen!S:U,3,FALSE)*Abfalldokumentation!$J1012,"0")</f>
        <v>0</v>
      </c>
      <c r="V1012" s="99" t="str">
        <f>IF(ISBLANK(A1012),VLOOKUP(Abfalldokumentation!$W1012,'Linien - BU'!R:S,2,FALSE),A1012)</f>
        <v>BU2</v>
      </c>
      <c r="W1012" s="95" t="str">
        <f t="shared" si="110"/>
        <v>Diverses</v>
      </c>
      <c r="X1012" s="108">
        <f t="shared" si="111"/>
        <v>30</v>
      </c>
      <c r="Y1012" s="34"/>
      <c r="AA1012" s="3"/>
      <c r="AB1012" s="3"/>
      <c r="AF1012" s="34"/>
      <c r="AG1012" s="34"/>
      <c r="AH1012" s="34"/>
    </row>
    <row r="1013" spans="1:34" ht="30" customHeight="1" x14ac:dyDescent="0.25">
      <c r="A1013" s="56" t="s">
        <v>63</v>
      </c>
      <c r="B1013" s="57" t="s">
        <v>75</v>
      </c>
      <c r="C1013" s="57">
        <v>357</v>
      </c>
      <c r="D1013" s="57">
        <v>30</v>
      </c>
      <c r="E1013" s="58">
        <v>44480</v>
      </c>
      <c r="F1013" s="59"/>
      <c r="G1013" s="57"/>
      <c r="H1013" s="61" t="str">
        <f>IFERROR(VLOOKUP(Abfalldokumentation!$B1013,Artikel!A:C,3,FALSE),Abfalldokumentation!$B1013)</f>
        <v>Diverses</v>
      </c>
      <c r="I1013" s="90" t="str">
        <f>VLOOKUP(V1013,'Linien - BU'!A:B,2,FALSE)</f>
        <v>BU1</v>
      </c>
      <c r="J1013" s="91">
        <f t="shared" si="105"/>
        <v>357</v>
      </c>
      <c r="K1013" s="92">
        <f>Abfalldokumentation!$E1013</f>
        <v>44480</v>
      </c>
      <c r="L1013" s="91" t="str">
        <f>IFERROR(IF(AND(OR(Abfalldokumentation!$I1013="BU3",Abfalldokumentation!$I1013="Verkauf"),Abfalldokumentation!$N1013="Schimmel",Abfalldokumentation!$O1013="keinen Abnehmer/kein Schälpersonal"),"Div. Zipfel, ES ohne Verwendung",VLOOKUP(Abfalldokumentation!$M1013,Produktgruppen!A:B,2,FALSE)),"-")</f>
        <v>Diverses</v>
      </c>
      <c r="M1013" s="93" t="str">
        <f>IFERROR(VLOOKUP(Abfalldokumentation!$W1013,Artikel!A:C,3,FALSE),Abfalldokumentation!$W1013)</f>
        <v>Diverses</v>
      </c>
      <c r="N1013" s="94" t="str">
        <f>VLOOKUP(D1013,'Liste Gründe'!A:D,2,FALSE)</f>
        <v>Linienbezogen</v>
      </c>
      <c r="O1013" s="92" t="str">
        <f>IF(ISBLANK(F1013),VLOOKUP(Abfalldokumentation!$X1013,'Liste Gründe'!A:D,3,FALSE),F1013)</f>
        <v>Maschinenabfall</v>
      </c>
      <c r="P1013" s="94" t="str">
        <f>IF(ISBLANK(Abfalldokumentation!$G1013),"-",Abfalldokumentation!$G1013)</f>
        <v>-</v>
      </c>
      <c r="Q1013" s="93">
        <f t="shared" si="106"/>
        <v>41</v>
      </c>
      <c r="R1013" s="94" t="str">
        <f t="shared" si="107"/>
        <v>Produkte</v>
      </c>
      <c r="S1013" s="94" t="str">
        <f t="shared" si="108"/>
        <v>BUs</v>
      </c>
      <c r="T1013" s="94" t="str">
        <f t="shared" si="109"/>
        <v>Symptome</v>
      </c>
      <c r="U1013" s="94" t="str">
        <f>IFERROR(VLOOKUP(Abfalldokumentation!$W1013,Kennzahlen!S:U,3,FALSE)*Abfalldokumentation!$J1013,"0")</f>
        <v>0</v>
      </c>
      <c r="V1013" s="93" t="str">
        <f>IF(ISBLANK(A1013),VLOOKUP(Abfalldokumentation!$W1013,'Linien - BU'!R:S,2,FALSE),A1013)</f>
        <v>Abfüllung</v>
      </c>
      <c r="W1013" s="95" t="str">
        <f t="shared" si="110"/>
        <v>Diverses</v>
      </c>
      <c r="X1013" s="108">
        <f t="shared" si="111"/>
        <v>30</v>
      </c>
      <c r="Y1013" s="34"/>
      <c r="AA1013" s="3"/>
      <c r="AB1013" s="3"/>
      <c r="AF1013" s="34"/>
      <c r="AG1013" s="34"/>
      <c r="AH1013" s="34"/>
    </row>
    <row r="1014" spans="1:34" ht="30" customHeight="1" x14ac:dyDescent="0.25">
      <c r="A1014" s="50" t="s">
        <v>63</v>
      </c>
      <c r="B1014" s="51" t="s">
        <v>75</v>
      </c>
      <c r="C1014" s="51">
        <v>193</v>
      </c>
      <c r="D1014" s="51">
        <v>30</v>
      </c>
      <c r="E1014" s="52">
        <v>44480</v>
      </c>
      <c r="F1014" s="53"/>
      <c r="G1014" s="51"/>
      <c r="H1014" s="55" t="str">
        <f>IFERROR(VLOOKUP(Abfalldokumentation!$B1014,Artikel!A:C,3,FALSE),Abfalldokumentation!$B1014)</f>
        <v>Diverses</v>
      </c>
      <c r="I1014" s="96" t="str">
        <f>VLOOKUP(V1014,'Linien - BU'!A:B,2,FALSE)</f>
        <v>BU1</v>
      </c>
      <c r="J1014" s="97">
        <f t="shared" si="105"/>
        <v>193</v>
      </c>
      <c r="K1014" s="98">
        <f>Abfalldokumentation!$E1014</f>
        <v>44480</v>
      </c>
      <c r="L1014" s="97" t="str">
        <f>IFERROR(IF(AND(OR(Abfalldokumentation!$I1014="BU3",Abfalldokumentation!$I1014="Verkauf"),Abfalldokumentation!$N1014="Schimmel",Abfalldokumentation!$O1014="keinen Abnehmer/kein Schälpersonal"),"Div. Zipfel, ES ohne Verwendung",VLOOKUP(Abfalldokumentation!$M1014,Produktgruppen!A:B,2,FALSE)),"-")</f>
        <v>Diverses</v>
      </c>
      <c r="M1014" s="99" t="str">
        <f>IFERROR(VLOOKUP(Abfalldokumentation!$W1014,Artikel!A:C,3,FALSE),Abfalldokumentation!$W1014)</f>
        <v>Diverses</v>
      </c>
      <c r="N1014" s="100" t="str">
        <f>VLOOKUP(D1014,'Liste Gründe'!A:D,2,FALSE)</f>
        <v>Linienbezogen</v>
      </c>
      <c r="O1014" s="98" t="str">
        <f>IF(ISBLANK(F1014),VLOOKUP(Abfalldokumentation!$X1014,'Liste Gründe'!A:D,3,FALSE),F1014)</f>
        <v>Maschinenabfall</v>
      </c>
      <c r="P1014" s="100" t="str">
        <f>IF(ISBLANK(Abfalldokumentation!$G1014),"-",Abfalldokumentation!$G1014)</f>
        <v>-</v>
      </c>
      <c r="Q1014" s="99">
        <f t="shared" si="106"/>
        <v>41</v>
      </c>
      <c r="R1014" s="100" t="str">
        <f t="shared" si="107"/>
        <v>Produkte</v>
      </c>
      <c r="S1014" s="100" t="str">
        <f t="shared" si="108"/>
        <v>BUs</v>
      </c>
      <c r="T1014" s="100" t="str">
        <f t="shared" si="109"/>
        <v>Symptome</v>
      </c>
      <c r="U1014" s="100" t="str">
        <f>IFERROR(VLOOKUP(Abfalldokumentation!$W1014,Kennzahlen!S:U,3,FALSE)*Abfalldokumentation!$J1014,"0")</f>
        <v>0</v>
      </c>
      <c r="V1014" s="99" t="str">
        <f>IF(ISBLANK(A1014),VLOOKUP(Abfalldokumentation!$W1014,'Linien - BU'!R:S,2,FALSE),A1014)</f>
        <v>Abfüllung</v>
      </c>
      <c r="W1014" s="95" t="str">
        <f t="shared" si="110"/>
        <v>Diverses</v>
      </c>
      <c r="X1014" s="108">
        <f t="shared" si="111"/>
        <v>30</v>
      </c>
      <c r="Y1014" s="34"/>
      <c r="AA1014" s="3"/>
      <c r="AB1014" s="3"/>
      <c r="AF1014" s="34"/>
      <c r="AG1014" s="34"/>
      <c r="AH1014" s="34"/>
    </row>
    <row r="1015" spans="1:34" ht="30" customHeight="1" x14ac:dyDescent="0.25">
      <c r="A1015" s="56" t="s">
        <v>63</v>
      </c>
      <c r="B1015" s="57" t="s">
        <v>75</v>
      </c>
      <c r="C1015" s="57">
        <v>20.5</v>
      </c>
      <c r="D1015" s="57">
        <v>13</v>
      </c>
      <c r="E1015" s="58">
        <v>44480</v>
      </c>
      <c r="F1015" s="59" t="s">
        <v>15129</v>
      </c>
      <c r="G1015" s="57"/>
      <c r="H1015" s="61" t="str">
        <f>IFERROR(VLOOKUP(Abfalldokumentation!$B1015,Artikel!A:C,3,FALSE),Abfalldokumentation!$B1015)</f>
        <v>Diverses</v>
      </c>
      <c r="I1015" s="90" t="str">
        <f>VLOOKUP(V1015,'Linien - BU'!A:B,2,FALSE)</f>
        <v>BU1</v>
      </c>
      <c r="J1015" s="91">
        <f t="shared" si="105"/>
        <v>20.5</v>
      </c>
      <c r="K1015" s="92">
        <f>Abfalldokumentation!$E1015</f>
        <v>44480</v>
      </c>
      <c r="L1015" s="91" t="str">
        <f>IFERROR(IF(AND(OR(Abfalldokumentation!$I1015="BU3",Abfalldokumentation!$I1015="Verkauf"),Abfalldokumentation!$N1015="Schimmel",Abfalldokumentation!$O1015="keinen Abnehmer/kein Schälpersonal"),"Div. Zipfel, ES ohne Verwendung",VLOOKUP(Abfalldokumentation!$M1015,Produktgruppen!A:B,2,FALSE)),"-")</f>
        <v>Diverses</v>
      </c>
      <c r="M1015" s="93" t="str">
        <f>IFERROR(VLOOKUP(Abfalldokumentation!$W1015,Artikel!A:C,3,FALSE),Abfalldokumentation!$W1015)</f>
        <v>Diverses</v>
      </c>
      <c r="N1015" s="94" t="str">
        <f>VLOOKUP(D1015,'Liste Gründe'!A:D,2,FALSE)</f>
        <v>Verpackungsfehler</v>
      </c>
      <c r="O1015" s="92" t="str">
        <f>IF(ISBLANK(F1015),VLOOKUP(Abfalldokumentation!$X1015,'Liste Gründe'!A:D,3,FALSE),F1015)</f>
        <v>kein SSC</v>
      </c>
      <c r="P1015" s="94" t="str">
        <f>IF(ISBLANK(Abfalldokumentation!$G1015),"-",Abfalldokumentation!$G1015)</f>
        <v>-</v>
      </c>
      <c r="Q1015" s="93">
        <f t="shared" si="106"/>
        <v>41</v>
      </c>
      <c r="R1015" s="94" t="str">
        <f t="shared" si="107"/>
        <v>Produkte</v>
      </c>
      <c r="S1015" s="94" t="str">
        <f t="shared" si="108"/>
        <v>BUs</v>
      </c>
      <c r="T1015" s="94" t="str">
        <f t="shared" si="109"/>
        <v>Symptome</v>
      </c>
      <c r="U1015" s="94" t="str">
        <f>IFERROR(VLOOKUP(Abfalldokumentation!$W1015,Kennzahlen!S:U,3,FALSE)*Abfalldokumentation!$J1015,"0")</f>
        <v>0</v>
      </c>
      <c r="V1015" s="93" t="str">
        <f>IF(ISBLANK(A1015),VLOOKUP(Abfalldokumentation!$W1015,'Linien - BU'!R:S,2,FALSE),A1015)</f>
        <v>Abfüllung</v>
      </c>
      <c r="W1015" s="95" t="str">
        <f t="shared" si="110"/>
        <v>Diverses</v>
      </c>
      <c r="X1015" s="108">
        <f t="shared" si="111"/>
        <v>13</v>
      </c>
      <c r="Y1015" s="34"/>
      <c r="AA1015" s="3"/>
      <c r="AB1015" s="3"/>
      <c r="AF1015" s="34"/>
      <c r="AG1015" s="34"/>
      <c r="AH1015" s="34"/>
    </row>
    <row r="1016" spans="1:34" ht="30" customHeight="1" x14ac:dyDescent="0.25">
      <c r="A1016" s="50" t="s">
        <v>7</v>
      </c>
      <c r="B1016" s="51" t="s">
        <v>75</v>
      </c>
      <c r="C1016" s="51">
        <v>98</v>
      </c>
      <c r="D1016" s="51">
        <v>30</v>
      </c>
      <c r="E1016" s="52">
        <v>44480</v>
      </c>
      <c r="F1016" s="53"/>
      <c r="G1016" s="51"/>
      <c r="H1016" s="55" t="str">
        <f>IFERROR(VLOOKUP(Abfalldokumentation!$B1016,Artikel!A:C,3,FALSE),Abfalldokumentation!$B1016)</f>
        <v>Diverses</v>
      </c>
      <c r="I1016" s="96" t="str">
        <f>VLOOKUP(V1016,'Linien - BU'!A:B,2,FALSE)</f>
        <v>BU2</v>
      </c>
      <c r="J1016" s="97">
        <f t="shared" si="105"/>
        <v>98</v>
      </c>
      <c r="K1016" s="98">
        <f>Abfalldokumentation!$E1016</f>
        <v>44480</v>
      </c>
      <c r="L1016" s="97" t="str">
        <f>IFERROR(IF(AND(OR(Abfalldokumentation!$I1016="BU3",Abfalldokumentation!$I1016="Verkauf"),Abfalldokumentation!$N1016="Schimmel",Abfalldokumentation!$O1016="keinen Abnehmer/kein Schälpersonal"),"Div. Zipfel, ES ohne Verwendung",VLOOKUP(Abfalldokumentation!$M1016,Produktgruppen!A:B,2,FALSE)),"-")</f>
        <v>Diverses</v>
      </c>
      <c r="M1016" s="99" t="str">
        <f>IFERROR(VLOOKUP(Abfalldokumentation!$W1016,Artikel!A:C,3,FALSE),Abfalldokumentation!$W1016)</f>
        <v>Diverses</v>
      </c>
      <c r="N1016" s="100" t="str">
        <f>VLOOKUP(D1016,'Liste Gründe'!A:D,2,FALSE)</f>
        <v>Linienbezogen</v>
      </c>
      <c r="O1016" s="98" t="str">
        <f>IF(ISBLANK(F1016),VLOOKUP(Abfalldokumentation!$X1016,'Liste Gründe'!A:D,3,FALSE),F1016)</f>
        <v>Maschinenabfall</v>
      </c>
      <c r="P1016" s="100" t="str">
        <f>IF(ISBLANK(Abfalldokumentation!$G1016),"-",Abfalldokumentation!$G1016)</f>
        <v>-</v>
      </c>
      <c r="Q1016" s="99">
        <f t="shared" si="106"/>
        <v>41</v>
      </c>
      <c r="R1016" s="100" t="str">
        <f t="shared" si="107"/>
        <v>Produkte</v>
      </c>
      <c r="S1016" s="100" t="str">
        <f t="shared" si="108"/>
        <v>BUs</v>
      </c>
      <c r="T1016" s="100" t="str">
        <f t="shared" si="109"/>
        <v>Symptome</v>
      </c>
      <c r="U1016" s="100" t="str">
        <f>IFERROR(VLOOKUP(Abfalldokumentation!$W1016,Kennzahlen!S:U,3,FALSE)*Abfalldokumentation!$J1016,"0")</f>
        <v>0</v>
      </c>
      <c r="V1016" s="99" t="str">
        <f>IF(ISBLANK(A1016),VLOOKUP(Abfalldokumentation!$W1016,'Linien - BU'!R:S,2,FALSE),A1016)</f>
        <v>BU2</v>
      </c>
      <c r="W1016" s="95" t="str">
        <f t="shared" si="110"/>
        <v>Diverses</v>
      </c>
      <c r="X1016" s="108">
        <f t="shared" si="111"/>
        <v>30</v>
      </c>
      <c r="Y1016" s="34"/>
      <c r="AA1016" s="3"/>
      <c r="AB1016" s="3"/>
      <c r="AF1016" s="34"/>
      <c r="AG1016" s="34"/>
      <c r="AH1016" s="34"/>
    </row>
    <row r="1017" spans="1:34" ht="30" customHeight="1" x14ac:dyDescent="0.25">
      <c r="A1017" s="56" t="s">
        <v>372</v>
      </c>
      <c r="B1017" s="57" t="s">
        <v>75</v>
      </c>
      <c r="C1017" s="57">
        <v>32</v>
      </c>
      <c r="D1017" s="57">
        <v>30</v>
      </c>
      <c r="E1017" s="58">
        <v>44480</v>
      </c>
      <c r="F1017" s="59"/>
      <c r="G1017" s="57"/>
      <c r="H1017" s="61" t="str">
        <f>IFERROR(VLOOKUP(Abfalldokumentation!$B1017,Artikel!A:C,3,FALSE),Abfalldokumentation!$B1017)</f>
        <v>Diverses</v>
      </c>
      <c r="I1017" s="90" t="str">
        <f>VLOOKUP(V1017,'Linien - BU'!A:B,2,FALSE)</f>
        <v>BU3</v>
      </c>
      <c r="J1017" s="91">
        <f t="shared" si="105"/>
        <v>32</v>
      </c>
      <c r="K1017" s="92">
        <f>Abfalldokumentation!$E1017</f>
        <v>44480</v>
      </c>
      <c r="L1017" s="91" t="str">
        <f>IFERROR(IF(AND(OR(Abfalldokumentation!$I1017="BU3",Abfalldokumentation!$I1017="Verkauf"),Abfalldokumentation!$N1017="Schimmel",Abfalldokumentation!$O1017="keinen Abnehmer/kein Schälpersonal"),"Div. Zipfel, ES ohne Verwendung",VLOOKUP(Abfalldokumentation!$M1017,Produktgruppen!A:B,2,FALSE)),"-")</f>
        <v>Diverses</v>
      </c>
      <c r="M1017" s="93" t="str">
        <f>IFERROR(VLOOKUP(Abfalldokumentation!$W1017,Artikel!A:C,3,FALSE),Abfalldokumentation!$W1017)</f>
        <v>Diverses</v>
      </c>
      <c r="N1017" s="94" t="str">
        <f>VLOOKUP(D1017,'Liste Gründe'!A:D,2,FALSE)</f>
        <v>Linienbezogen</v>
      </c>
      <c r="O1017" s="92" t="str">
        <f>IF(ISBLANK(F1017),VLOOKUP(Abfalldokumentation!$X1017,'Liste Gründe'!A:D,3,FALSE),F1017)</f>
        <v>Maschinenabfall</v>
      </c>
      <c r="P1017" s="94" t="str">
        <f>IF(ISBLANK(Abfalldokumentation!$G1017),"-",Abfalldokumentation!$G1017)</f>
        <v>-</v>
      </c>
      <c r="Q1017" s="93">
        <f t="shared" si="106"/>
        <v>41</v>
      </c>
      <c r="R1017" s="94" t="str">
        <f t="shared" si="107"/>
        <v>Produkte</v>
      </c>
      <c r="S1017" s="94" t="str">
        <f t="shared" si="108"/>
        <v>BUs</v>
      </c>
      <c r="T1017" s="94" t="str">
        <f t="shared" si="109"/>
        <v>Symptome</v>
      </c>
      <c r="U1017" s="94" t="str">
        <f>IFERROR(VLOOKUP(Abfalldokumentation!$W1017,Kennzahlen!S:U,3,FALSE)*Abfalldokumentation!$J1017,"0")</f>
        <v>0</v>
      </c>
      <c r="V1017" s="93" t="str">
        <f>IF(ISBLANK(A1017),VLOOKUP(Abfalldokumentation!$W1017,'Linien - BU'!R:S,2,FALSE),A1017)</f>
        <v>L35</v>
      </c>
      <c r="W1017" s="95" t="str">
        <f t="shared" si="110"/>
        <v>Diverses</v>
      </c>
      <c r="X1017" s="108">
        <f t="shared" si="111"/>
        <v>30</v>
      </c>
      <c r="Y1017" s="34"/>
      <c r="AA1017" s="3"/>
      <c r="AB1017" s="3"/>
      <c r="AF1017" s="34"/>
      <c r="AG1017" s="34"/>
      <c r="AH1017" s="34"/>
    </row>
    <row r="1018" spans="1:34" ht="30" customHeight="1" x14ac:dyDescent="0.25">
      <c r="A1018" s="50" t="s">
        <v>348</v>
      </c>
      <c r="B1018" s="51" t="s">
        <v>75</v>
      </c>
      <c r="C1018" s="51">
        <v>7</v>
      </c>
      <c r="D1018" s="51">
        <v>30</v>
      </c>
      <c r="E1018" s="52">
        <v>44480</v>
      </c>
      <c r="F1018" s="53"/>
      <c r="G1018" s="51"/>
      <c r="H1018" s="55" t="str">
        <f>IFERROR(VLOOKUP(Abfalldokumentation!$B1018,Artikel!A:C,3,FALSE),Abfalldokumentation!$B1018)</f>
        <v>Diverses</v>
      </c>
      <c r="I1018" s="96" t="str">
        <f>VLOOKUP(V1018,'Linien - BU'!A:B,2,FALSE)</f>
        <v>BU3</v>
      </c>
      <c r="J1018" s="97">
        <f t="shared" si="105"/>
        <v>7</v>
      </c>
      <c r="K1018" s="98">
        <f>Abfalldokumentation!$E1018</f>
        <v>44480</v>
      </c>
      <c r="L1018" s="97" t="str">
        <f>IFERROR(IF(AND(OR(Abfalldokumentation!$I1018="BU3",Abfalldokumentation!$I1018="Verkauf"),Abfalldokumentation!$N1018="Schimmel",Abfalldokumentation!$O1018="keinen Abnehmer/kein Schälpersonal"),"Div. Zipfel, ES ohne Verwendung",VLOOKUP(Abfalldokumentation!$M1018,Produktgruppen!A:B,2,FALSE)),"-")</f>
        <v>Diverses</v>
      </c>
      <c r="M1018" s="99" t="str">
        <f>IFERROR(VLOOKUP(Abfalldokumentation!$W1018,Artikel!A:C,3,FALSE),Abfalldokumentation!$W1018)</f>
        <v>Diverses</v>
      </c>
      <c r="N1018" s="100" t="str">
        <f>VLOOKUP(D1018,'Liste Gründe'!A:D,2,FALSE)</f>
        <v>Linienbezogen</v>
      </c>
      <c r="O1018" s="98" t="str">
        <f>IF(ISBLANK(F1018),VLOOKUP(Abfalldokumentation!$X1018,'Liste Gründe'!A:D,3,FALSE),F1018)</f>
        <v>Maschinenabfall</v>
      </c>
      <c r="P1018" s="100" t="str">
        <f>IF(ISBLANK(Abfalldokumentation!$G1018),"-",Abfalldokumentation!$G1018)</f>
        <v>-</v>
      </c>
      <c r="Q1018" s="99">
        <f t="shared" si="106"/>
        <v>41</v>
      </c>
      <c r="R1018" s="100" t="str">
        <f t="shared" si="107"/>
        <v>Produkte</v>
      </c>
      <c r="S1018" s="100" t="str">
        <f t="shared" si="108"/>
        <v>BUs</v>
      </c>
      <c r="T1018" s="100" t="str">
        <f t="shared" si="109"/>
        <v>Symptome</v>
      </c>
      <c r="U1018" s="100" t="str">
        <f>IFERROR(VLOOKUP(Abfalldokumentation!$W1018,Kennzahlen!S:U,3,FALSE)*Abfalldokumentation!$J1018,"0")</f>
        <v>0</v>
      </c>
      <c r="V1018" s="99" t="str">
        <f>IF(ISBLANK(A1018),VLOOKUP(Abfalldokumentation!$W1018,'Linien - BU'!R:S,2,FALSE),A1018)</f>
        <v>L9</v>
      </c>
      <c r="W1018" s="95" t="str">
        <f t="shared" si="110"/>
        <v>Diverses</v>
      </c>
      <c r="X1018" s="108">
        <f t="shared" si="111"/>
        <v>30</v>
      </c>
      <c r="Y1018" s="34"/>
      <c r="AA1018" s="3"/>
      <c r="AB1018" s="3"/>
      <c r="AF1018" s="34"/>
      <c r="AG1018" s="34"/>
      <c r="AH1018" s="34"/>
    </row>
    <row r="1019" spans="1:34" ht="30" customHeight="1" x14ac:dyDescent="0.25">
      <c r="A1019" s="56" t="s">
        <v>9</v>
      </c>
      <c r="B1019" s="57" t="s">
        <v>75</v>
      </c>
      <c r="C1019" s="57">
        <v>28</v>
      </c>
      <c r="D1019" s="57">
        <v>30</v>
      </c>
      <c r="E1019" s="58">
        <v>44480</v>
      </c>
      <c r="F1019" s="59"/>
      <c r="G1019" s="57"/>
      <c r="H1019" s="61" t="str">
        <f>IFERROR(VLOOKUP(Abfalldokumentation!$B1019,Artikel!A:C,3,FALSE),Abfalldokumentation!$B1019)</f>
        <v>Diverses</v>
      </c>
      <c r="I1019" s="90" t="str">
        <f>VLOOKUP(V1019,'Linien - BU'!A:B,2,FALSE)</f>
        <v>BU4</v>
      </c>
      <c r="J1019" s="91">
        <f t="shared" si="105"/>
        <v>28</v>
      </c>
      <c r="K1019" s="92">
        <f>Abfalldokumentation!$E1019</f>
        <v>44480</v>
      </c>
      <c r="L1019" s="91" t="str">
        <f>IFERROR(IF(AND(OR(Abfalldokumentation!$I1019="BU3",Abfalldokumentation!$I1019="Verkauf"),Abfalldokumentation!$N1019="Schimmel",Abfalldokumentation!$O1019="keinen Abnehmer/kein Schälpersonal"),"Div. Zipfel, ES ohne Verwendung",VLOOKUP(Abfalldokumentation!$M1019,Produktgruppen!A:B,2,FALSE)),"-")</f>
        <v>Diverses</v>
      </c>
      <c r="M1019" s="93" t="str">
        <f>IFERROR(VLOOKUP(Abfalldokumentation!$W1019,Artikel!A:C,3,FALSE),Abfalldokumentation!$W1019)</f>
        <v>Diverses</v>
      </c>
      <c r="N1019" s="94" t="str">
        <f>VLOOKUP(D1019,'Liste Gründe'!A:D,2,FALSE)</f>
        <v>Linienbezogen</v>
      </c>
      <c r="O1019" s="92" t="str">
        <f>IF(ISBLANK(F1019),VLOOKUP(Abfalldokumentation!$X1019,'Liste Gründe'!A:D,3,FALSE),F1019)</f>
        <v>Maschinenabfall</v>
      </c>
      <c r="P1019" s="94" t="str">
        <f>IF(ISBLANK(Abfalldokumentation!$G1019),"-",Abfalldokumentation!$G1019)</f>
        <v>-</v>
      </c>
      <c r="Q1019" s="93">
        <f t="shared" si="106"/>
        <v>41</v>
      </c>
      <c r="R1019" s="94" t="str">
        <f t="shared" si="107"/>
        <v>Produkte</v>
      </c>
      <c r="S1019" s="94" t="str">
        <f t="shared" si="108"/>
        <v>BUs</v>
      </c>
      <c r="T1019" s="94" t="str">
        <f t="shared" si="109"/>
        <v>Symptome</v>
      </c>
      <c r="U1019" s="94" t="str">
        <f>IFERROR(VLOOKUP(Abfalldokumentation!$W1019,Kennzahlen!S:U,3,FALSE)*Abfalldokumentation!$J1019,"0")</f>
        <v>0</v>
      </c>
      <c r="V1019" s="93" t="str">
        <f>IF(ISBLANK(A1019),VLOOKUP(Abfalldokumentation!$W1019,'Linien - BU'!R:S,2,FALSE),A1019)</f>
        <v>BU4</v>
      </c>
      <c r="W1019" s="95" t="str">
        <f t="shared" si="110"/>
        <v>Diverses</v>
      </c>
      <c r="X1019" s="108">
        <f t="shared" si="111"/>
        <v>30</v>
      </c>
      <c r="Y1019" s="34"/>
      <c r="AA1019" s="3"/>
      <c r="AB1019" s="3"/>
      <c r="AF1019" s="34"/>
      <c r="AG1019" s="34"/>
      <c r="AH1019" s="34"/>
    </row>
    <row r="1020" spans="1:34" ht="30" customHeight="1" x14ac:dyDescent="0.25">
      <c r="A1020" s="50" t="s">
        <v>140</v>
      </c>
      <c r="B1020" s="51" t="s">
        <v>75</v>
      </c>
      <c r="C1020" s="51">
        <v>14</v>
      </c>
      <c r="D1020" s="51">
        <v>74</v>
      </c>
      <c r="E1020" s="52">
        <v>44480</v>
      </c>
      <c r="F1020" s="53"/>
      <c r="G1020" s="51" t="s">
        <v>15136</v>
      </c>
      <c r="H1020" s="55" t="str">
        <f>IFERROR(VLOOKUP(Abfalldokumentation!$B1020,Artikel!A:C,3,FALSE),Abfalldokumentation!$B1020)</f>
        <v>Diverses</v>
      </c>
      <c r="I1020" s="96" t="str">
        <f>VLOOKUP(V1020,'Linien - BU'!A:B,2,FALSE)</f>
        <v>Rest</v>
      </c>
      <c r="J1020" s="97">
        <f t="shared" si="105"/>
        <v>14</v>
      </c>
      <c r="K1020" s="98">
        <f>Abfalldokumentation!$E1020</f>
        <v>44480</v>
      </c>
      <c r="L1020" s="97" t="str">
        <f>IFERROR(IF(AND(OR(Abfalldokumentation!$I1020="BU3",Abfalldokumentation!$I1020="Verkauf"),Abfalldokumentation!$N1020="Schimmel",Abfalldokumentation!$O1020="keinen Abnehmer/kein Schälpersonal"),"Div. Zipfel, ES ohne Verwendung",VLOOKUP(Abfalldokumentation!$M1020,Produktgruppen!A:B,2,FALSE)),"-")</f>
        <v>Diverses</v>
      </c>
      <c r="M1020" s="99" t="str">
        <f>IFERROR(VLOOKUP(Abfalldokumentation!$W1020,Artikel!A:C,3,FALSE),Abfalldokumentation!$W1020)</f>
        <v>Diverses</v>
      </c>
      <c r="N1020" s="100" t="str">
        <f>VLOOKUP(D1020,'Liste Gründe'!A:D,2,FALSE)</f>
        <v>Qualitätssicherung</v>
      </c>
      <c r="O1020" s="98" t="str">
        <f>IF(ISBLANK(F1020),VLOOKUP(Abfalldokumentation!$X1020,'Liste Gründe'!A:D,3,FALSE),F1020)</f>
        <v>Sensorik</v>
      </c>
      <c r="P1020" s="100" t="str">
        <f>IF(ISBLANK(Abfalldokumentation!$G1020),"-",Abfalldokumentation!$G1020)</f>
        <v>Rinde Extra</v>
      </c>
      <c r="Q1020" s="99">
        <f t="shared" si="106"/>
        <v>41</v>
      </c>
      <c r="R1020" s="100" t="str">
        <f t="shared" si="107"/>
        <v>Produkte</v>
      </c>
      <c r="S1020" s="100" t="str">
        <f t="shared" si="108"/>
        <v>BUs</v>
      </c>
      <c r="T1020" s="100" t="str">
        <f t="shared" si="109"/>
        <v>Symptome</v>
      </c>
      <c r="U1020" s="100" t="str">
        <f>IFERROR(VLOOKUP(Abfalldokumentation!$W1020,Kennzahlen!S:U,3,FALSE)*Abfalldokumentation!$J1020,"0")</f>
        <v>0</v>
      </c>
      <c r="V1020" s="99" t="str">
        <f>IF(ISBLANK(A1020),VLOOKUP(Abfalldokumentation!$W1020,'Linien - BU'!R:S,2,FALSE),A1020)</f>
        <v>QM</v>
      </c>
      <c r="W1020" s="95" t="str">
        <f t="shared" si="110"/>
        <v>Diverses</v>
      </c>
      <c r="X1020" s="108">
        <f t="shared" si="111"/>
        <v>74</v>
      </c>
      <c r="Y1020" s="34"/>
      <c r="AA1020" s="3"/>
      <c r="AB1020" s="3"/>
      <c r="AF1020" s="34"/>
      <c r="AG1020" s="34"/>
      <c r="AH1020" s="34"/>
    </row>
    <row r="1021" spans="1:34" ht="30" customHeight="1" x14ac:dyDescent="0.25">
      <c r="A1021" s="56" t="s">
        <v>63</v>
      </c>
      <c r="B1021" s="57" t="s">
        <v>75</v>
      </c>
      <c r="C1021" s="57">
        <v>156</v>
      </c>
      <c r="D1021" s="57">
        <v>10</v>
      </c>
      <c r="E1021" s="58">
        <v>44480</v>
      </c>
      <c r="F1021" s="59"/>
      <c r="G1021" s="57"/>
      <c r="H1021" s="61" t="str">
        <f>IFERROR(VLOOKUP(Abfalldokumentation!$B1021,Artikel!A:C,3,FALSE),Abfalldokumentation!$B1021)</f>
        <v>Diverses</v>
      </c>
      <c r="I1021" s="90" t="str">
        <f>VLOOKUP(V1021,'Linien - BU'!A:B,2,FALSE)</f>
        <v>BU1</v>
      </c>
      <c r="J1021" s="91">
        <f t="shared" si="105"/>
        <v>156</v>
      </c>
      <c r="K1021" s="92">
        <f>Abfalldokumentation!$E1021</f>
        <v>44480</v>
      </c>
      <c r="L1021" s="91" t="str">
        <f>IFERROR(IF(AND(OR(Abfalldokumentation!$I1021="BU3",Abfalldokumentation!$I1021="Verkauf"),Abfalldokumentation!$N1021="Schimmel",Abfalldokumentation!$O1021="keinen Abnehmer/kein Schälpersonal"),"Div. Zipfel, ES ohne Verwendung",VLOOKUP(Abfalldokumentation!$M1021,Produktgruppen!A:B,2,FALSE)),"-")</f>
        <v>Diverses</v>
      </c>
      <c r="M1021" s="93" t="str">
        <f>IFERROR(VLOOKUP(Abfalldokumentation!$W1021,Artikel!A:C,3,FALSE),Abfalldokumentation!$W1021)</f>
        <v>Diverses</v>
      </c>
      <c r="N1021" s="94" t="str">
        <f>VLOOKUP(D1021,'Liste Gründe'!A:D,2,FALSE)</f>
        <v>Linienbezogen</v>
      </c>
      <c r="O1021" s="92" t="str">
        <f>IF(ISBLANK(F1021),VLOOKUP(Abfalldokumentation!$X1021,'Liste Gründe'!A:D,3,FALSE),F1021)</f>
        <v>Reinigung</v>
      </c>
      <c r="P1021" s="94" t="str">
        <f>IF(ISBLANK(Abfalldokumentation!$G1021),"-",Abfalldokumentation!$G1021)</f>
        <v>-</v>
      </c>
      <c r="Q1021" s="93">
        <f t="shared" si="106"/>
        <v>41</v>
      </c>
      <c r="R1021" s="94" t="str">
        <f t="shared" si="107"/>
        <v>Produkte</v>
      </c>
      <c r="S1021" s="94" t="str">
        <f t="shared" si="108"/>
        <v>BUs</v>
      </c>
      <c r="T1021" s="94" t="str">
        <f t="shared" si="109"/>
        <v>Symptome</v>
      </c>
      <c r="U1021" s="94" t="str">
        <f>IFERROR(VLOOKUP(Abfalldokumentation!$W1021,Kennzahlen!S:U,3,FALSE)*Abfalldokumentation!$J1021,"0")</f>
        <v>0</v>
      </c>
      <c r="V1021" s="93" t="str">
        <f>IF(ISBLANK(A1021),VLOOKUP(Abfalldokumentation!$W1021,'Linien - BU'!R:S,2,FALSE),A1021)</f>
        <v>Abfüllung</v>
      </c>
      <c r="W1021" s="95" t="str">
        <f t="shared" si="110"/>
        <v>Diverses</v>
      </c>
      <c r="X1021" s="108">
        <f t="shared" si="111"/>
        <v>10</v>
      </c>
      <c r="Y1021" s="34"/>
      <c r="AA1021" s="3"/>
      <c r="AB1021" s="3"/>
      <c r="AF1021" s="34"/>
      <c r="AG1021" s="34"/>
      <c r="AH1021" s="34"/>
    </row>
    <row r="1022" spans="1:34" ht="30" customHeight="1" x14ac:dyDescent="0.25">
      <c r="A1022" s="50" t="s">
        <v>59</v>
      </c>
      <c r="B1022" s="51" t="s">
        <v>75</v>
      </c>
      <c r="C1022" s="51">
        <v>80</v>
      </c>
      <c r="D1022" s="51">
        <v>73</v>
      </c>
      <c r="E1022" s="52">
        <v>44480</v>
      </c>
      <c r="F1022" s="53"/>
      <c r="G1022" s="51"/>
      <c r="H1022" s="55" t="str">
        <f>IFERROR(VLOOKUP(Abfalldokumentation!$B1022,Artikel!A:C,3,FALSE),Abfalldokumentation!$B1022)</f>
        <v>Diverses</v>
      </c>
      <c r="I1022" s="96" t="str">
        <f>VLOOKUP(V1022,'Linien - BU'!A:B,2,FALSE)</f>
        <v>Rest</v>
      </c>
      <c r="J1022" s="97">
        <f t="shared" si="105"/>
        <v>80</v>
      </c>
      <c r="K1022" s="98">
        <f>Abfalldokumentation!$E1022</f>
        <v>44480</v>
      </c>
      <c r="L1022" s="97" t="str">
        <f>IFERROR(IF(AND(OR(Abfalldokumentation!$I1022="BU3",Abfalldokumentation!$I1022="Verkauf"),Abfalldokumentation!$N1022="Schimmel",Abfalldokumentation!$O1022="keinen Abnehmer/kein Schälpersonal"),"Div. Zipfel, ES ohne Verwendung",VLOOKUP(Abfalldokumentation!$M1022,Produktgruppen!A:B,2,FALSE)),"-")</f>
        <v>Diverses</v>
      </c>
      <c r="M1022" s="99" t="str">
        <f>IFERROR(VLOOKUP(Abfalldokumentation!$W1022,Artikel!A:C,3,FALSE),Abfalldokumentation!$W1022)</f>
        <v>Diverses</v>
      </c>
      <c r="N1022" s="100" t="str">
        <f>VLOOKUP(D1022,'Liste Gründe'!A:D,2,FALSE)</f>
        <v>Qualitätssicherung</v>
      </c>
      <c r="O1022" s="98" t="str">
        <f>IF(ISBLANK(F1022),VLOOKUP(Abfalldokumentation!$X1022,'Liste Gründe'!A:D,3,FALSE),F1022)</f>
        <v>Laborproben</v>
      </c>
      <c r="P1022" s="100" t="str">
        <f>IF(ISBLANK(Abfalldokumentation!$G1022),"-",Abfalldokumentation!$G1022)</f>
        <v>-</v>
      </c>
      <c r="Q1022" s="99">
        <f t="shared" si="106"/>
        <v>41</v>
      </c>
      <c r="R1022" s="100" t="str">
        <f t="shared" si="107"/>
        <v>Produkte</v>
      </c>
      <c r="S1022" s="100" t="str">
        <f t="shared" si="108"/>
        <v>BUs</v>
      </c>
      <c r="T1022" s="100" t="str">
        <f t="shared" si="109"/>
        <v>Symptome</v>
      </c>
      <c r="U1022" s="100" t="str">
        <f>IFERROR(VLOOKUP(Abfalldokumentation!$W1022,Kennzahlen!S:U,3,FALSE)*Abfalldokumentation!$J1022,"0")</f>
        <v>0</v>
      </c>
      <c r="V1022" s="99" t="str">
        <f>IF(ISBLANK(A1022),VLOOKUP(Abfalldokumentation!$W1022,'Linien - BU'!R:S,2,FALSE),A1022)</f>
        <v>Labor</v>
      </c>
      <c r="W1022" s="95" t="str">
        <f t="shared" si="110"/>
        <v>Diverses</v>
      </c>
      <c r="X1022" s="108">
        <f t="shared" si="111"/>
        <v>73</v>
      </c>
      <c r="Y1022" s="34"/>
      <c r="AA1022" s="3"/>
      <c r="AB1022" s="3"/>
      <c r="AF1022" s="34"/>
      <c r="AG1022" s="34"/>
      <c r="AH1022" s="34"/>
    </row>
    <row r="1023" spans="1:34" ht="30" customHeight="1" x14ac:dyDescent="0.25">
      <c r="A1023" s="56" t="s">
        <v>15133</v>
      </c>
      <c r="B1023" s="57" t="s">
        <v>75</v>
      </c>
      <c r="C1023" s="57">
        <v>18</v>
      </c>
      <c r="D1023" s="57">
        <v>71</v>
      </c>
      <c r="E1023" s="58">
        <v>44480</v>
      </c>
      <c r="F1023" s="59"/>
      <c r="G1023" s="57"/>
      <c r="H1023" s="61" t="str">
        <f>IFERROR(VLOOKUP(Abfalldokumentation!$B1023,Artikel!A:C,3,FALSE),Abfalldokumentation!$B1023)</f>
        <v>Diverses</v>
      </c>
      <c r="I1023" s="90" t="str">
        <f>VLOOKUP(V1023,'Linien - BU'!A:B,2,FALSE)</f>
        <v>Rest</v>
      </c>
      <c r="J1023" s="91">
        <f t="shared" si="105"/>
        <v>18</v>
      </c>
      <c r="K1023" s="92">
        <f>Abfalldokumentation!$E1023</f>
        <v>44480</v>
      </c>
      <c r="L1023" s="91" t="str">
        <f>IFERROR(IF(AND(OR(Abfalldokumentation!$I1023="BU3",Abfalldokumentation!$I1023="Verkauf"),Abfalldokumentation!$N1023="Schimmel",Abfalldokumentation!$O1023="keinen Abnehmer/kein Schälpersonal"),"Div. Zipfel, ES ohne Verwendung",VLOOKUP(Abfalldokumentation!$M1023,Produktgruppen!A:B,2,FALSE)),"-")</f>
        <v>Diverses</v>
      </c>
      <c r="M1023" s="93" t="str">
        <f>IFERROR(VLOOKUP(Abfalldokumentation!$W1023,Artikel!A:C,3,FALSE),Abfalldokumentation!$W1023)</f>
        <v>Diverses</v>
      </c>
      <c r="N1023" s="94" t="str">
        <f>VLOOKUP(D1023,'Liste Gründe'!A:D,2,FALSE)</f>
        <v>Qualitätssicherung</v>
      </c>
      <c r="O1023" s="92" t="str">
        <f>IF(ISBLANK(F1023),VLOOKUP(Abfalldokumentation!$X1023,'Liste Gründe'!A:D,3,FALSE),F1023)</f>
        <v>Einwaage</v>
      </c>
      <c r="P1023" s="94" t="str">
        <f>IF(ISBLANK(Abfalldokumentation!$G1023),"-",Abfalldokumentation!$G1023)</f>
        <v>-</v>
      </c>
      <c r="Q1023" s="93">
        <f t="shared" si="106"/>
        <v>41</v>
      </c>
      <c r="R1023" s="94" t="str">
        <f t="shared" si="107"/>
        <v>Produkte</v>
      </c>
      <c r="S1023" s="94" t="str">
        <f t="shared" si="108"/>
        <v>BUs</v>
      </c>
      <c r="T1023" s="94" t="str">
        <f t="shared" si="109"/>
        <v>Symptome</v>
      </c>
      <c r="U1023" s="94" t="str">
        <f>IFERROR(VLOOKUP(Abfalldokumentation!$W1023,Kennzahlen!S:U,3,FALSE)*Abfalldokumentation!$J1023,"0")</f>
        <v>0</v>
      </c>
      <c r="V1023" s="93" t="str">
        <f>IF(ISBLANK(A1023),VLOOKUP(Abfalldokumentation!$W1023,'Linien - BU'!R:S,2,FALSE),A1023)</f>
        <v>LAbor</v>
      </c>
      <c r="W1023" s="95" t="str">
        <f t="shared" si="110"/>
        <v>Diverses</v>
      </c>
      <c r="X1023" s="108">
        <f t="shared" si="111"/>
        <v>71</v>
      </c>
      <c r="Y1023" s="34"/>
      <c r="AA1023" s="3"/>
      <c r="AB1023" s="3"/>
      <c r="AF1023" s="34"/>
      <c r="AG1023" s="34"/>
      <c r="AH1023" s="34"/>
    </row>
    <row r="1024" spans="1:34" ht="30" customHeight="1" x14ac:dyDescent="0.25">
      <c r="A1024" s="50" t="s">
        <v>59</v>
      </c>
      <c r="B1024" s="51" t="s">
        <v>75</v>
      </c>
      <c r="C1024" s="51">
        <v>1.5</v>
      </c>
      <c r="D1024" s="51">
        <v>74</v>
      </c>
      <c r="E1024" s="52">
        <v>44480</v>
      </c>
      <c r="F1024" s="53"/>
      <c r="G1024" s="51" t="s">
        <v>19</v>
      </c>
      <c r="H1024" s="55" t="str">
        <f>IFERROR(VLOOKUP(Abfalldokumentation!$B1024,Artikel!A:C,3,FALSE),Abfalldokumentation!$B1024)</f>
        <v>Diverses</v>
      </c>
      <c r="I1024" s="96" t="str">
        <f>VLOOKUP(V1024,'Linien - BU'!A:B,2,FALSE)</f>
        <v>Rest</v>
      </c>
      <c r="J1024" s="97">
        <f t="shared" si="105"/>
        <v>1.5</v>
      </c>
      <c r="K1024" s="98">
        <f>Abfalldokumentation!$E1024</f>
        <v>44480</v>
      </c>
      <c r="L1024" s="97" t="str">
        <f>IFERROR(IF(AND(OR(Abfalldokumentation!$I1024="BU3",Abfalldokumentation!$I1024="Verkauf"),Abfalldokumentation!$N1024="Schimmel",Abfalldokumentation!$O1024="keinen Abnehmer/kein Schälpersonal"),"Div. Zipfel, ES ohne Verwendung",VLOOKUP(Abfalldokumentation!$M1024,Produktgruppen!A:B,2,FALSE)),"-")</f>
        <v>Diverses</v>
      </c>
      <c r="M1024" s="99" t="str">
        <f>IFERROR(VLOOKUP(Abfalldokumentation!$W1024,Artikel!A:C,3,FALSE),Abfalldokumentation!$W1024)</f>
        <v>Diverses</v>
      </c>
      <c r="N1024" s="100" t="str">
        <f>VLOOKUP(D1024,'Liste Gründe'!A:D,2,FALSE)</f>
        <v>Qualitätssicherung</v>
      </c>
      <c r="O1024" s="98" t="str">
        <f>IF(ISBLANK(F1024),VLOOKUP(Abfalldokumentation!$X1024,'Liste Gründe'!A:D,3,FALSE),F1024)</f>
        <v>Sensorik</v>
      </c>
      <c r="P1024" s="100" t="str">
        <f>IF(ISBLANK(Abfalldokumentation!$G1024),"-",Abfalldokumentation!$G1024)</f>
        <v>mehr VOS als Rework</v>
      </c>
      <c r="Q1024" s="99">
        <f t="shared" si="106"/>
        <v>41</v>
      </c>
      <c r="R1024" s="100" t="str">
        <f t="shared" si="107"/>
        <v>Produkte</v>
      </c>
      <c r="S1024" s="100" t="str">
        <f t="shared" si="108"/>
        <v>BUs</v>
      </c>
      <c r="T1024" s="100" t="str">
        <f t="shared" si="109"/>
        <v>Symptome</v>
      </c>
      <c r="U1024" s="100" t="str">
        <f>IFERROR(VLOOKUP(Abfalldokumentation!$W1024,Kennzahlen!S:U,3,FALSE)*Abfalldokumentation!$J1024,"0")</f>
        <v>0</v>
      </c>
      <c r="V1024" s="99" t="str">
        <f>IF(ISBLANK(A1024),VLOOKUP(Abfalldokumentation!$W1024,'Linien - BU'!R:S,2,FALSE),A1024)</f>
        <v>Labor</v>
      </c>
      <c r="W1024" s="95" t="str">
        <f t="shared" si="110"/>
        <v>Diverses</v>
      </c>
      <c r="X1024" s="108">
        <f t="shared" si="111"/>
        <v>74</v>
      </c>
      <c r="AB1024" s="3"/>
      <c r="AD1024" s="3"/>
      <c r="AF1024" s="34"/>
      <c r="AG1024" s="34"/>
      <c r="AH1024" s="34"/>
    </row>
    <row r="1025" spans="1:34" ht="30" customHeight="1" x14ac:dyDescent="0.25">
      <c r="A1025" s="56" t="s">
        <v>8</v>
      </c>
      <c r="B1025" s="57" t="s">
        <v>15115</v>
      </c>
      <c r="C1025" s="57">
        <v>20</v>
      </c>
      <c r="D1025" s="57">
        <v>32</v>
      </c>
      <c r="E1025" s="58">
        <v>44480</v>
      </c>
      <c r="F1025" s="59" t="s">
        <v>186</v>
      </c>
      <c r="G1025" s="57"/>
      <c r="H1025" s="61" t="str">
        <f>IFERROR(VLOOKUP(Abfalldokumentation!$B1025,Artikel!A:C,3,FALSE),Abfalldokumentation!$B1025)</f>
        <v>ganze Wurst</v>
      </c>
      <c r="I1025" s="90" t="str">
        <f>VLOOKUP(V1025,'Linien - BU'!A:B,2,FALSE)</f>
        <v>BU3</v>
      </c>
      <c r="J1025" s="91">
        <f t="shared" si="105"/>
        <v>20</v>
      </c>
      <c r="K1025" s="92">
        <f>Abfalldokumentation!$E1025</f>
        <v>44480</v>
      </c>
      <c r="L1025" s="91" t="str">
        <f>IFERROR(IF(AND(OR(Abfalldokumentation!$I1025="BU3",Abfalldokumentation!$I1025="Verkauf"),Abfalldokumentation!$N1025="Schimmel",Abfalldokumentation!$O1025="keinen Abnehmer/kein Schälpersonal"),"Div. Zipfel, ES ohne Verwendung",VLOOKUP(Abfalldokumentation!$M1025,Produktgruppen!A:B,2,FALSE)),"-")</f>
        <v>ganze Würste</v>
      </c>
      <c r="M1025" s="93" t="str">
        <f>IFERROR(VLOOKUP(Abfalldokumentation!$W1025,Artikel!A:C,3,FALSE),Abfalldokumentation!$W1025)</f>
        <v>ganze Wurst</v>
      </c>
      <c r="N1025" s="94" t="str">
        <f>VLOOKUP(D1025,'Liste Gründe'!A:D,2,FALSE)</f>
        <v>Linienbezogen</v>
      </c>
      <c r="O1025" s="92" t="str">
        <f>IF(ISBLANK(F1025),VLOOKUP(Abfalldokumentation!$X1025,'Liste Gründe'!A:D,3,FALSE),F1025)</f>
        <v>Bodenabfall Abfüllung</v>
      </c>
      <c r="P1025" s="94" t="str">
        <f>IF(ISBLANK(Abfalldokumentation!$G1025),"-",Abfalldokumentation!$G1025)</f>
        <v>-</v>
      </c>
      <c r="Q1025" s="93">
        <f t="shared" si="106"/>
        <v>41</v>
      </c>
      <c r="R1025" s="94" t="str">
        <f t="shared" si="107"/>
        <v>Produkte</v>
      </c>
      <c r="S1025" s="94" t="str">
        <f t="shared" si="108"/>
        <v>BUs</v>
      </c>
      <c r="T1025" s="94" t="str">
        <f t="shared" si="109"/>
        <v>Symptome</v>
      </c>
      <c r="U1025" s="94" t="str">
        <f>IFERROR(VLOOKUP(Abfalldokumentation!$W1025,Kennzahlen!S:U,3,FALSE)*Abfalldokumentation!$J1025,"0")</f>
        <v>0</v>
      </c>
      <c r="V1025" s="93" t="str">
        <f>IF(ISBLANK(A1025),VLOOKUP(Abfalldokumentation!$W1025,'Linien - BU'!R:S,2,FALSE),A1025)</f>
        <v>BU3</v>
      </c>
      <c r="W1025" s="95" t="str">
        <f t="shared" si="110"/>
        <v>ganze Wurst</v>
      </c>
      <c r="X1025" s="108">
        <f t="shared" si="111"/>
        <v>32</v>
      </c>
      <c r="AB1025" s="3"/>
      <c r="AD1025" s="3"/>
      <c r="AF1025" s="34"/>
      <c r="AG1025" s="34"/>
      <c r="AH1025" s="34"/>
    </row>
    <row r="1026" spans="1:34" ht="30" customHeight="1" x14ac:dyDescent="0.25">
      <c r="A1026" s="50" t="s">
        <v>274</v>
      </c>
      <c r="B1026" s="51" t="s">
        <v>15162</v>
      </c>
      <c r="C1026" s="51">
        <v>30</v>
      </c>
      <c r="D1026" s="51">
        <v>31</v>
      </c>
      <c r="E1026" s="52">
        <v>44480</v>
      </c>
      <c r="F1026" s="53" t="s">
        <v>186</v>
      </c>
      <c r="G1026" s="51"/>
      <c r="H1026" s="65" t="str">
        <f>IFERROR(VLOOKUP(Abfalldokumentation!$B1026,Artikel!A:C,3,FALSE),Abfalldokumentation!$B1026)</f>
        <v>ganze Wurst Gourme Natur</v>
      </c>
      <c r="I1026" s="96" t="str">
        <f>VLOOKUP(V1026,'Linien - BU'!A:B,2,FALSE)</f>
        <v>BU1</v>
      </c>
      <c r="J1026" s="97">
        <f t="shared" ref="J1026:J1089" si="112">C1026</f>
        <v>30</v>
      </c>
      <c r="K1026" s="98">
        <f>Abfalldokumentation!$E1026</f>
        <v>44480</v>
      </c>
      <c r="L1026" s="97" t="str">
        <f>IFERROR(IF(AND(OR(Abfalldokumentation!$I1026="BU3",Abfalldokumentation!$I1026="Verkauf"),Abfalldokumentation!$N1026="Schimmel",Abfalldokumentation!$O1026="keinen Abnehmer/kein Schälpersonal"),"Div. Zipfel, ES ohne Verwendung",VLOOKUP(Abfalldokumentation!$M1026,Produktgruppen!A:B,2,FALSE)),"-")</f>
        <v>ganze Würste</v>
      </c>
      <c r="M1026" s="99" t="str">
        <f>IFERROR(VLOOKUP(Abfalldokumentation!$W1026,Artikel!A:C,3,FALSE),Abfalldokumentation!$W1026)</f>
        <v>ganze Wurst Gourme Natur</v>
      </c>
      <c r="N1026" s="100" t="str">
        <f>VLOOKUP(D1026,'Liste Gründe'!A:D,2,FALSE)</f>
        <v>Linienbezogen</v>
      </c>
      <c r="O1026" s="98" t="str">
        <f>IF(ISBLANK(F1026),VLOOKUP(Abfalldokumentation!$X1026,'Liste Gründe'!A:D,3,FALSE),F1026)</f>
        <v>Bodenabfall Abfüllung</v>
      </c>
      <c r="P1026" s="100" t="str">
        <f>IF(ISBLANK(Abfalldokumentation!$G1026),"-",Abfalldokumentation!$G1026)</f>
        <v>-</v>
      </c>
      <c r="Q1026" s="99">
        <f t="shared" ref="Q1026:Q1089" si="113">_xlfn.ISOWEEKNUM(K1026)</f>
        <v>41</v>
      </c>
      <c r="R1026" s="100" t="str">
        <f t="shared" ref="R1026:R1089" si="114">"Produkte"</f>
        <v>Produkte</v>
      </c>
      <c r="S1026" s="100" t="str">
        <f t="shared" ref="S1026:S1089" si="115">"BUs"</f>
        <v>BUs</v>
      </c>
      <c r="T1026" s="100" t="str">
        <f t="shared" ref="T1026:T1089" si="116">"Symptome"</f>
        <v>Symptome</v>
      </c>
      <c r="U1026" s="100" t="str">
        <f>IFERROR(VLOOKUP(Abfalldokumentation!$W1026,Kennzahlen!S:U,3,FALSE)*Abfalldokumentation!$J1026,"0")</f>
        <v>0</v>
      </c>
      <c r="V1026" s="99" t="str">
        <f>IF(ISBLANK(A1026),VLOOKUP(Abfalldokumentation!$W1026,'Linien - BU'!R:S,2,FALSE),A1026)</f>
        <v>Räucherei</v>
      </c>
      <c r="W1026" s="95" t="str">
        <f t="shared" ref="W1026:W1089" si="117">B1026</f>
        <v>ganze Wurst Gourme Natur</v>
      </c>
      <c r="X1026" s="108">
        <f t="shared" ref="X1026:X1089" si="118">D1026</f>
        <v>31</v>
      </c>
      <c r="AB1026" s="3"/>
      <c r="AD1026" s="3"/>
      <c r="AF1026" s="34"/>
      <c r="AG1026" s="34"/>
      <c r="AH1026" s="34"/>
    </row>
    <row r="1027" spans="1:34" ht="30" customHeight="1" x14ac:dyDescent="0.25">
      <c r="A1027" s="56" t="s">
        <v>274</v>
      </c>
      <c r="B1027" s="57" t="s">
        <v>15161</v>
      </c>
      <c r="C1027" s="57">
        <v>20</v>
      </c>
      <c r="D1027" s="57">
        <v>34</v>
      </c>
      <c r="E1027" s="58">
        <v>44480</v>
      </c>
      <c r="F1027" s="59" t="s">
        <v>186</v>
      </c>
      <c r="G1027" s="57"/>
      <c r="H1027" s="66" t="str">
        <f>IFERROR(VLOOKUP(Abfalldokumentation!$B1027,Artikel!A:C,3,FALSE),Abfalldokumentation!$B1027)</f>
        <v>ganze Wurst Gourme Schinken</v>
      </c>
      <c r="I1027" s="90" t="str">
        <f>VLOOKUP(V1027,'Linien - BU'!A:B,2,FALSE)</f>
        <v>BU1</v>
      </c>
      <c r="J1027" s="91">
        <f t="shared" si="112"/>
        <v>20</v>
      </c>
      <c r="K1027" s="92">
        <f>Abfalldokumentation!$E1027</f>
        <v>44480</v>
      </c>
      <c r="L1027" s="91" t="str">
        <f>IFERROR(IF(AND(OR(Abfalldokumentation!$I1027="BU3",Abfalldokumentation!$I1027="Verkauf"),Abfalldokumentation!$N1027="Schimmel",Abfalldokumentation!$O1027="keinen Abnehmer/kein Schälpersonal"),"Div. Zipfel, ES ohne Verwendung",VLOOKUP(Abfalldokumentation!$M1027,Produktgruppen!A:B,2,FALSE)),"-")</f>
        <v>-</v>
      </c>
      <c r="M1027" s="93" t="str">
        <f>IFERROR(VLOOKUP(Abfalldokumentation!$W1027,Artikel!A:C,3,FALSE),Abfalldokumentation!$W1027)</f>
        <v>ganze Wurst Gourme Schinken</v>
      </c>
      <c r="N1027" s="94" t="str">
        <f>VLOOKUP(D1027,'Liste Gründe'!A:D,2,FALSE)</f>
        <v>Linienbezogen</v>
      </c>
      <c r="O1027" s="92" t="str">
        <f>IF(ISBLANK(F1027),VLOOKUP(Abfalldokumentation!$X1027,'Liste Gründe'!A:D,3,FALSE),F1027)</f>
        <v>Bodenabfall Abfüllung</v>
      </c>
      <c r="P1027" s="94" t="str">
        <f>IF(ISBLANK(Abfalldokumentation!$G1027),"-",Abfalldokumentation!$G1027)</f>
        <v>-</v>
      </c>
      <c r="Q1027" s="93">
        <f t="shared" si="113"/>
        <v>41</v>
      </c>
      <c r="R1027" s="94" t="str">
        <f t="shared" si="114"/>
        <v>Produkte</v>
      </c>
      <c r="S1027" s="94" t="str">
        <f t="shared" si="115"/>
        <v>BUs</v>
      </c>
      <c r="T1027" s="94" t="str">
        <f t="shared" si="116"/>
        <v>Symptome</v>
      </c>
      <c r="U1027" s="94" t="str">
        <f>IFERROR(VLOOKUP(Abfalldokumentation!$W1027,Kennzahlen!S:U,3,FALSE)*Abfalldokumentation!$J1027,"0")</f>
        <v>0</v>
      </c>
      <c r="V1027" s="93" t="str">
        <f>IF(ISBLANK(A1027),VLOOKUP(Abfalldokumentation!$W1027,'Linien - BU'!R:S,2,FALSE),A1027)</f>
        <v>Räucherei</v>
      </c>
      <c r="W1027" s="95" t="str">
        <f t="shared" si="117"/>
        <v>ganze Wurst Gourme Schinken</v>
      </c>
      <c r="X1027" s="108">
        <f t="shared" si="118"/>
        <v>34</v>
      </c>
      <c r="AB1027" s="3"/>
      <c r="AD1027" s="3"/>
      <c r="AF1027" s="34"/>
      <c r="AG1027" s="34"/>
      <c r="AH1027" s="34"/>
    </row>
    <row r="1028" spans="1:34" ht="30" customHeight="1" x14ac:dyDescent="0.25">
      <c r="A1028" s="50" t="s">
        <v>41</v>
      </c>
      <c r="B1028" s="51">
        <v>29500598</v>
      </c>
      <c r="C1028" s="51">
        <v>7</v>
      </c>
      <c r="D1028" s="51">
        <v>12</v>
      </c>
      <c r="E1028" s="52">
        <v>44481</v>
      </c>
      <c r="F1028" s="53" t="s">
        <v>39</v>
      </c>
      <c r="G1028" s="51"/>
      <c r="H1028" s="55" t="str">
        <f>IFERROR(VLOOKUP(Abfalldokumentation!$B1028,Artikel!A:C,3,FALSE),Abfalldokumentation!$B1028)</f>
        <v>VOS SKZ Gouda Premium W</v>
      </c>
      <c r="I1028" s="96" t="str">
        <f>VLOOKUP(V1028,'Linien - BU'!A:B,2,FALSE)</f>
        <v>BU1</v>
      </c>
      <c r="J1028" s="97">
        <f t="shared" si="112"/>
        <v>7</v>
      </c>
      <c r="K1028" s="98">
        <f>Abfalldokumentation!$E1028</f>
        <v>44481</v>
      </c>
      <c r="L1028" s="97" t="str">
        <f>IFERROR(IF(AND(OR(Abfalldokumentation!$I1028="BU3",Abfalldokumentation!$I1028="Verkauf"),Abfalldokumentation!$N1028="Schimmel",Abfalldokumentation!$O1028="keinen Abnehmer/kein Schälpersonal"),"Div. Zipfel, ES ohne Verwendung",VLOOKUP(Abfalldokumentation!$M1028,Produktgruppen!A:B,2,FALSE)),"-")</f>
        <v>Vorschmelz</v>
      </c>
      <c r="M1028" s="99" t="str">
        <f>IFERROR(VLOOKUP(Abfalldokumentation!$W1028,Artikel!A:C,3,FALSE),Abfalldokumentation!$W1028)</f>
        <v>VOS SKZ Gouda Premium W</v>
      </c>
      <c r="N1028" s="100" t="str">
        <f>VLOOKUP(D1028,'Liste Gründe'!A:D,2,FALSE)</f>
        <v>Schimmel</v>
      </c>
      <c r="O1028" s="98" t="str">
        <f>IF(ISBLANK(F1028),VLOOKUP(Abfalldokumentation!$X1028,'Liste Gründe'!A:D,3,FALSE),F1028)</f>
        <v>keine Verarbeitung</v>
      </c>
      <c r="P1028" s="100" t="str">
        <f>IF(ISBLANK(Abfalldokumentation!$G1028),"-",Abfalldokumentation!$G1028)</f>
        <v>-</v>
      </c>
      <c r="Q1028" s="99">
        <f t="shared" si="113"/>
        <v>41</v>
      </c>
      <c r="R1028" s="100" t="str">
        <f t="shared" si="114"/>
        <v>Produkte</v>
      </c>
      <c r="S1028" s="100" t="str">
        <f t="shared" si="115"/>
        <v>BUs</v>
      </c>
      <c r="T1028" s="100" t="str">
        <f t="shared" si="116"/>
        <v>Symptome</v>
      </c>
      <c r="U1028" s="100">
        <f>IFERROR(VLOOKUP(Abfalldokumentation!$W1028,Kennzahlen!S:U,3,FALSE)*Abfalldokumentation!$J1028,"0")</f>
        <v>3.5</v>
      </c>
      <c r="V1028" s="99" t="str">
        <f>IF(ISBLANK(A1028),VLOOKUP(Abfalldokumentation!$W1028,'Linien - BU'!R:S,2,FALSE),A1028)</f>
        <v>Schmelze</v>
      </c>
      <c r="W1028" s="95">
        <f t="shared" si="117"/>
        <v>29500598</v>
      </c>
      <c r="X1028" s="108">
        <f t="shared" si="118"/>
        <v>12</v>
      </c>
      <c r="AB1028" s="3"/>
      <c r="AD1028" s="3"/>
      <c r="AF1028" s="34"/>
      <c r="AG1028" s="34"/>
      <c r="AH1028" s="34"/>
    </row>
    <row r="1029" spans="1:34" ht="30" customHeight="1" x14ac:dyDescent="0.25">
      <c r="A1029" s="56" t="s">
        <v>15134</v>
      </c>
      <c r="B1029" s="57">
        <v>29500606</v>
      </c>
      <c r="C1029" s="57">
        <v>424</v>
      </c>
      <c r="D1029" s="57">
        <v>12</v>
      </c>
      <c r="E1029" s="58">
        <v>44481</v>
      </c>
      <c r="F1029" s="59" t="s">
        <v>15038</v>
      </c>
      <c r="G1029" s="57"/>
      <c r="H1029" s="61" t="str">
        <f>IFERROR(VLOOKUP(Abfalldokumentation!$B1029,Artikel!A:C,3,FALSE),Abfalldokumentation!$B1029)</f>
        <v>VOS Würste Jalapeno nat</v>
      </c>
      <c r="I1029" s="90" t="str">
        <f>VLOOKUP(V1029,'Linien - BU'!A:B,2,FALSE)</f>
        <v>BU3</v>
      </c>
      <c r="J1029" s="91">
        <f t="shared" si="112"/>
        <v>424</v>
      </c>
      <c r="K1029" s="92">
        <f>Abfalldokumentation!$E1029</f>
        <v>44481</v>
      </c>
      <c r="L1029" s="91" t="str">
        <f>IFERROR(IF(AND(OR(Abfalldokumentation!$I1029="BU3",Abfalldokumentation!$I1029="Verkauf"),Abfalldokumentation!$N1029="Schimmel",Abfalldokumentation!$O1029="keinen Abnehmer/kein Schälpersonal"),"Div. Zipfel, ES ohne Verwendung",VLOOKUP(Abfalldokumentation!$M1029,Produktgruppen!A:B,2,FALSE)),"-")</f>
        <v>Vorschmelz</v>
      </c>
      <c r="M1029" s="93" t="str">
        <f>IFERROR(VLOOKUP(Abfalldokumentation!$W1029,Artikel!A:C,3,FALSE),Abfalldokumentation!$W1029)</f>
        <v>VOS Würste Jalapeno nat</v>
      </c>
      <c r="N1029" s="94" t="str">
        <f>VLOOKUP(D1029,'Liste Gründe'!A:D,2,FALSE)</f>
        <v>Schimmel</v>
      </c>
      <c r="O1029" s="92" t="str">
        <f>IF(ISBLANK(F1029),VLOOKUP(Abfalldokumentation!$X1029,'Liste Gründe'!A:D,3,FALSE),F1029)</f>
        <v>spezifischer Einsatz</v>
      </c>
      <c r="P1029" s="94" t="str">
        <f>IF(ISBLANK(Abfalldokumentation!$G1029),"-",Abfalldokumentation!$G1029)</f>
        <v>-</v>
      </c>
      <c r="Q1029" s="93">
        <f t="shared" si="113"/>
        <v>41</v>
      </c>
      <c r="R1029" s="94" t="str">
        <f t="shared" si="114"/>
        <v>Produkte</v>
      </c>
      <c r="S1029" s="94" t="str">
        <f t="shared" si="115"/>
        <v>BUs</v>
      </c>
      <c r="T1029" s="94" t="str">
        <f t="shared" si="116"/>
        <v>Symptome</v>
      </c>
      <c r="U1029" s="94">
        <f>IFERROR(VLOOKUP(Abfalldokumentation!$W1029,Kennzahlen!S:U,3,FALSE)*Abfalldokumentation!$J1029,"0")</f>
        <v>212</v>
      </c>
      <c r="V1029" s="93" t="str">
        <f>IF(ISBLANK(A1029),VLOOKUP(Abfalldokumentation!$W1029,'Linien - BU'!R:S,2,FALSE),A1029)</f>
        <v>bu3</v>
      </c>
      <c r="W1029" s="95">
        <f t="shared" si="117"/>
        <v>29500606</v>
      </c>
      <c r="X1029" s="108">
        <f t="shared" si="118"/>
        <v>12</v>
      </c>
      <c r="AB1029" s="3"/>
      <c r="AD1029" s="3"/>
      <c r="AF1029" s="34"/>
      <c r="AG1029" s="34"/>
      <c r="AH1029" s="34"/>
    </row>
    <row r="1030" spans="1:34" ht="30" customHeight="1" x14ac:dyDescent="0.25">
      <c r="A1030" s="50" t="s">
        <v>15134</v>
      </c>
      <c r="B1030" s="51">
        <v>29500734</v>
      </c>
      <c r="C1030" s="51">
        <v>30</v>
      </c>
      <c r="D1030" s="51">
        <v>12</v>
      </c>
      <c r="E1030" s="52">
        <v>44481</v>
      </c>
      <c r="F1030" s="53" t="s">
        <v>15038</v>
      </c>
      <c r="G1030" s="51" t="s">
        <v>15137</v>
      </c>
      <c r="H1030" s="55" t="str">
        <f>IFERROR(VLOOKUP(Abfalldokumentation!$B1030,Artikel!A:C,3,FALSE),Abfalldokumentation!$B1030)</f>
        <v>ABS Havarti Natur 30%</v>
      </c>
      <c r="I1030" s="96" t="str">
        <f>VLOOKUP(V1030,'Linien - BU'!A:B,2,FALSE)</f>
        <v>BU3</v>
      </c>
      <c r="J1030" s="97">
        <f t="shared" si="112"/>
        <v>30</v>
      </c>
      <c r="K1030" s="98">
        <f>Abfalldokumentation!$E1030</f>
        <v>44481</v>
      </c>
      <c r="L1030" s="97" t="str">
        <f>IFERROR(IF(AND(OR(Abfalldokumentation!$I1030="BU3",Abfalldokumentation!$I1030="Verkauf"),Abfalldokumentation!$N1030="Schimmel",Abfalldokumentation!$O1030="keinen Abnehmer/kein Schälpersonal"),"Div. Zipfel, ES ohne Verwendung",VLOOKUP(Abfalldokumentation!$M1030,Produktgruppen!A:B,2,FALSE)),"-")</f>
        <v>ABS</v>
      </c>
      <c r="M1030" s="99" t="str">
        <f>IFERROR(VLOOKUP(Abfalldokumentation!$W1030,Artikel!A:C,3,FALSE),Abfalldokumentation!$W1030)</f>
        <v>ABS Havarti Natur 30%</v>
      </c>
      <c r="N1030" s="100" t="str">
        <f>VLOOKUP(D1030,'Liste Gründe'!A:D,2,FALSE)</f>
        <v>Schimmel</v>
      </c>
      <c r="O1030" s="98" t="str">
        <f>IF(ISBLANK(F1030),VLOOKUP(Abfalldokumentation!$X1030,'Liste Gründe'!A:D,3,FALSE),F1030)</f>
        <v>spezifischer Einsatz</v>
      </c>
      <c r="P1030" s="100" t="str">
        <f>IF(ISBLANK(Abfalldokumentation!$G1030),"-",Abfalldokumentation!$G1030)</f>
        <v>nur für Vorschmelzwürste</v>
      </c>
      <c r="Q1030" s="99">
        <f t="shared" si="113"/>
        <v>41</v>
      </c>
      <c r="R1030" s="100" t="str">
        <f t="shared" si="114"/>
        <v>Produkte</v>
      </c>
      <c r="S1030" s="100" t="str">
        <f t="shared" si="115"/>
        <v>BUs</v>
      </c>
      <c r="T1030" s="100" t="str">
        <f t="shared" si="116"/>
        <v>Symptome</v>
      </c>
      <c r="U1030" s="100" t="str">
        <f>IFERROR(VLOOKUP(Abfalldokumentation!$W1030,Kennzahlen!S:U,3,FALSE)*Abfalldokumentation!$J1030,"0")</f>
        <v>0</v>
      </c>
      <c r="V1030" s="99" t="str">
        <f>IF(ISBLANK(A1030),VLOOKUP(Abfalldokumentation!$W1030,'Linien - BU'!R:S,2,FALSE),A1030)</f>
        <v>bu3</v>
      </c>
      <c r="W1030" s="95">
        <f t="shared" si="117"/>
        <v>29500734</v>
      </c>
      <c r="X1030" s="108">
        <f t="shared" si="118"/>
        <v>12</v>
      </c>
      <c r="AB1030" s="3"/>
      <c r="AD1030" s="3"/>
      <c r="AF1030" s="34"/>
      <c r="AG1030" s="34"/>
      <c r="AH1030" s="34"/>
    </row>
    <row r="1031" spans="1:34" ht="30" customHeight="1" x14ac:dyDescent="0.25">
      <c r="A1031" s="56" t="s">
        <v>74</v>
      </c>
      <c r="B1031" s="57">
        <v>29500917</v>
      </c>
      <c r="C1031" s="57">
        <v>39</v>
      </c>
      <c r="D1031" s="57">
        <v>60</v>
      </c>
      <c r="E1031" s="58">
        <v>44481</v>
      </c>
      <c r="F1031" s="59" t="s">
        <v>15125</v>
      </c>
      <c r="G1031" s="57"/>
      <c r="H1031" s="61" t="str">
        <f>IFERROR(VLOOKUP(Abfalldokumentation!$B1031,Artikel!A:C,3,FALSE),Abfalldokumentation!$B1031)</f>
        <v>VOS-ABS ENTSORGUNG</v>
      </c>
      <c r="I1031" s="90" t="str">
        <f>VLOOKUP(V1031,'Linien - BU'!A:B,2,FALSE)</f>
        <v>BU1</v>
      </c>
      <c r="J1031" s="91">
        <f t="shared" si="112"/>
        <v>39</v>
      </c>
      <c r="K1031" s="92">
        <f>Abfalldokumentation!$E1031</f>
        <v>44481</v>
      </c>
      <c r="L1031" s="91" t="str">
        <f>IFERROR(IF(AND(OR(Abfalldokumentation!$I1031="BU3",Abfalldokumentation!$I1031="Verkauf"),Abfalldokumentation!$N1031="Schimmel",Abfalldokumentation!$O1031="keinen Abnehmer/kein Schälpersonal"),"Div. Zipfel, ES ohne Verwendung",VLOOKUP(Abfalldokumentation!$M1031,Produktgruppen!A:B,2,FALSE)),"-")</f>
        <v>Vorschmelz</v>
      </c>
      <c r="M1031" s="93" t="str">
        <f>IFERROR(VLOOKUP(Abfalldokumentation!$W1031,Artikel!A:C,3,FALSE),Abfalldokumentation!$W1031)</f>
        <v>VOS-ABS ENTSORGUNG</v>
      </c>
      <c r="N1031" s="94" t="str">
        <f>VLOOKUP(D1031,'Liste Gründe'!A:D,2,FALSE)</f>
        <v>Rest</v>
      </c>
      <c r="O1031" s="92" t="str">
        <f>IF(ISBLANK(F1031),VLOOKUP(Abfalldokumentation!$X1031,'Liste Gründe'!A:D,3,FALSE),F1031)</f>
        <v>Rinde Maasdamer</v>
      </c>
      <c r="P1031" s="94" t="str">
        <f>IF(ISBLANK(Abfalldokumentation!$G1031),"-",Abfalldokumentation!$G1031)</f>
        <v>-</v>
      </c>
      <c r="Q1031" s="93">
        <f t="shared" si="113"/>
        <v>41</v>
      </c>
      <c r="R1031" s="94" t="str">
        <f t="shared" si="114"/>
        <v>Produkte</v>
      </c>
      <c r="S1031" s="94" t="str">
        <f t="shared" si="115"/>
        <v>BUs</v>
      </c>
      <c r="T1031" s="94" t="str">
        <f t="shared" si="116"/>
        <v>Symptome</v>
      </c>
      <c r="U1031" s="94">
        <f>IFERROR(VLOOKUP(Abfalldokumentation!$W1031,Kennzahlen!S:U,3,FALSE)*Abfalldokumentation!$J1031,"0")</f>
        <v>0.39</v>
      </c>
      <c r="V1031" s="93" t="str">
        <f>IF(ISBLANK(A1031),VLOOKUP(Abfalldokumentation!$W1031,'Linien - BU'!R:S,2,FALSE),A1031)</f>
        <v>RWV</v>
      </c>
      <c r="W1031" s="95">
        <f t="shared" si="117"/>
        <v>29500917</v>
      </c>
      <c r="X1031" s="108">
        <f t="shared" si="118"/>
        <v>60</v>
      </c>
      <c r="AB1031" s="3"/>
      <c r="AD1031" s="3"/>
      <c r="AF1031" s="34"/>
      <c r="AG1031" s="34"/>
      <c r="AH1031" s="34"/>
    </row>
    <row r="1032" spans="1:34" ht="30" customHeight="1" x14ac:dyDescent="0.25">
      <c r="A1032" s="50" t="s">
        <v>74</v>
      </c>
      <c r="B1032" s="51">
        <v>29500917</v>
      </c>
      <c r="C1032" s="51">
        <v>17</v>
      </c>
      <c r="D1032" s="51">
        <v>60</v>
      </c>
      <c r="E1032" s="52">
        <v>44481</v>
      </c>
      <c r="F1032" s="53"/>
      <c r="G1032" s="51" t="s">
        <v>19</v>
      </c>
      <c r="H1032" s="55" t="str">
        <f>IFERROR(VLOOKUP(Abfalldokumentation!$B1032,Artikel!A:C,3,FALSE),Abfalldokumentation!$B1032)</f>
        <v>VOS-ABS ENTSORGUNG</v>
      </c>
      <c r="I1032" s="96" t="str">
        <f>VLOOKUP(V1032,'Linien - BU'!A:B,2,FALSE)</f>
        <v>BU1</v>
      </c>
      <c r="J1032" s="97">
        <f t="shared" si="112"/>
        <v>17</v>
      </c>
      <c r="K1032" s="98">
        <f>Abfalldokumentation!$E1032</f>
        <v>44481</v>
      </c>
      <c r="L1032" s="97" t="str">
        <f>IFERROR(IF(AND(OR(Abfalldokumentation!$I1032="BU3",Abfalldokumentation!$I1032="Verkauf"),Abfalldokumentation!$N1032="Schimmel",Abfalldokumentation!$O1032="keinen Abnehmer/kein Schälpersonal"),"Div. Zipfel, ES ohne Verwendung",VLOOKUP(Abfalldokumentation!$M1032,Produktgruppen!A:B,2,FALSE)),"-")</f>
        <v>Vorschmelz</v>
      </c>
      <c r="M1032" s="99" t="str">
        <f>IFERROR(VLOOKUP(Abfalldokumentation!$W1032,Artikel!A:C,3,FALSE),Abfalldokumentation!$W1032)</f>
        <v>VOS-ABS ENTSORGUNG</v>
      </c>
      <c r="N1032" s="100" t="str">
        <f>VLOOKUP(D1032,'Liste Gründe'!A:D,2,FALSE)</f>
        <v>Rest</v>
      </c>
      <c r="O1032" s="98" t="str">
        <f>IF(ISBLANK(F1032),VLOOKUP(Abfalldokumentation!$X1032,'Liste Gründe'!A:D,3,FALSE),F1032)</f>
        <v>geschälte Rinde</v>
      </c>
      <c r="P1032" s="100" t="str">
        <f>IF(ISBLANK(Abfalldokumentation!$G1032),"-",Abfalldokumentation!$G1032)</f>
        <v>mehr VOS als Rework</v>
      </c>
      <c r="Q1032" s="99">
        <f t="shared" si="113"/>
        <v>41</v>
      </c>
      <c r="R1032" s="100" t="str">
        <f t="shared" si="114"/>
        <v>Produkte</v>
      </c>
      <c r="S1032" s="100" t="str">
        <f t="shared" si="115"/>
        <v>BUs</v>
      </c>
      <c r="T1032" s="100" t="str">
        <f t="shared" si="116"/>
        <v>Symptome</v>
      </c>
      <c r="U1032" s="100">
        <f>IFERROR(VLOOKUP(Abfalldokumentation!$W1032,Kennzahlen!S:U,3,FALSE)*Abfalldokumentation!$J1032,"0")</f>
        <v>0.17</v>
      </c>
      <c r="V1032" s="99" t="str">
        <f>IF(ISBLANK(A1032),VLOOKUP(Abfalldokumentation!$W1032,'Linien - BU'!R:S,2,FALSE),A1032)</f>
        <v>RWV</v>
      </c>
      <c r="W1032" s="95">
        <f t="shared" si="117"/>
        <v>29500917</v>
      </c>
      <c r="X1032" s="108">
        <f t="shared" si="118"/>
        <v>60</v>
      </c>
      <c r="AB1032" s="3"/>
      <c r="AD1032" s="3"/>
      <c r="AF1032" s="34"/>
      <c r="AG1032" s="34"/>
      <c r="AH1032" s="34"/>
    </row>
    <row r="1033" spans="1:34" ht="30" customHeight="1" x14ac:dyDescent="0.25">
      <c r="A1033" s="56" t="s">
        <v>41</v>
      </c>
      <c r="B1033" s="57">
        <v>29500918</v>
      </c>
      <c r="C1033" s="57">
        <v>11</v>
      </c>
      <c r="D1033" s="57">
        <v>12</v>
      </c>
      <c r="E1033" s="58">
        <v>44481</v>
      </c>
      <c r="F1033" s="59" t="s">
        <v>39</v>
      </c>
      <c r="G1033" s="57"/>
      <c r="H1033" s="61" t="str">
        <f>IFERROR(VLOOKUP(Abfalldokumentation!$B1033,Artikel!A:C,3,FALSE),Abfalldokumentation!$B1033)</f>
        <v>VOS SKZ-GOU</v>
      </c>
      <c r="I1033" s="90" t="str">
        <f>VLOOKUP(V1033,'Linien - BU'!A:B,2,FALSE)</f>
        <v>BU1</v>
      </c>
      <c r="J1033" s="91">
        <f t="shared" si="112"/>
        <v>11</v>
      </c>
      <c r="K1033" s="92">
        <f>Abfalldokumentation!$E1033</f>
        <v>44481</v>
      </c>
      <c r="L1033" s="91" t="str">
        <f>IFERROR(IF(AND(OR(Abfalldokumentation!$I1033="BU3",Abfalldokumentation!$I1033="Verkauf"),Abfalldokumentation!$N1033="Schimmel",Abfalldokumentation!$O1033="keinen Abnehmer/kein Schälpersonal"),"Div. Zipfel, ES ohne Verwendung",VLOOKUP(Abfalldokumentation!$M1033,Produktgruppen!A:B,2,FALSE)),"-")</f>
        <v>Vorschmelz</v>
      </c>
      <c r="M1033" s="93" t="str">
        <f>IFERROR(VLOOKUP(Abfalldokumentation!$W1033,Artikel!A:C,3,FALSE),Abfalldokumentation!$W1033)</f>
        <v>VOS SKZ-GOU</v>
      </c>
      <c r="N1033" s="94" t="str">
        <f>VLOOKUP(D1033,'Liste Gründe'!A:D,2,FALSE)</f>
        <v>Schimmel</v>
      </c>
      <c r="O1033" s="92" t="str">
        <f>IF(ISBLANK(F1033),VLOOKUP(Abfalldokumentation!$X1033,'Liste Gründe'!A:D,3,FALSE),F1033)</f>
        <v>keine Verarbeitung</v>
      </c>
      <c r="P1033" s="94" t="str">
        <f>IF(ISBLANK(Abfalldokumentation!$G1033),"-",Abfalldokumentation!$G1033)</f>
        <v>-</v>
      </c>
      <c r="Q1033" s="93">
        <f t="shared" si="113"/>
        <v>41</v>
      </c>
      <c r="R1033" s="94" t="str">
        <f t="shared" si="114"/>
        <v>Produkte</v>
      </c>
      <c r="S1033" s="94" t="str">
        <f t="shared" si="115"/>
        <v>BUs</v>
      </c>
      <c r="T1033" s="94" t="str">
        <f t="shared" si="116"/>
        <v>Symptome</v>
      </c>
      <c r="U1033" s="94">
        <f>IFERROR(VLOOKUP(Abfalldokumentation!$W1033,Kennzahlen!S:U,3,FALSE)*Abfalldokumentation!$J1033,"0")</f>
        <v>5.5</v>
      </c>
      <c r="V1033" s="93" t="str">
        <f>IF(ISBLANK(A1033),VLOOKUP(Abfalldokumentation!$W1033,'Linien - BU'!R:S,2,FALSE),A1033)</f>
        <v>Schmelze</v>
      </c>
      <c r="W1033" s="95">
        <f t="shared" si="117"/>
        <v>29500918</v>
      </c>
      <c r="X1033" s="108">
        <f t="shared" si="118"/>
        <v>12</v>
      </c>
      <c r="AB1033" s="3"/>
      <c r="AD1033" s="3"/>
      <c r="AF1033" s="34"/>
      <c r="AG1033" s="34"/>
      <c r="AH1033" s="34"/>
    </row>
    <row r="1034" spans="1:34" ht="30" customHeight="1" x14ac:dyDescent="0.25">
      <c r="A1034" s="50" t="s">
        <v>41</v>
      </c>
      <c r="B1034" s="51">
        <v>29500943</v>
      </c>
      <c r="C1034" s="51">
        <v>95</v>
      </c>
      <c r="D1034" s="51">
        <v>12</v>
      </c>
      <c r="E1034" s="52">
        <v>44481</v>
      </c>
      <c r="F1034" s="53" t="s">
        <v>39</v>
      </c>
      <c r="G1034" s="51"/>
      <c r="H1034" s="55" t="str">
        <f>IFERROR(VLOOKUP(Abfalldokumentation!$B1034,Artikel!A:C,3,FALSE),Abfalldokumentation!$B1034)</f>
        <v>VOS URW-NUSS-OGT</v>
      </c>
      <c r="I1034" s="96" t="str">
        <f>VLOOKUP(V1034,'Linien - BU'!A:B,2,FALSE)</f>
        <v>BU1</v>
      </c>
      <c r="J1034" s="97">
        <f t="shared" si="112"/>
        <v>95</v>
      </c>
      <c r="K1034" s="98">
        <f>Abfalldokumentation!$E1034</f>
        <v>44481</v>
      </c>
      <c r="L1034" s="97" t="str">
        <f>IFERROR(IF(AND(OR(Abfalldokumentation!$I1034="BU3",Abfalldokumentation!$I1034="Verkauf"),Abfalldokumentation!$N1034="Schimmel",Abfalldokumentation!$O1034="keinen Abnehmer/kein Schälpersonal"),"Div. Zipfel, ES ohne Verwendung",VLOOKUP(Abfalldokumentation!$M1034,Produktgruppen!A:B,2,FALSE)),"-")</f>
        <v>Vorschmelz</v>
      </c>
      <c r="M1034" s="99" t="str">
        <f>IFERROR(VLOOKUP(Abfalldokumentation!$W1034,Artikel!A:C,3,FALSE),Abfalldokumentation!$W1034)</f>
        <v>VOS URW-NUSS-OGT</v>
      </c>
      <c r="N1034" s="100" t="str">
        <f>VLOOKUP(D1034,'Liste Gründe'!A:D,2,FALSE)</f>
        <v>Schimmel</v>
      </c>
      <c r="O1034" s="98" t="str">
        <f>IF(ISBLANK(F1034),VLOOKUP(Abfalldokumentation!$X1034,'Liste Gründe'!A:D,3,FALSE),F1034)</f>
        <v>keine Verarbeitung</v>
      </c>
      <c r="P1034" s="100" t="str">
        <f>IF(ISBLANK(Abfalldokumentation!$G1034),"-",Abfalldokumentation!$G1034)</f>
        <v>-</v>
      </c>
      <c r="Q1034" s="99">
        <f t="shared" si="113"/>
        <v>41</v>
      </c>
      <c r="R1034" s="100" t="str">
        <f t="shared" si="114"/>
        <v>Produkte</v>
      </c>
      <c r="S1034" s="100" t="str">
        <f t="shared" si="115"/>
        <v>BUs</v>
      </c>
      <c r="T1034" s="100" t="str">
        <f t="shared" si="116"/>
        <v>Symptome</v>
      </c>
      <c r="U1034" s="100">
        <f>IFERROR(VLOOKUP(Abfalldokumentation!$W1034,Kennzahlen!S:U,3,FALSE)*Abfalldokumentation!$J1034,"0")</f>
        <v>47.5</v>
      </c>
      <c r="V1034" s="99" t="str">
        <f>IF(ISBLANK(A1034),VLOOKUP(Abfalldokumentation!$W1034,'Linien - BU'!R:S,2,FALSE),A1034)</f>
        <v>Schmelze</v>
      </c>
      <c r="W1034" s="95">
        <f t="shared" si="117"/>
        <v>29500943</v>
      </c>
      <c r="X1034" s="108">
        <f t="shared" si="118"/>
        <v>12</v>
      </c>
      <c r="AB1034" s="3"/>
      <c r="AD1034" s="3"/>
      <c r="AF1034" s="34"/>
      <c r="AG1034" s="34"/>
      <c r="AH1034" s="34"/>
    </row>
    <row r="1035" spans="1:34" ht="30" customHeight="1" x14ac:dyDescent="0.25">
      <c r="A1035" s="56" t="s">
        <v>41</v>
      </c>
      <c r="B1035" s="57">
        <v>29500948</v>
      </c>
      <c r="C1035" s="57">
        <v>19</v>
      </c>
      <c r="D1035" s="57">
        <v>12</v>
      </c>
      <c r="E1035" s="58">
        <v>44481</v>
      </c>
      <c r="F1035" s="59" t="s">
        <v>39</v>
      </c>
      <c r="G1035" s="57"/>
      <c r="H1035" s="61" t="str">
        <f>IFERROR(VLOOKUP(Abfalldokumentation!$B1035,Artikel!A:C,3,FALSE),Abfalldokumentation!$B1035)</f>
        <v>VOS URW-VS-SPICKER-NATU</v>
      </c>
      <c r="I1035" s="90" t="str">
        <f>VLOOKUP(V1035,'Linien - BU'!A:B,2,FALSE)</f>
        <v>BU1</v>
      </c>
      <c r="J1035" s="91">
        <f t="shared" si="112"/>
        <v>19</v>
      </c>
      <c r="K1035" s="92">
        <f>Abfalldokumentation!$E1035</f>
        <v>44481</v>
      </c>
      <c r="L1035" s="91" t="str">
        <f>IFERROR(IF(AND(OR(Abfalldokumentation!$I1035="BU3",Abfalldokumentation!$I1035="Verkauf"),Abfalldokumentation!$N1035="Schimmel",Abfalldokumentation!$O1035="keinen Abnehmer/kein Schälpersonal"),"Div. Zipfel, ES ohne Verwendung",VLOOKUP(Abfalldokumentation!$M1035,Produktgruppen!A:B,2,FALSE)),"-")</f>
        <v>Vorschmelz</v>
      </c>
      <c r="M1035" s="93" t="str">
        <f>IFERROR(VLOOKUP(Abfalldokumentation!$W1035,Artikel!A:C,3,FALSE),Abfalldokumentation!$W1035)</f>
        <v>VOS URW-VS-SPICKER-NATU</v>
      </c>
      <c r="N1035" s="94" t="str">
        <f>VLOOKUP(D1035,'Liste Gründe'!A:D,2,FALSE)</f>
        <v>Schimmel</v>
      </c>
      <c r="O1035" s="92" t="str">
        <f>IF(ISBLANK(F1035),VLOOKUP(Abfalldokumentation!$X1035,'Liste Gründe'!A:D,3,FALSE),F1035)</f>
        <v>keine Verarbeitung</v>
      </c>
      <c r="P1035" s="94" t="str">
        <f>IF(ISBLANK(Abfalldokumentation!$G1035),"-",Abfalldokumentation!$G1035)</f>
        <v>-</v>
      </c>
      <c r="Q1035" s="93">
        <f t="shared" si="113"/>
        <v>41</v>
      </c>
      <c r="R1035" s="94" t="str">
        <f t="shared" si="114"/>
        <v>Produkte</v>
      </c>
      <c r="S1035" s="94" t="str">
        <f t="shared" si="115"/>
        <v>BUs</v>
      </c>
      <c r="T1035" s="94" t="str">
        <f t="shared" si="116"/>
        <v>Symptome</v>
      </c>
      <c r="U1035" s="94">
        <f>IFERROR(VLOOKUP(Abfalldokumentation!$W1035,Kennzahlen!S:U,3,FALSE)*Abfalldokumentation!$J1035,"0")</f>
        <v>9.5</v>
      </c>
      <c r="V1035" s="93" t="str">
        <f>IF(ISBLANK(A1035),VLOOKUP(Abfalldokumentation!$W1035,'Linien - BU'!R:S,2,FALSE),A1035)</f>
        <v>Schmelze</v>
      </c>
      <c r="W1035" s="95">
        <f t="shared" si="117"/>
        <v>29500948</v>
      </c>
      <c r="X1035" s="108">
        <f t="shared" si="118"/>
        <v>12</v>
      </c>
      <c r="AB1035" s="3"/>
      <c r="AD1035" s="3"/>
      <c r="AF1035" s="34"/>
      <c r="AG1035" s="34"/>
      <c r="AH1035" s="34"/>
    </row>
    <row r="1036" spans="1:34" ht="30" customHeight="1" x14ac:dyDescent="0.25">
      <c r="A1036" s="50" t="s">
        <v>41</v>
      </c>
      <c r="B1036" s="51">
        <v>29500949</v>
      </c>
      <c r="C1036" s="51">
        <v>3</v>
      </c>
      <c r="D1036" s="51">
        <v>12</v>
      </c>
      <c r="E1036" s="52">
        <v>44481</v>
      </c>
      <c r="F1036" s="53" t="s">
        <v>39</v>
      </c>
      <c r="G1036" s="51"/>
      <c r="H1036" s="55" t="str">
        <f>IFERROR(VLOOKUP(Abfalldokumentation!$B1036,Artikel!A:C,3,FALSE),Abfalldokumentation!$B1036)</f>
        <v>VOS URW-VS-SCHI</v>
      </c>
      <c r="I1036" s="96" t="str">
        <f>VLOOKUP(V1036,'Linien - BU'!A:B,2,FALSE)</f>
        <v>BU1</v>
      </c>
      <c r="J1036" s="97">
        <f t="shared" si="112"/>
        <v>3</v>
      </c>
      <c r="K1036" s="98">
        <f>Abfalldokumentation!$E1036</f>
        <v>44481</v>
      </c>
      <c r="L1036" s="97" t="str">
        <f>IFERROR(IF(AND(OR(Abfalldokumentation!$I1036="BU3",Abfalldokumentation!$I1036="Verkauf"),Abfalldokumentation!$N1036="Schimmel",Abfalldokumentation!$O1036="keinen Abnehmer/kein Schälpersonal"),"Div. Zipfel, ES ohne Verwendung",VLOOKUP(Abfalldokumentation!$M1036,Produktgruppen!A:B,2,FALSE)),"-")</f>
        <v>Vorschmelz</v>
      </c>
      <c r="M1036" s="99" t="str">
        <f>IFERROR(VLOOKUP(Abfalldokumentation!$W1036,Artikel!A:C,3,FALSE),Abfalldokumentation!$W1036)</f>
        <v>VOS URW-VS-SCHI</v>
      </c>
      <c r="N1036" s="100" t="str">
        <f>VLOOKUP(D1036,'Liste Gründe'!A:D,2,FALSE)</f>
        <v>Schimmel</v>
      </c>
      <c r="O1036" s="98" t="str">
        <f>IF(ISBLANK(F1036),VLOOKUP(Abfalldokumentation!$X1036,'Liste Gründe'!A:D,3,FALSE),F1036)</f>
        <v>keine Verarbeitung</v>
      </c>
      <c r="P1036" s="100" t="str">
        <f>IF(ISBLANK(Abfalldokumentation!$G1036),"-",Abfalldokumentation!$G1036)</f>
        <v>-</v>
      </c>
      <c r="Q1036" s="99">
        <f t="shared" si="113"/>
        <v>41</v>
      </c>
      <c r="R1036" s="100" t="str">
        <f t="shared" si="114"/>
        <v>Produkte</v>
      </c>
      <c r="S1036" s="100" t="str">
        <f t="shared" si="115"/>
        <v>BUs</v>
      </c>
      <c r="T1036" s="100" t="str">
        <f t="shared" si="116"/>
        <v>Symptome</v>
      </c>
      <c r="U1036" s="100">
        <f>IFERROR(VLOOKUP(Abfalldokumentation!$W1036,Kennzahlen!S:U,3,FALSE)*Abfalldokumentation!$J1036,"0")</f>
        <v>1.5</v>
      </c>
      <c r="V1036" s="99" t="str">
        <f>IF(ISBLANK(A1036),VLOOKUP(Abfalldokumentation!$W1036,'Linien - BU'!R:S,2,FALSE),A1036)</f>
        <v>Schmelze</v>
      </c>
      <c r="W1036" s="95">
        <f t="shared" si="117"/>
        <v>29500949</v>
      </c>
      <c r="X1036" s="108">
        <f t="shared" si="118"/>
        <v>12</v>
      </c>
      <c r="AB1036" s="3"/>
      <c r="AD1036" s="3"/>
      <c r="AF1036" s="34"/>
      <c r="AG1036" s="34"/>
      <c r="AH1036" s="34"/>
    </row>
    <row r="1037" spans="1:34" ht="30" customHeight="1" x14ac:dyDescent="0.25">
      <c r="A1037" s="56" t="s">
        <v>8</v>
      </c>
      <c r="B1037" s="57">
        <v>29500967</v>
      </c>
      <c r="C1037" s="57">
        <v>20</v>
      </c>
      <c r="D1037" s="57">
        <v>12</v>
      </c>
      <c r="E1037" s="58">
        <v>44481</v>
      </c>
      <c r="F1037" s="59"/>
      <c r="G1037" s="57" t="s">
        <v>15267</v>
      </c>
      <c r="H1037" s="61" t="str">
        <f>IFERROR(VLOOKUP(Abfalldokumentation!$B1037,Artikel!A:C,3,FALSE),Abfalldokumentation!$B1037)</f>
        <v>ABS BERGK BERGLANDMILCH</v>
      </c>
      <c r="I1037" s="90" t="str">
        <f>VLOOKUP(V1037,'Linien - BU'!A:B,2,FALSE)</f>
        <v>BU3</v>
      </c>
      <c r="J1037" s="91">
        <f t="shared" si="112"/>
        <v>20</v>
      </c>
      <c r="K1037" s="92">
        <f>Abfalldokumentation!$E1037</f>
        <v>44481</v>
      </c>
      <c r="L1037" s="91" t="str">
        <f>IFERROR(IF(AND(OR(Abfalldokumentation!$I1037="BU3",Abfalldokumentation!$I1037="Verkauf"),Abfalldokumentation!$N1037="Schimmel",Abfalldokumentation!$O1037="keinen Abnehmer/kein Schälpersonal"),"Div. Zipfel, ES ohne Verwendung",VLOOKUP(Abfalldokumentation!$M1037,Produktgruppen!A:B,2,FALSE)),"-")</f>
        <v>ABS</v>
      </c>
      <c r="M1037" s="93" t="str">
        <f>IFERROR(VLOOKUP(Abfalldokumentation!$W1037,Artikel!A:C,3,FALSE),Abfalldokumentation!$W1037)</f>
        <v>ABS BERGK BERGLANDMILCH</v>
      </c>
      <c r="N1037" s="94" t="str">
        <f>VLOOKUP(D1037,'Liste Gründe'!A:D,2,FALSE)</f>
        <v>Schimmel</v>
      </c>
      <c r="O1037" s="92" t="str">
        <f>IF(ISBLANK(F1037),VLOOKUP(Abfalldokumentation!$X1037,'Liste Gründe'!A:D,3,FALSE),F1037)</f>
        <v>Schimmel</v>
      </c>
      <c r="P1037" s="94" t="str">
        <f>IF(ISBLANK(Abfalldokumentation!$G1037),"-",Abfalldokumentation!$G1037)</f>
        <v>Endstücke</v>
      </c>
      <c r="Q1037" s="93">
        <f t="shared" si="113"/>
        <v>41</v>
      </c>
      <c r="R1037" s="94" t="str">
        <f t="shared" si="114"/>
        <v>Produkte</v>
      </c>
      <c r="S1037" s="94" t="str">
        <f t="shared" si="115"/>
        <v>BUs</v>
      </c>
      <c r="T1037" s="94" t="str">
        <f t="shared" si="116"/>
        <v>Symptome</v>
      </c>
      <c r="U1037" s="94" t="str">
        <f>IFERROR(VLOOKUP(Abfalldokumentation!$W1037,Kennzahlen!S:U,3,FALSE)*Abfalldokumentation!$J1037,"0")</f>
        <v>0</v>
      </c>
      <c r="V1037" s="93" t="str">
        <f>IF(ISBLANK(A1037),VLOOKUP(Abfalldokumentation!$W1037,'Linien - BU'!R:S,2,FALSE),A1037)</f>
        <v>BU3</v>
      </c>
      <c r="W1037" s="95">
        <f t="shared" si="117"/>
        <v>29500967</v>
      </c>
      <c r="X1037" s="108">
        <f t="shared" si="118"/>
        <v>12</v>
      </c>
      <c r="AB1037" s="3"/>
      <c r="AD1037" s="3"/>
      <c r="AF1037" s="34"/>
      <c r="AG1037" s="34"/>
      <c r="AH1037" s="34"/>
    </row>
    <row r="1038" spans="1:34" ht="30" customHeight="1" x14ac:dyDescent="0.25">
      <c r="A1038" s="50" t="s">
        <v>15044</v>
      </c>
      <c r="B1038" s="51">
        <v>29501079</v>
      </c>
      <c r="C1038" s="51">
        <v>30</v>
      </c>
      <c r="D1038" s="51">
        <v>12</v>
      </c>
      <c r="E1038" s="52">
        <v>44481</v>
      </c>
      <c r="F1038" s="53" t="s">
        <v>15041</v>
      </c>
      <c r="G1038" s="51" t="s">
        <v>19</v>
      </c>
      <c r="H1038" s="55" t="str">
        <f>IFERROR(VLOOKUP(Abfalldokumentation!$B1038,Artikel!A:C,3,FALSE),Abfalldokumentation!$B1038)</f>
        <v>VOS GRW-CHILI-NAT ENDST</v>
      </c>
      <c r="I1038" s="96" t="str">
        <f>VLOOKUP(V1038,'Linien - BU'!A:B,2,FALSE)</f>
        <v>Verkauf</v>
      </c>
      <c r="J1038" s="97">
        <f t="shared" si="112"/>
        <v>30</v>
      </c>
      <c r="K1038" s="98">
        <f>Abfalldokumentation!$E1038</f>
        <v>44481</v>
      </c>
      <c r="L1038" s="97" t="str">
        <f>IFERROR(IF(AND(OR(Abfalldokumentation!$I1038="BU3",Abfalldokumentation!$I1038="Verkauf"),Abfalldokumentation!$N1038="Schimmel",Abfalldokumentation!$O1038="keinen Abnehmer/kein Schälpersonal"),"Div. Zipfel, ES ohne Verwendung",VLOOKUP(Abfalldokumentation!$M1038,Produktgruppen!A:B,2,FALSE)),"-")</f>
        <v>Div. Zipfel, ES ohne Verwendung</v>
      </c>
      <c r="M1038" s="99" t="str">
        <f>IFERROR(VLOOKUP(Abfalldokumentation!$W1038,Artikel!A:C,3,FALSE),Abfalldokumentation!$W1038)</f>
        <v>VOS GRW-CHILI-NAT ENDST</v>
      </c>
      <c r="N1038" s="100" t="str">
        <f>VLOOKUP(D1038,'Liste Gründe'!A:D,2,FALSE)</f>
        <v>Schimmel</v>
      </c>
      <c r="O1038" s="98" t="str">
        <f>IF(ISBLANK(F1038),VLOOKUP(Abfalldokumentation!$X1038,'Liste Gründe'!A:D,3,FALSE),F1038)</f>
        <v>keinen Abnehmer/kein Schälpersonal</v>
      </c>
      <c r="P1038" s="100" t="str">
        <f>IF(ISBLANK(Abfalldokumentation!$G1038),"-",Abfalldokumentation!$G1038)</f>
        <v>mehr VOS als Rework</v>
      </c>
      <c r="Q1038" s="99">
        <f t="shared" si="113"/>
        <v>41</v>
      </c>
      <c r="R1038" s="100" t="str">
        <f t="shared" si="114"/>
        <v>Produkte</v>
      </c>
      <c r="S1038" s="100" t="str">
        <f t="shared" si="115"/>
        <v>BUs</v>
      </c>
      <c r="T1038" s="100" t="str">
        <f t="shared" si="116"/>
        <v>Symptome</v>
      </c>
      <c r="U1038" s="100">
        <f>IFERROR(VLOOKUP(Abfalldokumentation!$W1038,Kennzahlen!S:U,3,FALSE)*Abfalldokumentation!$J1038,"0")</f>
        <v>15</v>
      </c>
      <c r="V1038" s="99" t="str">
        <f>IF(ISBLANK(A1038),VLOOKUP(Abfalldokumentation!$W1038,'Linien - BU'!R:S,2,FALSE),A1038)</f>
        <v>Verkauf</v>
      </c>
      <c r="W1038" s="95">
        <f t="shared" si="117"/>
        <v>29501079</v>
      </c>
      <c r="X1038" s="108">
        <f t="shared" si="118"/>
        <v>12</v>
      </c>
      <c r="AB1038" s="3"/>
      <c r="AD1038" s="3"/>
      <c r="AF1038" s="34"/>
      <c r="AG1038" s="34"/>
      <c r="AH1038" s="34"/>
    </row>
    <row r="1039" spans="1:34" ht="30" customHeight="1" x14ac:dyDescent="0.25">
      <c r="A1039" s="56" t="s">
        <v>88</v>
      </c>
      <c r="B1039" s="57">
        <v>29900002</v>
      </c>
      <c r="C1039" s="57">
        <v>257</v>
      </c>
      <c r="D1039" s="57">
        <v>12</v>
      </c>
      <c r="E1039" s="58">
        <v>44481</v>
      </c>
      <c r="F1039" s="59" t="s">
        <v>15037</v>
      </c>
      <c r="G1039" s="57"/>
      <c r="H1039" s="61" t="str">
        <f>IFERROR(VLOOKUP(Abfalldokumentation!$B1039,Artikel!A:C,3,FALSE),Abfalldokumentation!$B1039)</f>
        <v>VOS VEG-SCH MILD</v>
      </c>
      <c r="I1039" s="90" t="str">
        <f>VLOOKUP(V1039,'Linien - BU'!A:B,2,FALSE)</f>
        <v>BU3</v>
      </c>
      <c r="J1039" s="91">
        <f t="shared" si="112"/>
        <v>257</v>
      </c>
      <c r="K1039" s="92">
        <f>Abfalldokumentation!$E1039</f>
        <v>44481</v>
      </c>
      <c r="L1039" s="91" t="str">
        <f>IFERROR(IF(AND(OR(Abfalldokumentation!$I1039="BU3",Abfalldokumentation!$I1039="Verkauf"),Abfalldokumentation!$N1039="Schimmel",Abfalldokumentation!$O1039="keinen Abnehmer/kein Schälpersonal"),"Div. Zipfel, ES ohne Verwendung",VLOOKUP(Abfalldokumentation!$M1039,Produktgruppen!A:B,2,FALSE)),"-")</f>
        <v>vegan</v>
      </c>
      <c r="M1039" s="93" t="str">
        <f>IFERROR(VLOOKUP(Abfalldokumentation!$W1039,Artikel!A:C,3,FALSE),Abfalldokumentation!$W1039)</f>
        <v>VOS VEG-SCH MILD</v>
      </c>
      <c r="N1039" s="94" t="str">
        <f>VLOOKUP(D1039,'Liste Gründe'!A:D,2,FALSE)</f>
        <v>Schimmel</v>
      </c>
      <c r="O1039" s="92" t="str">
        <f>IF(ISBLANK(F1039),VLOOKUP(Abfalldokumentation!$X1039,'Liste Gründe'!A:D,3,FALSE),F1039)</f>
        <v>VOS &gt; Einsatz</v>
      </c>
      <c r="P1039" s="94" t="str">
        <f>IF(ISBLANK(Abfalldokumentation!$G1039),"-",Abfalldokumentation!$G1039)</f>
        <v>-</v>
      </c>
      <c r="Q1039" s="93">
        <f t="shared" si="113"/>
        <v>41</v>
      </c>
      <c r="R1039" s="94" t="str">
        <f t="shared" si="114"/>
        <v>Produkte</v>
      </c>
      <c r="S1039" s="94" t="str">
        <f t="shared" si="115"/>
        <v>BUs</v>
      </c>
      <c r="T1039" s="94" t="str">
        <f t="shared" si="116"/>
        <v>Symptome</v>
      </c>
      <c r="U1039" s="94">
        <f>IFERROR(VLOOKUP(Abfalldokumentation!$W1039,Kennzahlen!S:U,3,FALSE)*Abfalldokumentation!$J1039,"0")</f>
        <v>128.5</v>
      </c>
      <c r="V1039" s="93" t="str">
        <f>IF(ISBLANK(A1039),VLOOKUP(Abfalldokumentation!$W1039,'Linien - BU'!R:S,2,FALSE),A1039)</f>
        <v>Bu3</v>
      </c>
      <c r="W1039" s="95">
        <f t="shared" si="117"/>
        <v>29900002</v>
      </c>
      <c r="X1039" s="108">
        <f t="shared" si="118"/>
        <v>12</v>
      </c>
      <c r="AB1039" s="3"/>
      <c r="AD1039" s="3"/>
      <c r="AF1039" s="34"/>
      <c r="AG1039" s="34"/>
      <c r="AH1039" s="34"/>
    </row>
    <row r="1040" spans="1:34" ht="30" customHeight="1" x14ac:dyDescent="0.25">
      <c r="A1040" s="50" t="s">
        <v>88</v>
      </c>
      <c r="B1040" s="51">
        <v>29900003</v>
      </c>
      <c r="C1040" s="51">
        <v>240</v>
      </c>
      <c r="D1040" s="51">
        <v>12</v>
      </c>
      <c r="E1040" s="52">
        <v>44481</v>
      </c>
      <c r="F1040" s="53" t="s">
        <v>15037</v>
      </c>
      <c r="G1040" s="51"/>
      <c r="H1040" s="55" t="str">
        <f>IFERROR(VLOOKUP(Abfalldokumentation!$B1040,Artikel!A:C,3,FALSE),Abfalldokumentation!$B1040)</f>
        <v>VOS VEG-SCH WÜRZIG</v>
      </c>
      <c r="I1040" s="96" t="str">
        <f>VLOOKUP(V1040,'Linien - BU'!A:B,2,FALSE)</f>
        <v>BU3</v>
      </c>
      <c r="J1040" s="97">
        <f t="shared" si="112"/>
        <v>240</v>
      </c>
      <c r="K1040" s="98">
        <f>Abfalldokumentation!$E1040</f>
        <v>44481</v>
      </c>
      <c r="L1040" s="97" t="str">
        <f>IFERROR(IF(AND(OR(Abfalldokumentation!$I1040="BU3",Abfalldokumentation!$I1040="Verkauf"),Abfalldokumentation!$N1040="Schimmel",Abfalldokumentation!$O1040="keinen Abnehmer/kein Schälpersonal"),"Div. Zipfel, ES ohne Verwendung",VLOOKUP(Abfalldokumentation!$M1040,Produktgruppen!A:B,2,FALSE)),"-")</f>
        <v>vegan</v>
      </c>
      <c r="M1040" s="99" t="str">
        <f>IFERROR(VLOOKUP(Abfalldokumentation!$W1040,Artikel!A:C,3,FALSE),Abfalldokumentation!$W1040)</f>
        <v>VOS VEG-SCH WÜRZIG</v>
      </c>
      <c r="N1040" s="100" t="str">
        <f>VLOOKUP(D1040,'Liste Gründe'!A:D,2,FALSE)</f>
        <v>Schimmel</v>
      </c>
      <c r="O1040" s="98" t="str">
        <f>IF(ISBLANK(F1040),VLOOKUP(Abfalldokumentation!$X1040,'Liste Gründe'!A:D,3,FALSE),F1040)</f>
        <v>VOS &gt; Einsatz</v>
      </c>
      <c r="P1040" s="100" t="str">
        <f>IF(ISBLANK(Abfalldokumentation!$G1040),"-",Abfalldokumentation!$G1040)</f>
        <v>-</v>
      </c>
      <c r="Q1040" s="99">
        <f t="shared" si="113"/>
        <v>41</v>
      </c>
      <c r="R1040" s="100" t="str">
        <f t="shared" si="114"/>
        <v>Produkte</v>
      </c>
      <c r="S1040" s="100" t="str">
        <f t="shared" si="115"/>
        <v>BUs</v>
      </c>
      <c r="T1040" s="100" t="str">
        <f t="shared" si="116"/>
        <v>Symptome</v>
      </c>
      <c r="U1040" s="100">
        <f>IFERROR(VLOOKUP(Abfalldokumentation!$W1040,Kennzahlen!S:U,3,FALSE)*Abfalldokumentation!$J1040,"0")</f>
        <v>120</v>
      </c>
      <c r="V1040" s="99" t="str">
        <f>IF(ISBLANK(A1040),VLOOKUP(Abfalldokumentation!$W1040,'Linien - BU'!R:S,2,FALSE),A1040)</f>
        <v>Bu3</v>
      </c>
      <c r="W1040" s="95">
        <f t="shared" si="117"/>
        <v>29900003</v>
      </c>
      <c r="X1040" s="108">
        <f t="shared" si="118"/>
        <v>12</v>
      </c>
      <c r="AB1040" s="3"/>
      <c r="AD1040" s="3"/>
      <c r="AF1040" s="34"/>
      <c r="AG1040" s="34"/>
      <c r="AH1040" s="34"/>
    </row>
    <row r="1041" spans="1:34" ht="30" customHeight="1" x14ac:dyDescent="0.25">
      <c r="A1041" s="56" t="s">
        <v>15044</v>
      </c>
      <c r="B1041" s="57">
        <v>49500213</v>
      </c>
      <c r="C1041" s="57">
        <v>162</v>
      </c>
      <c r="D1041" s="57">
        <v>62</v>
      </c>
      <c r="E1041" s="58">
        <v>44481</v>
      </c>
      <c r="F1041" s="59"/>
      <c r="G1041" s="57"/>
      <c r="H1041" s="61" t="str">
        <f>IFERROR(VLOOKUP(Abfalldokumentation!$B1041,Artikel!A:C,3,FALSE),Abfalldokumentation!$B1041)</f>
        <v>RÄU-END RW-CHILI 200G Z</v>
      </c>
      <c r="I1041" s="90" t="str">
        <f>VLOOKUP(V1041,'Linien - BU'!A:B,2,FALSE)</f>
        <v>Verkauf</v>
      </c>
      <c r="J1041" s="91">
        <f t="shared" si="112"/>
        <v>162</v>
      </c>
      <c r="K1041" s="92">
        <f>Abfalldokumentation!$E1041</f>
        <v>44481</v>
      </c>
      <c r="L1041" s="91" t="str">
        <f>IFERROR(IF(AND(OR(Abfalldokumentation!$I1041="BU3",Abfalldokumentation!$I1041="Verkauf"),Abfalldokumentation!$N1041="Schimmel",Abfalldokumentation!$O1041="keinen Abnehmer/kein Schälpersonal"),"Div. Zipfel, ES ohne Verwendung",VLOOKUP(Abfalldokumentation!$M1041,Produktgruppen!A:B,2,FALSE)),"-")</f>
        <v>Fertigware</v>
      </c>
      <c r="M1041" s="93" t="str">
        <f>IFERROR(VLOOKUP(Abfalldokumentation!$W1041,Artikel!A:C,3,FALSE),Abfalldokumentation!$W1041)</f>
        <v>RÄU-END RW-CHILI 200G Z</v>
      </c>
      <c r="N1041" s="94" t="str">
        <f>VLOOKUP(D1041,'Liste Gründe'!A:D,2,FALSE)</f>
        <v>Schimmel</v>
      </c>
      <c r="O1041" s="92" t="str">
        <f>IF(ISBLANK(F1041),VLOOKUP(Abfalldokumentation!$X1041,'Liste Gründe'!A:D,3,FALSE),F1041)</f>
        <v>keinen Abnehmer</v>
      </c>
      <c r="P1041" s="94" t="str">
        <f>IF(ISBLANK(Abfalldokumentation!$G1041),"-",Abfalldokumentation!$G1041)</f>
        <v>-</v>
      </c>
      <c r="Q1041" s="93">
        <f t="shared" si="113"/>
        <v>41</v>
      </c>
      <c r="R1041" s="94" t="str">
        <f t="shared" si="114"/>
        <v>Produkte</v>
      </c>
      <c r="S1041" s="94" t="str">
        <f t="shared" si="115"/>
        <v>BUs</v>
      </c>
      <c r="T1041" s="94" t="str">
        <f t="shared" si="116"/>
        <v>Symptome</v>
      </c>
      <c r="U1041" s="94">
        <f>IFERROR(VLOOKUP(Abfalldokumentation!$W1041,Kennzahlen!S:U,3,FALSE)*Abfalldokumentation!$J1041,"0")</f>
        <v>59.389199999999995</v>
      </c>
      <c r="V1041" s="93" t="str">
        <f>IF(ISBLANK(A1041),VLOOKUP(Abfalldokumentation!$W1041,'Linien - BU'!R:S,2,FALSE),A1041)</f>
        <v>Verkauf</v>
      </c>
      <c r="W1041" s="95">
        <f t="shared" si="117"/>
        <v>49500213</v>
      </c>
      <c r="X1041" s="108">
        <f t="shared" si="118"/>
        <v>62</v>
      </c>
      <c r="AB1041" s="3"/>
      <c r="AD1041" s="3"/>
      <c r="AF1041" s="34"/>
      <c r="AG1041" s="34"/>
      <c r="AH1041" s="34"/>
    </row>
    <row r="1042" spans="1:34" ht="30" customHeight="1" x14ac:dyDescent="0.25">
      <c r="A1042" s="50" t="s">
        <v>15134</v>
      </c>
      <c r="B1042" s="51">
        <v>49900001</v>
      </c>
      <c r="C1042" s="51">
        <v>253</v>
      </c>
      <c r="D1042" s="51">
        <v>12</v>
      </c>
      <c r="E1042" s="52">
        <v>44481</v>
      </c>
      <c r="F1042" s="53" t="s">
        <v>15037</v>
      </c>
      <c r="G1042" s="51"/>
      <c r="H1042" s="55" t="str">
        <f>IFERROR(VLOOKUP(Abfalldokumentation!$B1042,Artikel!A:C,3,FALSE),Abfalldokumentation!$B1042)</f>
        <v>VOS VEG-SCH-MILD-VAKU</v>
      </c>
      <c r="I1042" s="96" t="str">
        <f>VLOOKUP(V1042,'Linien - BU'!A:B,2,FALSE)</f>
        <v>BU3</v>
      </c>
      <c r="J1042" s="97">
        <f t="shared" si="112"/>
        <v>253</v>
      </c>
      <c r="K1042" s="98">
        <f>Abfalldokumentation!$E1042</f>
        <v>44481</v>
      </c>
      <c r="L1042" s="97" t="str">
        <f>IFERROR(IF(AND(OR(Abfalldokumentation!$I1042="BU3",Abfalldokumentation!$I1042="Verkauf"),Abfalldokumentation!$N1042="Schimmel",Abfalldokumentation!$O1042="keinen Abnehmer/kein Schälpersonal"),"Div. Zipfel, ES ohne Verwendung",VLOOKUP(Abfalldokumentation!$M1042,Produktgruppen!A:B,2,FALSE)),"-")</f>
        <v>vegan</v>
      </c>
      <c r="M1042" s="99" t="str">
        <f>IFERROR(VLOOKUP(Abfalldokumentation!$W1042,Artikel!A:C,3,FALSE),Abfalldokumentation!$W1042)</f>
        <v>VOS VEG-SCH-MILD-VAKU</v>
      </c>
      <c r="N1042" s="100" t="str">
        <f>VLOOKUP(D1042,'Liste Gründe'!A:D,2,FALSE)</f>
        <v>Schimmel</v>
      </c>
      <c r="O1042" s="98" t="str">
        <f>IF(ISBLANK(F1042),VLOOKUP(Abfalldokumentation!$X1042,'Liste Gründe'!A:D,3,FALSE),F1042)</f>
        <v>VOS &gt; Einsatz</v>
      </c>
      <c r="P1042" s="100" t="str">
        <f>IF(ISBLANK(Abfalldokumentation!$G1042),"-",Abfalldokumentation!$G1042)</f>
        <v>-</v>
      </c>
      <c r="Q1042" s="99">
        <f t="shared" si="113"/>
        <v>41</v>
      </c>
      <c r="R1042" s="100" t="str">
        <f t="shared" si="114"/>
        <v>Produkte</v>
      </c>
      <c r="S1042" s="100" t="str">
        <f t="shared" si="115"/>
        <v>BUs</v>
      </c>
      <c r="T1042" s="100" t="str">
        <f t="shared" si="116"/>
        <v>Symptome</v>
      </c>
      <c r="U1042" s="100">
        <f>IFERROR(VLOOKUP(Abfalldokumentation!$W1042,Kennzahlen!S:U,3,FALSE)*Abfalldokumentation!$J1042,"0")</f>
        <v>130.042</v>
      </c>
      <c r="V1042" s="99" t="str">
        <f>IF(ISBLANK(A1042),VLOOKUP(Abfalldokumentation!$W1042,'Linien - BU'!R:S,2,FALSE),A1042)</f>
        <v>bu3</v>
      </c>
      <c r="W1042" s="95">
        <f t="shared" si="117"/>
        <v>49900001</v>
      </c>
      <c r="X1042" s="108">
        <f t="shared" si="118"/>
        <v>12</v>
      </c>
      <c r="AB1042" s="3"/>
      <c r="AD1042" s="3"/>
      <c r="AF1042" s="34"/>
      <c r="AG1042" s="34"/>
      <c r="AH1042" s="34"/>
    </row>
    <row r="1043" spans="1:34" ht="30" customHeight="1" x14ac:dyDescent="0.25">
      <c r="A1043" s="56" t="s">
        <v>15134</v>
      </c>
      <c r="B1043" s="57">
        <v>49900002</v>
      </c>
      <c r="C1043" s="57">
        <v>348</v>
      </c>
      <c r="D1043" s="57">
        <v>12</v>
      </c>
      <c r="E1043" s="58">
        <v>44481</v>
      </c>
      <c r="F1043" s="59" t="s">
        <v>15037</v>
      </c>
      <c r="G1043" s="57"/>
      <c r="H1043" s="61" t="str">
        <f>IFERROR(VLOOKUP(Abfalldokumentation!$B1043,Artikel!A:C,3,FALSE),Abfalldokumentation!$B1043)</f>
        <v>VOS VEG-SCH-WÜRZIG-VAKU</v>
      </c>
      <c r="I1043" s="90" t="str">
        <f>VLOOKUP(V1043,'Linien - BU'!A:B,2,FALSE)</f>
        <v>BU3</v>
      </c>
      <c r="J1043" s="91">
        <f t="shared" si="112"/>
        <v>348</v>
      </c>
      <c r="K1043" s="92">
        <f>Abfalldokumentation!$E1043</f>
        <v>44481</v>
      </c>
      <c r="L1043" s="91" t="str">
        <f>IFERROR(IF(AND(OR(Abfalldokumentation!$I1043="BU3",Abfalldokumentation!$I1043="Verkauf"),Abfalldokumentation!$N1043="Schimmel",Abfalldokumentation!$O1043="keinen Abnehmer/kein Schälpersonal"),"Div. Zipfel, ES ohne Verwendung",VLOOKUP(Abfalldokumentation!$M1043,Produktgruppen!A:B,2,FALSE)),"-")</f>
        <v>vegan</v>
      </c>
      <c r="M1043" s="93" t="str">
        <f>IFERROR(VLOOKUP(Abfalldokumentation!$W1043,Artikel!A:C,3,FALSE),Abfalldokumentation!$W1043)</f>
        <v>VOS VEG-SCH-WÜRZIG-VAKU</v>
      </c>
      <c r="N1043" s="94" t="str">
        <f>VLOOKUP(D1043,'Liste Gründe'!A:D,2,FALSE)</f>
        <v>Schimmel</v>
      </c>
      <c r="O1043" s="92" t="str">
        <f>IF(ISBLANK(F1043),VLOOKUP(Abfalldokumentation!$X1043,'Liste Gründe'!A:D,3,FALSE),F1043)</f>
        <v>VOS &gt; Einsatz</v>
      </c>
      <c r="P1043" s="94" t="str">
        <f>IF(ISBLANK(Abfalldokumentation!$G1043),"-",Abfalldokumentation!$G1043)</f>
        <v>-</v>
      </c>
      <c r="Q1043" s="93">
        <f t="shared" si="113"/>
        <v>41</v>
      </c>
      <c r="R1043" s="94" t="str">
        <f t="shared" si="114"/>
        <v>Produkte</v>
      </c>
      <c r="S1043" s="94" t="str">
        <f t="shared" si="115"/>
        <v>BUs</v>
      </c>
      <c r="T1043" s="94" t="str">
        <f t="shared" si="116"/>
        <v>Symptome</v>
      </c>
      <c r="U1043" s="94">
        <f>IFERROR(VLOOKUP(Abfalldokumentation!$W1043,Kennzahlen!S:U,3,FALSE)*Abfalldokumentation!$J1043,"0")</f>
        <v>178.87200000000001</v>
      </c>
      <c r="V1043" s="93" t="str">
        <f>IF(ISBLANK(A1043),VLOOKUP(Abfalldokumentation!$W1043,'Linien - BU'!R:S,2,FALSE),A1043)</f>
        <v>bu3</v>
      </c>
      <c r="W1043" s="95">
        <f t="shared" si="117"/>
        <v>49900002</v>
      </c>
      <c r="X1043" s="108">
        <f t="shared" si="118"/>
        <v>12</v>
      </c>
      <c r="AB1043" s="3"/>
      <c r="AD1043" s="3"/>
      <c r="AF1043" s="34"/>
      <c r="AG1043" s="34"/>
      <c r="AH1043" s="34"/>
    </row>
    <row r="1044" spans="1:34" ht="30" customHeight="1" x14ac:dyDescent="0.25">
      <c r="A1044" s="50" t="s">
        <v>15044</v>
      </c>
      <c r="B1044" s="51">
        <v>59500051</v>
      </c>
      <c r="C1044" s="51">
        <v>1831</v>
      </c>
      <c r="D1044" s="51">
        <v>12</v>
      </c>
      <c r="E1044" s="52">
        <v>44481</v>
      </c>
      <c r="F1044" s="53" t="s">
        <v>15045</v>
      </c>
      <c r="G1044" s="51" t="s">
        <v>36</v>
      </c>
      <c r="H1044" s="55" t="str">
        <f>IFERROR(VLOOKUP(Abfalldokumentation!$B1044,Artikel!A:C,3,FALSE),Abfalldokumentation!$B1044)</f>
        <v>Abschnitte Landkäse Ber</v>
      </c>
      <c r="I1044" s="96" t="str">
        <f>VLOOKUP(V1044,'Linien - BU'!A:B,2,FALSE)</f>
        <v>Verkauf</v>
      </c>
      <c r="J1044" s="97">
        <f t="shared" si="112"/>
        <v>1831</v>
      </c>
      <c r="K1044" s="98">
        <f>Abfalldokumentation!$E1044</f>
        <v>44481</v>
      </c>
      <c r="L1044" s="97" t="str">
        <f>IFERROR(IF(AND(OR(Abfalldokumentation!$I1044="BU3",Abfalldokumentation!$I1044="Verkauf"),Abfalldokumentation!$N1044="Schimmel",Abfalldokumentation!$O1044="keinen Abnehmer/kein Schälpersonal"),"Div. Zipfel, ES ohne Verwendung",VLOOKUP(Abfalldokumentation!$M1044,Produktgruppen!A:B,2,FALSE)),"-")</f>
        <v>ABS</v>
      </c>
      <c r="M1044" s="99" t="str">
        <f>IFERROR(VLOOKUP(Abfalldokumentation!$W1044,Artikel!A:C,3,FALSE),Abfalldokumentation!$W1044)</f>
        <v>Abschnitte Landkäse Ber</v>
      </c>
      <c r="N1044" s="100" t="str">
        <f>VLOOKUP(D1044,'Liste Gründe'!A:D,2,FALSE)</f>
        <v>Schimmel</v>
      </c>
      <c r="O1044" s="98" t="str">
        <f>IF(ISBLANK(F1044),VLOOKUP(Abfalldokumentation!$X1044,'Liste Gründe'!A:D,3,FALSE),F1044)</f>
        <v>Abnehmer ist kurzfristig abgesprungen</v>
      </c>
      <c r="P1044" s="100" t="str">
        <f>IF(ISBLANK(Abfalldokumentation!$G1044),"-",Abfalldokumentation!$G1044)</f>
        <v>-</v>
      </c>
      <c r="Q1044" s="99">
        <f t="shared" si="113"/>
        <v>41</v>
      </c>
      <c r="R1044" s="100" t="str">
        <f t="shared" si="114"/>
        <v>Produkte</v>
      </c>
      <c r="S1044" s="100" t="str">
        <f t="shared" si="115"/>
        <v>BUs</v>
      </c>
      <c r="T1044" s="100" t="str">
        <f t="shared" si="116"/>
        <v>Symptome</v>
      </c>
      <c r="U1044" s="100">
        <f>IFERROR(VLOOKUP(Abfalldokumentation!$W1044,Kennzahlen!S:U,3,FALSE)*Abfalldokumentation!$J1044,"0")</f>
        <v>1914.6767000000002</v>
      </c>
      <c r="V1044" s="99" t="str">
        <f>IF(ISBLANK(A1044),VLOOKUP(Abfalldokumentation!$W1044,'Linien - BU'!R:S,2,FALSE),A1044)</f>
        <v>Verkauf</v>
      </c>
      <c r="W1044" s="95">
        <f t="shared" si="117"/>
        <v>59500051</v>
      </c>
      <c r="X1044" s="108">
        <f t="shared" si="118"/>
        <v>12</v>
      </c>
      <c r="AB1044" s="3"/>
      <c r="AD1044" s="3"/>
      <c r="AF1044" s="34"/>
      <c r="AG1044" s="34"/>
      <c r="AH1044" s="34"/>
    </row>
    <row r="1045" spans="1:34" ht="30" customHeight="1" x14ac:dyDescent="0.25">
      <c r="A1045" s="56" t="s">
        <v>63</v>
      </c>
      <c r="B1045" s="57" t="s">
        <v>75</v>
      </c>
      <c r="C1045" s="57">
        <v>258</v>
      </c>
      <c r="D1045" s="57">
        <v>30</v>
      </c>
      <c r="E1045" s="58">
        <v>44481</v>
      </c>
      <c r="F1045" s="59"/>
      <c r="G1045" s="57" t="s">
        <v>19</v>
      </c>
      <c r="H1045" s="61" t="str">
        <f>IFERROR(VLOOKUP(Abfalldokumentation!$B1045,Artikel!A:C,3,FALSE),Abfalldokumentation!$B1045)</f>
        <v>Diverses</v>
      </c>
      <c r="I1045" s="90" t="str">
        <f>VLOOKUP(V1045,'Linien - BU'!A:B,2,FALSE)</f>
        <v>BU1</v>
      </c>
      <c r="J1045" s="91">
        <f t="shared" si="112"/>
        <v>258</v>
      </c>
      <c r="K1045" s="92">
        <f>Abfalldokumentation!$E1045</f>
        <v>44481</v>
      </c>
      <c r="L1045" s="91" t="str">
        <f>IFERROR(IF(AND(OR(Abfalldokumentation!$I1045="BU3",Abfalldokumentation!$I1045="Verkauf"),Abfalldokumentation!$N1045="Schimmel",Abfalldokumentation!$O1045="keinen Abnehmer/kein Schälpersonal"),"Div. Zipfel, ES ohne Verwendung",VLOOKUP(Abfalldokumentation!$M1045,Produktgruppen!A:B,2,FALSE)),"-")</f>
        <v>Diverses</v>
      </c>
      <c r="M1045" s="93" t="str">
        <f>IFERROR(VLOOKUP(Abfalldokumentation!$W1045,Artikel!A:C,3,FALSE),Abfalldokumentation!$W1045)</f>
        <v>Diverses</v>
      </c>
      <c r="N1045" s="94" t="str">
        <f>VLOOKUP(D1045,'Liste Gründe'!A:D,2,FALSE)</f>
        <v>Linienbezogen</v>
      </c>
      <c r="O1045" s="92" t="str">
        <f>IF(ISBLANK(F1045),VLOOKUP(Abfalldokumentation!$X1045,'Liste Gründe'!A:D,3,FALSE),F1045)</f>
        <v>Maschinenabfall</v>
      </c>
      <c r="P1045" s="94" t="str">
        <f>IF(ISBLANK(Abfalldokumentation!$G1045),"-",Abfalldokumentation!$G1045)</f>
        <v>mehr VOS als Rework</v>
      </c>
      <c r="Q1045" s="93">
        <f t="shared" si="113"/>
        <v>41</v>
      </c>
      <c r="R1045" s="94" t="str">
        <f t="shared" si="114"/>
        <v>Produkte</v>
      </c>
      <c r="S1045" s="94" t="str">
        <f t="shared" si="115"/>
        <v>BUs</v>
      </c>
      <c r="T1045" s="94" t="str">
        <f t="shared" si="116"/>
        <v>Symptome</v>
      </c>
      <c r="U1045" s="94" t="str">
        <f>IFERROR(VLOOKUP(Abfalldokumentation!$W1045,Kennzahlen!S:U,3,FALSE)*Abfalldokumentation!$J1045,"0")</f>
        <v>0</v>
      </c>
      <c r="V1045" s="93" t="str">
        <f>IF(ISBLANK(A1045),VLOOKUP(Abfalldokumentation!$W1045,'Linien - BU'!R:S,2,FALSE),A1045)</f>
        <v>Abfüllung</v>
      </c>
      <c r="W1045" s="95" t="str">
        <f t="shared" si="117"/>
        <v>Diverses</v>
      </c>
      <c r="X1045" s="108">
        <f t="shared" si="118"/>
        <v>30</v>
      </c>
      <c r="AB1045" s="3"/>
      <c r="AD1045" s="3"/>
      <c r="AF1045" s="34"/>
      <c r="AG1045" s="34"/>
      <c r="AH1045" s="34"/>
    </row>
    <row r="1046" spans="1:34" ht="30" customHeight="1" x14ac:dyDescent="0.25">
      <c r="A1046" s="50" t="s">
        <v>15112</v>
      </c>
      <c r="B1046" s="51" t="s">
        <v>75</v>
      </c>
      <c r="C1046" s="51">
        <v>20</v>
      </c>
      <c r="D1046" s="51">
        <v>30</v>
      </c>
      <c r="E1046" s="52">
        <v>44481</v>
      </c>
      <c r="F1046" s="53"/>
      <c r="G1046" s="51"/>
      <c r="H1046" s="55" t="str">
        <f>IFERROR(VLOOKUP(Abfalldokumentation!$B1046,Artikel!A:C,3,FALSE),Abfalldokumentation!$B1046)</f>
        <v>Diverses</v>
      </c>
      <c r="I1046" s="96" t="str">
        <f>VLOOKUP(V1046,'Linien - BU'!A:B,2,FALSE)</f>
        <v>BU4</v>
      </c>
      <c r="J1046" s="97">
        <f t="shared" si="112"/>
        <v>20</v>
      </c>
      <c r="K1046" s="98">
        <f>Abfalldokumentation!$E1046</f>
        <v>44481</v>
      </c>
      <c r="L1046" s="97" t="str">
        <f>IFERROR(IF(AND(OR(Abfalldokumentation!$I1046="BU3",Abfalldokumentation!$I1046="Verkauf"),Abfalldokumentation!$N1046="Schimmel",Abfalldokumentation!$O1046="keinen Abnehmer/kein Schälpersonal"),"Div. Zipfel, ES ohne Verwendung",VLOOKUP(Abfalldokumentation!$M1046,Produktgruppen!A:B,2,FALSE)),"-")</f>
        <v>Diverses</v>
      </c>
      <c r="M1046" s="99" t="str">
        <f>IFERROR(VLOOKUP(Abfalldokumentation!$W1046,Artikel!A:C,3,FALSE),Abfalldokumentation!$W1046)</f>
        <v>Diverses</v>
      </c>
      <c r="N1046" s="100" t="str">
        <f>VLOOKUP(D1046,'Liste Gründe'!A:D,2,FALSE)</f>
        <v>Linienbezogen</v>
      </c>
      <c r="O1046" s="98" t="str">
        <f>IF(ISBLANK(F1046),VLOOKUP(Abfalldokumentation!$X1046,'Liste Gründe'!A:D,3,FALSE),F1046)</f>
        <v>Maschinenabfall</v>
      </c>
      <c r="P1046" s="100" t="str">
        <f>IF(ISBLANK(Abfalldokumentation!$G1046),"-",Abfalldokumentation!$G1046)</f>
        <v>-</v>
      </c>
      <c r="Q1046" s="99">
        <f t="shared" si="113"/>
        <v>41</v>
      </c>
      <c r="R1046" s="100" t="str">
        <f t="shared" si="114"/>
        <v>Produkte</v>
      </c>
      <c r="S1046" s="100" t="str">
        <f t="shared" si="115"/>
        <v>BUs</v>
      </c>
      <c r="T1046" s="100" t="str">
        <f t="shared" si="116"/>
        <v>Symptome</v>
      </c>
      <c r="U1046" s="100" t="str">
        <f>IFERROR(VLOOKUP(Abfalldokumentation!$W1046,Kennzahlen!S:U,3,FALSE)*Abfalldokumentation!$J1046,"0")</f>
        <v>0</v>
      </c>
      <c r="V1046" s="99" t="str">
        <f>IF(ISBLANK(A1046),VLOOKUP(Abfalldokumentation!$W1046,'Linien - BU'!R:S,2,FALSE),A1046)</f>
        <v>bu4</v>
      </c>
      <c r="W1046" s="95" t="str">
        <f t="shared" si="117"/>
        <v>Diverses</v>
      </c>
      <c r="X1046" s="108">
        <f t="shared" si="118"/>
        <v>30</v>
      </c>
      <c r="AB1046" s="3"/>
      <c r="AD1046" s="3"/>
      <c r="AF1046" s="34"/>
      <c r="AG1046" s="34"/>
      <c r="AH1046" s="34"/>
    </row>
    <row r="1047" spans="1:34" ht="30" customHeight="1" x14ac:dyDescent="0.25">
      <c r="A1047" s="56" t="s">
        <v>15135</v>
      </c>
      <c r="B1047" s="57" t="s">
        <v>75</v>
      </c>
      <c r="C1047" s="57">
        <v>26</v>
      </c>
      <c r="D1047" s="57">
        <v>30</v>
      </c>
      <c r="E1047" s="58">
        <v>44481</v>
      </c>
      <c r="F1047" s="59"/>
      <c r="G1047" s="57" t="s">
        <v>15038</v>
      </c>
      <c r="H1047" s="61" t="str">
        <f>IFERROR(VLOOKUP(Abfalldokumentation!$B1047,Artikel!A:C,3,FALSE),Abfalldokumentation!$B1047)</f>
        <v>Diverses</v>
      </c>
      <c r="I1047" s="90" t="str">
        <f>VLOOKUP(V1047,'Linien - BU'!A:B,2,FALSE)</f>
        <v>BU3</v>
      </c>
      <c r="J1047" s="91">
        <f t="shared" si="112"/>
        <v>26</v>
      </c>
      <c r="K1047" s="92">
        <f>Abfalldokumentation!$E1047</f>
        <v>44481</v>
      </c>
      <c r="L1047" s="91" t="str">
        <f>IFERROR(IF(AND(OR(Abfalldokumentation!$I1047="BU3",Abfalldokumentation!$I1047="Verkauf"),Abfalldokumentation!$N1047="Schimmel",Abfalldokumentation!$O1047="keinen Abnehmer/kein Schälpersonal"),"Div. Zipfel, ES ohne Verwendung",VLOOKUP(Abfalldokumentation!$M1047,Produktgruppen!A:B,2,FALSE)),"-")</f>
        <v>Diverses</v>
      </c>
      <c r="M1047" s="93" t="str">
        <f>IFERROR(VLOOKUP(Abfalldokumentation!$W1047,Artikel!A:C,3,FALSE),Abfalldokumentation!$W1047)</f>
        <v>Diverses</v>
      </c>
      <c r="N1047" s="94" t="str">
        <f>VLOOKUP(D1047,'Liste Gründe'!A:D,2,FALSE)</f>
        <v>Linienbezogen</v>
      </c>
      <c r="O1047" s="92" t="str">
        <f>IF(ISBLANK(F1047),VLOOKUP(Abfalldokumentation!$X1047,'Liste Gründe'!A:D,3,FALSE),F1047)</f>
        <v>Maschinenabfall</v>
      </c>
      <c r="P1047" s="94" t="str">
        <f>IF(ISBLANK(Abfalldokumentation!$G1047),"-",Abfalldokumentation!$G1047)</f>
        <v>spezifischer Einsatz</v>
      </c>
      <c r="Q1047" s="93">
        <f t="shared" si="113"/>
        <v>41</v>
      </c>
      <c r="R1047" s="94" t="str">
        <f t="shared" si="114"/>
        <v>Produkte</v>
      </c>
      <c r="S1047" s="94" t="str">
        <f t="shared" si="115"/>
        <v>BUs</v>
      </c>
      <c r="T1047" s="94" t="str">
        <f t="shared" si="116"/>
        <v>Symptome</v>
      </c>
      <c r="U1047" s="94" t="str">
        <f>IFERROR(VLOOKUP(Abfalldokumentation!$W1047,Kennzahlen!S:U,3,FALSE)*Abfalldokumentation!$J1047,"0")</f>
        <v>0</v>
      </c>
      <c r="V1047" s="93" t="str">
        <f>IF(ISBLANK(A1047),VLOOKUP(Abfalldokumentation!$W1047,'Linien - BU'!R:S,2,FALSE),A1047)</f>
        <v>l33</v>
      </c>
      <c r="W1047" s="95" t="str">
        <f t="shared" si="117"/>
        <v>Diverses</v>
      </c>
      <c r="X1047" s="108">
        <f t="shared" si="118"/>
        <v>30</v>
      </c>
      <c r="AB1047" s="3"/>
      <c r="AD1047" s="3"/>
      <c r="AF1047" s="34"/>
      <c r="AG1047" s="34"/>
      <c r="AH1047" s="34"/>
    </row>
    <row r="1048" spans="1:34" ht="30" customHeight="1" x14ac:dyDescent="0.25">
      <c r="A1048" s="50" t="s">
        <v>59</v>
      </c>
      <c r="B1048" s="51" t="s">
        <v>57</v>
      </c>
      <c r="C1048" s="51">
        <v>2</v>
      </c>
      <c r="D1048" s="51">
        <v>74</v>
      </c>
      <c r="E1048" s="52">
        <v>44481</v>
      </c>
      <c r="F1048" s="53"/>
      <c r="G1048" s="51"/>
      <c r="H1048" s="55" t="str">
        <f>IFERROR(VLOOKUP(Abfalldokumentation!$B1048,Artikel!A:C,3,FALSE),Abfalldokumentation!$B1048)</f>
        <v>Laborproben</v>
      </c>
      <c r="I1048" s="96" t="str">
        <f>VLOOKUP(V1048,'Linien - BU'!A:B,2,FALSE)</f>
        <v>Rest</v>
      </c>
      <c r="J1048" s="97">
        <f t="shared" si="112"/>
        <v>2</v>
      </c>
      <c r="K1048" s="98">
        <f>Abfalldokumentation!$E1048</f>
        <v>44481</v>
      </c>
      <c r="L1048" s="97" t="str">
        <f>IFERROR(IF(AND(OR(Abfalldokumentation!$I1048="BU3",Abfalldokumentation!$I1048="Verkauf"),Abfalldokumentation!$N1048="Schimmel",Abfalldokumentation!$O1048="keinen Abnehmer/kein Schälpersonal"),"Div. Zipfel, ES ohne Verwendung",VLOOKUP(Abfalldokumentation!$M1048,Produktgruppen!A:B,2,FALSE)),"-")</f>
        <v>Qualitätssicherung</v>
      </c>
      <c r="M1048" s="99" t="str">
        <f>IFERROR(VLOOKUP(Abfalldokumentation!$W1048,Artikel!A:C,3,FALSE),Abfalldokumentation!$W1048)</f>
        <v>Laborproben</v>
      </c>
      <c r="N1048" s="100" t="str">
        <f>VLOOKUP(D1048,'Liste Gründe'!A:D,2,FALSE)</f>
        <v>Qualitätssicherung</v>
      </c>
      <c r="O1048" s="98" t="str">
        <f>IF(ISBLANK(F1048),VLOOKUP(Abfalldokumentation!$X1048,'Liste Gründe'!A:D,3,FALSE),F1048)</f>
        <v>Sensorik</v>
      </c>
      <c r="P1048" s="100" t="str">
        <f>IF(ISBLANK(Abfalldokumentation!$G1048),"-",Abfalldokumentation!$G1048)</f>
        <v>-</v>
      </c>
      <c r="Q1048" s="99">
        <f t="shared" si="113"/>
        <v>41</v>
      </c>
      <c r="R1048" s="100" t="str">
        <f t="shared" si="114"/>
        <v>Produkte</v>
      </c>
      <c r="S1048" s="100" t="str">
        <f t="shared" si="115"/>
        <v>BUs</v>
      </c>
      <c r="T1048" s="100" t="str">
        <f t="shared" si="116"/>
        <v>Symptome</v>
      </c>
      <c r="U1048" s="100" t="str">
        <f>IFERROR(VLOOKUP(Abfalldokumentation!$W1048,Kennzahlen!S:U,3,FALSE)*Abfalldokumentation!$J1048,"0")</f>
        <v>0</v>
      </c>
      <c r="V1048" s="99" t="str">
        <f>IF(ISBLANK(A1048),VLOOKUP(Abfalldokumentation!$W1048,'Linien - BU'!R:S,2,FALSE),A1048)</f>
        <v>Labor</v>
      </c>
      <c r="W1048" s="95" t="str">
        <f t="shared" si="117"/>
        <v>Laborproben</v>
      </c>
      <c r="X1048" s="108">
        <f t="shared" si="118"/>
        <v>74</v>
      </c>
      <c r="AB1048" s="3"/>
      <c r="AD1048" s="3"/>
      <c r="AF1048" s="34"/>
      <c r="AG1048" s="34"/>
      <c r="AH1048" s="34"/>
    </row>
    <row r="1049" spans="1:34" ht="30" customHeight="1" x14ac:dyDescent="0.25">
      <c r="A1049" s="56" t="s">
        <v>59</v>
      </c>
      <c r="B1049" s="57" t="s">
        <v>57</v>
      </c>
      <c r="C1049" s="57">
        <v>147</v>
      </c>
      <c r="D1049" s="57">
        <v>73</v>
      </c>
      <c r="E1049" s="58">
        <v>44481</v>
      </c>
      <c r="F1049" s="59"/>
      <c r="G1049" s="57"/>
      <c r="H1049" s="61" t="str">
        <f>IFERROR(VLOOKUP(Abfalldokumentation!$B1049,Artikel!A:C,3,FALSE),Abfalldokumentation!$B1049)</f>
        <v>Laborproben</v>
      </c>
      <c r="I1049" s="90" t="str">
        <f>VLOOKUP(V1049,'Linien - BU'!A:B,2,FALSE)</f>
        <v>Rest</v>
      </c>
      <c r="J1049" s="91">
        <f t="shared" si="112"/>
        <v>147</v>
      </c>
      <c r="K1049" s="92">
        <f>Abfalldokumentation!$E1049</f>
        <v>44481</v>
      </c>
      <c r="L1049" s="91" t="str">
        <f>IFERROR(IF(AND(OR(Abfalldokumentation!$I1049="BU3",Abfalldokumentation!$I1049="Verkauf"),Abfalldokumentation!$N1049="Schimmel",Abfalldokumentation!$O1049="keinen Abnehmer/kein Schälpersonal"),"Div. Zipfel, ES ohne Verwendung",VLOOKUP(Abfalldokumentation!$M1049,Produktgruppen!A:B,2,FALSE)),"-")</f>
        <v>Qualitätssicherung</v>
      </c>
      <c r="M1049" s="93" t="str">
        <f>IFERROR(VLOOKUP(Abfalldokumentation!$W1049,Artikel!A:C,3,FALSE),Abfalldokumentation!$W1049)</f>
        <v>Laborproben</v>
      </c>
      <c r="N1049" s="94" t="str">
        <f>VLOOKUP(D1049,'Liste Gründe'!A:D,2,FALSE)</f>
        <v>Qualitätssicherung</v>
      </c>
      <c r="O1049" s="92" t="str">
        <f>IF(ISBLANK(F1049),VLOOKUP(Abfalldokumentation!$X1049,'Liste Gründe'!A:D,3,FALSE),F1049)</f>
        <v>Laborproben</v>
      </c>
      <c r="P1049" s="94" t="str">
        <f>IF(ISBLANK(Abfalldokumentation!$G1049),"-",Abfalldokumentation!$G1049)</f>
        <v>-</v>
      </c>
      <c r="Q1049" s="93">
        <f t="shared" si="113"/>
        <v>41</v>
      </c>
      <c r="R1049" s="94" t="str">
        <f t="shared" si="114"/>
        <v>Produkte</v>
      </c>
      <c r="S1049" s="94" t="str">
        <f t="shared" si="115"/>
        <v>BUs</v>
      </c>
      <c r="T1049" s="94" t="str">
        <f t="shared" si="116"/>
        <v>Symptome</v>
      </c>
      <c r="U1049" s="94" t="str">
        <f>IFERROR(VLOOKUP(Abfalldokumentation!$W1049,Kennzahlen!S:U,3,FALSE)*Abfalldokumentation!$J1049,"0")</f>
        <v>0</v>
      </c>
      <c r="V1049" s="93" t="str">
        <f>IF(ISBLANK(A1049),VLOOKUP(Abfalldokumentation!$W1049,'Linien - BU'!R:S,2,FALSE),A1049)</f>
        <v>Labor</v>
      </c>
      <c r="W1049" s="95" t="str">
        <f t="shared" si="117"/>
        <v>Laborproben</v>
      </c>
      <c r="X1049" s="108">
        <f t="shared" si="118"/>
        <v>73</v>
      </c>
      <c r="AB1049" s="3"/>
      <c r="AD1049" s="3"/>
      <c r="AF1049" s="34"/>
      <c r="AG1049" s="34"/>
      <c r="AH1049" s="34"/>
    </row>
    <row r="1050" spans="1:34" ht="30" customHeight="1" x14ac:dyDescent="0.25">
      <c r="A1050" s="50" t="s">
        <v>15134</v>
      </c>
      <c r="B1050" s="51" t="s">
        <v>15132</v>
      </c>
      <c r="C1050" s="51">
        <v>333</v>
      </c>
      <c r="D1050" s="51">
        <v>12</v>
      </c>
      <c r="E1050" s="52">
        <v>44481</v>
      </c>
      <c r="F1050" s="53"/>
      <c r="G1050" s="51" t="s">
        <v>19</v>
      </c>
      <c r="H1050" s="55" t="str">
        <f>IFERROR(VLOOKUP(Abfalldokumentation!$B1050,Artikel!A:C,3,FALSE),Abfalldokumentation!$B1050)</f>
        <v>Vorschmelz Diverses</v>
      </c>
      <c r="I1050" s="96" t="str">
        <f>VLOOKUP(V1050,'Linien - BU'!A:B,2,FALSE)</f>
        <v>BU3</v>
      </c>
      <c r="J1050" s="97">
        <f t="shared" si="112"/>
        <v>333</v>
      </c>
      <c r="K1050" s="98">
        <f>Abfalldokumentation!$E1050</f>
        <v>44481</v>
      </c>
      <c r="L1050" s="97" t="str">
        <f>IFERROR(IF(AND(OR(Abfalldokumentation!$I1050="BU3",Abfalldokumentation!$I1050="Verkauf"),Abfalldokumentation!$N1050="Schimmel",Abfalldokumentation!$O1050="keinen Abnehmer/kein Schälpersonal"),"Div. Zipfel, ES ohne Verwendung",VLOOKUP(Abfalldokumentation!$M1050,Produktgruppen!A:B,2,FALSE)),"-")</f>
        <v>Vorschmelz</v>
      </c>
      <c r="M1050" s="99" t="str">
        <f>IFERROR(VLOOKUP(Abfalldokumentation!$W1050,Artikel!A:C,3,FALSE),Abfalldokumentation!$W1050)</f>
        <v>Vorschmelz Diverses</v>
      </c>
      <c r="N1050" s="100" t="str">
        <f>VLOOKUP(D1050,'Liste Gründe'!A:D,2,FALSE)</f>
        <v>Schimmel</v>
      </c>
      <c r="O1050" s="98" t="str">
        <f>IF(ISBLANK(F1050),VLOOKUP(Abfalldokumentation!$X1050,'Liste Gründe'!A:D,3,FALSE),F1050)</f>
        <v>Schimmel</v>
      </c>
      <c r="P1050" s="100" t="str">
        <f>IF(ISBLANK(Abfalldokumentation!$G1050),"-",Abfalldokumentation!$G1050)</f>
        <v>mehr VOS als Rework</v>
      </c>
      <c r="Q1050" s="99">
        <f t="shared" si="113"/>
        <v>41</v>
      </c>
      <c r="R1050" s="100" t="str">
        <f t="shared" si="114"/>
        <v>Produkte</v>
      </c>
      <c r="S1050" s="100" t="str">
        <f t="shared" si="115"/>
        <v>BUs</v>
      </c>
      <c r="T1050" s="100" t="str">
        <f t="shared" si="116"/>
        <v>Symptome</v>
      </c>
      <c r="U1050" s="100" t="str">
        <f>IFERROR(VLOOKUP(Abfalldokumentation!$W1050,Kennzahlen!S:U,3,FALSE)*Abfalldokumentation!$J1050,"0")</f>
        <v>0</v>
      </c>
      <c r="V1050" s="99" t="str">
        <f>IF(ISBLANK(A1050),VLOOKUP(Abfalldokumentation!$W1050,'Linien - BU'!R:S,2,FALSE),A1050)</f>
        <v>bu3</v>
      </c>
      <c r="W1050" s="95" t="str">
        <f t="shared" si="117"/>
        <v>Vorschmelz Diverses</v>
      </c>
      <c r="X1050" s="108">
        <f t="shared" si="118"/>
        <v>12</v>
      </c>
      <c r="AB1050" s="3"/>
      <c r="AD1050" s="3"/>
      <c r="AF1050" s="34"/>
      <c r="AG1050" s="34"/>
      <c r="AH1050" s="34"/>
    </row>
    <row r="1051" spans="1:34" ht="30" customHeight="1" x14ac:dyDescent="0.25">
      <c r="A1051" s="56" t="s">
        <v>63</v>
      </c>
      <c r="B1051" s="57">
        <v>24000493</v>
      </c>
      <c r="C1051" s="57">
        <v>50</v>
      </c>
      <c r="D1051" s="57">
        <v>34</v>
      </c>
      <c r="E1051" s="58">
        <v>44482</v>
      </c>
      <c r="F1051" s="59" t="s">
        <v>186</v>
      </c>
      <c r="G1051" s="57"/>
      <c r="H1051" s="61" t="str">
        <f>IFERROR(VLOOKUP(Abfalldokumentation!$B1051,Artikel!A:C,3,FALSE),Abfalldokumentation!$B1051)</f>
        <v>Konzentrat in Würsten 1</v>
      </c>
      <c r="I1051" s="90" t="str">
        <f>VLOOKUP(V1051,'Linien - BU'!A:B,2,FALSE)</f>
        <v>BU1</v>
      </c>
      <c r="J1051" s="91">
        <f t="shared" si="112"/>
        <v>50</v>
      </c>
      <c r="K1051" s="92">
        <f>Abfalldokumentation!$E1051</f>
        <v>44482</v>
      </c>
      <c r="L1051" s="91" t="str">
        <f>IFERROR(IF(AND(OR(Abfalldokumentation!$I1051="BU3",Abfalldokumentation!$I1051="Verkauf"),Abfalldokumentation!$N1051="Schimmel",Abfalldokumentation!$O1051="keinen Abnehmer/kein Schälpersonal"),"Div. Zipfel, ES ohne Verwendung",VLOOKUP(Abfalldokumentation!$M1051,Produktgruppen!A:B,2,FALSE)),"-")</f>
        <v>Rohware</v>
      </c>
      <c r="M1051" s="93" t="str">
        <f>IFERROR(VLOOKUP(Abfalldokumentation!$W1051,Artikel!A:C,3,FALSE),Abfalldokumentation!$W1051)</f>
        <v>Konzentrat in Würsten 1</v>
      </c>
      <c r="N1051" s="94" t="str">
        <f>VLOOKUP(D1051,'Liste Gründe'!A:D,2,FALSE)</f>
        <v>Linienbezogen</v>
      </c>
      <c r="O1051" s="92" t="str">
        <f>IF(ISBLANK(F1051),VLOOKUP(Abfalldokumentation!$X1051,'Liste Gründe'!A:D,3,FALSE),F1051)</f>
        <v>Bodenabfall Abfüllung</v>
      </c>
      <c r="P1051" s="94" t="str">
        <f>IF(ISBLANK(Abfalldokumentation!$G1051),"-",Abfalldokumentation!$G1051)</f>
        <v>-</v>
      </c>
      <c r="Q1051" s="93">
        <f t="shared" si="113"/>
        <v>41</v>
      </c>
      <c r="R1051" s="94" t="str">
        <f t="shared" si="114"/>
        <v>Produkte</v>
      </c>
      <c r="S1051" s="94" t="str">
        <f t="shared" si="115"/>
        <v>BUs</v>
      </c>
      <c r="T1051" s="94" t="str">
        <f t="shared" si="116"/>
        <v>Symptome</v>
      </c>
      <c r="U1051" s="94" t="str">
        <f>IFERROR(VLOOKUP(Abfalldokumentation!$W1051,Kennzahlen!S:U,3,FALSE)*Abfalldokumentation!$J1051,"0")</f>
        <v>0</v>
      </c>
      <c r="V1051" s="93" t="str">
        <f>IF(ISBLANK(A1051),VLOOKUP(Abfalldokumentation!$W1051,'Linien - BU'!R:S,2,FALSE),A1051)</f>
        <v>Abfüllung</v>
      </c>
      <c r="W1051" s="95">
        <f t="shared" si="117"/>
        <v>24000493</v>
      </c>
      <c r="X1051" s="108">
        <f t="shared" si="118"/>
        <v>34</v>
      </c>
      <c r="AB1051" s="3"/>
      <c r="AD1051" s="3"/>
      <c r="AF1051" s="34"/>
      <c r="AG1051" s="34"/>
      <c r="AH1051" s="34"/>
    </row>
    <row r="1052" spans="1:34" ht="30" customHeight="1" x14ac:dyDescent="0.25">
      <c r="A1052" s="50" t="s">
        <v>56</v>
      </c>
      <c r="B1052" s="51">
        <v>29500490</v>
      </c>
      <c r="C1052" s="51">
        <v>20</v>
      </c>
      <c r="D1052" s="51">
        <v>12</v>
      </c>
      <c r="E1052" s="52">
        <v>44482</v>
      </c>
      <c r="F1052" s="53"/>
      <c r="G1052" s="51"/>
      <c r="H1052" s="55" t="str">
        <f>IFERROR(VLOOKUP(Abfalldokumentation!$B1052,Artikel!A:C,3,FALSE),Abfalldokumentation!$B1052)</f>
        <v>VOS Räucher Schinken</v>
      </c>
      <c r="I1052" s="96" t="str">
        <f>VLOOKUP(V1052,'Linien - BU'!A:B,2,FALSE)</f>
        <v>BU3</v>
      </c>
      <c r="J1052" s="97">
        <f t="shared" si="112"/>
        <v>20</v>
      </c>
      <c r="K1052" s="98">
        <f>Abfalldokumentation!$E1052</f>
        <v>44482</v>
      </c>
      <c r="L1052" s="97" t="str">
        <f>IFERROR(IF(AND(OR(Abfalldokumentation!$I1052="BU3",Abfalldokumentation!$I1052="Verkauf"),Abfalldokumentation!$N1052="Schimmel",Abfalldokumentation!$O1052="keinen Abnehmer/kein Schälpersonal"),"Div. Zipfel, ES ohne Verwendung",VLOOKUP(Abfalldokumentation!$M1052,Produktgruppen!A:B,2,FALSE)),"-")</f>
        <v>Vorschmelz</v>
      </c>
      <c r="M1052" s="99" t="str">
        <f>IFERROR(VLOOKUP(Abfalldokumentation!$W1052,Artikel!A:C,3,FALSE),Abfalldokumentation!$W1052)</f>
        <v>VOS Räucher Schinken</v>
      </c>
      <c r="N1052" s="100" t="str">
        <f>VLOOKUP(D1052,'Liste Gründe'!A:D,2,FALSE)</f>
        <v>Schimmel</v>
      </c>
      <c r="O1052" s="98" t="str">
        <f>IF(ISBLANK(F1052),VLOOKUP(Abfalldokumentation!$X1052,'Liste Gründe'!A:D,3,FALSE),F1052)</f>
        <v>Schimmel</v>
      </c>
      <c r="P1052" s="100" t="str">
        <f>IF(ISBLANK(Abfalldokumentation!$G1052),"-",Abfalldokumentation!$G1052)</f>
        <v>-</v>
      </c>
      <c r="Q1052" s="99">
        <f t="shared" si="113"/>
        <v>41</v>
      </c>
      <c r="R1052" s="100" t="str">
        <f t="shared" si="114"/>
        <v>Produkte</v>
      </c>
      <c r="S1052" s="100" t="str">
        <f t="shared" si="115"/>
        <v>BUs</v>
      </c>
      <c r="T1052" s="100" t="str">
        <f t="shared" si="116"/>
        <v>Symptome</v>
      </c>
      <c r="U1052" s="100">
        <f>IFERROR(VLOOKUP(Abfalldokumentation!$W1052,Kennzahlen!S:U,3,FALSE)*Abfalldokumentation!$J1052,"0")</f>
        <v>10</v>
      </c>
      <c r="V1052" s="99" t="str">
        <f>IF(ISBLANK(A1052),VLOOKUP(Abfalldokumentation!$W1052,'Linien - BU'!R:S,2,FALSE),A1052)</f>
        <v>WVP</v>
      </c>
      <c r="W1052" s="95">
        <f t="shared" si="117"/>
        <v>29500490</v>
      </c>
      <c r="X1052" s="108">
        <f t="shared" si="118"/>
        <v>12</v>
      </c>
      <c r="AB1052" s="3"/>
      <c r="AD1052" s="3"/>
      <c r="AF1052" s="34"/>
      <c r="AG1052" s="34"/>
      <c r="AH1052" s="34"/>
    </row>
    <row r="1053" spans="1:34" ht="30" customHeight="1" x14ac:dyDescent="0.25">
      <c r="A1053" s="56" t="s">
        <v>74</v>
      </c>
      <c r="B1053" s="57">
        <v>29500917</v>
      </c>
      <c r="C1053" s="57">
        <v>19</v>
      </c>
      <c r="D1053" s="57">
        <v>60</v>
      </c>
      <c r="E1053" s="58">
        <v>44482</v>
      </c>
      <c r="F1053" s="59"/>
      <c r="G1053" s="57"/>
      <c r="H1053" s="61" t="str">
        <f>IFERROR(VLOOKUP(Abfalldokumentation!$B1053,Artikel!A:C,3,FALSE),Abfalldokumentation!$B1053)</f>
        <v>VOS-ABS ENTSORGUNG</v>
      </c>
      <c r="I1053" s="90" t="str">
        <f>VLOOKUP(V1053,'Linien - BU'!A:B,2,FALSE)</f>
        <v>BU1</v>
      </c>
      <c r="J1053" s="91">
        <f t="shared" si="112"/>
        <v>19</v>
      </c>
      <c r="K1053" s="92">
        <f>Abfalldokumentation!$E1053</f>
        <v>44482</v>
      </c>
      <c r="L1053" s="91" t="str">
        <f>IFERROR(IF(AND(OR(Abfalldokumentation!$I1053="BU3",Abfalldokumentation!$I1053="Verkauf"),Abfalldokumentation!$N1053="Schimmel",Abfalldokumentation!$O1053="keinen Abnehmer/kein Schälpersonal"),"Div. Zipfel, ES ohne Verwendung",VLOOKUP(Abfalldokumentation!$M1053,Produktgruppen!A:B,2,FALSE)),"-")</f>
        <v>Vorschmelz</v>
      </c>
      <c r="M1053" s="93" t="str">
        <f>IFERROR(VLOOKUP(Abfalldokumentation!$W1053,Artikel!A:C,3,FALSE),Abfalldokumentation!$W1053)</f>
        <v>VOS-ABS ENTSORGUNG</v>
      </c>
      <c r="N1053" s="94" t="str">
        <f>VLOOKUP(D1053,'Liste Gründe'!A:D,2,FALSE)</f>
        <v>Rest</v>
      </c>
      <c r="O1053" s="92" t="str">
        <f>IF(ISBLANK(F1053),VLOOKUP(Abfalldokumentation!$X1053,'Liste Gründe'!A:D,3,FALSE),F1053)</f>
        <v>geschälte Rinde</v>
      </c>
      <c r="P1053" s="94" t="str">
        <f>IF(ISBLANK(Abfalldokumentation!$G1053),"-",Abfalldokumentation!$G1053)</f>
        <v>-</v>
      </c>
      <c r="Q1053" s="93">
        <f t="shared" si="113"/>
        <v>41</v>
      </c>
      <c r="R1053" s="94" t="str">
        <f t="shared" si="114"/>
        <v>Produkte</v>
      </c>
      <c r="S1053" s="94" t="str">
        <f t="shared" si="115"/>
        <v>BUs</v>
      </c>
      <c r="T1053" s="94" t="str">
        <f t="shared" si="116"/>
        <v>Symptome</v>
      </c>
      <c r="U1053" s="94">
        <f>IFERROR(VLOOKUP(Abfalldokumentation!$W1053,Kennzahlen!S:U,3,FALSE)*Abfalldokumentation!$J1053,"0")</f>
        <v>0.19</v>
      </c>
      <c r="V1053" s="93" t="str">
        <f>IF(ISBLANK(A1053),VLOOKUP(Abfalldokumentation!$W1053,'Linien - BU'!R:S,2,FALSE),A1053)</f>
        <v>RWV</v>
      </c>
      <c r="W1053" s="95">
        <f t="shared" si="117"/>
        <v>29500917</v>
      </c>
      <c r="X1053" s="108">
        <f t="shared" si="118"/>
        <v>60</v>
      </c>
      <c r="AB1053" s="3"/>
      <c r="AD1053" s="3"/>
      <c r="AF1053" s="34"/>
      <c r="AG1053" s="34"/>
      <c r="AH1053" s="34"/>
    </row>
    <row r="1054" spans="1:34" ht="30" customHeight="1" x14ac:dyDescent="0.25">
      <c r="A1054" s="50" t="s">
        <v>74</v>
      </c>
      <c r="B1054" s="51">
        <v>29500917</v>
      </c>
      <c r="C1054" s="51">
        <v>8</v>
      </c>
      <c r="D1054" s="51">
        <v>60</v>
      </c>
      <c r="E1054" s="52">
        <v>44482</v>
      </c>
      <c r="F1054" s="53"/>
      <c r="G1054" s="51"/>
      <c r="H1054" s="55" t="str">
        <f>IFERROR(VLOOKUP(Abfalldokumentation!$B1054,Artikel!A:C,3,FALSE),Abfalldokumentation!$B1054)</f>
        <v>VOS-ABS ENTSORGUNG</v>
      </c>
      <c r="I1054" s="96" t="str">
        <f>VLOOKUP(V1054,'Linien - BU'!A:B,2,FALSE)</f>
        <v>BU1</v>
      </c>
      <c r="J1054" s="97">
        <f t="shared" si="112"/>
        <v>8</v>
      </c>
      <c r="K1054" s="98">
        <f>Abfalldokumentation!$E1054</f>
        <v>44482</v>
      </c>
      <c r="L1054" s="97" t="str">
        <f>IFERROR(IF(AND(OR(Abfalldokumentation!$I1054="BU3",Abfalldokumentation!$I1054="Verkauf"),Abfalldokumentation!$N1054="Schimmel",Abfalldokumentation!$O1054="keinen Abnehmer/kein Schälpersonal"),"Div. Zipfel, ES ohne Verwendung",VLOOKUP(Abfalldokumentation!$M1054,Produktgruppen!A:B,2,FALSE)),"-")</f>
        <v>Vorschmelz</v>
      </c>
      <c r="M1054" s="99" t="str">
        <f>IFERROR(VLOOKUP(Abfalldokumentation!$W1054,Artikel!A:C,3,FALSE),Abfalldokumentation!$W1054)</f>
        <v>VOS-ABS ENTSORGUNG</v>
      </c>
      <c r="N1054" s="100" t="str">
        <f>VLOOKUP(D1054,'Liste Gründe'!A:D,2,FALSE)</f>
        <v>Rest</v>
      </c>
      <c r="O1054" s="98" t="str">
        <f>IF(ISBLANK(F1054),VLOOKUP(Abfalldokumentation!$X1054,'Liste Gründe'!A:D,3,FALSE),F1054)</f>
        <v>geschälte Rinde</v>
      </c>
      <c r="P1054" s="100" t="str">
        <f>IF(ISBLANK(Abfalldokumentation!$G1054),"-",Abfalldokumentation!$G1054)</f>
        <v>-</v>
      </c>
      <c r="Q1054" s="99">
        <f t="shared" si="113"/>
        <v>41</v>
      </c>
      <c r="R1054" s="100" t="str">
        <f t="shared" si="114"/>
        <v>Produkte</v>
      </c>
      <c r="S1054" s="100" t="str">
        <f t="shared" si="115"/>
        <v>BUs</v>
      </c>
      <c r="T1054" s="100" t="str">
        <f t="shared" si="116"/>
        <v>Symptome</v>
      </c>
      <c r="U1054" s="100">
        <f>IFERROR(VLOOKUP(Abfalldokumentation!$W1054,Kennzahlen!S:U,3,FALSE)*Abfalldokumentation!$J1054,"0")</f>
        <v>0.08</v>
      </c>
      <c r="V1054" s="99" t="str">
        <f>IF(ISBLANK(A1054),VLOOKUP(Abfalldokumentation!$W1054,'Linien - BU'!R:S,2,FALSE),A1054)</f>
        <v>RWV</v>
      </c>
      <c r="W1054" s="95">
        <f t="shared" si="117"/>
        <v>29500917</v>
      </c>
      <c r="X1054" s="108">
        <f t="shared" si="118"/>
        <v>60</v>
      </c>
      <c r="AB1054" s="3"/>
      <c r="AD1054" s="3"/>
      <c r="AF1054" s="34"/>
      <c r="AG1054" s="34"/>
      <c r="AH1054" s="34"/>
    </row>
    <row r="1055" spans="1:34" ht="30" customHeight="1" x14ac:dyDescent="0.25">
      <c r="A1055" s="56" t="s">
        <v>63</v>
      </c>
      <c r="B1055" s="57">
        <v>32000022</v>
      </c>
      <c r="C1055" s="57">
        <v>25</v>
      </c>
      <c r="D1055" s="57">
        <v>40</v>
      </c>
      <c r="E1055" s="58">
        <v>44482</v>
      </c>
      <c r="F1055" s="59"/>
      <c r="G1055" s="57"/>
      <c r="H1055" s="61" t="str">
        <f>IFERROR(VLOOKUP(Abfalldokumentation!$B1055,Artikel!A:C,3,FALSE),Abfalldokumentation!$B1055)</f>
        <v>Würste 6700g Schinken R</v>
      </c>
      <c r="I1055" s="90" t="str">
        <f>VLOOKUP(V1055,'Linien - BU'!A:B,2,FALSE)</f>
        <v>BU1</v>
      </c>
      <c r="J1055" s="91">
        <f t="shared" si="112"/>
        <v>25</v>
      </c>
      <c r="K1055" s="92">
        <f>Abfalldokumentation!$E1055</f>
        <v>44482</v>
      </c>
      <c r="L1055" s="91" t="str">
        <f>IFERROR(IF(AND(OR(Abfalldokumentation!$I1055="BU3",Abfalldokumentation!$I1055="Verkauf"),Abfalldokumentation!$N1055="Schimmel",Abfalldokumentation!$O1055="keinen Abnehmer/kein Schälpersonal"),"Div. Zipfel, ES ohne Verwendung",VLOOKUP(Abfalldokumentation!$M1055,Produktgruppen!A:B,2,FALSE)),"-")</f>
        <v>ganze Würste</v>
      </c>
      <c r="M1055" s="93" t="str">
        <f>IFERROR(VLOOKUP(Abfalldokumentation!$W1055,Artikel!A:C,3,FALSE),Abfalldokumentation!$W1055)</f>
        <v>Würste 6700g Schinken R</v>
      </c>
      <c r="N1055" s="94" t="str">
        <f>VLOOKUP(D1055,'Liste Gründe'!A:D,2,FALSE)</f>
        <v>Rest</v>
      </c>
      <c r="O1055" s="92" t="str">
        <f>IF(ISBLANK(F1055),VLOOKUP(Abfalldokumentation!$X1055,'Liste Gründe'!A:D,3,FALSE),F1055)</f>
        <v>Metall</v>
      </c>
      <c r="P1055" s="94" t="str">
        <f>IF(ISBLANK(Abfalldokumentation!$G1055),"-",Abfalldokumentation!$G1055)</f>
        <v>-</v>
      </c>
      <c r="Q1055" s="93">
        <f t="shared" si="113"/>
        <v>41</v>
      </c>
      <c r="R1055" s="94" t="str">
        <f t="shared" si="114"/>
        <v>Produkte</v>
      </c>
      <c r="S1055" s="94" t="str">
        <f t="shared" si="115"/>
        <v>BUs</v>
      </c>
      <c r="T1055" s="94" t="str">
        <f t="shared" si="116"/>
        <v>Symptome</v>
      </c>
      <c r="U1055" s="94" t="str">
        <f>IFERROR(VLOOKUP(Abfalldokumentation!$W1055,Kennzahlen!S:U,3,FALSE)*Abfalldokumentation!$J1055,"0")</f>
        <v>0</v>
      </c>
      <c r="V1055" s="93" t="str">
        <f>IF(ISBLANK(A1055),VLOOKUP(Abfalldokumentation!$W1055,'Linien - BU'!R:S,2,FALSE),A1055)</f>
        <v>Abfüllung</v>
      </c>
      <c r="W1055" s="95">
        <f t="shared" si="117"/>
        <v>32000022</v>
      </c>
      <c r="X1055" s="108">
        <f t="shared" si="118"/>
        <v>40</v>
      </c>
      <c r="AB1055" s="3"/>
      <c r="AD1055" s="3"/>
      <c r="AF1055" s="34"/>
      <c r="AG1055" s="34"/>
      <c r="AH1055" s="34"/>
    </row>
    <row r="1056" spans="1:34" ht="30" customHeight="1" x14ac:dyDescent="0.25">
      <c r="A1056" s="50" t="s">
        <v>63</v>
      </c>
      <c r="B1056" s="51">
        <v>32000027</v>
      </c>
      <c r="C1056" s="51">
        <v>25</v>
      </c>
      <c r="D1056" s="51">
        <v>34</v>
      </c>
      <c r="E1056" s="52">
        <v>44482</v>
      </c>
      <c r="F1056" s="53" t="s">
        <v>186</v>
      </c>
      <c r="G1056" s="51"/>
      <c r="H1056" s="55" t="str">
        <f>IFERROR(VLOOKUP(Abfalldokumentation!$B1056,Artikel!A:C,3,FALSE),Abfalldokumentation!$B1056)</f>
        <v>Würste 9300g Räucher na</v>
      </c>
      <c r="I1056" s="96" t="str">
        <f>VLOOKUP(V1056,'Linien - BU'!A:B,2,FALSE)</f>
        <v>BU1</v>
      </c>
      <c r="J1056" s="97">
        <f t="shared" si="112"/>
        <v>25</v>
      </c>
      <c r="K1056" s="98">
        <f>Abfalldokumentation!$E1056</f>
        <v>44482</v>
      </c>
      <c r="L1056" s="97" t="str">
        <f>IFERROR(IF(AND(OR(Abfalldokumentation!$I1056="BU3",Abfalldokumentation!$I1056="Verkauf"),Abfalldokumentation!$N1056="Schimmel",Abfalldokumentation!$O1056="keinen Abnehmer/kein Schälpersonal"),"Div. Zipfel, ES ohne Verwendung",VLOOKUP(Abfalldokumentation!$M1056,Produktgruppen!A:B,2,FALSE)),"-")</f>
        <v>ganze Würste</v>
      </c>
      <c r="M1056" s="99" t="str">
        <f>IFERROR(VLOOKUP(Abfalldokumentation!$W1056,Artikel!A:C,3,FALSE),Abfalldokumentation!$W1056)</f>
        <v>Würste 9300g Räucher na</v>
      </c>
      <c r="N1056" s="100" t="str">
        <f>VLOOKUP(D1056,'Liste Gründe'!A:D,2,FALSE)</f>
        <v>Linienbezogen</v>
      </c>
      <c r="O1056" s="98" t="str">
        <f>IF(ISBLANK(F1056),VLOOKUP(Abfalldokumentation!$X1056,'Liste Gründe'!A:D,3,FALSE),F1056)</f>
        <v>Bodenabfall Abfüllung</v>
      </c>
      <c r="P1056" s="100" t="str">
        <f>IF(ISBLANK(Abfalldokumentation!$G1056),"-",Abfalldokumentation!$G1056)</f>
        <v>-</v>
      </c>
      <c r="Q1056" s="99">
        <f t="shared" si="113"/>
        <v>41</v>
      </c>
      <c r="R1056" s="100" t="str">
        <f t="shared" si="114"/>
        <v>Produkte</v>
      </c>
      <c r="S1056" s="100" t="str">
        <f t="shared" si="115"/>
        <v>BUs</v>
      </c>
      <c r="T1056" s="100" t="str">
        <f t="shared" si="116"/>
        <v>Symptome</v>
      </c>
      <c r="U1056" s="100" t="str">
        <f>IFERROR(VLOOKUP(Abfalldokumentation!$W1056,Kennzahlen!S:U,3,FALSE)*Abfalldokumentation!$J1056,"0")</f>
        <v>0</v>
      </c>
      <c r="V1056" s="99" t="str">
        <f>IF(ISBLANK(A1056),VLOOKUP(Abfalldokumentation!$W1056,'Linien - BU'!R:S,2,FALSE),A1056)</f>
        <v>Abfüllung</v>
      </c>
      <c r="W1056" s="95">
        <f t="shared" si="117"/>
        <v>32000027</v>
      </c>
      <c r="X1056" s="108">
        <f t="shared" si="118"/>
        <v>34</v>
      </c>
      <c r="AB1056" s="3"/>
      <c r="AD1056" s="3"/>
      <c r="AF1056" s="34"/>
      <c r="AG1056" s="34"/>
      <c r="AH1056" s="34"/>
    </row>
    <row r="1057" spans="1:34" ht="30" customHeight="1" x14ac:dyDescent="0.25">
      <c r="A1057" s="56" t="s">
        <v>63</v>
      </c>
      <c r="B1057" s="57">
        <v>32000036</v>
      </c>
      <c r="C1057" s="57">
        <v>24</v>
      </c>
      <c r="D1057" s="57">
        <v>31</v>
      </c>
      <c r="E1057" s="58">
        <v>44482</v>
      </c>
      <c r="F1057" s="59" t="s">
        <v>186</v>
      </c>
      <c r="G1057" s="57"/>
      <c r="H1057" s="61" t="str">
        <f>IFERROR(VLOOKUP(Abfalldokumentation!$B1057,Artikel!A:C,3,FALSE),Abfalldokumentation!$B1057)</f>
        <v>Würste 8400g Schinkenrä</v>
      </c>
      <c r="I1057" s="90" t="str">
        <f>VLOOKUP(V1057,'Linien - BU'!A:B,2,FALSE)</f>
        <v>BU1</v>
      </c>
      <c r="J1057" s="91">
        <f t="shared" si="112"/>
        <v>24</v>
      </c>
      <c r="K1057" s="92">
        <f>Abfalldokumentation!$E1057</f>
        <v>44482</v>
      </c>
      <c r="L1057" s="91" t="str">
        <f>IFERROR(IF(AND(OR(Abfalldokumentation!$I1057="BU3",Abfalldokumentation!$I1057="Verkauf"),Abfalldokumentation!$N1057="Schimmel",Abfalldokumentation!$O1057="keinen Abnehmer/kein Schälpersonal"),"Div. Zipfel, ES ohne Verwendung",VLOOKUP(Abfalldokumentation!$M1057,Produktgruppen!A:B,2,FALSE)),"-")</f>
        <v>ganze Würste</v>
      </c>
      <c r="M1057" s="93" t="str">
        <f>IFERROR(VLOOKUP(Abfalldokumentation!$W1057,Artikel!A:C,3,FALSE),Abfalldokumentation!$W1057)</f>
        <v>Würste 8400g Schinkenrä</v>
      </c>
      <c r="N1057" s="94" t="str">
        <f>VLOOKUP(D1057,'Liste Gründe'!A:D,2,FALSE)</f>
        <v>Linienbezogen</v>
      </c>
      <c r="O1057" s="92" t="str">
        <f>IF(ISBLANK(F1057),VLOOKUP(Abfalldokumentation!$X1057,'Liste Gründe'!A:D,3,FALSE),F1057)</f>
        <v>Bodenabfall Abfüllung</v>
      </c>
      <c r="P1057" s="94" t="str">
        <f>IF(ISBLANK(Abfalldokumentation!$G1057),"-",Abfalldokumentation!$G1057)</f>
        <v>-</v>
      </c>
      <c r="Q1057" s="93">
        <f t="shared" si="113"/>
        <v>41</v>
      </c>
      <c r="R1057" s="94" t="str">
        <f t="shared" si="114"/>
        <v>Produkte</v>
      </c>
      <c r="S1057" s="94" t="str">
        <f t="shared" si="115"/>
        <v>BUs</v>
      </c>
      <c r="T1057" s="94" t="str">
        <f t="shared" si="116"/>
        <v>Symptome</v>
      </c>
      <c r="U1057" s="94" t="str">
        <f>IFERROR(VLOOKUP(Abfalldokumentation!$W1057,Kennzahlen!S:U,3,FALSE)*Abfalldokumentation!$J1057,"0")</f>
        <v>0</v>
      </c>
      <c r="V1057" s="93" t="str">
        <f>IF(ISBLANK(A1057),VLOOKUP(Abfalldokumentation!$W1057,'Linien - BU'!R:S,2,FALSE),A1057)</f>
        <v>Abfüllung</v>
      </c>
      <c r="W1057" s="95">
        <f t="shared" si="117"/>
        <v>32000036</v>
      </c>
      <c r="X1057" s="108">
        <f t="shared" si="118"/>
        <v>31</v>
      </c>
      <c r="AB1057" s="3"/>
      <c r="AD1057" s="3"/>
      <c r="AF1057" s="34"/>
      <c r="AG1057" s="34"/>
      <c r="AH1057" s="34"/>
    </row>
    <row r="1058" spans="1:34" ht="30" customHeight="1" x14ac:dyDescent="0.25">
      <c r="A1058" s="50" t="s">
        <v>63</v>
      </c>
      <c r="B1058" s="51">
        <v>32000049</v>
      </c>
      <c r="C1058" s="51">
        <v>200</v>
      </c>
      <c r="D1058" s="51">
        <v>31</v>
      </c>
      <c r="E1058" s="52">
        <v>44482</v>
      </c>
      <c r="F1058" s="53" t="s">
        <v>186</v>
      </c>
      <c r="G1058" s="51"/>
      <c r="H1058" s="55" t="str">
        <f>IFERROR(VLOOKUP(Abfalldokumentation!$B1058,Artikel!A:C,3,FALSE),Abfalldokumentation!$B1058)</f>
        <v>GRW NATUR 7,2KG</v>
      </c>
      <c r="I1058" s="96" t="str">
        <f>VLOOKUP(V1058,'Linien - BU'!A:B,2,FALSE)</f>
        <v>BU1</v>
      </c>
      <c r="J1058" s="97">
        <f t="shared" si="112"/>
        <v>200</v>
      </c>
      <c r="K1058" s="98">
        <f>Abfalldokumentation!$E1058</f>
        <v>44482</v>
      </c>
      <c r="L1058" s="97" t="str">
        <f>IFERROR(IF(AND(OR(Abfalldokumentation!$I1058="BU3",Abfalldokumentation!$I1058="Verkauf"),Abfalldokumentation!$N1058="Schimmel",Abfalldokumentation!$O1058="keinen Abnehmer/kein Schälpersonal"),"Div. Zipfel, ES ohne Verwendung",VLOOKUP(Abfalldokumentation!$M1058,Produktgruppen!A:B,2,FALSE)),"-")</f>
        <v>RW</v>
      </c>
      <c r="M1058" s="99" t="str">
        <f>IFERROR(VLOOKUP(Abfalldokumentation!$W1058,Artikel!A:C,3,FALSE),Abfalldokumentation!$W1058)</f>
        <v>GRW NATUR 7,2KG</v>
      </c>
      <c r="N1058" s="100" t="str">
        <f>VLOOKUP(D1058,'Liste Gründe'!A:D,2,FALSE)</f>
        <v>Linienbezogen</v>
      </c>
      <c r="O1058" s="98" t="str">
        <f>IF(ISBLANK(F1058),VLOOKUP(Abfalldokumentation!$X1058,'Liste Gründe'!A:D,3,FALSE),F1058)</f>
        <v>Bodenabfall Abfüllung</v>
      </c>
      <c r="P1058" s="100" t="str">
        <f>IF(ISBLANK(Abfalldokumentation!$G1058),"-",Abfalldokumentation!$G1058)</f>
        <v>-</v>
      </c>
      <c r="Q1058" s="99">
        <f t="shared" si="113"/>
        <v>41</v>
      </c>
      <c r="R1058" s="100" t="str">
        <f t="shared" si="114"/>
        <v>Produkte</v>
      </c>
      <c r="S1058" s="100" t="str">
        <f t="shared" si="115"/>
        <v>BUs</v>
      </c>
      <c r="T1058" s="100" t="str">
        <f t="shared" si="116"/>
        <v>Symptome</v>
      </c>
      <c r="U1058" s="100" t="str">
        <f>IFERROR(VLOOKUP(Abfalldokumentation!$W1058,Kennzahlen!S:U,3,FALSE)*Abfalldokumentation!$J1058,"0")</f>
        <v>0</v>
      </c>
      <c r="V1058" s="99" t="str">
        <f>IF(ISBLANK(A1058),VLOOKUP(Abfalldokumentation!$W1058,'Linien - BU'!R:S,2,FALSE),A1058)</f>
        <v>Abfüllung</v>
      </c>
      <c r="W1058" s="95">
        <f t="shared" si="117"/>
        <v>32000049</v>
      </c>
      <c r="X1058" s="108">
        <f t="shared" si="118"/>
        <v>31</v>
      </c>
      <c r="AB1058" s="3"/>
      <c r="AD1058" s="3"/>
      <c r="AF1058" s="34"/>
      <c r="AG1058" s="34"/>
      <c r="AH1058" s="34"/>
    </row>
    <row r="1059" spans="1:34" ht="30" customHeight="1" x14ac:dyDescent="0.25">
      <c r="A1059" s="56" t="s">
        <v>63</v>
      </c>
      <c r="B1059" s="57">
        <v>32000106</v>
      </c>
      <c r="C1059" s="57">
        <v>50</v>
      </c>
      <c r="D1059" s="57">
        <v>31</v>
      </c>
      <c r="E1059" s="58">
        <v>44482</v>
      </c>
      <c r="F1059" s="59" t="s">
        <v>186</v>
      </c>
      <c r="G1059" s="57"/>
      <c r="H1059" s="61" t="str">
        <f>IFERROR(VLOOKUP(Abfalldokumentation!$B1059,Artikel!A:C,3,FALSE),Abfalldokumentation!$B1059)</f>
        <v>GRW SCHI-NAT 7,2GK NEUE</v>
      </c>
      <c r="I1059" s="90" t="str">
        <f>VLOOKUP(V1059,'Linien - BU'!A:B,2,FALSE)</f>
        <v>BU1</v>
      </c>
      <c r="J1059" s="91">
        <f t="shared" si="112"/>
        <v>50</v>
      </c>
      <c r="K1059" s="92">
        <f>Abfalldokumentation!$E1059</f>
        <v>44482</v>
      </c>
      <c r="L1059" s="91" t="str">
        <f>IFERROR(IF(AND(OR(Abfalldokumentation!$I1059="BU3",Abfalldokumentation!$I1059="Verkauf"),Abfalldokumentation!$N1059="Schimmel",Abfalldokumentation!$O1059="keinen Abnehmer/kein Schälpersonal"),"Div. Zipfel, ES ohne Verwendung",VLOOKUP(Abfalldokumentation!$M1059,Produktgruppen!A:B,2,FALSE)),"-")</f>
        <v>RW</v>
      </c>
      <c r="M1059" s="93" t="str">
        <f>IFERROR(VLOOKUP(Abfalldokumentation!$W1059,Artikel!A:C,3,FALSE),Abfalldokumentation!$W1059)</f>
        <v>GRW SCHI-NAT 7,2GK NEUE</v>
      </c>
      <c r="N1059" s="94" t="str">
        <f>VLOOKUP(D1059,'Liste Gründe'!A:D,2,FALSE)</f>
        <v>Linienbezogen</v>
      </c>
      <c r="O1059" s="92" t="str">
        <f>IF(ISBLANK(F1059),VLOOKUP(Abfalldokumentation!$X1059,'Liste Gründe'!A:D,3,FALSE),F1059)</f>
        <v>Bodenabfall Abfüllung</v>
      </c>
      <c r="P1059" s="94" t="str">
        <f>IF(ISBLANK(Abfalldokumentation!$G1059),"-",Abfalldokumentation!$G1059)</f>
        <v>-</v>
      </c>
      <c r="Q1059" s="93">
        <f t="shared" si="113"/>
        <v>41</v>
      </c>
      <c r="R1059" s="94" t="str">
        <f t="shared" si="114"/>
        <v>Produkte</v>
      </c>
      <c r="S1059" s="94" t="str">
        <f t="shared" si="115"/>
        <v>BUs</v>
      </c>
      <c r="T1059" s="94" t="str">
        <f t="shared" si="116"/>
        <v>Symptome</v>
      </c>
      <c r="U1059" s="94" t="str">
        <f>IFERROR(VLOOKUP(Abfalldokumentation!$W1059,Kennzahlen!S:U,3,FALSE)*Abfalldokumentation!$J1059,"0")</f>
        <v>0</v>
      </c>
      <c r="V1059" s="93" t="str">
        <f>IF(ISBLANK(A1059),VLOOKUP(Abfalldokumentation!$W1059,'Linien - BU'!R:S,2,FALSE),A1059)</f>
        <v>Abfüllung</v>
      </c>
      <c r="W1059" s="95">
        <f t="shared" si="117"/>
        <v>32000106</v>
      </c>
      <c r="X1059" s="108">
        <f t="shared" si="118"/>
        <v>31</v>
      </c>
      <c r="AB1059" s="3"/>
      <c r="AD1059" s="3"/>
      <c r="AF1059" s="34"/>
      <c r="AG1059" s="34"/>
      <c r="AH1059" s="34"/>
    </row>
    <row r="1060" spans="1:34" ht="30" customHeight="1" x14ac:dyDescent="0.25">
      <c r="A1060" s="50" t="s">
        <v>63</v>
      </c>
      <c r="B1060" s="51">
        <v>32000106</v>
      </c>
      <c r="C1060" s="51">
        <v>25</v>
      </c>
      <c r="D1060" s="51">
        <v>34</v>
      </c>
      <c r="E1060" s="52">
        <v>44482</v>
      </c>
      <c r="F1060" s="53" t="s">
        <v>186</v>
      </c>
      <c r="G1060" s="51"/>
      <c r="H1060" s="55" t="str">
        <f>IFERROR(VLOOKUP(Abfalldokumentation!$B1060,Artikel!A:C,3,FALSE),Abfalldokumentation!$B1060)</f>
        <v>GRW SCHI-NAT 7,2GK NEUE</v>
      </c>
      <c r="I1060" s="96" t="str">
        <f>VLOOKUP(V1060,'Linien - BU'!A:B,2,FALSE)</f>
        <v>BU1</v>
      </c>
      <c r="J1060" s="97">
        <f t="shared" si="112"/>
        <v>25</v>
      </c>
      <c r="K1060" s="98">
        <f>Abfalldokumentation!$E1060</f>
        <v>44482</v>
      </c>
      <c r="L1060" s="97" t="str">
        <f>IFERROR(IF(AND(OR(Abfalldokumentation!$I1060="BU3",Abfalldokumentation!$I1060="Verkauf"),Abfalldokumentation!$N1060="Schimmel",Abfalldokumentation!$O1060="keinen Abnehmer/kein Schälpersonal"),"Div. Zipfel, ES ohne Verwendung",VLOOKUP(Abfalldokumentation!$M1060,Produktgruppen!A:B,2,FALSE)),"-")</f>
        <v>RW</v>
      </c>
      <c r="M1060" s="99" t="str">
        <f>IFERROR(VLOOKUP(Abfalldokumentation!$W1060,Artikel!A:C,3,FALSE),Abfalldokumentation!$W1060)</f>
        <v>GRW SCHI-NAT 7,2GK NEUE</v>
      </c>
      <c r="N1060" s="100" t="str">
        <f>VLOOKUP(D1060,'Liste Gründe'!A:D,2,FALSE)</f>
        <v>Linienbezogen</v>
      </c>
      <c r="O1060" s="98" t="str">
        <f>IF(ISBLANK(F1060),VLOOKUP(Abfalldokumentation!$X1060,'Liste Gründe'!A:D,3,FALSE),F1060)</f>
        <v>Bodenabfall Abfüllung</v>
      </c>
      <c r="P1060" s="100" t="str">
        <f>IF(ISBLANK(Abfalldokumentation!$G1060),"-",Abfalldokumentation!$G1060)</f>
        <v>-</v>
      </c>
      <c r="Q1060" s="99">
        <f t="shared" si="113"/>
        <v>41</v>
      </c>
      <c r="R1060" s="100" t="str">
        <f t="shared" si="114"/>
        <v>Produkte</v>
      </c>
      <c r="S1060" s="100" t="str">
        <f t="shared" si="115"/>
        <v>BUs</v>
      </c>
      <c r="T1060" s="100" t="str">
        <f t="shared" si="116"/>
        <v>Symptome</v>
      </c>
      <c r="U1060" s="100" t="str">
        <f>IFERROR(VLOOKUP(Abfalldokumentation!$W1060,Kennzahlen!S:U,3,FALSE)*Abfalldokumentation!$J1060,"0")</f>
        <v>0</v>
      </c>
      <c r="V1060" s="99" t="str">
        <f>IF(ISBLANK(A1060),VLOOKUP(Abfalldokumentation!$W1060,'Linien - BU'!R:S,2,FALSE),A1060)</f>
        <v>Abfüllung</v>
      </c>
      <c r="W1060" s="95">
        <f t="shared" si="117"/>
        <v>32000106</v>
      </c>
      <c r="X1060" s="108">
        <f t="shared" si="118"/>
        <v>34</v>
      </c>
      <c r="AB1060" s="3"/>
      <c r="AD1060" s="3"/>
      <c r="AF1060" s="34"/>
      <c r="AG1060" s="34"/>
      <c r="AH1060" s="34"/>
    </row>
    <row r="1061" spans="1:34" ht="30" customHeight="1" x14ac:dyDescent="0.25">
      <c r="A1061" s="56" t="s">
        <v>15134</v>
      </c>
      <c r="B1061" s="57">
        <v>49500166</v>
      </c>
      <c r="C1061" s="57">
        <v>211</v>
      </c>
      <c r="D1061" s="57">
        <v>12</v>
      </c>
      <c r="E1061" s="58">
        <v>44482</v>
      </c>
      <c r="F1061" s="59" t="s">
        <v>15038</v>
      </c>
      <c r="G1061" s="57"/>
      <c r="H1061" s="61" t="str">
        <f>IFERROR(VLOOKUP(Abfalldokumentation!$B1061,Artikel!A:C,3,FALSE),Abfalldokumentation!$B1061)</f>
        <v>ABS BUN-PF 50% L33 vaku</v>
      </c>
      <c r="I1061" s="90" t="str">
        <f>VLOOKUP(V1061,'Linien - BU'!A:B,2,FALSE)</f>
        <v>BU3</v>
      </c>
      <c r="J1061" s="91">
        <f t="shared" si="112"/>
        <v>211</v>
      </c>
      <c r="K1061" s="92">
        <f>Abfalldokumentation!$E1061</f>
        <v>44482</v>
      </c>
      <c r="L1061" s="91" t="str">
        <f>IFERROR(IF(AND(OR(Abfalldokumentation!$I1061="BU3",Abfalldokumentation!$I1061="Verkauf"),Abfalldokumentation!$N1061="Schimmel",Abfalldokumentation!$O1061="keinen Abnehmer/kein Schälpersonal"),"Div. Zipfel, ES ohne Verwendung",VLOOKUP(Abfalldokumentation!$M1061,Produktgruppen!A:B,2,FALSE)),"-")</f>
        <v>ABS</v>
      </c>
      <c r="M1061" s="93" t="str">
        <f>IFERROR(VLOOKUP(Abfalldokumentation!$W1061,Artikel!A:C,3,FALSE),Abfalldokumentation!$W1061)</f>
        <v>ABS BUN-PF 50% L33 vaku</v>
      </c>
      <c r="N1061" s="94" t="str">
        <f>VLOOKUP(D1061,'Liste Gründe'!A:D,2,FALSE)</f>
        <v>Schimmel</v>
      </c>
      <c r="O1061" s="92" t="str">
        <f>IF(ISBLANK(F1061),VLOOKUP(Abfalldokumentation!$X1061,'Liste Gründe'!A:D,3,FALSE),F1061)</f>
        <v>spezifischer Einsatz</v>
      </c>
      <c r="P1061" s="94" t="str">
        <f>IF(ISBLANK(Abfalldokumentation!$G1061),"-",Abfalldokumentation!$G1061)</f>
        <v>-</v>
      </c>
      <c r="Q1061" s="93">
        <f t="shared" si="113"/>
        <v>41</v>
      </c>
      <c r="R1061" s="94" t="str">
        <f t="shared" si="114"/>
        <v>Produkte</v>
      </c>
      <c r="S1061" s="94" t="str">
        <f t="shared" si="115"/>
        <v>BUs</v>
      </c>
      <c r="T1061" s="94" t="str">
        <f t="shared" si="116"/>
        <v>Symptome</v>
      </c>
      <c r="U1061" s="94">
        <f>IFERROR(VLOOKUP(Abfalldokumentation!$W1061,Kennzahlen!S:U,3,FALSE)*Abfalldokumentation!$J1061,"0")</f>
        <v>213.95400000000001</v>
      </c>
      <c r="V1061" s="93" t="str">
        <f>IF(ISBLANK(A1061),VLOOKUP(Abfalldokumentation!$W1061,'Linien - BU'!R:S,2,FALSE),A1061)</f>
        <v>bu3</v>
      </c>
      <c r="W1061" s="95">
        <f t="shared" si="117"/>
        <v>49500166</v>
      </c>
      <c r="X1061" s="108">
        <f t="shared" si="118"/>
        <v>12</v>
      </c>
      <c r="AB1061" s="3"/>
      <c r="AD1061" s="3"/>
      <c r="AF1061" s="34"/>
      <c r="AG1061" s="34"/>
      <c r="AH1061" s="34"/>
    </row>
    <row r="1062" spans="1:34" ht="30" customHeight="1" x14ac:dyDescent="0.25">
      <c r="A1062" s="50" t="s">
        <v>15134</v>
      </c>
      <c r="B1062" s="51">
        <v>49500166</v>
      </c>
      <c r="C1062" s="51">
        <v>495</v>
      </c>
      <c r="D1062" s="51">
        <v>12</v>
      </c>
      <c r="E1062" s="52">
        <v>44482</v>
      </c>
      <c r="F1062" s="53" t="s">
        <v>15038</v>
      </c>
      <c r="G1062" s="51"/>
      <c r="H1062" s="55" t="str">
        <f>IFERROR(VLOOKUP(Abfalldokumentation!$B1062,Artikel!A:C,3,FALSE),Abfalldokumentation!$B1062)</f>
        <v>ABS BUN-PF 50% L33 vaku</v>
      </c>
      <c r="I1062" s="96" t="str">
        <f>VLOOKUP(V1062,'Linien - BU'!A:B,2,FALSE)</f>
        <v>BU3</v>
      </c>
      <c r="J1062" s="97">
        <f t="shared" si="112"/>
        <v>495</v>
      </c>
      <c r="K1062" s="98">
        <f>Abfalldokumentation!$E1062</f>
        <v>44482</v>
      </c>
      <c r="L1062" s="97" t="str">
        <f>IFERROR(IF(AND(OR(Abfalldokumentation!$I1062="BU3",Abfalldokumentation!$I1062="Verkauf"),Abfalldokumentation!$N1062="Schimmel",Abfalldokumentation!$O1062="keinen Abnehmer/kein Schälpersonal"),"Div. Zipfel, ES ohne Verwendung",VLOOKUP(Abfalldokumentation!$M1062,Produktgruppen!A:B,2,FALSE)),"-")</f>
        <v>ABS</v>
      </c>
      <c r="M1062" s="99" t="str">
        <f>IFERROR(VLOOKUP(Abfalldokumentation!$W1062,Artikel!A:C,3,FALSE),Abfalldokumentation!$W1062)</f>
        <v>ABS BUN-PF 50% L33 vaku</v>
      </c>
      <c r="N1062" s="100" t="str">
        <f>VLOOKUP(D1062,'Liste Gründe'!A:D,2,FALSE)</f>
        <v>Schimmel</v>
      </c>
      <c r="O1062" s="98" t="str">
        <f>IF(ISBLANK(F1062),VLOOKUP(Abfalldokumentation!$X1062,'Liste Gründe'!A:D,3,FALSE),F1062)</f>
        <v>spezifischer Einsatz</v>
      </c>
      <c r="P1062" s="100" t="str">
        <f>IF(ISBLANK(Abfalldokumentation!$G1062),"-",Abfalldokumentation!$G1062)</f>
        <v>-</v>
      </c>
      <c r="Q1062" s="99">
        <f t="shared" si="113"/>
        <v>41</v>
      </c>
      <c r="R1062" s="100" t="str">
        <f t="shared" si="114"/>
        <v>Produkte</v>
      </c>
      <c r="S1062" s="100" t="str">
        <f t="shared" si="115"/>
        <v>BUs</v>
      </c>
      <c r="T1062" s="100" t="str">
        <f t="shared" si="116"/>
        <v>Symptome</v>
      </c>
      <c r="U1062" s="100">
        <f>IFERROR(VLOOKUP(Abfalldokumentation!$W1062,Kennzahlen!S:U,3,FALSE)*Abfalldokumentation!$J1062,"0")</f>
        <v>501.93</v>
      </c>
      <c r="V1062" s="99" t="str">
        <f>IF(ISBLANK(A1062),VLOOKUP(Abfalldokumentation!$W1062,'Linien - BU'!R:S,2,FALSE),A1062)</f>
        <v>bu3</v>
      </c>
      <c r="W1062" s="95">
        <f t="shared" si="117"/>
        <v>49500166</v>
      </c>
      <c r="X1062" s="108">
        <f t="shared" si="118"/>
        <v>12</v>
      </c>
      <c r="AB1062" s="3"/>
      <c r="AD1062" s="3"/>
      <c r="AF1062" s="34"/>
      <c r="AG1062" s="34"/>
      <c r="AH1062" s="34"/>
    </row>
    <row r="1063" spans="1:34" ht="30" customHeight="1" x14ac:dyDescent="0.25">
      <c r="A1063" s="56" t="s">
        <v>74</v>
      </c>
      <c r="B1063" s="57">
        <v>58000902</v>
      </c>
      <c r="C1063" s="57">
        <v>80</v>
      </c>
      <c r="D1063" s="57">
        <v>12</v>
      </c>
      <c r="E1063" s="58">
        <v>44482</v>
      </c>
      <c r="F1063" s="59" t="s">
        <v>15268</v>
      </c>
      <c r="G1063" s="57"/>
      <c r="H1063" s="61" t="str">
        <f>IFERROR(VLOOKUP(Abfalldokumentation!$B1063,Artikel!A:C,3,FALSE),Abfalldokumentation!$B1063)</f>
        <v>(AH) Meine Käserei, Whi</v>
      </c>
      <c r="I1063" s="90" t="str">
        <f>VLOOKUP(V1063,'Linien - BU'!A:B,2,FALSE)</f>
        <v>BU1</v>
      </c>
      <c r="J1063" s="91">
        <f t="shared" si="112"/>
        <v>80</v>
      </c>
      <c r="K1063" s="92">
        <f>Abfalldokumentation!$E1063</f>
        <v>44482</v>
      </c>
      <c r="L1063" s="91" t="str">
        <f>IFERROR(IF(AND(OR(Abfalldokumentation!$I1063="BU3",Abfalldokumentation!$I1063="Verkauf"),Abfalldokumentation!$N1063="Schimmel",Abfalldokumentation!$O1063="keinen Abnehmer/kein Schälpersonal"),"Div. Zipfel, ES ohne Verwendung",VLOOKUP(Abfalldokumentation!$M1063,Produktgruppen!A:B,2,FALSE)),"-")</f>
        <v>Fertigware</v>
      </c>
      <c r="M1063" s="93" t="str">
        <f>IFERROR(VLOOKUP(Abfalldokumentation!$W1063,Artikel!A:C,3,FALSE),Abfalldokumentation!$W1063)</f>
        <v>(AH) Meine Käserei, Whi</v>
      </c>
      <c r="N1063" s="94" t="str">
        <f>VLOOKUP(D1063,'Liste Gründe'!A:D,2,FALSE)</f>
        <v>Schimmel</v>
      </c>
      <c r="O1063" s="92" t="str">
        <f>IF(ISBLANK(F1063),VLOOKUP(Abfalldokumentation!$X1063,'Liste Gründe'!A:D,3,FALSE),F1063)</f>
        <v>Käufer abgesprungen</v>
      </c>
      <c r="P1063" s="94" t="str">
        <f>IF(ISBLANK(Abfalldokumentation!$G1063),"-",Abfalldokumentation!$G1063)</f>
        <v>-</v>
      </c>
      <c r="Q1063" s="93">
        <f t="shared" si="113"/>
        <v>41</v>
      </c>
      <c r="R1063" s="94" t="str">
        <f t="shared" si="114"/>
        <v>Produkte</v>
      </c>
      <c r="S1063" s="94" t="str">
        <f t="shared" si="115"/>
        <v>BUs</v>
      </c>
      <c r="T1063" s="94" t="str">
        <f t="shared" si="116"/>
        <v>Symptome</v>
      </c>
      <c r="U1063" s="94" t="str">
        <f>IFERROR(VLOOKUP(Abfalldokumentation!$W1063,Kennzahlen!S:U,3,FALSE)*Abfalldokumentation!$J1063,"0")</f>
        <v>0</v>
      </c>
      <c r="V1063" s="93" t="str">
        <f>IF(ISBLANK(A1063),VLOOKUP(Abfalldokumentation!$W1063,'Linien - BU'!R:S,2,FALSE),A1063)</f>
        <v>RWV</v>
      </c>
      <c r="W1063" s="95">
        <f t="shared" si="117"/>
        <v>58000902</v>
      </c>
      <c r="X1063" s="108">
        <f t="shared" si="118"/>
        <v>12</v>
      </c>
      <c r="AB1063" s="3"/>
      <c r="AD1063" s="3"/>
      <c r="AF1063" s="34"/>
      <c r="AG1063" s="34"/>
      <c r="AH1063" s="34"/>
    </row>
    <row r="1064" spans="1:34" ht="30" customHeight="1" x14ac:dyDescent="0.25">
      <c r="A1064" s="50" t="s">
        <v>15104</v>
      </c>
      <c r="B1064" s="51" t="s">
        <v>15130</v>
      </c>
      <c r="C1064" s="51">
        <v>15</v>
      </c>
      <c r="D1064" s="51">
        <v>84</v>
      </c>
      <c r="E1064" s="52">
        <v>44482</v>
      </c>
      <c r="F1064" s="53"/>
      <c r="G1064" s="51" t="s">
        <v>115</v>
      </c>
      <c r="H1064" s="55" t="str">
        <f>IFERROR(VLOOKUP(Abfalldokumentation!$B1064,Artikel!A:C,3,FALSE),Abfalldokumentation!$B1064)</f>
        <v>Cheddar Deirygold</v>
      </c>
      <c r="I1064" s="96" t="str">
        <f>VLOOKUP(V1064,'Linien - BU'!A:B,2,FALSE)</f>
        <v>Rest</v>
      </c>
      <c r="J1064" s="97">
        <f t="shared" si="112"/>
        <v>15</v>
      </c>
      <c r="K1064" s="98">
        <f>Abfalldokumentation!$E1064</f>
        <v>44482</v>
      </c>
      <c r="L1064" s="97" t="str">
        <f>IFERROR(IF(AND(OR(Abfalldokumentation!$I1064="BU3",Abfalldokumentation!$I1064="Verkauf"),Abfalldokumentation!$N1064="Schimmel",Abfalldokumentation!$O1064="keinen Abnehmer/kein Schälpersonal"),"Div. Zipfel, ES ohne Verwendung",VLOOKUP(Abfalldokumentation!$M1064,Produktgruppen!A:B,2,FALSE)),"-")</f>
        <v>Rohware</v>
      </c>
      <c r="M1064" s="99" t="str">
        <f>IFERROR(VLOOKUP(Abfalldokumentation!$W1064,Artikel!A:C,3,FALSE),Abfalldokumentation!$W1064)</f>
        <v>Cheddar Deirygold</v>
      </c>
      <c r="N1064" s="100" t="str">
        <f>VLOOKUP(D1064,'Liste Gründe'!A:D,2,FALSE)</f>
        <v>Rest</v>
      </c>
      <c r="O1064" s="98" t="str">
        <f>IF(ISBLANK(F1064),VLOOKUP(Abfalldokumentation!$X1064,'Liste Gründe'!A:D,3,FALSE),F1064)</f>
        <v>Reklamtion erhalten</v>
      </c>
      <c r="P1064" s="100" t="str">
        <f>IF(ISBLANK(Abfalldokumentation!$G1064),"-",Abfalldokumentation!$G1064)</f>
        <v>Reklamation erhalten</v>
      </c>
      <c r="Q1064" s="99">
        <f t="shared" si="113"/>
        <v>41</v>
      </c>
      <c r="R1064" s="100" t="str">
        <f t="shared" si="114"/>
        <v>Produkte</v>
      </c>
      <c r="S1064" s="100" t="str">
        <f t="shared" si="115"/>
        <v>BUs</v>
      </c>
      <c r="T1064" s="100" t="str">
        <f t="shared" si="116"/>
        <v>Symptome</v>
      </c>
      <c r="U1064" s="100" t="str">
        <f>IFERROR(VLOOKUP(Abfalldokumentation!$W1064,Kennzahlen!S:U,3,FALSE)*Abfalldokumentation!$J1064,"0")</f>
        <v>0</v>
      </c>
      <c r="V1064" s="99" t="str">
        <f>IF(ISBLANK(A1064),VLOOKUP(Abfalldokumentation!$W1064,'Linien - BU'!R:S,2,FALSE),A1064)</f>
        <v>Einkauf</v>
      </c>
      <c r="W1064" s="95" t="str">
        <f t="shared" si="117"/>
        <v>Cheddar Deirygold</v>
      </c>
      <c r="X1064" s="108">
        <f t="shared" si="118"/>
        <v>84</v>
      </c>
      <c r="AB1064" s="3"/>
      <c r="AD1064" s="3"/>
      <c r="AF1064" s="34"/>
      <c r="AG1064" s="34"/>
      <c r="AH1064" s="34"/>
    </row>
    <row r="1065" spans="1:34" ht="30" customHeight="1" x14ac:dyDescent="0.25">
      <c r="A1065" s="56" t="s">
        <v>15104</v>
      </c>
      <c r="B1065" s="57" t="s">
        <v>15131</v>
      </c>
      <c r="C1065" s="57">
        <v>193</v>
      </c>
      <c r="D1065" s="57">
        <v>84</v>
      </c>
      <c r="E1065" s="58">
        <v>44482</v>
      </c>
      <c r="F1065" s="59"/>
      <c r="G1065" s="57"/>
      <c r="H1065" s="61" t="str">
        <f>IFERROR(VLOOKUP(Abfalldokumentation!$B1065,Artikel!A:C,3,FALSE),Abfalldokumentation!$B1065)</f>
        <v>Cheddar jung Eximo</v>
      </c>
      <c r="I1065" s="90" t="str">
        <f>VLOOKUP(V1065,'Linien - BU'!A:B,2,FALSE)</f>
        <v>Rest</v>
      </c>
      <c r="J1065" s="91">
        <f t="shared" si="112"/>
        <v>193</v>
      </c>
      <c r="K1065" s="92">
        <f>Abfalldokumentation!$E1065</f>
        <v>44482</v>
      </c>
      <c r="L1065" s="91" t="str">
        <f>IFERROR(IF(AND(OR(Abfalldokumentation!$I1065="BU3",Abfalldokumentation!$I1065="Verkauf"),Abfalldokumentation!$N1065="Schimmel",Abfalldokumentation!$O1065="keinen Abnehmer/kein Schälpersonal"),"Div. Zipfel, ES ohne Verwendung",VLOOKUP(Abfalldokumentation!$M1065,Produktgruppen!A:B,2,FALSE)),"-")</f>
        <v>Rohware</v>
      </c>
      <c r="M1065" s="93" t="str">
        <f>IFERROR(VLOOKUP(Abfalldokumentation!$W1065,Artikel!A:C,3,FALSE),Abfalldokumentation!$W1065)</f>
        <v>Cheddar jung Eximo</v>
      </c>
      <c r="N1065" s="94" t="str">
        <f>VLOOKUP(D1065,'Liste Gründe'!A:D,2,FALSE)</f>
        <v>Rest</v>
      </c>
      <c r="O1065" s="92" t="str">
        <f>IF(ISBLANK(F1065),VLOOKUP(Abfalldokumentation!$X1065,'Liste Gründe'!A:D,3,FALSE),F1065)</f>
        <v>Reklamtion erhalten</v>
      </c>
      <c r="P1065" s="94" t="str">
        <f>IF(ISBLANK(Abfalldokumentation!$G1065),"-",Abfalldokumentation!$G1065)</f>
        <v>-</v>
      </c>
      <c r="Q1065" s="93">
        <f t="shared" si="113"/>
        <v>41</v>
      </c>
      <c r="R1065" s="94" t="str">
        <f t="shared" si="114"/>
        <v>Produkte</v>
      </c>
      <c r="S1065" s="94" t="str">
        <f t="shared" si="115"/>
        <v>BUs</v>
      </c>
      <c r="T1065" s="94" t="str">
        <f t="shared" si="116"/>
        <v>Symptome</v>
      </c>
      <c r="U1065" s="94" t="str">
        <f>IFERROR(VLOOKUP(Abfalldokumentation!$W1065,Kennzahlen!S:U,3,FALSE)*Abfalldokumentation!$J1065,"0")</f>
        <v>0</v>
      </c>
      <c r="V1065" s="93" t="str">
        <f>IF(ISBLANK(A1065),VLOOKUP(Abfalldokumentation!$W1065,'Linien - BU'!R:S,2,FALSE),A1065)</f>
        <v>Einkauf</v>
      </c>
      <c r="W1065" s="95" t="str">
        <f t="shared" si="117"/>
        <v>Cheddar jung Eximo</v>
      </c>
      <c r="X1065" s="108">
        <f t="shared" si="118"/>
        <v>84</v>
      </c>
      <c r="AB1065" s="3"/>
      <c r="AD1065" s="3"/>
      <c r="AF1065" s="34"/>
      <c r="AG1065" s="34"/>
      <c r="AH1065" s="34"/>
    </row>
    <row r="1066" spans="1:34" ht="30" customHeight="1" x14ac:dyDescent="0.25">
      <c r="A1066" s="50" t="s">
        <v>9</v>
      </c>
      <c r="B1066" s="51" t="s">
        <v>75</v>
      </c>
      <c r="C1066" s="51">
        <v>82</v>
      </c>
      <c r="D1066" s="51">
        <v>30</v>
      </c>
      <c r="E1066" s="52">
        <v>44482</v>
      </c>
      <c r="F1066" s="53"/>
      <c r="G1066" s="51"/>
      <c r="H1066" s="55" t="str">
        <f>IFERROR(VLOOKUP(Abfalldokumentation!$B1066,Artikel!A:C,3,FALSE),Abfalldokumentation!$B1066)</f>
        <v>Diverses</v>
      </c>
      <c r="I1066" s="96" t="str">
        <f>VLOOKUP(V1066,'Linien - BU'!A:B,2,FALSE)</f>
        <v>BU4</v>
      </c>
      <c r="J1066" s="97">
        <f t="shared" si="112"/>
        <v>82</v>
      </c>
      <c r="K1066" s="98">
        <f>Abfalldokumentation!$E1066</f>
        <v>44482</v>
      </c>
      <c r="L1066" s="97" t="str">
        <f>IFERROR(IF(AND(OR(Abfalldokumentation!$I1066="BU3",Abfalldokumentation!$I1066="Verkauf"),Abfalldokumentation!$N1066="Schimmel",Abfalldokumentation!$O1066="keinen Abnehmer/kein Schälpersonal"),"Div. Zipfel, ES ohne Verwendung",VLOOKUP(Abfalldokumentation!$M1066,Produktgruppen!A:B,2,FALSE)),"-")</f>
        <v>Diverses</v>
      </c>
      <c r="M1066" s="99" t="str">
        <f>IFERROR(VLOOKUP(Abfalldokumentation!$W1066,Artikel!A:C,3,FALSE),Abfalldokumentation!$W1066)</f>
        <v>Diverses</v>
      </c>
      <c r="N1066" s="100" t="str">
        <f>VLOOKUP(D1066,'Liste Gründe'!A:D,2,FALSE)</f>
        <v>Linienbezogen</v>
      </c>
      <c r="O1066" s="98" t="str">
        <f>IF(ISBLANK(F1066),VLOOKUP(Abfalldokumentation!$X1066,'Liste Gründe'!A:D,3,FALSE),F1066)</f>
        <v>Maschinenabfall</v>
      </c>
      <c r="P1066" s="100" t="str">
        <f>IF(ISBLANK(Abfalldokumentation!$G1066),"-",Abfalldokumentation!$G1066)</f>
        <v>-</v>
      </c>
      <c r="Q1066" s="99">
        <f t="shared" si="113"/>
        <v>41</v>
      </c>
      <c r="R1066" s="100" t="str">
        <f t="shared" si="114"/>
        <v>Produkte</v>
      </c>
      <c r="S1066" s="100" t="str">
        <f t="shared" si="115"/>
        <v>BUs</v>
      </c>
      <c r="T1066" s="100" t="str">
        <f t="shared" si="116"/>
        <v>Symptome</v>
      </c>
      <c r="U1066" s="100" t="str">
        <f>IFERROR(VLOOKUP(Abfalldokumentation!$W1066,Kennzahlen!S:U,3,FALSE)*Abfalldokumentation!$J1066,"0")</f>
        <v>0</v>
      </c>
      <c r="V1066" s="99" t="str">
        <f>IF(ISBLANK(A1066),VLOOKUP(Abfalldokumentation!$W1066,'Linien - BU'!R:S,2,FALSE),A1066)</f>
        <v>BU4</v>
      </c>
      <c r="W1066" s="95" t="str">
        <f t="shared" si="117"/>
        <v>Diverses</v>
      </c>
      <c r="X1066" s="108">
        <f t="shared" si="118"/>
        <v>30</v>
      </c>
      <c r="AB1066" s="3"/>
      <c r="AD1066" s="3"/>
      <c r="AF1066" s="34"/>
      <c r="AG1066" s="34"/>
      <c r="AH1066" s="34"/>
    </row>
    <row r="1067" spans="1:34" ht="30" customHeight="1" x14ac:dyDescent="0.25">
      <c r="A1067" s="56" t="s">
        <v>7</v>
      </c>
      <c r="B1067" s="57" t="s">
        <v>75</v>
      </c>
      <c r="C1067" s="57">
        <v>125</v>
      </c>
      <c r="D1067" s="57">
        <v>11</v>
      </c>
      <c r="E1067" s="58">
        <v>44482</v>
      </c>
      <c r="F1067" s="59"/>
      <c r="G1067" s="57"/>
      <c r="H1067" s="61" t="str">
        <f>IFERROR(VLOOKUP(Abfalldokumentation!$B1067,Artikel!A:C,3,FALSE),Abfalldokumentation!$B1067)</f>
        <v>Diverses</v>
      </c>
      <c r="I1067" s="90" t="str">
        <f>VLOOKUP(V1067,'Linien - BU'!A:B,2,FALSE)</f>
        <v>BU2</v>
      </c>
      <c r="J1067" s="91">
        <f t="shared" si="112"/>
        <v>125</v>
      </c>
      <c r="K1067" s="92">
        <f>Abfalldokumentation!$E1067</f>
        <v>44482</v>
      </c>
      <c r="L1067" s="91" t="str">
        <f>IFERROR(IF(AND(OR(Abfalldokumentation!$I1067="BU3",Abfalldokumentation!$I1067="Verkauf"),Abfalldokumentation!$N1067="Schimmel",Abfalldokumentation!$O1067="keinen Abnehmer/kein Schälpersonal"),"Div. Zipfel, ES ohne Verwendung",VLOOKUP(Abfalldokumentation!$M1067,Produktgruppen!A:B,2,FALSE)),"-")</f>
        <v>Diverses</v>
      </c>
      <c r="M1067" s="93" t="str">
        <f>IFERROR(VLOOKUP(Abfalldokumentation!$W1067,Artikel!A:C,3,FALSE),Abfalldokumentation!$W1067)</f>
        <v>Diverses</v>
      </c>
      <c r="N1067" s="94" t="str">
        <f>VLOOKUP(D1067,'Liste Gründe'!A:D,2,FALSE)</f>
        <v>Schimmel</v>
      </c>
      <c r="O1067" s="92" t="str">
        <f>IF(ISBLANK(F1067),VLOOKUP(Abfalldokumentation!$X1067,'Liste Gründe'!A:D,3,FALSE),F1067)</f>
        <v>MHD abgelaufen</v>
      </c>
      <c r="P1067" s="94" t="str">
        <f>IF(ISBLANK(Abfalldokumentation!$G1067),"-",Abfalldokumentation!$G1067)</f>
        <v>-</v>
      </c>
      <c r="Q1067" s="93">
        <f t="shared" si="113"/>
        <v>41</v>
      </c>
      <c r="R1067" s="94" t="str">
        <f t="shared" si="114"/>
        <v>Produkte</v>
      </c>
      <c r="S1067" s="94" t="str">
        <f t="shared" si="115"/>
        <v>BUs</v>
      </c>
      <c r="T1067" s="94" t="str">
        <f t="shared" si="116"/>
        <v>Symptome</v>
      </c>
      <c r="U1067" s="94" t="str">
        <f>IFERROR(VLOOKUP(Abfalldokumentation!$W1067,Kennzahlen!S:U,3,FALSE)*Abfalldokumentation!$J1067,"0")</f>
        <v>0</v>
      </c>
      <c r="V1067" s="93" t="str">
        <f>IF(ISBLANK(A1067),VLOOKUP(Abfalldokumentation!$W1067,'Linien - BU'!R:S,2,FALSE),A1067)</f>
        <v>BU2</v>
      </c>
      <c r="W1067" s="95" t="str">
        <f t="shared" si="117"/>
        <v>Diverses</v>
      </c>
      <c r="X1067" s="108">
        <f t="shared" si="118"/>
        <v>11</v>
      </c>
      <c r="AB1067" s="3"/>
      <c r="AD1067" s="3"/>
      <c r="AF1067" s="34"/>
      <c r="AG1067" s="34"/>
      <c r="AH1067" s="34"/>
    </row>
    <row r="1068" spans="1:34" ht="30" customHeight="1" x14ac:dyDescent="0.25">
      <c r="A1068" s="50" t="s">
        <v>56</v>
      </c>
      <c r="B1068" s="51" t="s">
        <v>75</v>
      </c>
      <c r="C1068" s="51">
        <v>25</v>
      </c>
      <c r="D1068" s="51">
        <v>30</v>
      </c>
      <c r="E1068" s="52">
        <v>44482</v>
      </c>
      <c r="F1068" s="53"/>
      <c r="G1068" s="51"/>
      <c r="H1068" s="55" t="str">
        <f>IFERROR(VLOOKUP(Abfalldokumentation!$B1068,Artikel!A:C,3,FALSE),Abfalldokumentation!$B1068)</f>
        <v>Diverses</v>
      </c>
      <c r="I1068" s="96" t="str">
        <f>VLOOKUP(V1068,'Linien - BU'!A:B,2,FALSE)</f>
        <v>BU3</v>
      </c>
      <c r="J1068" s="97">
        <f t="shared" si="112"/>
        <v>25</v>
      </c>
      <c r="K1068" s="98">
        <f>Abfalldokumentation!$E1068</f>
        <v>44482</v>
      </c>
      <c r="L1068" s="97" t="str">
        <f>IFERROR(IF(AND(OR(Abfalldokumentation!$I1068="BU3",Abfalldokumentation!$I1068="Verkauf"),Abfalldokumentation!$N1068="Schimmel",Abfalldokumentation!$O1068="keinen Abnehmer/kein Schälpersonal"),"Div. Zipfel, ES ohne Verwendung",VLOOKUP(Abfalldokumentation!$M1068,Produktgruppen!A:B,2,FALSE)),"-")</f>
        <v>Diverses</v>
      </c>
      <c r="M1068" s="99" t="str">
        <f>IFERROR(VLOOKUP(Abfalldokumentation!$W1068,Artikel!A:C,3,FALSE),Abfalldokumentation!$W1068)</f>
        <v>Diverses</v>
      </c>
      <c r="N1068" s="100" t="str">
        <f>VLOOKUP(D1068,'Liste Gründe'!A:D,2,FALSE)</f>
        <v>Linienbezogen</v>
      </c>
      <c r="O1068" s="98" t="str">
        <f>IF(ISBLANK(F1068),VLOOKUP(Abfalldokumentation!$X1068,'Liste Gründe'!A:D,3,FALSE),F1068)</f>
        <v>Maschinenabfall</v>
      </c>
      <c r="P1068" s="100" t="str">
        <f>IF(ISBLANK(Abfalldokumentation!$G1068),"-",Abfalldokumentation!$G1068)</f>
        <v>-</v>
      </c>
      <c r="Q1068" s="99">
        <f t="shared" si="113"/>
        <v>41</v>
      </c>
      <c r="R1068" s="100" t="str">
        <f t="shared" si="114"/>
        <v>Produkte</v>
      </c>
      <c r="S1068" s="100" t="str">
        <f t="shared" si="115"/>
        <v>BUs</v>
      </c>
      <c r="T1068" s="100" t="str">
        <f t="shared" si="116"/>
        <v>Symptome</v>
      </c>
      <c r="U1068" s="100" t="str">
        <f>IFERROR(VLOOKUP(Abfalldokumentation!$W1068,Kennzahlen!S:U,3,FALSE)*Abfalldokumentation!$J1068,"0")</f>
        <v>0</v>
      </c>
      <c r="V1068" s="99" t="str">
        <f>IF(ISBLANK(A1068),VLOOKUP(Abfalldokumentation!$W1068,'Linien - BU'!R:S,2,FALSE),A1068)</f>
        <v>WVP</v>
      </c>
      <c r="W1068" s="95" t="str">
        <f t="shared" si="117"/>
        <v>Diverses</v>
      </c>
      <c r="X1068" s="108">
        <f t="shared" si="118"/>
        <v>30</v>
      </c>
      <c r="AB1068" s="3"/>
      <c r="AD1068" s="3"/>
      <c r="AF1068" s="34"/>
      <c r="AG1068" s="34"/>
      <c r="AH1068" s="34"/>
    </row>
    <row r="1069" spans="1:34" ht="30" customHeight="1" x14ac:dyDescent="0.25">
      <c r="A1069" s="56" t="s">
        <v>140</v>
      </c>
      <c r="B1069" s="57" t="s">
        <v>75</v>
      </c>
      <c r="C1069" s="57">
        <v>10.3</v>
      </c>
      <c r="D1069" s="57">
        <v>74</v>
      </c>
      <c r="E1069" s="58">
        <v>44482</v>
      </c>
      <c r="F1069" s="59"/>
      <c r="G1069" s="57"/>
      <c r="H1069" s="61" t="str">
        <f>IFERROR(VLOOKUP(Abfalldokumentation!$B1069,Artikel!A:C,3,FALSE),Abfalldokumentation!$B1069)</f>
        <v>Diverses</v>
      </c>
      <c r="I1069" s="90" t="str">
        <f>VLOOKUP(V1069,'Linien - BU'!A:B,2,FALSE)</f>
        <v>Rest</v>
      </c>
      <c r="J1069" s="91">
        <f t="shared" si="112"/>
        <v>10.3</v>
      </c>
      <c r="K1069" s="92">
        <f>Abfalldokumentation!$E1069</f>
        <v>44482</v>
      </c>
      <c r="L1069" s="91" t="str">
        <f>IFERROR(IF(AND(OR(Abfalldokumentation!$I1069="BU3",Abfalldokumentation!$I1069="Verkauf"),Abfalldokumentation!$N1069="Schimmel",Abfalldokumentation!$O1069="keinen Abnehmer/kein Schälpersonal"),"Div. Zipfel, ES ohne Verwendung",VLOOKUP(Abfalldokumentation!$M1069,Produktgruppen!A:B,2,FALSE)),"-")</f>
        <v>Diverses</v>
      </c>
      <c r="M1069" s="93" t="str">
        <f>IFERROR(VLOOKUP(Abfalldokumentation!$W1069,Artikel!A:C,3,FALSE),Abfalldokumentation!$W1069)</f>
        <v>Diverses</v>
      </c>
      <c r="N1069" s="94" t="str">
        <f>VLOOKUP(D1069,'Liste Gründe'!A:D,2,FALSE)</f>
        <v>Qualitätssicherung</v>
      </c>
      <c r="O1069" s="92" t="str">
        <f>IF(ISBLANK(F1069),VLOOKUP(Abfalldokumentation!$X1069,'Liste Gründe'!A:D,3,FALSE),F1069)</f>
        <v>Sensorik</v>
      </c>
      <c r="P1069" s="94" t="str">
        <f>IF(ISBLANK(Abfalldokumentation!$G1069),"-",Abfalldokumentation!$G1069)</f>
        <v>-</v>
      </c>
      <c r="Q1069" s="93">
        <f t="shared" si="113"/>
        <v>41</v>
      </c>
      <c r="R1069" s="94" t="str">
        <f t="shared" si="114"/>
        <v>Produkte</v>
      </c>
      <c r="S1069" s="94" t="str">
        <f t="shared" si="115"/>
        <v>BUs</v>
      </c>
      <c r="T1069" s="94" t="str">
        <f t="shared" si="116"/>
        <v>Symptome</v>
      </c>
      <c r="U1069" s="94" t="str">
        <f>IFERROR(VLOOKUP(Abfalldokumentation!$W1069,Kennzahlen!S:U,3,FALSE)*Abfalldokumentation!$J1069,"0")</f>
        <v>0</v>
      </c>
      <c r="V1069" s="93" t="str">
        <f>IF(ISBLANK(A1069),VLOOKUP(Abfalldokumentation!$W1069,'Linien - BU'!R:S,2,FALSE),A1069)</f>
        <v>QM</v>
      </c>
      <c r="W1069" s="95" t="str">
        <f t="shared" si="117"/>
        <v>Diverses</v>
      </c>
      <c r="X1069" s="108">
        <f t="shared" si="118"/>
        <v>74</v>
      </c>
      <c r="AB1069" s="3"/>
      <c r="AD1069" s="3"/>
      <c r="AF1069" s="34"/>
      <c r="AG1069" s="34"/>
      <c r="AH1069" s="34"/>
    </row>
    <row r="1070" spans="1:34" ht="30" customHeight="1" x14ac:dyDescent="0.25">
      <c r="A1070" s="50" t="s">
        <v>348</v>
      </c>
      <c r="B1070" s="51" t="s">
        <v>75</v>
      </c>
      <c r="C1070" s="51">
        <v>3</v>
      </c>
      <c r="D1070" s="51">
        <v>30</v>
      </c>
      <c r="E1070" s="52">
        <v>44482</v>
      </c>
      <c r="F1070" s="53"/>
      <c r="G1070" s="51"/>
      <c r="H1070" s="55" t="str">
        <f>IFERROR(VLOOKUP(Abfalldokumentation!$B1070,Artikel!A:C,3,FALSE),Abfalldokumentation!$B1070)</f>
        <v>Diverses</v>
      </c>
      <c r="I1070" s="96" t="str">
        <f>VLOOKUP(V1070,'Linien - BU'!A:B,2,FALSE)</f>
        <v>BU3</v>
      </c>
      <c r="J1070" s="97">
        <f t="shared" si="112"/>
        <v>3</v>
      </c>
      <c r="K1070" s="98">
        <f>Abfalldokumentation!$E1070</f>
        <v>44482</v>
      </c>
      <c r="L1070" s="97" t="str">
        <f>IFERROR(IF(AND(OR(Abfalldokumentation!$I1070="BU3",Abfalldokumentation!$I1070="Verkauf"),Abfalldokumentation!$N1070="Schimmel",Abfalldokumentation!$O1070="keinen Abnehmer/kein Schälpersonal"),"Div. Zipfel, ES ohne Verwendung",VLOOKUP(Abfalldokumentation!$M1070,Produktgruppen!A:B,2,FALSE)),"-")</f>
        <v>Diverses</v>
      </c>
      <c r="M1070" s="99" t="str">
        <f>IFERROR(VLOOKUP(Abfalldokumentation!$W1070,Artikel!A:C,3,FALSE),Abfalldokumentation!$W1070)</f>
        <v>Diverses</v>
      </c>
      <c r="N1070" s="100" t="str">
        <f>VLOOKUP(D1070,'Liste Gründe'!A:D,2,FALSE)</f>
        <v>Linienbezogen</v>
      </c>
      <c r="O1070" s="98" t="str">
        <f>IF(ISBLANK(F1070),VLOOKUP(Abfalldokumentation!$X1070,'Liste Gründe'!A:D,3,FALSE),F1070)</f>
        <v>Maschinenabfall</v>
      </c>
      <c r="P1070" s="100" t="str">
        <f>IF(ISBLANK(Abfalldokumentation!$G1070),"-",Abfalldokumentation!$G1070)</f>
        <v>-</v>
      </c>
      <c r="Q1070" s="99">
        <f t="shared" si="113"/>
        <v>41</v>
      </c>
      <c r="R1070" s="100" t="str">
        <f t="shared" si="114"/>
        <v>Produkte</v>
      </c>
      <c r="S1070" s="100" t="str">
        <f t="shared" si="115"/>
        <v>BUs</v>
      </c>
      <c r="T1070" s="100" t="str">
        <f t="shared" si="116"/>
        <v>Symptome</v>
      </c>
      <c r="U1070" s="100" t="str">
        <f>IFERROR(VLOOKUP(Abfalldokumentation!$W1070,Kennzahlen!S:U,3,FALSE)*Abfalldokumentation!$J1070,"0")</f>
        <v>0</v>
      </c>
      <c r="V1070" s="99" t="str">
        <f>IF(ISBLANK(A1070),VLOOKUP(Abfalldokumentation!$W1070,'Linien - BU'!R:S,2,FALSE),A1070)</f>
        <v>L9</v>
      </c>
      <c r="W1070" s="95" t="str">
        <f t="shared" si="117"/>
        <v>Diverses</v>
      </c>
      <c r="X1070" s="108">
        <f t="shared" si="118"/>
        <v>30</v>
      </c>
      <c r="AB1070" s="3"/>
      <c r="AD1070" s="3"/>
      <c r="AF1070" s="34"/>
      <c r="AG1070" s="34"/>
      <c r="AH1070" s="34"/>
    </row>
    <row r="1071" spans="1:34" ht="30" customHeight="1" x14ac:dyDescent="0.25">
      <c r="A1071" s="56" t="s">
        <v>63</v>
      </c>
      <c r="B1071" s="57" t="s">
        <v>75</v>
      </c>
      <c r="C1071" s="57">
        <v>167</v>
      </c>
      <c r="D1071" s="57">
        <v>10</v>
      </c>
      <c r="E1071" s="58">
        <v>44482</v>
      </c>
      <c r="F1071" s="59"/>
      <c r="G1071" s="57"/>
      <c r="H1071" s="61" t="str">
        <f>IFERROR(VLOOKUP(Abfalldokumentation!$B1071,Artikel!A:C,3,FALSE),Abfalldokumentation!$B1071)</f>
        <v>Diverses</v>
      </c>
      <c r="I1071" s="90" t="str">
        <f>VLOOKUP(V1071,'Linien - BU'!A:B,2,FALSE)</f>
        <v>BU1</v>
      </c>
      <c r="J1071" s="91">
        <f t="shared" si="112"/>
        <v>167</v>
      </c>
      <c r="K1071" s="92">
        <f>Abfalldokumentation!$E1071</f>
        <v>44482</v>
      </c>
      <c r="L1071" s="91" t="str">
        <f>IFERROR(IF(AND(OR(Abfalldokumentation!$I1071="BU3",Abfalldokumentation!$I1071="Verkauf"),Abfalldokumentation!$N1071="Schimmel",Abfalldokumentation!$O1071="keinen Abnehmer/kein Schälpersonal"),"Div. Zipfel, ES ohne Verwendung",VLOOKUP(Abfalldokumentation!$M1071,Produktgruppen!A:B,2,FALSE)),"-")</f>
        <v>Diverses</v>
      </c>
      <c r="M1071" s="93" t="str">
        <f>IFERROR(VLOOKUP(Abfalldokumentation!$W1071,Artikel!A:C,3,FALSE),Abfalldokumentation!$W1071)</f>
        <v>Diverses</v>
      </c>
      <c r="N1071" s="94" t="str">
        <f>VLOOKUP(D1071,'Liste Gründe'!A:D,2,FALSE)</f>
        <v>Linienbezogen</v>
      </c>
      <c r="O1071" s="92" t="str">
        <f>IF(ISBLANK(F1071),VLOOKUP(Abfalldokumentation!$X1071,'Liste Gründe'!A:D,3,FALSE),F1071)</f>
        <v>Reinigung</v>
      </c>
      <c r="P1071" s="94" t="str">
        <f>IF(ISBLANK(Abfalldokumentation!$G1071),"-",Abfalldokumentation!$G1071)</f>
        <v>-</v>
      </c>
      <c r="Q1071" s="93">
        <f t="shared" si="113"/>
        <v>41</v>
      </c>
      <c r="R1071" s="94" t="str">
        <f t="shared" si="114"/>
        <v>Produkte</v>
      </c>
      <c r="S1071" s="94" t="str">
        <f t="shared" si="115"/>
        <v>BUs</v>
      </c>
      <c r="T1071" s="94" t="str">
        <f t="shared" si="116"/>
        <v>Symptome</v>
      </c>
      <c r="U1071" s="94" t="str">
        <f>IFERROR(VLOOKUP(Abfalldokumentation!$W1071,Kennzahlen!S:U,3,FALSE)*Abfalldokumentation!$J1071,"0")</f>
        <v>0</v>
      </c>
      <c r="V1071" s="93" t="str">
        <f>IF(ISBLANK(A1071),VLOOKUP(Abfalldokumentation!$W1071,'Linien - BU'!R:S,2,FALSE),A1071)</f>
        <v>Abfüllung</v>
      </c>
      <c r="W1071" s="95" t="str">
        <f t="shared" si="117"/>
        <v>Diverses</v>
      </c>
      <c r="X1071" s="108">
        <f t="shared" si="118"/>
        <v>10</v>
      </c>
      <c r="AB1071" s="3"/>
      <c r="AD1071" s="3"/>
      <c r="AF1071" s="34"/>
      <c r="AG1071" s="34"/>
      <c r="AH1071" s="34"/>
    </row>
    <row r="1072" spans="1:34" ht="30" customHeight="1" x14ac:dyDescent="0.25">
      <c r="A1072" s="50" t="s">
        <v>59</v>
      </c>
      <c r="B1072" s="51" t="s">
        <v>75</v>
      </c>
      <c r="C1072" s="51">
        <v>2</v>
      </c>
      <c r="D1072" s="51">
        <v>11</v>
      </c>
      <c r="E1072" s="52">
        <v>44482</v>
      </c>
      <c r="F1072" s="53"/>
      <c r="G1072" s="51"/>
      <c r="H1072" s="55" t="str">
        <f>IFERROR(VLOOKUP(Abfalldokumentation!$B1072,Artikel!A:C,3,FALSE),Abfalldokumentation!$B1072)</f>
        <v>Diverses</v>
      </c>
      <c r="I1072" s="96" t="str">
        <f>VLOOKUP(V1072,'Linien - BU'!A:B,2,FALSE)</f>
        <v>Rest</v>
      </c>
      <c r="J1072" s="97">
        <f t="shared" si="112"/>
        <v>2</v>
      </c>
      <c r="K1072" s="98">
        <f>Abfalldokumentation!$E1072</f>
        <v>44482</v>
      </c>
      <c r="L1072" s="97" t="str">
        <f>IFERROR(IF(AND(OR(Abfalldokumentation!$I1072="BU3",Abfalldokumentation!$I1072="Verkauf"),Abfalldokumentation!$N1072="Schimmel",Abfalldokumentation!$O1072="keinen Abnehmer/kein Schälpersonal"),"Div. Zipfel, ES ohne Verwendung",VLOOKUP(Abfalldokumentation!$M1072,Produktgruppen!A:B,2,FALSE)),"-")</f>
        <v>Diverses</v>
      </c>
      <c r="M1072" s="99" t="str">
        <f>IFERROR(VLOOKUP(Abfalldokumentation!$W1072,Artikel!A:C,3,FALSE),Abfalldokumentation!$W1072)</f>
        <v>Diverses</v>
      </c>
      <c r="N1072" s="100" t="str">
        <f>VLOOKUP(D1072,'Liste Gründe'!A:D,2,FALSE)</f>
        <v>Schimmel</v>
      </c>
      <c r="O1072" s="98" t="str">
        <f>IF(ISBLANK(F1072),VLOOKUP(Abfalldokumentation!$X1072,'Liste Gründe'!A:D,3,FALSE),F1072)</f>
        <v>MHD abgelaufen</v>
      </c>
      <c r="P1072" s="100" t="str">
        <f>IF(ISBLANK(Abfalldokumentation!$G1072),"-",Abfalldokumentation!$G1072)</f>
        <v>-</v>
      </c>
      <c r="Q1072" s="99">
        <f t="shared" si="113"/>
        <v>41</v>
      </c>
      <c r="R1072" s="100" t="str">
        <f t="shared" si="114"/>
        <v>Produkte</v>
      </c>
      <c r="S1072" s="100" t="str">
        <f t="shared" si="115"/>
        <v>BUs</v>
      </c>
      <c r="T1072" s="100" t="str">
        <f t="shared" si="116"/>
        <v>Symptome</v>
      </c>
      <c r="U1072" s="100" t="str">
        <f>IFERROR(VLOOKUP(Abfalldokumentation!$W1072,Kennzahlen!S:U,3,FALSE)*Abfalldokumentation!$J1072,"0")</f>
        <v>0</v>
      </c>
      <c r="V1072" s="99" t="str">
        <f>IF(ISBLANK(A1072),VLOOKUP(Abfalldokumentation!$W1072,'Linien - BU'!R:S,2,FALSE),A1072)</f>
        <v>Labor</v>
      </c>
      <c r="W1072" s="95" t="str">
        <f t="shared" si="117"/>
        <v>Diverses</v>
      </c>
      <c r="X1072" s="108">
        <f t="shared" si="118"/>
        <v>11</v>
      </c>
      <c r="AB1072" s="3"/>
      <c r="AD1072" s="3"/>
      <c r="AF1072" s="34"/>
      <c r="AG1072" s="34"/>
      <c r="AH1072" s="34"/>
    </row>
    <row r="1073" spans="1:40" ht="30" customHeight="1" x14ac:dyDescent="0.25">
      <c r="A1073" s="56" t="s">
        <v>15133</v>
      </c>
      <c r="B1073" s="57" t="s">
        <v>75</v>
      </c>
      <c r="C1073" s="57">
        <v>1.5</v>
      </c>
      <c r="D1073" s="57">
        <v>74</v>
      </c>
      <c r="E1073" s="58">
        <v>44482</v>
      </c>
      <c r="F1073" s="59"/>
      <c r="G1073" s="57"/>
      <c r="H1073" s="61" t="str">
        <f>IFERROR(VLOOKUP(Abfalldokumentation!$B1073,Artikel!A:C,3,FALSE),Abfalldokumentation!$B1073)</f>
        <v>Diverses</v>
      </c>
      <c r="I1073" s="90" t="str">
        <f>VLOOKUP(V1073,'Linien - BU'!A:B,2,FALSE)</f>
        <v>Rest</v>
      </c>
      <c r="J1073" s="91">
        <f t="shared" si="112"/>
        <v>1.5</v>
      </c>
      <c r="K1073" s="92">
        <f>Abfalldokumentation!$E1073</f>
        <v>44482</v>
      </c>
      <c r="L1073" s="91" t="str">
        <f>IFERROR(IF(AND(OR(Abfalldokumentation!$I1073="BU3",Abfalldokumentation!$I1073="Verkauf"),Abfalldokumentation!$N1073="Schimmel",Abfalldokumentation!$O1073="keinen Abnehmer/kein Schälpersonal"),"Div. Zipfel, ES ohne Verwendung",VLOOKUP(Abfalldokumentation!$M1073,Produktgruppen!A:B,2,FALSE)),"-")</f>
        <v>Diverses</v>
      </c>
      <c r="M1073" s="93" t="str">
        <f>IFERROR(VLOOKUP(Abfalldokumentation!$W1073,Artikel!A:C,3,FALSE),Abfalldokumentation!$W1073)</f>
        <v>Diverses</v>
      </c>
      <c r="N1073" s="94" t="str">
        <f>VLOOKUP(D1073,'Liste Gründe'!A:D,2,FALSE)</f>
        <v>Qualitätssicherung</v>
      </c>
      <c r="O1073" s="92" t="str">
        <f>IF(ISBLANK(F1073),VLOOKUP(Abfalldokumentation!$X1073,'Liste Gründe'!A:D,3,FALSE),F1073)</f>
        <v>Sensorik</v>
      </c>
      <c r="P1073" s="94" t="str">
        <f>IF(ISBLANK(Abfalldokumentation!$G1073),"-",Abfalldokumentation!$G1073)</f>
        <v>-</v>
      </c>
      <c r="Q1073" s="93">
        <f t="shared" si="113"/>
        <v>41</v>
      </c>
      <c r="R1073" s="94" t="str">
        <f t="shared" si="114"/>
        <v>Produkte</v>
      </c>
      <c r="S1073" s="94" t="str">
        <f t="shared" si="115"/>
        <v>BUs</v>
      </c>
      <c r="T1073" s="94" t="str">
        <f t="shared" si="116"/>
        <v>Symptome</v>
      </c>
      <c r="U1073" s="94" t="str">
        <f>IFERROR(VLOOKUP(Abfalldokumentation!$W1073,Kennzahlen!S:U,3,FALSE)*Abfalldokumentation!$J1073,"0")</f>
        <v>0</v>
      </c>
      <c r="V1073" s="93" t="str">
        <f>IF(ISBLANK(A1073),VLOOKUP(Abfalldokumentation!$W1073,'Linien - BU'!R:S,2,FALSE),A1073)</f>
        <v>LAbor</v>
      </c>
      <c r="W1073" s="95" t="str">
        <f t="shared" si="117"/>
        <v>Diverses</v>
      </c>
      <c r="X1073" s="108">
        <f t="shared" si="118"/>
        <v>74</v>
      </c>
      <c r="AB1073" s="3"/>
      <c r="AD1073" s="3"/>
      <c r="AF1073" s="34"/>
      <c r="AG1073" s="34"/>
      <c r="AH1073" s="34"/>
    </row>
    <row r="1074" spans="1:40" ht="30" customHeight="1" x14ac:dyDescent="0.25">
      <c r="A1074" s="50" t="s">
        <v>74</v>
      </c>
      <c r="B1074" s="51">
        <v>23000020</v>
      </c>
      <c r="C1074" s="51">
        <v>60</v>
      </c>
      <c r="D1074" s="51">
        <v>12</v>
      </c>
      <c r="E1074" s="52">
        <v>44483</v>
      </c>
      <c r="F1074" s="53"/>
      <c r="G1074" s="51"/>
      <c r="H1074" s="55" t="str">
        <f>IFERROR(VLOOKUP(Abfalldokumentation!$B1074,Artikel!A:C,3,FALSE),Abfalldokumentation!$B1074)</f>
        <v>Cheddar jung 50% F. i.T</v>
      </c>
      <c r="I1074" s="96" t="str">
        <f>VLOOKUP(V1074,'Linien - BU'!A:B,2,FALSE)</f>
        <v>BU1</v>
      </c>
      <c r="J1074" s="97">
        <f t="shared" si="112"/>
        <v>60</v>
      </c>
      <c r="K1074" s="98">
        <f>Abfalldokumentation!$E1074</f>
        <v>44483</v>
      </c>
      <c r="L1074" s="97" t="str">
        <f>IFERROR(IF(AND(OR(Abfalldokumentation!$I1074="BU3",Abfalldokumentation!$I1074="Verkauf"),Abfalldokumentation!$N1074="Schimmel",Abfalldokumentation!$O1074="keinen Abnehmer/kein Schälpersonal"),"Div. Zipfel, ES ohne Verwendung",VLOOKUP(Abfalldokumentation!$M1074,Produktgruppen!A:B,2,FALSE)),"-")</f>
        <v>Rohware</v>
      </c>
      <c r="M1074" s="99" t="str">
        <f>IFERROR(VLOOKUP(Abfalldokumentation!$W1074,Artikel!A:C,3,FALSE),Abfalldokumentation!$W1074)</f>
        <v>Cheddar jung 50% F. i.T</v>
      </c>
      <c r="N1074" s="100" t="str">
        <f>VLOOKUP(D1074,'Liste Gründe'!A:D,2,FALSE)</f>
        <v>Schimmel</v>
      </c>
      <c r="O1074" s="98" t="str">
        <f>IF(ISBLANK(F1074),VLOOKUP(Abfalldokumentation!$X1074,'Liste Gründe'!A:D,3,FALSE),F1074)</f>
        <v>Schimmel</v>
      </c>
      <c r="P1074" s="100" t="str">
        <f>IF(ISBLANK(Abfalldokumentation!$G1074),"-",Abfalldokumentation!$G1074)</f>
        <v>-</v>
      </c>
      <c r="Q1074" s="99">
        <f t="shared" si="113"/>
        <v>41</v>
      </c>
      <c r="R1074" s="100" t="str">
        <f t="shared" si="114"/>
        <v>Produkte</v>
      </c>
      <c r="S1074" s="100" t="str">
        <f t="shared" si="115"/>
        <v>BUs</v>
      </c>
      <c r="T1074" s="100" t="str">
        <f t="shared" si="116"/>
        <v>Symptome</v>
      </c>
      <c r="U1074" s="100">
        <f>IFERROR(VLOOKUP(Abfalldokumentation!$W1074,Kennzahlen!S:U,3,FALSE)*Abfalldokumentation!$J1074,"0")</f>
        <v>208.8</v>
      </c>
      <c r="V1074" s="99" t="str">
        <f>IF(ISBLANK(A1074),VLOOKUP(Abfalldokumentation!$W1074,'Linien - BU'!R:S,2,FALSE),A1074)</f>
        <v>RWV</v>
      </c>
      <c r="W1074" s="95">
        <f t="shared" si="117"/>
        <v>23000020</v>
      </c>
      <c r="X1074" s="108">
        <f t="shared" si="118"/>
        <v>12</v>
      </c>
      <c r="AB1074" s="3"/>
      <c r="AD1074" s="3"/>
      <c r="AF1074" s="34"/>
      <c r="AG1074" s="34"/>
      <c r="AH1074" s="34"/>
    </row>
    <row r="1075" spans="1:40" ht="30" customHeight="1" x14ac:dyDescent="0.25">
      <c r="A1075" s="56" t="s">
        <v>140</v>
      </c>
      <c r="B1075" s="57">
        <v>23000584</v>
      </c>
      <c r="C1075" s="57">
        <v>8</v>
      </c>
      <c r="D1075" s="57">
        <v>73</v>
      </c>
      <c r="E1075" s="58">
        <v>44483</v>
      </c>
      <c r="F1075" s="59"/>
      <c r="G1075" s="57"/>
      <c r="H1075" s="61" t="str">
        <f>IFERROR(VLOOKUP(Abfalldokumentation!$B1075,Artikel!A:C,3,FALSE),Abfalldokumentation!$B1075)</f>
        <v>Ziegenrolle  11161604</v>
      </c>
      <c r="I1075" s="90" t="str">
        <f>VLOOKUP(V1075,'Linien - BU'!A:B,2,FALSE)</f>
        <v>Rest</v>
      </c>
      <c r="J1075" s="91">
        <f t="shared" si="112"/>
        <v>8</v>
      </c>
      <c r="K1075" s="92">
        <f>Abfalldokumentation!$E1075</f>
        <v>44483</v>
      </c>
      <c r="L1075" s="91" t="str">
        <f>IFERROR(IF(AND(OR(Abfalldokumentation!$I1075="BU3",Abfalldokumentation!$I1075="Verkauf"),Abfalldokumentation!$N1075="Schimmel",Abfalldokumentation!$O1075="keinen Abnehmer/kein Schälpersonal"),"Div. Zipfel, ES ohne Verwendung",VLOOKUP(Abfalldokumentation!$M1075,Produktgruppen!A:B,2,FALSE)),"-")</f>
        <v>Rest</v>
      </c>
      <c r="M1075" s="93" t="str">
        <f>IFERROR(VLOOKUP(Abfalldokumentation!$W1075,Artikel!A:C,3,FALSE),Abfalldokumentation!$W1075)</f>
        <v>Ziegenrolle  11161604</v>
      </c>
      <c r="N1075" s="94" t="str">
        <f>VLOOKUP(D1075,'Liste Gründe'!A:D,2,FALSE)</f>
        <v>Qualitätssicherung</v>
      </c>
      <c r="O1075" s="92" t="str">
        <f>IF(ISBLANK(F1075),VLOOKUP(Abfalldokumentation!$X1075,'Liste Gründe'!A:D,3,FALSE),F1075)</f>
        <v>Laborproben</v>
      </c>
      <c r="P1075" s="94" t="str">
        <f>IF(ISBLANK(Abfalldokumentation!$G1075),"-",Abfalldokumentation!$G1075)</f>
        <v>-</v>
      </c>
      <c r="Q1075" s="93">
        <f t="shared" si="113"/>
        <v>41</v>
      </c>
      <c r="R1075" s="94" t="str">
        <f t="shared" si="114"/>
        <v>Produkte</v>
      </c>
      <c r="S1075" s="94" t="str">
        <f t="shared" si="115"/>
        <v>BUs</v>
      </c>
      <c r="T1075" s="94" t="str">
        <f t="shared" si="116"/>
        <v>Symptome</v>
      </c>
      <c r="U1075" s="94" t="str">
        <f>IFERROR(VLOOKUP(Abfalldokumentation!$W1075,Kennzahlen!S:U,3,FALSE)*Abfalldokumentation!$J1075,"0")</f>
        <v>0</v>
      </c>
      <c r="V1075" s="93" t="str">
        <f>IF(ISBLANK(A1075),VLOOKUP(Abfalldokumentation!$W1075,'Linien - BU'!R:S,2,FALSE),A1075)</f>
        <v>QM</v>
      </c>
      <c r="W1075" s="95">
        <f t="shared" si="117"/>
        <v>23000584</v>
      </c>
      <c r="X1075" s="108">
        <f t="shared" si="118"/>
        <v>73</v>
      </c>
      <c r="AB1075" s="3"/>
      <c r="AD1075" s="3"/>
      <c r="AF1075" s="34"/>
      <c r="AG1075" s="34"/>
      <c r="AH1075" s="34"/>
    </row>
    <row r="1076" spans="1:40" ht="30" customHeight="1" x14ac:dyDescent="0.25">
      <c r="A1076" s="50" t="s">
        <v>88</v>
      </c>
      <c r="B1076" s="51">
        <v>29500498</v>
      </c>
      <c r="C1076" s="51">
        <v>40</v>
      </c>
      <c r="D1076" s="51">
        <v>12</v>
      </c>
      <c r="E1076" s="52">
        <v>44483</v>
      </c>
      <c r="F1076" s="53" t="s">
        <v>15037</v>
      </c>
      <c r="G1076" s="51"/>
      <c r="H1076" s="55" t="str">
        <f>IFERROR(VLOOKUP(Abfalldokumentation!$B1076,Artikel!A:C,3,FALSE),Abfalldokumentation!$B1076)</f>
        <v>VOS Räucher Natur Natri</v>
      </c>
      <c r="I1076" s="96" t="str">
        <f>VLOOKUP(V1076,'Linien - BU'!A:B,2,FALSE)</f>
        <v>BU3</v>
      </c>
      <c r="J1076" s="97">
        <f t="shared" si="112"/>
        <v>40</v>
      </c>
      <c r="K1076" s="98">
        <f>Abfalldokumentation!$E1076</f>
        <v>44483</v>
      </c>
      <c r="L1076" s="97" t="str">
        <f>IFERROR(IF(AND(OR(Abfalldokumentation!$I1076="BU3",Abfalldokumentation!$I1076="Verkauf"),Abfalldokumentation!$N1076="Schimmel",Abfalldokumentation!$O1076="keinen Abnehmer/kein Schälpersonal"),"Div. Zipfel, ES ohne Verwendung",VLOOKUP(Abfalldokumentation!$M1076,Produktgruppen!A:B,2,FALSE)),"-")</f>
        <v>Vorschmelz</v>
      </c>
      <c r="M1076" s="99" t="str">
        <f>IFERROR(VLOOKUP(Abfalldokumentation!$W1076,Artikel!A:C,3,FALSE),Abfalldokumentation!$W1076)</f>
        <v>VOS Räucher Natur Natri</v>
      </c>
      <c r="N1076" s="100" t="str">
        <f>VLOOKUP(D1076,'Liste Gründe'!A:D,2,FALSE)</f>
        <v>Schimmel</v>
      </c>
      <c r="O1076" s="98" t="str">
        <f>IF(ISBLANK(F1076),VLOOKUP(Abfalldokumentation!$X1076,'Liste Gründe'!A:D,3,FALSE),F1076)</f>
        <v>VOS &gt; Einsatz</v>
      </c>
      <c r="P1076" s="100" t="str">
        <f>IF(ISBLANK(Abfalldokumentation!$G1076),"-",Abfalldokumentation!$G1076)</f>
        <v>-</v>
      </c>
      <c r="Q1076" s="99">
        <f t="shared" si="113"/>
        <v>41</v>
      </c>
      <c r="R1076" s="100" t="str">
        <f t="shared" si="114"/>
        <v>Produkte</v>
      </c>
      <c r="S1076" s="100" t="str">
        <f t="shared" si="115"/>
        <v>BUs</v>
      </c>
      <c r="T1076" s="100" t="str">
        <f t="shared" si="116"/>
        <v>Symptome</v>
      </c>
      <c r="U1076" s="100">
        <f>IFERROR(VLOOKUP(Abfalldokumentation!$W1076,Kennzahlen!S:U,3,FALSE)*Abfalldokumentation!$J1076,"0")</f>
        <v>20</v>
      </c>
      <c r="V1076" s="99" t="str">
        <f>IF(ISBLANK(A1076),VLOOKUP(Abfalldokumentation!$W1076,'Linien - BU'!R:S,2,FALSE),A1076)</f>
        <v>Bu3</v>
      </c>
      <c r="W1076" s="95">
        <f t="shared" si="117"/>
        <v>29500498</v>
      </c>
      <c r="X1076" s="108">
        <f t="shared" si="118"/>
        <v>12</v>
      </c>
      <c r="AB1076" s="3"/>
      <c r="AD1076" s="3"/>
      <c r="AF1076" s="34"/>
      <c r="AG1076" s="34"/>
      <c r="AH1076" s="34"/>
    </row>
    <row r="1077" spans="1:40" ht="30" customHeight="1" x14ac:dyDescent="0.25">
      <c r="A1077" s="56" t="s">
        <v>88</v>
      </c>
      <c r="B1077" s="57">
        <v>29500498</v>
      </c>
      <c r="C1077" s="57">
        <v>50</v>
      </c>
      <c r="D1077" s="57">
        <v>12</v>
      </c>
      <c r="E1077" s="58">
        <v>44483</v>
      </c>
      <c r="F1077" s="59" t="s">
        <v>15037</v>
      </c>
      <c r="G1077" s="57"/>
      <c r="H1077" s="61" t="str">
        <f>IFERROR(VLOOKUP(Abfalldokumentation!$B1077,Artikel!A:C,3,FALSE),Abfalldokumentation!$B1077)</f>
        <v>VOS Räucher Natur Natri</v>
      </c>
      <c r="I1077" s="90" t="str">
        <f>VLOOKUP(V1077,'Linien - BU'!A:B,2,FALSE)</f>
        <v>BU3</v>
      </c>
      <c r="J1077" s="91">
        <f t="shared" si="112"/>
        <v>50</v>
      </c>
      <c r="K1077" s="92">
        <f>Abfalldokumentation!$E1077</f>
        <v>44483</v>
      </c>
      <c r="L1077" s="91" t="str">
        <f>IFERROR(IF(AND(OR(Abfalldokumentation!$I1077="BU3",Abfalldokumentation!$I1077="Verkauf"),Abfalldokumentation!$N1077="Schimmel",Abfalldokumentation!$O1077="keinen Abnehmer/kein Schälpersonal"),"Div. Zipfel, ES ohne Verwendung",VLOOKUP(Abfalldokumentation!$M1077,Produktgruppen!A:B,2,FALSE)),"-")</f>
        <v>Vorschmelz</v>
      </c>
      <c r="M1077" s="93" t="str">
        <f>IFERROR(VLOOKUP(Abfalldokumentation!$W1077,Artikel!A:C,3,FALSE),Abfalldokumentation!$W1077)</f>
        <v>VOS Räucher Natur Natri</v>
      </c>
      <c r="N1077" s="94" t="str">
        <f>VLOOKUP(D1077,'Liste Gründe'!A:D,2,FALSE)</f>
        <v>Schimmel</v>
      </c>
      <c r="O1077" s="92" t="str">
        <f>IF(ISBLANK(F1077),VLOOKUP(Abfalldokumentation!$X1077,'Liste Gründe'!A:D,3,FALSE),F1077)</f>
        <v>VOS &gt; Einsatz</v>
      </c>
      <c r="P1077" s="94" t="str">
        <f>IF(ISBLANK(Abfalldokumentation!$G1077),"-",Abfalldokumentation!$G1077)</f>
        <v>-</v>
      </c>
      <c r="Q1077" s="93">
        <f t="shared" si="113"/>
        <v>41</v>
      </c>
      <c r="R1077" s="94" t="str">
        <f t="shared" si="114"/>
        <v>Produkte</v>
      </c>
      <c r="S1077" s="94" t="str">
        <f t="shared" si="115"/>
        <v>BUs</v>
      </c>
      <c r="T1077" s="94" t="str">
        <f t="shared" si="116"/>
        <v>Symptome</v>
      </c>
      <c r="U1077" s="94">
        <f>IFERROR(VLOOKUP(Abfalldokumentation!$W1077,Kennzahlen!S:U,3,FALSE)*Abfalldokumentation!$J1077,"0")</f>
        <v>25</v>
      </c>
      <c r="V1077" s="93" t="str">
        <f>IF(ISBLANK(A1077),VLOOKUP(Abfalldokumentation!$W1077,'Linien - BU'!R:S,2,FALSE),A1077)</f>
        <v>Bu3</v>
      </c>
      <c r="W1077" s="95">
        <f t="shared" si="117"/>
        <v>29500498</v>
      </c>
      <c r="X1077" s="108">
        <f t="shared" si="118"/>
        <v>12</v>
      </c>
      <c r="AB1077" s="3"/>
      <c r="AD1077" s="3"/>
      <c r="AF1077" s="34"/>
      <c r="AG1077" s="34"/>
      <c r="AH1077" s="34"/>
    </row>
    <row r="1078" spans="1:40" ht="30" customHeight="1" x14ac:dyDescent="0.25">
      <c r="A1078" s="50" t="s">
        <v>376</v>
      </c>
      <c r="B1078" s="51">
        <v>29500594</v>
      </c>
      <c r="C1078" s="51">
        <v>136</v>
      </c>
      <c r="D1078" s="51">
        <v>61</v>
      </c>
      <c r="E1078" s="52">
        <v>44483</v>
      </c>
      <c r="F1078" s="53"/>
      <c r="G1078" s="51"/>
      <c r="H1078" s="55" t="str">
        <f>IFERROR(VLOOKUP(Abfalldokumentation!$B1078,Artikel!A:C,3,FALSE),Abfalldokumentation!$B1078)</f>
        <v>VOS Früchte Blöcke</v>
      </c>
      <c r="I1078" s="96" t="str">
        <f>VLOOKUP(V1078,'Linien - BU'!A:B,2,FALSE)</f>
        <v>BU3</v>
      </c>
      <c r="J1078" s="97">
        <f t="shared" si="112"/>
        <v>136</v>
      </c>
      <c r="K1078" s="98">
        <f>Abfalldokumentation!$E1078</f>
        <v>44483</v>
      </c>
      <c r="L1078" s="97" t="str">
        <f>IFERROR(IF(AND(OR(Abfalldokumentation!$I1078="BU3",Abfalldokumentation!$I1078="Verkauf"),Abfalldokumentation!$N1078="Schimmel",Abfalldokumentation!$O1078="keinen Abnehmer/kein Schälpersonal"),"Div. Zipfel, ES ohne Verwendung",VLOOKUP(Abfalldokumentation!$M1078,Produktgruppen!A:B,2,FALSE)),"-")</f>
        <v>Vorschmelz</v>
      </c>
      <c r="M1078" s="99" t="str">
        <f>IFERROR(VLOOKUP(Abfalldokumentation!$W1078,Artikel!A:C,3,FALSE),Abfalldokumentation!$W1078)</f>
        <v>VOS Früchte Blöcke</v>
      </c>
      <c r="N1078" s="100" t="str">
        <f>VLOOKUP(D1078,'Liste Gründe'!A:D,2,FALSE)</f>
        <v>keinen Verwendungszweck</v>
      </c>
      <c r="O1078" s="98" t="str">
        <f>IF(ISBLANK(F1078),VLOOKUP(Abfalldokumentation!$X1078,'Liste Gründe'!A:D,3,FALSE),F1078)</f>
        <v>keinen Verwendungszweck</v>
      </c>
      <c r="P1078" s="100" t="str">
        <f>IF(ISBLANK(Abfalldokumentation!$G1078),"-",Abfalldokumentation!$G1078)</f>
        <v>-</v>
      </c>
      <c r="Q1078" s="99">
        <f t="shared" si="113"/>
        <v>41</v>
      </c>
      <c r="R1078" s="100" t="str">
        <f t="shared" si="114"/>
        <v>Produkte</v>
      </c>
      <c r="S1078" s="100" t="str">
        <f t="shared" si="115"/>
        <v>BUs</v>
      </c>
      <c r="T1078" s="100" t="str">
        <f t="shared" si="116"/>
        <v>Symptome</v>
      </c>
      <c r="U1078" s="100">
        <f>IFERROR(VLOOKUP(Abfalldokumentation!$W1078,Kennzahlen!S:U,3,FALSE)*Abfalldokumentation!$J1078,"0")</f>
        <v>68</v>
      </c>
      <c r="V1078" s="99" t="str">
        <f>IF(ISBLANK(A1078),VLOOKUP(Abfalldokumentation!$W1078,'Linien - BU'!R:S,2,FALSE),A1078)</f>
        <v>L18</v>
      </c>
      <c r="W1078" s="95">
        <f t="shared" si="117"/>
        <v>29500594</v>
      </c>
      <c r="X1078" s="108">
        <f t="shared" si="118"/>
        <v>61</v>
      </c>
      <c r="AB1078" s="3"/>
      <c r="AD1078" s="3"/>
      <c r="AF1078" s="34"/>
      <c r="AG1078" s="34"/>
      <c r="AH1078" s="34"/>
    </row>
    <row r="1079" spans="1:40" ht="30" customHeight="1" x14ac:dyDescent="0.25">
      <c r="A1079" s="56" t="s">
        <v>63</v>
      </c>
      <c r="B1079" s="57">
        <v>29500605</v>
      </c>
      <c r="C1079" s="57">
        <v>9</v>
      </c>
      <c r="D1079" s="57">
        <v>12</v>
      </c>
      <c r="E1079" s="58">
        <v>44483</v>
      </c>
      <c r="F1079" s="59" t="s">
        <v>15037</v>
      </c>
      <c r="G1079" s="57"/>
      <c r="H1079" s="61" t="str">
        <f>IFERROR(VLOOKUP(Abfalldokumentation!$B1079,Artikel!A:C,3,FALSE),Abfalldokumentation!$B1079)</f>
        <v>VOS SKZ Camembert für W</v>
      </c>
      <c r="I1079" s="90" t="str">
        <f>VLOOKUP(V1079,'Linien - BU'!A:B,2,FALSE)</f>
        <v>BU1</v>
      </c>
      <c r="J1079" s="91">
        <f t="shared" si="112"/>
        <v>9</v>
      </c>
      <c r="K1079" s="92">
        <f>Abfalldokumentation!$E1079</f>
        <v>44483</v>
      </c>
      <c r="L1079" s="91" t="str">
        <f>IFERROR(IF(AND(OR(Abfalldokumentation!$I1079="BU3",Abfalldokumentation!$I1079="Verkauf"),Abfalldokumentation!$N1079="Schimmel",Abfalldokumentation!$O1079="keinen Abnehmer/kein Schälpersonal"),"Div. Zipfel, ES ohne Verwendung",VLOOKUP(Abfalldokumentation!$M1079,Produktgruppen!A:B,2,FALSE)),"-")</f>
        <v>Vorschmelz</v>
      </c>
      <c r="M1079" s="93" t="str">
        <f>IFERROR(VLOOKUP(Abfalldokumentation!$W1079,Artikel!A:C,3,FALSE),Abfalldokumentation!$W1079)</f>
        <v>VOS SKZ Camembert für W</v>
      </c>
      <c r="N1079" s="94" t="str">
        <f>VLOOKUP(D1079,'Liste Gründe'!A:D,2,FALSE)</f>
        <v>Schimmel</v>
      </c>
      <c r="O1079" s="92" t="str">
        <f>IF(ISBLANK(F1079),VLOOKUP(Abfalldokumentation!$X1079,'Liste Gründe'!A:D,3,FALSE),F1079)</f>
        <v>VOS &gt; Einsatz</v>
      </c>
      <c r="P1079" s="94" t="str">
        <f>IF(ISBLANK(Abfalldokumentation!$G1079),"-",Abfalldokumentation!$G1079)</f>
        <v>-</v>
      </c>
      <c r="Q1079" s="93">
        <f t="shared" si="113"/>
        <v>41</v>
      </c>
      <c r="R1079" s="94" t="str">
        <f t="shared" si="114"/>
        <v>Produkte</v>
      </c>
      <c r="S1079" s="94" t="str">
        <f t="shared" si="115"/>
        <v>BUs</v>
      </c>
      <c r="T1079" s="94" t="str">
        <f t="shared" si="116"/>
        <v>Symptome</v>
      </c>
      <c r="U1079" s="94">
        <f>IFERROR(VLOOKUP(Abfalldokumentation!$W1079,Kennzahlen!S:U,3,FALSE)*Abfalldokumentation!$J1079,"0")</f>
        <v>4.5</v>
      </c>
      <c r="V1079" s="93" t="str">
        <f>IF(ISBLANK(A1079),VLOOKUP(Abfalldokumentation!$W1079,'Linien - BU'!R:S,2,FALSE),A1079)</f>
        <v>Abfüllung</v>
      </c>
      <c r="W1079" s="95">
        <f t="shared" si="117"/>
        <v>29500605</v>
      </c>
      <c r="X1079" s="108">
        <f t="shared" si="118"/>
        <v>12</v>
      </c>
      <c r="AB1079" s="3"/>
      <c r="AD1079" s="3"/>
      <c r="AF1079" s="34"/>
      <c r="AG1079" s="34"/>
      <c r="AH1079" s="34"/>
    </row>
    <row r="1080" spans="1:40" ht="30" customHeight="1" x14ac:dyDescent="0.25">
      <c r="A1080" s="50" t="s">
        <v>117</v>
      </c>
      <c r="B1080" s="51">
        <v>29500886</v>
      </c>
      <c r="C1080" s="51">
        <v>3</v>
      </c>
      <c r="D1080" s="51">
        <v>61</v>
      </c>
      <c r="E1080" s="52">
        <v>44483</v>
      </c>
      <c r="F1080" s="53"/>
      <c r="G1080" s="51"/>
      <c r="H1080" s="55" t="str">
        <f>IFERROR(VLOOKUP(Abfalldokumentation!$B1080,Artikel!A:C,3,FALSE),Abfalldokumentation!$B1080)</f>
        <v>ABS MEDI-KRÄUK</v>
      </c>
      <c r="I1080" s="96" t="str">
        <f>VLOOKUP(V1080,'Linien - BU'!A:B,2,FALSE)</f>
        <v>BU4</v>
      </c>
      <c r="J1080" s="97">
        <f t="shared" si="112"/>
        <v>3</v>
      </c>
      <c r="K1080" s="98">
        <f>Abfalldokumentation!$E1080</f>
        <v>44483</v>
      </c>
      <c r="L1080" s="97" t="str">
        <f>IFERROR(IF(AND(OR(Abfalldokumentation!$I1080="BU3",Abfalldokumentation!$I1080="Verkauf"),Abfalldokumentation!$N1080="Schimmel",Abfalldokumentation!$O1080="keinen Abnehmer/kein Schälpersonal"),"Div. Zipfel, ES ohne Verwendung",VLOOKUP(Abfalldokumentation!$M1080,Produktgruppen!A:B,2,FALSE)),"-")</f>
        <v>ABS</v>
      </c>
      <c r="M1080" s="99" t="str">
        <f>IFERROR(VLOOKUP(Abfalldokumentation!$W1080,Artikel!A:C,3,FALSE),Abfalldokumentation!$W1080)</f>
        <v>ABS MEDI-KRÄUK</v>
      </c>
      <c r="N1080" s="100" t="str">
        <f>VLOOKUP(D1080,'Liste Gründe'!A:D,2,FALSE)</f>
        <v>keinen Verwendungszweck</v>
      </c>
      <c r="O1080" s="98" t="str">
        <f>IF(ISBLANK(F1080),VLOOKUP(Abfalldokumentation!$X1080,'Liste Gründe'!A:D,3,FALSE),F1080)</f>
        <v>keinen Verwendungszweck</v>
      </c>
      <c r="P1080" s="100" t="str">
        <f>IF(ISBLANK(Abfalldokumentation!$G1080),"-",Abfalldokumentation!$G1080)</f>
        <v>-</v>
      </c>
      <c r="Q1080" s="99">
        <f t="shared" si="113"/>
        <v>41</v>
      </c>
      <c r="R1080" s="100" t="str">
        <f t="shared" si="114"/>
        <v>Produkte</v>
      </c>
      <c r="S1080" s="100" t="str">
        <f t="shared" si="115"/>
        <v>BUs</v>
      </c>
      <c r="T1080" s="100" t="str">
        <f t="shared" si="116"/>
        <v>Symptome</v>
      </c>
      <c r="U1080" s="100">
        <f>IFERROR(VLOOKUP(Abfalldokumentation!$W1080,Kennzahlen!S:U,3,FALSE)*Abfalldokumentation!$J1080,"0")</f>
        <v>4.5</v>
      </c>
      <c r="V1080" s="99" t="str">
        <f>IF(ISBLANK(A1080),VLOOKUP(Abfalldokumentation!$W1080,'Linien - BU'!R:S,2,FALSE),A1080)</f>
        <v>Bu4</v>
      </c>
      <c r="W1080" s="95">
        <f t="shared" si="117"/>
        <v>29500886</v>
      </c>
      <c r="X1080" s="108">
        <f t="shared" si="118"/>
        <v>61</v>
      </c>
      <c r="AB1080" s="3"/>
      <c r="AD1080" s="3"/>
      <c r="AF1080" s="34"/>
      <c r="AG1080" s="34"/>
      <c r="AH1080" s="34"/>
    </row>
    <row r="1081" spans="1:40" ht="30" customHeight="1" x14ac:dyDescent="0.25">
      <c r="A1081" s="56" t="s">
        <v>117</v>
      </c>
      <c r="B1081" s="57">
        <v>29500891</v>
      </c>
      <c r="C1081" s="57">
        <v>79</v>
      </c>
      <c r="D1081" s="57">
        <v>61</v>
      </c>
      <c r="E1081" s="58">
        <v>44483</v>
      </c>
      <c r="F1081" s="59"/>
      <c r="G1081" s="57"/>
      <c r="H1081" s="61" t="str">
        <f>IFERROR(VLOOKUP(Abfalldokumentation!$B1081,Artikel!A:C,3,FALSE),Abfalldokumentation!$B1081)</f>
        <v>ABS PECO</v>
      </c>
      <c r="I1081" s="90" t="str">
        <f>VLOOKUP(V1081,'Linien - BU'!A:B,2,FALSE)</f>
        <v>BU4</v>
      </c>
      <c r="J1081" s="91">
        <f t="shared" si="112"/>
        <v>79</v>
      </c>
      <c r="K1081" s="92">
        <f>Abfalldokumentation!$E1081</f>
        <v>44483</v>
      </c>
      <c r="L1081" s="91" t="str">
        <f>IFERROR(IF(AND(OR(Abfalldokumentation!$I1081="BU3",Abfalldokumentation!$I1081="Verkauf"),Abfalldokumentation!$N1081="Schimmel",Abfalldokumentation!$O1081="keinen Abnehmer/kein Schälpersonal"),"Div. Zipfel, ES ohne Verwendung",VLOOKUP(Abfalldokumentation!$M1081,Produktgruppen!A:B,2,FALSE)),"-")</f>
        <v>ABS</v>
      </c>
      <c r="M1081" s="93" t="str">
        <f>IFERROR(VLOOKUP(Abfalldokumentation!$W1081,Artikel!A:C,3,FALSE),Abfalldokumentation!$W1081)</f>
        <v>ABS PECO</v>
      </c>
      <c r="N1081" s="94" t="str">
        <f>VLOOKUP(D1081,'Liste Gründe'!A:D,2,FALSE)</f>
        <v>keinen Verwendungszweck</v>
      </c>
      <c r="O1081" s="92" t="str">
        <f>IF(ISBLANK(F1081),VLOOKUP(Abfalldokumentation!$X1081,'Liste Gründe'!A:D,3,FALSE),F1081)</f>
        <v>keinen Verwendungszweck</v>
      </c>
      <c r="P1081" s="94" t="str">
        <f>IF(ISBLANK(Abfalldokumentation!$G1081),"-",Abfalldokumentation!$G1081)</f>
        <v>-</v>
      </c>
      <c r="Q1081" s="93">
        <f t="shared" si="113"/>
        <v>41</v>
      </c>
      <c r="R1081" s="94" t="str">
        <f t="shared" si="114"/>
        <v>Produkte</v>
      </c>
      <c r="S1081" s="94" t="str">
        <f t="shared" si="115"/>
        <v>BUs</v>
      </c>
      <c r="T1081" s="94" t="str">
        <f t="shared" si="116"/>
        <v>Symptome</v>
      </c>
      <c r="U1081" s="94">
        <f>IFERROR(VLOOKUP(Abfalldokumentation!$W1081,Kennzahlen!S:U,3,FALSE)*Abfalldokumentation!$J1081,"0")</f>
        <v>116.1764705882353</v>
      </c>
      <c r="V1081" s="93" t="str">
        <f>IF(ISBLANK(A1081),VLOOKUP(Abfalldokumentation!$W1081,'Linien - BU'!R:S,2,FALSE),A1081)</f>
        <v>Bu4</v>
      </c>
      <c r="W1081" s="95">
        <f t="shared" si="117"/>
        <v>29500891</v>
      </c>
      <c r="X1081" s="108">
        <f t="shared" si="118"/>
        <v>61</v>
      </c>
      <c r="AB1081" s="3"/>
      <c r="AD1081" s="3"/>
      <c r="AF1081" s="34"/>
      <c r="AG1081" s="34"/>
      <c r="AH1081" s="34"/>
    </row>
    <row r="1082" spans="1:40" ht="30" customHeight="1" x14ac:dyDescent="0.25">
      <c r="A1082" s="50" t="s">
        <v>9</v>
      </c>
      <c r="B1082" s="51">
        <v>29500906</v>
      </c>
      <c r="C1082" s="51">
        <v>58</v>
      </c>
      <c r="D1082" s="51">
        <v>61</v>
      </c>
      <c r="E1082" s="52">
        <v>44483</v>
      </c>
      <c r="F1082" s="53"/>
      <c r="G1082" s="51"/>
      <c r="H1082" s="55" t="str">
        <f>IFERROR(VLOOKUP(Abfalldokumentation!$B1082,Artikel!A:C,3,FALSE),Abfalldokumentation!$B1082)</f>
        <v>ABS SCH-PAUL</v>
      </c>
      <c r="I1082" s="96" t="str">
        <f>VLOOKUP(V1082,'Linien - BU'!A:B,2,FALSE)</f>
        <v>BU4</v>
      </c>
      <c r="J1082" s="97">
        <f t="shared" si="112"/>
        <v>58</v>
      </c>
      <c r="K1082" s="98">
        <f>Abfalldokumentation!$E1082</f>
        <v>44483</v>
      </c>
      <c r="L1082" s="97" t="str">
        <f>IFERROR(IF(AND(OR(Abfalldokumentation!$I1082="BU3",Abfalldokumentation!$I1082="Verkauf"),Abfalldokumentation!$N1082="Schimmel",Abfalldokumentation!$O1082="keinen Abnehmer/kein Schälpersonal"),"Div. Zipfel, ES ohne Verwendung",VLOOKUP(Abfalldokumentation!$M1082,Produktgruppen!A:B,2,FALSE)),"-")</f>
        <v>ABS</v>
      </c>
      <c r="M1082" s="99" t="str">
        <f>IFERROR(VLOOKUP(Abfalldokumentation!$W1082,Artikel!A:C,3,FALSE),Abfalldokumentation!$W1082)</f>
        <v>ABS SCH-PAUL</v>
      </c>
      <c r="N1082" s="100" t="str">
        <f>VLOOKUP(D1082,'Liste Gründe'!A:D,2,FALSE)</f>
        <v>keinen Verwendungszweck</v>
      </c>
      <c r="O1082" s="98" t="str">
        <f>IF(ISBLANK(F1082),VLOOKUP(Abfalldokumentation!$X1082,'Liste Gründe'!A:D,3,FALSE),F1082)</f>
        <v>keinen Verwendungszweck</v>
      </c>
      <c r="P1082" s="100" t="str">
        <f>IF(ISBLANK(Abfalldokumentation!$G1082),"-",Abfalldokumentation!$G1082)</f>
        <v>-</v>
      </c>
      <c r="Q1082" s="99">
        <f t="shared" si="113"/>
        <v>41</v>
      </c>
      <c r="R1082" s="100" t="str">
        <f t="shared" si="114"/>
        <v>Produkte</v>
      </c>
      <c r="S1082" s="100" t="str">
        <f t="shared" si="115"/>
        <v>BUs</v>
      </c>
      <c r="T1082" s="100" t="str">
        <f t="shared" si="116"/>
        <v>Symptome</v>
      </c>
      <c r="U1082" s="100">
        <f>IFERROR(VLOOKUP(Abfalldokumentation!$W1082,Kennzahlen!S:U,3,FALSE)*Abfalldokumentation!$J1082,"0")</f>
        <v>0.57999999999999996</v>
      </c>
      <c r="V1082" s="99" t="str">
        <f>IF(ISBLANK(A1082),VLOOKUP(Abfalldokumentation!$W1082,'Linien - BU'!R:S,2,FALSE),A1082)</f>
        <v>BU4</v>
      </c>
      <c r="W1082" s="95">
        <f t="shared" si="117"/>
        <v>29500906</v>
      </c>
      <c r="X1082" s="108">
        <f t="shared" si="118"/>
        <v>61</v>
      </c>
      <c r="AB1082" s="3"/>
      <c r="AD1082" s="3"/>
      <c r="AF1082" s="34"/>
      <c r="AG1082" s="34"/>
      <c r="AH1082" s="34"/>
    </row>
    <row r="1083" spans="1:40" ht="30" customHeight="1" x14ac:dyDescent="0.25">
      <c r="A1083" s="56" t="s">
        <v>74</v>
      </c>
      <c r="B1083" s="57">
        <v>29500917</v>
      </c>
      <c r="C1083" s="57">
        <v>23</v>
      </c>
      <c r="D1083" s="57">
        <v>60</v>
      </c>
      <c r="E1083" s="58">
        <v>44483</v>
      </c>
      <c r="F1083" s="59" t="s">
        <v>15150</v>
      </c>
      <c r="G1083" s="57"/>
      <c r="H1083" s="61" t="str">
        <f>IFERROR(VLOOKUP(Abfalldokumentation!$B1083,Artikel!A:C,3,FALSE),Abfalldokumentation!$B1083)</f>
        <v>VOS-ABS ENTSORGUNG</v>
      </c>
      <c r="I1083" s="90" t="str">
        <f>VLOOKUP(V1083,'Linien - BU'!A:B,2,FALSE)</f>
        <v>BU1</v>
      </c>
      <c r="J1083" s="91">
        <f t="shared" si="112"/>
        <v>23</v>
      </c>
      <c r="K1083" s="92">
        <f>Abfalldokumentation!$E1083</f>
        <v>44483</v>
      </c>
      <c r="L1083" s="91" t="str">
        <f>IFERROR(IF(AND(OR(Abfalldokumentation!$I1083="BU3",Abfalldokumentation!$I1083="Verkauf"),Abfalldokumentation!$N1083="Schimmel",Abfalldokumentation!$O1083="keinen Abnehmer/kein Schälpersonal"),"Div. Zipfel, ES ohne Verwendung",VLOOKUP(Abfalldokumentation!$M1083,Produktgruppen!A:B,2,FALSE)),"-")</f>
        <v>Vorschmelz</v>
      </c>
      <c r="M1083" s="93" t="str">
        <f>IFERROR(VLOOKUP(Abfalldokumentation!$W1083,Artikel!A:C,3,FALSE),Abfalldokumentation!$W1083)</f>
        <v>VOS-ABS ENTSORGUNG</v>
      </c>
      <c r="N1083" s="94" t="str">
        <f>VLOOKUP(D1083,'Liste Gründe'!A:D,2,FALSE)</f>
        <v>Rest</v>
      </c>
      <c r="O1083" s="92" t="str">
        <f>IF(ISBLANK(F1083),VLOOKUP(Abfalldokumentation!$X1083,'Liste Gründe'!A:D,3,FALSE),F1083)</f>
        <v>Rinde Natriumarm</v>
      </c>
      <c r="P1083" s="94" t="str">
        <f>IF(ISBLANK(Abfalldokumentation!$G1083),"-",Abfalldokumentation!$G1083)</f>
        <v>-</v>
      </c>
      <c r="Q1083" s="93">
        <f t="shared" si="113"/>
        <v>41</v>
      </c>
      <c r="R1083" s="94" t="str">
        <f t="shared" si="114"/>
        <v>Produkte</v>
      </c>
      <c r="S1083" s="94" t="str">
        <f t="shared" si="115"/>
        <v>BUs</v>
      </c>
      <c r="T1083" s="94" t="str">
        <f t="shared" si="116"/>
        <v>Symptome</v>
      </c>
      <c r="U1083" s="94">
        <f>IFERROR(VLOOKUP(Abfalldokumentation!$W1083,Kennzahlen!S:U,3,FALSE)*Abfalldokumentation!$J1083,"0")</f>
        <v>0.23</v>
      </c>
      <c r="V1083" s="93" t="str">
        <f>IF(ISBLANK(A1083),VLOOKUP(Abfalldokumentation!$W1083,'Linien - BU'!R:S,2,FALSE),A1083)</f>
        <v>RWV</v>
      </c>
      <c r="W1083" s="95">
        <f t="shared" si="117"/>
        <v>29500917</v>
      </c>
      <c r="X1083" s="108">
        <f t="shared" si="118"/>
        <v>60</v>
      </c>
      <c r="Y1083"/>
      <c r="Z1083" s="3"/>
      <c r="AB1083" s="3"/>
      <c r="AC1083" s="34"/>
      <c r="AD1083" s="3"/>
      <c r="AE1083" s="3"/>
      <c r="AF1083" s="34"/>
      <c r="AG1083" s="34"/>
      <c r="AH1083" s="34"/>
      <c r="AI1083" s="3"/>
      <c r="AL1083" s="3"/>
      <c r="AM1083" s="3"/>
      <c r="AN1083" s="3"/>
    </row>
    <row r="1084" spans="1:40" ht="30" customHeight="1" x14ac:dyDescent="0.25">
      <c r="A1084" s="50" t="s">
        <v>117</v>
      </c>
      <c r="B1084" s="51">
        <v>29500952</v>
      </c>
      <c r="C1084" s="51">
        <v>20</v>
      </c>
      <c r="D1084" s="51">
        <v>61</v>
      </c>
      <c r="E1084" s="52">
        <v>44483</v>
      </c>
      <c r="F1084" s="53"/>
      <c r="G1084" s="51"/>
      <c r="H1084" s="55" t="str">
        <f>IFERROR(VLOOKUP(Abfalldokumentation!$B1084,Artikel!A:C,3,FALSE),Abfalldokumentation!$B1084)</f>
        <v>ABS GRÜN-PESTO</v>
      </c>
      <c r="I1084" s="96" t="str">
        <f>VLOOKUP(V1084,'Linien - BU'!A:B,2,FALSE)</f>
        <v>BU4</v>
      </c>
      <c r="J1084" s="97">
        <f t="shared" si="112"/>
        <v>20</v>
      </c>
      <c r="K1084" s="98">
        <f>Abfalldokumentation!$E1084</f>
        <v>44483</v>
      </c>
      <c r="L1084" s="97" t="str">
        <f>IFERROR(IF(AND(OR(Abfalldokumentation!$I1084="BU3",Abfalldokumentation!$I1084="Verkauf"),Abfalldokumentation!$N1084="Schimmel",Abfalldokumentation!$O1084="keinen Abnehmer/kein Schälpersonal"),"Div. Zipfel, ES ohne Verwendung",VLOOKUP(Abfalldokumentation!$M1084,Produktgruppen!A:B,2,FALSE)),"-")</f>
        <v>ABS</v>
      </c>
      <c r="M1084" s="99" t="str">
        <f>IFERROR(VLOOKUP(Abfalldokumentation!$W1084,Artikel!A:C,3,FALSE),Abfalldokumentation!$W1084)</f>
        <v>ABS GRÜN-PESTO</v>
      </c>
      <c r="N1084" s="100" t="str">
        <f>VLOOKUP(D1084,'Liste Gründe'!A:D,2,FALSE)</f>
        <v>keinen Verwendungszweck</v>
      </c>
      <c r="O1084" s="98" t="str">
        <f>IF(ISBLANK(F1084),VLOOKUP(Abfalldokumentation!$X1084,'Liste Gründe'!A:D,3,FALSE),F1084)</f>
        <v>keinen Verwendungszweck</v>
      </c>
      <c r="P1084" s="100" t="str">
        <f>IF(ISBLANK(Abfalldokumentation!$G1084),"-",Abfalldokumentation!$G1084)</f>
        <v>-</v>
      </c>
      <c r="Q1084" s="99">
        <f t="shared" si="113"/>
        <v>41</v>
      </c>
      <c r="R1084" s="100" t="str">
        <f t="shared" si="114"/>
        <v>Produkte</v>
      </c>
      <c r="S1084" s="100" t="str">
        <f t="shared" si="115"/>
        <v>BUs</v>
      </c>
      <c r="T1084" s="100" t="str">
        <f t="shared" si="116"/>
        <v>Symptome</v>
      </c>
      <c r="U1084" s="100">
        <f>IFERROR(VLOOKUP(Abfalldokumentation!$W1084,Kennzahlen!S:U,3,FALSE)*Abfalldokumentation!$J1084,"0")</f>
        <v>30</v>
      </c>
      <c r="V1084" s="99" t="str">
        <f>IF(ISBLANK(A1084),VLOOKUP(Abfalldokumentation!$W1084,'Linien - BU'!R:S,2,FALSE),A1084)</f>
        <v>Bu4</v>
      </c>
      <c r="W1084" s="95">
        <f t="shared" si="117"/>
        <v>29500952</v>
      </c>
      <c r="X1084" s="108">
        <f t="shared" si="118"/>
        <v>61</v>
      </c>
      <c r="Y1084"/>
      <c r="Z1084" s="3"/>
      <c r="AB1084" s="3"/>
      <c r="AC1084" s="34"/>
      <c r="AD1084" s="3"/>
      <c r="AE1084" s="3"/>
      <c r="AF1084" s="34"/>
      <c r="AG1084" s="34"/>
      <c r="AH1084" s="34"/>
      <c r="AI1084" s="3"/>
      <c r="AL1084" s="3"/>
      <c r="AM1084" s="3"/>
      <c r="AN1084" s="3"/>
    </row>
    <row r="1085" spans="1:40" ht="30" customHeight="1" x14ac:dyDescent="0.25">
      <c r="A1085" s="56" t="s">
        <v>117</v>
      </c>
      <c r="B1085" s="57">
        <v>29500952</v>
      </c>
      <c r="C1085" s="57">
        <v>18</v>
      </c>
      <c r="D1085" s="57">
        <v>61</v>
      </c>
      <c r="E1085" s="58">
        <v>44483</v>
      </c>
      <c r="F1085" s="59"/>
      <c r="G1085" s="57"/>
      <c r="H1085" s="61" t="str">
        <f>IFERROR(VLOOKUP(Abfalldokumentation!$B1085,Artikel!A:C,3,FALSE),Abfalldokumentation!$B1085)</f>
        <v>ABS GRÜN-PESTO</v>
      </c>
      <c r="I1085" s="90" t="str">
        <f>VLOOKUP(V1085,'Linien - BU'!A:B,2,FALSE)</f>
        <v>BU4</v>
      </c>
      <c r="J1085" s="91">
        <f t="shared" si="112"/>
        <v>18</v>
      </c>
      <c r="K1085" s="92">
        <f>Abfalldokumentation!$E1085</f>
        <v>44483</v>
      </c>
      <c r="L1085" s="91" t="str">
        <f>IFERROR(IF(AND(OR(Abfalldokumentation!$I1085="BU3",Abfalldokumentation!$I1085="Verkauf"),Abfalldokumentation!$N1085="Schimmel",Abfalldokumentation!$O1085="keinen Abnehmer/kein Schälpersonal"),"Div. Zipfel, ES ohne Verwendung",VLOOKUP(Abfalldokumentation!$M1085,Produktgruppen!A:B,2,FALSE)),"-")</f>
        <v>ABS</v>
      </c>
      <c r="M1085" s="93" t="str">
        <f>IFERROR(VLOOKUP(Abfalldokumentation!$W1085,Artikel!A:C,3,FALSE),Abfalldokumentation!$W1085)</f>
        <v>ABS GRÜN-PESTO</v>
      </c>
      <c r="N1085" s="94" t="str">
        <f>VLOOKUP(D1085,'Liste Gründe'!A:D,2,FALSE)</f>
        <v>keinen Verwendungszweck</v>
      </c>
      <c r="O1085" s="92" t="str">
        <f>IF(ISBLANK(F1085),VLOOKUP(Abfalldokumentation!$X1085,'Liste Gründe'!A:D,3,FALSE),F1085)</f>
        <v>keinen Verwendungszweck</v>
      </c>
      <c r="P1085" s="94" t="str">
        <f>IF(ISBLANK(Abfalldokumentation!$G1085),"-",Abfalldokumentation!$G1085)</f>
        <v>-</v>
      </c>
      <c r="Q1085" s="93">
        <f t="shared" si="113"/>
        <v>41</v>
      </c>
      <c r="R1085" s="94" t="str">
        <f t="shared" si="114"/>
        <v>Produkte</v>
      </c>
      <c r="S1085" s="94" t="str">
        <f t="shared" si="115"/>
        <v>BUs</v>
      </c>
      <c r="T1085" s="94" t="str">
        <f t="shared" si="116"/>
        <v>Symptome</v>
      </c>
      <c r="U1085" s="94">
        <f>IFERROR(VLOOKUP(Abfalldokumentation!$W1085,Kennzahlen!S:U,3,FALSE)*Abfalldokumentation!$J1085,"0")</f>
        <v>27</v>
      </c>
      <c r="V1085" s="93" t="str">
        <f>IF(ISBLANK(A1085),VLOOKUP(Abfalldokumentation!$W1085,'Linien - BU'!R:S,2,FALSE),A1085)</f>
        <v>Bu4</v>
      </c>
      <c r="W1085" s="95">
        <f t="shared" si="117"/>
        <v>29500952</v>
      </c>
      <c r="X1085" s="108">
        <f t="shared" si="118"/>
        <v>61</v>
      </c>
      <c r="Y1085"/>
      <c r="Z1085" s="3"/>
      <c r="AB1085" s="3"/>
      <c r="AC1085" s="34"/>
      <c r="AD1085" s="3"/>
      <c r="AE1085" s="3"/>
      <c r="AF1085" s="34"/>
      <c r="AG1085" s="34"/>
      <c r="AH1085" s="34"/>
      <c r="AI1085" s="3"/>
      <c r="AL1085" s="3"/>
      <c r="AM1085" s="3"/>
      <c r="AN1085" s="3"/>
    </row>
    <row r="1086" spans="1:40" ht="30" customHeight="1" x14ac:dyDescent="0.25">
      <c r="A1086" s="50" t="s">
        <v>117</v>
      </c>
      <c r="B1086" s="51">
        <v>29501020</v>
      </c>
      <c r="C1086" s="51">
        <v>12</v>
      </c>
      <c r="D1086" s="51">
        <v>61</v>
      </c>
      <c r="E1086" s="52">
        <v>44483</v>
      </c>
      <c r="F1086" s="53"/>
      <c r="G1086" s="51"/>
      <c r="H1086" s="55" t="str">
        <f>IFERROR(VLOOKUP(Abfalldokumentation!$B1086,Artikel!A:C,3,FALSE),Abfalldokumentation!$B1086)</f>
        <v>VOS WAL-THEKE</v>
      </c>
      <c r="I1086" s="96" t="str">
        <f>VLOOKUP(V1086,'Linien - BU'!A:B,2,FALSE)</f>
        <v>BU4</v>
      </c>
      <c r="J1086" s="97">
        <f t="shared" si="112"/>
        <v>12</v>
      </c>
      <c r="K1086" s="98">
        <f>Abfalldokumentation!$E1086</f>
        <v>44483</v>
      </c>
      <c r="L1086" s="97" t="str">
        <f>IFERROR(IF(AND(OR(Abfalldokumentation!$I1086="BU3",Abfalldokumentation!$I1086="Verkauf"),Abfalldokumentation!$N1086="Schimmel",Abfalldokumentation!$O1086="keinen Abnehmer/kein Schälpersonal"),"Div. Zipfel, ES ohne Verwendung",VLOOKUP(Abfalldokumentation!$M1086,Produktgruppen!A:B,2,FALSE)),"-")</f>
        <v>Vorschmelz</v>
      </c>
      <c r="M1086" s="99" t="str">
        <f>IFERROR(VLOOKUP(Abfalldokumentation!$W1086,Artikel!A:C,3,FALSE),Abfalldokumentation!$W1086)</f>
        <v>VOS WAL-THEKE</v>
      </c>
      <c r="N1086" s="100" t="str">
        <f>VLOOKUP(D1086,'Liste Gründe'!A:D,2,FALSE)</f>
        <v>keinen Verwendungszweck</v>
      </c>
      <c r="O1086" s="98" t="str">
        <f>IF(ISBLANK(F1086),VLOOKUP(Abfalldokumentation!$X1086,'Liste Gründe'!A:D,3,FALSE),F1086)</f>
        <v>keinen Verwendungszweck</v>
      </c>
      <c r="P1086" s="100" t="str">
        <f>IF(ISBLANK(Abfalldokumentation!$G1086),"-",Abfalldokumentation!$G1086)</f>
        <v>-</v>
      </c>
      <c r="Q1086" s="99">
        <f t="shared" si="113"/>
        <v>41</v>
      </c>
      <c r="R1086" s="100" t="str">
        <f t="shared" si="114"/>
        <v>Produkte</v>
      </c>
      <c r="S1086" s="100" t="str">
        <f t="shared" si="115"/>
        <v>BUs</v>
      </c>
      <c r="T1086" s="100" t="str">
        <f t="shared" si="116"/>
        <v>Symptome</v>
      </c>
      <c r="U1086" s="100">
        <f>IFERROR(VLOOKUP(Abfalldokumentation!$W1086,Kennzahlen!S:U,3,FALSE)*Abfalldokumentation!$J1086,"0")</f>
        <v>6</v>
      </c>
      <c r="V1086" s="99" t="str">
        <f>IF(ISBLANK(A1086),VLOOKUP(Abfalldokumentation!$W1086,'Linien - BU'!R:S,2,FALSE),A1086)</f>
        <v>Bu4</v>
      </c>
      <c r="W1086" s="95">
        <f t="shared" si="117"/>
        <v>29501020</v>
      </c>
      <c r="X1086" s="108">
        <f t="shared" si="118"/>
        <v>61</v>
      </c>
      <c r="Y1086"/>
      <c r="Z1086" s="3"/>
      <c r="AB1086" s="3"/>
      <c r="AC1086" s="34"/>
      <c r="AD1086" s="3"/>
      <c r="AE1086" s="3"/>
      <c r="AF1086" s="34"/>
      <c r="AG1086" s="34"/>
      <c r="AH1086" s="34"/>
      <c r="AI1086" s="3"/>
      <c r="AL1086" s="3"/>
      <c r="AM1086" s="3"/>
      <c r="AN1086" s="3"/>
    </row>
    <row r="1087" spans="1:40" ht="30" customHeight="1" x14ac:dyDescent="0.25">
      <c r="A1087" s="56" t="s">
        <v>74</v>
      </c>
      <c r="B1087" s="57">
        <v>29501021</v>
      </c>
      <c r="C1087" s="57">
        <v>25</v>
      </c>
      <c r="D1087" s="57">
        <v>12</v>
      </c>
      <c r="E1087" s="58">
        <v>44483</v>
      </c>
      <c r="F1087" s="59" t="s">
        <v>15037</v>
      </c>
      <c r="G1087" s="57"/>
      <c r="H1087" s="61" t="str">
        <f>IFERROR(VLOOKUP(Abfalldokumentation!$B1087,Artikel!A:C,3,FALSE),Abfalldokumentation!$B1087)</f>
        <v>VOS URW NATUR AMM CO RE</v>
      </c>
      <c r="I1087" s="90" t="str">
        <f>VLOOKUP(V1087,'Linien - BU'!A:B,2,FALSE)</f>
        <v>BU1</v>
      </c>
      <c r="J1087" s="91">
        <f t="shared" si="112"/>
        <v>25</v>
      </c>
      <c r="K1087" s="92">
        <f>Abfalldokumentation!$E1087</f>
        <v>44483</v>
      </c>
      <c r="L1087" s="91" t="str">
        <f>IFERROR(IF(AND(OR(Abfalldokumentation!$I1087="BU3",Abfalldokumentation!$I1087="Verkauf"),Abfalldokumentation!$N1087="Schimmel",Abfalldokumentation!$O1087="keinen Abnehmer/kein Schälpersonal"),"Div. Zipfel, ES ohne Verwendung",VLOOKUP(Abfalldokumentation!$M1087,Produktgruppen!A:B,2,FALSE)),"-")</f>
        <v>Vorschmelz</v>
      </c>
      <c r="M1087" s="93" t="str">
        <f>IFERROR(VLOOKUP(Abfalldokumentation!$W1087,Artikel!A:C,3,FALSE),Abfalldokumentation!$W1087)</f>
        <v>VOS URW NATUR AMM CO RE</v>
      </c>
      <c r="N1087" s="94" t="str">
        <f>VLOOKUP(D1087,'Liste Gründe'!A:D,2,FALSE)</f>
        <v>Schimmel</v>
      </c>
      <c r="O1087" s="92" t="str">
        <f>IF(ISBLANK(F1087),VLOOKUP(Abfalldokumentation!$X1087,'Liste Gründe'!A:D,3,FALSE),F1087)</f>
        <v>VOS &gt; Einsatz</v>
      </c>
      <c r="P1087" s="94" t="str">
        <f>IF(ISBLANK(Abfalldokumentation!$G1087),"-",Abfalldokumentation!$G1087)</f>
        <v>-</v>
      </c>
      <c r="Q1087" s="93">
        <f t="shared" si="113"/>
        <v>41</v>
      </c>
      <c r="R1087" s="94" t="str">
        <f t="shared" si="114"/>
        <v>Produkte</v>
      </c>
      <c r="S1087" s="94" t="str">
        <f t="shared" si="115"/>
        <v>BUs</v>
      </c>
      <c r="T1087" s="94" t="str">
        <f t="shared" si="116"/>
        <v>Symptome</v>
      </c>
      <c r="U1087" s="94">
        <f>IFERROR(VLOOKUP(Abfalldokumentation!$W1087,Kennzahlen!S:U,3,FALSE)*Abfalldokumentation!$J1087,"0")</f>
        <v>12.5</v>
      </c>
      <c r="V1087" s="93" t="str">
        <f>IF(ISBLANK(A1087),VLOOKUP(Abfalldokumentation!$W1087,'Linien - BU'!R:S,2,FALSE),A1087)</f>
        <v>RWV</v>
      </c>
      <c r="W1087" s="95">
        <f t="shared" si="117"/>
        <v>29501021</v>
      </c>
      <c r="X1087" s="108">
        <f t="shared" si="118"/>
        <v>12</v>
      </c>
      <c r="Y1087"/>
      <c r="Z1087" s="3"/>
      <c r="AB1087" s="3"/>
      <c r="AC1087" s="34"/>
      <c r="AD1087" s="3"/>
      <c r="AE1087" s="3"/>
      <c r="AF1087" s="34"/>
      <c r="AG1087" s="34"/>
      <c r="AH1087" s="34"/>
      <c r="AI1087" s="3"/>
      <c r="AL1087" s="3"/>
      <c r="AM1087" s="3"/>
      <c r="AN1087" s="3"/>
    </row>
    <row r="1088" spans="1:40" ht="30" customHeight="1" x14ac:dyDescent="0.25">
      <c r="A1088" s="50" t="s">
        <v>117</v>
      </c>
      <c r="B1088" s="51">
        <v>29501029</v>
      </c>
      <c r="C1088" s="51">
        <v>39</v>
      </c>
      <c r="D1088" s="51">
        <v>61</v>
      </c>
      <c r="E1088" s="52">
        <v>44483</v>
      </c>
      <c r="F1088" s="53"/>
      <c r="G1088" s="51"/>
      <c r="H1088" s="55" t="str">
        <f>IFERROR(VLOOKUP(Abfalldokumentation!$B1088,Artikel!A:C,3,FALSE),Abfalldokumentation!$B1088)</f>
        <v>ABS BRUSCHETTA</v>
      </c>
      <c r="I1088" s="96" t="str">
        <f>VLOOKUP(V1088,'Linien - BU'!A:B,2,FALSE)</f>
        <v>BU4</v>
      </c>
      <c r="J1088" s="97">
        <f t="shared" si="112"/>
        <v>39</v>
      </c>
      <c r="K1088" s="98">
        <f>Abfalldokumentation!$E1088</f>
        <v>44483</v>
      </c>
      <c r="L1088" s="97" t="str">
        <f>IFERROR(IF(AND(OR(Abfalldokumentation!$I1088="BU3",Abfalldokumentation!$I1088="Verkauf"),Abfalldokumentation!$N1088="Schimmel",Abfalldokumentation!$O1088="keinen Abnehmer/kein Schälpersonal"),"Div. Zipfel, ES ohne Verwendung",VLOOKUP(Abfalldokumentation!$M1088,Produktgruppen!A:B,2,FALSE)),"-")</f>
        <v>ABS</v>
      </c>
      <c r="M1088" s="99" t="str">
        <f>IFERROR(VLOOKUP(Abfalldokumentation!$W1088,Artikel!A:C,3,FALSE),Abfalldokumentation!$W1088)</f>
        <v>ABS BRUSCHETTA</v>
      </c>
      <c r="N1088" s="100" t="str">
        <f>VLOOKUP(D1088,'Liste Gründe'!A:D,2,FALSE)</f>
        <v>keinen Verwendungszweck</v>
      </c>
      <c r="O1088" s="98" t="str">
        <f>IF(ISBLANK(F1088),VLOOKUP(Abfalldokumentation!$X1088,'Liste Gründe'!A:D,3,FALSE),F1088)</f>
        <v>keinen Verwendungszweck</v>
      </c>
      <c r="P1088" s="100" t="str">
        <f>IF(ISBLANK(Abfalldokumentation!$G1088),"-",Abfalldokumentation!$G1088)</f>
        <v>-</v>
      </c>
      <c r="Q1088" s="99">
        <f t="shared" si="113"/>
        <v>41</v>
      </c>
      <c r="R1088" s="100" t="str">
        <f t="shared" si="114"/>
        <v>Produkte</v>
      </c>
      <c r="S1088" s="100" t="str">
        <f t="shared" si="115"/>
        <v>BUs</v>
      </c>
      <c r="T1088" s="100" t="str">
        <f t="shared" si="116"/>
        <v>Symptome</v>
      </c>
      <c r="U1088" s="100">
        <f>IFERROR(VLOOKUP(Abfalldokumentation!$W1088,Kennzahlen!S:U,3,FALSE)*Abfalldokumentation!$J1088,"0")</f>
        <v>58.5</v>
      </c>
      <c r="V1088" s="99" t="str">
        <f>IF(ISBLANK(A1088),VLOOKUP(Abfalldokumentation!$W1088,'Linien - BU'!R:S,2,FALSE),A1088)</f>
        <v>Bu4</v>
      </c>
      <c r="W1088" s="95">
        <f t="shared" si="117"/>
        <v>29501029</v>
      </c>
      <c r="X1088" s="108">
        <f t="shared" si="118"/>
        <v>61</v>
      </c>
      <c r="Y1088"/>
      <c r="Z1088" s="3"/>
      <c r="AB1088" s="3"/>
      <c r="AC1088" s="34"/>
      <c r="AD1088" s="3"/>
      <c r="AE1088" s="3"/>
      <c r="AF1088" s="34"/>
      <c r="AG1088" s="34"/>
      <c r="AH1088" s="34"/>
      <c r="AI1088" s="3"/>
      <c r="AL1088" s="3"/>
      <c r="AM1088" s="3"/>
      <c r="AN1088" s="3"/>
    </row>
    <row r="1089" spans="1:40" ht="30" customHeight="1" x14ac:dyDescent="0.25">
      <c r="A1089" s="56" t="s">
        <v>117</v>
      </c>
      <c r="B1089" s="57">
        <v>29501039</v>
      </c>
      <c r="C1089" s="57">
        <v>21</v>
      </c>
      <c r="D1089" s="57">
        <v>61</v>
      </c>
      <c r="E1089" s="58">
        <v>44483</v>
      </c>
      <c r="F1089" s="59"/>
      <c r="G1089" s="57"/>
      <c r="H1089" s="61" t="str">
        <f>IFERROR(VLOOKUP(Abfalldokumentation!$B1089,Artikel!A:C,3,FALSE),Abfalldokumentation!$B1089)</f>
        <v>ABS OLD-AMSTERDAM</v>
      </c>
      <c r="I1089" s="90" t="str">
        <f>VLOOKUP(V1089,'Linien - BU'!A:B,2,FALSE)</f>
        <v>BU4</v>
      </c>
      <c r="J1089" s="91">
        <f t="shared" si="112"/>
        <v>21</v>
      </c>
      <c r="K1089" s="92">
        <f>Abfalldokumentation!$E1089</f>
        <v>44483</v>
      </c>
      <c r="L1089" s="91" t="str">
        <f>IFERROR(IF(AND(OR(Abfalldokumentation!$I1089="BU3",Abfalldokumentation!$I1089="Verkauf"),Abfalldokumentation!$N1089="Schimmel",Abfalldokumentation!$O1089="keinen Abnehmer/kein Schälpersonal"),"Div. Zipfel, ES ohne Verwendung",VLOOKUP(Abfalldokumentation!$M1089,Produktgruppen!A:B,2,FALSE)),"-")</f>
        <v>ABS</v>
      </c>
      <c r="M1089" s="93" t="str">
        <f>IFERROR(VLOOKUP(Abfalldokumentation!$W1089,Artikel!A:C,3,FALSE),Abfalldokumentation!$W1089)</f>
        <v>ABS OLD-AMSTERDAM</v>
      </c>
      <c r="N1089" s="94" t="str">
        <f>VLOOKUP(D1089,'Liste Gründe'!A:D,2,FALSE)</f>
        <v>keinen Verwendungszweck</v>
      </c>
      <c r="O1089" s="92" t="str">
        <f>IF(ISBLANK(F1089),VLOOKUP(Abfalldokumentation!$X1089,'Liste Gründe'!A:D,3,FALSE),F1089)</f>
        <v>keinen Verwendungszweck</v>
      </c>
      <c r="P1089" s="94" t="str">
        <f>IF(ISBLANK(Abfalldokumentation!$G1089),"-",Abfalldokumentation!$G1089)</f>
        <v>-</v>
      </c>
      <c r="Q1089" s="93">
        <f t="shared" si="113"/>
        <v>41</v>
      </c>
      <c r="R1089" s="94" t="str">
        <f t="shared" si="114"/>
        <v>Produkte</v>
      </c>
      <c r="S1089" s="94" t="str">
        <f t="shared" si="115"/>
        <v>BUs</v>
      </c>
      <c r="T1089" s="94" t="str">
        <f t="shared" si="116"/>
        <v>Symptome</v>
      </c>
      <c r="U1089" s="94">
        <f>IFERROR(VLOOKUP(Abfalldokumentation!$W1089,Kennzahlen!S:U,3,FALSE)*Abfalldokumentation!$J1089,"0")</f>
        <v>2.1000000000000003E-3</v>
      </c>
      <c r="V1089" s="93" t="str">
        <f>IF(ISBLANK(A1089),VLOOKUP(Abfalldokumentation!$W1089,'Linien - BU'!R:S,2,FALSE),A1089)</f>
        <v>Bu4</v>
      </c>
      <c r="W1089" s="95">
        <f t="shared" si="117"/>
        <v>29501039</v>
      </c>
      <c r="X1089" s="108">
        <f t="shared" si="118"/>
        <v>61</v>
      </c>
      <c r="Y1089"/>
      <c r="Z1089" s="3"/>
      <c r="AB1089" s="3"/>
      <c r="AC1089" s="34"/>
      <c r="AD1089" s="3"/>
      <c r="AE1089" s="3"/>
      <c r="AF1089" s="34"/>
      <c r="AG1089" s="34"/>
      <c r="AH1089" s="34"/>
      <c r="AI1089" s="3"/>
      <c r="AL1089" s="3"/>
      <c r="AM1089" s="3"/>
      <c r="AN1089" s="3"/>
    </row>
    <row r="1090" spans="1:40" ht="30" customHeight="1" x14ac:dyDescent="0.25">
      <c r="A1090" s="50" t="s">
        <v>15044</v>
      </c>
      <c r="B1090" s="51">
        <v>29501065</v>
      </c>
      <c r="C1090" s="51">
        <v>60</v>
      </c>
      <c r="D1090" s="51">
        <v>12</v>
      </c>
      <c r="E1090" s="52">
        <v>44483</v>
      </c>
      <c r="F1090" s="53" t="s">
        <v>15041</v>
      </c>
      <c r="G1090" s="51"/>
      <c r="H1090" s="55" t="str">
        <f>IFERROR(VLOOKUP(Abfalldokumentation!$B1090,Artikel!A:C,3,FALSE),Abfalldokumentation!$B1090)</f>
        <v>VOS RW-NATUR-NAT ZIPFEL</v>
      </c>
      <c r="I1090" s="96" t="str">
        <f>VLOOKUP(V1090,'Linien - BU'!A:B,2,FALSE)</f>
        <v>Verkauf</v>
      </c>
      <c r="J1090" s="97">
        <f t="shared" ref="J1090:J1153" si="119">C1090</f>
        <v>60</v>
      </c>
      <c r="K1090" s="98">
        <f>Abfalldokumentation!$E1090</f>
        <v>44483</v>
      </c>
      <c r="L1090" s="97" t="str">
        <f>IFERROR(IF(AND(OR(Abfalldokumentation!$I1090="BU3",Abfalldokumentation!$I1090="Verkauf"),Abfalldokumentation!$N1090="Schimmel",Abfalldokumentation!$O1090="keinen Abnehmer/kein Schälpersonal"),"Div. Zipfel, ES ohne Verwendung",VLOOKUP(Abfalldokumentation!$M1090,Produktgruppen!A:B,2,FALSE)),"-")</f>
        <v>Div. Zipfel, ES ohne Verwendung</v>
      </c>
      <c r="M1090" s="99" t="str">
        <f>IFERROR(VLOOKUP(Abfalldokumentation!$W1090,Artikel!A:C,3,FALSE),Abfalldokumentation!$W1090)</f>
        <v>VOS RW-NATUR-NAT ZIPFEL</v>
      </c>
      <c r="N1090" s="100" t="str">
        <f>VLOOKUP(D1090,'Liste Gründe'!A:D,2,FALSE)</f>
        <v>Schimmel</v>
      </c>
      <c r="O1090" s="98" t="str">
        <f>IF(ISBLANK(F1090),VLOOKUP(Abfalldokumentation!$X1090,'Liste Gründe'!A:D,3,FALSE),F1090)</f>
        <v>keinen Abnehmer/kein Schälpersonal</v>
      </c>
      <c r="P1090" s="100" t="str">
        <f>IF(ISBLANK(Abfalldokumentation!$G1090),"-",Abfalldokumentation!$G1090)</f>
        <v>-</v>
      </c>
      <c r="Q1090" s="99">
        <f t="shared" ref="Q1090:Q1153" si="120">_xlfn.ISOWEEKNUM(K1090)</f>
        <v>41</v>
      </c>
      <c r="R1090" s="100" t="str">
        <f t="shared" ref="R1090:R1153" si="121">"Produkte"</f>
        <v>Produkte</v>
      </c>
      <c r="S1090" s="100" t="str">
        <f t="shared" ref="S1090:S1153" si="122">"BUs"</f>
        <v>BUs</v>
      </c>
      <c r="T1090" s="100" t="str">
        <f t="shared" ref="T1090:T1153" si="123">"Symptome"</f>
        <v>Symptome</v>
      </c>
      <c r="U1090" s="100">
        <f>IFERROR(VLOOKUP(Abfalldokumentation!$W1090,Kennzahlen!S:U,3,FALSE)*Abfalldokumentation!$J1090,"0")</f>
        <v>30</v>
      </c>
      <c r="V1090" s="99" t="str">
        <f>IF(ISBLANK(A1090),VLOOKUP(Abfalldokumentation!$W1090,'Linien - BU'!R:S,2,FALSE),A1090)</f>
        <v>Verkauf</v>
      </c>
      <c r="W1090" s="95">
        <f t="shared" ref="W1090:W1153" si="124">B1090</f>
        <v>29501065</v>
      </c>
      <c r="X1090" s="108">
        <f t="shared" ref="X1090:X1153" si="125">D1090</f>
        <v>12</v>
      </c>
      <c r="Y1090"/>
      <c r="Z1090" s="3"/>
      <c r="AB1090" s="3"/>
      <c r="AC1090" s="34"/>
      <c r="AD1090" s="3"/>
      <c r="AE1090" s="3"/>
      <c r="AF1090" s="34"/>
      <c r="AG1090" s="34"/>
      <c r="AH1090" s="34"/>
      <c r="AI1090" s="3"/>
      <c r="AL1090" s="3"/>
      <c r="AM1090" s="3"/>
      <c r="AN1090" s="3"/>
    </row>
    <row r="1091" spans="1:40" ht="30" customHeight="1" x14ac:dyDescent="0.25">
      <c r="A1091" s="56" t="s">
        <v>74</v>
      </c>
      <c r="B1091" s="57">
        <v>29600026</v>
      </c>
      <c r="C1091" s="57">
        <v>259</v>
      </c>
      <c r="D1091" s="57">
        <v>83</v>
      </c>
      <c r="E1091" s="58">
        <v>44483</v>
      </c>
      <c r="F1091" s="59"/>
      <c r="G1091" s="57"/>
      <c r="H1091" s="61" t="str">
        <f>IFERROR(VLOOKUP(Abfalldokumentation!$B1091,Artikel!A:C,3,FALSE),Abfalldokumentation!$B1091)</f>
        <v>VS Schinken mit Rinde</v>
      </c>
      <c r="I1091" s="90" t="str">
        <f>VLOOKUP(V1091,'Linien - BU'!A:B,2,FALSE)</f>
        <v>BU1</v>
      </c>
      <c r="J1091" s="91">
        <f t="shared" si="119"/>
        <v>259</v>
      </c>
      <c r="K1091" s="92">
        <f>Abfalldokumentation!$E1091</f>
        <v>44483</v>
      </c>
      <c r="L1091" s="91" t="str">
        <f>IFERROR(IF(AND(OR(Abfalldokumentation!$I1091="BU3",Abfalldokumentation!$I1091="Verkauf"),Abfalldokumentation!$N1091="Schimmel",Abfalldokumentation!$O1091="keinen Abnehmer/kein Schälpersonal"),"Div. Zipfel, ES ohne Verwendung",VLOOKUP(Abfalldokumentation!$M1091,Produktgruppen!A:B,2,FALSE)),"-")</f>
        <v>Vorschmelz</v>
      </c>
      <c r="M1091" s="93" t="str">
        <f>IFERROR(VLOOKUP(Abfalldokumentation!$W1091,Artikel!A:C,3,FALSE),Abfalldokumentation!$W1091)</f>
        <v>VS Schinken mit Rinde</v>
      </c>
      <c r="N1091" s="94" t="str">
        <f>VLOOKUP(D1091,'Liste Gründe'!A:D,2,FALSE)</f>
        <v>Verpackungsfehler</v>
      </c>
      <c r="O1091" s="92" t="str">
        <f>IF(ISBLANK(F1091),VLOOKUP(Abfalldokumentation!$X1091,'Liste Gründe'!A:D,3,FALSE),F1091)</f>
        <v>kein SSC</v>
      </c>
      <c r="P1091" s="94" t="str">
        <f>IF(ISBLANK(Abfalldokumentation!$G1091),"-",Abfalldokumentation!$G1091)</f>
        <v>-</v>
      </c>
      <c r="Q1091" s="93">
        <f t="shared" si="120"/>
        <v>41</v>
      </c>
      <c r="R1091" s="94" t="str">
        <f t="shared" si="121"/>
        <v>Produkte</v>
      </c>
      <c r="S1091" s="94" t="str">
        <f t="shared" si="122"/>
        <v>BUs</v>
      </c>
      <c r="T1091" s="94" t="str">
        <f t="shared" si="123"/>
        <v>Symptome</v>
      </c>
      <c r="U1091" s="94">
        <f>IFERROR(VLOOKUP(Abfalldokumentation!$W1091,Kennzahlen!S:U,3,FALSE)*Abfalldokumentation!$J1091,"0")</f>
        <v>129.5</v>
      </c>
      <c r="V1091" s="93" t="str">
        <f>IF(ISBLANK(A1091),VLOOKUP(Abfalldokumentation!$W1091,'Linien - BU'!R:S,2,FALSE),A1091)</f>
        <v>RWV</v>
      </c>
      <c r="W1091" s="95">
        <f t="shared" si="124"/>
        <v>29600026</v>
      </c>
      <c r="X1091" s="108">
        <f t="shared" si="125"/>
        <v>83</v>
      </c>
      <c r="Y1091"/>
      <c r="Z1091" s="3"/>
      <c r="AB1091" s="3"/>
      <c r="AC1091" s="34"/>
      <c r="AD1091" s="3"/>
      <c r="AE1091" s="3"/>
      <c r="AF1091" s="34"/>
      <c r="AG1091" s="34"/>
      <c r="AH1091" s="34"/>
      <c r="AI1091" s="3"/>
      <c r="AL1091" s="3"/>
      <c r="AM1091" s="3"/>
      <c r="AN1091" s="3"/>
    </row>
    <row r="1092" spans="1:40" ht="30" customHeight="1" x14ac:dyDescent="0.25">
      <c r="A1092" s="50" t="s">
        <v>41</v>
      </c>
      <c r="B1092" s="51">
        <v>29600027</v>
      </c>
      <c r="C1092" s="51">
        <v>127</v>
      </c>
      <c r="D1092" s="51">
        <v>12</v>
      </c>
      <c r="E1092" s="52">
        <v>44483</v>
      </c>
      <c r="F1092" s="53" t="s">
        <v>39</v>
      </c>
      <c r="G1092" s="51"/>
      <c r="H1092" s="55" t="str">
        <f>IFERROR(VLOOKUP(Abfalldokumentation!$B1092,Artikel!A:C,3,FALSE),Abfalldokumentation!$B1092)</f>
        <v>VS Chili geschält</v>
      </c>
      <c r="I1092" s="96" t="str">
        <f>VLOOKUP(V1092,'Linien - BU'!A:B,2,FALSE)</f>
        <v>BU1</v>
      </c>
      <c r="J1092" s="97">
        <f t="shared" si="119"/>
        <v>127</v>
      </c>
      <c r="K1092" s="98">
        <f>Abfalldokumentation!$E1092</f>
        <v>44483</v>
      </c>
      <c r="L1092" s="97" t="str">
        <f>IFERROR(IF(AND(OR(Abfalldokumentation!$I1092="BU3",Abfalldokumentation!$I1092="Verkauf"),Abfalldokumentation!$N1092="Schimmel",Abfalldokumentation!$O1092="keinen Abnehmer/kein Schälpersonal"),"Div. Zipfel, ES ohne Verwendung",VLOOKUP(Abfalldokumentation!$M1092,Produktgruppen!A:B,2,FALSE)),"-")</f>
        <v>Vorschmelz</v>
      </c>
      <c r="M1092" s="99" t="str">
        <f>IFERROR(VLOOKUP(Abfalldokumentation!$W1092,Artikel!A:C,3,FALSE),Abfalldokumentation!$W1092)</f>
        <v>VS Chili geschält</v>
      </c>
      <c r="N1092" s="100" t="str">
        <f>VLOOKUP(D1092,'Liste Gründe'!A:D,2,FALSE)</f>
        <v>Schimmel</v>
      </c>
      <c r="O1092" s="98" t="str">
        <f>IF(ISBLANK(F1092),VLOOKUP(Abfalldokumentation!$X1092,'Liste Gründe'!A:D,3,FALSE),F1092)</f>
        <v>keine Verarbeitung</v>
      </c>
      <c r="P1092" s="100" t="str">
        <f>IF(ISBLANK(Abfalldokumentation!$G1092),"-",Abfalldokumentation!$G1092)</f>
        <v>-</v>
      </c>
      <c r="Q1092" s="99">
        <f t="shared" si="120"/>
        <v>41</v>
      </c>
      <c r="R1092" s="100" t="str">
        <f t="shared" si="121"/>
        <v>Produkte</v>
      </c>
      <c r="S1092" s="100" t="str">
        <f t="shared" si="122"/>
        <v>BUs</v>
      </c>
      <c r="T1092" s="100" t="str">
        <f t="shared" si="123"/>
        <v>Symptome</v>
      </c>
      <c r="U1092" s="100">
        <f>IFERROR(VLOOKUP(Abfalldokumentation!$W1092,Kennzahlen!S:U,3,FALSE)*Abfalldokumentation!$J1092,"0")</f>
        <v>118.3767</v>
      </c>
      <c r="V1092" s="99" t="str">
        <f>IF(ISBLANK(A1092),VLOOKUP(Abfalldokumentation!$W1092,'Linien - BU'!R:S,2,FALSE),A1092)</f>
        <v>Schmelze</v>
      </c>
      <c r="W1092" s="95">
        <f t="shared" si="124"/>
        <v>29600027</v>
      </c>
      <c r="X1092" s="108">
        <f t="shared" si="125"/>
        <v>12</v>
      </c>
      <c r="Y1092"/>
      <c r="Z1092" s="3"/>
      <c r="AB1092" s="3"/>
      <c r="AC1092" s="34"/>
      <c r="AD1092" s="3"/>
      <c r="AE1092" s="3"/>
      <c r="AF1092" s="34"/>
      <c r="AG1092" s="34"/>
      <c r="AH1092" s="34"/>
      <c r="AI1092" s="3"/>
      <c r="AL1092" s="3"/>
      <c r="AM1092" s="3"/>
      <c r="AN1092" s="3"/>
    </row>
    <row r="1093" spans="1:40" ht="30" customHeight="1" x14ac:dyDescent="0.25">
      <c r="A1093" s="56" t="s">
        <v>15148</v>
      </c>
      <c r="B1093" s="57">
        <v>31000234</v>
      </c>
      <c r="C1093" s="57">
        <v>540</v>
      </c>
      <c r="D1093" s="57">
        <v>12</v>
      </c>
      <c r="E1093" s="58">
        <v>44483</v>
      </c>
      <c r="F1093" s="59" t="s">
        <v>15149</v>
      </c>
      <c r="G1093" s="57"/>
      <c r="H1093" s="61" t="str">
        <f>IFERROR(VLOOKUP(Abfalldokumentation!$B1093,Artikel!A:C,3,FALSE),Abfalldokumentation!$B1093)</f>
        <v>BLO FRUCHT 5KG mit geh.</v>
      </c>
      <c r="I1093" s="90" t="str">
        <f>VLOOKUP(V1093,'Linien - BU'!A:B,2,FALSE)</f>
        <v>Rest</v>
      </c>
      <c r="J1093" s="91">
        <f t="shared" si="119"/>
        <v>540</v>
      </c>
      <c r="K1093" s="92">
        <f>Abfalldokumentation!$E1093</f>
        <v>44483</v>
      </c>
      <c r="L1093" s="91" t="str">
        <f>IFERROR(IF(AND(OR(Abfalldokumentation!$I1093="BU3",Abfalldokumentation!$I1093="Verkauf"),Abfalldokumentation!$N1093="Schimmel",Abfalldokumentation!$O1093="keinen Abnehmer/kein Schälpersonal"),"Div. Zipfel, ES ohne Verwendung",VLOOKUP(Abfalldokumentation!$M1093,Produktgruppen!A:B,2,FALSE)),"-")</f>
        <v>-</v>
      </c>
      <c r="M1093" s="93" t="str">
        <f>IFERROR(VLOOKUP(Abfalldokumentation!$W1093,Artikel!A:C,3,FALSE),Abfalldokumentation!$W1093)</f>
        <v>BLO FRUCHT 5KG mit geh.</v>
      </c>
      <c r="N1093" s="94" t="str">
        <f>VLOOKUP(D1093,'Liste Gründe'!A:D,2,FALSE)</f>
        <v>Schimmel</v>
      </c>
      <c r="O1093" s="92" t="str">
        <f>IF(ISBLANK(F1093),VLOOKUP(Abfalldokumentation!$X1093,'Liste Gründe'!A:D,3,FALSE),F1093)</f>
        <v>zu viel Wasseraustritt, Keine unfangreiche Durchführung von Tests</v>
      </c>
      <c r="P1093" s="94" t="str">
        <f>IF(ISBLANK(Abfalldokumentation!$G1093),"-",Abfalldokumentation!$G1093)</f>
        <v>-</v>
      </c>
      <c r="Q1093" s="93">
        <f t="shared" si="120"/>
        <v>41</v>
      </c>
      <c r="R1093" s="94" t="str">
        <f t="shared" si="121"/>
        <v>Produkte</v>
      </c>
      <c r="S1093" s="94" t="str">
        <f t="shared" si="122"/>
        <v>BUs</v>
      </c>
      <c r="T1093" s="94" t="str">
        <f t="shared" si="123"/>
        <v>Symptome</v>
      </c>
      <c r="U1093" s="94">
        <f>IFERROR(VLOOKUP(Abfalldokumentation!$W1093,Kennzahlen!S:U,3,FALSE)*Abfalldokumentation!$J1093,"0")</f>
        <v>22171.644</v>
      </c>
      <c r="V1093" s="93" t="str">
        <f>IF(ISBLANK(A1093),VLOOKUP(Abfalldokumentation!$W1093,'Linien - BU'!R:S,2,FALSE),A1093)</f>
        <v>Entwicklung</v>
      </c>
      <c r="W1093" s="95">
        <f t="shared" si="124"/>
        <v>31000234</v>
      </c>
      <c r="X1093" s="108">
        <f t="shared" si="125"/>
        <v>12</v>
      </c>
      <c r="Y1093"/>
      <c r="Z1093" s="3"/>
      <c r="AB1093" s="3"/>
      <c r="AC1093" s="34"/>
      <c r="AD1093" s="3"/>
      <c r="AE1093" s="3"/>
      <c r="AF1093" s="34"/>
      <c r="AG1093" s="34"/>
      <c r="AH1093" s="34"/>
      <c r="AI1093" s="3"/>
      <c r="AL1093" s="3"/>
      <c r="AM1093" s="3"/>
      <c r="AN1093" s="3"/>
    </row>
    <row r="1094" spans="1:40" ht="30" customHeight="1" x14ac:dyDescent="0.25">
      <c r="A1094" s="50" t="s">
        <v>15096</v>
      </c>
      <c r="B1094" s="51" t="s">
        <v>36</v>
      </c>
      <c r="C1094" s="51">
        <v>25</v>
      </c>
      <c r="D1094" s="51">
        <v>30</v>
      </c>
      <c r="E1094" s="52">
        <v>44483</v>
      </c>
      <c r="F1094" s="53"/>
      <c r="G1094" s="51"/>
      <c r="H1094" s="55" t="str">
        <f>IFERROR(VLOOKUP(Abfalldokumentation!$B1094,Artikel!A:C,3,FALSE),Abfalldokumentation!$B1094)</f>
        <v>-</v>
      </c>
      <c r="I1094" s="96" t="str">
        <f>VLOOKUP(V1094,'Linien - BU'!A:B,2,FALSE)</f>
        <v>BU3</v>
      </c>
      <c r="J1094" s="97">
        <f t="shared" si="119"/>
        <v>25</v>
      </c>
      <c r="K1094" s="98">
        <f>Abfalldokumentation!$E1094</f>
        <v>44483</v>
      </c>
      <c r="L1094" s="97" t="str">
        <f>IFERROR(IF(AND(OR(Abfalldokumentation!$I1094="BU3",Abfalldokumentation!$I1094="Verkauf"),Abfalldokumentation!$N1094="Schimmel",Abfalldokumentation!$O1094="keinen Abnehmer/kein Schälpersonal"),"Div. Zipfel, ES ohne Verwendung",VLOOKUP(Abfalldokumentation!$M1094,Produktgruppen!A:B,2,FALSE)),"-")</f>
        <v>Rest</v>
      </c>
      <c r="M1094" s="99" t="str">
        <f>IFERROR(VLOOKUP(Abfalldokumentation!$W1094,Artikel!A:C,3,FALSE),Abfalldokumentation!$W1094)</f>
        <v>-</v>
      </c>
      <c r="N1094" s="100" t="str">
        <f>VLOOKUP(D1094,'Liste Gründe'!A:D,2,FALSE)</f>
        <v>Linienbezogen</v>
      </c>
      <c r="O1094" s="98" t="str">
        <f>IF(ISBLANK(F1094),VLOOKUP(Abfalldokumentation!$X1094,'Liste Gründe'!A:D,3,FALSE),F1094)</f>
        <v>Maschinenabfall</v>
      </c>
      <c r="P1094" s="100" t="str">
        <f>IF(ISBLANK(Abfalldokumentation!$G1094),"-",Abfalldokumentation!$G1094)</f>
        <v>-</v>
      </c>
      <c r="Q1094" s="99">
        <f t="shared" si="120"/>
        <v>41</v>
      </c>
      <c r="R1094" s="100" t="str">
        <f t="shared" si="121"/>
        <v>Produkte</v>
      </c>
      <c r="S1094" s="100" t="str">
        <f t="shared" si="122"/>
        <v>BUs</v>
      </c>
      <c r="T1094" s="100" t="str">
        <f t="shared" si="123"/>
        <v>Symptome</v>
      </c>
      <c r="U1094" s="100" t="str">
        <f>IFERROR(VLOOKUP(Abfalldokumentation!$W1094,Kennzahlen!S:U,3,FALSE)*Abfalldokumentation!$J1094,"0")</f>
        <v>0</v>
      </c>
      <c r="V1094" s="99" t="str">
        <f>IF(ISBLANK(A1094),VLOOKUP(Abfalldokumentation!$W1094,'Linien - BU'!R:S,2,FALSE),A1094)</f>
        <v>L1</v>
      </c>
      <c r="W1094" s="95" t="str">
        <f t="shared" si="124"/>
        <v>-</v>
      </c>
      <c r="X1094" s="108">
        <f t="shared" si="125"/>
        <v>30</v>
      </c>
      <c r="Y1094"/>
      <c r="Z1094" s="3"/>
      <c r="AB1094" s="3"/>
      <c r="AC1094" s="34"/>
      <c r="AD1094" s="3"/>
      <c r="AE1094" s="3"/>
      <c r="AF1094" s="34"/>
      <c r="AG1094" s="34"/>
      <c r="AH1094" s="34"/>
      <c r="AI1094" s="3"/>
      <c r="AL1094" s="3"/>
      <c r="AM1094" s="3"/>
      <c r="AN1094" s="3"/>
    </row>
    <row r="1095" spans="1:40" ht="30" customHeight="1" x14ac:dyDescent="0.25">
      <c r="A1095" s="56" t="s">
        <v>140</v>
      </c>
      <c r="B1095" s="57" t="s">
        <v>36</v>
      </c>
      <c r="C1095" s="57">
        <v>9.5</v>
      </c>
      <c r="D1095" s="57">
        <v>74</v>
      </c>
      <c r="E1095" s="58">
        <v>44483</v>
      </c>
      <c r="F1095" s="59"/>
      <c r="G1095" s="57"/>
      <c r="H1095" s="61" t="str">
        <f>IFERROR(VLOOKUP(Abfalldokumentation!$B1095,Artikel!A:C,3,FALSE),Abfalldokumentation!$B1095)</f>
        <v>-</v>
      </c>
      <c r="I1095" s="90" t="str">
        <f>VLOOKUP(V1095,'Linien - BU'!A:B,2,FALSE)</f>
        <v>Rest</v>
      </c>
      <c r="J1095" s="91">
        <f t="shared" si="119"/>
        <v>9.5</v>
      </c>
      <c r="K1095" s="92">
        <f>Abfalldokumentation!$E1095</f>
        <v>44483</v>
      </c>
      <c r="L1095" s="91" t="str">
        <f>IFERROR(IF(AND(OR(Abfalldokumentation!$I1095="BU3",Abfalldokumentation!$I1095="Verkauf"),Abfalldokumentation!$N1095="Schimmel",Abfalldokumentation!$O1095="keinen Abnehmer/kein Schälpersonal"),"Div. Zipfel, ES ohne Verwendung",VLOOKUP(Abfalldokumentation!$M1095,Produktgruppen!A:B,2,FALSE)),"-")</f>
        <v>Rest</v>
      </c>
      <c r="M1095" s="93" t="str">
        <f>IFERROR(VLOOKUP(Abfalldokumentation!$W1095,Artikel!A:C,3,FALSE),Abfalldokumentation!$W1095)</f>
        <v>-</v>
      </c>
      <c r="N1095" s="94" t="str">
        <f>VLOOKUP(D1095,'Liste Gründe'!A:D,2,FALSE)</f>
        <v>Qualitätssicherung</v>
      </c>
      <c r="O1095" s="92" t="str">
        <f>IF(ISBLANK(F1095),VLOOKUP(Abfalldokumentation!$X1095,'Liste Gründe'!A:D,3,FALSE),F1095)</f>
        <v>Sensorik</v>
      </c>
      <c r="P1095" s="94" t="str">
        <f>IF(ISBLANK(Abfalldokumentation!$G1095),"-",Abfalldokumentation!$G1095)</f>
        <v>-</v>
      </c>
      <c r="Q1095" s="93">
        <f t="shared" si="120"/>
        <v>41</v>
      </c>
      <c r="R1095" s="94" t="str">
        <f t="shared" si="121"/>
        <v>Produkte</v>
      </c>
      <c r="S1095" s="94" t="str">
        <f t="shared" si="122"/>
        <v>BUs</v>
      </c>
      <c r="T1095" s="94" t="str">
        <f t="shared" si="123"/>
        <v>Symptome</v>
      </c>
      <c r="U1095" s="94" t="str">
        <f>IFERROR(VLOOKUP(Abfalldokumentation!$W1095,Kennzahlen!S:U,3,FALSE)*Abfalldokumentation!$J1095,"0")</f>
        <v>0</v>
      </c>
      <c r="V1095" s="93" t="str">
        <f>IF(ISBLANK(A1095),VLOOKUP(Abfalldokumentation!$W1095,'Linien - BU'!R:S,2,FALSE),A1095)</f>
        <v>QM</v>
      </c>
      <c r="W1095" s="95" t="str">
        <f t="shared" si="124"/>
        <v>-</v>
      </c>
      <c r="X1095" s="108">
        <f t="shared" si="125"/>
        <v>74</v>
      </c>
      <c r="Y1095"/>
      <c r="Z1095" s="3"/>
      <c r="AB1095" s="3"/>
      <c r="AC1095" s="34"/>
      <c r="AD1095" s="3"/>
      <c r="AE1095" s="3"/>
      <c r="AF1095" s="34"/>
      <c r="AG1095" s="34"/>
      <c r="AH1095" s="34"/>
      <c r="AI1095" s="3"/>
      <c r="AL1095" s="3"/>
      <c r="AM1095" s="3"/>
      <c r="AN1095" s="3"/>
    </row>
    <row r="1096" spans="1:40" ht="30" customHeight="1" x14ac:dyDescent="0.25">
      <c r="A1096" s="50" t="s">
        <v>59</v>
      </c>
      <c r="B1096" s="51" t="s">
        <v>36</v>
      </c>
      <c r="C1096" s="51">
        <v>57</v>
      </c>
      <c r="D1096" s="51">
        <v>71</v>
      </c>
      <c r="E1096" s="52">
        <v>44483</v>
      </c>
      <c r="F1096" s="53"/>
      <c r="G1096" s="51"/>
      <c r="H1096" s="55" t="str">
        <f>IFERROR(VLOOKUP(Abfalldokumentation!$B1096,Artikel!A:C,3,FALSE),Abfalldokumentation!$B1096)</f>
        <v>-</v>
      </c>
      <c r="I1096" s="96" t="str">
        <f>VLOOKUP(V1096,'Linien - BU'!A:B,2,FALSE)</f>
        <v>Rest</v>
      </c>
      <c r="J1096" s="97">
        <f t="shared" si="119"/>
        <v>57</v>
      </c>
      <c r="K1096" s="98">
        <f>Abfalldokumentation!$E1096</f>
        <v>44483</v>
      </c>
      <c r="L1096" s="97" t="str">
        <f>IFERROR(IF(AND(OR(Abfalldokumentation!$I1096="BU3",Abfalldokumentation!$I1096="Verkauf"),Abfalldokumentation!$N1096="Schimmel",Abfalldokumentation!$O1096="keinen Abnehmer/kein Schälpersonal"),"Div. Zipfel, ES ohne Verwendung",VLOOKUP(Abfalldokumentation!$M1096,Produktgruppen!A:B,2,FALSE)),"-")</f>
        <v>Rest</v>
      </c>
      <c r="M1096" s="99" t="str">
        <f>IFERROR(VLOOKUP(Abfalldokumentation!$W1096,Artikel!A:C,3,FALSE),Abfalldokumentation!$W1096)</f>
        <v>-</v>
      </c>
      <c r="N1096" s="100" t="str">
        <f>VLOOKUP(D1096,'Liste Gründe'!A:D,2,FALSE)</f>
        <v>Qualitätssicherung</v>
      </c>
      <c r="O1096" s="98" t="str">
        <f>IF(ISBLANK(F1096),VLOOKUP(Abfalldokumentation!$X1096,'Liste Gründe'!A:D,3,FALSE),F1096)</f>
        <v>Einwaage</v>
      </c>
      <c r="P1096" s="100" t="str">
        <f>IF(ISBLANK(Abfalldokumentation!$G1096),"-",Abfalldokumentation!$G1096)</f>
        <v>-</v>
      </c>
      <c r="Q1096" s="99">
        <f t="shared" si="120"/>
        <v>41</v>
      </c>
      <c r="R1096" s="100" t="str">
        <f t="shared" si="121"/>
        <v>Produkte</v>
      </c>
      <c r="S1096" s="100" t="str">
        <f t="shared" si="122"/>
        <v>BUs</v>
      </c>
      <c r="T1096" s="100" t="str">
        <f t="shared" si="123"/>
        <v>Symptome</v>
      </c>
      <c r="U1096" s="100" t="str">
        <f>IFERROR(VLOOKUP(Abfalldokumentation!$W1096,Kennzahlen!S:U,3,FALSE)*Abfalldokumentation!$J1096,"0")</f>
        <v>0</v>
      </c>
      <c r="V1096" s="99" t="str">
        <f>IF(ISBLANK(A1096),VLOOKUP(Abfalldokumentation!$W1096,'Linien - BU'!R:S,2,FALSE),A1096)</f>
        <v>Labor</v>
      </c>
      <c r="W1096" s="95" t="str">
        <f t="shared" si="124"/>
        <v>-</v>
      </c>
      <c r="X1096" s="108">
        <f t="shared" si="125"/>
        <v>71</v>
      </c>
      <c r="Y1096"/>
      <c r="Z1096" s="3"/>
      <c r="AB1096" s="3"/>
      <c r="AC1096" s="34"/>
      <c r="AD1096" s="3"/>
      <c r="AE1096" s="3"/>
      <c r="AF1096" s="34"/>
      <c r="AG1096" s="34"/>
      <c r="AH1096" s="34"/>
      <c r="AI1096" s="3"/>
      <c r="AL1096" s="3"/>
      <c r="AM1096" s="3"/>
      <c r="AN1096" s="3"/>
    </row>
    <row r="1097" spans="1:40" ht="30" customHeight="1" x14ac:dyDescent="0.25">
      <c r="A1097" s="56" t="s">
        <v>59</v>
      </c>
      <c r="B1097" s="57" t="s">
        <v>36</v>
      </c>
      <c r="C1097" s="57">
        <v>2.2000000000000002</v>
      </c>
      <c r="D1097" s="57">
        <v>74</v>
      </c>
      <c r="E1097" s="58">
        <v>44483</v>
      </c>
      <c r="F1097" s="59"/>
      <c r="G1097" s="57"/>
      <c r="H1097" s="61" t="str">
        <f>IFERROR(VLOOKUP(Abfalldokumentation!$B1097,Artikel!A:C,3,FALSE),Abfalldokumentation!$B1097)</f>
        <v>-</v>
      </c>
      <c r="I1097" s="90" t="str">
        <f>VLOOKUP(V1097,'Linien - BU'!A:B,2,FALSE)</f>
        <v>Rest</v>
      </c>
      <c r="J1097" s="91">
        <f t="shared" si="119"/>
        <v>2.2000000000000002</v>
      </c>
      <c r="K1097" s="92">
        <f>Abfalldokumentation!$E1097</f>
        <v>44483</v>
      </c>
      <c r="L1097" s="91" t="str">
        <f>IFERROR(IF(AND(OR(Abfalldokumentation!$I1097="BU3",Abfalldokumentation!$I1097="Verkauf"),Abfalldokumentation!$N1097="Schimmel",Abfalldokumentation!$O1097="keinen Abnehmer/kein Schälpersonal"),"Div. Zipfel, ES ohne Verwendung",VLOOKUP(Abfalldokumentation!$M1097,Produktgruppen!A:B,2,FALSE)),"-")</f>
        <v>Rest</v>
      </c>
      <c r="M1097" s="93" t="str">
        <f>IFERROR(VLOOKUP(Abfalldokumentation!$W1097,Artikel!A:C,3,FALSE),Abfalldokumentation!$W1097)</f>
        <v>-</v>
      </c>
      <c r="N1097" s="94" t="str">
        <f>VLOOKUP(D1097,'Liste Gründe'!A:D,2,FALSE)</f>
        <v>Qualitätssicherung</v>
      </c>
      <c r="O1097" s="92" t="str">
        <f>IF(ISBLANK(F1097),VLOOKUP(Abfalldokumentation!$X1097,'Liste Gründe'!A:D,3,FALSE),F1097)</f>
        <v>Sensorik</v>
      </c>
      <c r="P1097" s="94" t="str">
        <f>IF(ISBLANK(Abfalldokumentation!$G1097),"-",Abfalldokumentation!$G1097)</f>
        <v>-</v>
      </c>
      <c r="Q1097" s="93">
        <f t="shared" si="120"/>
        <v>41</v>
      </c>
      <c r="R1097" s="94" t="str">
        <f t="shared" si="121"/>
        <v>Produkte</v>
      </c>
      <c r="S1097" s="94" t="str">
        <f t="shared" si="122"/>
        <v>BUs</v>
      </c>
      <c r="T1097" s="94" t="str">
        <f t="shared" si="123"/>
        <v>Symptome</v>
      </c>
      <c r="U1097" s="94" t="str">
        <f>IFERROR(VLOOKUP(Abfalldokumentation!$W1097,Kennzahlen!S:U,3,FALSE)*Abfalldokumentation!$J1097,"0")</f>
        <v>0</v>
      </c>
      <c r="V1097" s="93" t="str">
        <f>IF(ISBLANK(A1097),VLOOKUP(Abfalldokumentation!$W1097,'Linien - BU'!R:S,2,FALSE),A1097)</f>
        <v>Labor</v>
      </c>
      <c r="W1097" s="95" t="str">
        <f t="shared" si="124"/>
        <v>-</v>
      </c>
      <c r="X1097" s="108">
        <f t="shared" si="125"/>
        <v>74</v>
      </c>
      <c r="Y1097"/>
      <c r="Z1097" s="3"/>
      <c r="AB1097" s="3"/>
      <c r="AC1097" s="34"/>
      <c r="AD1097" s="3"/>
      <c r="AE1097" s="3"/>
      <c r="AF1097" s="34"/>
      <c r="AG1097" s="34"/>
      <c r="AH1097" s="34"/>
      <c r="AI1097" s="3"/>
      <c r="AL1097" s="3"/>
      <c r="AM1097" s="3"/>
      <c r="AN1097" s="3"/>
    </row>
    <row r="1098" spans="1:40" ht="30" customHeight="1" x14ac:dyDescent="0.25">
      <c r="A1098" s="50" t="s">
        <v>9</v>
      </c>
      <c r="B1098" s="51" t="s">
        <v>75</v>
      </c>
      <c r="C1098" s="51">
        <v>15</v>
      </c>
      <c r="D1098" s="51">
        <v>30</v>
      </c>
      <c r="E1098" s="52">
        <v>44483</v>
      </c>
      <c r="F1098" s="53"/>
      <c r="G1098" s="51"/>
      <c r="H1098" s="55" t="str">
        <f>IFERROR(VLOOKUP(Abfalldokumentation!$B1098,Artikel!A:C,3,FALSE),Abfalldokumentation!$B1098)</f>
        <v>Diverses</v>
      </c>
      <c r="I1098" s="96" t="str">
        <f>VLOOKUP(V1098,'Linien - BU'!A:B,2,FALSE)</f>
        <v>BU4</v>
      </c>
      <c r="J1098" s="97">
        <f t="shared" si="119"/>
        <v>15</v>
      </c>
      <c r="K1098" s="98">
        <f>Abfalldokumentation!$E1098</f>
        <v>44483</v>
      </c>
      <c r="L1098" s="97" t="str">
        <f>IFERROR(IF(AND(OR(Abfalldokumentation!$I1098="BU3",Abfalldokumentation!$I1098="Verkauf"),Abfalldokumentation!$N1098="Schimmel",Abfalldokumentation!$O1098="keinen Abnehmer/kein Schälpersonal"),"Div. Zipfel, ES ohne Verwendung",VLOOKUP(Abfalldokumentation!$M1098,Produktgruppen!A:B,2,FALSE)),"-")</f>
        <v>Diverses</v>
      </c>
      <c r="M1098" s="99" t="str">
        <f>IFERROR(VLOOKUP(Abfalldokumentation!$W1098,Artikel!A:C,3,FALSE),Abfalldokumentation!$W1098)</f>
        <v>Diverses</v>
      </c>
      <c r="N1098" s="100" t="str">
        <f>VLOOKUP(D1098,'Liste Gründe'!A:D,2,FALSE)</f>
        <v>Linienbezogen</v>
      </c>
      <c r="O1098" s="98" t="str">
        <f>IF(ISBLANK(F1098),VLOOKUP(Abfalldokumentation!$X1098,'Liste Gründe'!A:D,3,FALSE),F1098)</f>
        <v>Maschinenabfall</v>
      </c>
      <c r="P1098" s="100" t="str">
        <f>IF(ISBLANK(Abfalldokumentation!$G1098),"-",Abfalldokumentation!$G1098)</f>
        <v>-</v>
      </c>
      <c r="Q1098" s="99">
        <f t="shared" si="120"/>
        <v>41</v>
      </c>
      <c r="R1098" s="100" t="str">
        <f t="shared" si="121"/>
        <v>Produkte</v>
      </c>
      <c r="S1098" s="100" t="str">
        <f t="shared" si="122"/>
        <v>BUs</v>
      </c>
      <c r="T1098" s="100" t="str">
        <f t="shared" si="123"/>
        <v>Symptome</v>
      </c>
      <c r="U1098" s="100" t="str">
        <f>IFERROR(VLOOKUP(Abfalldokumentation!$W1098,Kennzahlen!S:U,3,FALSE)*Abfalldokumentation!$J1098,"0")</f>
        <v>0</v>
      </c>
      <c r="V1098" s="99" t="str">
        <f>IF(ISBLANK(A1098),VLOOKUP(Abfalldokumentation!$W1098,'Linien - BU'!R:S,2,FALSE),A1098)</f>
        <v>BU4</v>
      </c>
      <c r="W1098" s="95" t="str">
        <f t="shared" si="124"/>
        <v>Diverses</v>
      </c>
      <c r="X1098" s="108">
        <f t="shared" si="125"/>
        <v>30</v>
      </c>
      <c r="Y1098"/>
      <c r="Z1098" s="3"/>
      <c r="AB1098" s="3"/>
      <c r="AC1098" s="34"/>
      <c r="AD1098" s="3"/>
      <c r="AE1098" s="3"/>
      <c r="AF1098" s="34"/>
      <c r="AG1098" s="34"/>
      <c r="AH1098" s="34"/>
      <c r="AI1098" s="3"/>
      <c r="AL1098" s="3"/>
      <c r="AM1098" s="3"/>
      <c r="AN1098" s="3"/>
    </row>
    <row r="1099" spans="1:40" ht="30" customHeight="1" x14ac:dyDescent="0.25">
      <c r="A1099" s="56" t="s">
        <v>8</v>
      </c>
      <c r="B1099" s="57" t="s">
        <v>75</v>
      </c>
      <c r="C1099" s="57">
        <v>35</v>
      </c>
      <c r="D1099" s="57">
        <v>30</v>
      </c>
      <c r="E1099" s="58">
        <v>44483</v>
      </c>
      <c r="F1099" s="59"/>
      <c r="G1099" s="57"/>
      <c r="H1099" s="61" t="str">
        <f>IFERROR(VLOOKUP(Abfalldokumentation!$B1099,Artikel!A:C,3,FALSE),Abfalldokumentation!$B1099)</f>
        <v>Diverses</v>
      </c>
      <c r="I1099" s="90" t="str">
        <f>VLOOKUP(V1099,'Linien - BU'!A:B,2,FALSE)</f>
        <v>BU3</v>
      </c>
      <c r="J1099" s="91">
        <f t="shared" si="119"/>
        <v>35</v>
      </c>
      <c r="K1099" s="92">
        <f>Abfalldokumentation!$E1099</f>
        <v>44483</v>
      </c>
      <c r="L1099" s="91" t="str">
        <f>IFERROR(IF(AND(OR(Abfalldokumentation!$I1099="BU3",Abfalldokumentation!$I1099="Verkauf"),Abfalldokumentation!$N1099="Schimmel",Abfalldokumentation!$O1099="keinen Abnehmer/kein Schälpersonal"),"Div. Zipfel, ES ohne Verwendung",VLOOKUP(Abfalldokumentation!$M1099,Produktgruppen!A:B,2,FALSE)),"-")</f>
        <v>Diverses</v>
      </c>
      <c r="M1099" s="93" t="str">
        <f>IFERROR(VLOOKUP(Abfalldokumentation!$W1099,Artikel!A:C,3,FALSE),Abfalldokumentation!$W1099)</f>
        <v>Diverses</v>
      </c>
      <c r="N1099" s="94" t="str">
        <f>VLOOKUP(D1099,'Liste Gründe'!A:D,2,FALSE)</f>
        <v>Linienbezogen</v>
      </c>
      <c r="O1099" s="92" t="str">
        <f>IF(ISBLANK(F1099),VLOOKUP(Abfalldokumentation!$X1099,'Liste Gründe'!A:D,3,FALSE),F1099)</f>
        <v>Maschinenabfall</v>
      </c>
      <c r="P1099" s="94" t="str">
        <f>IF(ISBLANK(Abfalldokumentation!$G1099),"-",Abfalldokumentation!$G1099)</f>
        <v>-</v>
      </c>
      <c r="Q1099" s="93">
        <f t="shared" si="120"/>
        <v>41</v>
      </c>
      <c r="R1099" s="94" t="str">
        <f t="shared" si="121"/>
        <v>Produkte</v>
      </c>
      <c r="S1099" s="94" t="str">
        <f t="shared" si="122"/>
        <v>BUs</v>
      </c>
      <c r="T1099" s="94" t="str">
        <f t="shared" si="123"/>
        <v>Symptome</v>
      </c>
      <c r="U1099" s="94" t="str">
        <f>IFERROR(VLOOKUP(Abfalldokumentation!$W1099,Kennzahlen!S:U,3,FALSE)*Abfalldokumentation!$J1099,"0")</f>
        <v>0</v>
      </c>
      <c r="V1099" s="93" t="str">
        <f>IF(ISBLANK(A1099),VLOOKUP(Abfalldokumentation!$W1099,'Linien - BU'!R:S,2,FALSE),A1099)</f>
        <v>BU3</v>
      </c>
      <c r="W1099" s="95" t="str">
        <f t="shared" si="124"/>
        <v>Diverses</v>
      </c>
      <c r="X1099" s="108">
        <f t="shared" si="125"/>
        <v>30</v>
      </c>
      <c r="Y1099"/>
      <c r="Z1099" s="3"/>
      <c r="AB1099" s="3"/>
      <c r="AC1099" s="34"/>
      <c r="AD1099" s="3"/>
      <c r="AE1099" s="3"/>
      <c r="AF1099" s="34"/>
      <c r="AG1099" s="34"/>
      <c r="AH1099" s="34"/>
      <c r="AI1099" s="3"/>
      <c r="AL1099" s="3"/>
      <c r="AM1099" s="3"/>
      <c r="AN1099" s="3"/>
    </row>
    <row r="1100" spans="1:40" ht="30" customHeight="1" x14ac:dyDescent="0.25">
      <c r="A1100" s="50" t="s">
        <v>63</v>
      </c>
      <c r="B1100" s="51" t="s">
        <v>75</v>
      </c>
      <c r="C1100" s="51">
        <v>267</v>
      </c>
      <c r="D1100" s="51">
        <v>30</v>
      </c>
      <c r="E1100" s="52">
        <v>44483</v>
      </c>
      <c r="F1100" s="53"/>
      <c r="G1100" s="51"/>
      <c r="H1100" s="55" t="str">
        <f>IFERROR(VLOOKUP(Abfalldokumentation!$B1100,Artikel!A:C,3,FALSE),Abfalldokumentation!$B1100)</f>
        <v>Diverses</v>
      </c>
      <c r="I1100" s="96" t="str">
        <f>VLOOKUP(V1100,'Linien - BU'!A:B,2,FALSE)</f>
        <v>BU1</v>
      </c>
      <c r="J1100" s="97">
        <f t="shared" si="119"/>
        <v>267</v>
      </c>
      <c r="K1100" s="98">
        <f>Abfalldokumentation!$E1100</f>
        <v>44483</v>
      </c>
      <c r="L1100" s="97" t="str">
        <f>IFERROR(IF(AND(OR(Abfalldokumentation!$I1100="BU3",Abfalldokumentation!$I1100="Verkauf"),Abfalldokumentation!$N1100="Schimmel",Abfalldokumentation!$O1100="keinen Abnehmer/kein Schälpersonal"),"Div. Zipfel, ES ohne Verwendung",VLOOKUP(Abfalldokumentation!$M1100,Produktgruppen!A:B,2,FALSE)),"-")</f>
        <v>Diverses</v>
      </c>
      <c r="M1100" s="99" t="str">
        <f>IFERROR(VLOOKUP(Abfalldokumentation!$W1100,Artikel!A:C,3,FALSE),Abfalldokumentation!$W1100)</f>
        <v>Diverses</v>
      </c>
      <c r="N1100" s="100" t="str">
        <f>VLOOKUP(D1100,'Liste Gründe'!A:D,2,FALSE)</f>
        <v>Linienbezogen</v>
      </c>
      <c r="O1100" s="98" t="str">
        <f>IF(ISBLANK(F1100),VLOOKUP(Abfalldokumentation!$X1100,'Liste Gründe'!A:D,3,FALSE),F1100)</f>
        <v>Maschinenabfall</v>
      </c>
      <c r="P1100" s="100" t="str">
        <f>IF(ISBLANK(Abfalldokumentation!$G1100),"-",Abfalldokumentation!$G1100)</f>
        <v>-</v>
      </c>
      <c r="Q1100" s="99">
        <f t="shared" si="120"/>
        <v>41</v>
      </c>
      <c r="R1100" s="100" t="str">
        <f t="shared" si="121"/>
        <v>Produkte</v>
      </c>
      <c r="S1100" s="100" t="str">
        <f t="shared" si="122"/>
        <v>BUs</v>
      </c>
      <c r="T1100" s="100" t="str">
        <f t="shared" si="123"/>
        <v>Symptome</v>
      </c>
      <c r="U1100" s="100" t="str">
        <f>IFERROR(VLOOKUP(Abfalldokumentation!$W1100,Kennzahlen!S:U,3,FALSE)*Abfalldokumentation!$J1100,"0")</f>
        <v>0</v>
      </c>
      <c r="V1100" s="99" t="str">
        <f>IF(ISBLANK(A1100),VLOOKUP(Abfalldokumentation!$W1100,'Linien - BU'!R:S,2,FALSE),A1100)</f>
        <v>Abfüllung</v>
      </c>
      <c r="W1100" s="95" t="str">
        <f t="shared" si="124"/>
        <v>Diverses</v>
      </c>
      <c r="X1100" s="108">
        <f t="shared" si="125"/>
        <v>30</v>
      </c>
      <c r="Y1100"/>
      <c r="Z1100" s="3"/>
      <c r="AB1100" s="3"/>
      <c r="AC1100" s="34"/>
      <c r="AD1100" s="3"/>
      <c r="AE1100" s="3"/>
      <c r="AF1100" s="34"/>
      <c r="AG1100" s="34"/>
      <c r="AH1100" s="34"/>
      <c r="AI1100" s="3"/>
      <c r="AL1100" s="3"/>
      <c r="AM1100" s="3"/>
      <c r="AN1100" s="3"/>
    </row>
    <row r="1101" spans="1:40" ht="30" customHeight="1" x14ac:dyDescent="0.25">
      <c r="A1101" s="56" t="s">
        <v>41</v>
      </c>
      <c r="B1101" s="57" t="s">
        <v>75</v>
      </c>
      <c r="C1101" s="57">
        <v>41.5</v>
      </c>
      <c r="D1101" s="57">
        <v>10</v>
      </c>
      <c r="E1101" s="58">
        <v>44483</v>
      </c>
      <c r="F1101" s="59"/>
      <c r="G1101" s="57"/>
      <c r="H1101" s="61" t="str">
        <f>IFERROR(VLOOKUP(Abfalldokumentation!$B1101,Artikel!A:C,3,FALSE),Abfalldokumentation!$B1101)</f>
        <v>Diverses</v>
      </c>
      <c r="I1101" s="90" t="str">
        <f>VLOOKUP(V1101,'Linien - BU'!A:B,2,FALSE)</f>
        <v>BU1</v>
      </c>
      <c r="J1101" s="91">
        <f t="shared" si="119"/>
        <v>41.5</v>
      </c>
      <c r="K1101" s="92">
        <f>Abfalldokumentation!$E1101</f>
        <v>44483</v>
      </c>
      <c r="L1101" s="91" t="str">
        <f>IFERROR(IF(AND(OR(Abfalldokumentation!$I1101="BU3",Abfalldokumentation!$I1101="Verkauf"),Abfalldokumentation!$N1101="Schimmel",Abfalldokumentation!$O1101="keinen Abnehmer/kein Schälpersonal"),"Div. Zipfel, ES ohne Verwendung",VLOOKUP(Abfalldokumentation!$M1101,Produktgruppen!A:B,2,FALSE)),"-")</f>
        <v>Diverses</v>
      </c>
      <c r="M1101" s="93" t="str">
        <f>IFERROR(VLOOKUP(Abfalldokumentation!$W1101,Artikel!A:C,3,FALSE),Abfalldokumentation!$W1101)</f>
        <v>Diverses</v>
      </c>
      <c r="N1101" s="94" t="str">
        <f>VLOOKUP(D1101,'Liste Gründe'!A:D,2,FALSE)</f>
        <v>Linienbezogen</v>
      </c>
      <c r="O1101" s="92" t="str">
        <f>IF(ISBLANK(F1101),VLOOKUP(Abfalldokumentation!$X1101,'Liste Gründe'!A:D,3,FALSE),F1101)</f>
        <v>Reinigung</v>
      </c>
      <c r="P1101" s="94" t="str">
        <f>IF(ISBLANK(Abfalldokumentation!$G1101),"-",Abfalldokumentation!$G1101)</f>
        <v>-</v>
      </c>
      <c r="Q1101" s="93">
        <f t="shared" si="120"/>
        <v>41</v>
      </c>
      <c r="R1101" s="94" t="str">
        <f t="shared" si="121"/>
        <v>Produkte</v>
      </c>
      <c r="S1101" s="94" t="str">
        <f t="shared" si="122"/>
        <v>BUs</v>
      </c>
      <c r="T1101" s="94" t="str">
        <f t="shared" si="123"/>
        <v>Symptome</v>
      </c>
      <c r="U1101" s="94" t="str">
        <f>IFERROR(VLOOKUP(Abfalldokumentation!$W1101,Kennzahlen!S:U,3,FALSE)*Abfalldokumentation!$J1101,"0")</f>
        <v>0</v>
      </c>
      <c r="V1101" s="93" t="str">
        <f>IF(ISBLANK(A1101),VLOOKUP(Abfalldokumentation!$W1101,'Linien - BU'!R:S,2,FALSE),A1101)</f>
        <v>Schmelze</v>
      </c>
      <c r="W1101" s="95" t="str">
        <f t="shared" si="124"/>
        <v>Diverses</v>
      </c>
      <c r="X1101" s="108">
        <f t="shared" si="125"/>
        <v>10</v>
      </c>
      <c r="Y1101"/>
      <c r="Z1101" s="3"/>
      <c r="AB1101" s="3"/>
      <c r="AC1101" s="34"/>
      <c r="AD1101" s="3"/>
      <c r="AE1101" s="3"/>
      <c r="AF1101" s="34"/>
      <c r="AG1101" s="34"/>
      <c r="AH1101" s="34"/>
      <c r="AI1101" s="3"/>
      <c r="AL1101" s="3"/>
      <c r="AM1101" s="3"/>
      <c r="AN1101" s="3"/>
    </row>
    <row r="1102" spans="1:40" ht="30" customHeight="1" x14ac:dyDescent="0.25">
      <c r="A1102" s="50" t="s">
        <v>349</v>
      </c>
      <c r="B1102" s="51" t="s">
        <v>15142</v>
      </c>
      <c r="C1102" s="51">
        <v>19</v>
      </c>
      <c r="D1102" s="51">
        <v>82</v>
      </c>
      <c r="E1102" s="52">
        <v>44483</v>
      </c>
      <c r="F1102" s="53"/>
      <c r="G1102" s="51"/>
      <c r="H1102" s="55" t="str">
        <f>IFERROR(VLOOKUP(Abfalldokumentation!$B1102,Artikel!A:C,3,FALSE),Abfalldokumentation!$B1102)</f>
        <v>Räucher Schinken Fertigware</v>
      </c>
      <c r="I1102" s="96" t="str">
        <f>VLOOKUP(V1102,'Linien - BU'!A:B,2,FALSE)</f>
        <v>BU3</v>
      </c>
      <c r="J1102" s="97">
        <f t="shared" si="119"/>
        <v>19</v>
      </c>
      <c r="K1102" s="98">
        <f>Abfalldokumentation!$E1102</f>
        <v>44483</v>
      </c>
      <c r="L1102" s="97" t="str">
        <f>IFERROR(IF(AND(OR(Abfalldokumentation!$I1102="BU3",Abfalldokumentation!$I1102="Verkauf"),Abfalldokumentation!$N1102="Schimmel",Abfalldokumentation!$O1102="keinen Abnehmer/kein Schälpersonal"),"Div. Zipfel, ES ohne Verwendung",VLOOKUP(Abfalldokumentation!$M1102,Produktgruppen!A:B,2,FALSE)),"-")</f>
        <v>Fertigware</v>
      </c>
      <c r="M1102" s="99" t="str">
        <f>IFERROR(VLOOKUP(Abfalldokumentation!$W1102,Artikel!A:C,3,FALSE),Abfalldokumentation!$W1102)</f>
        <v>Räucher Schinken Fertigware</v>
      </c>
      <c r="N1102" s="100" t="str">
        <f>VLOOKUP(D1102,'Liste Gründe'!A:D,2,FALSE)</f>
        <v>Verpackungsfehler</v>
      </c>
      <c r="O1102" s="98" t="str">
        <f>IF(ISBLANK(F1102),VLOOKUP(Abfalldokumentation!$X1102,'Liste Gründe'!A:D,3,FALSE),F1102)</f>
        <v>offene Verpackung</v>
      </c>
      <c r="P1102" s="100" t="str">
        <f>IF(ISBLANK(Abfalldokumentation!$G1102),"-",Abfalldokumentation!$G1102)</f>
        <v>-</v>
      </c>
      <c r="Q1102" s="99">
        <f t="shared" si="120"/>
        <v>41</v>
      </c>
      <c r="R1102" s="100" t="str">
        <f t="shared" si="121"/>
        <v>Produkte</v>
      </c>
      <c r="S1102" s="100" t="str">
        <f t="shared" si="122"/>
        <v>BUs</v>
      </c>
      <c r="T1102" s="100" t="str">
        <f t="shared" si="123"/>
        <v>Symptome</v>
      </c>
      <c r="U1102" s="100" t="str">
        <f>IFERROR(VLOOKUP(Abfalldokumentation!$W1102,Kennzahlen!S:U,3,FALSE)*Abfalldokumentation!$J1102,"0")</f>
        <v>0</v>
      </c>
      <c r="V1102" s="99" t="str">
        <f>IF(ISBLANK(A1102),VLOOKUP(Abfalldokumentation!$W1102,'Linien - BU'!R:S,2,FALSE),A1102)</f>
        <v>L16</v>
      </c>
      <c r="W1102" s="95" t="str">
        <f t="shared" si="124"/>
        <v>Räucher Schinken Fertigware</v>
      </c>
      <c r="X1102" s="108">
        <f t="shared" si="125"/>
        <v>82</v>
      </c>
      <c r="Y1102"/>
      <c r="Z1102" s="3"/>
      <c r="AB1102" s="3"/>
      <c r="AC1102" s="34"/>
      <c r="AD1102" s="3"/>
      <c r="AE1102" s="3"/>
      <c r="AF1102" s="34"/>
      <c r="AG1102" s="34"/>
      <c r="AH1102" s="34"/>
      <c r="AI1102" s="3"/>
      <c r="AL1102" s="3"/>
      <c r="AM1102" s="3"/>
      <c r="AN1102" s="3"/>
    </row>
    <row r="1103" spans="1:40" ht="30" customHeight="1" x14ac:dyDescent="0.25">
      <c r="A1103" s="56" t="s">
        <v>59</v>
      </c>
      <c r="B1103" s="59" t="s">
        <v>90</v>
      </c>
      <c r="C1103" s="57">
        <v>47</v>
      </c>
      <c r="D1103" s="57">
        <v>70</v>
      </c>
      <c r="E1103" s="58">
        <v>44483</v>
      </c>
      <c r="F1103" s="59"/>
      <c r="G1103" s="57"/>
      <c r="H1103" s="61" t="str">
        <f>IFERROR(VLOOKUP(Abfalldokumentation!$B1103,Artikel!A:C,3,FALSE),Abfalldokumentation!$B1103)</f>
        <v>Rückstellproben</v>
      </c>
      <c r="I1103" s="90" t="str">
        <f>VLOOKUP(V1103,'Linien - BU'!A:B,2,FALSE)</f>
        <v>Rest</v>
      </c>
      <c r="J1103" s="91">
        <f t="shared" si="119"/>
        <v>47</v>
      </c>
      <c r="K1103" s="92">
        <f>Abfalldokumentation!$E1103</f>
        <v>44483</v>
      </c>
      <c r="L1103" s="91" t="str">
        <f>IFERROR(IF(AND(OR(Abfalldokumentation!$I1103="BU3",Abfalldokumentation!$I1103="Verkauf"),Abfalldokumentation!$N1103="Schimmel",Abfalldokumentation!$O1103="keinen Abnehmer/kein Schälpersonal"),"Div. Zipfel, ES ohne Verwendung",VLOOKUP(Abfalldokumentation!$M1103,Produktgruppen!A:B,2,FALSE)),"-")</f>
        <v>Qualitätssicherung</v>
      </c>
      <c r="M1103" s="93" t="str">
        <f>IFERROR(VLOOKUP(Abfalldokumentation!$W1103,Artikel!A:C,3,FALSE),Abfalldokumentation!$W1103)</f>
        <v>Rückstellproben</v>
      </c>
      <c r="N1103" s="94" t="str">
        <f>VLOOKUP(D1103,'Liste Gründe'!A:D,2,FALSE)</f>
        <v>Qualitätssicherung</v>
      </c>
      <c r="O1103" s="92" t="str">
        <f>IF(ISBLANK(F1103),VLOOKUP(Abfalldokumentation!$X1103,'Liste Gründe'!A:D,3,FALSE),F1103)</f>
        <v>Rückstellproben</v>
      </c>
      <c r="P1103" s="94" t="str">
        <f>IF(ISBLANK(Abfalldokumentation!$G1103),"-",Abfalldokumentation!$G1103)</f>
        <v>-</v>
      </c>
      <c r="Q1103" s="93">
        <f t="shared" si="120"/>
        <v>41</v>
      </c>
      <c r="R1103" s="94" t="str">
        <f t="shared" si="121"/>
        <v>Produkte</v>
      </c>
      <c r="S1103" s="94" t="str">
        <f t="shared" si="122"/>
        <v>BUs</v>
      </c>
      <c r="T1103" s="94" t="str">
        <f t="shared" si="123"/>
        <v>Symptome</v>
      </c>
      <c r="U1103" s="94" t="str">
        <f>IFERROR(VLOOKUP(Abfalldokumentation!$W1103,Kennzahlen!S:U,3,FALSE)*Abfalldokumentation!$J1103,"0")</f>
        <v>0</v>
      </c>
      <c r="V1103" s="93" t="str">
        <f>IF(ISBLANK(A1103),VLOOKUP(Abfalldokumentation!$W1103,'Linien - BU'!R:S,2,FALSE),A1103)</f>
        <v>Labor</v>
      </c>
      <c r="W1103" s="95" t="str">
        <f t="shared" si="124"/>
        <v>Rückstellproben</v>
      </c>
      <c r="X1103" s="108">
        <f t="shared" si="125"/>
        <v>70</v>
      </c>
      <c r="Y1103"/>
      <c r="Z1103" s="3"/>
      <c r="AB1103" s="3"/>
      <c r="AC1103" s="34"/>
      <c r="AD1103" s="3"/>
      <c r="AE1103" s="3"/>
      <c r="AF1103" s="34"/>
      <c r="AG1103" s="34"/>
      <c r="AH1103" s="34"/>
      <c r="AI1103" s="3"/>
      <c r="AL1103" s="3"/>
      <c r="AM1103" s="3"/>
      <c r="AN1103" s="3"/>
    </row>
    <row r="1104" spans="1:40" ht="30" customHeight="1" x14ac:dyDescent="0.25">
      <c r="A1104" s="50" t="s">
        <v>59</v>
      </c>
      <c r="B1104" s="53" t="s">
        <v>90</v>
      </c>
      <c r="C1104" s="51">
        <v>53</v>
      </c>
      <c r="D1104" s="51">
        <v>70</v>
      </c>
      <c r="E1104" s="52">
        <v>44483</v>
      </c>
      <c r="F1104" s="53"/>
      <c r="G1104" s="51"/>
      <c r="H1104" s="55" t="str">
        <f>IFERROR(VLOOKUP(Abfalldokumentation!$B1104,Artikel!A:C,3,FALSE),Abfalldokumentation!$B1104)</f>
        <v>Rückstellproben</v>
      </c>
      <c r="I1104" s="96" t="str">
        <f>VLOOKUP(V1104,'Linien - BU'!A:B,2,FALSE)</f>
        <v>Rest</v>
      </c>
      <c r="J1104" s="97">
        <f t="shared" si="119"/>
        <v>53</v>
      </c>
      <c r="K1104" s="98">
        <f>Abfalldokumentation!$E1104</f>
        <v>44483</v>
      </c>
      <c r="L1104" s="97" t="str">
        <f>IFERROR(IF(AND(OR(Abfalldokumentation!$I1104="BU3",Abfalldokumentation!$I1104="Verkauf"),Abfalldokumentation!$N1104="Schimmel",Abfalldokumentation!$O1104="keinen Abnehmer/kein Schälpersonal"),"Div. Zipfel, ES ohne Verwendung",VLOOKUP(Abfalldokumentation!$M1104,Produktgruppen!A:B,2,FALSE)),"-")</f>
        <v>Qualitätssicherung</v>
      </c>
      <c r="M1104" s="99" t="str">
        <f>IFERROR(VLOOKUP(Abfalldokumentation!$W1104,Artikel!A:C,3,FALSE),Abfalldokumentation!$W1104)</f>
        <v>Rückstellproben</v>
      </c>
      <c r="N1104" s="100" t="str">
        <f>VLOOKUP(D1104,'Liste Gründe'!A:D,2,FALSE)</f>
        <v>Qualitätssicherung</v>
      </c>
      <c r="O1104" s="98" t="str">
        <f>IF(ISBLANK(F1104),VLOOKUP(Abfalldokumentation!$X1104,'Liste Gründe'!A:D,3,FALSE),F1104)</f>
        <v>Rückstellproben</v>
      </c>
      <c r="P1104" s="100" t="str">
        <f>IF(ISBLANK(Abfalldokumentation!$G1104),"-",Abfalldokumentation!$G1104)</f>
        <v>-</v>
      </c>
      <c r="Q1104" s="99">
        <f t="shared" si="120"/>
        <v>41</v>
      </c>
      <c r="R1104" s="100" t="str">
        <f t="shared" si="121"/>
        <v>Produkte</v>
      </c>
      <c r="S1104" s="100" t="str">
        <f t="shared" si="122"/>
        <v>BUs</v>
      </c>
      <c r="T1104" s="100" t="str">
        <f t="shared" si="123"/>
        <v>Symptome</v>
      </c>
      <c r="U1104" s="100" t="str">
        <f>IFERROR(VLOOKUP(Abfalldokumentation!$W1104,Kennzahlen!S:U,3,FALSE)*Abfalldokumentation!$J1104,"0")</f>
        <v>0</v>
      </c>
      <c r="V1104" s="99" t="str">
        <f>IF(ISBLANK(A1104),VLOOKUP(Abfalldokumentation!$W1104,'Linien - BU'!R:S,2,FALSE),A1104)</f>
        <v>Labor</v>
      </c>
      <c r="W1104" s="95" t="str">
        <f t="shared" si="124"/>
        <v>Rückstellproben</v>
      </c>
      <c r="X1104" s="108">
        <f t="shared" si="125"/>
        <v>70</v>
      </c>
      <c r="Y1104"/>
      <c r="Z1104" s="3"/>
      <c r="AB1104" s="3"/>
      <c r="AC1104" s="34"/>
      <c r="AD1104" s="3"/>
      <c r="AE1104" s="3"/>
      <c r="AF1104" s="34"/>
      <c r="AG1104" s="34"/>
      <c r="AH1104" s="34"/>
      <c r="AI1104" s="3"/>
      <c r="AL1104" s="3"/>
      <c r="AM1104" s="3"/>
      <c r="AN1104" s="3"/>
    </row>
    <row r="1105" spans="1:40" ht="30" customHeight="1" x14ac:dyDescent="0.25">
      <c r="A1105" s="56" t="s">
        <v>7</v>
      </c>
      <c r="B1105" s="57" t="s">
        <v>15139</v>
      </c>
      <c r="C1105" s="57">
        <v>85</v>
      </c>
      <c r="D1105" s="57">
        <v>12</v>
      </c>
      <c r="E1105" s="58">
        <v>44483</v>
      </c>
      <c r="F1105" s="59" t="s">
        <v>173</v>
      </c>
      <c r="G1105" s="57"/>
      <c r="H1105" s="61" t="str">
        <f>IFERROR(VLOOKUP(Abfalldokumentation!$B1105,Artikel!A:C,3,FALSE),Abfalldokumentation!$B1105)</f>
        <v>verschiedene Fertigware</v>
      </c>
      <c r="I1105" s="90" t="str">
        <f>VLOOKUP(V1105,'Linien - BU'!A:B,2,FALSE)</f>
        <v>BU2</v>
      </c>
      <c r="J1105" s="91">
        <f t="shared" si="119"/>
        <v>85</v>
      </c>
      <c r="K1105" s="92">
        <f>Abfalldokumentation!$E1105</f>
        <v>44483</v>
      </c>
      <c r="L1105" s="91" t="str">
        <f>IFERROR(IF(AND(OR(Abfalldokumentation!$I1105="BU3",Abfalldokumentation!$I1105="Verkauf"),Abfalldokumentation!$N1105="Schimmel",Abfalldokumentation!$O1105="keinen Abnehmer/kein Schälpersonal"),"Div. Zipfel, ES ohne Verwendung",VLOOKUP(Abfalldokumentation!$M1105,Produktgruppen!A:B,2,FALSE)),"-")</f>
        <v>Fertigware</v>
      </c>
      <c r="M1105" s="93" t="str">
        <f>IFERROR(VLOOKUP(Abfalldokumentation!$W1105,Artikel!A:C,3,FALSE),Abfalldokumentation!$W1105)</f>
        <v>verschiedene Fertigware</v>
      </c>
      <c r="N1105" s="94" t="str">
        <f>VLOOKUP(D1105,'Liste Gründe'!A:D,2,FALSE)</f>
        <v>Schimmel</v>
      </c>
      <c r="O1105" s="92" t="str">
        <f>IF(ISBLANK(F1105),VLOOKUP(Abfalldokumentation!$X1105,'Liste Gründe'!A:D,3,FALSE),F1105)</f>
        <v>Luftzieher</v>
      </c>
      <c r="P1105" s="94" t="str">
        <f>IF(ISBLANK(Abfalldokumentation!$G1105),"-",Abfalldokumentation!$G1105)</f>
        <v>-</v>
      </c>
      <c r="Q1105" s="93">
        <f t="shared" si="120"/>
        <v>41</v>
      </c>
      <c r="R1105" s="94" t="str">
        <f t="shared" si="121"/>
        <v>Produkte</v>
      </c>
      <c r="S1105" s="94" t="str">
        <f t="shared" si="122"/>
        <v>BUs</v>
      </c>
      <c r="T1105" s="94" t="str">
        <f t="shared" si="123"/>
        <v>Symptome</v>
      </c>
      <c r="U1105" s="94" t="str">
        <f>IFERROR(VLOOKUP(Abfalldokumentation!$W1105,Kennzahlen!S:U,3,FALSE)*Abfalldokumentation!$J1105,"0")</f>
        <v>0</v>
      </c>
      <c r="V1105" s="93" t="str">
        <f>IF(ISBLANK(A1105),VLOOKUP(Abfalldokumentation!$W1105,'Linien - BU'!R:S,2,FALSE),A1105)</f>
        <v>BU2</v>
      </c>
      <c r="W1105" s="95" t="str">
        <f t="shared" si="124"/>
        <v>verschiedene Fertigware</v>
      </c>
      <c r="X1105" s="108">
        <f t="shared" si="125"/>
        <v>12</v>
      </c>
      <c r="Y1105"/>
      <c r="Z1105" s="3"/>
      <c r="AB1105" s="3"/>
      <c r="AC1105" s="34"/>
      <c r="AD1105" s="3"/>
      <c r="AE1105" s="3"/>
      <c r="AF1105" s="34"/>
      <c r="AG1105" s="34"/>
      <c r="AH1105" s="34"/>
      <c r="AI1105" s="3"/>
      <c r="AL1105" s="3"/>
      <c r="AM1105" s="3"/>
      <c r="AN1105" s="3"/>
    </row>
    <row r="1106" spans="1:40" ht="30" customHeight="1" x14ac:dyDescent="0.25">
      <c r="A1106" s="50" t="s">
        <v>15138</v>
      </c>
      <c r="B1106" s="51" t="s">
        <v>15141</v>
      </c>
      <c r="C1106" s="51">
        <v>20</v>
      </c>
      <c r="D1106" s="51">
        <v>11</v>
      </c>
      <c r="E1106" s="52">
        <v>44483</v>
      </c>
      <c r="F1106" s="53"/>
      <c r="G1106" s="51"/>
      <c r="H1106" s="55" t="str">
        <f>IFERROR(VLOOKUP(Abfalldokumentation!$B1106,Artikel!A:C,3,FALSE),Abfalldokumentation!$B1106)</f>
        <v>VOS Bergkäse</v>
      </c>
      <c r="I1106" s="96" t="str">
        <f>VLOOKUP(V1106,'Linien - BU'!A:B,2,FALSE)</f>
        <v>Rest</v>
      </c>
      <c r="J1106" s="97">
        <f t="shared" si="119"/>
        <v>20</v>
      </c>
      <c r="K1106" s="98">
        <f>Abfalldokumentation!$E1106</f>
        <v>44483</v>
      </c>
      <c r="L1106" s="97" t="str">
        <f>IFERROR(IF(AND(OR(Abfalldokumentation!$I1106="BU3",Abfalldokumentation!$I1106="Verkauf"),Abfalldokumentation!$N1106="Schimmel",Abfalldokumentation!$O1106="keinen Abnehmer/kein Schälpersonal"),"Div. Zipfel, ES ohne Verwendung",VLOOKUP(Abfalldokumentation!$M1106,Produktgruppen!A:B,2,FALSE)),"-")</f>
        <v>Vorschmelz</v>
      </c>
      <c r="M1106" s="99" t="str">
        <f>IFERROR(VLOOKUP(Abfalldokumentation!$W1106,Artikel!A:C,3,FALSE),Abfalldokumentation!$W1106)</f>
        <v>VOS Bergkäse</v>
      </c>
      <c r="N1106" s="100" t="str">
        <f>VLOOKUP(D1106,'Liste Gründe'!A:D,2,FALSE)</f>
        <v>Schimmel</v>
      </c>
      <c r="O1106" s="98" t="str">
        <f>IF(ISBLANK(F1106),VLOOKUP(Abfalldokumentation!$X1106,'Liste Gründe'!A:D,3,FALSE),F1106)</f>
        <v>MHD abgelaufen</v>
      </c>
      <c r="P1106" s="100" t="str">
        <f>IF(ISBLANK(Abfalldokumentation!$G1106),"-",Abfalldokumentation!$G1106)</f>
        <v>-</v>
      </c>
      <c r="Q1106" s="99">
        <f t="shared" si="120"/>
        <v>41</v>
      </c>
      <c r="R1106" s="100" t="str">
        <f t="shared" si="121"/>
        <v>Produkte</v>
      </c>
      <c r="S1106" s="100" t="str">
        <f t="shared" si="122"/>
        <v>BUs</v>
      </c>
      <c r="T1106" s="100" t="str">
        <f t="shared" si="123"/>
        <v>Symptome</v>
      </c>
      <c r="U1106" s="100" t="str">
        <f>IFERROR(VLOOKUP(Abfalldokumentation!$W1106,Kennzahlen!S:U,3,FALSE)*Abfalldokumentation!$J1106,"0")</f>
        <v>0</v>
      </c>
      <c r="V1106" s="99" t="str">
        <f>IF(ISBLANK(A1106),VLOOKUP(Abfalldokumentation!$W1106,'Linien - BU'!R:S,2,FALSE),A1106)</f>
        <v>Außenlager</v>
      </c>
      <c r="W1106" s="95" t="str">
        <f t="shared" si="124"/>
        <v>VOS Bergkäse</v>
      </c>
      <c r="X1106" s="108">
        <f t="shared" si="125"/>
        <v>11</v>
      </c>
      <c r="Y1106"/>
      <c r="Z1106" s="3"/>
      <c r="AB1106" s="3"/>
      <c r="AC1106" s="34"/>
      <c r="AD1106" s="3"/>
      <c r="AE1106" s="3"/>
      <c r="AF1106" s="34"/>
      <c r="AG1106" s="34"/>
      <c r="AH1106" s="34"/>
      <c r="AI1106" s="3"/>
      <c r="AL1106" s="3"/>
      <c r="AM1106" s="3"/>
      <c r="AN1106" s="3"/>
    </row>
    <row r="1107" spans="1:40" ht="30" customHeight="1" x14ac:dyDescent="0.25">
      <c r="A1107" s="56" t="s">
        <v>63</v>
      </c>
      <c r="B1107" s="57" t="s">
        <v>15140</v>
      </c>
      <c r="C1107" s="57">
        <v>10</v>
      </c>
      <c r="D1107" s="57">
        <v>42</v>
      </c>
      <c r="E1107" s="58">
        <v>44483</v>
      </c>
      <c r="F1107" s="59"/>
      <c r="G1107" s="57"/>
      <c r="H1107" s="61" t="str">
        <f>IFERROR(VLOOKUP(Abfalldokumentation!$B1107,Artikel!A:C,3,FALSE),Abfalldokumentation!$B1107)</f>
        <v>Walnusstorten</v>
      </c>
      <c r="I1107" s="90" t="str">
        <f>VLOOKUP(V1107,'Linien - BU'!A:B,2,FALSE)</f>
        <v>BU1</v>
      </c>
      <c r="J1107" s="91">
        <f t="shared" si="119"/>
        <v>10</v>
      </c>
      <c r="K1107" s="92">
        <f>Abfalldokumentation!$E1107</f>
        <v>44483</v>
      </c>
      <c r="L1107" s="91" t="str">
        <f>IFERROR(IF(AND(OR(Abfalldokumentation!$I1107="BU3",Abfalldokumentation!$I1107="Verkauf"),Abfalldokumentation!$N1107="Schimmel",Abfalldokumentation!$O1107="keinen Abnehmer/kein Schälpersonal"),"Div. Zipfel, ES ohne Verwendung",VLOOKUP(Abfalldokumentation!$M1107,Produktgruppen!A:B,2,FALSE)),"-")</f>
        <v>Fertigware</v>
      </c>
      <c r="M1107" s="93" t="str">
        <f>IFERROR(VLOOKUP(Abfalldokumentation!$W1107,Artikel!A:C,3,FALSE),Abfalldokumentation!$W1107)</f>
        <v>Walnusstorten</v>
      </c>
      <c r="N1107" s="94" t="str">
        <f>VLOOKUP(D1107,'Liste Gründe'!A:D,2,FALSE)</f>
        <v>Rest</v>
      </c>
      <c r="O1107" s="92" t="str">
        <f>IF(ISBLANK(F1107),VLOOKUP(Abfalldokumentation!$X1107,'Liste Gründe'!A:D,3,FALSE),F1107)</f>
        <v>Schmutz</v>
      </c>
      <c r="P1107" s="94" t="str">
        <f>IF(ISBLANK(Abfalldokumentation!$G1107),"-",Abfalldokumentation!$G1107)</f>
        <v>-</v>
      </c>
      <c r="Q1107" s="93">
        <f t="shared" si="120"/>
        <v>41</v>
      </c>
      <c r="R1107" s="94" t="str">
        <f t="shared" si="121"/>
        <v>Produkte</v>
      </c>
      <c r="S1107" s="94" t="str">
        <f t="shared" si="122"/>
        <v>BUs</v>
      </c>
      <c r="T1107" s="94" t="str">
        <f t="shared" si="123"/>
        <v>Symptome</v>
      </c>
      <c r="U1107" s="94" t="str">
        <f>IFERROR(VLOOKUP(Abfalldokumentation!$W1107,Kennzahlen!S:U,3,FALSE)*Abfalldokumentation!$J1107,"0")</f>
        <v>0</v>
      </c>
      <c r="V1107" s="93" t="str">
        <f>IF(ISBLANK(A1107),VLOOKUP(Abfalldokumentation!$W1107,'Linien - BU'!R:S,2,FALSE),A1107)</f>
        <v>Abfüllung</v>
      </c>
      <c r="W1107" s="95" t="str">
        <f t="shared" si="124"/>
        <v>Walnusstorten</v>
      </c>
      <c r="X1107" s="108">
        <f t="shared" si="125"/>
        <v>42</v>
      </c>
      <c r="Y1107"/>
      <c r="Z1107" s="3"/>
      <c r="AB1107" s="3"/>
      <c r="AC1107" s="34"/>
      <c r="AD1107" s="3"/>
      <c r="AE1107" s="3"/>
      <c r="AF1107" s="34"/>
      <c r="AG1107" s="34"/>
      <c r="AH1107" s="34"/>
      <c r="AI1107" s="3"/>
      <c r="AL1107" s="3"/>
      <c r="AM1107" s="3"/>
      <c r="AN1107" s="3"/>
    </row>
    <row r="1108" spans="1:40" ht="30" customHeight="1" x14ac:dyDescent="0.25">
      <c r="A1108" s="50" t="s">
        <v>8</v>
      </c>
      <c r="B1108" s="51">
        <v>23000206</v>
      </c>
      <c r="C1108" s="51">
        <v>105</v>
      </c>
      <c r="D1108" s="51">
        <v>12</v>
      </c>
      <c r="E1108" s="52">
        <v>44484</v>
      </c>
      <c r="F1108" s="53"/>
      <c r="G1108" s="51"/>
      <c r="H1108" s="55" t="str">
        <f>IFERROR(VLOOKUP(Abfalldokumentation!$B1108,Artikel!A:C,3,FALSE),Abfalldokumentation!$B1108)</f>
        <v>Bergkäse 45% Fett i. Tr</v>
      </c>
      <c r="I1108" s="96" t="str">
        <f>VLOOKUP(V1108,'Linien - BU'!A:B,2,FALSE)</f>
        <v>BU3</v>
      </c>
      <c r="J1108" s="97">
        <f t="shared" si="119"/>
        <v>105</v>
      </c>
      <c r="K1108" s="98">
        <f>Abfalldokumentation!$E1108</f>
        <v>44484</v>
      </c>
      <c r="L1108" s="97" t="str">
        <f>IFERROR(IF(AND(OR(Abfalldokumentation!$I1108="BU3",Abfalldokumentation!$I1108="Verkauf"),Abfalldokumentation!$N1108="Schimmel",Abfalldokumentation!$O1108="keinen Abnehmer/kein Schälpersonal"),"Div. Zipfel, ES ohne Verwendung",VLOOKUP(Abfalldokumentation!$M1108,Produktgruppen!A:B,2,FALSE)),"-")</f>
        <v>Rohware</v>
      </c>
      <c r="M1108" s="99" t="str">
        <f>IFERROR(VLOOKUP(Abfalldokumentation!$W1108,Artikel!A:C,3,FALSE),Abfalldokumentation!$W1108)</f>
        <v>Bergkäse 45% Fett i. Tr</v>
      </c>
      <c r="N1108" s="100" t="str">
        <f>VLOOKUP(D1108,'Liste Gründe'!A:D,2,FALSE)</f>
        <v>Schimmel</v>
      </c>
      <c r="O1108" s="98" t="str">
        <f>IF(ISBLANK(F1108),VLOOKUP(Abfalldokumentation!$X1108,'Liste Gründe'!A:D,3,FALSE),F1108)</f>
        <v>Schimmel</v>
      </c>
      <c r="P1108" s="100" t="str">
        <f>IF(ISBLANK(Abfalldokumentation!$G1108),"-",Abfalldokumentation!$G1108)</f>
        <v>-</v>
      </c>
      <c r="Q1108" s="99">
        <f t="shared" si="120"/>
        <v>41</v>
      </c>
      <c r="R1108" s="100" t="str">
        <f t="shared" si="121"/>
        <v>Produkte</v>
      </c>
      <c r="S1108" s="100" t="str">
        <f t="shared" si="122"/>
        <v>BUs</v>
      </c>
      <c r="T1108" s="100" t="str">
        <f t="shared" si="123"/>
        <v>Symptome</v>
      </c>
      <c r="U1108" s="100" t="str">
        <f>IFERROR(VLOOKUP(Abfalldokumentation!$W1108,Kennzahlen!S:U,3,FALSE)*Abfalldokumentation!$J1108,"0")</f>
        <v>0</v>
      </c>
      <c r="V1108" s="99" t="str">
        <f>IF(ISBLANK(A1108),VLOOKUP(Abfalldokumentation!$W1108,'Linien - BU'!R:S,2,FALSE),A1108)</f>
        <v>BU3</v>
      </c>
      <c r="W1108" s="95">
        <f t="shared" si="124"/>
        <v>23000206</v>
      </c>
      <c r="X1108" s="108">
        <f t="shared" si="125"/>
        <v>12</v>
      </c>
      <c r="Y1108"/>
      <c r="Z1108" s="3"/>
      <c r="AB1108" s="3"/>
      <c r="AC1108" s="34"/>
      <c r="AD1108" s="3"/>
      <c r="AE1108" s="3"/>
      <c r="AF1108" s="34"/>
      <c r="AG1108" s="34"/>
      <c r="AH1108" s="34"/>
      <c r="AI1108" s="3"/>
      <c r="AL1108" s="3"/>
      <c r="AM1108" s="3"/>
      <c r="AN1108" s="3"/>
    </row>
    <row r="1109" spans="1:40" ht="30" customHeight="1" x14ac:dyDescent="0.25">
      <c r="A1109" s="56" t="s">
        <v>8</v>
      </c>
      <c r="B1109" s="57">
        <v>29500817</v>
      </c>
      <c r="C1109" s="57">
        <v>90</v>
      </c>
      <c r="D1109" s="57">
        <v>12</v>
      </c>
      <c r="E1109" s="58">
        <v>44484</v>
      </c>
      <c r="F1109" s="59"/>
      <c r="G1109" s="57"/>
      <c r="H1109" s="61" t="str">
        <f>IFERROR(VLOOKUP(Abfalldokumentation!$B1109,Artikel!A:C,3,FALSE),Abfalldokumentation!$B1109)</f>
        <v>ABS Edamer 40% OGT</v>
      </c>
      <c r="I1109" s="90" t="str">
        <f>VLOOKUP(V1109,'Linien - BU'!A:B,2,FALSE)</f>
        <v>BU3</v>
      </c>
      <c r="J1109" s="91">
        <f t="shared" si="119"/>
        <v>90</v>
      </c>
      <c r="K1109" s="92">
        <f>Abfalldokumentation!$E1109</f>
        <v>44484</v>
      </c>
      <c r="L1109" s="91" t="str">
        <f>IFERROR(IF(AND(OR(Abfalldokumentation!$I1109="BU3",Abfalldokumentation!$I1109="Verkauf"),Abfalldokumentation!$N1109="Schimmel",Abfalldokumentation!$O1109="keinen Abnehmer/kein Schälpersonal"),"Div. Zipfel, ES ohne Verwendung",VLOOKUP(Abfalldokumentation!$M1109,Produktgruppen!A:B,2,FALSE)),"-")</f>
        <v>ABS</v>
      </c>
      <c r="M1109" s="93" t="str">
        <f>IFERROR(VLOOKUP(Abfalldokumentation!$W1109,Artikel!A:C,3,FALSE),Abfalldokumentation!$W1109)</f>
        <v>ABS Edamer 40% OGT</v>
      </c>
      <c r="N1109" s="94" t="str">
        <f>VLOOKUP(D1109,'Liste Gründe'!A:D,2,FALSE)</f>
        <v>Schimmel</v>
      </c>
      <c r="O1109" s="92" t="str">
        <f>IF(ISBLANK(F1109),VLOOKUP(Abfalldokumentation!$X1109,'Liste Gründe'!A:D,3,FALSE),F1109)</f>
        <v>Schimmel</v>
      </c>
      <c r="P1109" s="94" t="str">
        <f>IF(ISBLANK(Abfalldokumentation!$G1109),"-",Abfalldokumentation!$G1109)</f>
        <v>-</v>
      </c>
      <c r="Q1109" s="93">
        <f t="shared" si="120"/>
        <v>41</v>
      </c>
      <c r="R1109" s="94" t="str">
        <f t="shared" si="121"/>
        <v>Produkte</v>
      </c>
      <c r="S1109" s="94" t="str">
        <f t="shared" si="122"/>
        <v>BUs</v>
      </c>
      <c r="T1109" s="94" t="str">
        <f t="shared" si="123"/>
        <v>Symptome</v>
      </c>
      <c r="U1109" s="94" t="str">
        <f>IFERROR(VLOOKUP(Abfalldokumentation!$W1109,Kennzahlen!S:U,3,FALSE)*Abfalldokumentation!$J1109,"0")</f>
        <v>0</v>
      </c>
      <c r="V1109" s="93" t="str">
        <f>IF(ISBLANK(A1109),VLOOKUP(Abfalldokumentation!$W1109,'Linien - BU'!R:S,2,FALSE),A1109)</f>
        <v>BU3</v>
      </c>
      <c r="W1109" s="95">
        <f t="shared" si="124"/>
        <v>29500817</v>
      </c>
      <c r="X1109" s="108">
        <f t="shared" si="125"/>
        <v>12</v>
      </c>
      <c r="Y1109"/>
      <c r="Z1109" s="3"/>
      <c r="AB1109" s="3"/>
      <c r="AC1109" s="34"/>
      <c r="AD1109" s="3"/>
      <c r="AE1109" s="3"/>
      <c r="AF1109" s="34"/>
      <c r="AG1109" s="34"/>
      <c r="AH1109" s="34"/>
      <c r="AI1109" s="3"/>
      <c r="AL1109" s="3"/>
      <c r="AM1109" s="3"/>
      <c r="AN1109" s="3"/>
    </row>
    <row r="1110" spans="1:40" ht="30" customHeight="1" x14ac:dyDescent="0.25">
      <c r="A1110" s="50" t="s">
        <v>117</v>
      </c>
      <c r="B1110" s="51">
        <v>29500887</v>
      </c>
      <c r="C1110" s="51">
        <v>8</v>
      </c>
      <c r="D1110" s="51">
        <v>61</v>
      </c>
      <c r="E1110" s="52">
        <v>44484</v>
      </c>
      <c r="F1110" s="53"/>
      <c r="G1110" s="51"/>
      <c r="H1110" s="55" t="str">
        <f>IFERROR(VLOOKUP(Abfalldokumentation!$B1110,Artikel!A:C,3,FALSE),Abfalldokumentation!$B1110)</f>
        <v>ABS ZIEGE-GOU</v>
      </c>
      <c r="I1110" s="96" t="str">
        <f>VLOOKUP(V1110,'Linien - BU'!A:B,2,FALSE)</f>
        <v>BU4</v>
      </c>
      <c r="J1110" s="97">
        <f t="shared" si="119"/>
        <v>8</v>
      </c>
      <c r="K1110" s="98">
        <f>Abfalldokumentation!$E1110</f>
        <v>44484</v>
      </c>
      <c r="L1110" s="97" t="str">
        <f>IFERROR(IF(AND(OR(Abfalldokumentation!$I1110="BU3",Abfalldokumentation!$I1110="Verkauf"),Abfalldokumentation!$N1110="Schimmel",Abfalldokumentation!$O1110="keinen Abnehmer/kein Schälpersonal"),"Div. Zipfel, ES ohne Verwendung",VLOOKUP(Abfalldokumentation!$M1110,Produktgruppen!A:B,2,FALSE)),"-")</f>
        <v>ABS</v>
      </c>
      <c r="M1110" s="99" t="str">
        <f>IFERROR(VLOOKUP(Abfalldokumentation!$W1110,Artikel!A:C,3,FALSE),Abfalldokumentation!$W1110)</f>
        <v>ABS ZIEGE-GOU</v>
      </c>
      <c r="N1110" s="100" t="str">
        <f>VLOOKUP(D1110,'Liste Gründe'!A:D,2,FALSE)</f>
        <v>keinen Verwendungszweck</v>
      </c>
      <c r="O1110" s="98" t="str">
        <f>IF(ISBLANK(F1110),VLOOKUP(Abfalldokumentation!$X1110,'Liste Gründe'!A:D,3,FALSE),F1110)</f>
        <v>keinen Verwendungszweck</v>
      </c>
      <c r="P1110" s="100" t="str">
        <f>IF(ISBLANK(Abfalldokumentation!$G1110),"-",Abfalldokumentation!$G1110)</f>
        <v>-</v>
      </c>
      <c r="Q1110" s="99">
        <f t="shared" si="120"/>
        <v>41</v>
      </c>
      <c r="R1110" s="100" t="str">
        <f t="shared" si="121"/>
        <v>Produkte</v>
      </c>
      <c r="S1110" s="100" t="str">
        <f t="shared" si="122"/>
        <v>BUs</v>
      </c>
      <c r="T1110" s="100" t="str">
        <f t="shared" si="123"/>
        <v>Symptome</v>
      </c>
      <c r="U1110" s="100">
        <f>IFERROR(VLOOKUP(Abfalldokumentation!$W1110,Kennzahlen!S:U,3,FALSE)*Abfalldokumentation!$J1110,"0")</f>
        <v>8</v>
      </c>
      <c r="V1110" s="99" t="str">
        <f>IF(ISBLANK(A1110),VLOOKUP(Abfalldokumentation!$W1110,'Linien - BU'!R:S,2,FALSE),A1110)</f>
        <v>Bu4</v>
      </c>
      <c r="W1110" s="95">
        <f t="shared" si="124"/>
        <v>29500887</v>
      </c>
      <c r="X1110" s="108">
        <f t="shared" si="125"/>
        <v>61</v>
      </c>
      <c r="Y1110"/>
      <c r="Z1110" s="3"/>
      <c r="AB1110" s="3"/>
      <c r="AC1110" s="34"/>
      <c r="AD1110" s="3"/>
      <c r="AE1110" s="3"/>
      <c r="AF1110" s="34"/>
      <c r="AG1110" s="34"/>
      <c r="AH1110" s="34"/>
      <c r="AI1110" s="3"/>
      <c r="AL1110" s="3"/>
      <c r="AM1110" s="3"/>
      <c r="AN1110" s="3"/>
    </row>
    <row r="1111" spans="1:40" ht="30" customHeight="1" x14ac:dyDescent="0.25">
      <c r="A1111" s="56" t="s">
        <v>9</v>
      </c>
      <c r="B1111" s="57">
        <v>29500952</v>
      </c>
      <c r="C1111" s="57">
        <f>18+35</f>
        <v>53</v>
      </c>
      <c r="D1111" s="57">
        <v>61</v>
      </c>
      <c r="E1111" s="58">
        <v>44484</v>
      </c>
      <c r="F1111" s="59"/>
      <c r="G1111" s="57"/>
      <c r="H1111" s="61" t="str">
        <f>IFERROR(VLOOKUP(Abfalldokumentation!$B1111,Artikel!A:C,3,FALSE),Abfalldokumentation!$B1111)</f>
        <v>ABS GRÜN-PESTO</v>
      </c>
      <c r="I1111" s="90" t="str">
        <f>VLOOKUP(V1111,'Linien - BU'!A:B,2,FALSE)</f>
        <v>BU4</v>
      </c>
      <c r="J1111" s="91">
        <f t="shared" si="119"/>
        <v>53</v>
      </c>
      <c r="K1111" s="92">
        <f>Abfalldokumentation!$E1111</f>
        <v>44484</v>
      </c>
      <c r="L1111" s="91" t="str">
        <f>IFERROR(IF(AND(OR(Abfalldokumentation!$I1111="BU3",Abfalldokumentation!$I1111="Verkauf"),Abfalldokumentation!$N1111="Schimmel",Abfalldokumentation!$O1111="keinen Abnehmer/kein Schälpersonal"),"Div. Zipfel, ES ohne Verwendung",VLOOKUP(Abfalldokumentation!$M1111,Produktgruppen!A:B,2,FALSE)),"-")</f>
        <v>ABS</v>
      </c>
      <c r="M1111" s="93" t="str">
        <f>IFERROR(VLOOKUP(Abfalldokumentation!$W1111,Artikel!A:C,3,FALSE),Abfalldokumentation!$W1111)</f>
        <v>ABS GRÜN-PESTO</v>
      </c>
      <c r="N1111" s="94" t="str">
        <f>VLOOKUP(D1111,'Liste Gründe'!A:D,2,FALSE)</f>
        <v>keinen Verwendungszweck</v>
      </c>
      <c r="O1111" s="92" t="str">
        <f>IF(ISBLANK(F1111),VLOOKUP(Abfalldokumentation!$X1111,'Liste Gründe'!A:D,3,FALSE),F1111)</f>
        <v>keinen Verwendungszweck</v>
      </c>
      <c r="P1111" s="94" t="str">
        <f>IF(ISBLANK(Abfalldokumentation!$G1111),"-",Abfalldokumentation!$G1111)</f>
        <v>-</v>
      </c>
      <c r="Q1111" s="93">
        <f t="shared" si="120"/>
        <v>41</v>
      </c>
      <c r="R1111" s="94" t="str">
        <f t="shared" si="121"/>
        <v>Produkte</v>
      </c>
      <c r="S1111" s="94" t="str">
        <f t="shared" si="122"/>
        <v>BUs</v>
      </c>
      <c r="T1111" s="94" t="str">
        <f t="shared" si="123"/>
        <v>Symptome</v>
      </c>
      <c r="U1111" s="94">
        <f>IFERROR(VLOOKUP(Abfalldokumentation!$W1111,Kennzahlen!S:U,3,FALSE)*Abfalldokumentation!$J1111,"0")</f>
        <v>79.5</v>
      </c>
      <c r="V1111" s="93" t="str">
        <f>IF(ISBLANK(A1111),VLOOKUP(Abfalldokumentation!$W1111,'Linien - BU'!R:S,2,FALSE),A1111)</f>
        <v>BU4</v>
      </c>
      <c r="W1111" s="95">
        <f t="shared" si="124"/>
        <v>29500952</v>
      </c>
      <c r="X1111" s="108">
        <f t="shared" si="125"/>
        <v>61</v>
      </c>
      <c r="Y1111"/>
      <c r="Z1111" s="3"/>
      <c r="AB1111" s="3"/>
      <c r="AC1111" s="34"/>
      <c r="AD1111" s="3"/>
      <c r="AE1111" s="3"/>
      <c r="AF1111" s="34"/>
      <c r="AG1111" s="34"/>
      <c r="AH1111" s="34"/>
      <c r="AI1111" s="3"/>
      <c r="AL1111" s="3"/>
      <c r="AM1111" s="3"/>
      <c r="AN1111" s="3"/>
    </row>
    <row r="1112" spans="1:40" ht="30" customHeight="1" x14ac:dyDescent="0.25">
      <c r="A1112" s="50" t="s">
        <v>9</v>
      </c>
      <c r="B1112" s="51">
        <v>29501036</v>
      </c>
      <c r="C1112" s="51">
        <v>1</v>
      </c>
      <c r="D1112" s="51">
        <v>61</v>
      </c>
      <c r="E1112" s="52">
        <v>44484</v>
      </c>
      <c r="F1112" s="53"/>
      <c r="G1112" s="51"/>
      <c r="H1112" s="55" t="str">
        <f>IFERROR(VLOOKUP(Abfalldokumentation!$B1112,Artikel!A:C,3,FALSE),Abfalldokumentation!$B1112)</f>
        <v>ABS SAINT ANDRÉ</v>
      </c>
      <c r="I1112" s="96" t="str">
        <f>VLOOKUP(V1112,'Linien - BU'!A:B,2,FALSE)</f>
        <v>BU4</v>
      </c>
      <c r="J1112" s="97">
        <f t="shared" si="119"/>
        <v>1</v>
      </c>
      <c r="K1112" s="98">
        <f>Abfalldokumentation!$E1112</f>
        <v>44484</v>
      </c>
      <c r="L1112" s="97" t="str">
        <f>IFERROR(IF(AND(OR(Abfalldokumentation!$I1112="BU3",Abfalldokumentation!$I1112="Verkauf"),Abfalldokumentation!$N1112="Schimmel",Abfalldokumentation!$O1112="keinen Abnehmer/kein Schälpersonal"),"Div. Zipfel, ES ohne Verwendung",VLOOKUP(Abfalldokumentation!$M1112,Produktgruppen!A:B,2,FALSE)),"-")</f>
        <v>ABS</v>
      </c>
      <c r="M1112" s="99" t="str">
        <f>IFERROR(VLOOKUP(Abfalldokumentation!$W1112,Artikel!A:C,3,FALSE),Abfalldokumentation!$W1112)</f>
        <v>ABS SAINT ANDRÉ</v>
      </c>
      <c r="N1112" s="100" t="str">
        <f>VLOOKUP(D1112,'Liste Gründe'!A:D,2,FALSE)</f>
        <v>keinen Verwendungszweck</v>
      </c>
      <c r="O1112" s="98" t="str">
        <f>IF(ISBLANK(F1112),VLOOKUP(Abfalldokumentation!$X1112,'Liste Gründe'!A:D,3,FALSE),F1112)</f>
        <v>keinen Verwendungszweck</v>
      </c>
      <c r="P1112" s="100" t="str">
        <f>IF(ISBLANK(Abfalldokumentation!$G1112),"-",Abfalldokumentation!$G1112)</f>
        <v>-</v>
      </c>
      <c r="Q1112" s="99">
        <f t="shared" si="120"/>
        <v>41</v>
      </c>
      <c r="R1112" s="100" t="str">
        <f t="shared" si="121"/>
        <v>Produkte</v>
      </c>
      <c r="S1112" s="100" t="str">
        <f t="shared" si="122"/>
        <v>BUs</v>
      </c>
      <c r="T1112" s="100" t="str">
        <f t="shared" si="123"/>
        <v>Symptome</v>
      </c>
      <c r="U1112" s="100">
        <f>IFERROR(VLOOKUP(Abfalldokumentation!$W1112,Kennzahlen!S:U,3,FALSE)*Abfalldokumentation!$J1112,"0")</f>
        <v>1E-4</v>
      </c>
      <c r="V1112" s="99" t="str">
        <f>IF(ISBLANK(A1112),VLOOKUP(Abfalldokumentation!$W1112,'Linien - BU'!R:S,2,FALSE),A1112)</f>
        <v>BU4</v>
      </c>
      <c r="W1112" s="95">
        <f t="shared" si="124"/>
        <v>29501036</v>
      </c>
      <c r="X1112" s="108">
        <f t="shared" si="125"/>
        <v>61</v>
      </c>
      <c r="Y1112"/>
      <c r="Z1112" s="3"/>
      <c r="AB1112" s="3"/>
      <c r="AC1112" s="34"/>
      <c r="AD1112" s="3"/>
      <c r="AE1112" s="3"/>
      <c r="AF1112" s="34"/>
      <c r="AG1112" s="34"/>
      <c r="AH1112" s="34"/>
      <c r="AI1112" s="3"/>
      <c r="AL1112" s="3"/>
      <c r="AM1112" s="3"/>
      <c r="AN1112" s="3"/>
    </row>
    <row r="1113" spans="1:40" ht="30" customHeight="1" x14ac:dyDescent="0.25">
      <c r="A1113" s="56" t="s">
        <v>9</v>
      </c>
      <c r="B1113" s="57">
        <v>29501039</v>
      </c>
      <c r="C1113" s="57">
        <v>112</v>
      </c>
      <c r="D1113" s="57">
        <v>61</v>
      </c>
      <c r="E1113" s="58">
        <v>44484</v>
      </c>
      <c r="F1113" s="59"/>
      <c r="G1113" s="57"/>
      <c r="H1113" s="61" t="str">
        <f>IFERROR(VLOOKUP(Abfalldokumentation!$B1113,Artikel!A:C,3,FALSE),Abfalldokumentation!$B1113)</f>
        <v>ABS OLD-AMSTERDAM</v>
      </c>
      <c r="I1113" s="90" t="str">
        <f>VLOOKUP(V1113,'Linien - BU'!A:B,2,FALSE)</f>
        <v>BU4</v>
      </c>
      <c r="J1113" s="91">
        <f t="shared" si="119"/>
        <v>112</v>
      </c>
      <c r="K1113" s="92">
        <f>Abfalldokumentation!$E1113</f>
        <v>44484</v>
      </c>
      <c r="L1113" s="91" t="str">
        <f>IFERROR(IF(AND(OR(Abfalldokumentation!$I1113="BU3",Abfalldokumentation!$I1113="Verkauf"),Abfalldokumentation!$N1113="Schimmel",Abfalldokumentation!$O1113="keinen Abnehmer/kein Schälpersonal"),"Div. Zipfel, ES ohne Verwendung",VLOOKUP(Abfalldokumentation!$M1113,Produktgruppen!A:B,2,FALSE)),"-")</f>
        <v>ABS</v>
      </c>
      <c r="M1113" s="93" t="str">
        <f>IFERROR(VLOOKUP(Abfalldokumentation!$W1113,Artikel!A:C,3,FALSE),Abfalldokumentation!$W1113)</f>
        <v>ABS OLD-AMSTERDAM</v>
      </c>
      <c r="N1113" s="94" t="str">
        <f>VLOOKUP(D1113,'Liste Gründe'!A:D,2,FALSE)</f>
        <v>keinen Verwendungszweck</v>
      </c>
      <c r="O1113" s="92" t="str">
        <f>IF(ISBLANK(F1113),VLOOKUP(Abfalldokumentation!$X1113,'Liste Gründe'!A:D,3,FALSE),F1113)</f>
        <v>keinen Verwendungszweck</v>
      </c>
      <c r="P1113" s="94" t="str">
        <f>IF(ISBLANK(Abfalldokumentation!$G1113),"-",Abfalldokumentation!$G1113)</f>
        <v>-</v>
      </c>
      <c r="Q1113" s="93">
        <f t="shared" si="120"/>
        <v>41</v>
      </c>
      <c r="R1113" s="94" t="str">
        <f t="shared" si="121"/>
        <v>Produkte</v>
      </c>
      <c r="S1113" s="94" t="str">
        <f t="shared" si="122"/>
        <v>BUs</v>
      </c>
      <c r="T1113" s="94" t="str">
        <f t="shared" si="123"/>
        <v>Symptome</v>
      </c>
      <c r="U1113" s="94">
        <f>IFERROR(VLOOKUP(Abfalldokumentation!$W1113,Kennzahlen!S:U,3,FALSE)*Abfalldokumentation!$J1113,"0")</f>
        <v>1.12E-2</v>
      </c>
      <c r="V1113" s="93" t="str">
        <f>IF(ISBLANK(A1113),VLOOKUP(Abfalldokumentation!$W1113,'Linien - BU'!R:S,2,FALSE),A1113)</f>
        <v>BU4</v>
      </c>
      <c r="W1113" s="95">
        <f t="shared" si="124"/>
        <v>29501039</v>
      </c>
      <c r="X1113" s="108">
        <f t="shared" si="125"/>
        <v>61</v>
      </c>
      <c r="Y1113"/>
      <c r="Z1113" s="3"/>
      <c r="AB1113" s="3"/>
      <c r="AC1113" s="34"/>
      <c r="AD1113" s="3"/>
      <c r="AE1113" s="3"/>
      <c r="AF1113" s="34"/>
      <c r="AG1113" s="34"/>
      <c r="AH1113" s="34"/>
      <c r="AI1113" s="3"/>
      <c r="AL1113" s="3"/>
      <c r="AM1113" s="3"/>
      <c r="AN1113" s="3"/>
    </row>
    <row r="1114" spans="1:40" ht="30" customHeight="1" x14ac:dyDescent="0.25">
      <c r="A1114" s="50" t="s">
        <v>9</v>
      </c>
      <c r="B1114" s="51">
        <v>29501099</v>
      </c>
      <c r="C1114" s="51">
        <v>71</v>
      </c>
      <c r="D1114" s="51">
        <v>61</v>
      </c>
      <c r="E1114" s="52">
        <v>44484</v>
      </c>
      <c r="F1114" s="53"/>
      <c r="G1114" s="51"/>
      <c r="H1114" s="55" t="str">
        <f>IFERROR(VLOOKUP(Abfalldokumentation!$B1114,Artikel!A:C,3,FALSE),Abfalldokumentation!$B1114)</f>
        <v>ABS Simmentaler</v>
      </c>
      <c r="I1114" s="96" t="str">
        <f>VLOOKUP(V1114,'Linien - BU'!A:B,2,FALSE)</f>
        <v>BU4</v>
      </c>
      <c r="J1114" s="97">
        <f t="shared" si="119"/>
        <v>71</v>
      </c>
      <c r="K1114" s="98">
        <f>Abfalldokumentation!$E1114</f>
        <v>44484</v>
      </c>
      <c r="L1114" s="97" t="str">
        <f>IFERROR(IF(AND(OR(Abfalldokumentation!$I1114="BU3",Abfalldokumentation!$I1114="Verkauf"),Abfalldokumentation!$N1114="Schimmel",Abfalldokumentation!$O1114="keinen Abnehmer/kein Schälpersonal"),"Div. Zipfel, ES ohne Verwendung",VLOOKUP(Abfalldokumentation!$M1114,Produktgruppen!A:B,2,FALSE)),"-")</f>
        <v>ABS</v>
      </c>
      <c r="M1114" s="99" t="str">
        <f>IFERROR(VLOOKUP(Abfalldokumentation!$W1114,Artikel!A:C,3,FALSE),Abfalldokumentation!$W1114)</f>
        <v>ABS Simmentaler</v>
      </c>
      <c r="N1114" s="100" t="str">
        <f>VLOOKUP(D1114,'Liste Gründe'!A:D,2,FALSE)</f>
        <v>keinen Verwendungszweck</v>
      </c>
      <c r="O1114" s="98" t="str">
        <f>IF(ISBLANK(F1114),VLOOKUP(Abfalldokumentation!$X1114,'Liste Gründe'!A:D,3,FALSE),F1114)</f>
        <v>keinen Verwendungszweck</v>
      </c>
      <c r="P1114" s="100" t="str">
        <f>IF(ISBLANK(Abfalldokumentation!$G1114),"-",Abfalldokumentation!$G1114)</f>
        <v>-</v>
      </c>
      <c r="Q1114" s="99">
        <f t="shared" si="120"/>
        <v>41</v>
      </c>
      <c r="R1114" s="100" t="str">
        <f t="shared" si="121"/>
        <v>Produkte</v>
      </c>
      <c r="S1114" s="100" t="str">
        <f t="shared" si="122"/>
        <v>BUs</v>
      </c>
      <c r="T1114" s="100" t="str">
        <f t="shared" si="123"/>
        <v>Symptome</v>
      </c>
      <c r="U1114" s="100">
        <f>IFERROR(VLOOKUP(Abfalldokumentation!$W1114,Kennzahlen!S:U,3,FALSE)*Abfalldokumentation!$J1114,"0")</f>
        <v>0.71</v>
      </c>
      <c r="V1114" s="99" t="str">
        <f>IF(ISBLANK(A1114),VLOOKUP(Abfalldokumentation!$W1114,'Linien - BU'!R:S,2,FALSE),A1114)</f>
        <v>BU4</v>
      </c>
      <c r="W1114" s="95">
        <f t="shared" si="124"/>
        <v>29501099</v>
      </c>
      <c r="X1114" s="108">
        <f t="shared" si="125"/>
        <v>61</v>
      </c>
      <c r="Y1114"/>
      <c r="Z1114" s="3"/>
      <c r="AB1114" s="3"/>
      <c r="AC1114" s="34"/>
      <c r="AD1114" s="3"/>
      <c r="AE1114" s="3"/>
      <c r="AF1114" s="34"/>
      <c r="AG1114" s="34"/>
      <c r="AH1114" s="34"/>
      <c r="AI1114" s="3"/>
      <c r="AL1114" s="3"/>
      <c r="AM1114" s="3"/>
      <c r="AN1114" s="3"/>
    </row>
    <row r="1115" spans="1:40" ht="30" customHeight="1" x14ac:dyDescent="0.25">
      <c r="A1115" s="56">
        <v>3020</v>
      </c>
      <c r="B1115" s="57">
        <v>32000068</v>
      </c>
      <c r="C1115" s="57">
        <v>39</v>
      </c>
      <c r="D1115" s="57">
        <v>32</v>
      </c>
      <c r="E1115" s="58">
        <v>44484</v>
      </c>
      <c r="F1115" s="59" t="s">
        <v>186</v>
      </c>
      <c r="G1115" s="57"/>
      <c r="H1115" s="61" t="str">
        <f>IFERROR(VLOOKUP(Abfalldokumentation!$B1115,Artikel!A:C,3,FALSE),Abfalldokumentation!$B1115)</f>
        <v>RW SCHI 10,0KG AN</v>
      </c>
      <c r="I1115" s="90" t="str">
        <f>VLOOKUP(V1115,'Linien - BU'!A:B,2,FALSE)</f>
        <v>BU1</v>
      </c>
      <c r="J1115" s="91">
        <f t="shared" si="119"/>
        <v>39</v>
      </c>
      <c r="K1115" s="92">
        <f>Abfalldokumentation!$E1115</f>
        <v>44484</v>
      </c>
      <c r="L1115" s="91" t="str">
        <f>IFERROR(IF(AND(OR(Abfalldokumentation!$I1115="BU3",Abfalldokumentation!$I1115="Verkauf"),Abfalldokumentation!$N1115="Schimmel",Abfalldokumentation!$O1115="keinen Abnehmer/kein Schälpersonal"),"Div. Zipfel, ES ohne Verwendung",VLOOKUP(Abfalldokumentation!$M1115,Produktgruppen!A:B,2,FALSE)),"-")</f>
        <v>-</v>
      </c>
      <c r="M1115" s="93" t="str">
        <f>IFERROR(VLOOKUP(Abfalldokumentation!$W1115,Artikel!A:C,3,FALSE),Abfalldokumentation!$W1115)</f>
        <v>RW SCHI 10,0KG AN</v>
      </c>
      <c r="N1115" s="94" t="str">
        <f>VLOOKUP(D1115,'Liste Gründe'!A:D,2,FALSE)</f>
        <v>Linienbezogen</v>
      </c>
      <c r="O1115" s="92" t="str">
        <f>IF(ISBLANK(F1115),VLOOKUP(Abfalldokumentation!$X1115,'Liste Gründe'!A:D,3,FALSE),F1115)</f>
        <v>Bodenabfall Abfüllung</v>
      </c>
      <c r="P1115" s="94" t="str">
        <f>IF(ISBLANK(Abfalldokumentation!$G1115),"-",Abfalldokumentation!$G1115)</f>
        <v>-</v>
      </c>
      <c r="Q1115" s="93">
        <f t="shared" si="120"/>
        <v>41</v>
      </c>
      <c r="R1115" s="94" t="str">
        <f t="shared" si="121"/>
        <v>Produkte</v>
      </c>
      <c r="S1115" s="94" t="str">
        <f t="shared" si="122"/>
        <v>BUs</v>
      </c>
      <c r="T1115" s="94" t="str">
        <f t="shared" si="123"/>
        <v>Symptome</v>
      </c>
      <c r="U1115" s="94" t="str">
        <f>IFERROR(VLOOKUP(Abfalldokumentation!$W1115,Kennzahlen!S:U,3,FALSE)*Abfalldokumentation!$J1115,"0")</f>
        <v>0</v>
      </c>
      <c r="V1115" s="93">
        <f>IF(ISBLANK(A1115),VLOOKUP(Abfalldokumentation!$W1115,'Linien - BU'!R:S,2,FALSE),A1115)</f>
        <v>3020</v>
      </c>
      <c r="W1115" s="95">
        <f t="shared" si="124"/>
        <v>32000068</v>
      </c>
      <c r="X1115" s="108">
        <f t="shared" si="125"/>
        <v>32</v>
      </c>
      <c r="Y1115"/>
      <c r="Z1115" s="3"/>
      <c r="AB1115" s="3"/>
      <c r="AC1115" s="34"/>
      <c r="AD1115" s="3"/>
      <c r="AE1115" s="3"/>
      <c r="AF1115" s="34"/>
      <c r="AG1115" s="34"/>
      <c r="AH1115" s="34"/>
      <c r="AI1115" s="3"/>
      <c r="AL1115" s="3"/>
      <c r="AM1115" s="3"/>
      <c r="AN1115" s="3"/>
    </row>
    <row r="1116" spans="1:40" ht="30" customHeight="1" x14ac:dyDescent="0.25">
      <c r="A1116" s="50" t="s">
        <v>74</v>
      </c>
      <c r="B1116" s="51">
        <v>49500190</v>
      </c>
      <c r="C1116" s="51">
        <v>164</v>
      </c>
      <c r="D1116" s="51">
        <v>12</v>
      </c>
      <c r="E1116" s="52">
        <v>44484</v>
      </c>
      <c r="F1116" s="53"/>
      <c r="G1116" s="51"/>
      <c r="H1116" s="55" t="str">
        <f>IFERROR(VLOOKUP(Abfalldokumentation!$B1116,Artikel!A:C,3,FALSE),Abfalldokumentation!$B1116)</f>
        <v>ABS ALL-EMM-VAKU</v>
      </c>
      <c r="I1116" s="96" t="str">
        <f>VLOOKUP(V1116,'Linien - BU'!A:B,2,FALSE)</f>
        <v>BU1</v>
      </c>
      <c r="J1116" s="97">
        <f t="shared" si="119"/>
        <v>164</v>
      </c>
      <c r="K1116" s="98">
        <f>Abfalldokumentation!$E1116</f>
        <v>44484</v>
      </c>
      <c r="L1116" s="97" t="str">
        <f>IFERROR(IF(AND(OR(Abfalldokumentation!$I1116="BU3",Abfalldokumentation!$I1116="Verkauf"),Abfalldokumentation!$N1116="Schimmel",Abfalldokumentation!$O1116="keinen Abnehmer/kein Schälpersonal"),"Div. Zipfel, ES ohne Verwendung",VLOOKUP(Abfalldokumentation!$M1116,Produktgruppen!A:B,2,FALSE)),"-")</f>
        <v>ABS</v>
      </c>
      <c r="M1116" s="99" t="str">
        <f>IFERROR(VLOOKUP(Abfalldokumentation!$W1116,Artikel!A:C,3,FALSE),Abfalldokumentation!$W1116)</f>
        <v>ABS ALL-EMM-VAKU</v>
      </c>
      <c r="N1116" s="100" t="str">
        <f>VLOOKUP(D1116,'Liste Gründe'!A:D,2,FALSE)</f>
        <v>Schimmel</v>
      </c>
      <c r="O1116" s="98" t="str">
        <f>IF(ISBLANK(F1116),VLOOKUP(Abfalldokumentation!$X1116,'Liste Gründe'!A:D,3,FALSE),F1116)</f>
        <v>Schimmel</v>
      </c>
      <c r="P1116" s="100" t="str">
        <f>IF(ISBLANK(Abfalldokumentation!$G1116),"-",Abfalldokumentation!$G1116)</f>
        <v>-</v>
      </c>
      <c r="Q1116" s="99">
        <f t="shared" si="120"/>
        <v>41</v>
      </c>
      <c r="R1116" s="100" t="str">
        <f t="shared" si="121"/>
        <v>Produkte</v>
      </c>
      <c r="S1116" s="100" t="str">
        <f t="shared" si="122"/>
        <v>BUs</v>
      </c>
      <c r="T1116" s="100" t="str">
        <f t="shared" si="123"/>
        <v>Symptome</v>
      </c>
      <c r="U1116" s="100">
        <f>IFERROR(VLOOKUP(Abfalldokumentation!$W1116,Kennzahlen!S:U,3,FALSE)*Abfalldokumentation!$J1116,"0")</f>
        <v>412.29599999999999</v>
      </c>
      <c r="V1116" s="99" t="str">
        <f>IF(ISBLANK(A1116),VLOOKUP(Abfalldokumentation!$W1116,'Linien - BU'!R:S,2,FALSE),A1116)</f>
        <v>RWV</v>
      </c>
      <c r="W1116" s="95">
        <f t="shared" si="124"/>
        <v>49500190</v>
      </c>
      <c r="X1116" s="108">
        <f t="shared" si="125"/>
        <v>12</v>
      </c>
      <c r="Y1116"/>
      <c r="Z1116" s="3"/>
      <c r="AB1116" s="3"/>
      <c r="AC1116" s="34"/>
      <c r="AD1116" s="3"/>
      <c r="AE1116" s="3"/>
      <c r="AF1116" s="34"/>
      <c r="AG1116" s="34"/>
      <c r="AH1116" s="34"/>
      <c r="AI1116" s="3"/>
      <c r="AL1116" s="3"/>
      <c r="AM1116" s="3"/>
      <c r="AN1116" s="3"/>
    </row>
    <row r="1117" spans="1:40" ht="30" customHeight="1" x14ac:dyDescent="0.25">
      <c r="A1117" s="56" t="s">
        <v>8</v>
      </c>
      <c r="B1117" s="57">
        <v>49900002</v>
      </c>
      <c r="C1117" s="57">
        <v>59</v>
      </c>
      <c r="D1117" s="57">
        <v>12</v>
      </c>
      <c r="E1117" s="58">
        <v>44484</v>
      </c>
      <c r="F1117" s="59" t="s">
        <v>15037</v>
      </c>
      <c r="G1117" s="57"/>
      <c r="H1117" s="61" t="str">
        <f>IFERROR(VLOOKUP(Abfalldokumentation!$B1117,Artikel!A:C,3,FALSE),Abfalldokumentation!$B1117)</f>
        <v>VOS VEG-SCH-WÜRZIG-VAKU</v>
      </c>
      <c r="I1117" s="90" t="str">
        <f>VLOOKUP(V1117,'Linien - BU'!A:B,2,FALSE)</f>
        <v>BU3</v>
      </c>
      <c r="J1117" s="91">
        <f t="shared" si="119"/>
        <v>59</v>
      </c>
      <c r="K1117" s="92">
        <f>Abfalldokumentation!$E1117</f>
        <v>44484</v>
      </c>
      <c r="L1117" s="91" t="str">
        <f>IFERROR(IF(AND(OR(Abfalldokumentation!$I1117="BU3",Abfalldokumentation!$I1117="Verkauf"),Abfalldokumentation!$N1117="Schimmel",Abfalldokumentation!$O1117="keinen Abnehmer/kein Schälpersonal"),"Div. Zipfel, ES ohne Verwendung",VLOOKUP(Abfalldokumentation!$M1117,Produktgruppen!A:B,2,FALSE)),"-")</f>
        <v>vegan</v>
      </c>
      <c r="M1117" s="93" t="str">
        <f>IFERROR(VLOOKUP(Abfalldokumentation!$W1117,Artikel!A:C,3,FALSE),Abfalldokumentation!$W1117)</f>
        <v>VOS VEG-SCH-WÜRZIG-VAKU</v>
      </c>
      <c r="N1117" s="94" t="str">
        <f>VLOOKUP(D1117,'Liste Gründe'!A:D,2,FALSE)</f>
        <v>Schimmel</v>
      </c>
      <c r="O1117" s="92" t="str">
        <f>IF(ISBLANK(F1117),VLOOKUP(Abfalldokumentation!$X1117,'Liste Gründe'!A:D,3,FALSE),F1117)</f>
        <v>VOS &gt; Einsatz</v>
      </c>
      <c r="P1117" s="94" t="str">
        <f>IF(ISBLANK(Abfalldokumentation!$G1117),"-",Abfalldokumentation!$G1117)</f>
        <v>-</v>
      </c>
      <c r="Q1117" s="93">
        <f t="shared" si="120"/>
        <v>41</v>
      </c>
      <c r="R1117" s="94" t="str">
        <f t="shared" si="121"/>
        <v>Produkte</v>
      </c>
      <c r="S1117" s="94" t="str">
        <f t="shared" si="122"/>
        <v>BUs</v>
      </c>
      <c r="T1117" s="94" t="str">
        <f t="shared" si="123"/>
        <v>Symptome</v>
      </c>
      <c r="U1117" s="94">
        <f>IFERROR(VLOOKUP(Abfalldokumentation!$W1117,Kennzahlen!S:U,3,FALSE)*Abfalldokumentation!$J1117,"0")</f>
        <v>30.326000000000001</v>
      </c>
      <c r="V1117" s="93" t="str">
        <f>IF(ISBLANK(A1117),VLOOKUP(Abfalldokumentation!$W1117,'Linien - BU'!R:S,2,FALSE),A1117)</f>
        <v>BU3</v>
      </c>
      <c r="W1117" s="95">
        <f t="shared" si="124"/>
        <v>49900002</v>
      </c>
      <c r="X1117" s="108">
        <f t="shared" si="125"/>
        <v>12</v>
      </c>
      <c r="Y1117"/>
      <c r="Z1117" s="3"/>
      <c r="AB1117" s="3"/>
      <c r="AC1117" s="34"/>
      <c r="AD1117" s="3"/>
      <c r="AE1117" s="3"/>
      <c r="AF1117" s="34"/>
      <c r="AG1117" s="34"/>
      <c r="AH1117" s="34"/>
      <c r="AI1117" s="3"/>
      <c r="AL1117" s="3"/>
      <c r="AM1117" s="3"/>
      <c r="AN1117" s="3"/>
    </row>
    <row r="1118" spans="1:40" ht="30" customHeight="1" x14ac:dyDescent="0.25">
      <c r="A1118" s="50" t="s">
        <v>88</v>
      </c>
      <c r="B1118" s="51" t="s">
        <v>36</v>
      </c>
      <c r="C1118" s="51">
        <v>4.5</v>
      </c>
      <c r="D1118" s="51">
        <v>30</v>
      </c>
      <c r="E1118" s="52">
        <v>44484</v>
      </c>
      <c r="F1118" s="53"/>
      <c r="G1118" s="51"/>
      <c r="H1118" s="55" t="str">
        <f>IFERROR(VLOOKUP(Abfalldokumentation!$B1118,Artikel!A:C,3,FALSE),Abfalldokumentation!$B1118)</f>
        <v>-</v>
      </c>
      <c r="I1118" s="96" t="str">
        <f>VLOOKUP(V1118,'Linien - BU'!A:B,2,FALSE)</f>
        <v>BU3</v>
      </c>
      <c r="J1118" s="97">
        <f t="shared" si="119"/>
        <v>4.5</v>
      </c>
      <c r="K1118" s="98">
        <f>Abfalldokumentation!$E1118</f>
        <v>44484</v>
      </c>
      <c r="L1118" s="97" t="str">
        <f>IFERROR(IF(AND(OR(Abfalldokumentation!$I1118="BU3",Abfalldokumentation!$I1118="Verkauf"),Abfalldokumentation!$N1118="Schimmel",Abfalldokumentation!$O1118="keinen Abnehmer/kein Schälpersonal"),"Div. Zipfel, ES ohne Verwendung",VLOOKUP(Abfalldokumentation!$M1118,Produktgruppen!A:B,2,FALSE)),"-")</f>
        <v>Rest</v>
      </c>
      <c r="M1118" s="99" t="str">
        <f>IFERROR(VLOOKUP(Abfalldokumentation!$W1118,Artikel!A:C,3,FALSE),Abfalldokumentation!$W1118)</f>
        <v>-</v>
      </c>
      <c r="N1118" s="100" t="str">
        <f>VLOOKUP(D1118,'Liste Gründe'!A:D,2,FALSE)</f>
        <v>Linienbezogen</v>
      </c>
      <c r="O1118" s="98" t="str">
        <f>IF(ISBLANK(F1118),VLOOKUP(Abfalldokumentation!$X1118,'Liste Gründe'!A:D,3,FALSE),F1118)</f>
        <v>Maschinenabfall</v>
      </c>
      <c r="P1118" s="100" t="str">
        <f>IF(ISBLANK(Abfalldokumentation!$G1118),"-",Abfalldokumentation!$G1118)</f>
        <v>-</v>
      </c>
      <c r="Q1118" s="99">
        <f t="shared" si="120"/>
        <v>41</v>
      </c>
      <c r="R1118" s="100" t="str">
        <f t="shared" si="121"/>
        <v>Produkte</v>
      </c>
      <c r="S1118" s="100" t="str">
        <f t="shared" si="122"/>
        <v>BUs</v>
      </c>
      <c r="T1118" s="100" t="str">
        <f t="shared" si="123"/>
        <v>Symptome</v>
      </c>
      <c r="U1118" s="100" t="str">
        <f>IFERROR(VLOOKUP(Abfalldokumentation!$W1118,Kennzahlen!S:U,3,FALSE)*Abfalldokumentation!$J1118,"0")</f>
        <v>0</v>
      </c>
      <c r="V1118" s="99" t="str">
        <f>IF(ISBLANK(A1118),VLOOKUP(Abfalldokumentation!$W1118,'Linien - BU'!R:S,2,FALSE),A1118)</f>
        <v>Bu3</v>
      </c>
      <c r="W1118" s="95" t="str">
        <f t="shared" si="124"/>
        <v>-</v>
      </c>
      <c r="X1118" s="108">
        <f t="shared" si="125"/>
        <v>30</v>
      </c>
      <c r="Y1118"/>
      <c r="Z1118" s="3"/>
      <c r="AB1118" s="3"/>
      <c r="AC1118" s="34"/>
      <c r="AD1118" s="3"/>
      <c r="AE1118" s="3"/>
      <c r="AF1118" s="34"/>
      <c r="AG1118" s="34"/>
      <c r="AH1118" s="34"/>
      <c r="AI1118" s="3"/>
      <c r="AL1118" s="3"/>
      <c r="AM1118" s="3"/>
      <c r="AN1118" s="3"/>
    </row>
    <row r="1119" spans="1:40" ht="30" customHeight="1" x14ac:dyDescent="0.25">
      <c r="A1119" s="56" t="s">
        <v>15096</v>
      </c>
      <c r="B1119" s="57" t="s">
        <v>36</v>
      </c>
      <c r="C1119" s="57">
        <v>40</v>
      </c>
      <c r="D1119" s="57">
        <v>30</v>
      </c>
      <c r="E1119" s="58">
        <v>44484</v>
      </c>
      <c r="F1119" s="59"/>
      <c r="G1119" s="57"/>
      <c r="H1119" s="61" t="str">
        <f>IFERROR(VLOOKUP(Abfalldokumentation!$B1119,Artikel!A:C,3,FALSE),Abfalldokumentation!$B1119)</f>
        <v>-</v>
      </c>
      <c r="I1119" s="90" t="str">
        <f>VLOOKUP(V1119,'Linien - BU'!A:B,2,FALSE)</f>
        <v>BU3</v>
      </c>
      <c r="J1119" s="91">
        <f t="shared" si="119"/>
        <v>40</v>
      </c>
      <c r="K1119" s="92">
        <f>Abfalldokumentation!$E1119</f>
        <v>44484</v>
      </c>
      <c r="L1119" s="91" t="str">
        <f>IFERROR(IF(AND(OR(Abfalldokumentation!$I1119="BU3",Abfalldokumentation!$I1119="Verkauf"),Abfalldokumentation!$N1119="Schimmel",Abfalldokumentation!$O1119="keinen Abnehmer/kein Schälpersonal"),"Div. Zipfel, ES ohne Verwendung",VLOOKUP(Abfalldokumentation!$M1119,Produktgruppen!A:B,2,FALSE)),"-")</f>
        <v>Rest</v>
      </c>
      <c r="M1119" s="93" t="str">
        <f>IFERROR(VLOOKUP(Abfalldokumentation!$W1119,Artikel!A:C,3,FALSE),Abfalldokumentation!$W1119)</f>
        <v>-</v>
      </c>
      <c r="N1119" s="94" t="str">
        <f>VLOOKUP(D1119,'Liste Gründe'!A:D,2,FALSE)</f>
        <v>Linienbezogen</v>
      </c>
      <c r="O1119" s="92" t="str">
        <f>IF(ISBLANK(F1119),VLOOKUP(Abfalldokumentation!$X1119,'Liste Gründe'!A:D,3,FALSE),F1119)</f>
        <v>Maschinenabfall</v>
      </c>
      <c r="P1119" s="94" t="str">
        <f>IF(ISBLANK(Abfalldokumentation!$G1119),"-",Abfalldokumentation!$G1119)</f>
        <v>-</v>
      </c>
      <c r="Q1119" s="93">
        <f t="shared" si="120"/>
        <v>41</v>
      </c>
      <c r="R1119" s="94" t="str">
        <f t="shared" si="121"/>
        <v>Produkte</v>
      </c>
      <c r="S1119" s="94" t="str">
        <f t="shared" si="122"/>
        <v>BUs</v>
      </c>
      <c r="T1119" s="94" t="str">
        <f t="shared" si="123"/>
        <v>Symptome</v>
      </c>
      <c r="U1119" s="94" t="str">
        <f>IFERROR(VLOOKUP(Abfalldokumentation!$W1119,Kennzahlen!S:U,3,FALSE)*Abfalldokumentation!$J1119,"0")</f>
        <v>0</v>
      </c>
      <c r="V1119" s="93" t="str">
        <f>IF(ISBLANK(A1119),VLOOKUP(Abfalldokumentation!$W1119,'Linien - BU'!R:S,2,FALSE),A1119)</f>
        <v>L1</v>
      </c>
      <c r="W1119" s="95" t="str">
        <f t="shared" si="124"/>
        <v>-</v>
      </c>
      <c r="X1119" s="108">
        <f t="shared" si="125"/>
        <v>30</v>
      </c>
      <c r="Y1119"/>
      <c r="Z1119" s="3"/>
      <c r="AB1119" s="3"/>
      <c r="AC1119" s="34"/>
      <c r="AD1119" s="3"/>
      <c r="AE1119" s="3"/>
      <c r="AF1119" s="34"/>
      <c r="AG1119" s="34"/>
      <c r="AH1119" s="34"/>
      <c r="AI1119" s="3"/>
      <c r="AL1119" s="3"/>
      <c r="AM1119" s="3"/>
      <c r="AN1119" s="3"/>
    </row>
    <row r="1120" spans="1:40" ht="30" customHeight="1" x14ac:dyDescent="0.25">
      <c r="A1120" s="50" t="s">
        <v>9</v>
      </c>
      <c r="B1120" s="51" t="s">
        <v>36</v>
      </c>
      <c r="C1120" s="51">
        <v>35</v>
      </c>
      <c r="D1120" s="51">
        <v>30</v>
      </c>
      <c r="E1120" s="52">
        <v>44484</v>
      </c>
      <c r="F1120" s="53"/>
      <c r="G1120" s="51"/>
      <c r="H1120" s="55" t="str">
        <f>IFERROR(VLOOKUP(Abfalldokumentation!$B1120,Artikel!A:C,3,FALSE),Abfalldokumentation!$B1120)</f>
        <v>-</v>
      </c>
      <c r="I1120" s="96" t="str">
        <f>VLOOKUP(V1120,'Linien - BU'!A:B,2,FALSE)</f>
        <v>BU4</v>
      </c>
      <c r="J1120" s="97">
        <f t="shared" si="119"/>
        <v>35</v>
      </c>
      <c r="K1120" s="98">
        <f>Abfalldokumentation!$E1120</f>
        <v>44484</v>
      </c>
      <c r="L1120" s="97" t="str">
        <f>IFERROR(IF(AND(OR(Abfalldokumentation!$I1120="BU3",Abfalldokumentation!$I1120="Verkauf"),Abfalldokumentation!$N1120="Schimmel",Abfalldokumentation!$O1120="keinen Abnehmer/kein Schälpersonal"),"Div. Zipfel, ES ohne Verwendung",VLOOKUP(Abfalldokumentation!$M1120,Produktgruppen!A:B,2,FALSE)),"-")</f>
        <v>Rest</v>
      </c>
      <c r="M1120" s="99" t="str">
        <f>IFERROR(VLOOKUP(Abfalldokumentation!$W1120,Artikel!A:C,3,FALSE),Abfalldokumentation!$W1120)</f>
        <v>-</v>
      </c>
      <c r="N1120" s="100" t="str">
        <f>VLOOKUP(D1120,'Liste Gründe'!A:D,2,FALSE)</f>
        <v>Linienbezogen</v>
      </c>
      <c r="O1120" s="98" t="str">
        <f>IF(ISBLANK(F1120),VLOOKUP(Abfalldokumentation!$X1120,'Liste Gründe'!A:D,3,FALSE),F1120)</f>
        <v>Maschinenabfall</v>
      </c>
      <c r="P1120" s="100" t="str">
        <f>IF(ISBLANK(Abfalldokumentation!$G1120),"-",Abfalldokumentation!$G1120)</f>
        <v>-</v>
      </c>
      <c r="Q1120" s="99">
        <f t="shared" si="120"/>
        <v>41</v>
      </c>
      <c r="R1120" s="100" t="str">
        <f t="shared" si="121"/>
        <v>Produkte</v>
      </c>
      <c r="S1120" s="100" t="str">
        <f t="shared" si="122"/>
        <v>BUs</v>
      </c>
      <c r="T1120" s="100" t="str">
        <f t="shared" si="123"/>
        <v>Symptome</v>
      </c>
      <c r="U1120" s="100" t="str">
        <f>IFERROR(VLOOKUP(Abfalldokumentation!$W1120,Kennzahlen!S:U,3,FALSE)*Abfalldokumentation!$J1120,"0")</f>
        <v>0</v>
      </c>
      <c r="V1120" s="99" t="str">
        <f>IF(ISBLANK(A1120),VLOOKUP(Abfalldokumentation!$W1120,'Linien - BU'!R:S,2,FALSE),A1120)</f>
        <v>BU4</v>
      </c>
      <c r="W1120" s="95" t="str">
        <f t="shared" si="124"/>
        <v>-</v>
      </c>
      <c r="X1120" s="108">
        <f t="shared" si="125"/>
        <v>30</v>
      </c>
      <c r="Y1120"/>
      <c r="Z1120" s="3"/>
      <c r="AB1120" s="3"/>
      <c r="AC1120" s="34"/>
      <c r="AD1120" s="3"/>
      <c r="AE1120" s="3"/>
      <c r="AF1120" s="34"/>
      <c r="AG1120" s="34"/>
      <c r="AH1120" s="34"/>
      <c r="AI1120" s="3"/>
      <c r="AL1120" s="3"/>
      <c r="AM1120" s="3"/>
      <c r="AN1120" s="3"/>
    </row>
    <row r="1121" spans="1:40" ht="30" customHeight="1" x14ac:dyDescent="0.25">
      <c r="A1121" s="56" t="s">
        <v>372</v>
      </c>
      <c r="B1121" s="57" t="s">
        <v>36</v>
      </c>
      <c r="C1121" s="57">
        <v>8</v>
      </c>
      <c r="D1121" s="57">
        <v>30</v>
      </c>
      <c r="E1121" s="58">
        <v>44484</v>
      </c>
      <c r="F1121" s="59"/>
      <c r="G1121" s="57"/>
      <c r="H1121" s="61" t="str">
        <f>IFERROR(VLOOKUP(Abfalldokumentation!$B1121,Artikel!A:C,3,FALSE),Abfalldokumentation!$B1121)</f>
        <v>-</v>
      </c>
      <c r="I1121" s="90" t="str">
        <f>VLOOKUP(V1121,'Linien - BU'!A:B,2,FALSE)</f>
        <v>BU3</v>
      </c>
      <c r="J1121" s="91">
        <f t="shared" si="119"/>
        <v>8</v>
      </c>
      <c r="K1121" s="92">
        <f>Abfalldokumentation!$E1121</f>
        <v>44484</v>
      </c>
      <c r="L1121" s="91" t="str">
        <f>IFERROR(IF(AND(OR(Abfalldokumentation!$I1121="BU3",Abfalldokumentation!$I1121="Verkauf"),Abfalldokumentation!$N1121="Schimmel",Abfalldokumentation!$O1121="keinen Abnehmer/kein Schälpersonal"),"Div. Zipfel, ES ohne Verwendung",VLOOKUP(Abfalldokumentation!$M1121,Produktgruppen!A:B,2,FALSE)),"-")</f>
        <v>Rest</v>
      </c>
      <c r="M1121" s="93" t="str">
        <f>IFERROR(VLOOKUP(Abfalldokumentation!$W1121,Artikel!A:C,3,FALSE),Abfalldokumentation!$W1121)</f>
        <v>-</v>
      </c>
      <c r="N1121" s="94" t="str">
        <f>VLOOKUP(D1121,'Liste Gründe'!A:D,2,FALSE)</f>
        <v>Linienbezogen</v>
      </c>
      <c r="O1121" s="92" t="str">
        <f>IF(ISBLANK(F1121),VLOOKUP(Abfalldokumentation!$X1121,'Liste Gründe'!A:D,3,FALSE),F1121)</f>
        <v>Maschinenabfall</v>
      </c>
      <c r="P1121" s="94" t="str">
        <f>IF(ISBLANK(Abfalldokumentation!$G1121),"-",Abfalldokumentation!$G1121)</f>
        <v>-</v>
      </c>
      <c r="Q1121" s="93">
        <f t="shared" si="120"/>
        <v>41</v>
      </c>
      <c r="R1121" s="94" t="str">
        <f t="shared" si="121"/>
        <v>Produkte</v>
      </c>
      <c r="S1121" s="94" t="str">
        <f t="shared" si="122"/>
        <v>BUs</v>
      </c>
      <c r="T1121" s="94" t="str">
        <f t="shared" si="123"/>
        <v>Symptome</v>
      </c>
      <c r="U1121" s="94" t="str">
        <f>IFERROR(VLOOKUP(Abfalldokumentation!$W1121,Kennzahlen!S:U,3,FALSE)*Abfalldokumentation!$J1121,"0")</f>
        <v>0</v>
      </c>
      <c r="V1121" s="93" t="str">
        <f>IF(ISBLANK(A1121),VLOOKUP(Abfalldokumentation!$W1121,'Linien - BU'!R:S,2,FALSE),A1121)</f>
        <v>L35</v>
      </c>
      <c r="W1121" s="95" t="str">
        <f t="shared" si="124"/>
        <v>-</v>
      </c>
      <c r="X1121" s="108">
        <f t="shared" si="125"/>
        <v>30</v>
      </c>
      <c r="Y1121"/>
      <c r="Z1121" s="3"/>
      <c r="AB1121" s="3"/>
      <c r="AC1121" s="34"/>
      <c r="AD1121" s="3"/>
      <c r="AE1121" s="3"/>
      <c r="AF1121" s="34"/>
      <c r="AG1121" s="34"/>
      <c r="AH1121" s="34"/>
      <c r="AI1121" s="3"/>
      <c r="AL1121" s="3"/>
      <c r="AM1121" s="3"/>
      <c r="AN1121" s="3"/>
    </row>
    <row r="1122" spans="1:40" ht="30" customHeight="1" x14ac:dyDescent="0.25">
      <c r="A1122" s="50" t="s">
        <v>77</v>
      </c>
      <c r="B1122" s="51" t="s">
        <v>36</v>
      </c>
      <c r="C1122" s="51">
        <f>54-15</f>
        <v>39</v>
      </c>
      <c r="D1122" s="51">
        <v>30</v>
      </c>
      <c r="E1122" s="52">
        <v>44484</v>
      </c>
      <c r="F1122" s="53"/>
      <c r="G1122" s="51"/>
      <c r="H1122" s="55" t="str">
        <f>IFERROR(VLOOKUP(Abfalldokumentation!$B1122,Artikel!A:C,3,FALSE),Abfalldokumentation!$B1122)</f>
        <v>-</v>
      </c>
      <c r="I1122" s="96" t="str">
        <f>VLOOKUP(V1122,'Linien - BU'!A:B,2,FALSE)</f>
        <v>BU2</v>
      </c>
      <c r="J1122" s="97">
        <f t="shared" si="119"/>
        <v>39</v>
      </c>
      <c r="K1122" s="98">
        <f>Abfalldokumentation!$E1122</f>
        <v>44484</v>
      </c>
      <c r="L1122" s="97" t="str">
        <f>IFERROR(IF(AND(OR(Abfalldokumentation!$I1122="BU3",Abfalldokumentation!$I1122="Verkauf"),Abfalldokumentation!$N1122="Schimmel",Abfalldokumentation!$O1122="keinen Abnehmer/kein Schälpersonal"),"Div. Zipfel, ES ohne Verwendung",VLOOKUP(Abfalldokumentation!$M1122,Produktgruppen!A:B,2,FALSE)),"-")</f>
        <v>Rest</v>
      </c>
      <c r="M1122" s="99" t="str">
        <f>IFERROR(VLOOKUP(Abfalldokumentation!$W1122,Artikel!A:C,3,FALSE),Abfalldokumentation!$W1122)</f>
        <v>-</v>
      </c>
      <c r="N1122" s="100" t="str">
        <f>VLOOKUP(D1122,'Liste Gründe'!A:D,2,FALSE)</f>
        <v>Linienbezogen</v>
      </c>
      <c r="O1122" s="98" t="str">
        <f>IF(ISBLANK(F1122),VLOOKUP(Abfalldokumentation!$X1122,'Liste Gründe'!A:D,3,FALSE),F1122)</f>
        <v>Maschinenabfall</v>
      </c>
      <c r="P1122" s="100" t="str">
        <f>IF(ISBLANK(Abfalldokumentation!$G1122),"-",Abfalldokumentation!$G1122)</f>
        <v>-</v>
      </c>
      <c r="Q1122" s="99">
        <f t="shared" si="120"/>
        <v>41</v>
      </c>
      <c r="R1122" s="100" t="str">
        <f t="shared" si="121"/>
        <v>Produkte</v>
      </c>
      <c r="S1122" s="100" t="str">
        <f t="shared" si="122"/>
        <v>BUs</v>
      </c>
      <c r="T1122" s="100" t="str">
        <f t="shared" si="123"/>
        <v>Symptome</v>
      </c>
      <c r="U1122" s="100" t="str">
        <f>IFERROR(VLOOKUP(Abfalldokumentation!$W1122,Kennzahlen!S:U,3,FALSE)*Abfalldokumentation!$J1122,"0")</f>
        <v>0</v>
      </c>
      <c r="V1122" s="99" t="str">
        <f>IF(ISBLANK(A1122),VLOOKUP(Abfalldokumentation!$W1122,'Linien - BU'!R:S,2,FALSE),A1122)</f>
        <v>Bu2</v>
      </c>
      <c r="W1122" s="95" t="str">
        <f t="shared" si="124"/>
        <v>-</v>
      </c>
      <c r="X1122" s="108">
        <f t="shared" si="125"/>
        <v>30</v>
      </c>
      <c r="Y1122"/>
      <c r="Z1122" s="3"/>
      <c r="AB1122" s="3"/>
      <c r="AC1122" s="34"/>
      <c r="AD1122" s="3"/>
      <c r="AE1122" s="3"/>
      <c r="AF1122" s="34"/>
      <c r="AG1122" s="34"/>
      <c r="AH1122" s="34"/>
      <c r="AI1122" s="3"/>
      <c r="AL1122" s="3"/>
      <c r="AM1122" s="3"/>
      <c r="AN1122" s="3"/>
    </row>
    <row r="1123" spans="1:40" ht="30" customHeight="1" x14ac:dyDescent="0.25">
      <c r="A1123" s="56" t="s">
        <v>140</v>
      </c>
      <c r="B1123" s="57" t="s">
        <v>36</v>
      </c>
      <c r="C1123" s="57">
        <v>8.5</v>
      </c>
      <c r="D1123" s="57">
        <v>74</v>
      </c>
      <c r="E1123" s="58">
        <v>44484</v>
      </c>
      <c r="F1123" s="59"/>
      <c r="G1123" s="57"/>
      <c r="H1123" s="61" t="str">
        <f>IFERROR(VLOOKUP(Abfalldokumentation!$B1123,Artikel!A:C,3,FALSE),Abfalldokumentation!$B1123)</f>
        <v>-</v>
      </c>
      <c r="I1123" s="90" t="str">
        <f>VLOOKUP(V1123,'Linien - BU'!A:B,2,FALSE)</f>
        <v>Rest</v>
      </c>
      <c r="J1123" s="91">
        <f t="shared" si="119"/>
        <v>8.5</v>
      </c>
      <c r="K1123" s="92">
        <f>Abfalldokumentation!$E1123</f>
        <v>44484</v>
      </c>
      <c r="L1123" s="91" t="str">
        <f>IFERROR(IF(AND(OR(Abfalldokumentation!$I1123="BU3",Abfalldokumentation!$I1123="Verkauf"),Abfalldokumentation!$N1123="Schimmel",Abfalldokumentation!$O1123="keinen Abnehmer/kein Schälpersonal"),"Div. Zipfel, ES ohne Verwendung",VLOOKUP(Abfalldokumentation!$M1123,Produktgruppen!A:B,2,FALSE)),"-")</f>
        <v>Rest</v>
      </c>
      <c r="M1123" s="93" t="str">
        <f>IFERROR(VLOOKUP(Abfalldokumentation!$W1123,Artikel!A:C,3,FALSE),Abfalldokumentation!$W1123)</f>
        <v>-</v>
      </c>
      <c r="N1123" s="94" t="str">
        <f>VLOOKUP(D1123,'Liste Gründe'!A:D,2,FALSE)</f>
        <v>Qualitätssicherung</v>
      </c>
      <c r="O1123" s="92" t="str">
        <f>IF(ISBLANK(F1123),VLOOKUP(Abfalldokumentation!$X1123,'Liste Gründe'!A:D,3,FALSE),F1123)</f>
        <v>Sensorik</v>
      </c>
      <c r="P1123" s="94" t="str">
        <f>IF(ISBLANK(Abfalldokumentation!$G1123),"-",Abfalldokumentation!$G1123)</f>
        <v>-</v>
      </c>
      <c r="Q1123" s="93">
        <f t="shared" si="120"/>
        <v>41</v>
      </c>
      <c r="R1123" s="94" t="str">
        <f t="shared" si="121"/>
        <v>Produkte</v>
      </c>
      <c r="S1123" s="94" t="str">
        <f t="shared" si="122"/>
        <v>BUs</v>
      </c>
      <c r="T1123" s="94" t="str">
        <f t="shared" si="123"/>
        <v>Symptome</v>
      </c>
      <c r="U1123" s="94" t="str">
        <f>IFERROR(VLOOKUP(Abfalldokumentation!$W1123,Kennzahlen!S:U,3,FALSE)*Abfalldokumentation!$J1123,"0")</f>
        <v>0</v>
      </c>
      <c r="V1123" s="93" t="str">
        <f>IF(ISBLANK(A1123),VLOOKUP(Abfalldokumentation!$W1123,'Linien - BU'!R:S,2,FALSE),A1123)</f>
        <v>QM</v>
      </c>
      <c r="W1123" s="95" t="str">
        <f t="shared" si="124"/>
        <v>-</v>
      </c>
      <c r="X1123" s="108">
        <f t="shared" si="125"/>
        <v>74</v>
      </c>
      <c r="Y1123"/>
      <c r="Z1123" s="3"/>
      <c r="AB1123" s="3"/>
      <c r="AC1123" s="34"/>
      <c r="AD1123" s="3"/>
      <c r="AE1123" s="3"/>
      <c r="AF1123" s="34"/>
      <c r="AG1123" s="34"/>
      <c r="AH1123" s="34"/>
      <c r="AI1123" s="3"/>
      <c r="AL1123" s="3"/>
      <c r="AM1123" s="3"/>
      <c r="AN1123" s="3"/>
    </row>
    <row r="1124" spans="1:40" ht="30" customHeight="1" x14ac:dyDescent="0.25">
      <c r="A1124" s="50" t="s">
        <v>59</v>
      </c>
      <c r="B1124" s="51" t="s">
        <v>36</v>
      </c>
      <c r="C1124" s="51">
        <v>6.6</v>
      </c>
      <c r="D1124" s="51">
        <v>74</v>
      </c>
      <c r="E1124" s="52">
        <v>44484</v>
      </c>
      <c r="F1124" s="53"/>
      <c r="G1124" s="51"/>
      <c r="H1124" s="55" t="str">
        <f>IFERROR(VLOOKUP(Abfalldokumentation!$B1124,Artikel!A:C,3,FALSE),Abfalldokumentation!$B1124)</f>
        <v>-</v>
      </c>
      <c r="I1124" s="96" t="str">
        <f>VLOOKUP(V1124,'Linien - BU'!A:B,2,FALSE)</f>
        <v>Rest</v>
      </c>
      <c r="J1124" s="97">
        <f t="shared" si="119"/>
        <v>6.6</v>
      </c>
      <c r="K1124" s="98">
        <f>Abfalldokumentation!$E1124</f>
        <v>44484</v>
      </c>
      <c r="L1124" s="97" t="str">
        <f>IFERROR(IF(AND(OR(Abfalldokumentation!$I1124="BU3",Abfalldokumentation!$I1124="Verkauf"),Abfalldokumentation!$N1124="Schimmel",Abfalldokumentation!$O1124="keinen Abnehmer/kein Schälpersonal"),"Div. Zipfel, ES ohne Verwendung",VLOOKUP(Abfalldokumentation!$M1124,Produktgruppen!A:B,2,FALSE)),"-")</f>
        <v>Rest</v>
      </c>
      <c r="M1124" s="99" t="str">
        <f>IFERROR(VLOOKUP(Abfalldokumentation!$W1124,Artikel!A:C,3,FALSE),Abfalldokumentation!$W1124)</f>
        <v>-</v>
      </c>
      <c r="N1124" s="100" t="str">
        <f>VLOOKUP(D1124,'Liste Gründe'!A:D,2,FALSE)</f>
        <v>Qualitätssicherung</v>
      </c>
      <c r="O1124" s="98" t="str">
        <f>IF(ISBLANK(F1124),VLOOKUP(Abfalldokumentation!$X1124,'Liste Gründe'!A:D,3,FALSE),F1124)</f>
        <v>Sensorik</v>
      </c>
      <c r="P1124" s="100" t="str">
        <f>IF(ISBLANK(Abfalldokumentation!$G1124),"-",Abfalldokumentation!$G1124)</f>
        <v>-</v>
      </c>
      <c r="Q1124" s="99">
        <f t="shared" si="120"/>
        <v>41</v>
      </c>
      <c r="R1124" s="100" t="str">
        <f t="shared" si="121"/>
        <v>Produkte</v>
      </c>
      <c r="S1124" s="100" t="str">
        <f t="shared" si="122"/>
        <v>BUs</v>
      </c>
      <c r="T1124" s="100" t="str">
        <f t="shared" si="123"/>
        <v>Symptome</v>
      </c>
      <c r="U1124" s="100" t="str">
        <f>IFERROR(VLOOKUP(Abfalldokumentation!$W1124,Kennzahlen!S:U,3,FALSE)*Abfalldokumentation!$J1124,"0")</f>
        <v>0</v>
      </c>
      <c r="V1124" s="99" t="str">
        <f>IF(ISBLANK(A1124),VLOOKUP(Abfalldokumentation!$W1124,'Linien - BU'!R:S,2,FALSE),A1124)</f>
        <v>Labor</v>
      </c>
      <c r="W1124" s="95" t="str">
        <f t="shared" si="124"/>
        <v>-</v>
      </c>
      <c r="X1124" s="108">
        <f t="shared" si="125"/>
        <v>74</v>
      </c>
      <c r="Y1124"/>
      <c r="Z1124" s="3"/>
      <c r="AB1124" s="3"/>
      <c r="AC1124" s="34"/>
      <c r="AD1124" s="3"/>
      <c r="AE1124" s="3"/>
      <c r="AF1124" s="34"/>
      <c r="AG1124" s="34"/>
      <c r="AH1124" s="34"/>
      <c r="AI1124" s="3"/>
      <c r="AL1124" s="3"/>
      <c r="AM1124" s="3"/>
      <c r="AN1124" s="3"/>
    </row>
    <row r="1125" spans="1:40" ht="30" customHeight="1" x14ac:dyDescent="0.25">
      <c r="A1125" s="56" t="s">
        <v>77</v>
      </c>
      <c r="B1125" s="57" t="s">
        <v>64</v>
      </c>
      <c r="C1125" s="57">
        <v>15</v>
      </c>
      <c r="D1125" s="57">
        <v>12</v>
      </c>
      <c r="E1125" s="58">
        <v>44484</v>
      </c>
      <c r="F1125" s="59" t="s">
        <v>21</v>
      </c>
      <c r="G1125" s="57"/>
      <c r="H1125" s="61" t="str">
        <f>IFERROR(VLOOKUP(Abfalldokumentation!$B1125,Artikel!A:C,3,FALSE),Abfalldokumentation!$B1125)</f>
        <v>Blöcke</v>
      </c>
      <c r="I1125" s="90" t="str">
        <f>VLOOKUP(V1125,'Linien - BU'!A:B,2,FALSE)</f>
        <v>BU2</v>
      </c>
      <c r="J1125" s="91">
        <f t="shared" si="119"/>
        <v>15</v>
      </c>
      <c r="K1125" s="92">
        <f>Abfalldokumentation!$E1125</f>
        <v>44484</v>
      </c>
      <c r="L1125" s="91" t="str">
        <f>IFERROR(IF(AND(OR(Abfalldokumentation!$I1125="BU3",Abfalldokumentation!$I1125="Verkauf"),Abfalldokumentation!$N1125="Schimmel",Abfalldokumentation!$O1125="keinen Abnehmer/kein Schälpersonal"),"Div. Zipfel, ES ohne Verwendung",VLOOKUP(Abfalldokumentation!$M1125,Produktgruppen!A:B,2,FALSE)),"-")</f>
        <v>Rohware</v>
      </c>
      <c r="M1125" s="93" t="str">
        <f>IFERROR(VLOOKUP(Abfalldokumentation!$W1125,Artikel!A:C,3,FALSE),Abfalldokumentation!$W1125)</f>
        <v>Blöcke</v>
      </c>
      <c r="N1125" s="94" t="str">
        <f>VLOOKUP(D1125,'Liste Gründe'!A:D,2,FALSE)</f>
        <v>Schimmel</v>
      </c>
      <c r="O1125" s="92" t="str">
        <f>IF(ISBLANK(F1125),VLOOKUP(Abfalldokumentation!$X1125,'Liste Gründe'!A:D,3,FALSE),F1125)</f>
        <v>Luftzieher/Folienriss durch Transport</v>
      </c>
      <c r="P1125" s="94" t="str">
        <f>IF(ISBLANK(Abfalldokumentation!$G1125),"-",Abfalldokumentation!$G1125)</f>
        <v>-</v>
      </c>
      <c r="Q1125" s="93">
        <f t="shared" si="120"/>
        <v>41</v>
      </c>
      <c r="R1125" s="94" t="str">
        <f t="shared" si="121"/>
        <v>Produkte</v>
      </c>
      <c r="S1125" s="94" t="str">
        <f t="shared" si="122"/>
        <v>BUs</v>
      </c>
      <c r="T1125" s="94" t="str">
        <f t="shared" si="123"/>
        <v>Symptome</v>
      </c>
      <c r="U1125" s="94" t="str">
        <f>IFERROR(VLOOKUP(Abfalldokumentation!$W1125,Kennzahlen!S:U,3,FALSE)*Abfalldokumentation!$J1125,"0")</f>
        <v>0</v>
      </c>
      <c r="V1125" s="93" t="str">
        <f>IF(ISBLANK(A1125),VLOOKUP(Abfalldokumentation!$W1125,'Linien - BU'!R:S,2,FALSE),A1125)</f>
        <v>Bu2</v>
      </c>
      <c r="W1125" s="95" t="str">
        <f t="shared" si="124"/>
        <v>Blöcke</v>
      </c>
      <c r="X1125" s="108">
        <f t="shared" si="125"/>
        <v>12</v>
      </c>
      <c r="Y1125"/>
      <c r="Z1125" s="3"/>
      <c r="AB1125" s="3"/>
      <c r="AC1125" s="34"/>
      <c r="AD1125" s="3"/>
      <c r="AE1125" s="3"/>
      <c r="AF1125" s="34"/>
      <c r="AG1125" s="34"/>
      <c r="AH1125" s="34"/>
      <c r="AI1125" s="3"/>
      <c r="AL1125" s="3"/>
      <c r="AM1125" s="3"/>
      <c r="AN1125" s="3"/>
    </row>
    <row r="1126" spans="1:40" ht="30" customHeight="1" x14ac:dyDescent="0.25">
      <c r="A1126" s="50" t="s">
        <v>63</v>
      </c>
      <c r="B1126" s="51" t="s">
        <v>75</v>
      </c>
      <c r="C1126" s="51">
        <f>228-39</f>
        <v>189</v>
      </c>
      <c r="D1126" s="51">
        <v>30</v>
      </c>
      <c r="E1126" s="52">
        <v>44484</v>
      </c>
      <c r="F1126" s="53"/>
      <c r="G1126" s="51"/>
      <c r="H1126" s="55" t="str">
        <f>IFERROR(VLOOKUP(Abfalldokumentation!$B1126,Artikel!A:C,3,FALSE),Abfalldokumentation!$B1126)</f>
        <v>Diverses</v>
      </c>
      <c r="I1126" s="96" t="str">
        <f>VLOOKUP(V1126,'Linien - BU'!A:B,2,FALSE)</f>
        <v>BU1</v>
      </c>
      <c r="J1126" s="97">
        <f t="shared" si="119"/>
        <v>189</v>
      </c>
      <c r="K1126" s="98">
        <f>Abfalldokumentation!$E1126</f>
        <v>44484</v>
      </c>
      <c r="L1126" s="97" t="str">
        <f>IFERROR(IF(AND(OR(Abfalldokumentation!$I1126="BU3",Abfalldokumentation!$I1126="Verkauf"),Abfalldokumentation!$N1126="Schimmel",Abfalldokumentation!$O1126="keinen Abnehmer/kein Schälpersonal"),"Div. Zipfel, ES ohne Verwendung",VLOOKUP(Abfalldokumentation!$M1126,Produktgruppen!A:B,2,FALSE)),"-")</f>
        <v>Diverses</v>
      </c>
      <c r="M1126" s="99" t="str">
        <f>IFERROR(VLOOKUP(Abfalldokumentation!$W1126,Artikel!A:C,3,FALSE),Abfalldokumentation!$W1126)</f>
        <v>Diverses</v>
      </c>
      <c r="N1126" s="100" t="str">
        <f>VLOOKUP(D1126,'Liste Gründe'!A:D,2,FALSE)</f>
        <v>Linienbezogen</v>
      </c>
      <c r="O1126" s="98" t="str">
        <f>IF(ISBLANK(F1126),VLOOKUP(Abfalldokumentation!$X1126,'Liste Gründe'!A:D,3,FALSE),F1126)</f>
        <v>Maschinenabfall</v>
      </c>
      <c r="P1126" s="100" t="str">
        <f>IF(ISBLANK(Abfalldokumentation!$G1126),"-",Abfalldokumentation!$G1126)</f>
        <v>-</v>
      </c>
      <c r="Q1126" s="99">
        <f t="shared" si="120"/>
        <v>41</v>
      </c>
      <c r="R1126" s="100" t="str">
        <f t="shared" si="121"/>
        <v>Produkte</v>
      </c>
      <c r="S1126" s="100" t="str">
        <f t="shared" si="122"/>
        <v>BUs</v>
      </c>
      <c r="T1126" s="100" t="str">
        <f t="shared" si="123"/>
        <v>Symptome</v>
      </c>
      <c r="U1126" s="100" t="str">
        <f>IFERROR(VLOOKUP(Abfalldokumentation!$W1126,Kennzahlen!S:U,3,FALSE)*Abfalldokumentation!$J1126,"0")</f>
        <v>0</v>
      </c>
      <c r="V1126" s="99" t="str">
        <f>IF(ISBLANK(A1126),VLOOKUP(Abfalldokumentation!$W1126,'Linien - BU'!R:S,2,FALSE),A1126)</f>
        <v>Abfüllung</v>
      </c>
      <c r="W1126" s="95" t="str">
        <f t="shared" si="124"/>
        <v>Diverses</v>
      </c>
      <c r="X1126" s="108">
        <f t="shared" si="125"/>
        <v>30</v>
      </c>
      <c r="Y1126"/>
      <c r="Z1126" s="3"/>
      <c r="AB1126" s="3"/>
      <c r="AC1126" s="34"/>
      <c r="AD1126" s="3"/>
      <c r="AE1126" s="3"/>
      <c r="AF1126" s="34"/>
      <c r="AG1126" s="34"/>
      <c r="AH1126" s="34"/>
      <c r="AI1126" s="3"/>
      <c r="AL1126" s="3"/>
      <c r="AM1126" s="3"/>
      <c r="AN1126" s="3"/>
    </row>
    <row r="1127" spans="1:40" ht="30" customHeight="1" x14ac:dyDescent="0.25">
      <c r="A1127" s="56" t="s">
        <v>41</v>
      </c>
      <c r="B1127" s="57" t="s">
        <v>75</v>
      </c>
      <c r="C1127" s="57">
        <v>200</v>
      </c>
      <c r="D1127" s="57">
        <v>30</v>
      </c>
      <c r="E1127" s="58">
        <v>44484</v>
      </c>
      <c r="F1127" s="59"/>
      <c r="G1127" s="57"/>
      <c r="H1127" s="61" t="str">
        <f>IFERROR(VLOOKUP(Abfalldokumentation!$B1127,Artikel!A:C,3,FALSE),Abfalldokumentation!$B1127)</f>
        <v>Diverses</v>
      </c>
      <c r="I1127" s="90" t="str">
        <f>VLOOKUP(V1127,'Linien - BU'!A:B,2,FALSE)</f>
        <v>BU1</v>
      </c>
      <c r="J1127" s="91">
        <f t="shared" si="119"/>
        <v>200</v>
      </c>
      <c r="K1127" s="92">
        <f>Abfalldokumentation!$E1127</f>
        <v>44484</v>
      </c>
      <c r="L1127" s="91" t="str">
        <f>IFERROR(IF(AND(OR(Abfalldokumentation!$I1127="BU3",Abfalldokumentation!$I1127="Verkauf"),Abfalldokumentation!$N1127="Schimmel",Abfalldokumentation!$O1127="keinen Abnehmer/kein Schälpersonal"),"Div. Zipfel, ES ohne Verwendung",VLOOKUP(Abfalldokumentation!$M1127,Produktgruppen!A:B,2,FALSE)),"-")</f>
        <v>Diverses</v>
      </c>
      <c r="M1127" s="93" t="str">
        <f>IFERROR(VLOOKUP(Abfalldokumentation!$W1127,Artikel!A:C,3,FALSE),Abfalldokumentation!$W1127)</f>
        <v>Diverses</v>
      </c>
      <c r="N1127" s="94" t="str">
        <f>VLOOKUP(D1127,'Liste Gründe'!A:D,2,FALSE)</f>
        <v>Linienbezogen</v>
      </c>
      <c r="O1127" s="92" t="str">
        <f>IF(ISBLANK(F1127),VLOOKUP(Abfalldokumentation!$X1127,'Liste Gründe'!A:D,3,FALSE),F1127)</f>
        <v>Maschinenabfall</v>
      </c>
      <c r="P1127" s="94" t="str">
        <f>IF(ISBLANK(Abfalldokumentation!$G1127),"-",Abfalldokumentation!$G1127)</f>
        <v>-</v>
      </c>
      <c r="Q1127" s="93">
        <f t="shared" si="120"/>
        <v>41</v>
      </c>
      <c r="R1127" s="94" t="str">
        <f t="shared" si="121"/>
        <v>Produkte</v>
      </c>
      <c r="S1127" s="94" t="str">
        <f t="shared" si="122"/>
        <v>BUs</v>
      </c>
      <c r="T1127" s="94" t="str">
        <f t="shared" si="123"/>
        <v>Symptome</v>
      </c>
      <c r="U1127" s="94" t="str">
        <f>IFERROR(VLOOKUP(Abfalldokumentation!$W1127,Kennzahlen!S:U,3,FALSE)*Abfalldokumentation!$J1127,"0")</f>
        <v>0</v>
      </c>
      <c r="V1127" s="93" t="str">
        <f>IF(ISBLANK(A1127),VLOOKUP(Abfalldokumentation!$W1127,'Linien - BU'!R:S,2,FALSE),A1127)</f>
        <v>Schmelze</v>
      </c>
      <c r="W1127" s="95" t="str">
        <f t="shared" si="124"/>
        <v>Diverses</v>
      </c>
      <c r="X1127" s="108">
        <f t="shared" si="125"/>
        <v>30</v>
      </c>
      <c r="Y1127"/>
      <c r="Z1127" s="3"/>
      <c r="AB1127" s="3"/>
      <c r="AC1127" s="34"/>
      <c r="AD1127" s="3"/>
      <c r="AE1127" s="3"/>
      <c r="AF1127" s="34"/>
      <c r="AG1127" s="34"/>
      <c r="AH1127" s="34"/>
      <c r="AI1127" s="3"/>
      <c r="AL1127" s="3"/>
      <c r="AM1127" s="3"/>
      <c r="AN1127" s="3"/>
    </row>
    <row r="1128" spans="1:40" ht="30" customHeight="1" x14ac:dyDescent="0.25">
      <c r="A1128" s="50" t="s">
        <v>8</v>
      </c>
      <c r="B1128" s="51">
        <v>23500285</v>
      </c>
      <c r="C1128" s="51">
        <v>117</v>
      </c>
      <c r="D1128" s="51">
        <v>12</v>
      </c>
      <c r="E1128" s="52">
        <v>44487</v>
      </c>
      <c r="F1128" s="53" t="s">
        <v>15158</v>
      </c>
      <c r="G1128" s="51"/>
      <c r="H1128" s="55" t="str">
        <f>IFERROR(VLOOKUP(Abfalldokumentation!$B1128,Artikel!A:C,3,FALSE),Abfalldokumentation!$B1128)</f>
        <v>WALNUSS GEWOLFT 10MM</v>
      </c>
      <c r="I1128" s="96" t="str">
        <f>VLOOKUP(V1128,'Linien - BU'!A:B,2,FALSE)</f>
        <v>BU3</v>
      </c>
      <c r="J1128" s="97">
        <f t="shared" si="119"/>
        <v>117</v>
      </c>
      <c r="K1128" s="98">
        <f>Abfalldokumentation!$E1128</f>
        <v>44487</v>
      </c>
      <c r="L1128" s="97" t="str">
        <f>IFERROR(IF(AND(OR(Abfalldokumentation!$I1128="BU3",Abfalldokumentation!$I1128="Verkauf"),Abfalldokumentation!$N1128="Schimmel",Abfalldokumentation!$O1128="keinen Abnehmer/kein Schälpersonal"),"Div. Zipfel, ES ohne Verwendung",VLOOKUP(Abfalldokumentation!$M1128,Produktgruppen!A:B,2,FALSE)),"-")</f>
        <v>Rohware</v>
      </c>
      <c r="M1128" s="99" t="str">
        <f>IFERROR(VLOOKUP(Abfalldokumentation!$W1128,Artikel!A:C,3,FALSE),Abfalldokumentation!$W1128)</f>
        <v>WALNUSS GEWOLFT 10MM</v>
      </c>
      <c r="N1128" s="100" t="str">
        <f>VLOOKUP(D1128,'Liste Gründe'!A:D,2,FALSE)</f>
        <v>Schimmel</v>
      </c>
      <c r="O1128" s="98" t="str">
        <f>IF(ISBLANK(F1128),VLOOKUP(Abfalldokumentation!$X1128,'Liste Gründe'!A:D,3,FALSE),F1128)</f>
        <v>Maschinenausfälle</v>
      </c>
      <c r="P1128" s="100" t="str">
        <f>IF(ISBLANK(Abfalldokumentation!$G1128),"-",Abfalldokumentation!$G1128)</f>
        <v>-</v>
      </c>
      <c r="Q1128" s="99">
        <f t="shared" si="120"/>
        <v>42</v>
      </c>
      <c r="R1128" s="100" t="str">
        <f t="shared" si="121"/>
        <v>Produkte</v>
      </c>
      <c r="S1128" s="100" t="str">
        <f t="shared" si="122"/>
        <v>BUs</v>
      </c>
      <c r="T1128" s="100" t="str">
        <f t="shared" si="123"/>
        <v>Symptome</v>
      </c>
      <c r="U1128" s="100">
        <f>IFERROR(VLOOKUP(Abfalldokumentation!$W1128,Kennzahlen!S:U,3,FALSE)*Abfalldokumentation!$J1128,"0")</f>
        <v>500.98230000000001</v>
      </c>
      <c r="V1128" s="99" t="str">
        <f>IF(ISBLANK(A1128),VLOOKUP(Abfalldokumentation!$W1128,'Linien - BU'!R:S,2,FALSE),A1128)</f>
        <v>BU3</v>
      </c>
      <c r="W1128" s="95">
        <f t="shared" si="124"/>
        <v>23500285</v>
      </c>
      <c r="X1128" s="108">
        <f t="shared" si="125"/>
        <v>12</v>
      </c>
      <c r="Y1128"/>
      <c r="Z1128" s="3"/>
      <c r="AB1128" s="3"/>
      <c r="AC1128" s="34"/>
      <c r="AD1128" s="3"/>
      <c r="AE1128" s="3"/>
      <c r="AF1128" s="34"/>
      <c r="AG1128" s="34"/>
      <c r="AH1128" s="34"/>
      <c r="AI1128" s="3"/>
      <c r="AL1128" s="3"/>
      <c r="AM1128" s="3"/>
      <c r="AN1128" s="3"/>
    </row>
    <row r="1129" spans="1:40" ht="30" customHeight="1" x14ac:dyDescent="0.25">
      <c r="A1129" s="56" t="s">
        <v>8</v>
      </c>
      <c r="B1129" s="57">
        <v>29500498</v>
      </c>
      <c r="C1129" s="57">
        <v>243</v>
      </c>
      <c r="D1129" s="57">
        <v>12</v>
      </c>
      <c r="E1129" s="58">
        <v>44487</v>
      </c>
      <c r="F1129" s="59" t="s">
        <v>15037</v>
      </c>
      <c r="G1129" s="57"/>
      <c r="H1129" s="61" t="str">
        <f>IFERROR(VLOOKUP(Abfalldokumentation!$B1129,Artikel!A:C,3,FALSE),Abfalldokumentation!$B1129)</f>
        <v>VOS Räucher Natur Natri</v>
      </c>
      <c r="I1129" s="90" t="str">
        <f>VLOOKUP(V1129,'Linien - BU'!A:B,2,FALSE)</f>
        <v>BU3</v>
      </c>
      <c r="J1129" s="91">
        <f t="shared" si="119"/>
        <v>243</v>
      </c>
      <c r="K1129" s="92">
        <f>Abfalldokumentation!$E1129</f>
        <v>44487</v>
      </c>
      <c r="L1129" s="91" t="str">
        <f>IFERROR(IF(AND(OR(Abfalldokumentation!$I1129="BU3",Abfalldokumentation!$I1129="Verkauf"),Abfalldokumentation!$N1129="Schimmel",Abfalldokumentation!$O1129="keinen Abnehmer/kein Schälpersonal"),"Div. Zipfel, ES ohne Verwendung",VLOOKUP(Abfalldokumentation!$M1129,Produktgruppen!A:B,2,FALSE)),"-")</f>
        <v>Vorschmelz</v>
      </c>
      <c r="M1129" s="93" t="str">
        <f>IFERROR(VLOOKUP(Abfalldokumentation!$W1129,Artikel!A:C,3,FALSE),Abfalldokumentation!$W1129)</f>
        <v>VOS Räucher Natur Natri</v>
      </c>
      <c r="N1129" s="94" t="str">
        <f>VLOOKUP(D1129,'Liste Gründe'!A:D,2,FALSE)</f>
        <v>Schimmel</v>
      </c>
      <c r="O1129" s="92" t="str">
        <f>IF(ISBLANK(F1129),VLOOKUP(Abfalldokumentation!$X1129,'Liste Gründe'!A:D,3,FALSE),F1129)</f>
        <v>VOS &gt; Einsatz</v>
      </c>
      <c r="P1129" s="94" t="str">
        <f>IF(ISBLANK(Abfalldokumentation!$G1129),"-",Abfalldokumentation!$G1129)</f>
        <v>-</v>
      </c>
      <c r="Q1129" s="93">
        <f t="shared" si="120"/>
        <v>42</v>
      </c>
      <c r="R1129" s="94" t="str">
        <f t="shared" si="121"/>
        <v>Produkte</v>
      </c>
      <c r="S1129" s="94" t="str">
        <f t="shared" si="122"/>
        <v>BUs</v>
      </c>
      <c r="T1129" s="94" t="str">
        <f t="shared" si="123"/>
        <v>Symptome</v>
      </c>
      <c r="U1129" s="94">
        <f>IFERROR(VLOOKUP(Abfalldokumentation!$W1129,Kennzahlen!S:U,3,FALSE)*Abfalldokumentation!$J1129,"0")</f>
        <v>121.5</v>
      </c>
      <c r="V1129" s="93" t="str">
        <f>IF(ISBLANK(A1129),VLOOKUP(Abfalldokumentation!$W1129,'Linien - BU'!R:S,2,FALSE),A1129)</f>
        <v>BU3</v>
      </c>
      <c r="W1129" s="95">
        <f t="shared" si="124"/>
        <v>29500498</v>
      </c>
      <c r="X1129" s="108">
        <f t="shared" si="125"/>
        <v>12</v>
      </c>
      <c r="Y1129"/>
      <c r="Z1129" s="3"/>
      <c r="AB1129" s="3"/>
      <c r="AC1129" s="34"/>
      <c r="AD1129" s="3"/>
      <c r="AE1129" s="3"/>
      <c r="AF1129" s="34"/>
      <c r="AG1129" s="34"/>
      <c r="AH1129" s="34"/>
      <c r="AI1129" s="3"/>
      <c r="AL1129" s="3"/>
      <c r="AM1129" s="3"/>
      <c r="AN1129" s="3"/>
    </row>
    <row r="1130" spans="1:40" ht="30" customHeight="1" x14ac:dyDescent="0.25">
      <c r="A1130" s="50" t="s">
        <v>8</v>
      </c>
      <c r="B1130" s="51">
        <v>29500527</v>
      </c>
      <c r="C1130" s="51">
        <v>20</v>
      </c>
      <c r="D1130" s="51">
        <v>12</v>
      </c>
      <c r="E1130" s="52">
        <v>44487</v>
      </c>
      <c r="F1130" s="53" t="s">
        <v>15037</v>
      </c>
      <c r="G1130" s="51"/>
      <c r="H1130" s="55" t="str">
        <f>IFERROR(VLOOKUP(Abfalldokumentation!$B1130,Artikel!A:C,3,FALSE),Abfalldokumentation!$B1130)</f>
        <v>VOS Räucher Chili Vorsc</v>
      </c>
      <c r="I1130" s="96" t="str">
        <f>VLOOKUP(V1130,'Linien - BU'!A:B,2,FALSE)</f>
        <v>BU3</v>
      </c>
      <c r="J1130" s="97">
        <f t="shared" si="119"/>
        <v>20</v>
      </c>
      <c r="K1130" s="98">
        <f>Abfalldokumentation!$E1130</f>
        <v>44487</v>
      </c>
      <c r="L1130" s="97" t="str">
        <f>IFERROR(IF(AND(OR(Abfalldokumentation!$I1130="BU3",Abfalldokumentation!$I1130="Verkauf"),Abfalldokumentation!$N1130="Schimmel",Abfalldokumentation!$O1130="keinen Abnehmer/kein Schälpersonal"),"Div. Zipfel, ES ohne Verwendung",VLOOKUP(Abfalldokumentation!$M1130,Produktgruppen!A:B,2,FALSE)),"-")</f>
        <v>Vorschmelz</v>
      </c>
      <c r="M1130" s="99" t="str">
        <f>IFERROR(VLOOKUP(Abfalldokumentation!$W1130,Artikel!A:C,3,FALSE),Abfalldokumentation!$W1130)</f>
        <v>VOS Räucher Chili Vorsc</v>
      </c>
      <c r="N1130" s="100" t="str">
        <f>VLOOKUP(D1130,'Liste Gründe'!A:D,2,FALSE)</f>
        <v>Schimmel</v>
      </c>
      <c r="O1130" s="98" t="str">
        <f>IF(ISBLANK(F1130),VLOOKUP(Abfalldokumentation!$X1130,'Liste Gründe'!A:D,3,FALSE),F1130)</f>
        <v>VOS &gt; Einsatz</v>
      </c>
      <c r="P1130" s="100" t="str">
        <f>IF(ISBLANK(Abfalldokumentation!$G1130),"-",Abfalldokumentation!$G1130)</f>
        <v>-</v>
      </c>
      <c r="Q1130" s="99">
        <f t="shared" si="120"/>
        <v>42</v>
      </c>
      <c r="R1130" s="100" t="str">
        <f t="shared" si="121"/>
        <v>Produkte</v>
      </c>
      <c r="S1130" s="100" t="str">
        <f t="shared" si="122"/>
        <v>BUs</v>
      </c>
      <c r="T1130" s="100" t="str">
        <f t="shared" si="123"/>
        <v>Symptome</v>
      </c>
      <c r="U1130" s="100">
        <f>IFERROR(VLOOKUP(Abfalldokumentation!$W1130,Kennzahlen!S:U,3,FALSE)*Abfalldokumentation!$J1130,"0")</f>
        <v>10</v>
      </c>
      <c r="V1130" s="99" t="str">
        <f>IF(ISBLANK(A1130),VLOOKUP(Abfalldokumentation!$W1130,'Linien - BU'!R:S,2,FALSE),A1130)</f>
        <v>BU3</v>
      </c>
      <c r="W1130" s="95">
        <f t="shared" si="124"/>
        <v>29500527</v>
      </c>
      <c r="X1130" s="108">
        <f t="shared" si="125"/>
        <v>12</v>
      </c>
      <c r="Y1130"/>
      <c r="Z1130" s="3"/>
      <c r="AB1130" s="3"/>
      <c r="AC1130" s="34"/>
      <c r="AD1130" s="3"/>
      <c r="AE1130" s="3"/>
      <c r="AF1130" s="34"/>
      <c r="AG1130" s="34"/>
      <c r="AH1130" s="34"/>
      <c r="AI1130" s="3"/>
      <c r="AL1130" s="3"/>
      <c r="AM1130" s="3"/>
      <c r="AN1130" s="3"/>
    </row>
    <row r="1131" spans="1:40" ht="30" customHeight="1" x14ac:dyDescent="0.25">
      <c r="A1131" s="56" t="s">
        <v>74</v>
      </c>
      <c r="B1131" s="57">
        <v>29500917</v>
      </c>
      <c r="C1131" s="57">
        <v>22</v>
      </c>
      <c r="D1131" s="57">
        <v>60</v>
      </c>
      <c r="E1131" s="58">
        <v>44487</v>
      </c>
      <c r="F1131" s="59"/>
      <c r="G1131" s="57"/>
      <c r="H1131" s="61" t="str">
        <f>IFERROR(VLOOKUP(Abfalldokumentation!$B1131,Artikel!A:C,3,FALSE),Abfalldokumentation!$B1131)</f>
        <v>VOS-ABS ENTSORGUNG</v>
      </c>
      <c r="I1131" s="90" t="str">
        <f>VLOOKUP(V1131,'Linien - BU'!A:B,2,FALSE)</f>
        <v>BU1</v>
      </c>
      <c r="J1131" s="91">
        <f t="shared" si="119"/>
        <v>22</v>
      </c>
      <c r="K1131" s="92">
        <f>Abfalldokumentation!$E1131</f>
        <v>44487</v>
      </c>
      <c r="L1131" s="91" t="str">
        <f>IFERROR(IF(AND(OR(Abfalldokumentation!$I1131="BU3",Abfalldokumentation!$I1131="Verkauf"),Abfalldokumentation!$N1131="Schimmel",Abfalldokumentation!$O1131="keinen Abnehmer/kein Schälpersonal"),"Div. Zipfel, ES ohne Verwendung",VLOOKUP(Abfalldokumentation!$M1131,Produktgruppen!A:B,2,FALSE)),"-")</f>
        <v>Vorschmelz</v>
      </c>
      <c r="M1131" s="93" t="str">
        <f>IFERROR(VLOOKUP(Abfalldokumentation!$W1131,Artikel!A:C,3,FALSE),Abfalldokumentation!$W1131)</f>
        <v>VOS-ABS ENTSORGUNG</v>
      </c>
      <c r="N1131" s="94" t="str">
        <f>VLOOKUP(D1131,'Liste Gründe'!A:D,2,FALSE)</f>
        <v>Rest</v>
      </c>
      <c r="O1131" s="92" t="str">
        <f>IF(ISBLANK(F1131),VLOOKUP(Abfalldokumentation!$X1131,'Liste Gründe'!A:D,3,FALSE),F1131)</f>
        <v>geschälte Rinde</v>
      </c>
      <c r="P1131" s="94" t="str">
        <f>IF(ISBLANK(Abfalldokumentation!$G1131),"-",Abfalldokumentation!$G1131)</f>
        <v>-</v>
      </c>
      <c r="Q1131" s="93">
        <f t="shared" si="120"/>
        <v>42</v>
      </c>
      <c r="R1131" s="94" t="str">
        <f t="shared" si="121"/>
        <v>Produkte</v>
      </c>
      <c r="S1131" s="94" t="str">
        <f t="shared" si="122"/>
        <v>BUs</v>
      </c>
      <c r="T1131" s="94" t="str">
        <f t="shared" si="123"/>
        <v>Symptome</v>
      </c>
      <c r="U1131" s="94">
        <f>IFERROR(VLOOKUP(Abfalldokumentation!$W1131,Kennzahlen!S:U,3,FALSE)*Abfalldokumentation!$J1131,"0")</f>
        <v>0.22</v>
      </c>
      <c r="V1131" s="93" t="str">
        <f>IF(ISBLANK(A1131),VLOOKUP(Abfalldokumentation!$W1131,'Linien - BU'!R:S,2,FALSE),A1131)</f>
        <v>RWV</v>
      </c>
      <c r="W1131" s="95">
        <f t="shared" si="124"/>
        <v>29500917</v>
      </c>
      <c r="X1131" s="108">
        <f t="shared" si="125"/>
        <v>60</v>
      </c>
      <c r="Y1131"/>
      <c r="Z1131" s="3"/>
      <c r="AB1131" s="3"/>
      <c r="AC1131" s="34"/>
      <c r="AD1131" s="3"/>
      <c r="AE1131" s="3"/>
      <c r="AF1131" s="34"/>
      <c r="AG1131" s="34"/>
      <c r="AH1131" s="34"/>
      <c r="AI1131" s="3"/>
      <c r="AL1131" s="3"/>
      <c r="AM1131" s="3"/>
      <c r="AN1131" s="3"/>
    </row>
    <row r="1132" spans="1:40" ht="30" customHeight="1" x14ac:dyDescent="0.25">
      <c r="A1132" s="50" t="s">
        <v>74</v>
      </c>
      <c r="B1132" s="51">
        <v>29500917</v>
      </c>
      <c r="C1132" s="51">
        <v>13</v>
      </c>
      <c r="D1132" s="51">
        <v>60</v>
      </c>
      <c r="E1132" s="52">
        <v>44487</v>
      </c>
      <c r="F1132" s="53"/>
      <c r="G1132" s="51"/>
      <c r="H1132" s="55" t="str">
        <f>IFERROR(VLOOKUP(Abfalldokumentation!$B1132,Artikel!A:C,3,FALSE),Abfalldokumentation!$B1132)</f>
        <v>VOS-ABS ENTSORGUNG</v>
      </c>
      <c r="I1132" s="96" t="str">
        <f>VLOOKUP(V1132,'Linien - BU'!A:B,2,FALSE)</f>
        <v>BU1</v>
      </c>
      <c r="J1132" s="97">
        <f t="shared" si="119"/>
        <v>13</v>
      </c>
      <c r="K1132" s="98">
        <f>Abfalldokumentation!$E1132</f>
        <v>44487</v>
      </c>
      <c r="L1132" s="97" t="str">
        <f>IFERROR(IF(AND(OR(Abfalldokumentation!$I1132="BU3",Abfalldokumentation!$I1132="Verkauf"),Abfalldokumentation!$N1132="Schimmel",Abfalldokumentation!$O1132="keinen Abnehmer/kein Schälpersonal"),"Div. Zipfel, ES ohne Verwendung",VLOOKUP(Abfalldokumentation!$M1132,Produktgruppen!A:B,2,FALSE)),"-")</f>
        <v>Vorschmelz</v>
      </c>
      <c r="M1132" s="99" t="str">
        <f>IFERROR(VLOOKUP(Abfalldokumentation!$W1132,Artikel!A:C,3,FALSE),Abfalldokumentation!$W1132)</f>
        <v>VOS-ABS ENTSORGUNG</v>
      </c>
      <c r="N1132" s="100" t="str">
        <f>VLOOKUP(D1132,'Liste Gründe'!A:D,2,FALSE)</f>
        <v>Rest</v>
      </c>
      <c r="O1132" s="98" t="str">
        <f>IF(ISBLANK(F1132),VLOOKUP(Abfalldokumentation!$X1132,'Liste Gründe'!A:D,3,FALSE),F1132)</f>
        <v>geschälte Rinde</v>
      </c>
      <c r="P1132" s="100" t="str">
        <f>IF(ISBLANK(Abfalldokumentation!$G1132),"-",Abfalldokumentation!$G1132)</f>
        <v>-</v>
      </c>
      <c r="Q1132" s="99">
        <f t="shared" si="120"/>
        <v>42</v>
      </c>
      <c r="R1132" s="100" t="str">
        <f t="shared" si="121"/>
        <v>Produkte</v>
      </c>
      <c r="S1132" s="100" t="str">
        <f t="shared" si="122"/>
        <v>BUs</v>
      </c>
      <c r="T1132" s="100" t="str">
        <f t="shared" si="123"/>
        <v>Symptome</v>
      </c>
      <c r="U1132" s="100">
        <f>IFERROR(VLOOKUP(Abfalldokumentation!$W1132,Kennzahlen!S:U,3,FALSE)*Abfalldokumentation!$J1132,"0")</f>
        <v>0.13</v>
      </c>
      <c r="V1132" s="99" t="str">
        <f>IF(ISBLANK(A1132),VLOOKUP(Abfalldokumentation!$W1132,'Linien - BU'!R:S,2,FALSE),A1132)</f>
        <v>RWV</v>
      </c>
      <c r="W1132" s="95">
        <f t="shared" si="124"/>
        <v>29500917</v>
      </c>
      <c r="X1132" s="108">
        <f t="shared" si="125"/>
        <v>60</v>
      </c>
      <c r="Y1132"/>
      <c r="Z1132" s="3"/>
      <c r="AB1132" s="3"/>
      <c r="AC1132" s="34"/>
      <c r="AD1132" s="3"/>
      <c r="AE1132" s="3"/>
      <c r="AF1132" s="34"/>
      <c r="AG1132" s="34"/>
      <c r="AH1132" s="34"/>
      <c r="AI1132" s="3"/>
      <c r="AL1132" s="3"/>
      <c r="AM1132" s="3"/>
      <c r="AN1132" s="3"/>
    </row>
    <row r="1133" spans="1:40" ht="30" customHeight="1" x14ac:dyDescent="0.25">
      <c r="A1133" s="56" t="s">
        <v>74</v>
      </c>
      <c r="B1133" s="57">
        <v>29500917</v>
      </c>
      <c r="C1133" s="57">
        <v>10</v>
      </c>
      <c r="D1133" s="57">
        <v>60</v>
      </c>
      <c r="E1133" s="58">
        <v>44487</v>
      </c>
      <c r="F1133" s="59"/>
      <c r="G1133" s="57"/>
      <c r="H1133" s="61" t="str">
        <f>IFERROR(VLOOKUP(Abfalldokumentation!$B1133,Artikel!A:C,3,FALSE),Abfalldokumentation!$B1133)</f>
        <v>VOS-ABS ENTSORGUNG</v>
      </c>
      <c r="I1133" s="90" t="str">
        <f>VLOOKUP(V1133,'Linien - BU'!A:B,2,FALSE)</f>
        <v>BU1</v>
      </c>
      <c r="J1133" s="91">
        <f t="shared" si="119"/>
        <v>10</v>
      </c>
      <c r="K1133" s="92">
        <f>Abfalldokumentation!$E1133</f>
        <v>44487</v>
      </c>
      <c r="L1133" s="91" t="str">
        <f>IFERROR(IF(AND(OR(Abfalldokumentation!$I1133="BU3",Abfalldokumentation!$I1133="Verkauf"),Abfalldokumentation!$N1133="Schimmel",Abfalldokumentation!$O1133="keinen Abnehmer/kein Schälpersonal"),"Div. Zipfel, ES ohne Verwendung",VLOOKUP(Abfalldokumentation!$M1133,Produktgruppen!A:B,2,FALSE)),"-")</f>
        <v>Vorschmelz</v>
      </c>
      <c r="M1133" s="93" t="str">
        <f>IFERROR(VLOOKUP(Abfalldokumentation!$W1133,Artikel!A:C,3,FALSE),Abfalldokumentation!$W1133)</f>
        <v>VOS-ABS ENTSORGUNG</v>
      </c>
      <c r="N1133" s="94" t="str">
        <f>VLOOKUP(D1133,'Liste Gründe'!A:D,2,FALSE)</f>
        <v>Rest</v>
      </c>
      <c r="O1133" s="92" t="str">
        <f>IF(ISBLANK(F1133),VLOOKUP(Abfalldokumentation!$X1133,'Liste Gründe'!A:D,3,FALSE),F1133)</f>
        <v>geschälte Rinde</v>
      </c>
      <c r="P1133" s="94" t="str">
        <f>IF(ISBLANK(Abfalldokumentation!$G1133),"-",Abfalldokumentation!$G1133)</f>
        <v>-</v>
      </c>
      <c r="Q1133" s="93">
        <f t="shared" si="120"/>
        <v>42</v>
      </c>
      <c r="R1133" s="94" t="str">
        <f t="shared" si="121"/>
        <v>Produkte</v>
      </c>
      <c r="S1133" s="94" t="str">
        <f t="shared" si="122"/>
        <v>BUs</v>
      </c>
      <c r="T1133" s="94" t="str">
        <f t="shared" si="123"/>
        <v>Symptome</v>
      </c>
      <c r="U1133" s="94">
        <f>IFERROR(VLOOKUP(Abfalldokumentation!$W1133,Kennzahlen!S:U,3,FALSE)*Abfalldokumentation!$J1133,"0")</f>
        <v>0.1</v>
      </c>
      <c r="V1133" s="93" t="str">
        <f>IF(ISBLANK(A1133),VLOOKUP(Abfalldokumentation!$W1133,'Linien - BU'!R:S,2,FALSE),A1133)</f>
        <v>RWV</v>
      </c>
      <c r="W1133" s="95">
        <f t="shared" si="124"/>
        <v>29500917</v>
      </c>
      <c r="X1133" s="108">
        <f t="shared" si="125"/>
        <v>60</v>
      </c>
      <c r="Y1133"/>
      <c r="Z1133" s="3"/>
      <c r="AB1133" s="3"/>
      <c r="AC1133" s="34"/>
      <c r="AD1133" s="3"/>
      <c r="AE1133" s="3"/>
      <c r="AF1133" s="34"/>
      <c r="AG1133" s="34"/>
      <c r="AH1133" s="34"/>
      <c r="AI1133" s="3"/>
      <c r="AL1133" s="3"/>
      <c r="AM1133" s="3"/>
      <c r="AN1133" s="3"/>
    </row>
    <row r="1134" spans="1:40" ht="30" customHeight="1" x14ac:dyDescent="0.25">
      <c r="A1134" s="50" t="s">
        <v>74</v>
      </c>
      <c r="B1134" s="51">
        <v>29500917</v>
      </c>
      <c r="C1134" s="51">
        <v>51</v>
      </c>
      <c r="D1134" s="51">
        <v>60</v>
      </c>
      <c r="E1134" s="52">
        <v>44487</v>
      </c>
      <c r="F1134" s="53"/>
      <c r="G1134" s="51"/>
      <c r="H1134" s="55" t="str">
        <f>IFERROR(VLOOKUP(Abfalldokumentation!$B1134,Artikel!A:C,3,FALSE),Abfalldokumentation!$B1134)</f>
        <v>VOS-ABS ENTSORGUNG</v>
      </c>
      <c r="I1134" s="96" t="str">
        <f>VLOOKUP(V1134,'Linien - BU'!A:B,2,FALSE)</f>
        <v>BU1</v>
      </c>
      <c r="J1134" s="97">
        <f t="shared" si="119"/>
        <v>51</v>
      </c>
      <c r="K1134" s="98">
        <f>Abfalldokumentation!$E1134</f>
        <v>44487</v>
      </c>
      <c r="L1134" s="97" t="str">
        <f>IFERROR(IF(AND(OR(Abfalldokumentation!$I1134="BU3",Abfalldokumentation!$I1134="Verkauf"),Abfalldokumentation!$N1134="Schimmel",Abfalldokumentation!$O1134="keinen Abnehmer/kein Schälpersonal"),"Div. Zipfel, ES ohne Verwendung",VLOOKUP(Abfalldokumentation!$M1134,Produktgruppen!A:B,2,FALSE)),"-")</f>
        <v>Vorschmelz</v>
      </c>
      <c r="M1134" s="99" t="str">
        <f>IFERROR(VLOOKUP(Abfalldokumentation!$W1134,Artikel!A:C,3,FALSE),Abfalldokumentation!$W1134)</f>
        <v>VOS-ABS ENTSORGUNG</v>
      </c>
      <c r="N1134" s="100" t="str">
        <f>VLOOKUP(D1134,'Liste Gründe'!A:D,2,FALSE)</f>
        <v>Rest</v>
      </c>
      <c r="O1134" s="98" t="str">
        <f>IF(ISBLANK(F1134),VLOOKUP(Abfalldokumentation!$X1134,'Liste Gründe'!A:D,3,FALSE),F1134)</f>
        <v>geschälte Rinde</v>
      </c>
      <c r="P1134" s="100" t="str">
        <f>IF(ISBLANK(Abfalldokumentation!$G1134),"-",Abfalldokumentation!$G1134)</f>
        <v>-</v>
      </c>
      <c r="Q1134" s="99">
        <f t="shared" si="120"/>
        <v>42</v>
      </c>
      <c r="R1134" s="100" t="str">
        <f t="shared" si="121"/>
        <v>Produkte</v>
      </c>
      <c r="S1134" s="100" t="str">
        <f t="shared" si="122"/>
        <v>BUs</v>
      </c>
      <c r="T1134" s="100" t="str">
        <f t="shared" si="123"/>
        <v>Symptome</v>
      </c>
      <c r="U1134" s="100">
        <f>IFERROR(VLOOKUP(Abfalldokumentation!$W1134,Kennzahlen!S:U,3,FALSE)*Abfalldokumentation!$J1134,"0")</f>
        <v>0.51</v>
      </c>
      <c r="V1134" s="99" t="str">
        <f>IF(ISBLANK(A1134),VLOOKUP(Abfalldokumentation!$W1134,'Linien - BU'!R:S,2,FALSE),A1134)</f>
        <v>RWV</v>
      </c>
      <c r="W1134" s="95">
        <f t="shared" si="124"/>
        <v>29500917</v>
      </c>
      <c r="X1134" s="108">
        <f t="shared" si="125"/>
        <v>60</v>
      </c>
      <c r="Y1134"/>
      <c r="Z1134" s="3"/>
      <c r="AB1134" s="3"/>
      <c r="AC1134" s="34"/>
      <c r="AD1134" s="3"/>
      <c r="AE1134" s="3"/>
      <c r="AF1134" s="34"/>
      <c r="AG1134" s="34"/>
      <c r="AH1134" s="34"/>
      <c r="AI1134" s="3"/>
      <c r="AL1134" s="3"/>
      <c r="AM1134" s="3"/>
      <c r="AN1134" s="3"/>
    </row>
    <row r="1135" spans="1:40" ht="30" customHeight="1" x14ac:dyDescent="0.25">
      <c r="A1135" s="56" t="s">
        <v>37</v>
      </c>
      <c r="B1135" s="57">
        <v>29501003</v>
      </c>
      <c r="C1135" s="57">
        <v>146</v>
      </c>
      <c r="D1135" s="57">
        <v>81</v>
      </c>
      <c r="E1135" s="58">
        <v>44487</v>
      </c>
      <c r="F1135" s="59" t="s">
        <v>111</v>
      </c>
      <c r="G1135" s="57"/>
      <c r="H1135" s="61" t="str">
        <f>IFERROR(VLOOKUP(Abfalldokumentation!$B1135,Artikel!A:C,3,FALSE),Abfalldokumentation!$B1135)</f>
        <v>ABS CHED-PF-KRÄUK gemis</v>
      </c>
      <c r="I1135" s="90" t="str">
        <f>VLOOKUP(V1135,'Linien - BU'!A:B,2,FALSE)</f>
        <v>BU3</v>
      </c>
      <c r="J1135" s="91">
        <f t="shared" si="119"/>
        <v>146</v>
      </c>
      <c r="K1135" s="92">
        <f>Abfalldokumentation!$E1135</f>
        <v>44487</v>
      </c>
      <c r="L1135" s="91" t="str">
        <f>IFERROR(IF(AND(OR(Abfalldokumentation!$I1135="BU3",Abfalldokumentation!$I1135="Verkauf"),Abfalldokumentation!$N1135="Schimmel",Abfalldokumentation!$O1135="keinen Abnehmer/kein Schälpersonal"),"Div. Zipfel, ES ohne Verwendung",VLOOKUP(Abfalldokumentation!$M1135,Produktgruppen!A:B,2,FALSE)),"-")</f>
        <v>ABS</v>
      </c>
      <c r="M1135" s="93" t="str">
        <f>IFERROR(VLOOKUP(Abfalldokumentation!$W1135,Artikel!A:C,3,FALSE),Abfalldokumentation!$W1135)</f>
        <v>ABS CHED-PF-KRÄUK gemis</v>
      </c>
      <c r="N1135" s="94" t="str">
        <f>VLOOKUP(D1135,'Liste Gründe'!A:D,2,FALSE)</f>
        <v>Linienbezogen</v>
      </c>
      <c r="O1135" s="92" t="str">
        <f>IF(ISBLANK(F1135),VLOOKUP(Abfalldokumentation!$X1135,'Liste Gründe'!A:D,3,FALSE),F1135)</f>
        <v>gemischtes Produkt</v>
      </c>
      <c r="P1135" s="94" t="str">
        <f>IF(ISBLANK(Abfalldokumentation!$G1135),"-",Abfalldokumentation!$G1135)</f>
        <v>-</v>
      </c>
      <c r="Q1135" s="93">
        <f t="shared" si="120"/>
        <v>42</v>
      </c>
      <c r="R1135" s="94" t="str">
        <f t="shared" si="121"/>
        <v>Produkte</v>
      </c>
      <c r="S1135" s="94" t="str">
        <f t="shared" si="122"/>
        <v>BUs</v>
      </c>
      <c r="T1135" s="94" t="str">
        <f t="shared" si="123"/>
        <v>Symptome</v>
      </c>
      <c r="U1135" s="94">
        <f>IFERROR(VLOOKUP(Abfalldokumentation!$W1135,Kennzahlen!S:U,3,FALSE)*Abfalldokumentation!$J1135,"0")</f>
        <v>146</v>
      </c>
      <c r="V1135" s="93" t="str">
        <f>IF(ISBLANK(A1135),VLOOKUP(Abfalldokumentation!$W1135,'Linien - BU'!R:S,2,FALSE),A1135)</f>
        <v>L33</v>
      </c>
      <c r="W1135" s="95">
        <f t="shared" si="124"/>
        <v>29501003</v>
      </c>
      <c r="X1135" s="108">
        <f t="shared" si="125"/>
        <v>81</v>
      </c>
      <c r="Y1135"/>
      <c r="Z1135" s="3"/>
      <c r="AB1135" s="3"/>
      <c r="AC1135" s="34"/>
      <c r="AD1135" s="3"/>
      <c r="AE1135" s="3"/>
      <c r="AF1135" s="34"/>
      <c r="AG1135" s="34"/>
      <c r="AH1135" s="34"/>
      <c r="AI1135" s="3"/>
      <c r="AL1135" s="3"/>
      <c r="AM1135" s="3"/>
      <c r="AN1135" s="3"/>
    </row>
    <row r="1136" spans="1:40" ht="30" customHeight="1" x14ac:dyDescent="0.25">
      <c r="A1136" s="50" t="s">
        <v>37</v>
      </c>
      <c r="B1136" s="51">
        <v>29501032</v>
      </c>
      <c r="C1136" s="51">
        <v>28</v>
      </c>
      <c r="D1136" s="51">
        <v>22</v>
      </c>
      <c r="E1136" s="52">
        <v>44487</v>
      </c>
      <c r="F1136" s="53" t="s">
        <v>61</v>
      </c>
      <c r="G1136" s="51" t="s">
        <v>91</v>
      </c>
      <c r="H1136" s="55" t="str">
        <f>IFERROR(VLOOKUP(Abfalldokumentation!$B1136,Artikel!A:C,3,FALSE),Abfalldokumentation!$B1136)</f>
        <v>ABS CHED-ROT MIT ß-CARO</v>
      </c>
      <c r="I1136" s="96" t="str">
        <f>VLOOKUP(V1136,'Linien - BU'!A:B,2,FALSE)</f>
        <v>BU3</v>
      </c>
      <c r="J1136" s="97">
        <f t="shared" si="119"/>
        <v>28</v>
      </c>
      <c r="K1136" s="98">
        <f>Abfalldokumentation!$E1136</f>
        <v>44487</v>
      </c>
      <c r="L1136" s="97" t="str">
        <f>IFERROR(IF(AND(OR(Abfalldokumentation!$I1136="BU3",Abfalldokumentation!$I1136="Verkauf"),Abfalldokumentation!$N1136="Schimmel",Abfalldokumentation!$O1136="keinen Abnehmer/kein Schälpersonal"),"Div. Zipfel, ES ohne Verwendung",VLOOKUP(Abfalldokumentation!$M1136,Produktgruppen!A:B,2,FALSE)),"-")</f>
        <v>ABS</v>
      </c>
      <c r="M1136" s="99" t="str">
        <f>IFERROR(VLOOKUP(Abfalldokumentation!$W1136,Artikel!A:C,3,FALSE),Abfalldokumentation!$W1136)</f>
        <v>ABS CHED-ROT MIT ß-CARO</v>
      </c>
      <c r="N1136" s="100" t="str">
        <f>VLOOKUP(D1136,'Liste Gründe'!A:D,2,FALSE)</f>
        <v>Rest</v>
      </c>
      <c r="O1136" s="98" t="str">
        <f>IF(ISBLANK(F1136),VLOOKUP(Abfalldokumentation!$X1136,'Liste Gründe'!A:D,3,FALSE),F1136)</f>
        <v>Fremdkörper</v>
      </c>
      <c r="P1136" s="100" t="str">
        <f>IF(ISBLANK(Abfalldokumentation!$G1136),"-",Abfalldokumentation!$G1136)</f>
        <v>Schmutz</v>
      </c>
      <c r="Q1136" s="99">
        <f t="shared" si="120"/>
        <v>42</v>
      </c>
      <c r="R1136" s="100" t="str">
        <f t="shared" si="121"/>
        <v>Produkte</v>
      </c>
      <c r="S1136" s="100" t="str">
        <f t="shared" si="122"/>
        <v>BUs</v>
      </c>
      <c r="T1136" s="100" t="str">
        <f t="shared" si="123"/>
        <v>Symptome</v>
      </c>
      <c r="U1136" s="100">
        <f>IFERROR(VLOOKUP(Abfalldokumentation!$W1136,Kennzahlen!S:U,3,FALSE)*Abfalldokumentation!$J1136,"0")</f>
        <v>28</v>
      </c>
      <c r="V1136" s="99" t="str">
        <f>IF(ISBLANK(A1136),VLOOKUP(Abfalldokumentation!$W1136,'Linien - BU'!R:S,2,FALSE),A1136)</f>
        <v>L33</v>
      </c>
      <c r="W1136" s="95">
        <f t="shared" si="124"/>
        <v>29501032</v>
      </c>
      <c r="X1136" s="108">
        <f t="shared" si="125"/>
        <v>22</v>
      </c>
      <c r="Y1136"/>
      <c r="Z1136" s="3"/>
      <c r="AB1136" s="3"/>
      <c r="AC1136" s="34"/>
      <c r="AD1136" s="3"/>
      <c r="AE1136" s="3"/>
      <c r="AF1136" s="34"/>
      <c r="AG1136" s="34"/>
      <c r="AH1136" s="34"/>
      <c r="AI1136" s="3"/>
      <c r="AL1136" s="3"/>
      <c r="AM1136" s="3"/>
      <c r="AN1136" s="3"/>
    </row>
    <row r="1137" spans="1:40" ht="30" customHeight="1" x14ac:dyDescent="0.25">
      <c r="A1137" s="56" t="s">
        <v>15044</v>
      </c>
      <c r="B1137" s="57">
        <v>29501062</v>
      </c>
      <c r="C1137" s="57">
        <v>31</v>
      </c>
      <c r="D1137" s="57">
        <v>12</v>
      </c>
      <c r="E1137" s="58">
        <v>44487</v>
      </c>
      <c r="F1137" s="59" t="s">
        <v>15041</v>
      </c>
      <c r="G1137" s="57"/>
      <c r="H1137" s="61" t="str">
        <f>IFERROR(VLOOKUP(Abfalldokumentation!$B1137,Artikel!A:C,3,FALSE),Abfalldokumentation!$B1137)</f>
        <v>VOS VS-NATUR ZIPFEL</v>
      </c>
      <c r="I1137" s="90" t="str">
        <f>VLOOKUP(V1137,'Linien - BU'!A:B,2,FALSE)</f>
        <v>Verkauf</v>
      </c>
      <c r="J1137" s="91">
        <f t="shared" si="119"/>
        <v>31</v>
      </c>
      <c r="K1137" s="92">
        <f>Abfalldokumentation!$E1137</f>
        <v>44487</v>
      </c>
      <c r="L1137" s="91" t="str">
        <f>IFERROR(IF(AND(OR(Abfalldokumentation!$I1137="BU3",Abfalldokumentation!$I1137="Verkauf"),Abfalldokumentation!$N1137="Schimmel",Abfalldokumentation!$O1137="keinen Abnehmer/kein Schälpersonal"),"Div. Zipfel, ES ohne Verwendung",VLOOKUP(Abfalldokumentation!$M1137,Produktgruppen!A:B,2,FALSE)),"-")</f>
        <v>Div. Zipfel, ES ohne Verwendung</v>
      </c>
      <c r="M1137" s="93" t="str">
        <f>IFERROR(VLOOKUP(Abfalldokumentation!$W1137,Artikel!A:C,3,FALSE),Abfalldokumentation!$W1137)</f>
        <v>VOS VS-NATUR ZIPFEL</v>
      </c>
      <c r="N1137" s="94" t="str">
        <f>VLOOKUP(D1137,'Liste Gründe'!A:D,2,FALSE)</f>
        <v>Schimmel</v>
      </c>
      <c r="O1137" s="92" t="str">
        <f>IF(ISBLANK(F1137),VLOOKUP(Abfalldokumentation!$X1137,'Liste Gründe'!A:D,3,FALSE),F1137)</f>
        <v>keinen Abnehmer/kein Schälpersonal</v>
      </c>
      <c r="P1137" s="94" t="str">
        <f>IF(ISBLANK(Abfalldokumentation!$G1137),"-",Abfalldokumentation!$G1137)</f>
        <v>-</v>
      </c>
      <c r="Q1137" s="93">
        <f t="shared" si="120"/>
        <v>42</v>
      </c>
      <c r="R1137" s="94" t="str">
        <f t="shared" si="121"/>
        <v>Produkte</v>
      </c>
      <c r="S1137" s="94" t="str">
        <f t="shared" si="122"/>
        <v>BUs</v>
      </c>
      <c r="T1137" s="94" t="str">
        <f t="shared" si="123"/>
        <v>Symptome</v>
      </c>
      <c r="U1137" s="94">
        <f>IFERROR(VLOOKUP(Abfalldokumentation!$W1137,Kennzahlen!S:U,3,FALSE)*Abfalldokumentation!$J1137,"0")</f>
        <v>15.5</v>
      </c>
      <c r="V1137" s="93" t="str">
        <f>IF(ISBLANK(A1137),VLOOKUP(Abfalldokumentation!$W1137,'Linien - BU'!R:S,2,FALSE),A1137)</f>
        <v>Verkauf</v>
      </c>
      <c r="W1137" s="95">
        <f t="shared" si="124"/>
        <v>29501062</v>
      </c>
      <c r="X1137" s="108">
        <f t="shared" si="125"/>
        <v>12</v>
      </c>
      <c r="Y1137"/>
      <c r="Z1137" s="3"/>
      <c r="AB1137" s="3"/>
      <c r="AC1137" s="34"/>
      <c r="AD1137" s="3"/>
      <c r="AE1137" s="3"/>
      <c r="AF1137" s="34"/>
      <c r="AG1137" s="34"/>
      <c r="AH1137" s="34"/>
      <c r="AI1137" s="3"/>
      <c r="AL1137" s="3"/>
      <c r="AM1137" s="3"/>
      <c r="AN1137" s="3"/>
    </row>
    <row r="1138" spans="1:40" ht="30" customHeight="1" x14ac:dyDescent="0.25">
      <c r="A1138" s="50" t="s">
        <v>348</v>
      </c>
      <c r="B1138" s="51">
        <v>29501065</v>
      </c>
      <c r="C1138" s="51">
        <v>115</v>
      </c>
      <c r="D1138" s="51">
        <v>30</v>
      </c>
      <c r="E1138" s="52">
        <v>44487</v>
      </c>
      <c r="F1138" s="53"/>
      <c r="G1138" s="51"/>
      <c r="H1138" s="55" t="str">
        <f>IFERROR(VLOOKUP(Abfalldokumentation!$B1138,Artikel!A:C,3,FALSE),Abfalldokumentation!$B1138)</f>
        <v>VOS RW-NATUR-NAT ZIPFEL</v>
      </c>
      <c r="I1138" s="96" t="str">
        <f>VLOOKUP(V1138,'Linien - BU'!A:B,2,FALSE)</f>
        <v>BU3</v>
      </c>
      <c r="J1138" s="97">
        <f t="shared" si="119"/>
        <v>115</v>
      </c>
      <c r="K1138" s="98">
        <f>Abfalldokumentation!$E1138</f>
        <v>44487</v>
      </c>
      <c r="L1138" s="97" t="str">
        <f>IFERROR(IF(AND(OR(Abfalldokumentation!$I1138="BU3",Abfalldokumentation!$I1138="Verkauf"),Abfalldokumentation!$N1138="Schimmel",Abfalldokumentation!$O1138="keinen Abnehmer/kein Schälpersonal"),"Div. Zipfel, ES ohne Verwendung",VLOOKUP(Abfalldokumentation!$M1138,Produktgruppen!A:B,2,FALSE)),"-")</f>
        <v>Vorschmelz</v>
      </c>
      <c r="M1138" s="99" t="str">
        <f>IFERROR(VLOOKUP(Abfalldokumentation!$W1138,Artikel!A:C,3,FALSE),Abfalldokumentation!$W1138)</f>
        <v>VOS RW-NATUR-NAT ZIPFEL</v>
      </c>
      <c r="N1138" s="100" t="str">
        <f>VLOOKUP(D1138,'Liste Gründe'!A:D,2,FALSE)</f>
        <v>Linienbezogen</v>
      </c>
      <c r="O1138" s="98" t="str">
        <f>IF(ISBLANK(F1138),VLOOKUP(Abfalldokumentation!$X1138,'Liste Gründe'!A:D,3,FALSE),F1138)</f>
        <v>Maschinenabfall</v>
      </c>
      <c r="P1138" s="100" t="str">
        <f>IF(ISBLANK(Abfalldokumentation!$G1138),"-",Abfalldokumentation!$G1138)</f>
        <v>-</v>
      </c>
      <c r="Q1138" s="99">
        <f t="shared" si="120"/>
        <v>42</v>
      </c>
      <c r="R1138" s="100" t="str">
        <f t="shared" si="121"/>
        <v>Produkte</v>
      </c>
      <c r="S1138" s="100" t="str">
        <f t="shared" si="122"/>
        <v>BUs</v>
      </c>
      <c r="T1138" s="100" t="str">
        <f t="shared" si="123"/>
        <v>Symptome</v>
      </c>
      <c r="U1138" s="100">
        <f>IFERROR(VLOOKUP(Abfalldokumentation!$W1138,Kennzahlen!S:U,3,FALSE)*Abfalldokumentation!$J1138,"0")</f>
        <v>57.5</v>
      </c>
      <c r="V1138" s="99" t="str">
        <f>IF(ISBLANK(A1138),VLOOKUP(Abfalldokumentation!$W1138,'Linien - BU'!R:S,2,FALSE),A1138)</f>
        <v>L9</v>
      </c>
      <c r="W1138" s="95">
        <f t="shared" si="124"/>
        <v>29501065</v>
      </c>
      <c r="X1138" s="108">
        <f t="shared" si="125"/>
        <v>30</v>
      </c>
      <c r="Y1138"/>
      <c r="Z1138" s="3"/>
      <c r="AB1138" s="3"/>
      <c r="AC1138" s="34"/>
      <c r="AD1138" s="3"/>
      <c r="AE1138" s="3"/>
      <c r="AF1138" s="34"/>
      <c r="AG1138" s="34"/>
      <c r="AH1138" s="34"/>
      <c r="AI1138" s="3"/>
      <c r="AL1138" s="3"/>
      <c r="AM1138" s="3"/>
      <c r="AN1138" s="3"/>
    </row>
    <row r="1139" spans="1:40" ht="30" customHeight="1" x14ac:dyDescent="0.25">
      <c r="A1139" s="56" t="s">
        <v>348</v>
      </c>
      <c r="B1139" s="57">
        <v>29501066</v>
      </c>
      <c r="C1139" s="57">
        <v>92</v>
      </c>
      <c r="D1139" s="57">
        <v>30</v>
      </c>
      <c r="E1139" s="58">
        <v>44487</v>
      </c>
      <c r="F1139" s="59"/>
      <c r="G1139" s="57"/>
      <c r="H1139" s="61" t="str">
        <f>IFERROR(VLOOKUP(Abfalldokumentation!$B1139,Artikel!A:C,3,FALSE),Abfalldokumentation!$B1139)</f>
        <v>VOS RW-NATUR ENDSTÜCK 3</v>
      </c>
      <c r="I1139" s="90" t="str">
        <f>VLOOKUP(V1139,'Linien - BU'!A:B,2,FALSE)</f>
        <v>BU3</v>
      </c>
      <c r="J1139" s="91">
        <f t="shared" si="119"/>
        <v>92</v>
      </c>
      <c r="K1139" s="92">
        <f>Abfalldokumentation!$E1139</f>
        <v>44487</v>
      </c>
      <c r="L1139" s="91" t="str">
        <f>IFERROR(IF(AND(OR(Abfalldokumentation!$I1139="BU3",Abfalldokumentation!$I1139="Verkauf"),Abfalldokumentation!$N1139="Schimmel",Abfalldokumentation!$O1139="keinen Abnehmer/kein Schälpersonal"),"Div. Zipfel, ES ohne Verwendung",VLOOKUP(Abfalldokumentation!$M1139,Produktgruppen!A:B,2,FALSE)),"-")</f>
        <v>Vorschmelz</v>
      </c>
      <c r="M1139" s="93" t="str">
        <f>IFERROR(VLOOKUP(Abfalldokumentation!$W1139,Artikel!A:C,3,FALSE),Abfalldokumentation!$W1139)</f>
        <v>VOS RW-NATUR ENDSTÜCK 3</v>
      </c>
      <c r="N1139" s="94" t="str">
        <f>VLOOKUP(D1139,'Liste Gründe'!A:D,2,FALSE)</f>
        <v>Linienbezogen</v>
      </c>
      <c r="O1139" s="92" t="str">
        <f>IF(ISBLANK(F1139),VLOOKUP(Abfalldokumentation!$X1139,'Liste Gründe'!A:D,3,FALSE),F1139)</f>
        <v>Maschinenabfall</v>
      </c>
      <c r="P1139" s="94" t="str">
        <f>IF(ISBLANK(Abfalldokumentation!$G1139),"-",Abfalldokumentation!$G1139)</f>
        <v>-</v>
      </c>
      <c r="Q1139" s="93">
        <f t="shared" si="120"/>
        <v>42</v>
      </c>
      <c r="R1139" s="94" t="str">
        <f t="shared" si="121"/>
        <v>Produkte</v>
      </c>
      <c r="S1139" s="94" t="str">
        <f t="shared" si="122"/>
        <v>BUs</v>
      </c>
      <c r="T1139" s="94" t="str">
        <f t="shared" si="123"/>
        <v>Symptome</v>
      </c>
      <c r="U1139" s="94">
        <f>IFERROR(VLOOKUP(Abfalldokumentation!$W1139,Kennzahlen!S:U,3,FALSE)*Abfalldokumentation!$J1139,"0")</f>
        <v>46</v>
      </c>
      <c r="V1139" s="93" t="str">
        <f>IF(ISBLANK(A1139),VLOOKUP(Abfalldokumentation!$W1139,'Linien - BU'!R:S,2,FALSE),A1139)</f>
        <v>L9</v>
      </c>
      <c r="W1139" s="95">
        <f t="shared" si="124"/>
        <v>29501066</v>
      </c>
      <c r="X1139" s="108">
        <f t="shared" si="125"/>
        <v>30</v>
      </c>
      <c r="Y1139"/>
      <c r="Z1139" s="3"/>
      <c r="AB1139" s="3"/>
      <c r="AC1139" s="34"/>
      <c r="AD1139" s="3"/>
      <c r="AE1139" s="3"/>
      <c r="AF1139" s="34"/>
      <c r="AG1139" s="34"/>
      <c r="AH1139" s="34"/>
      <c r="AI1139" s="3"/>
      <c r="AL1139" s="3"/>
      <c r="AM1139" s="3"/>
      <c r="AN1139" s="3"/>
    </row>
    <row r="1140" spans="1:40" ht="30" customHeight="1" x14ac:dyDescent="0.25">
      <c r="A1140" s="50" t="s">
        <v>8</v>
      </c>
      <c r="B1140" s="51">
        <v>29501083</v>
      </c>
      <c r="C1140" s="51">
        <v>25</v>
      </c>
      <c r="D1140" s="51">
        <v>12</v>
      </c>
      <c r="E1140" s="52">
        <v>44487</v>
      </c>
      <c r="F1140" s="53" t="s">
        <v>15037</v>
      </c>
      <c r="G1140" s="51"/>
      <c r="H1140" s="55" t="str">
        <f>IFERROR(VLOOKUP(Abfalldokumentation!$B1140,Artikel!A:C,3,FALSE),Abfalldokumentation!$B1140)</f>
        <v>VOS RW-NATUR-EXTRA ENDS</v>
      </c>
      <c r="I1140" s="96" t="str">
        <f>VLOOKUP(V1140,'Linien - BU'!A:B,2,FALSE)</f>
        <v>BU3</v>
      </c>
      <c r="J1140" s="97">
        <f t="shared" si="119"/>
        <v>25</v>
      </c>
      <c r="K1140" s="98">
        <f>Abfalldokumentation!$E1140</f>
        <v>44487</v>
      </c>
      <c r="L1140" s="97" t="str">
        <f>IFERROR(IF(AND(OR(Abfalldokumentation!$I1140="BU3",Abfalldokumentation!$I1140="Verkauf"),Abfalldokumentation!$N1140="Schimmel",Abfalldokumentation!$O1140="keinen Abnehmer/kein Schälpersonal"),"Div. Zipfel, ES ohne Verwendung",VLOOKUP(Abfalldokumentation!$M1140,Produktgruppen!A:B,2,FALSE)),"-")</f>
        <v>Vorschmelz</v>
      </c>
      <c r="M1140" s="99" t="str">
        <f>IFERROR(VLOOKUP(Abfalldokumentation!$W1140,Artikel!A:C,3,FALSE),Abfalldokumentation!$W1140)</f>
        <v>VOS RW-NATUR-EXTRA ENDS</v>
      </c>
      <c r="N1140" s="100" t="str">
        <f>VLOOKUP(D1140,'Liste Gründe'!A:D,2,FALSE)</f>
        <v>Schimmel</v>
      </c>
      <c r="O1140" s="98" t="str">
        <f>IF(ISBLANK(F1140),VLOOKUP(Abfalldokumentation!$X1140,'Liste Gründe'!A:D,3,FALSE),F1140)</f>
        <v>VOS &gt; Einsatz</v>
      </c>
      <c r="P1140" s="100" t="str">
        <f>IF(ISBLANK(Abfalldokumentation!$G1140),"-",Abfalldokumentation!$G1140)</f>
        <v>-</v>
      </c>
      <c r="Q1140" s="99">
        <f t="shared" si="120"/>
        <v>42</v>
      </c>
      <c r="R1140" s="100" t="str">
        <f t="shared" si="121"/>
        <v>Produkte</v>
      </c>
      <c r="S1140" s="100" t="str">
        <f t="shared" si="122"/>
        <v>BUs</v>
      </c>
      <c r="T1140" s="100" t="str">
        <f t="shared" si="123"/>
        <v>Symptome</v>
      </c>
      <c r="U1140" s="100">
        <f>IFERROR(VLOOKUP(Abfalldokumentation!$W1140,Kennzahlen!S:U,3,FALSE)*Abfalldokumentation!$J1140,"0")</f>
        <v>12.5</v>
      </c>
      <c r="V1140" s="99" t="str">
        <f>IF(ISBLANK(A1140),VLOOKUP(Abfalldokumentation!$W1140,'Linien - BU'!R:S,2,FALSE),A1140)</f>
        <v>BU3</v>
      </c>
      <c r="W1140" s="95">
        <f t="shared" si="124"/>
        <v>29501083</v>
      </c>
      <c r="X1140" s="108">
        <f t="shared" si="125"/>
        <v>12</v>
      </c>
      <c r="Y1140"/>
      <c r="Z1140" s="3"/>
      <c r="AB1140" s="3"/>
      <c r="AC1140" s="34"/>
      <c r="AD1140" s="3"/>
      <c r="AE1140" s="3"/>
      <c r="AF1140" s="34"/>
      <c r="AG1140" s="34"/>
      <c r="AH1140" s="34"/>
      <c r="AI1140" s="3"/>
      <c r="AL1140" s="3"/>
      <c r="AM1140" s="3"/>
      <c r="AN1140" s="3"/>
    </row>
    <row r="1141" spans="1:40" ht="30" customHeight="1" x14ac:dyDescent="0.25">
      <c r="A1141" s="56" t="s">
        <v>8</v>
      </c>
      <c r="B1141" s="57">
        <v>29501083</v>
      </c>
      <c r="C1141" s="57">
        <v>106</v>
      </c>
      <c r="D1141" s="57">
        <v>12</v>
      </c>
      <c r="E1141" s="58">
        <v>44487</v>
      </c>
      <c r="F1141" s="59" t="s">
        <v>15037</v>
      </c>
      <c r="G1141" s="57"/>
      <c r="H1141" s="61" t="str">
        <f>IFERROR(VLOOKUP(Abfalldokumentation!$B1141,Artikel!A:C,3,FALSE),Abfalldokumentation!$B1141)</f>
        <v>VOS RW-NATUR-EXTRA ENDS</v>
      </c>
      <c r="I1141" s="90" t="str">
        <f>VLOOKUP(V1141,'Linien - BU'!A:B,2,FALSE)</f>
        <v>BU3</v>
      </c>
      <c r="J1141" s="91">
        <f t="shared" si="119"/>
        <v>106</v>
      </c>
      <c r="K1141" s="92">
        <f>Abfalldokumentation!$E1141</f>
        <v>44487</v>
      </c>
      <c r="L1141" s="91" t="str">
        <f>IFERROR(IF(AND(OR(Abfalldokumentation!$I1141="BU3",Abfalldokumentation!$I1141="Verkauf"),Abfalldokumentation!$N1141="Schimmel",Abfalldokumentation!$O1141="keinen Abnehmer/kein Schälpersonal"),"Div. Zipfel, ES ohne Verwendung",VLOOKUP(Abfalldokumentation!$M1141,Produktgruppen!A:B,2,FALSE)),"-")</f>
        <v>Vorschmelz</v>
      </c>
      <c r="M1141" s="93" t="str">
        <f>IFERROR(VLOOKUP(Abfalldokumentation!$W1141,Artikel!A:C,3,FALSE),Abfalldokumentation!$W1141)</f>
        <v>VOS RW-NATUR-EXTRA ENDS</v>
      </c>
      <c r="N1141" s="94" t="str">
        <f>VLOOKUP(D1141,'Liste Gründe'!A:D,2,FALSE)</f>
        <v>Schimmel</v>
      </c>
      <c r="O1141" s="92" t="str">
        <f>IF(ISBLANK(F1141),VLOOKUP(Abfalldokumentation!$X1141,'Liste Gründe'!A:D,3,FALSE),F1141)</f>
        <v>VOS &gt; Einsatz</v>
      </c>
      <c r="P1141" s="94" t="str">
        <f>IF(ISBLANK(Abfalldokumentation!$G1141),"-",Abfalldokumentation!$G1141)</f>
        <v>-</v>
      </c>
      <c r="Q1141" s="93">
        <f t="shared" si="120"/>
        <v>42</v>
      </c>
      <c r="R1141" s="94" t="str">
        <f t="shared" si="121"/>
        <v>Produkte</v>
      </c>
      <c r="S1141" s="94" t="str">
        <f t="shared" si="122"/>
        <v>BUs</v>
      </c>
      <c r="T1141" s="94" t="str">
        <f t="shared" si="123"/>
        <v>Symptome</v>
      </c>
      <c r="U1141" s="94">
        <f>IFERROR(VLOOKUP(Abfalldokumentation!$W1141,Kennzahlen!S:U,3,FALSE)*Abfalldokumentation!$J1141,"0")</f>
        <v>53</v>
      </c>
      <c r="V1141" s="93" t="str">
        <f>IF(ISBLANK(A1141),VLOOKUP(Abfalldokumentation!$W1141,'Linien - BU'!R:S,2,FALSE),A1141)</f>
        <v>BU3</v>
      </c>
      <c r="W1141" s="95">
        <f t="shared" si="124"/>
        <v>29501083</v>
      </c>
      <c r="X1141" s="108">
        <f t="shared" si="125"/>
        <v>12</v>
      </c>
      <c r="Y1141"/>
      <c r="Z1141" s="3"/>
      <c r="AB1141" s="3"/>
      <c r="AC1141" s="34"/>
      <c r="AD1141" s="3"/>
      <c r="AE1141" s="3"/>
      <c r="AF1141" s="34"/>
      <c r="AG1141" s="34"/>
      <c r="AH1141" s="34"/>
      <c r="AI1141" s="3"/>
      <c r="AL1141" s="3"/>
      <c r="AM1141" s="3"/>
      <c r="AN1141" s="3"/>
    </row>
    <row r="1142" spans="1:40" ht="30" customHeight="1" x14ac:dyDescent="0.25">
      <c r="A1142" s="50" t="s">
        <v>15044</v>
      </c>
      <c r="B1142" s="51">
        <v>29501085</v>
      </c>
      <c r="C1142" s="51">
        <v>346</v>
      </c>
      <c r="D1142" s="51">
        <v>12</v>
      </c>
      <c r="E1142" s="52">
        <v>44487</v>
      </c>
      <c r="F1142" s="53" t="s">
        <v>15041</v>
      </c>
      <c r="G1142" s="51"/>
      <c r="H1142" s="55" t="str">
        <f>IFERROR(VLOOKUP(Abfalldokumentation!$B1142,Artikel!A:C,3,FALSE),Abfalldokumentation!$B1142)</f>
        <v>VOS RW-SCHI-NAT ENDSTÜC</v>
      </c>
      <c r="I1142" s="96" t="str">
        <f>VLOOKUP(V1142,'Linien - BU'!A:B,2,FALSE)</f>
        <v>Verkauf</v>
      </c>
      <c r="J1142" s="97">
        <f t="shared" si="119"/>
        <v>346</v>
      </c>
      <c r="K1142" s="98">
        <f>Abfalldokumentation!$E1142</f>
        <v>44487</v>
      </c>
      <c r="L1142" s="97" t="str">
        <f>IFERROR(IF(AND(OR(Abfalldokumentation!$I1142="BU3",Abfalldokumentation!$I1142="Verkauf"),Abfalldokumentation!$N1142="Schimmel",Abfalldokumentation!$O1142="keinen Abnehmer/kein Schälpersonal"),"Div. Zipfel, ES ohne Verwendung",VLOOKUP(Abfalldokumentation!$M1142,Produktgruppen!A:B,2,FALSE)),"-")</f>
        <v>Div. Zipfel, ES ohne Verwendung</v>
      </c>
      <c r="M1142" s="99" t="str">
        <f>IFERROR(VLOOKUP(Abfalldokumentation!$W1142,Artikel!A:C,3,FALSE),Abfalldokumentation!$W1142)</f>
        <v>VOS RW-SCHI-NAT ENDSTÜC</v>
      </c>
      <c r="N1142" s="100" t="str">
        <f>VLOOKUP(D1142,'Liste Gründe'!A:D,2,FALSE)</f>
        <v>Schimmel</v>
      </c>
      <c r="O1142" s="98" t="str">
        <f>IF(ISBLANK(F1142),VLOOKUP(Abfalldokumentation!$X1142,'Liste Gründe'!A:D,3,FALSE),F1142)</f>
        <v>keinen Abnehmer/kein Schälpersonal</v>
      </c>
      <c r="P1142" s="100" t="str">
        <f>IF(ISBLANK(Abfalldokumentation!$G1142),"-",Abfalldokumentation!$G1142)</f>
        <v>-</v>
      </c>
      <c r="Q1142" s="99">
        <f t="shared" si="120"/>
        <v>42</v>
      </c>
      <c r="R1142" s="100" t="str">
        <f t="shared" si="121"/>
        <v>Produkte</v>
      </c>
      <c r="S1142" s="100" t="str">
        <f t="shared" si="122"/>
        <v>BUs</v>
      </c>
      <c r="T1142" s="100" t="str">
        <f t="shared" si="123"/>
        <v>Symptome</v>
      </c>
      <c r="U1142" s="100">
        <f>IFERROR(VLOOKUP(Abfalldokumentation!$W1142,Kennzahlen!S:U,3,FALSE)*Abfalldokumentation!$J1142,"0")</f>
        <v>173</v>
      </c>
      <c r="V1142" s="99" t="str">
        <f>IF(ISBLANK(A1142),VLOOKUP(Abfalldokumentation!$W1142,'Linien - BU'!R:S,2,FALSE),A1142)</f>
        <v>Verkauf</v>
      </c>
      <c r="W1142" s="95">
        <f t="shared" si="124"/>
        <v>29501085</v>
      </c>
      <c r="X1142" s="108">
        <f t="shared" si="125"/>
        <v>12</v>
      </c>
      <c r="Y1142"/>
      <c r="Z1142" s="3"/>
      <c r="AB1142" s="3"/>
      <c r="AC1142" s="34"/>
      <c r="AD1142" s="3"/>
      <c r="AE1142" s="3"/>
      <c r="AF1142" s="34"/>
      <c r="AG1142" s="34"/>
      <c r="AH1142" s="34"/>
      <c r="AI1142" s="3"/>
      <c r="AL1142" s="3"/>
      <c r="AM1142" s="3"/>
      <c r="AN1142" s="3"/>
    </row>
    <row r="1143" spans="1:40" ht="30" customHeight="1" x14ac:dyDescent="0.25">
      <c r="A1143" s="56" t="s">
        <v>15044</v>
      </c>
      <c r="B1143" s="57">
        <v>29501087</v>
      </c>
      <c r="C1143" s="57">
        <v>38</v>
      </c>
      <c r="D1143" s="57">
        <v>12</v>
      </c>
      <c r="E1143" s="58">
        <v>44487</v>
      </c>
      <c r="F1143" s="59" t="s">
        <v>15041</v>
      </c>
      <c r="G1143" s="57"/>
      <c r="H1143" s="61" t="str">
        <f>IFERROR(VLOOKUP(Abfalldokumentation!$B1143,Artikel!A:C,3,FALSE),Abfalldokumentation!$B1143)</f>
        <v>VOS VS-CHILI ZIPFEL</v>
      </c>
      <c r="I1143" s="90" t="str">
        <f>VLOOKUP(V1143,'Linien - BU'!A:B,2,FALSE)</f>
        <v>Verkauf</v>
      </c>
      <c r="J1143" s="91">
        <f t="shared" si="119"/>
        <v>38</v>
      </c>
      <c r="K1143" s="92">
        <f>Abfalldokumentation!$E1143</f>
        <v>44487</v>
      </c>
      <c r="L1143" s="91" t="str">
        <f>IFERROR(IF(AND(OR(Abfalldokumentation!$I1143="BU3",Abfalldokumentation!$I1143="Verkauf"),Abfalldokumentation!$N1143="Schimmel",Abfalldokumentation!$O1143="keinen Abnehmer/kein Schälpersonal"),"Div. Zipfel, ES ohne Verwendung",VLOOKUP(Abfalldokumentation!$M1143,Produktgruppen!A:B,2,FALSE)),"-")</f>
        <v>Div. Zipfel, ES ohne Verwendung</v>
      </c>
      <c r="M1143" s="93" t="str">
        <f>IFERROR(VLOOKUP(Abfalldokumentation!$W1143,Artikel!A:C,3,FALSE),Abfalldokumentation!$W1143)</f>
        <v>VOS VS-CHILI ZIPFEL</v>
      </c>
      <c r="N1143" s="94" t="str">
        <f>VLOOKUP(D1143,'Liste Gründe'!A:D,2,FALSE)</f>
        <v>Schimmel</v>
      </c>
      <c r="O1143" s="92" t="str">
        <f>IF(ISBLANK(F1143),VLOOKUP(Abfalldokumentation!$X1143,'Liste Gründe'!A:D,3,FALSE),F1143)</f>
        <v>keinen Abnehmer/kein Schälpersonal</v>
      </c>
      <c r="P1143" s="94" t="str">
        <f>IF(ISBLANK(Abfalldokumentation!$G1143),"-",Abfalldokumentation!$G1143)</f>
        <v>-</v>
      </c>
      <c r="Q1143" s="93">
        <f t="shared" si="120"/>
        <v>42</v>
      </c>
      <c r="R1143" s="94" t="str">
        <f t="shared" si="121"/>
        <v>Produkte</v>
      </c>
      <c r="S1143" s="94" t="str">
        <f t="shared" si="122"/>
        <v>BUs</v>
      </c>
      <c r="T1143" s="94" t="str">
        <f t="shared" si="123"/>
        <v>Symptome</v>
      </c>
      <c r="U1143" s="94">
        <f>IFERROR(VLOOKUP(Abfalldokumentation!$W1143,Kennzahlen!S:U,3,FALSE)*Abfalldokumentation!$J1143,"0")</f>
        <v>19</v>
      </c>
      <c r="V1143" s="93" t="str">
        <f>IF(ISBLANK(A1143),VLOOKUP(Abfalldokumentation!$W1143,'Linien - BU'!R:S,2,FALSE),A1143)</f>
        <v>Verkauf</v>
      </c>
      <c r="W1143" s="95">
        <f t="shared" si="124"/>
        <v>29501087</v>
      </c>
      <c r="X1143" s="108">
        <f t="shared" si="125"/>
        <v>12</v>
      </c>
      <c r="Y1143"/>
      <c r="Z1143" s="3"/>
      <c r="AB1143" s="3"/>
      <c r="AC1143" s="34"/>
      <c r="AD1143" s="3"/>
      <c r="AE1143" s="3"/>
      <c r="AF1143" s="34"/>
      <c r="AG1143" s="34"/>
      <c r="AH1143" s="34"/>
      <c r="AI1143" s="3"/>
      <c r="AL1143" s="3"/>
      <c r="AM1143" s="3"/>
      <c r="AN1143" s="3"/>
    </row>
    <row r="1144" spans="1:40" ht="30" customHeight="1" x14ac:dyDescent="0.25">
      <c r="A1144" s="50" t="s">
        <v>15044</v>
      </c>
      <c r="B1144" s="51">
        <v>29501089</v>
      </c>
      <c r="C1144" s="51">
        <v>25</v>
      </c>
      <c r="D1144" s="51">
        <v>12</v>
      </c>
      <c r="E1144" s="52">
        <v>44487</v>
      </c>
      <c r="F1144" s="53" t="s">
        <v>15041</v>
      </c>
      <c r="G1144" s="51"/>
      <c r="H1144" s="55" t="str">
        <f>IFERROR(VLOOKUP(Abfalldokumentation!$B1144,Artikel!A:C,3,FALSE),Abfalldokumentation!$B1144)</f>
        <v>VOS VS-CHILI ENDSTÜCK</v>
      </c>
      <c r="I1144" s="96" t="str">
        <f>VLOOKUP(V1144,'Linien - BU'!A:B,2,FALSE)</f>
        <v>Verkauf</v>
      </c>
      <c r="J1144" s="97">
        <f t="shared" si="119"/>
        <v>25</v>
      </c>
      <c r="K1144" s="98">
        <f>Abfalldokumentation!$E1144</f>
        <v>44487</v>
      </c>
      <c r="L1144" s="97" t="str">
        <f>IFERROR(IF(AND(OR(Abfalldokumentation!$I1144="BU3",Abfalldokumentation!$I1144="Verkauf"),Abfalldokumentation!$N1144="Schimmel",Abfalldokumentation!$O1144="keinen Abnehmer/kein Schälpersonal"),"Div. Zipfel, ES ohne Verwendung",VLOOKUP(Abfalldokumentation!$M1144,Produktgruppen!A:B,2,FALSE)),"-")</f>
        <v>Div. Zipfel, ES ohne Verwendung</v>
      </c>
      <c r="M1144" s="99" t="str">
        <f>IFERROR(VLOOKUP(Abfalldokumentation!$W1144,Artikel!A:C,3,FALSE),Abfalldokumentation!$W1144)</f>
        <v>VOS VS-CHILI ENDSTÜCK</v>
      </c>
      <c r="N1144" s="100" t="str">
        <f>VLOOKUP(D1144,'Liste Gründe'!A:D,2,FALSE)</f>
        <v>Schimmel</v>
      </c>
      <c r="O1144" s="98" t="str">
        <f>IF(ISBLANK(F1144),VLOOKUP(Abfalldokumentation!$X1144,'Liste Gründe'!A:D,3,FALSE),F1144)</f>
        <v>keinen Abnehmer/kein Schälpersonal</v>
      </c>
      <c r="P1144" s="100" t="str">
        <f>IF(ISBLANK(Abfalldokumentation!$G1144),"-",Abfalldokumentation!$G1144)</f>
        <v>-</v>
      </c>
      <c r="Q1144" s="99">
        <f t="shared" si="120"/>
        <v>42</v>
      </c>
      <c r="R1144" s="100" t="str">
        <f t="shared" si="121"/>
        <v>Produkte</v>
      </c>
      <c r="S1144" s="100" t="str">
        <f t="shared" si="122"/>
        <v>BUs</v>
      </c>
      <c r="T1144" s="100" t="str">
        <f t="shared" si="123"/>
        <v>Symptome</v>
      </c>
      <c r="U1144" s="100">
        <f>IFERROR(VLOOKUP(Abfalldokumentation!$W1144,Kennzahlen!S:U,3,FALSE)*Abfalldokumentation!$J1144,"0")</f>
        <v>12.5</v>
      </c>
      <c r="V1144" s="99" t="str">
        <f>IF(ISBLANK(A1144),VLOOKUP(Abfalldokumentation!$W1144,'Linien - BU'!R:S,2,FALSE),A1144)</f>
        <v>Verkauf</v>
      </c>
      <c r="W1144" s="95">
        <f t="shared" si="124"/>
        <v>29501089</v>
      </c>
      <c r="X1144" s="108">
        <f t="shared" si="125"/>
        <v>12</v>
      </c>
      <c r="Y1144"/>
      <c r="Z1144" s="3"/>
      <c r="AB1144" s="3"/>
      <c r="AC1144" s="34"/>
      <c r="AD1144" s="3"/>
      <c r="AE1144" s="3"/>
      <c r="AF1144" s="34"/>
      <c r="AG1144" s="34"/>
      <c r="AH1144" s="34"/>
      <c r="AI1144" s="3"/>
      <c r="AL1144" s="3"/>
      <c r="AM1144" s="3"/>
      <c r="AN1144" s="3"/>
    </row>
    <row r="1145" spans="1:40" ht="30" customHeight="1" x14ac:dyDescent="0.25">
      <c r="A1145" s="56" t="s">
        <v>8</v>
      </c>
      <c r="B1145" s="57">
        <v>29900002</v>
      </c>
      <c r="C1145" s="57">
        <v>283</v>
      </c>
      <c r="D1145" s="57">
        <v>61</v>
      </c>
      <c r="E1145" s="58">
        <v>44487</v>
      </c>
      <c r="F1145" s="59" t="s">
        <v>15037</v>
      </c>
      <c r="G1145" s="57"/>
      <c r="H1145" s="61" t="str">
        <f>IFERROR(VLOOKUP(Abfalldokumentation!$B1145,Artikel!A:C,3,FALSE),Abfalldokumentation!$B1145)</f>
        <v>VOS VEG-SCH MILD</v>
      </c>
      <c r="I1145" s="90" t="str">
        <f>VLOOKUP(V1145,'Linien - BU'!A:B,2,FALSE)</f>
        <v>BU3</v>
      </c>
      <c r="J1145" s="91">
        <f t="shared" si="119"/>
        <v>283</v>
      </c>
      <c r="K1145" s="92">
        <f>Abfalldokumentation!$E1145</f>
        <v>44487</v>
      </c>
      <c r="L1145" s="91" t="str">
        <f>IFERROR(IF(AND(OR(Abfalldokumentation!$I1145="BU3",Abfalldokumentation!$I1145="Verkauf"),Abfalldokumentation!$N1145="Schimmel",Abfalldokumentation!$O1145="keinen Abnehmer/kein Schälpersonal"),"Div. Zipfel, ES ohne Verwendung",VLOOKUP(Abfalldokumentation!$M1145,Produktgruppen!A:B,2,FALSE)),"-")</f>
        <v>vegan</v>
      </c>
      <c r="M1145" s="93" t="str">
        <f>IFERROR(VLOOKUP(Abfalldokumentation!$W1145,Artikel!A:C,3,FALSE),Abfalldokumentation!$W1145)</f>
        <v>VOS VEG-SCH MILD</v>
      </c>
      <c r="N1145" s="94" t="str">
        <f>VLOOKUP(D1145,'Liste Gründe'!A:D,2,FALSE)</f>
        <v>keinen Verwendungszweck</v>
      </c>
      <c r="O1145" s="92" t="str">
        <f>IF(ISBLANK(F1145),VLOOKUP(Abfalldokumentation!$X1145,'Liste Gründe'!A:D,3,FALSE),F1145)</f>
        <v>VOS &gt; Einsatz</v>
      </c>
      <c r="P1145" s="94" t="str">
        <f>IF(ISBLANK(Abfalldokumentation!$G1145),"-",Abfalldokumentation!$G1145)</f>
        <v>-</v>
      </c>
      <c r="Q1145" s="93">
        <f t="shared" si="120"/>
        <v>42</v>
      </c>
      <c r="R1145" s="94" t="str">
        <f t="shared" si="121"/>
        <v>Produkte</v>
      </c>
      <c r="S1145" s="94" t="str">
        <f t="shared" si="122"/>
        <v>BUs</v>
      </c>
      <c r="T1145" s="94" t="str">
        <f t="shared" si="123"/>
        <v>Symptome</v>
      </c>
      <c r="U1145" s="94">
        <f>IFERROR(VLOOKUP(Abfalldokumentation!$W1145,Kennzahlen!S:U,3,FALSE)*Abfalldokumentation!$J1145,"0")</f>
        <v>141.5</v>
      </c>
      <c r="V1145" s="93" t="str">
        <f>IF(ISBLANK(A1145),VLOOKUP(Abfalldokumentation!$W1145,'Linien - BU'!R:S,2,FALSE),A1145)</f>
        <v>BU3</v>
      </c>
      <c r="W1145" s="95">
        <f t="shared" si="124"/>
        <v>29900002</v>
      </c>
      <c r="X1145" s="108">
        <f t="shared" si="125"/>
        <v>61</v>
      </c>
      <c r="Y1145"/>
      <c r="Z1145" s="3"/>
      <c r="AB1145" s="3"/>
      <c r="AC1145" s="34"/>
      <c r="AD1145" s="3"/>
      <c r="AE1145" s="3"/>
      <c r="AF1145" s="34"/>
      <c r="AG1145" s="34"/>
      <c r="AH1145" s="34"/>
      <c r="AI1145" s="3"/>
      <c r="AL1145" s="3"/>
      <c r="AM1145" s="3"/>
      <c r="AN1145" s="3"/>
    </row>
    <row r="1146" spans="1:40" ht="30" customHeight="1" x14ac:dyDescent="0.25">
      <c r="A1146" s="50" t="s">
        <v>8</v>
      </c>
      <c r="B1146" s="51">
        <v>49500143</v>
      </c>
      <c r="C1146" s="51">
        <v>299</v>
      </c>
      <c r="D1146" s="51">
        <v>12</v>
      </c>
      <c r="E1146" s="52">
        <v>44487</v>
      </c>
      <c r="F1146" s="53" t="s">
        <v>15037</v>
      </c>
      <c r="G1146" s="51"/>
      <c r="H1146" s="55" t="str">
        <f>IFERROR(VLOOKUP(Abfalldokumentation!$B1146,Artikel!A:C,3,FALSE),Abfalldokumentation!$B1146)</f>
        <v>VOS GRW-NATUR-VAKU / Er</v>
      </c>
      <c r="I1146" s="96" t="str">
        <f>VLOOKUP(V1146,'Linien - BU'!A:B,2,FALSE)</f>
        <v>BU3</v>
      </c>
      <c r="J1146" s="97">
        <f t="shared" si="119"/>
        <v>299</v>
      </c>
      <c r="K1146" s="98">
        <f>Abfalldokumentation!$E1146</f>
        <v>44487</v>
      </c>
      <c r="L1146" s="97" t="str">
        <f>IFERROR(IF(AND(OR(Abfalldokumentation!$I1146="BU3",Abfalldokumentation!$I1146="Verkauf"),Abfalldokumentation!$N1146="Schimmel",Abfalldokumentation!$O1146="keinen Abnehmer/kein Schälpersonal"),"Div. Zipfel, ES ohne Verwendung",VLOOKUP(Abfalldokumentation!$M1146,Produktgruppen!A:B,2,FALSE)),"-")</f>
        <v>Vorschmelz</v>
      </c>
      <c r="M1146" s="99" t="str">
        <f>IFERROR(VLOOKUP(Abfalldokumentation!$W1146,Artikel!A:C,3,FALSE),Abfalldokumentation!$W1146)</f>
        <v>VOS GRW-NATUR-VAKU / Er</v>
      </c>
      <c r="N1146" s="100" t="str">
        <f>VLOOKUP(D1146,'Liste Gründe'!A:D,2,FALSE)</f>
        <v>Schimmel</v>
      </c>
      <c r="O1146" s="98" t="str">
        <f>IF(ISBLANK(F1146),VLOOKUP(Abfalldokumentation!$X1146,'Liste Gründe'!A:D,3,FALSE),F1146)</f>
        <v>VOS &gt; Einsatz</v>
      </c>
      <c r="P1146" s="100" t="str">
        <f>IF(ISBLANK(Abfalldokumentation!$G1146),"-",Abfalldokumentation!$G1146)</f>
        <v>-</v>
      </c>
      <c r="Q1146" s="99">
        <f t="shared" si="120"/>
        <v>42</v>
      </c>
      <c r="R1146" s="100" t="str">
        <f t="shared" si="121"/>
        <v>Produkte</v>
      </c>
      <c r="S1146" s="100" t="str">
        <f t="shared" si="122"/>
        <v>BUs</v>
      </c>
      <c r="T1146" s="100" t="str">
        <f t="shared" si="123"/>
        <v>Symptome</v>
      </c>
      <c r="U1146" s="100">
        <f>IFERROR(VLOOKUP(Abfalldokumentation!$W1146,Kennzahlen!S:U,3,FALSE)*Abfalldokumentation!$J1146,"0")</f>
        <v>153.68600000000001</v>
      </c>
      <c r="V1146" s="99" t="str">
        <f>IF(ISBLANK(A1146),VLOOKUP(Abfalldokumentation!$W1146,'Linien - BU'!R:S,2,FALSE),A1146)</f>
        <v>BU3</v>
      </c>
      <c r="W1146" s="95">
        <f t="shared" si="124"/>
        <v>49500143</v>
      </c>
      <c r="X1146" s="108">
        <f t="shared" si="125"/>
        <v>12</v>
      </c>
      <c r="Y1146"/>
      <c r="Z1146" s="3"/>
      <c r="AB1146" s="3"/>
      <c r="AC1146" s="34"/>
      <c r="AD1146" s="3"/>
      <c r="AE1146" s="3"/>
      <c r="AF1146" s="34"/>
      <c r="AG1146" s="34"/>
      <c r="AH1146" s="34"/>
      <c r="AI1146" s="3"/>
      <c r="AL1146" s="3"/>
      <c r="AM1146" s="3"/>
      <c r="AN1146" s="3"/>
    </row>
    <row r="1147" spans="1:40" ht="30" customHeight="1" x14ac:dyDescent="0.25">
      <c r="A1147" s="56" t="s">
        <v>8</v>
      </c>
      <c r="B1147" s="57">
        <v>49500143</v>
      </c>
      <c r="C1147" s="57">
        <v>292</v>
      </c>
      <c r="D1147" s="57">
        <v>12</v>
      </c>
      <c r="E1147" s="58">
        <v>44487</v>
      </c>
      <c r="F1147" s="59"/>
      <c r="G1147" s="57"/>
      <c r="H1147" s="61" t="str">
        <f>IFERROR(VLOOKUP(Abfalldokumentation!$B1147,Artikel!A:C,3,FALSE),Abfalldokumentation!$B1147)</f>
        <v>VOS GRW-NATUR-VAKU / Er</v>
      </c>
      <c r="I1147" s="90" t="str">
        <f>VLOOKUP(V1147,'Linien - BU'!A:B,2,FALSE)</f>
        <v>BU3</v>
      </c>
      <c r="J1147" s="91">
        <f t="shared" si="119"/>
        <v>292</v>
      </c>
      <c r="K1147" s="92">
        <f>Abfalldokumentation!$E1147</f>
        <v>44487</v>
      </c>
      <c r="L1147" s="91" t="str">
        <f>IFERROR(IF(AND(OR(Abfalldokumentation!$I1147="BU3",Abfalldokumentation!$I1147="Verkauf"),Abfalldokumentation!$N1147="Schimmel",Abfalldokumentation!$O1147="keinen Abnehmer/kein Schälpersonal"),"Div. Zipfel, ES ohne Verwendung",VLOOKUP(Abfalldokumentation!$M1147,Produktgruppen!A:B,2,FALSE)),"-")</f>
        <v>Vorschmelz</v>
      </c>
      <c r="M1147" s="93" t="str">
        <f>IFERROR(VLOOKUP(Abfalldokumentation!$W1147,Artikel!A:C,3,FALSE),Abfalldokumentation!$W1147)</f>
        <v>VOS GRW-NATUR-VAKU / Er</v>
      </c>
      <c r="N1147" s="94" t="str">
        <f>VLOOKUP(D1147,'Liste Gründe'!A:D,2,FALSE)</f>
        <v>Schimmel</v>
      </c>
      <c r="O1147" s="92" t="str">
        <f>IF(ISBLANK(F1147),VLOOKUP(Abfalldokumentation!$X1147,'Liste Gründe'!A:D,3,FALSE),F1147)</f>
        <v>Schimmel</v>
      </c>
      <c r="P1147" s="94" t="str">
        <f>IF(ISBLANK(Abfalldokumentation!$G1147),"-",Abfalldokumentation!$G1147)</f>
        <v>-</v>
      </c>
      <c r="Q1147" s="93">
        <f t="shared" si="120"/>
        <v>42</v>
      </c>
      <c r="R1147" s="94" t="str">
        <f t="shared" si="121"/>
        <v>Produkte</v>
      </c>
      <c r="S1147" s="94" t="str">
        <f t="shared" si="122"/>
        <v>BUs</v>
      </c>
      <c r="T1147" s="94" t="str">
        <f t="shared" si="123"/>
        <v>Symptome</v>
      </c>
      <c r="U1147" s="94">
        <f>IFERROR(VLOOKUP(Abfalldokumentation!$W1147,Kennzahlen!S:U,3,FALSE)*Abfalldokumentation!$J1147,"0")</f>
        <v>150.08799999999999</v>
      </c>
      <c r="V1147" s="93" t="str">
        <f>IF(ISBLANK(A1147),VLOOKUP(Abfalldokumentation!$W1147,'Linien - BU'!R:S,2,FALSE),A1147)</f>
        <v>BU3</v>
      </c>
      <c r="W1147" s="95">
        <f t="shared" si="124"/>
        <v>49500143</v>
      </c>
      <c r="X1147" s="108">
        <f t="shared" si="125"/>
        <v>12</v>
      </c>
      <c r="Y1147"/>
      <c r="Z1147" s="3"/>
      <c r="AB1147" s="3"/>
      <c r="AC1147" s="34"/>
      <c r="AD1147" s="3"/>
      <c r="AE1147" s="3"/>
      <c r="AF1147" s="34"/>
      <c r="AG1147" s="34"/>
      <c r="AH1147" s="34"/>
      <c r="AI1147" s="3"/>
      <c r="AL1147" s="3"/>
      <c r="AM1147" s="3"/>
      <c r="AN1147" s="3"/>
    </row>
    <row r="1148" spans="1:40" ht="30" customHeight="1" x14ac:dyDescent="0.25">
      <c r="A1148" s="50" t="s">
        <v>8</v>
      </c>
      <c r="B1148" s="51">
        <v>49500147</v>
      </c>
      <c r="C1148" s="51">
        <v>257</v>
      </c>
      <c r="D1148" s="51">
        <v>12</v>
      </c>
      <c r="E1148" s="52">
        <v>44487</v>
      </c>
      <c r="F1148" s="53" t="s">
        <v>15037</v>
      </c>
      <c r="G1148" s="51"/>
      <c r="H1148" s="55" t="str">
        <f>IFERROR(VLOOKUP(Abfalldokumentation!$B1148,Artikel!A:C,3,FALSE),Abfalldokumentation!$B1148)</f>
        <v>VOS RW-NATUR-EXTRA-VAKU</v>
      </c>
      <c r="I1148" s="96" t="str">
        <f>VLOOKUP(V1148,'Linien - BU'!A:B,2,FALSE)</f>
        <v>BU3</v>
      </c>
      <c r="J1148" s="97">
        <f t="shared" si="119"/>
        <v>257</v>
      </c>
      <c r="K1148" s="98">
        <f>Abfalldokumentation!$E1148</f>
        <v>44487</v>
      </c>
      <c r="L1148" s="97" t="str">
        <f>IFERROR(IF(AND(OR(Abfalldokumentation!$I1148="BU3",Abfalldokumentation!$I1148="Verkauf"),Abfalldokumentation!$N1148="Schimmel",Abfalldokumentation!$O1148="keinen Abnehmer/kein Schälpersonal"),"Div. Zipfel, ES ohne Verwendung",VLOOKUP(Abfalldokumentation!$M1148,Produktgruppen!A:B,2,FALSE)),"-")</f>
        <v>Vorschmelz</v>
      </c>
      <c r="M1148" s="99" t="str">
        <f>IFERROR(VLOOKUP(Abfalldokumentation!$W1148,Artikel!A:C,3,FALSE),Abfalldokumentation!$W1148)</f>
        <v>VOS RW-NATUR-EXTRA-VAKU</v>
      </c>
      <c r="N1148" s="100" t="str">
        <f>VLOOKUP(D1148,'Liste Gründe'!A:D,2,FALSE)</f>
        <v>Schimmel</v>
      </c>
      <c r="O1148" s="98" t="str">
        <f>IF(ISBLANK(F1148),VLOOKUP(Abfalldokumentation!$X1148,'Liste Gründe'!A:D,3,FALSE),F1148)</f>
        <v>VOS &gt; Einsatz</v>
      </c>
      <c r="P1148" s="100" t="str">
        <f>IF(ISBLANK(Abfalldokumentation!$G1148),"-",Abfalldokumentation!$G1148)</f>
        <v>-</v>
      </c>
      <c r="Q1148" s="99">
        <f t="shared" si="120"/>
        <v>42</v>
      </c>
      <c r="R1148" s="100" t="str">
        <f t="shared" si="121"/>
        <v>Produkte</v>
      </c>
      <c r="S1148" s="100" t="str">
        <f t="shared" si="122"/>
        <v>BUs</v>
      </c>
      <c r="T1148" s="100" t="str">
        <f t="shared" si="123"/>
        <v>Symptome</v>
      </c>
      <c r="U1148" s="100">
        <f>IFERROR(VLOOKUP(Abfalldokumentation!$W1148,Kennzahlen!S:U,3,FALSE)*Abfalldokumentation!$J1148,"0")</f>
        <v>132.09800000000001</v>
      </c>
      <c r="V1148" s="99" t="str">
        <f>IF(ISBLANK(A1148),VLOOKUP(Abfalldokumentation!$W1148,'Linien - BU'!R:S,2,FALSE),A1148)</f>
        <v>BU3</v>
      </c>
      <c r="W1148" s="95">
        <f t="shared" si="124"/>
        <v>49500147</v>
      </c>
      <c r="X1148" s="108">
        <f t="shared" si="125"/>
        <v>12</v>
      </c>
      <c r="Y1148"/>
      <c r="Z1148" s="3"/>
      <c r="AB1148" s="3"/>
      <c r="AC1148" s="34"/>
      <c r="AD1148" s="3"/>
      <c r="AE1148" s="3"/>
      <c r="AF1148" s="34"/>
      <c r="AG1148" s="34"/>
      <c r="AH1148" s="34"/>
      <c r="AI1148" s="3"/>
      <c r="AL1148" s="3"/>
      <c r="AM1148" s="3"/>
      <c r="AN1148" s="3"/>
    </row>
    <row r="1149" spans="1:40" ht="30" customHeight="1" x14ac:dyDescent="0.25">
      <c r="A1149" s="56" t="s">
        <v>15044</v>
      </c>
      <c r="B1149" s="57">
        <v>49500189</v>
      </c>
      <c r="C1149" s="57">
        <v>270</v>
      </c>
      <c r="D1149" s="57">
        <v>12</v>
      </c>
      <c r="E1149" s="58">
        <v>44487</v>
      </c>
      <c r="F1149" s="59" t="s">
        <v>18</v>
      </c>
      <c r="G1149" s="57"/>
      <c r="H1149" s="61" t="str">
        <f>IFERROR(VLOOKUP(Abfalldokumentation!$B1149,Artikel!A:C,3,FALSE),Abfalldokumentation!$B1149)</f>
        <v>RÄU-END NATUR-NAT ENDST</v>
      </c>
      <c r="I1149" s="90" t="str">
        <f>VLOOKUP(V1149,'Linien - BU'!A:B,2,FALSE)</f>
        <v>Verkauf</v>
      </c>
      <c r="J1149" s="91">
        <f t="shared" si="119"/>
        <v>270</v>
      </c>
      <c r="K1149" s="92">
        <f>Abfalldokumentation!$E1149</f>
        <v>44487</v>
      </c>
      <c r="L1149" s="91" t="str">
        <f>IFERROR(IF(AND(OR(Abfalldokumentation!$I1149="BU3",Abfalldokumentation!$I1149="Verkauf"),Abfalldokumentation!$N1149="Schimmel",Abfalldokumentation!$O1149="keinen Abnehmer/kein Schälpersonal"),"Div. Zipfel, ES ohne Verwendung",VLOOKUP(Abfalldokumentation!$M1149,Produktgruppen!A:B,2,FALSE)),"-")</f>
        <v>Fertigware</v>
      </c>
      <c r="M1149" s="93" t="str">
        <f>IFERROR(VLOOKUP(Abfalldokumentation!$W1149,Artikel!A:C,3,FALSE),Abfalldokumentation!$W1149)</f>
        <v>RÄU-END NATUR-NAT ENDST</v>
      </c>
      <c r="N1149" s="94" t="str">
        <f>VLOOKUP(D1149,'Liste Gründe'!A:D,2,FALSE)</f>
        <v>Schimmel</v>
      </c>
      <c r="O1149" s="92" t="str">
        <f>IF(ISBLANK(F1149),VLOOKUP(Abfalldokumentation!$X1149,'Liste Gründe'!A:D,3,FALSE),F1149)</f>
        <v>keinen Abnehmer</v>
      </c>
      <c r="P1149" s="94" t="str">
        <f>IF(ISBLANK(Abfalldokumentation!$G1149),"-",Abfalldokumentation!$G1149)</f>
        <v>-</v>
      </c>
      <c r="Q1149" s="93">
        <f t="shared" si="120"/>
        <v>42</v>
      </c>
      <c r="R1149" s="94" t="str">
        <f t="shared" si="121"/>
        <v>Produkte</v>
      </c>
      <c r="S1149" s="94" t="str">
        <f t="shared" si="122"/>
        <v>BUs</v>
      </c>
      <c r="T1149" s="94" t="str">
        <f t="shared" si="123"/>
        <v>Symptome</v>
      </c>
      <c r="U1149" s="94" t="str">
        <f>IFERROR(VLOOKUP(Abfalldokumentation!$W1149,Kennzahlen!S:U,3,FALSE)*Abfalldokumentation!$J1149,"0")</f>
        <v>0</v>
      </c>
      <c r="V1149" s="93" t="str">
        <f>IF(ISBLANK(A1149),VLOOKUP(Abfalldokumentation!$W1149,'Linien - BU'!R:S,2,FALSE),A1149)</f>
        <v>Verkauf</v>
      </c>
      <c r="W1149" s="95">
        <f t="shared" si="124"/>
        <v>49500189</v>
      </c>
      <c r="X1149" s="108">
        <f t="shared" si="125"/>
        <v>12</v>
      </c>
      <c r="Y1149"/>
      <c r="Z1149" s="3"/>
      <c r="AB1149" s="3"/>
      <c r="AC1149" s="34"/>
      <c r="AD1149" s="3"/>
      <c r="AE1149" s="3"/>
      <c r="AF1149" s="34"/>
      <c r="AG1149" s="34"/>
      <c r="AH1149" s="34"/>
      <c r="AI1149" s="3"/>
      <c r="AL1149" s="3"/>
      <c r="AM1149" s="3"/>
      <c r="AN1149" s="3"/>
    </row>
    <row r="1150" spans="1:40" ht="30" customHeight="1" x14ac:dyDescent="0.25">
      <c r="A1150" s="50" t="s">
        <v>63</v>
      </c>
      <c r="B1150" s="51" t="s">
        <v>36</v>
      </c>
      <c r="C1150" s="51">
        <v>54</v>
      </c>
      <c r="D1150" s="51">
        <v>30</v>
      </c>
      <c r="E1150" s="52">
        <v>44487</v>
      </c>
      <c r="F1150" s="53"/>
      <c r="G1150" s="51"/>
      <c r="H1150" s="55" t="str">
        <f>IFERROR(VLOOKUP(Abfalldokumentation!$B1150,Artikel!A:C,3,FALSE),Abfalldokumentation!$B1150)</f>
        <v>-</v>
      </c>
      <c r="I1150" s="96" t="str">
        <f>VLOOKUP(V1150,'Linien - BU'!A:B,2,FALSE)</f>
        <v>BU1</v>
      </c>
      <c r="J1150" s="97">
        <f t="shared" si="119"/>
        <v>54</v>
      </c>
      <c r="K1150" s="98">
        <f>Abfalldokumentation!$E1150</f>
        <v>44487</v>
      </c>
      <c r="L1150" s="97" t="str">
        <f>IFERROR(IF(AND(OR(Abfalldokumentation!$I1150="BU3",Abfalldokumentation!$I1150="Verkauf"),Abfalldokumentation!$N1150="Schimmel",Abfalldokumentation!$O1150="keinen Abnehmer/kein Schälpersonal"),"Div. Zipfel, ES ohne Verwendung",VLOOKUP(Abfalldokumentation!$M1150,Produktgruppen!A:B,2,FALSE)),"-")</f>
        <v>Rest</v>
      </c>
      <c r="M1150" s="99" t="str">
        <f>IFERROR(VLOOKUP(Abfalldokumentation!$W1150,Artikel!A:C,3,FALSE),Abfalldokumentation!$W1150)</f>
        <v>-</v>
      </c>
      <c r="N1150" s="100" t="str">
        <f>VLOOKUP(D1150,'Liste Gründe'!A:D,2,FALSE)</f>
        <v>Linienbezogen</v>
      </c>
      <c r="O1150" s="98" t="str">
        <f>IF(ISBLANK(F1150),VLOOKUP(Abfalldokumentation!$X1150,'Liste Gründe'!A:D,3,FALSE),F1150)</f>
        <v>Maschinenabfall</v>
      </c>
      <c r="P1150" s="100" t="str">
        <f>IF(ISBLANK(Abfalldokumentation!$G1150),"-",Abfalldokumentation!$G1150)</f>
        <v>-</v>
      </c>
      <c r="Q1150" s="99">
        <f t="shared" si="120"/>
        <v>42</v>
      </c>
      <c r="R1150" s="100" t="str">
        <f t="shared" si="121"/>
        <v>Produkte</v>
      </c>
      <c r="S1150" s="100" t="str">
        <f t="shared" si="122"/>
        <v>BUs</v>
      </c>
      <c r="T1150" s="100" t="str">
        <f t="shared" si="123"/>
        <v>Symptome</v>
      </c>
      <c r="U1150" s="100" t="str">
        <f>IFERROR(VLOOKUP(Abfalldokumentation!$W1150,Kennzahlen!S:U,3,FALSE)*Abfalldokumentation!$J1150,"0")</f>
        <v>0</v>
      </c>
      <c r="V1150" s="99" t="str">
        <f>IF(ISBLANK(A1150),VLOOKUP(Abfalldokumentation!$W1150,'Linien - BU'!R:S,2,FALSE),A1150)</f>
        <v>Abfüllung</v>
      </c>
      <c r="W1150" s="95" t="str">
        <f t="shared" si="124"/>
        <v>-</v>
      </c>
      <c r="X1150" s="108">
        <f t="shared" si="125"/>
        <v>30</v>
      </c>
      <c r="Y1150"/>
      <c r="Z1150" s="3"/>
      <c r="AB1150" s="3"/>
      <c r="AC1150" s="34"/>
      <c r="AD1150" s="3"/>
      <c r="AE1150" s="3"/>
      <c r="AF1150" s="34"/>
      <c r="AG1150" s="34"/>
      <c r="AH1150" s="34"/>
      <c r="AI1150" s="3"/>
      <c r="AL1150" s="3"/>
      <c r="AM1150" s="3"/>
      <c r="AN1150" s="3"/>
    </row>
    <row r="1151" spans="1:40" ht="30" customHeight="1" x14ac:dyDescent="0.25">
      <c r="A1151" s="56" t="s">
        <v>63</v>
      </c>
      <c r="B1151" s="57" t="s">
        <v>36</v>
      </c>
      <c r="C1151" s="57">
        <v>206</v>
      </c>
      <c r="D1151" s="57">
        <v>30</v>
      </c>
      <c r="E1151" s="58">
        <v>44487</v>
      </c>
      <c r="F1151" s="59"/>
      <c r="G1151" s="57"/>
      <c r="H1151" s="61" t="str">
        <f>IFERROR(VLOOKUP(Abfalldokumentation!$B1151,Artikel!A:C,3,FALSE),Abfalldokumentation!$B1151)</f>
        <v>-</v>
      </c>
      <c r="I1151" s="90" t="str">
        <f>VLOOKUP(V1151,'Linien - BU'!A:B,2,FALSE)</f>
        <v>BU1</v>
      </c>
      <c r="J1151" s="91">
        <f t="shared" si="119"/>
        <v>206</v>
      </c>
      <c r="K1151" s="92">
        <f>Abfalldokumentation!$E1151</f>
        <v>44487</v>
      </c>
      <c r="L1151" s="91" t="str">
        <f>IFERROR(IF(AND(OR(Abfalldokumentation!$I1151="BU3",Abfalldokumentation!$I1151="Verkauf"),Abfalldokumentation!$N1151="Schimmel",Abfalldokumentation!$O1151="keinen Abnehmer/kein Schälpersonal"),"Div. Zipfel, ES ohne Verwendung",VLOOKUP(Abfalldokumentation!$M1151,Produktgruppen!A:B,2,FALSE)),"-")</f>
        <v>Rest</v>
      </c>
      <c r="M1151" s="93" t="str">
        <f>IFERROR(VLOOKUP(Abfalldokumentation!$W1151,Artikel!A:C,3,FALSE),Abfalldokumentation!$W1151)</f>
        <v>-</v>
      </c>
      <c r="N1151" s="94" t="str">
        <f>VLOOKUP(D1151,'Liste Gründe'!A:D,2,FALSE)</f>
        <v>Linienbezogen</v>
      </c>
      <c r="O1151" s="92" t="str">
        <f>IF(ISBLANK(F1151),VLOOKUP(Abfalldokumentation!$X1151,'Liste Gründe'!A:D,3,FALSE),F1151)</f>
        <v>Maschinenabfall</v>
      </c>
      <c r="P1151" s="94" t="str">
        <f>IF(ISBLANK(Abfalldokumentation!$G1151),"-",Abfalldokumentation!$G1151)</f>
        <v>-</v>
      </c>
      <c r="Q1151" s="93">
        <f t="shared" si="120"/>
        <v>42</v>
      </c>
      <c r="R1151" s="94" t="str">
        <f t="shared" si="121"/>
        <v>Produkte</v>
      </c>
      <c r="S1151" s="94" t="str">
        <f t="shared" si="122"/>
        <v>BUs</v>
      </c>
      <c r="T1151" s="94" t="str">
        <f t="shared" si="123"/>
        <v>Symptome</v>
      </c>
      <c r="U1151" s="94" t="str">
        <f>IFERROR(VLOOKUP(Abfalldokumentation!$W1151,Kennzahlen!S:U,3,FALSE)*Abfalldokumentation!$J1151,"0")</f>
        <v>0</v>
      </c>
      <c r="V1151" s="93" t="str">
        <f>IF(ISBLANK(A1151),VLOOKUP(Abfalldokumentation!$W1151,'Linien - BU'!R:S,2,FALSE),A1151)</f>
        <v>Abfüllung</v>
      </c>
      <c r="W1151" s="95" t="str">
        <f t="shared" si="124"/>
        <v>-</v>
      </c>
      <c r="X1151" s="108">
        <f t="shared" si="125"/>
        <v>30</v>
      </c>
      <c r="Y1151"/>
      <c r="Z1151" s="3"/>
      <c r="AB1151" s="3"/>
      <c r="AC1151" s="34"/>
      <c r="AD1151" s="3"/>
      <c r="AE1151" s="3"/>
      <c r="AF1151" s="34"/>
      <c r="AG1151" s="34"/>
      <c r="AH1151" s="34"/>
      <c r="AI1151" s="3"/>
      <c r="AL1151" s="3"/>
      <c r="AM1151" s="3"/>
      <c r="AN1151" s="3"/>
    </row>
    <row r="1152" spans="1:40" ht="30" customHeight="1" x14ac:dyDescent="0.25">
      <c r="A1152" s="50" t="s">
        <v>8</v>
      </c>
      <c r="B1152" s="51" t="s">
        <v>36</v>
      </c>
      <c r="C1152" s="51">
        <f>107-28</f>
        <v>79</v>
      </c>
      <c r="D1152" s="51">
        <v>30</v>
      </c>
      <c r="E1152" s="52">
        <v>44487</v>
      </c>
      <c r="F1152" s="53"/>
      <c r="G1152" s="51"/>
      <c r="H1152" s="55" t="str">
        <f>IFERROR(VLOOKUP(Abfalldokumentation!$B1152,Artikel!A:C,3,FALSE),Abfalldokumentation!$B1152)</f>
        <v>-</v>
      </c>
      <c r="I1152" s="96" t="str">
        <f>VLOOKUP(V1152,'Linien - BU'!A:B,2,FALSE)</f>
        <v>BU3</v>
      </c>
      <c r="J1152" s="97">
        <f t="shared" si="119"/>
        <v>79</v>
      </c>
      <c r="K1152" s="98">
        <f>Abfalldokumentation!$E1152</f>
        <v>44487</v>
      </c>
      <c r="L1152" s="97" t="str">
        <f>IFERROR(IF(AND(OR(Abfalldokumentation!$I1152="BU3",Abfalldokumentation!$I1152="Verkauf"),Abfalldokumentation!$N1152="Schimmel",Abfalldokumentation!$O1152="keinen Abnehmer/kein Schälpersonal"),"Div. Zipfel, ES ohne Verwendung",VLOOKUP(Abfalldokumentation!$M1152,Produktgruppen!A:B,2,FALSE)),"-")</f>
        <v>Rest</v>
      </c>
      <c r="M1152" s="99" t="str">
        <f>IFERROR(VLOOKUP(Abfalldokumentation!$W1152,Artikel!A:C,3,FALSE),Abfalldokumentation!$W1152)</f>
        <v>-</v>
      </c>
      <c r="N1152" s="100" t="str">
        <f>VLOOKUP(D1152,'Liste Gründe'!A:D,2,FALSE)</f>
        <v>Linienbezogen</v>
      </c>
      <c r="O1152" s="98" t="str">
        <f>IF(ISBLANK(F1152),VLOOKUP(Abfalldokumentation!$X1152,'Liste Gründe'!A:D,3,FALSE),F1152)</f>
        <v>Maschinenabfall</v>
      </c>
      <c r="P1152" s="100" t="str">
        <f>IF(ISBLANK(Abfalldokumentation!$G1152),"-",Abfalldokumentation!$G1152)</f>
        <v>-</v>
      </c>
      <c r="Q1152" s="99">
        <f t="shared" si="120"/>
        <v>42</v>
      </c>
      <c r="R1152" s="100" t="str">
        <f t="shared" si="121"/>
        <v>Produkte</v>
      </c>
      <c r="S1152" s="100" t="str">
        <f t="shared" si="122"/>
        <v>BUs</v>
      </c>
      <c r="T1152" s="100" t="str">
        <f t="shared" si="123"/>
        <v>Symptome</v>
      </c>
      <c r="U1152" s="100" t="str">
        <f>IFERROR(VLOOKUP(Abfalldokumentation!$W1152,Kennzahlen!S:U,3,FALSE)*Abfalldokumentation!$J1152,"0")</f>
        <v>0</v>
      </c>
      <c r="V1152" s="99" t="str">
        <f>IF(ISBLANK(A1152),VLOOKUP(Abfalldokumentation!$W1152,'Linien - BU'!R:S,2,FALSE),A1152)</f>
        <v>BU3</v>
      </c>
      <c r="W1152" s="95" t="str">
        <f t="shared" si="124"/>
        <v>-</v>
      </c>
      <c r="X1152" s="108">
        <f t="shared" si="125"/>
        <v>30</v>
      </c>
      <c r="Y1152"/>
      <c r="Z1152" s="3"/>
      <c r="AB1152" s="3"/>
      <c r="AC1152" s="34"/>
      <c r="AD1152" s="3"/>
      <c r="AE1152" s="3"/>
      <c r="AF1152" s="34"/>
      <c r="AG1152" s="34"/>
      <c r="AH1152" s="34"/>
      <c r="AI1152" s="3"/>
      <c r="AL1152" s="3"/>
      <c r="AM1152" s="3"/>
      <c r="AN1152" s="3"/>
    </row>
    <row r="1153" spans="1:40" ht="30" customHeight="1" x14ac:dyDescent="0.25">
      <c r="A1153" s="56" t="s">
        <v>63</v>
      </c>
      <c r="B1153" s="57" t="s">
        <v>36</v>
      </c>
      <c r="C1153" s="57">
        <v>60</v>
      </c>
      <c r="D1153" s="57">
        <v>12</v>
      </c>
      <c r="E1153" s="58">
        <v>44487</v>
      </c>
      <c r="F1153" s="59" t="s">
        <v>15037</v>
      </c>
      <c r="G1153" s="57"/>
      <c r="H1153" s="61" t="str">
        <f>IFERROR(VLOOKUP(Abfalldokumentation!$B1153,Artikel!A:C,3,FALSE),Abfalldokumentation!$B1153)</f>
        <v>-</v>
      </c>
      <c r="I1153" s="90" t="str">
        <f>VLOOKUP(V1153,'Linien - BU'!A:B,2,FALSE)</f>
        <v>BU1</v>
      </c>
      <c r="J1153" s="91">
        <f t="shared" si="119"/>
        <v>60</v>
      </c>
      <c r="K1153" s="92">
        <f>Abfalldokumentation!$E1153</f>
        <v>44487</v>
      </c>
      <c r="L1153" s="91" t="str">
        <f>IFERROR(IF(AND(OR(Abfalldokumentation!$I1153="BU3",Abfalldokumentation!$I1153="Verkauf"),Abfalldokumentation!$N1153="Schimmel",Abfalldokumentation!$O1153="keinen Abnehmer/kein Schälpersonal"),"Div. Zipfel, ES ohne Verwendung",VLOOKUP(Abfalldokumentation!$M1153,Produktgruppen!A:B,2,FALSE)),"-")</f>
        <v>Rest</v>
      </c>
      <c r="M1153" s="93" t="str">
        <f>IFERROR(VLOOKUP(Abfalldokumentation!$W1153,Artikel!A:C,3,FALSE),Abfalldokumentation!$W1153)</f>
        <v>-</v>
      </c>
      <c r="N1153" s="94" t="str">
        <f>VLOOKUP(D1153,'Liste Gründe'!A:D,2,FALSE)</f>
        <v>Schimmel</v>
      </c>
      <c r="O1153" s="92" t="str">
        <f>IF(ISBLANK(F1153),VLOOKUP(Abfalldokumentation!$X1153,'Liste Gründe'!A:D,3,FALSE),F1153)</f>
        <v>VOS &gt; Einsatz</v>
      </c>
      <c r="P1153" s="94" t="str">
        <f>IF(ISBLANK(Abfalldokumentation!$G1153),"-",Abfalldokumentation!$G1153)</f>
        <v>-</v>
      </c>
      <c r="Q1153" s="93">
        <f t="shared" si="120"/>
        <v>42</v>
      </c>
      <c r="R1153" s="94" t="str">
        <f t="shared" si="121"/>
        <v>Produkte</v>
      </c>
      <c r="S1153" s="94" t="str">
        <f t="shared" si="122"/>
        <v>BUs</v>
      </c>
      <c r="T1153" s="94" t="str">
        <f t="shared" si="123"/>
        <v>Symptome</v>
      </c>
      <c r="U1153" s="94" t="str">
        <f>IFERROR(VLOOKUP(Abfalldokumentation!$W1153,Kennzahlen!S:U,3,FALSE)*Abfalldokumentation!$J1153,"0")</f>
        <v>0</v>
      </c>
      <c r="V1153" s="93" t="str">
        <f>IF(ISBLANK(A1153),VLOOKUP(Abfalldokumentation!$W1153,'Linien - BU'!R:S,2,FALSE),A1153)</f>
        <v>Abfüllung</v>
      </c>
      <c r="W1153" s="95" t="str">
        <f t="shared" si="124"/>
        <v>-</v>
      </c>
      <c r="X1153" s="108">
        <f t="shared" si="125"/>
        <v>12</v>
      </c>
      <c r="Y1153"/>
      <c r="Z1153" s="3"/>
      <c r="AB1153" s="3"/>
      <c r="AC1153" s="34"/>
      <c r="AD1153" s="3"/>
      <c r="AE1153" s="3"/>
      <c r="AF1153" s="34"/>
      <c r="AG1153" s="34"/>
      <c r="AH1153" s="34"/>
      <c r="AI1153" s="3"/>
      <c r="AL1153" s="3"/>
      <c r="AM1153" s="3"/>
      <c r="AN1153" s="3"/>
    </row>
    <row r="1154" spans="1:40" ht="30" customHeight="1" x14ac:dyDescent="0.25">
      <c r="A1154" s="50" t="s">
        <v>372</v>
      </c>
      <c r="B1154" s="51" t="s">
        <v>36</v>
      </c>
      <c r="C1154" s="51">
        <v>64</v>
      </c>
      <c r="D1154" s="51">
        <v>81</v>
      </c>
      <c r="E1154" s="52">
        <v>44487</v>
      </c>
      <c r="F1154" s="53" t="s">
        <v>111</v>
      </c>
      <c r="G1154" s="51"/>
      <c r="H1154" s="55" t="str">
        <f>IFERROR(VLOOKUP(Abfalldokumentation!$B1154,Artikel!A:C,3,FALSE),Abfalldokumentation!$B1154)</f>
        <v>-</v>
      </c>
      <c r="I1154" s="96" t="str">
        <f>VLOOKUP(V1154,'Linien - BU'!A:B,2,FALSE)</f>
        <v>BU3</v>
      </c>
      <c r="J1154" s="97">
        <f t="shared" ref="J1154:J1217" si="126">C1154</f>
        <v>64</v>
      </c>
      <c r="K1154" s="98">
        <f>Abfalldokumentation!$E1154</f>
        <v>44487</v>
      </c>
      <c r="L1154" s="97" t="str">
        <f>IFERROR(IF(AND(OR(Abfalldokumentation!$I1154="BU3",Abfalldokumentation!$I1154="Verkauf"),Abfalldokumentation!$N1154="Schimmel",Abfalldokumentation!$O1154="keinen Abnehmer/kein Schälpersonal"),"Div. Zipfel, ES ohne Verwendung",VLOOKUP(Abfalldokumentation!$M1154,Produktgruppen!A:B,2,FALSE)),"-")</f>
        <v>Rest</v>
      </c>
      <c r="M1154" s="99" t="str">
        <f>IFERROR(VLOOKUP(Abfalldokumentation!$W1154,Artikel!A:C,3,FALSE),Abfalldokumentation!$W1154)</f>
        <v>-</v>
      </c>
      <c r="N1154" s="100" t="str">
        <f>VLOOKUP(D1154,'Liste Gründe'!A:D,2,FALSE)</f>
        <v>Linienbezogen</v>
      </c>
      <c r="O1154" s="98" t="str">
        <f>IF(ISBLANK(F1154),VLOOKUP(Abfalldokumentation!$X1154,'Liste Gründe'!A:D,3,FALSE),F1154)</f>
        <v>gemischtes Produkt</v>
      </c>
      <c r="P1154" s="100" t="str">
        <f>IF(ISBLANK(Abfalldokumentation!$G1154),"-",Abfalldokumentation!$G1154)</f>
        <v>-</v>
      </c>
      <c r="Q1154" s="99">
        <f t="shared" ref="Q1154:Q1217" si="127">_xlfn.ISOWEEKNUM(K1154)</f>
        <v>42</v>
      </c>
      <c r="R1154" s="100" t="str">
        <f t="shared" ref="R1154:R1217" si="128">"Produkte"</f>
        <v>Produkte</v>
      </c>
      <c r="S1154" s="100" t="str">
        <f t="shared" ref="S1154:S1217" si="129">"BUs"</f>
        <v>BUs</v>
      </c>
      <c r="T1154" s="100" t="str">
        <f t="shared" ref="T1154:T1217" si="130">"Symptome"</f>
        <v>Symptome</v>
      </c>
      <c r="U1154" s="100" t="str">
        <f>IFERROR(VLOOKUP(Abfalldokumentation!$W1154,Kennzahlen!S:U,3,FALSE)*Abfalldokumentation!$J1154,"0")</f>
        <v>0</v>
      </c>
      <c r="V1154" s="99" t="str">
        <f>IF(ISBLANK(A1154),VLOOKUP(Abfalldokumentation!$W1154,'Linien - BU'!R:S,2,FALSE),A1154)</f>
        <v>L35</v>
      </c>
      <c r="W1154" s="95" t="str">
        <f t="shared" ref="W1154:W1217" si="131">B1154</f>
        <v>-</v>
      </c>
      <c r="X1154" s="108">
        <f t="shared" ref="X1154:X1217" si="132">D1154</f>
        <v>81</v>
      </c>
      <c r="Y1154"/>
      <c r="Z1154" s="3"/>
      <c r="AB1154" s="3"/>
      <c r="AC1154" s="34"/>
      <c r="AD1154" s="3"/>
      <c r="AE1154" s="3"/>
      <c r="AF1154" s="34"/>
      <c r="AG1154" s="34"/>
      <c r="AH1154" s="34"/>
      <c r="AI1154" s="3"/>
      <c r="AL1154" s="3"/>
      <c r="AM1154" s="3"/>
      <c r="AN1154" s="3"/>
    </row>
    <row r="1155" spans="1:40" ht="30" customHeight="1" x14ac:dyDescent="0.25">
      <c r="A1155" s="56" t="s">
        <v>140</v>
      </c>
      <c r="B1155" s="57" t="s">
        <v>36</v>
      </c>
      <c r="C1155" s="57">
        <v>19</v>
      </c>
      <c r="D1155" s="57">
        <v>74</v>
      </c>
      <c r="E1155" s="58">
        <v>44487</v>
      </c>
      <c r="F1155" s="59"/>
      <c r="G1155" s="57"/>
      <c r="H1155" s="61" t="str">
        <f>IFERROR(VLOOKUP(Abfalldokumentation!$B1155,Artikel!A:C,3,FALSE),Abfalldokumentation!$B1155)</f>
        <v>-</v>
      </c>
      <c r="I1155" s="90" t="str">
        <f>VLOOKUP(V1155,'Linien - BU'!A:B,2,FALSE)</f>
        <v>Rest</v>
      </c>
      <c r="J1155" s="91">
        <f t="shared" si="126"/>
        <v>19</v>
      </c>
      <c r="K1155" s="92">
        <f>Abfalldokumentation!$E1155</f>
        <v>44487</v>
      </c>
      <c r="L1155" s="91" t="str">
        <f>IFERROR(IF(AND(OR(Abfalldokumentation!$I1155="BU3",Abfalldokumentation!$I1155="Verkauf"),Abfalldokumentation!$N1155="Schimmel",Abfalldokumentation!$O1155="keinen Abnehmer/kein Schälpersonal"),"Div. Zipfel, ES ohne Verwendung",VLOOKUP(Abfalldokumentation!$M1155,Produktgruppen!A:B,2,FALSE)),"-")</f>
        <v>Rest</v>
      </c>
      <c r="M1155" s="93" t="str">
        <f>IFERROR(VLOOKUP(Abfalldokumentation!$W1155,Artikel!A:C,3,FALSE),Abfalldokumentation!$W1155)</f>
        <v>-</v>
      </c>
      <c r="N1155" s="94" t="str">
        <f>VLOOKUP(D1155,'Liste Gründe'!A:D,2,FALSE)</f>
        <v>Qualitätssicherung</v>
      </c>
      <c r="O1155" s="92" t="str">
        <f>IF(ISBLANK(F1155),VLOOKUP(Abfalldokumentation!$X1155,'Liste Gründe'!A:D,3,FALSE),F1155)</f>
        <v>Sensorik</v>
      </c>
      <c r="P1155" s="94" t="str">
        <f>IF(ISBLANK(Abfalldokumentation!$G1155),"-",Abfalldokumentation!$G1155)</f>
        <v>-</v>
      </c>
      <c r="Q1155" s="93">
        <f t="shared" si="127"/>
        <v>42</v>
      </c>
      <c r="R1155" s="94" t="str">
        <f t="shared" si="128"/>
        <v>Produkte</v>
      </c>
      <c r="S1155" s="94" t="str">
        <f t="shared" si="129"/>
        <v>BUs</v>
      </c>
      <c r="T1155" s="94" t="str">
        <f t="shared" si="130"/>
        <v>Symptome</v>
      </c>
      <c r="U1155" s="94" t="str">
        <f>IFERROR(VLOOKUP(Abfalldokumentation!$W1155,Kennzahlen!S:U,3,FALSE)*Abfalldokumentation!$J1155,"0")</f>
        <v>0</v>
      </c>
      <c r="V1155" s="93" t="str">
        <f>IF(ISBLANK(A1155),VLOOKUP(Abfalldokumentation!$W1155,'Linien - BU'!R:S,2,FALSE),A1155)</f>
        <v>QM</v>
      </c>
      <c r="W1155" s="95" t="str">
        <f t="shared" si="131"/>
        <v>-</v>
      </c>
      <c r="X1155" s="108">
        <f t="shared" si="132"/>
        <v>74</v>
      </c>
      <c r="Y1155"/>
      <c r="Z1155" s="3"/>
      <c r="AB1155" s="3"/>
      <c r="AC1155" s="34"/>
      <c r="AD1155" s="3"/>
      <c r="AE1155" s="3"/>
      <c r="AF1155" s="34"/>
      <c r="AG1155" s="34"/>
      <c r="AH1155" s="34"/>
      <c r="AI1155" s="3"/>
      <c r="AL1155" s="3"/>
      <c r="AM1155" s="3"/>
      <c r="AN1155" s="3"/>
    </row>
    <row r="1156" spans="1:40" ht="30" customHeight="1" x14ac:dyDescent="0.25">
      <c r="A1156" s="50" t="s">
        <v>59</v>
      </c>
      <c r="B1156" s="51" t="s">
        <v>36</v>
      </c>
      <c r="C1156" s="51">
        <v>14.5</v>
      </c>
      <c r="D1156" s="51">
        <v>73</v>
      </c>
      <c r="E1156" s="52">
        <v>44487</v>
      </c>
      <c r="F1156" s="53"/>
      <c r="G1156" s="51"/>
      <c r="H1156" s="55" t="str">
        <f>IFERROR(VLOOKUP(Abfalldokumentation!$B1156,Artikel!A:C,3,FALSE),Abfalldokumentation!$B1156)</f>
        <v>-</v>
      </c>
      <c r="I1156" s="96" t="str">
        <f>VLOOKUP(V1156,'Linien - BU'!A:B,2,FALSE)</f>
        <v>Rest</v>
      </c>
      <c r="J1156" s="97">
        <f t="shared" si="126"/>
        <v>14.5</v>
      </c>
      <c r="K1156" s="98">
        <f>Abfalldokumentation!$E1156</f>
        <v>44487</v>
      </c>
      <c r="L1156" s="97" t="str">
        <f>IFERROR(IF(AND(OR(Abfalldokumentation!$I1156="BU3",Abfalldokumentation!$I1156="Verkauf"),Abfalldokumentation!$N1156="Schimmel",Abfalldokumentation!$O1156="keinen Abnehmer/kein Schälpersonal"),"Div. Zipfel, ES ohne Verwendung",VLOOKUP(Abfalldokumentation!$M1156,Produktgruppen!A:B,2,FALSE)),"-")</f>
        <v>Rest</v>
      </c>
      <c r="M1156" s="99" t="str">
        <f>IFERROR(VLOOKUP(Abfalldokumentation!$W1156,Artikel!A:C,3,FALSE),Abfalldokumentation!$W1156)</f>
        <v>-</v>
      </c>
      <c r="N1156" s="100" t="str">
        <f>VLOOKUP(D1156,'Liste Gründe'!A:D,2,FALSE)</f>
        <v>Qualitätssicherung</v>
      </c>
      <c r="O1156" s="98" t="str">
        <f>IF(ISBLANK(F1156),VLOOKUP(Abfalldokumentation!$X1156,'Liste Gründe'!A:D,3,FALSE),F1156)</f>
        <v>Laborproben</v>
      </c>
      <c r="P1156" s="100" t="str">
        <f>IF(ISBLANK(Abfalldokumentation!$G1156),"-",Abfalldokumentation!$G1156)</f>
        <v>-</v>
      </c>
      <c r="Q1156" s="99">
        <f t="shared" si="127"/>
        <v>42</v>
      </c>
      <c r="R1156" s="100" t="str">
        <f t="shared" si="128"/>
        <v>Produkte</v>
      </c>
      <c r="S1156" s="100" t="str">
        <f t="shared" si="129"/>
        <v>BUs</v>
      </c>
      <c r="T1156" s="100" t="str">
        <f t="shared" si="130"/>
        <v>Symptome</v>
      </c>
      <c r="U1156" s="100" t="str">
        <f>IFERROR(VLOOKUP(Abfalldokumentation!$W1156,Kennzahlen!S:U,3,FALSE)*Abfalldokumentation!$J1156,"0")</f>
        <v>0</v>
      </c>
      <c r="V1156" s="99" t="str">
        <f>IF(ISBLANK(A1156),VLOOKUP(Abfalldokumentation!$W1156,'Linien - BU'!R:S,2,FALSE),A1156)</f>
        <v>Labor</v>
      </c>
      <c r="W1156" s="95" t="str">
        <f t="shared" si="131"/>
        <v>-</v>
      </c>
      <c r="X1156" s="108">
        <f t="shared" si="132"/>
        <v>73</v>
      </c>
      <c r="Y1156"/>
      <c r="Z1156" s="3"/>
      <c r="AB1156" s="3"/>
      <c r="AC1156" s="34"/>
      <c r="AD1156" s="3"/>
      <c r="AE1156" s="3"/>
      <c r="AF1156" s="34"/>
      <c r="AG1156" s="34"/>
      <c r="AH1156" s="34"/>
      <c r="AI1156" s="3"/>
      <c r="AL1156" s="3"/>
      <c r="AM1156" s="3"/>
      <c r="AN1156" s="3"/>
    </row>
    <row r="1157" spans="1:40" ht="30" customHeight="1" x14ac:dyDescent="0.25">
      <c r="A1157" s="56" t="s">
        <v>59</v>
      </c>
      <c r="B1157" s="57" t="s">
        <v>36</v>
      </c>
      <c r="C1157" s="57">
        <v>7.6</v>
      </c>
      <c r="D1157" s="57">
        <v>74</v>
      </c>
      <c r="E1157" s="58">
        <v>44487</v>
      </c>
      <c r="F1157" s="59"/>
      <c r="G1157" s="57"/>
      <c r="H1157" s="61" t="str">
        <f>IFERROR(VLOOKUP(Abfalldokumentation!$B1157,Artikel!A:C,3,FALSE),Abfalldokumentation!$B1157)</f>
        <v>-</v>
      </c>
      <c r="I1157" s="90" t="str">
        <f>VLOOKUP(V1157,'Linien - BU'!A:B,2,FALSE)</f>
        <v>Rest</v>
      </c>
      <c r="J1157" s="91">
        <f t="shared" si="126"/>
        <v>7.6</v>
      </c>
      <c r="K1157" s="92">
        <f>Abfalldokumentation!$E1157</f>
        <v>44487</v>
      </c>
      <c r="L1157" s="91" t="str">
        <f>IFERROR(IF(AND(OR(Abfalldokumentation!$I1157="BU3",Abfalldokumentation!$I1157="Verkauf"),Abfalldokumentation!$N1157="Schimmel",Abfalldokumentation!$O1157="keinen Abnehmer/kein Schälpersonal"),"Div. Zipfel, ES ohne Verwendung",VLOOKUP(Abfalldokumentation!$M1157,Produktgruppen!A:B,2,FALSE)),"-")</f>
        <v>Rest</v>
      </c>
      <c r="M1157" s="93" t="str">
        <f>IFERROR(VLOOKUP(Abfalldokumentation!$W1157,Artikel!A:C,3,FALSE),Abfalldokumentation!$W1157)</f>
        <v>-</v>
      </c>
      <c r="N1157" s="94" t="str">
        <f>VLOOKUP(D1157,'Liste Gründe'!A:D,2,FALSE)</f>
        <v>Qualitätssicherung</v>
      </c>
      <c r="O1157" s="92" t="str">
        <f>IF(ISBLANK(F1157),VLOOKUP(Abfalldokumentation!$X1157,'Liste Gründe'!A:D,3,FALSE),F1157)</f>
        <v>Sensorik</v>
      </c>
      <c r="P1157" s="94" t="str">
        <f>IF(ISBLANK(Abfalldokumentation!$G1157),"-",Abfalldokumentation!$G1157)</f>
        <v>-</v>
      </c>
      <c r="Q1157" s="93">
        <f t="shared" si="127"/>
        <v>42</v>
      </c>
      <c r="R1157" s="94" t="str">
        <f t="shared" si="128"/>
        <v>Produkte</v>
      </c>
      <c r="S1157" s="94" t="str">
        <f t="shared" si="129"/>
        <v>BUs</v>
      </c>
      <c r="T1157" s="94" t="str">
        <f t="shared" si="130"/>
        <v>Symptome</v>
      </c>
      <c r="U1157" s="94" t="str">
        <f>IFERROR(VLOOKUP(Abfalldokumentation!$W1157,Kennzahlen!S:U,3,FALSE)*Abfalldokumentation!$J1157,"0")</f>
        <v>0</v>
      </c>
      <c r="V1157" s="93" t="str">
        <f>IF(ISBLANK(A1157),VLOOKUP(Abfalldokumentation!$W1157,'Linien - BU'!R:S,2,FALSE),A1157)</f>
        <v>Labor</v>
      </c>
      <c r="W1157" s="95" t="str">
        <f t="shared" si="131"/>
        <v>-</v>
      </c>
      <c r="X1157" s="108">
        <f t="shared" si="132"/>
        <v>74</v>
      </c>
      <c r="Y1157"/>
      <c r="Z1157" s="3"/>
      <c r="AB1157" s="3"/>
      <c r="AC1157" s="34"/>
      <c r="AD1157" s="3"/>
      <c r="AE1157" s="3"/>
      <c r="AF1157" s="34"/>
      <c r="AG1157" s="34"/>
      <c r="AH1157" s="34"/>
      <c r="AI1157" s="3"/>
      <c r="AL1157" s="3"/>
      <c r="AM1157" s="3"/>
      <c r="AN1157" s="3"/>
    </row>
    <row r="1158" spans="1:40" ht="30" customHeight="1" x14ac:dyDescent="0.25">
      <c r="A1158" s="50" t="s">
        <v>149</v>
      </c>
      <c r="B1158" s="51" t="s">
        <v>15156</v>
      </c>
      <c r="C1158" s="51">
        <v>63</v>
      </c>
      <c r="D1158" s="51">
        <v>61</v>
      </c>
      <c r="E1158" s="52">
        <v>44487</v>
      </c>
      <c r="F1158" s="53" t="s">
        <v>15159</v>
      </c>
      <c r="G1158" s="51"/>
      <c r="H1158" s="55" t="str">
        <f>IFERROR(VLOOKUP(Abfalldokumentation!$B1158,Artikel!A:C,3,FALSE),Abfalldokumentation!$B1158)</f>
        <v>Brie</v>
      </c>
      <c r="I1158" s="96" t="str">
        <f>VLOOKUP(V1158,'Linien - BU'!A:B,2,FALSE)</f>
        <v>Rest</v>
      </c>
      <c r="J1158" s="97">
        <f t="shared" si="126"/>
        <v>63</v>
      </c>
      <c r="K1158" s="98">
        <f>Abfalldokumentation!$E1158</f>
        <v>44487</v>
      </c>
      <c r="L1158" s="97" t="str">
        <f>IFERROR(IF(AND(OR(Abfalldokumentation!$I1158="BU3",Abfalldokumentation!$I1158="Verkauf"),Abfalldokumentation!$N1158="Schimmel",Abfalldokumentation!$O1158="keinen Abnehmer/kein Schälpersonal"),"Div. Zipfel, ES ohne Verwendung",VLOOKUP(Abfalldokumentation!$M1158,Produktgruppen!A:B,2,FALSE)),"-")</f>
        <v>Rohware</v>
      </c>
      <c r="M1158" s="99" t="str">
        <f>IFERROR(VLOOKUP(Abfalldokumentation!$W1158,Artikel!A:C,3,FALSE),Abfalldokumentation!$W1158)</f>
        <v>Brie</v>
      </c>
      <c r="N1158" s="100" t="str">
        <f>VLOOKUP(D1158,'Liste Gründe'!A:D,2,FALSE)</f>
        <v>keinen Verwendungszweck</v>
      </c>
      <c r="O1158" s="98" t="str">
        <f>IF(ISBLANK(F1158),VLOOKUP(Abfalldokumentation!$X1158,'Liste Gründe'!A:D,3,FALSE),F1158)</f>
        <v>Mäusebefall in Rohware</v>
      </c>
      <c r="P1158" s="100" t="str">
        <f>IF(ISBLANK(Abfalldokumentation!$G1158),"-",Abfalldokumentation!$G1158)</f>
        <v>-</v>
      </c>
      <c r="Q1158" s="99">
        <f t="shared" si="127"/>
        <v>42</v>
      </c>
      <c r="R1158" s="100" t="str">
        <f t="shared" si="128"/>
        <v>Produkte</v>
      </c>
      <c r="S1158" s="100" t="str">
        <f t="shared" si="129"/>
        <v>BUs</v>
      </c>
      <c r="T1158" s="100" t="str">
        <f t="shared" si="130"/>
        <v>Symptome</v>
      </c>
      <c r="U1158" s="100" t="str">
        <f>IFERROR(VLOOKUP(Abfalldokumentation!$W1158,Kennzahlen!S:U,3,FALSE)*Abfalldokumentation!$J1158,"0")</f>
        <v>0</v>
      </c>
      <c r="V1158" s="99" t="str">
        <f>IF(ISBLANK(A1158),VLOOKUP(Abfalldokumentation!$W1158,'Linien - BU'!R:S,2,FALSE),A1158)</f>
        <v>Muster</v>
      </c>
      <c r="W1158" s="95" t="str">
        <f t="shared" si="131"/>
        <v>Brie</v>
      </c>
      <c r="X1158" s="108">
        <f t="shared" si="132"/>
        <v>61</v>
      </c>
      <c r="Y1158"/>
      <c r="Z1158" s="3"/>
      <c r="AB1158" s="3"/>
      <c r="AC1158" s="34"/>
      <c r="AD1158" s="3"/>
      <c r="AE1158" s="3"/>
      <c r="AF1158" s="34"/>
      <c r="AG1158" s="34"/>
      <c r="AH1158" s="34"/>
      <c r="AI1158" s="3"/>
      <c r="AL1158" s="3"/>
      <c r="AM1158" s="3"/>
      <c r="AN1158" s="3"/>
    </row>
    <row r="1159" spans="1:40" ht="30" customHeight="1" x14ac:dyDescent="0.25">
      <c r="A1159" s="56" t="s">
        <v>41</v>
      </c>
      <c r="B1159" s="57" t="s">
        <v>359</v>
      </c>
      <c r="C1159" s="57">
        <v>75.599999999999994</v>
      </c>
      <c r="D1159" s="57">
        <v>40</v>
      </c>
      <c r="E1159" s="58">
        <v>44487</v>
      </c>
      <c r="F1159" s="59"/>
      <c r="G1159" s="57"/>
      <c r="H1159" s="61" t="str">
        <f>IFERROR(VLOOKUP(Abfalldokumentation!$B1159,Artikel!A:C,3,FALSE),Abfalldokumentation!$B1159)</f>
        <v>Creme Noblesse</v>
      </c>
      <c r="I1159" s="90" t="str">
        <f>VLOOKUP(V1159,'Linien - BU'!A:B,2,FALSE)</f>
        <v>BU1</v>
      </c>
      <c r="J1159" s="91">
        <f t="shared" si="126"/>
        <v>75.599999999999994</v>
      </c>
      <c r="K1159" s="92">
        <f>Abfalldokumentation!$E1159</f>
        <v>44487</v>
      </c>
      <c r="L1159" s="91" t="str">
        <f>IFERROR(IF(AND(OR(Abfalldokumentation!$I1159="BU3",Abfalldokumentation!$I1159="Verkauf"),Abfalldokumentation!$N1159="Schimmel",Abfalldokumentation!$O1159="keinen Abnehmer/kein Schälpersonal"),"Div. Zipfel, ES ohne Verwendung",VLOOKUP(Abfalldokumentation!$M1159,Produktgruppen!A:B,2,FALSE)),"-")</f>
        <v>Fertigware</v>
      </c>
      <c r="M1159" s="93" t="str">
        <f>IFERROR(VLOOKUP(Abfalldokumentation!$W1159,Artikel!A:C,3,FALSE),Abfalldokumentation!$W1159)</f>
        <v>Creme Noblesse</v>
      </c>
      <c r="N1159" s="94" t="str">
        <f>VLOOKUP(D1159,'Liste Gründe'!A:D,2,FALSE)</f>
        <v>Rest</v>
      </c>
      <c r="O1159" s="92" t="str">
        <f>IF(ISBLANK(F1159),VLOOKUP(Abfalldokumentation!$X1159,'Liste Gründe'!A:D,3,FALSE),F1159)</f>
        <v>Metall</v>
      </c>
      <c r="P1159" s="94" t="str">
        <f>IF(ISBLANK(Abfalldokumentation!$G1159),"-",Abfalldokumentation!$G1159)</f>
        <v>-</v>
      </c>
      <c r="Q1159" s="93">
        <f t="shared" si="127"/>
        <v>42</v>
      </c>
      <c r="R1159" s="94" t="str">
        <f t="shared" si="128"/>
        <v>Produkte</v>
      </c>
      <c r="S1159" s="94" t="str">
        <f t="shared" si="129"/>
        <v>BUs</v>
      </c>
      <c r="T1159" s="94" t="str">
        <f t="shared" si="130"/>
        <v>Symptome</v>
      </c>
      <c r="U1159" s="94" t="str">
        <f>IFERROR(VLOOKUP(Abfalldokumentation!$W1159,Kennzahlen!S:U,3,FALSE)*Abfalldokumentation!$J1159,"0")</f>
        <v>0</v>
      </c>
      <c r="V1159" s="93" t="str">
        <f>IF(ISBLANK(A1159),VLOOKUP(Abfalldokumentation!$W1159,'Linien - BU'!R:S,2,FALSE),A1159)</f>
        <v>Schmelze</v>
      </c>
      <c r="W1159" s="95" t="str">
        <f t="shared" si="131"/>
        <v>Creme Noblesse</v>
      </c>
      <c r="X1159" s="108">
        <f t="shared" si="132"/>
        <v>40</v>
      </c>
      <c r="Y1159"/>
      <c r="Z1159" s="3"/>
      <c r="AB1159" s="3"/>
      <c r="AC1159" s="34"/>
      <c r="AD1159" s="3"/>
      <c r="AE1159" s="3"/>
      <c r="AF1159" s="34"/>
      <c r="AG1159" s="34"/>
      <c r="AH1159" s="34"/>
      <c r="AI1159" s="3"/>
      <c r="AL1159" s="3"/>
      <c r="AM1159" s="3"/>
      <c r="AN1159" s="3"/>
    </row>
    <row r="1160" spans="1:40" ht="30" customHeight="1" x14ac:dyDescent="0.25">
      <c r="A1160" s="50" t="s">
        <v>7</v>
      </c>
      <c r="B1160" s="51" t="s">
        <v>15157</v>
      </c>
      <c r="C1160" s="51">
        <v>162</v>
      </c>
      <c r="D1160" s="51">
        <v>12</v>
      </c>
      <c r="E1160" s="52">
        <v>44487</v>
      </c>
      <c r="F1160" s="53" t="s">
        <v>173</v>
      </c>
      <c r="G1160" s="51"/>
      <c r="H1160" s="55" t="str">
        <f>IFERROR(VLOOKUP(Abfalldokumentation!$B1160,Artikel!A:C,3,FALSE),Abfalldokumentation!$B1160)</f>
        <v>Fertigpackung</v>
      </c>
      <c r="I1160" s="96" t="str">
        <f>VLOOKUP(V1160,'Linien - BU'!A:B,2,FALSE)</f>
        <v>BU2</v>
      </c>
      <c r="J1160" s="97">
        <f t="shared" si="126"/>
        <v>162</v>
      </c>
      <c r="K1160" s="98">
        <f>Abfalldokumentation!$E1160</f>
        <v>44487</v>
      </c>
      <c r="L1160" s="97" t="str">
        <f>IFERROR(IF(AND(OR(Abfalldokumentation!$I1160="BU3",Abfalldokumentation!$I1160="Verkauf"),Abfalldokumentation!$N1160="Schimmel",Abfalldokumentation!$O1160="keinen Abnehmer/kein Schälpersonal"),"Div. Zipfel, ES ohne Verwendung",VLOOKUP(Abfalldokumentation!$M1160,Produktgruppen!A:B,2,FALSE)),"-")</f>
        <v>Fertigware</v>
      </c>
      <c r="M1160" s="99" t="str">
        <f>IFERROR(VLOOKUP(Abfalldokumentation!$W1160,Artikel!A:C,3,FALSE),Abfalldokumentation!$W1160)</f>
        <v>Fertigpackung</v>
      </c>
      <c r="N1160" s="100" t="str">
        <f>VLOOKUP(D1160,'Liste Gründe'!A:D,2,FALSE)</f>
        <v>Schimmel</v>
      </c>
      <c r="O1160" s="98" t="str">
        <f>IF(ISBLANK(F1160),VLOOKUP(Abfalldokumentation!$X1160,'Liste Gründe'!A:D,3,FALSE),F1160)</f>
        <v>Luftzieher</v>
      </c>
      <c r="P1160" s="100" t="str">
        <f>IF(ISBLANK(Abfalldokumentation!$G1160),"-",Abfalldokumentation!$G1160)</f>
        <v>-</v>
      </c>
      <c r="Q1160" s="99">
        <f t="shared" si="127"/>
        <v>42</v>
      </c>
      <c r="R1160" s="100" t="str">
        <f t="shared" si="128"/>
        <v>Produkte</v>
      </c>
      <c r="S1160" s="100" t="str">
        <f t="shared" si="129"/>
        <v>BUs</v>
      </c>
      <c r="T1160" s="100" t="str">
        <f t="shared" si="130"/>
        <v>Symptome</v>
      </c>
      <c r="U1160" s="100" t="str">
        <f>IFERROR(VLOOKUP(Abfalldokumentation!$W1160,Kennzahlen!S:U,3,FALSE)*Abfalldokumentation!$J1160,"0")</f>
        <v>0</v>
      </c>
      <c r="V1160" s="99" t="str">
        <f>IF(ISBLANK(A1160),VLOOKUP(Abfalldokumentation!$W1160,'Linien - BU'!R:S,2,FALSE),A1160)</f>
        <v>BU2</v>
      </c>
      <c r="W1160" s="95" t="str">
        <f t="shared" si="131"/>
        <v>Fertigpackung</v>
      </c>
      <c r="X1160" s="108">
        <f t="shared" si="132"/>
        <v>12</v>
      </c>
      <c r="Y1160"/>
      <c r="Z1160" s="3"/>
      <c r="AB1160" s="3"/>
      <c r="AC1160" s="34"/>
      <c r="AD1160" s="3"/>
      <c r="AE1160" s="3"/>
      <c r="AF1160" s="34"/>
      <c r="AG1160" s="34"/>
      <c r="AH1160" s="34"/>
      <c r="AI1160" s="3"/>
      <c r="AL1160" s="3"/>
      <c r="AM1160" s="3"/>
      <c r="AN1160" s="3"/>
    </row>
    <row r="1161" spans="1:40" ht="30" customHeight="1" x14ac:dyDescent="0.25">
      <c r="A1161" s="56" t="s">
        <v>376</v>
      </c>
      <c r="B1161" s="57" t="s">
        <v>119</v>
      </c>
      <c r="C1161" s="57">
        <v>21</v>
      </c>
      <c r="D1161" s="57">
        <v>30</v>
      </c>
      <c r="E1161" s="58">
        <v>44487</v>
      </c>
      <c r="F1161" s="59"/>
      <c r="G1161" s="57"/>
      <c r="H1161" s="61" t="str">
        <f>IFERROR(VLOOKUP(Abfalldokumentation!$B1161,Artikel!A:C,3,FALSE),Abfalldokumentation!$B1161)</f>
        <v>RW Natur</v>
      </c>
      <c r="I1161" s="90" t="str">
        <f>VLOOKUP(V1161,'Linien - BU'!A:B,2,FALSE)</f>
        <v>BU3</v>
      </c>
      <c r="J1161" s="91">
        <f t="shared" si="126"/>
        <v>21</v>
      </c>
      <c r="K1161" s="92">
        <f>Abfalldokumentation!$E1161</f>
        <v>44487</v>
      </c>
      <c r="L1161" s="91" t="str">
        <f>IFERROR(IF(AND(OR(Abfalldokumentation!$I1161="BU3",Abfalldokumentation!$I1161="Verkauf"),Abfalldokumentation!$N1161="Schimmel",Abfalldokumentation!$O1161="keinen Abnehmer/kein Schälpersonal"),"Div. Zipfel, ES ohne Verwendung",VLOOKUP(Abfalldokumentation!$M1161,Produktgruppen!A:B,2,FALSE)),"-")</f>
        <v>RW</v>
      </c>
      <c r="M1161" s="93" t="str">
        <f>IFERROR(VLOOKUP(Abfalldokumentation!$W1161,Artikel!A:C,3,FALSE),Abfalldokumentation!$W1161)</f>
        <v>RW Natur</v>
      </c>
      <c r="N1161" s="94" t="str">
        <f>VLOOKUP(D1161,'Liste Gründe'!A:D,2,FALSE)</f>
        <v>Linienbezogen</v>
      </c>
      <c r="O1161" s="92" t="str">
        <f>IF(ISBLANK(F1161),VLOOKUP(Abfalldokumentation!$X1161,'Liste Gründe'!A:D,3,FALSE),F1161)</f>
        <v>Maschinenabfall</v>
      </c>
      <c r="P1161" s="94" t="str">
        <f>IF(ISBLANK(Abfalldokumentation!$G1161),"-",Abfalldokumentation!$G1161)</f>
        <v>-</v>
      </c>
      <c r="Q1161" s="93">
        <f t="shared" si="127"/>
        <v>42</v>
      </c>
      <c r="R1161" s="94" t="str">
        <f t="shared" si="128"/>
        <v>Produkte</v>
      </c>
      <c r="S1161" s="94" t="str">
        <f t="shared" si="129"/>
        <v>BUs</v>
      </c>
      <c r="T1161" s="94" t="str">
        <f t="shared" si="130"/>
        <v>Symptome</v>
      </c>
      <c r="U1161" s="94" t="str">
        <f>IFERROR(VLOOKUP(Abfalldokumentation!$W1161,Kennzahlen!S:U,3,FALSE)*Abfalldokumentation!$J1161,"0")</f>
        <v>0</v>
      </c>
      <c r="V1161" s="93" t="str">
        <f>IF(ISBLANK(A1161),VLOOKUP(Abfalldokumentation!$W1161,'Linien - BU'!R:S,2,FALSE),A1161)</f>
        <v>L18</v>
      </c>
      <c r="W1161" s="95" t="str">
        <f t="shared" si="131"/>
        <v>RW Natur</v>
      </c>
      <c r="X1161" s="108">
        <f t="shared" si="132"/>
        <v>30</v>
      </c>
      <c r="Y1161"/>
      <c r="Z1161" s="3"/>
      <c r="AB1161" s="3"/>
      <c r="AC1161" s="34"/>
      <c r="AD1161" s="3"/>
      <c r="AE1161" s="3"/>
      <c r="AF1161" s="34"/>
      <c r="AG1161" s="34"/>
      <c r="AH1161" s="34"/>
      <c r="AI1161" s="3"/>
      <c r="AL1161" s="3"/>
      <c r="AM1161" s="3"/>
      <c r="AN1161" s="3"/>
    </row>
    <row r="1162" spans="1:40" ht="30" customHeight="1" x14ac:dyDescent="0.25">
      <c r="A1162" s="50" t="s">
        <v>15138</v>
      </c>
      <c r="B1162" s="51">
        <v>29500477</v>
      </c>
      <c r="C1162" s="51">
        <v>80</v>
      </c>
      <c r="D1162" s="51">
        <v>43</v>
      </c>
      <c r="E1162" s="52">
        <v>44488</v>
      </c>
      <c r="F1162" s="53"/>
      <c r="G1162" s="51"/>
      <c r="H1162" s="65" t="str">
        <f>IFERROR(VLOOKUP(Abfalldokumentation!$B1162,Artikel!A:C,3,FALSE),Abfalldokumentation!$B1162)</f>
        <v>VOS Bergkäse 10kg Beute</v>
      </c>
      <c r="I1162" s="96" t="str">
        <f>VLOOKUP(V1162,'Linien - BU'!A:B,2,FALSE)</f>
        <v>Rest</v>
      </c>
      <c r="J1162" s="97">
        <f t="shared" si="126"/>
        <v>80</v>
      </c>
      <c r="K1162" s="98">
        <f>Abfalldokumentation!$E1162</f>
        <v>44488</v>
      </c>
      <c r="L1162" s="97" t="str">
        <f>IFERROR(IF(AND(OR(Abfalldokumentation!$I1162="BU3",Abfalldokumentation!$I1162="Verkauf"),Abfalldokumentation!$N1162="Schimmel",Abfalldokumentation!$O1162="keinen Abnehmer/kein Schälpersonal"),"Div. Zipfel, ES ohne Verwendung",VLOOKUP(Abfalldokumentation!$M1162,Produktgruppen!A:B,2,FALSE)),"-")</f>
        <v>Vorschmelz</v>
      </c>
      <c r="M1162" s="99" t="str">
        <f>IFERROR(VLOOKUP(Abfalldokumentation!$W1162,Artikel!A:C,3,FALSE),Abfalldokumentation!$W1162)</f>
        <v>VOS Bergkäse 10kg Beute</v>
      </c>
      <c r="N1162" s="100" t="str">
        <f>VLOOKUP(D1162,'Liste Gründe'!A:D,2,FALSE)</f>
        <v>Qualitätsprobleme</v>
      </c>
      <c r="O1162" s="98" t="str">
        <f>IF(ISBLANK(F1162),VLOOKUP(Abfalldokumentation!$X1162,'Liste Gründe'!A:D,3,FALSE),F1162)</f>
        <v>Produkt durchwässert</v>
      </c>
      <c r="P1162" s="100" t="str">
        <f>IF(ISBLANK(Abfalldokumentation!$G1162),"-",Abfalldokumentation!$G1162)</f>
        <v>-</v>
      </c>
      <c r="Q1162" s="99">
        <f t="shared" si="127"/>
        <v>42</v>
      </c>
      <c r="R1162" s="100" t="str">
        <f t="shared" si="128"/>
        <v>Produkte</v>
      </c>
      <c r="S1162" s="100" t="str">
        <f t="shared" si="129"/>
        <v>BUs</v>
      </c>
      <c r="T1162" s="100" t="str">
        <f t="shared" si="130"/>
        <v>Symptome</v>
      </c>
      <c r="U1162" s="100">
        <f>IFERROR(VLOOKUP(Abfalldokumentation!$W1162,Kennzahlen!S:U,3,FALSE)*Abfalldokumentation!$J1162,"0")</f>
        <v>40</v>
      </c>
      <c r="V1162" s="99" t="str">
        <f>IF(ISBLANK(A1162),VLOOKUP(Abfalldokumentation!$W1162,'Linien - BU'!R:S,2,FALSE),A1162)</f>
        <v>Außenlager</v>
      </c>
      <c r="W1162" s="95">
        <f t="shared" si="131"/>
        <v>29500477</v>
      </c>
      <c r="X1162" s="108">
        <f t="shared" si="132"/>
        <v>43</v>
      </c>
      <c r="Y1162"/>
      <c r="Z1162" s="3"/>
      <c r="AB1162" s="3"/>
      <c r="AC1162" s="34"/>
      <c r="AD1162" s="3"/>
      <c r="AE1162" s="3"/>
      <c r="AF1162" s="34"/>
      <c r="AG1162" s="34"/>
      <c r="AH1162" s="34"/>
      <c r="AI1162" s="3"/>
      <c r="AL1162" s="3"/>
      <c r="AM1162" s="3"/>
      <c r="AN1162" s="3"/>
    </row>
    <row r="1163" spans="1:40" ht="30" customHeight="1" x14ac:dyDescent="0.25">
      <c r="A1163" s="56" t="s">
        <v>9</v>
      </c>
      <c r="B1163" s="57">
        <v>29500482</v>
      </c>
      <c r="C1163" s="57">
        <v>13</v>
      </c>
      <c r="D1163" s="57">
        <v>12</v>
      </c>
      <c r="E1163" s="58">
        <v>44488</v>
      </c>
      <c r="F1163" s="59"/>
      <c r="G1163" s="57"/>
      <c r="H1163" s="66" t="str">
        <f>IFERROR(VLOOKUP(Abfalldokumentation!$B1163,Artikel!A:C,3,FALSE),Abfalldokumentation!$B1163)</f>
        <v>VOS Schwarzer Pfeffer R</v>
      </c>
      <c r="I1163" s="90" t="str">
        <f>VLOOKUP(V1163,'Linien - BU'!A:B,2,FALSE)</f>
        <v>BU4</v>
      </c>
      <c r="J1163" s="91">
        <f t="shared" si="126"/>
        <v>13</v>
      </c>
      <c r="K1163" s="92">
        <f>Abfalldokumentation!$E1163</f>
        <v>44488</v>
      </c>
      <c r="L1163" s="91" t="str">
        <f>IFERROR(IF(AND(OR(Abfalldokumentation!$I1163="BU3",Abfalldokumentation!$I1163="Verkauf"),Abfalldokumentation!$N1163="Schimmel",Abfalldokumentation!$O1163="keinen Abnehmer/kein Schälpersonal"),"Div. Zipfel, ES ohne Verwendung",VLOOKUP(Abfalldokumentation!$M1163,Produktgruppen!A:B,2,FALSE)),"-")</f>
        <v>Vorschmelz</v>
      </c>
      <c r="M1163" s="93" t="str">
        <f>IFERROR(VLOOKUP(Abfalldokumentation!$W1163,Artikel!A:C,3,FALSE),Abfalldokumentation!$W1163)</f>
        <v>VOS Schwarzer Pfeffer R</v>
      </c>
      <c r="N1163" s="94" t="str">
        <f>VLOOKUP(D1163,'Liste Gründe'!A:D,2,FALSE)</f>
        <v>Schimmel</v>
      </c>
      <c r="O1163" s="92" t="str">
        <f>IF(ISBLANK(F1163),VLOOKUP(Abfalldokumentation!$X1163,'Liste Gründe'!A:D,3,FALSE),F1163)</f>
        <v>Schimmel</v>
      </c>
      <c r="P1163" s="94" t="str">
        <f>IF(ISBLANK(Abfalldokumentation!$G1163),"-",Abfalldokumentation!$G1163)</f>
        <v>-</v>
      </c>
      <c r="Q1163" s="93">
        <f t="shared" si="127"/>
        <v>42</v>
      </c>
      <c r="R1163" s="94" t="str">
        <f t="shared" si="128"/>
        <v>Produkte</v>
      </c>
      <c r="S1163" s="94" t="str">
        <f t="shared" si="129"/>
        <v>BUs</v>
      </c>
      <c r="T1163" s="94" t="str">
        <f t="shared" si="130"/>
        <v>Symptome</v>
      </c>
      <c r="U1163" s="94">
        <f>IFERROR(VLOOKUP(Abfalldokumentation!$W1163,Kennzahlen!S:U,3,FALSE)*Abfalldokumentation!$J1163,"0")</f>
        <v>6.5</v>
      </c>
      <c r="V1163" s="93" t="str">
        <f>IF(ISBLANK(A1163),VLOOKUP(Abfalldokumentation!$W1163,'Linien - BU'!R:S,2,FALSE),A1163)</f>
        <v>BU4</v>
      </c>
      <c r="W1163" s="95">
        <f t="shared" si="131"/>
        <v>29500482</v>
      </c>
      <c r="X1163" s="108">
        <f t="shared" si="132"/>
        <v>12</v>
      </c>
      <c r="Y1163"/>
      <c r="Z1163" s="3"/>
      <c r="AB1163" s="3"/>
      <c r="AC1163" s="34"/>
      <c r="AD1163" s="3"/>
      <c r="AE1163" s="3"/>
      <c r="AF1163" s="34"/>
      <c r="AG1163" s="34"/>
      <c r="AH1163" s="34"/>
      <c r="AI1163" s="3"/>
      <c r="AL1163" s="3"/>
      <c r="AM1163" s="3"/>
      <c r="AN1163" s="3"/>
    </row>
    <row r="1164" spans="1:40" ht="30" customHeight="1" x14ac:dyDescent="0.25">
      <c r="A1164" s="50" t="s">
        <v>8</v>
      </c>
      <c r="B1164" s="51">
        <v>29500498</v>
      </c>
      <c r="C1164" s="51">
        <v>243</v>
      </c>
      <c r="D1164" s="51">
        <v>12</v>
      </c>
      <c r="E1164" s="52">
        <v>44488</v>
      </c>
      <c r="F1164" s="53" t="s">
        <v>15037</v>
      </c>
      <c r="G1164" s="51"/>
      <c r="H1164" s="55" t="str">
        <f>IFERROR(VLOOKUP(Abfalldokumentation!$B1164,Artikel!A:C,3,FALSE),Abfalldokumentation!$B1164)</f>
        <v>VOS Räucher Natur Natri</v>
      </c>
      <c r="I1164" s="96" t="str">
        <f>VLOOKUP(V1164,'Linien - BU'!A:B,2,FALSE)</f>
        <v>BU3</v>
      </c>
      <c r="J1164" s="97">
        <f t="shared" si="126"/>
        <v>243</v>
      </c>
      <c r="K1164" s="98">
        <f>Abfalldokumentation!$E1164</f>
        <v>44488</v>
      </c>
      <c r="L1164" s="97" t="str">
        <f>IFERROR(IF(AND(OR(Abfalldokumentation!$I1164="BU3",Abfalldokumentation!$I1164="Verkauf"),Abfalldokumentation!$N1164="Schimmel",Abfalldokumentation!$O1164="keinen Abnehmer/kein Schälpersonal"),"Div. Zipfel, ES ohne Verwendung",VLOOKUP(Abfalldokumentation!$M1164,Produktgruppen!A:B,2,FALSE)),"-")</f>
        <v>Vorschmelz</v>
      </c>
      <c r="M1164" s="99" t="str">
        <f>IFERROR(VLOOKUP(Abfalldokumentation!$W1164,Artikel!A:C,3,FALSE),Abfalldokumentation!$W1164)</f>
        <v>VOS Räucher Natur Natri</v>
      </c>
      <c r="N1164" s="100" t="str">
        <f>VLOOKUP(D1164,'Liste Gründe'!A:D,2,FALSE)</f>
        <v>Schimmel</v>
      </c>
      <c r="O1164" s="98" t="str">
        <f>IF(ISBLANK(F1164),VLOOKUP(Abfalldokumentation!$X1164,'Liste Gründe'!A:D,3,FALSE),F1164)</f>
        <v>VOS &gt; Einsatz</v>
      </c>
      <c r="P1164" s="100" t="str">
        <f>IF(ISBLANK(Abfalldokumentation!$G1164),"-",Abfalldokumentation!$G1164)</f>
        <v>-</v>
      </c>
      <c r="Q1164" s="99">
        <f t="shared" si="127"/>
        <v>42</v>
      </c>
      <c r="R1164" s="100" t="str">
        <f t="shared" si="128"/>
        <v>Produkte</v>
      </c>
      <c r="S1164" s="100" t="str">
        <f t="shared" si="129"/>
        <v>BUs</v>
      </c>
      <c r="T1164" s="100" t="str">
        <f t="shared" si="130"/>
        <v>Symptome</v>
      </c>
      <c r="U1164" s="100">
        <f>IFERROR(VLOOKUP(Abfalldokumentation!$W1164,Kennzahlen!S:U,3,FALSE)*Abfalldokumentation!$J1164,"0")</f>
        <v>121.5</v>
      </c>
      <c r="V1164" s="99" t="str">
        <f>IF(ISBLANK(A1164),VLOOKUP(Abfalldokumentation!$W1164,'Linien - BU'!R:S,2,FALSE),A1164)</f>
        <v>BU3</v>
      </c>
      <c r="W1164" s="95">
        <f t="shared" si="131"/>
        <v>29500498</v>
      </c>
      <c r="X1164" s="108">
        <f t="shared" si="132"/>
        <v>12</v>
      </c>
      <c r="Y1164"/>
      <c r="Z1164" s="3"/>
      <c r="AB1164" s="3"/>
      <c r="AC1164" s="34"/>
      <c r="AD1164" s="3"/>
      <c r="AE1164" s="3"/>
      <c r="AF1164" s="34"/>
      <c r="AG1164" s="34"/>
      <c r="AH1164" s="34"/>
      <c r="AI1164" s="3"/>
      <c r="AL1164" s="3"/>
      <c r="AM1164" s="3"/>
      <c r="AN1164" s="3"/>
    </row>
    <row r="1165" spans="1:40" ht="30" customHeight="1" x14ac:dyDescent="0.25">
      <c r="A1165" s="56" t="s">
        <v>8</v>
      </c>
      <c r="B1165" s="57">
        <v>29500821</v>
      </c>
      <c r="C1165" s="57">
        <v>616</v>
      </c>
      <c r="D1165" s="57">
        <v>80</v>
      </c>
      <c r="E1165" s="58">
        <v>44488</v>
      </c>
      <c r="F1165" s="59"/>
      <c r="G1165" s="57"/>
      <c r="H1165" s="66" t="str">
        <f>IFERROR(VLOOKUP(Abfalldokumentation!$B1165,Artikel!A:C,3,FALSE),Abfalldokumentation!$B1165)</f>
        <v>ABS Gouda Mittelalt 45%</v>
      </c>
      <c r="I1165" s="90" t="str">
        <f>VLOOKUP(V1165,'Linien - BU'!A:B,2,FALSE)</f>
        <v>BU3</v>
      </c>
      <c r="J1165" s="91">
        <f t="shared" si="126"/>
        <v>616</v>
      </c>
      <c r="K1165" s="92">
        <f>Abfalldokumentation!$E1165</f>
        <v>44488</v>
      </c>
      <c r="L1165" s="91" t="str">
        <f>IFERROR(IF(AND(OR(Abfalldokumentation!$I1165="BU3",Abfalldokumentation!$I1165="Verkauf"),Abfalldokumentation!$N1165="Schimmel",Abfalldokumentation!$O1165="keinen Abnehmer/kein Schälpersonal"),"Div. Zipfel, ES ohne Verwendung",VLOOKUP(Abfalldokumentation!$M1165,Produktgruppen!A:B,2,FALSE)),"-")</f>
        <v>ABS</v>
      </c>
      <c r="M1165" s="93" t="str">
        <f>IFERROR(VLOOKUP(Abfalldokumentation!$W1165,Artikel!A:C,3,FALSE),Abfalldokumentation!$W1165)</f>
        <v>ABS Gouda Mittelalt 45%</v>
      </c>
      <c r="N1165" s="94" t="str">
        <f>VLOOKUP(D1165,'Liste Gründe'!A:D,2,FALSE)</f>
        <v>Verpackungsfehler</v>
      </c>
      <c r="O1165" s="92" t="str">
        <f>IF(ISBLANK(F1165),VLOOKUP(Abfalldokumentation!$X1165,'Liste Gründe'!A:D,3,FALSE),F1165)</f>
        <v>blaues Klebeband im Produkt</v>
      </c>
      <c r="P1165" s="94" t="str">
        <f>IF(ISBLANK(Abfalldokumentation!$G1165),"-",Abfalldokumentation!$G1165)</f>
        <v>-</v>
      </c>
      <c r="Q1165" s="93">
        <f t="shared" si="127"/>
        <v>42</v>
      </c>
      <c r="R1165" s="94" t="str">
        <f t="shared" si="128"/>
        <v>Produkte</v>
      </c>
      <c r="S1165" s="94" t="str">
        <f t="shared" si="129"/>
        <v>BUs</v>
      </c>
      <c r="T1165" s="94" t="str">
        <f t="shared" si="130"/>
        <v>Symptome</v>
      </c>
      <c r="U1165" s="94">
        <f>IFERROR(VLOOKUP(Abfalldokumentation!$W1165,Kennzahlen!S:U,3,FALSE)*Abfalldokumentation!$J1165,"0")</f>
        <v>1232</v>
      </c>
      <c r="V1165" s="93" t="str">
        <f>IF(ISBLANK(A1165),VLOOKUP(Abfalldokumentation!$W1165,'Linien - BU'!R:S,2,FALSE),A1165)</f>
        <v>BU3</v>
      </c>
      <c r="W1165" s="95">
        <f t="shared" si="131"/>
        <v>29500821</v>
      </c>
      <c r="X1165" s="108">
        <f t="shared" si="132"/>
        <v>80</v>
      </c>
      <c r="Y1165"/>
      <c r="Z1165" s="3"/>
      <c r="AB1165" s="3"/>
      <c r="AC1165" s="34"/>
      <c r="AD1165" s="3"/>
      <c r="AE1165" s="3"/>
      <c r="AF1165" s="34"/>
      <c r="AG1165" s="34"/>
      <c r="AH1165" s="34"/>
      <c r="AI1165" s="3"/>
      <c r="AL1165" s="3"/>
      <c r="AM1165" s="3"/>
      <c r="AN1165" s="3"/>
    </row>
    <row r="1166" spans="1:40" ht="30" customHeight="1" x14ac:dyDescent="0.25">
      <c r="A1166" s="50" t="s">
        <v>9</v>
      </c>
      <c r="B1166" s="51">
        <v>29500885</v>
      </c>
      <c r="C1166" s="51">
        <v>19</v>
      </c>
      <c r="D1166" s="51">
        <v>12</v>
      </c>
      <c r="E1166" s="52">
        <v>44488</v>
      </c>
      <c r="F1166" s="53"/>
      <c r="G1166" s="51"/>
      <c r="H1166" s="65" t="str">
        <f>IFERROR(VLOOKUP(Abfalldokumentation!$B1166,Artikel!A:C,3,FALSE),Abfalldokumentation!$B1166)</f>
        <v>ABS HEUBL</v>
      </c>
      <c r="I1166" s="96" t="str">
        <f>VLOOKUP(V1166,'Linien - BU'!A:B,2,FALSE)</f>
        <v>BU4</v>
      </c>
      <c r="J1166" s="97">
        <f t="shared" si="126"/>
        <v>19</v>
      </c>
      <c r="K1166" s="98">
        <f>Abfalldokumentation!$E1166</f>
        <v>44488</v>
      </c>
      <c r="L1166" s="97" t="str">
        <f>IFERROR(IF(AND(OR(Abfalldokumentation!$I1166="BU3",Abfalldokumentation!$I1166="Verkauf"),Abfalldokumentation!$N1166="Schimmel",Abfalldokumentation!$O1166="keinen Abnehmer/kein Schälpersonal"),"Div. Zipfel, ES ohne Verwendung",VLOOKUP(Abfalldokumentation!$M1166,Produktgruppen!A:B,2,FALSE)),"-")</f>
        <v>ABS</v>
      </c>
      <c r="M1166" s="99" t="str">
        <f>IFERROR(VLOOKUP(Abfalldokumentation!$W1166,Artikel!A:C,3,FALSE),Abfalldokumentation!$W1166)</f>
        <v>ABS HEUBL</v>
      </c>
      <c r="N1166" s="100" t="str">
        <f>VLOOKUP(D1166,'Liste Gründe'!A:D,2,FALSE)</f>
        <v>Schimmel</v>
      </c>
      <c r="O1166" s="98" t="str">
        <f>IF(ISBLANK(F1166),VLOOKUP(Abfalldokumentation!$X1166,'Liste Gründe'!A:D,3,FALSE),F1166)</f>
        <v>Schimmel</v>
      </c>
      <c r="P1166" s="100" t="str">
        <f>IF(ISBLANK(Abfalldokumentation!$G1166),"-",Abfalldokumentation!$G1166)</f>
        <v>-</v>
      </c>
      <c r="Q1166" s="99">
        <f t="shared" si="127"/>
        <v>42</v>
      </c>
      <c r="R1166" s="100" t="str">
        <f t="shared" si="128"/>
        <v>Produkte</v>
      </c>
      <c r="S1166" s="100" t="str">
        <f t="shared" si="129"/>
        <v>BUs</v>
      </c>
      <c r="T1166" s="100" t="str">
        <f t="shared" si="130"/>
        <v>Symptome</v>
      </c>
      <c r="U1166" s="100">
        <f>IFERROR(VLOOKUP(Abfalldokumentation!$W1166,Kennzahlen!S:U,3,FALSE)*Abfalldokumentation!$J1166,"0")</f>
        <v>0.19</v>
      </c>
      <c r="V1166" s="99" t="str">
        <f>IF(ISBLANK(A1166),VLOOKUP(Abfalldokumentation!$W1166,'Linien - BU'!R:S,2,FALSE),A1166)</f>
        <v>BU4</v>
      </c>
      <c r="W1166" s="95">
        <f t="shared" si="131"/>
        <v>29500885</v>
      </c>
      <c r="X1166" s="108">
        <f t="shared" si="132"/>
        <v>12</v>
      </c>
      <c r="Y1166"/>
      <c r="Z1166" s="3"/>
      <c r="AB1166" s="3"/>
      <c r="AC1166" s="34"/>
      <c r="AD1166" s="3"/>
      <c r="AE1166" s="3"/>
      <c r="AF1166" s="34"/>
      <c r="AG1166" s="34"/>
      <c r="AH1166" s="34"/>
      <c r="AI1166" s="3"/>
      <c r="AL1166" s="3"/>
      <c r="AM1166" s="3"/>
      <c r="AN1166" s="3"/>
    </row>
    <row r="1167" spans="1:40" ht="30" customHeight="1" x14ac:dyDescent="0.25">
      <c r="A1167" s="56" t="s">
        <v>9</v>
      </c>
      <c r="B1167" s="57">
        <v>29500886</v>
      </c>
      <c r="C1167" s="57">
        <v>19</v>
      </c>
      <c r="D1167" s="57">
        <v>12</v>
      </c>
      <c r="E1167" s="58">
        <v>44488</v>
      </c>
      <c r="F1167" s="59"/>
      <c r="G1167" s="57"/>
      <c r="H1167" s="66" t="str">
        <f>IFERROR(VLOOKUP(Abfalldokumentation!$B1167,Artikel!A:C,3,FALSE),Abfalldokumentation!$B1167)</f>
        <v>ABS MEDI-KRÄUK</v>
      </c>
      <c r="I1167" s="90" t="str">
        <f>VLOOKUP(V1167,'Linien - BU'!A:B,2,FALSE)</f>
        <v>BU4</v>
      </c>
      <c r="J1167" s="91">
        <f t="shared" si="126"/>
        <v>19</v>
      </c>
      <c r="K1167" s="92">
        <f>Abfalldokumentation!$E1167</f>
        <v>44488</v>
      </c>
      <c r="L1167" s="91" t="str">
        <f>IFERROR(IF(AND(OR(Abfalldokumentation!$I1167="BU3",Abfalldokumentation!$I1167="Verkauf"),Abfalldokumentation!$N1167="Schimmel",Abfalldokumentation!$O1167="keinen Abnehmer/kein Schälpersonal"),"Div. Zipfel, ES ohne Verwendung",VLOOKUP(Abfalldokumentation!$M1167,Produktgruppen!A:B,2,FALSE)),"-")</f>
        <v>ABS</v>
      </c>
      <c r="M1167" s="93" t="str">
        <f>IFERROR(VLOOKUP(Abfalldokumentation!$W1167,Artikel!A:C,3,FALSE),Abfalldokumentation!$W1167)</f>
        <v>ABS MEDI-KRÄUK</v>
      </c>
      <c r="N1167" s="94" t="str">
        <f>VLOOKUP(D1167,'Liste Gründe'!A:D,2,FALSE)</f>
        <v>Schimmel</v>
      </c>
      <c r="O1167" s="92" t="str">
        <f>IF(ISBLANK(F1167),VLOOKUP(Abfalldokumentation!$X1167,'Liste Gründe'!A:D,3,FALSE),F1167)</f>
        <v>Schimmel</v>
      </c>
      <c r="P1167" s="94" t="str">
        <f>IF(ISBLANK(Abfalldokumentation!$G1167),"-",Abfalldokumentation!$G1167)</f>
        <v>-</v>
      </c>
      <c r="Q1167" s="93">
        <f t="shared" si="127"/>
        <v>42</v>
      </c>
      <c r="R1167" s="94" t="str">
        <f t="shared" si="128"/>
        <v>Produkte</v>
      </c>
      <c r="S1167" s="94" t="str">
        <f t="shared" si="129"/>
        <v>BUs</v>
      </c>
      <c r="T1167" s="94" t="str">
        <f t="shared" si="130"/>
        <v>Symptome</v>
      </c>
      <c r="U1167" s="94">
        <f>IFERROR(VLOOKUP(Abfalldokumentation!$W1167,Kennzahlen!S:U,3,FALSE)*Abfalldokumentation!$J1167,"0")</f>
        <v>28.5</v>
      </c>
      <c r="V1167" s="93" t="str">
        <f>IF(ISBLANK(A1167),VLOOKUP(Abfalldokumentation!$W1167,'Linien - BU'!R:S,2,FALSE),A1167)</f>
        <v>BU4</v>
      </c>
      <c r="W1167" s="95">
        <f t="shared" si="131"/>
        <v>29500886</v>
      </c>
      <c r="X1167" s="108">
        <f t="shared" si="132"/>
        <v>12</v>
      </c>
      <c r="Y1167"/>
      <c r="Z1167" s="3"/>
      <c r="AB1167" s="3"/>
      <c r="AC1167" s="34"/>
      <c r="AD1167" s="3"/>
      <c r="AE1167" s="3"/>
      <c r="AF1167" s="34"/>
      <c r="AG1167" s="34"/>
      <c r="AH1167" s="34"/>
      <c r="AI1167" s="3"/>
      <c r="AL1167" s="3"/>
      <c r="AM1167" s="3"/>
      <c r="AN1167" s="3"/>
    </row>
    <row r="1168" spans="1:40" ht="30" customHeight="1" x14ac:dyDescent="0.25">
      <c r="A1168" s="50" t="s">
        <v>9</v>
      </c>
      <c r="B1168" s="51">
        <v>29500891</v>
      </c>
      <c r="C1168" s="51">
        <v>24</v>
      </c>
      <c r="D1168" s="51">
        <v>12</v>
      </c>
      <c r="E1168" s="52">
        <v>44488</v>
      </c>
      <c r="F1168" s="53"/>
      <c r="G1168" s="51"/>
      <c r="H1168" s="65" t="str">
        <f>IFERROR(VLOOKUP(Abfalldokumentation!$B1168,Artikel!A:C,3,FALSE),Abfalldokumentation!$B1168)</f>
        <v>ABS PECO</v>
      </c>
      <c r="I1168" s="96" t="str">
        <f>VLOOKUP(V1168,'Linien - BU'!A:B,2,FALSE)</f>
        <v>BU4</v>
      </c>
      <c r="J1168" s="97">
        <f t="shared" si="126"/>
        <v>24</v>
      </c>
      <c r="K1168" s="98">
        <f>Abfalldokumentation!$E1168</f>
        <v>44488</v>
      </c>
      <c r="L1168" s="97" t="str">
        <f>IFERROR(IF(AND(OR(Abfalldokumentation!$I1168="BU3",Abfalldokumentation!$I1168="Verkauf"),Abfalldokumentation!$N1168="Schimmel",Abfalldokumentation!$O1168="keinen Abnehmer/kein Schälpersonal"),"Div. Zipfel, ES ohne Verwendung",VLOOKUP(Abfalldokumentation!$M1168,Produktgruppen!A:B,2,FALSE)),"-")</f>
        <v>ABS</v>
      </c>
      <c r="M1168" s="99" t="str">
        <f>IFERROR(VLOOKUP(Abfalldokumentation!$W1168,Artikel!A:C,3,FALSE),Abfalldokumentation!$W1168)</f>
        <v>ABS PECO</v>
      </c>
      <c r="N1168" s="100" t="str">
        <f>VLOOKUP(D1168,'Liste Gründe'!A:D,2,FALSE)</f>
        <v>Schimmel</v>
      </c>
      <c r="O1168" s="98" t="str">
        <f>IF(ISBLANK(F1168),VLOOKUP(Abfalldokumentation!$X1168,'Liste Gründe'!A:D,3,FALSE),F1168)</f>
        <v>Schimmel</v>
      </c>
      <c r="P1168" s="100" t="str">
        <f>IF(ISBLANK(Abfalldokumentation!$G1168),"-",Abfalldokumentation!$G1168)</f>
        <v>-</v>
      </c>
      <c r="Q1168" s="99">
        <f t="shared" si="127"/>
        <v>42</v>
      </c>
      <c r="R1168" s="100" t="str">
        <f t="shared" si="128"/>
        <v>Produkte</v>
      </c>
      <c r="S1168" s="100" t="str">
        <f t="shared" si="129"/>
        <v>BUs</v>
      </c>
      <c r="T1168" s="100" t="str">
        <f t="shared" si="130"/>
        <v>Symptome</v>
      </c>
      <c r="U1168" s="100">
        <f>IFERROR(VLOOKUP(Abfalldokumentation!$W1168,Kennzahlen!S:U,3,FALSE)*Abfalldokumentation!$J1168,"0")</f>
        <v>35.294117647058826</v>
      </c>
      <c r="V1168" s="99" t="str">
        <f>IF(ISBLANK(A1168),VLOOKUP(Abfalldokumentation!$W1168,'Linien - BU'!R:S,2,FALSE),A1168)</f>
        <v>BU4</v>
      </c>
      <c r="W1168" s="95">
        <f t="shared" si="131"/>
        <v>29500891</v>
      </c>
      <c r="X1168" s="108">
        <f t="shared" si="132"/>
        <v>12</v>
      </c>
      <c r="Y1168"/>
      <c r="Z1168" s="3"/>
      <c r="AB1168" s="3"/>
      <c r="AC1168" s="34"/>
      <c r="AD1168" s="3"/>
      <c r="AE1168" s="3"/>
      <c r="AF1168" s="34"/>
      <c r="AG1168" s="34"/>
      <c r="AH1168" s="34"/>
      <c r="AI1168" s="3"/>
      <c r="AL1168" s="3"/>
      <c r="AM1168" s="3"/>
      <c r="AN1168" s="3"/>
    </row>
    <row r="1169" spans="1:40" ht="30" customHeight="1" x14ac:dyDescent="0.25">
      <c r="A1169" s="56" t="s">
        <v>9</v>
      </c>
      <c r="B1169" s="57">
        <v>29500892</v>
      </c>
      <c r="C1169" s="57">
        <v>209</v>
      </c>
      <c r="D1169" s="57">
        <v>12</v>
      </c>
      <c r="E1169" s="58">
        <v>44488</v>
      </c>
      <c r="F1169" s="59"/>
      <c r="G1169" s="57"/>
      <c r="H1169" s="66" t="str">
        <f>IFERROR(VLOOKUP(Abfalldokumentation!$B1169,Artikel!A:C,3,FALSE),Abfalldokumentation!$B1169)</f>
        <v>ABS BLU-FOU</v>
      </c>
      <c r="I1169" s="90" t="str">
        <f>VLOOKUP(V1169,'Linien - BU'!A:B,2,FALSE)</f>
        <v>BU4</v>
      </c>
      <c r="J1169" s="91">
        <f t="shared" si="126"/>
        <v>209</v>
      </c>
      <c r="K1169" s="92">
        <f>Abfalldokumentation!$E1169</f>
        <v>44488</v>
      </c>
      <c r="L1169" s="91" t="str">
        <f>IFERROR(IF(AND(OR(Abfalldokumentation!$I1169="BU3",Abfalldokumentation!$I1169="Verkauf"),Abfalldokumentation!$N1169="Schimmel",Abfalldokumentation!$O1169="keinen Abnehmer/kein Schälpersonal"),"Div. Zipfel, ES ohne Verwendung",VLOOKUP(Abfalldokumentation!$M1169,Produktgruppen!A:B,2,FALSE)),"-")</f>
        <v>ABS</v>
      </c>
      <c r="M1169" s="93" t="str">
        <f>IFERROR(VLOOKUP(Abfalldokumentation!$W1169,Artikel!A:C,3,FALSE),Abfalldokumentation!$W1169)</f>
        <v>ABS BLU-FOU</v>
      </c>
      <c r="N1169" s="94" t="str">
        <f>VLOOKUP(D1169,'Liste Gründe'!A:D,2,FALSE)</f>
        <v>Schimmel</v>
      </c>
      <c r="O1169" s="92" t="str">
        <f>IF(ISBLANK(F1169),VLOOKUP(Abfalldokumentation!$X1169,'Liste Gründe'!A:D,3,FALSE),F1169)</f>
        <v>Schimmel</v>
      </c>
      <c r="P1169" s="94" t="str">
        <f>IF(ISBLANK(Abfalldokumentation!$G1169),"-",Abfalldokumentation!$G1169)</f>
        <v>-</v>
      </c>
      <c r="Q1169" s="93">
        <f t="shared" si="127"/>
        <v>42</v>
      </c>
      <c r="R1169" s="94" t="str">
        <f t="shared" si="128"/>
        <v>Produkte</v>
      </c>
      <c r="S1169" s="94" t="str">
        <f t="shared" si="129"/>
        <v>BUs</v>
      </c>
      <c r="T1169" s="94" t="str">
        <f t="shared" si="130"/>
        <v>Symptome</v>
      </c>
      <c r="U1169" s="94">
        <f>IFERROR(VLOOKUP(Abfalldokumentation!$W1169,Kennzahlen!S:U,3,FALSE)*Abfalldokumentation!$J1169,"0")</f>
        <v>2.09</v>
      </c>
      <c r="V1169" s="93" t="str">
        <f>IF(ISBLANK(A1169),VLOOKUP(Abfalldokumentation!$W1169,'Linien - BU'!R:S,2,FALSE),A1169)</f>
        <v>BU4</v>
      </c>
      <c r="W1169" s="95">
        <f t="shared" si="131"/>
        <v>29500892</v>
      </c>
      <c r="X1169" s="108">
        <f t="shared" si="132"/>
        <v>12</v>
      </c>
      <c r="Y1169"/>
      <c r="Z1169" s="3"/>
      <c r="AB1169" s="3"/>
      <c r="AC1169" s="34"/>
      <c r="AD1169" s="3"/>
      <c r="AE1169" s="3"/>
      <c r="AF1169" s="34"/>
      <c r="AG1169" s="34"/>
      <c r="AH1169" s="34"/>
      <c r="AI1169" s="3"/>
      <c r="AL1169" s="3"/>
      <c r="AM1169" s="3"/>
      <c r="AN1169" s="3"/>
    </row>
    <row r="1170" spans="1:40" ht="30" customHeight="1" x14ac:dyDescent="0.25">
      <c r="A1170" s="50" t="s">
        <v>9</v>
      </c>
      <c r="B1170" s="51">
        <v>29500892</v>
      </c>
      <c r="C1170" s="51">
        <v>346</v>
      </c>
      <c r="D1170" s="51">
        <v>61</v>
      </c>
      <c r="E1170" s="52">
        <v>44488</v>
      </c>
      <c r="F1170" s="53"/>
      <c r="G1170" s="51"/>
      <c r="H1170" s="65" t="str">
        <f>IFERROR(VLOOKUP(Abfalldokumentation!$B1170,Artikel!A:C,3,FALSE),Abfalldokumentation!$B1170)</f>
        <v>ABS BLU-FOU</v>
      </c>
      <c r="I1170" s="96" t="str">
        <f>VLOOKUP(V1170,'Linien - BU'!A:B,2,FALSE)</f>
        <v>BU4</v>
      </c>
      <c r="J1170" s="97">
        <f t="shared" si="126"/>
        <v>346</v>
      </c>
      <c r="K1170" s="98">
        <f>Abfalldokumentation!$E1170</f>
        <v>44488</v>
      </c>
      <c r="L1170" s="97" t="str">
        <f>IFERROR(IF(AND(OR(Abfalldokumentation!$I1170="BU3",Abfalldokumentation!$I1170="Verkauf"),Abfalldokumentation!$N1170="Schimmel",Abfalldokumentation!$O1170="keinen Abnehmer/kein Schälpersonal"),"Div. Zipfel, ES ohne Verwendung",VLOOKUP(Abfalldokumentation!$M1170,Produktgruppen!A:B,2,FALSE)),"-")</f>
        <v>ABS</v>
      </c>
      <c r="M1170" s="99" t="str">
        <f>IFERROR(VLOOKUP(Abfalldokumentation!$W1170,Artikel!A:C,3,FALSE),Abfalldokumentation!$W1170)</f>
        <v>ABS BLU-FOU</v>
      </c>
      <c r="N1170" s="100" t="str">
        <f>VLOOKUP(D1170,'Liste Gründe'!A:D,2,FALSE)</f>
        <v>keinen Verwendungszweck</v>
      </c>
      <c r="O1170" s="98" t="str">
        <f>IF(ISBLANK(F1170),VLOOKUP(Abfalldokumentation!$X1170,'Liste Gründe'!A:D,3,FALSE),F1170)</f>
        <v>keinen Verwendungszweck</v>
      </c>
      <c r="P1170" s="100" t="str">
        <f>IF(ISBLANK(Abfalldokumentation!$G1170),"-",Abfalldokumentation!$G1170)</f>
        <v>-</v>
      </c>
      <c r="Q1170" s="99">
        <f t="shared" si="127"/>
        <v>42</v>
      </c>
      <c r="R1170" s="100" t="str">
        <f t="shared" si="128"/>
        <v>Produkte</v>
      </c>
      <c r="S1170" s="100" t="str">
        <f t="shared" si="129"/>
        <v>BUs</v>
      </c>
      <c r="T1170" s="100" t="str">
        <f t="shared" si="130"/>
        <v>Symptome</v>
      </c>
      <c r="U1170" s="100">
        <f>IFERROR(VLOOKUP(Abfalldokumentation!$W1170,Kennzahlen!S:U,3,FALSE)*Abfalldokumentation!$J1170,"0")</f>
        <v>3.46</v>
      </c>
      <c r="V1170" s="99" t="str">
        <f>IF(ISBLANK(A1170),VLOOKUP(Abfalldokumentation!$W1170,'Linien - BU'!R:S,2,FALSE),A1170)</f>
        <v>BU4</v>
      </c>
      <c r="W1170" s="95">
        <f t="shared" si="131"/>
        <v>29500892</v>
      </c>
      <c r="X1170" s="108">
        <f t="shared" si="132"/>
        <v>61</v>
      </c>
      <c r="Y1170"/>
      <c r="Z1170" s="3"/>
      <c r="AB1170" s="3"/>
      <c r="AC1170" s="34"/>
      <c r="AD1170" s="3"/>
      <c r="AE1170" s="3"/>
      <c r="AF1170" s="34"/>
      <c r="AG1170" s="34"/>
      <c r="AH1170" s="34"/>
      <c r="AI1170" s="3"/>
      <c r="AL1170" s="3"/>
      <c r="AM1170" s="3"/>
      <c r="AN1170" s="3"/>
    </row>
    <row r="1171" spans="1:40" ht="30" customHeight="1" x14ac:dyDescent="0.25">
      <c r="A1171" s="56" t="s">
        <v>9</v>
      </c>
      <c r="B1171" s="57">
        <v>29500893</v>
      </c>
      <c r="C1171" s="57">
        <v>5</v>
      </c>
      <c r="D1171" s="57">
        <v>12</v>
      </c>
      <c r="E1171" s="58">
        <v>44488</v>
      </c>
      <c r="F1171" s="59"/>
      <c r="G1171" s="57"/>
      <c r="H1171" s="66" t="str">
        <f>IFERROR(VLOOKUP(Abfalldokumentation!$B1171,Artikel!A:C,3,FALSE),Abfalldokumentation!$B1171)</f>
        <v>ABS REBLOCH</v>
      </c>
      <c r="I1171" s="90" t="str">
        <f>VLOOKUP(V1171,'Linien - BU'!A:B,2,FALSE)</f>
        <v>BU4</v>
      </c>
      <c r="J1171" s="91">
        <f t="shared" si="126"/>
        <v>5</v>
      </c>
      <c r="K1171" s="92">
        <f>Abfalldokumentation!$E1171</f>
        <v>44488</v>
      </c>
      <c r="L1171" s="91" t="str">
        <f>IFERROR(IF(AND(OR(Abfalldokumentation!$I1171="BU3",Abfalldokumentation!$I1171="Verkauf"),Abfalldokumentation!$N1171="Schimmel",Abfalldokumentation!$O1171="keinen Abnehmer/kein Schälpersonal"),"Div. Zipfel, ES ohne Verwendung",VLOOKUP(Abfalldokumentation!$M1171,Produktgruppen!A:B,2,FALSE)),"-")</f>
        <v>ABS</v>
      </c>
      <c r="M1171" s="93" t="str">
        <f>IFERROR(VLOOKUP(Abfalldokumentation!$W1171,Artikel!A:C,3,FALSE),Abfalldokumentation!$W1171)</f>
        <v>ABS REBLOCH</v>
      </c>
      <c r="N1171" s="94" t="str">
        <f>VLOOKUP(D1171,'Liste Gründe'!A:D,2,FALSE)</f>
        <v>Schimmel</v>
      </c>
      <c r="O1171" s="92" t="str">
        <f>IF(ISBLANK(F1171),VLOOKUP(Abfalldokumentation!$X1171,'Liste Gründe'!A:D,3,FALSE),F1171)</f>
        <v>Schimmel</v>
      </c>
      <c r="P1171" s="94" t="str">
        <f>IF(ISBLANK(Abfalldokumentation!$G1171),"-",Abfalldokumentation!$G1171)</f>
        <v>-</v>
      </c>
      <c r="Q1171" s="93">
        <f t="shared" si="127"/>
        <v>42</v>
      </c>
      <c r="R1171" s="94" t="str">
        <f t="shared" si="128"/>
        <v>Produkte</v>
      </c>
      <c r="S1171" s="94" t="str">
        <f t="shared" si="129"/>
        <v>BUs</v>
      </c>
      <c r="T1171" s="94" t="str">
        <f t="shared" si="130"/>
        <v>Symptome</v>
      </c>
      <c r="U1171" s="94">
        <f>IFERROR(VLOOKUP(Abfalldokumentation!$W1171,Kennzahlen!S:U,3,FALSE)*Abfalldokumentation!$J1171,"0")</f>
        <v>0.05</v>
      </c>
      <c r="V1171" s="93" t="str">
        <f>IF(ISBLANK(A1171),VLOOKUP(Abfalldokumentation!$W1171,'Linien - BU'!R:S,2,FALSE),A1171)</f>
        <v>BU4</v>
      </c>
      <c r="W1171" s="95">
        <f t="shared" si="131"/>
        <v>29500893</v>
      </c>
      <c r="X1171" s="108">
        <f t="shared" si="132"/>
        <v>12</v>
      </c>
      <c r="Y1171"/>
      <c r="Z1171" s="3"/>
      <c r="AB1171" s="3"/>
      <c r="AC1171" s="34"/>
      <c r="AD1171" s="3"/>
      <c r="AE1171" s="3"/>
      <c r="AF1171" s="34"/>
      <c r="AG1171" s="34"/>
      <c r="AH1171" s="34"/>
      <c r="AI1171" s="3"/>
      <c r="AL1171" s="3"/>
      <c r="AM1171" s="3"/>
      <c r="AN1171" s="3"/>
    </row>
    <row r="1172" spans="1:40" ht="30" customHeight="1" x14ac:dyDescent="0.25">
      <c r="A1172" s="50" t="s">
        <v>9</v>
      </c>
      <c r="B1172" s="51">
        <v>29500893</v>
      </c>
      <c r="C1172" s="51">
        <v>29</v>
      </c>
      <c r="D1172" s="51">
        <v>61</v>
      </c>
      <c r="E1172" s="52">
        <v>44488</v>
      </c>
      <c r="F1172" s="53"/>
      <c r="G1172" s="51"/>
      <c r="H1172" s="65" t="str">
        <f>IFERROR(VLOOKUP(Abfalldokumentation!$B1172,Artikel!A:C,3,FALSE),Abfalldokumentation!$B1172)</f>
        <v>ABS REBLOCH</v>
      </c>
      <c r="I1172" s="96" t="str">
        <f>VLOOKUP(V1172,'Linien - BU'!A:B,2,FALSE)</f>
        <v>BU4</v>
      </c>
      <c r="J1172" s="97">
        <f t="shared" si="126"/>
        <v>29</v>
      </c>
      <c r="K1172" s="98">
        <f>Abfalldokumentation!$E1172</f>
        <v>44488</v>
      </c>
      <c r="L1172" s="97" t="str">
        <f>IFERROR(IF(AND(OR(Abfalldokumentation!$I1172="BU3",Abfalldokumentation!$I1172="Verkauf"),Abfalldokumentation!$N1172="Schimmel",Abfalldokumentation!$O1172="keinen Abnehmer/kein Schälpersonal"),"Div. Zipfel, ES ohne Verwendung",VLOOKUP(Abfalldokumentation!$M1172,Produktgruppen!A:B,2,FALSE)),"-")</f>
        <v>ABS</v>
      </c>
      <c r="M1172" s="99" t="str">
        <f>IFERROR(VLOOKUP(Abfalldokumentation!$W1172,Artikel!A:C,3,FALSE),Abfalldokumentation!$W1172)</f>
        <v>ABS REBLOCH</v>
      </c>
      <c r="N1172" s="100" t="str">
        <f>VLOOKUP(D1172,'Liste Gründe'!A:D,2,FALSE)</f>
        <v>keinen Verwendungszweck</v>
      </c>
      <c r="O1172" s="98" t="str">
        <f>IF(ISBLANK(F1172),VLOOKUP(Abfalldokumentation!$X1172,'Liste Gründe'!A:D,3,FALSE),F1172)</f>
        <v>keinen Verwendungszweck</v>
      </c>
      <c r="P1172" s="100" t="str">
        <f>IF(ISBLANK(Abfalldokumentation!$G1172),"-",Abfalldokumentation!$G1172)</f>
        <v>-</v>
      </c>
      <c r="Q1172" s="99">
        <f t="shared" si="127"/>
        <v>42</v>
      </c>
      <c r="R1172" s="100" t="str">
        <f t="shared" si="128"/>
        <v>Produkte</v>
      </c>
      <c r="S1172" s="100" t="str">
        <f t="shared" si="129"/>
        <v>BUs</v>
      </c>
      <c r="T1172" s="100" t="str">
        <f t="shared" si="130"/>
        <v>Symptome</v>
      </c>
      <c r="U1172" s="100">
        <f>IFERROR(VLOOKUP(Abfalldokumentation!$W1172,Kennzahlen!S:U,3,FALSE)*Abfalldokumentation!$J1172,"0")</f>
        <v>0.28999999999999998</v>
      </c>
      <c r="V1172" s="99" t="str">
        <f>IF(ISBLANK(A1172),VLOOKUP(Abfalldokumentation!$W1172,'Linien - BU'!R:S,2,FALSE),A1172)</f>
        <v>BU4</v>
      </c>
      <c r="W1172" s="95">
        <f t="shared" si="131"/>
        <v>29500893</v>
      </c>
      <c r="X1172" s="108">
        <f t="shared" si="132"/>
        <v>61</v>
      </c>
      <c r="Y1172"/>
      <c r="Z1172" s="3"/>
      <c r="AB1172" s="3"/>
      <c r="AC1172" s="34"/>
      <c r="AD1172" s="3"/>
      <c r="AE1172" s="3"/>
      <c r="AF1172" s="34"/>
      <c r="AG1172" s="34"/>
      <c r="AH1172" s="34"/>
      <c r="AI1172" s="3"/>
      <c r="AL1172" s="3"/>
      <c r="AM1172" s="3"/>
      <c r="AN1172" s="3"/>
    </row>
    <row r="1173" spans="1:40" ht="30" customHeight="1" x14ac:dyDescent="0.25">
      <c r="A1173" s="56" t="s">
        <v>9</v>
      </c>
      <c r="B1173" s="57">
        <v>29500895</v>
      </c>
      <c r="C1173" s="57">
        <v>61</v>
      </c>
      <c r="D1173" s="57">
        <v>12</v>
      </c>
      <c r="E1173" s="58">
        <v>44488</v>
      </c>
      <c r="F1173" s="59"/>
      <c r="G1173" s="57"/>
      <c r="H1173" s="66" t="str">
        <f>IFERROR(VLOOKUP(Abfalldokumentation!$B1173,Artikel!A:C,3,FALSE),Abfalldokumentation!$B1173)</f>
        <v>ABS BRIE</v>
      </c>
      <c r="I1173" s="90" t="str">
        <f>VLOOKUP(V1173,'Linien - BU'!A:B,2,FALSE)</f>
        <v>BU4</v>
      </c>
      <c r="J1173" s="91">
        <f t="shared" si="126"/>
        <v>61</v>
      </c>
      <c r="K1173" s="92">
        <f>Abfalldokumentation!$E1173</f>
        <v>44488</v>
      </c>
      <c r="L1173" s="91" t="str">
        <f>IFERROR(IF(AND(OR(Abfalldokumentation!$I1173="BU3",Abfalldokumentation!$I1173="Verkauf"),Abfalldokumentation!$N1173="Schimmel",Abfalldokumentation!$O1173="keinen Abnehmer/kein Schälpersonal"),"Div. Zipfel, ES ohne Verwendung",VLOOKUP(Abfalldokumentation!$M1173,Produktgruppen!A:B,2,FALSE)),"-")</f>
        <v>ABS</v>
      </c>
      <c r="M1173" s="93" t="str">
        <f>IFERROR(VLOOKUP(Abfalldokumentation!$W1173,Artikel!A:C,3,FALSE),Abfalldokumentation!$W1173)</f>
        <v>ABS BRIE</v>
      </c>
      <c r="N1173" s="94" t="str">
        <f>VLOOKUP(D1173,'Liste Gründe'!A:D,2,FALSE)</f>
        <v>Schimmel</v>
      </c>
      <c r="O1173" s="92" t="str">
        <f>IF(ISBLANK(F1173),VLOOKUP(Abfalldokumentation!$X1173,'Liste Gründe'!A:D,3,FALSE),F1173)</f>
        <v>Schimmel</v>
      </c>
      <c r="P1173" s="94" t="str">
        <f>IF(ISBLANK(Abfalldokumentation!$G1173),"-",Abfalldokumentation!$G1173)</f>
        <v>-</v>
      </c>
      <c r="Q1173" s="93">
        <f t="shared" si="127"/>
        <v>42</v>
      </c>
      <c r="R1173" s="94" t="str">
        <f t="shared" si="128"/>
        <v>Produkte</v>
      </c>
      <c r="S1173" s="94" t="str">
        <f t="shared" si="129"/>
        <v>BUs</v>
      </c>
      <c r="T1173" s="94" t="str">
        <f t="shared" si="130"/>
        <v>Symptome</v>
      </c>
      <c r="U1173" s="94">
        <f>IFERROR(VLOOKUP(Abfalldokumentation!$W1173,Kennzahlen!S:U,3,FALSE)*Abfalldokumentation!$J1173,"0")</f>
        <v>0.61</v>
      </c>
      <c r="V1173" s="93" t="str">
        <f>IF(ISBLANK(A1173),VLOOKUP(Abfalldokumentation!$W1173,'Linien - BU'!R:S,2,FALSE),A1173)</f>
        <v>BU4</v>
      </c>
      <c r="W1173" s="95">
        <f t="shared" si="131"/>
        <v>29500895</v>
      </c>
      <c r="X1173" s="108">
        <f t="shared" si="132"/>
        <v>12</v>
      </c>
      <c r="Y1173"/>
      <c r="Z1173" s="3"/>
      <c r="AB1173" s="3"/>
      <c r="AC1173" s="34"/>
      <c r="AD1173" s="3"/>
      <c r="AE1173" s="3"/>
      <c r="AF1173" s="34"/>
      <c r="AG1173" s="34"/>
      <c r="AH1173" s="34"/>
      <c r="AI1173" s="3"/>
      <c r="AL1173" s="3"/>
      <c r="AM1173" s="3"/>
      <c r="AN1173" s="3"/>
    </row>
    <row r="1174" spans="1:40" ht="30" customHeight="1" x14ac:dyDescent="0.25">
      <c r="A1174" s="50" t="s">
        <v>9</v>
      </c>
      <c r="B1174" s="51">
        <v>29500895</v>
      </c>
      <c r="C1174" s="51">
        <v>22</v>
      </c>
      <c r="D1174" s="51">
        <v>61</v>
      </c>
      <c r="E1174" s="52">
        <v>44488</v>
      </c>
      <c r="F1174" s="53"/>
      <c r="G1174" s="51"/>
      <c r="H1174" s="65" t="str">
        <f>IFERROR(VLOOKUP(Abfalldokumentation!$B1174,Artikel!A:C,3,FALSE),Abfalldokumentation!$B1174)</f>
        <v>ABS BRIE</v>
      </c>
      <c r="I1174" s="96" t="str">
        <f>VLOOKUP(V1174,'Linien - BU'!A:B,2,FALSE)</f>
        <v>BU4</v>
      </c>
      <c r="J1174" s="97">
        <f t="shared" si="126"/>
        <v>22</v>
      </c>
      <c r="K1174" s="98">
        <f>Abfalldokumentation!$E1174</f>
        <v>44488</v>
      </c>
      <c r="L1174" s="97" t="str">
        <f>IFERROR(IF(AND(OR(Abfalldokumentation!$I1174="BU3",Abfalldokumentation!$I1174="Verkauf"),Abfalldokumentation!$N1174="Schimmel",Abfalldokumentation!$O1174="keinen Abnehmer/kein Schälpersonal"),"Div. Zipfel, ES ohne Verwendung",VLOOKUP(Abfalldokumentation!$M1174,Produktgruppen!A:B,2,FALSE)),"-")</f>
        <v>ABS</v>
      </c>
      <c r="M1174" s="99" t="str">
        <f>IFERROR(VLOOKUP(Abfalldokumentation!$W1174,Artikel!A:C,3,FALSE),Abfalldokumentation!$W1174)</f>
        <v>ABS BRIE</v>
      </c>
      <c r="N1174" s="100" t="str">
        <f>VLOOKUP(D1174,'Liste Gründe'!A:D,2,FALSE)</f>
        <v>keinen Verwendungszweck</v>
      </c>
      <c r="O1174" s="98" t="str">
        <f>IF(ISBLANK(F1174),VLOOKUP(Abfalldokumentation!$X1174,'Liste Gründe'!A:D,3,FALSE),F1174)</f>
        <v>keinen Verwendungszweck</v>
      </c>
      <c r="P1174" s="100" t="str">
        <f>IF(ISBLANK(Abfalldokumentation!$G1174),"-",Abfalldokumentation!$G1174)</f>
        <v>-</v>
      </c>
      <c r="Q1174" s="99">
        <f t="shared" si="127"/>
        <v>42</v>
      </c>
      <c r="R1174" s="100" t="str">
        <f t="shared" si="128"/>
        <v>Produkte</v>
      </c>
      <c r="S1174" s="100" t="str">
        <f t="shared" si="129"/>
        <v>BUs</v>
      </c>
      <c r="T1174" s="100" t="str">
        <f t="shared" si="130"/>
        <v>Symptome</v>
      </c>
      <c r="U1174" s="100">
        <f>IFERROR(VLOOKUP(Abfalldokumentation!$W1174,Kennzahlen!S:U,3,FALSE)*Abfalldokumentation!$J1174,"0")</f>
        <v>0.22</v>
      </c>
      <c r="V1174" s="99" t="str">
        <f>IF(ISBLANK(A1174),VLOOKUP(Abfalldokumentation!$W1174,'Linien - BU'!R:S,2,FALSE),A1174)</f>
        <v>BU4</v>
      </c>
      <c r="W1174" s="95">
        <f t="shared" si="131"/>
        <v>29500895</v>
      </c>
      <c r="X1174" s="108">
        <f t="shared" si="132"/>
        <v>61</v>
      </c>
      <c r="Y1174"/>
      <c r="Z1174" s="3"/>
      <c r="AB1174" s="3"/>
      <c r="AC1174" s="34"/>
      <c r="AD1174" s="3"/>
      <c r="AE1174" s="3"/>
      <c r="AF1174" s="34"/>
      <c r="AG1174" s="34"/>
      <c r="AH1174" s="34"/>
      <c r="AI1174" s="3"/>
      <c r="AL1174" s="3"/>
      <c r="AM1174" s="3"/>
      <c r="AN1174" s="3"/>
    </row>
    <row r="1175" spans="1:40" ht="30" customHeight="1" x14ac:dyDescent="0.25">
      <c r="A1175" s="56" t="s">
        <v>9</v>
      </c>
      <c r="B1175" s="57">
        <v>29500900</v>
      </c>
      <c r="C1175" s="57">
        <v>38</v>
      </c>
      <c r="D1175" s="57">
        <v>12</v>
      </c>
      <c r="E1175" s="58">
        <v>44488</v>
      </c>
      <c r="F1175" s="59"/>
      <c r="G1175" s="57"/>
      <c r="H1175" s="66" t="str">
        <f>IFERROR(VLOOKUP(Abfalldokumentation!$B1175,Artikel!A:C,3,FALSE),Abfalldokumentation!$B1175)</f>
        <v>ABS ROVIN</v>
      </c>
      <c r="I1175" s="90" t="str">
        <f>VLOOKUP(V1175,'Linien - BU'!A:B,2,FALSE)</f>
        <v>BU4</v>
      </c>
      <c r="J1175" s="91">
        <f t="shared" si="126"/>
        <v>38</v>
      </c>
      <c r="K1175" s="92">
        <f>Abfalldokumentation!$E1175</f>
        <v>44488</v>
      </c>
      <c r="L1175" s="91" t="str">
        <f>IFERROR(IF(AND(OR(Abfalldokumentation!$I1175="BU3",Abfalldokumentation!$I1175="Verkauf"),Abfalldokumentation!$N1175="Schimmel",Abfalldokumentation!$O1175="keinen Abnehmer/kein Schälpersonal"),"Div. Zipfel, ES ohne Verwendung",VLOOKUP(Abfalldokumentation!$M1175,Produktgruppen!A:B,2,FALSE)),"-")</f>
        <v>ABS</v>
      </c>
      <c r="M1175" s="93" t="str">
        <f>IFERROR(VLOOKUP(Abfalldokumentation!$W1175,Artikel!A:C,3,FALSE),Abfalldokumentation!$W1175)</f>
        <v>ABS ROVIN</v>
      </c>
      <c r="N1175" s="94" t="str">
        <f>VLOOKUP(D1175,'Liste Gründe'!A:D,2,FALSE)</f>
        <v>Schimmel</v>
      </c>
      <c r="O1175" s="92" t="str">
        <f>IF(ISBLANK(F1175),VLOOKUP(Abfalldokumentation!$X1175,'Liste Gründe'!A:D,3,FALSE),F1175)</f>
        <v>Schimmel</v>
      </c>
      <c r="P1175" s="94" t="str">
        <f>IF(ISBLANK(Abfalldokumentation!$G1175),"-",Abfalldokumentation!$G1175)</f>
        <v>-</v>
      </c>
      <c r="Q1175" s="93">
        <f t="shared" si="127"/>
        <v>42</v>
      </c>
      <c r="R1175" s="94" t="str">
        <f t="shared" si="128"/>
        <v>Produkte</v>
      </c>
      <c r="S1175" s="94" t="str">
        <f t="shared" si="129"/>
        <v>BUs</v>
      </c>
      <c r="T1175" s="94" t="str">
        <f t="shared" si="130"/>
        <v>Symptome</v>
      </c>
      <c r="U1175" s="94">
        <f>IFERROR(VLOOKUP(Abfalldokumentation!$W1175,Kennzahlen!S:U,3,FALSE)*Abfalldokumentation!$J1175,"0")</f>
        <v>0.38</v>
      </c>
      <c r="V1175" s="93" t="str">
        <f>IF(ISBLANK(A1175),VLOOKUP(Abfalldokumentation!$W1175,'Linien - BU'!R:S,2,FALSE),A1175)</f>
        <v>BU4</v>
      </c>
      <c r="W1175" s="95">
        <f t="shared" si="131"/>
        <v>29500900</v>
      </c>
      <c r="X1175" s="108">
        <f t="shared" si="132"/>
        <v>12</v>
      </c>
      <c r="Y1175"/>
      <c r="Z1175" s="3"/>
      <c r="AB1175" s="3"/>
      <c r="AC1175" s="34"/>
      <c r="AD1175" s="3"/>
      <c r="AE1175" s="3"/>
      <c r="AF1175" s="34"/>
      <c r="AG1175" s="34"/>
      <c r="AH1175" s="34"/>
      <c r="AI1175" s="3"/>
      <c r="AL1175" s="3"/>
      <c r="AM1175" s="3"/>
      <c r="AN1175" s="3"/>
    </row>
    <row r="1176" spans="1:40" ht="30" customHeight="1" x14ac:dyDescent="0.25">
      <c r="A1176" s="50" t="s">
        <v>9</v>
      </c>
      <c r="B1176" s="51">
        <v>29500900</v>
      </c>
      <c r="C1176" s="51">
        <v>3</v>
      </c>
      <c r="D1176" s="51">
        <v>61</v>
      </c>
      <c r="E1176" s="52">
        <v>44488</v>
      </c>
      <c r="F1176" s="53"/>
      <c r="G1176" s="51"/>
      <c r="H1176" s="65" t="str">
        <f>IFERROR(VLOOKUP(Abfalldokumentation!$B1176,Artikel!A:C,3,FALSE),Abfalldokumentation!$B1176)</f>
        <v>ABS ROVIN</v>
      </c>
      <c r="I1176" s="96" t="str">
        <f>VLOOKUP(V1176,'Linien - BU'!A:B,2,FALSE)</f>
        <v>BU4</v>
      </c>
      <c r="J1176" s="97">
        <f t="shared" si="126"/>
        <v>3</v>
      </c>
      <c r="K1176" s="98">
        <f>Abfalldokumentation!$E1176</f>
        <v>44488</v>
      </c>
      <c r="L1176" s="97" t="str">
        <f>IFERROR(IF(AND(OR(Abfalldokumentation!$I1176="BU3",Abfalldokumentation!$I1176="Verkauf"),Abfalldokumentation!$N1176="Schimmel",Abfalldokumentation!$O1176="keinen Abnehmer/kein Schälpersonal"),"Div. Zipfel, ES ohne Verwendung",VLOOKUP(Abfalldokumentation!$M1176,Produktgruppen!A:B,2,FALSE)),"-")</f>
        <v>ABS</v>
      </c>
      <c r="M1176" s="99" t="str">
        <f>IFERROR(VLOOKUP(Abfalldokumentation!$W1176,Artikel!A:C,3,FALSE),Abfalldokumentation!$W1176)</f>
        <v>ABS ROVIN</v>
      </c>
      <c r="N1176" s="100" t="str">
        <f>VLOOKUP(D1176,'Liste Gründe'!A:D,2,FALSE)</f>
        <v>keinen Verwendungszweck</v>
      </c>
      <c r="O1176" s="98" t="str">
        <f>IF(ISBLANK(F1176),VLOOKUP(Abfalldokumentation!$X1176,'Liste Gründe'!A:D,3,FALSE),F1176)</f>
        <v>keinen Verwendungszweck</v>
      </c>
      <c r="P1176" s="100" t="str">
        <f>IF(ISBLANK(Abfalldokumentation!$G1176),"-",Abfalldokumentation!$G1176)</f>
        <v>-</v>
      </c>
      <c r="Q1176" s="99">
        <f t="shared" si="127"/>
        <v>42</v>
      </c>
      <c r="R1176" s="100" t="str">
        <f t="shared" si="128"/>
        <v>Produkte</v>
      </c>
      <c r="S1176" s="100" t="str">
        <f t="shared" si="129"/>
        <v>BUs</v>
      </c>
      <c r="T1176" s="100" t="str">
        <f t="shared" si="130"/>
        <v>Symptome</v>
      </c>
      <c r="U1176" s="100">
        <f>IFERROR(VLOOKUP(Abfalldokumentation!$W1176,Kennzahlen!S:U,3,FALSE)*Abfalldokumentation!$J1176,"0")</f>
        <v>0.03</v>
      </c>
      <c r="V1176" s="99" t="str">
        <f>IF(ISBLANK(A1176),VLOOKUP(Abfalldokumentation!$W1176,'Linien - BU'!R:S,2,FALSE),A1176)</f>
        <v>BU4</v>
      </c>
      <c r="W1176" s="95">
        <f t="shared" si="131"/>
        <v>29500900</v>
      </c>
      <c r="X1176" s="108">
        <f t="shared" si="132"/>
        <v>61</v>
      </c>
      <c r="Y1176"/>
      <c r="Z1176" s="3"/>
      <c r="AB1176" s="3"/>
      <c r="AC1176" s="34"/>
      <c r="AD1176" s="3"/>
      <c r="AE1176" s="3"/>
      <c r="AF1176" s="34"/>
      <c r="AG1176" s="34"/>
      <c r="AH1176" s="34"/>
      <c r="AI1176" s="3"/>
      <c r="AL1176" s="3"/>
      <c r="AM1176" s="3"/>
      <c r="AN1176" s="3"/>
    </row>
    <row r="1177" spans="1:40" ht="30" customHeight="1" x14ac:dyDescent="0.25">
      <c r="A1177" s="56" t="s">
        <v>9</v>
      </c>
      <c r="B1177" s="57">
        <v>29500904</v>
      </c>
      <c r="C1177" s="57">
        <v>447</v>
      </c>
      <c r="D1177" s="57">
        <v>61</v>
      </c>
      <c r="E1177" s="58">
        <v>44488</v>
      </c>
      <c r="F1177" s="59"/>
      <c r="G1177" s="57"/>
      <c r="H1177" s="66" t="str">
        <f>IFERROR(VLOOKUP(Abfalldokumentation!$B1177,Artikel!A:C,3,FALSE),Abfalldokumentation!$B1177)</f>
        <v>ABS TI-AD</v>
      </c>
      <c r="I1177" s="90" t="str">
        <f>VLOOKUP(V1177,'Linien - BU'!A:B,2,FALSE)</f>
        <v>BU4</v>
      </c>
      <c r="J1177" s="91">
        <f t="shared" si="126"/>
        <v>447</v>
      </c>
      <c r="K1177" s="92">
        <f>Abfalldokumentation!$E1177</f>
        <v>44488</v>
      </c>
      <c r="L1177" s="91" t="str">
        <f>IFERROR(IF(AND(OR(Abfalldokumentation!$I1177="BU3",Abfalldokumentation!$I1177="Verkauf"),Abfalldokumentation!$N1177="Schimmel",Abfalldokumentation!$O1177="keinen Abnehmer/kein Schälpersonal"),"Div. Zipfel, ES ohne Verwendung",VLOOKUP(Abfalldokumentation!$M1177,Produktgruppen!A:B,2,FALSE)),"-")</f>
        <v>ABS</v>
      </c>
      <c r="M1177" s="93" t="str">
        <f>IFERROR(VLOOKUP(Abfalldokumentation!$W1177,Artikel!A:C,3,FALSE),Abfalldokumentation!$W1177)</f>
        <v>ABS TI-AD</v>
      </c>
      <c r="N1177" s="94" t="str">
        <f>VLOOKUP(D1177,'Liste Gründe'!A:D,2,FALSE)</f>
        <v>keinen Verwendungszweck</v>
      </c>
      <c r="O1177" s="92" t="str">
        <f>IF(ISBLANK(F1177),VLOOKUP(Abfalldokumentation!$X1177,'Liste Gründe'!A:D,3,FALSE),F1177)</f>
        <v>keinen Verwendungszweck</v>
      </c>
      <c r="P1177" s="94" t="str">
        <f>IF(ISBLANK(Abfalldokumentation!$G1177),"-",Abfalldokumentation!$G1177)</f>
        <v>-</v>
      </c>
      <c r="Q1177" s="93">
        <f t="shared" si="127"/>
        <v>42</v>
      </c>
      <c r="R1177" s="94" t="str">
        <f t="shared" si="128"/>
        <v>Produkte</v>
      </c>
      <c r="S1177" s="94" t="str">
        <f t="shared" si="129"/>
        <v>BUs</v>
      </c>
      <c r="T1177" s="94" t="str">
        <f t="shared" si="130"/>
        <v>Symptome</v>
      </c>
      <c r="U1177" s="94">
        <f>IFERROR(VLOOKUP(Abfalldokumentation!$W1177,Kennzahlen!S:U,3,FALSE)*Abfalldokumentation!$J1177,"0")</f>
        <v>4.47</v>
      </c>
      <c r="V1177" s="93" t="str">
        <f>IF(ISBLANK(A1177),VLOOKUP(Abfalldokumentation!$W1177,'Linien - BU'!R:S,2,FALSE),A1177)</f>
        <v>BU4</v>
      </c>
      <c r="W1177" s="95">
        <f t="shared" si="131"/>
        <v>29500904</v>
      </c>
      <c r="X1177" s="108">
        <f t="shared" si="132"/>
        <v>61</v>
      </c>
      <c r="Y1177"/>
      <c r="Z1177" s="3"/>
      <c r="AB1177" s="3"/>
      <c r="AC1177" s="34"/>
      <c r="AD1177" s="3"/>
      <c r="AE1177" s="3"/>
      <c r="AF1177" s="34"/>
      <c r="AG1177" s="34"/>
      <c r="AH1177" s="34"/>
      <c r="AI1177" s="3"/>
      <c r="AL1177" s="3"/>
      <c r="AM1177" s="3"/>
      <c r="AN1177" s="3"/>
    </row>
    <row r="1178" spans="1:40" ht="30" customHeight="1" x14ac:dyDescent="0.25">
      <c r="A1178" s="50" t="s">
        <v>9</v>
      </c>
      <c r="B1178" s="51">
        <v>29500906</v>
      </c>
      <c r="C1178" s="51">
        <v>52</v>
      </c>
      <c r="D1178" s="51">
        <v>12</v>
      </c>
      <c r="E1178" s="52">
        <v>44488</v>
      </c>
      <c r="F1178" s="53"/>
      <c r="G1178" s="51"/>
      <c r="H1178" s="65" t="str">
        <f>IFERROR(VLOOKUP(Abfalldokumentation!$B1178,Artikel!A:C,3,FALSE),Abfalldokumentation!$B1178)</f>
        <v>ABS SCH-PAUL</v>
      </c>
      <c r="I1178" s="96" t="str">
        <f>VLOOKUP(V1178,'Linien - BU'!A:B,2,FALSE)</f>
        <v>BU4</v>
      </c>
      <c r="J1178" s="97">
        <f t="shared" si="126"/>
        <v>52</v>
      </c>
      <c r="K1178" s="98">
        <f>Abfalldokumentation!$E1178</f>
        <v>44488</v>
      </c>
      <c r="L1178" s="97" t="str">
        <f>IFERROR(IF(AND(OR(Abfalldokumentation!$I1178="BU3",Abfalldokumentation!$I1178="Verkauf"),Abfalldokumentation!$N1178="Schimmel",Abfalldokumentation!$O1178="keinen Abnehmer/kein Schälpersonal"),"Div. Zipfel, ES ohne Verwendung",VLOOKUP(Abfalldokumentation!$M1178,Produktgruppen!A:B,2,FALSE)),"-")</f>
        <v>ABS</v>
      </c>
      <c r="M1178" s="99" t="str">
        <f>IFERROR(VLOOKUP(Abfalldokumentation!$W1178,Artikel!A:C,3,FALSE),Abfalldokumentation!$W1178)</f>
        <v>ABS SCH-PAUL</v>
      </c>
      <c r="N1178" s="100" t="str">
        <f>VLOOKUP(D1178,'Liste Gründe'!A:D,2,FALSE)</f>
        <v>Schimmel</v>
      </c>
      <c r="O1178" s="98" t="str">
        <f>IF(ISBLANK(F1178),VLOOKUP(Abfalldokumentation!$X1178,'Liste Gründe'!A:D,3,FALSE),F1178)</f>
        <v>Schimmel</v>
      </c>
      <c r="P1178" s="100" t="str">
        <f>IF(ISBLANK(Abfalldokumentation!$G1178),"-",Abfalldokumentation!$G1178)</f>
        <v>-</v>
      </c>
      <c r="Q1178" s="99">
        <f t="shared" si="127"/>
        <v>42</v>
      </c>
      <c r="R1178" s="100" t="str">
        <f t="shared" si="128"/>
        <v>Produkte</v>
      </c>
      <c r="S1178" s="100" t="str">
        <f t="shared" si="129"/>
        <v>BUs</v>
      </c>
      <c r="T1178" s="100" t="str">
        <f t="shared" si="130"/>
        <v>Symptome</v>
      </c>
      <c r="U1178" s="100">
        <f>IFERROR(VLOOKUP(Abfalldokumentation!$W1178,Kennzahlen!S:U,3,FALSE)*Abfalldokumentation!$J1178,"0")</f>
        <v>0.52</v>
      </c>
      <c r="V1178" s="99" t="str">
        <f>IF(ISBLANK(A1178),VLOOKUP(Abfalldokumentation!$W1178,'Linien - BU'!R:S,2,FALSE),A1178)</f>
        <v>BU4</v>
      </c>
      <c r="W1178" s="95">
        <f t="shared" si="131"/>
        <v>29500906</v>
      </c>
      <c r="X1178" s="108">
        <f t="shared" si="132"/>
        <v>12</v>
      </c>
      <c r="Y1178"/>
      <c r="Z1178" s="3"/>
      <c r="AB1178" s="3"/>
      <c r="AC1178" s="34"/>
      <c r="AD1178" s="3"/>
      <c r="AE1178" s="3"/>
      <c r="AF1178" s="34"/>
      <c r="AG1178" s="34"/>
      <c r="AH1178" s="34"/>
      <c r="AI1178" s="3"/>
      <c r="AL1178" s="3"/>
      <c r="AM1178" s="3"/>
      <c r="AN1178" s="3"/>
    </row>
    <row r="1179" spans="1:40" ht="30" customHeight="1" x14ac:dyDescent="0.25">
      <c r="A1179" s="56" t="s">
        <v>9</v>
      </c>
      <c r="B1179" s="57">
        <v>29500908</v>
      </c>
      <c r="C1179" s="57">
        <v>14</v>
      </c>
      <c r="D1179" s="57">
        <v>12</v>
      </c>
      <c r="E1179" s="58">
        <v>44488</v>
      </c>
      <c r="F1179" s="59"/>
      <c r="G1179" s="57"/>
      <c r="H1179" s="66" t="str">
        <f>IFERROR(VLOOKUP(Abfalldokumentation!$B1179,Artikel!A:C,3,FALSE),Abfalldokumentation!$B1179)</f>
        <v>ABS GRUY</v>
      </c>
      <c r="I1179" s="90" t="str">
        <f>VLOOKUP(V1179,'Linien - BU'!A:B,2,FALSE)</f>
        <v>BU4</v>
      </c>
      <c r="J1179" s="91">
        <f t="shared" si="126"/>
        <v>14</v>
      </c>
      <c r="K1179" s="92">
        <f>Abfalldokumentation!$E1179</f>
        <v>44488</v>
      </c>
      <c r="L1179" s="91" t="str">
        <f>IFERROR(IF(AND(OR(Abfalldokumentation!$I1179="BU3",Abfalldokumentation!$I1179="Verkauf"),Abfalldokumentation!$N1179="Schimmel",Abfalldokumentation!$O1179="keinen Abnehmer/kein Schälpersonal"),"Div. Zipfel, ES ohne Verwendung",VLOOKUP(Abfalldokumentation!$M1179,Produktgruppen!A:B,2,FALSE)),"-")</f>
        <v>ABS</v>
      </c>
      <c r="M1179" s="93" t="str">
        <f>IFERROR(VLOOKUP(Abfalldokumentation!$W1179,Artikel!A:C,3,FALSE),Abfalldokumentation!$W1179)</f>
        <v>ABS GRUY</v>
      </c>
      <c r="N1179" s="94" t="str">
        <f>VLOOKUP(D1179,'Liste Gründe'!A:D,2,FALSE)</f>
        <v>Schimmel</v>
      </c>
      <c r="O1179" s="92" t="str">
        <f>IF(ISBLANK(F1179),VLOOKUP(Abfalldokumentation!$X1179,'Liste Gründe'!A:D,3,FALSE),F1179)</f>
        <v>Schimmel</v>
      </c>
      <c r="P1179" s="94" t="str">
        <f>IF(ISBLANK(Abfalldokumentation!$G1179),"-",Abfalldokumentation!$G1179)</f>
        <v>-</v>
      </c>
      <c r="Q1179" s="93">
        <f t="shared" si="127"/>
        <v>42</v>
      </c>
      <c r="R1179" s="94" t="str">
        <f t="shared" si="128"/>
        <v>Produkte</v>
      </c>
      <c r="S1179" s="94" t="str">
        <f t="shared" si="129"/>
        <v>BUs</v>
      </c>
      <c r="T1179" s="94" t="str">
        <f t="shared" si="130"/>
        <v>Symptome</v>
      </c>
      <c r="U1179" s="94">
        <f>IFERROR(VLOOKUP(Abfalldokumentation!$W1179,Kennzahlen!S:U,3,FALSE)*Abfalldokumentation!$J1179,"0")</f>
        <v>7</v>
      </c>
      <c r="V1179" s="93" t="str">
        <f>IF(ISBLANK(A1179),VLOOKUP(Abfalldokumentation!$W1179,'Linien - BU'!R:S,2,FALSE),A1179)</f>
        <v>BU4</v>
      </c>
      <c r="W1179" s="95">
        <f t="shared" si="131"/>
        <v>29500908</v>
      </c>
      <c r="X1179" s="108">
        <f t="shared" si="132"/>
        <v>12</v>
      </c>
      <c r="Y1179"/>
      <c r="Z1179" s="3"/>
      <c r="AB1179" s="3"/>
      <c r="AC1179" s="34"/>
      <c r="AD1179" s="3"/>
      <c r="AE1179" s="3"/>
      <c r="AF1179" s="34"/>
      <c r="AG1179" s="34"/>
      <c r="AH1179" s="34"/>
      <c r="AI1179" s="3"/>
      <c r="AL1179" s="3"/>
      <c r="AM1179" s="3"/>
      <c r="AN1179" s="3"/>
    </row>
    <row r="1180" spans="1:40" ht="30" customHeight="1" x14ac:dyDescent="0.25">
      <c r="A1180" s="50" t="s">
        <v>9</v>
      </c>
      <c r="B1180" s="51">
        <v>29500908</v>
      </c>
      <c r="C1180" s="51">
        <v>177</v>
      </c>
      <c r="D1180" s="51">
        <v>61</v>
      </c>
      <c r="E1180" s="52">
        <v>44488</v>
      </c>
      <c r="F1180" s="53"/>
      <c r="G1180" s="51"/>
      <c r="H1180" s="65" t="str">
        <f>IFERROR(VLOOKUP(Abfalldokumentation!$B1180,Artikel!A:C,3,FALSE),Abfalldokumentation!$B1180)</f>
        <v>ABS GRUY</v>
      </c>
      <c r="I1180" s="96" t="str">
        <f>VLOOKUP(V1180,'Linien - BU'!A:B,2,FALSE)</f>
        <v>BU4</v>
      </c>
      <c r="J1180" s="97">
        <f t="shared" si="126"/>
        <v>177</v>
      </c>
      <c r="K1180" s="98">
        <f>Abfalldokumentation!$E1180</f>
        <v>44488</v>
      </c>
      <c r="L1180" s="97" t="str">
        <f>IFERROR(IF(AND(OR(Abfalldokumentation!$I1180="BU3",Abfalldokumentation!$I1180="Verkauf"),Abfalldokumentation!$N1180="Schimmel",Abfalldokumentation!$O1180="keinen Abnehmer/kein Schälpersonal"),"Div. Zipfel, ES ohne Verwendung",VLOOKUP(Abfalldokumentation!$M1180,Produktgruppen!A:B,2,FALSE)),"-")</f>
        <v>ABS</v>
      </c>
      <c r="M1180" s="99" t="str">
        <f>IFERROR(VLOOKUP(Abfalldokumentation!$W1180,Artikel!A:C,3,FALSE),Abfalldokumentation!$W1180)</f>
        <v>ABS GRUY</v>
      </c>
      <c r="N1180" s="100" t="str">
        <f>VLOOKUP(D1180,'Liste Gründe'!A:D,2,FALSE)</f>
        <v>keinen Verwendungszweck</v>
      </c>
      <c r="O1180" s="98" t="str">
        <f>IF(ISBLANK(F1180),VLOOKUP(Abfalldokumentation!$X1180,'Liste Gründe'!A:D,3,FALSE),F1180)</f>
        <v>keinen Verwendungszweck</v>
      </c>
      <c r="P1180" s="100" t="str">
        <f>IF(ISBLANK(Abfalldokumentation!$G1180),"-",Abfalldokumentation!$G1180)</f>
        <v>-</v>
      </c>
      <c r="Q1180" s="99">
        <f t="shared" si="127"/>
        <v>42</v>
      </c>
      <c r="R1180" s="100" t="str">
        <f t="shared" si="128"/>
        <v>Produkte</v>
      </c>
      <c r="S1180" s="100" t="str">
        <f t="shared" si="129"/>
        <v>BUs</v>
      </c>
      <c r="T1180" s="100" t="str">
        <f t="shared" si="130"/>
        <v>Symptome</v>
      </c>
      <c r="U1180" s="100">
        <f>IFERROR(VLOOKUP(Abfalldokumentation!$W1180,Kennzahlen!S:U,3,FALSE)*Abfalldokumentation!$J1180,"0")</f>
        <v>88.5</v>
      </c>
      <c r="V1180" s="99" t="str">
        <f>IF(ISBLANK(A1180),VLOOKUP(Abfalldokumentation!$W1180,'Linien - BU'!R:S,2,FALSE),A1180)</f>
        <v>BU4</v>
      </c>
      <c r="W1180" s="95">
        <f t="shared" si="131"/>
        <v>29500908</v>
      </c>
      <c r="X1180" s="108">
        <f t="shared" si="132"/>
        <v>61</v>
      </c>
      <c r="Y1180"/>
      <c r="Z1180" s="3"/>
      <c r="AB1180" s="3"/>
      <c r="AC1180" s="34"/>
      <c r="AD1180" s="3"/>
      <c r="AE1180" s="3"/>
      <c r="AF1180" s="34"/>
      <c r="AG1180" s="34"/>
      <c r="AH1180" s="34"/>
      <c r="AI1180" s="3"/>
      <c r="AL1180" s="3"/>
      <c r="AM1180" s="3"/>
      <c r="AN1180" s="3"/>
    </row>
    <row r="1181" spans="1:40" ht="30" customHeight="1" x14ac:dyDescent="0.25">
      <c r="A1181" s="56" t="s">
        <v>9</v>
      </c>
      <c r="B1181" s="57">
        <v>29500910</v>
      </c>
      <c r="C1181" s="57">
        <v>51</v>
      </c>
      <c r="D1181" s="57">
        <v>12</v>
      </c>
      <c r="E1181" s="58">
        <v>44488</v>
      </c>
      <c r="F1181" s="59"/>
      <c r="G1181" s="57"/>
      <c r="H1181" s="66" t="str">
        <f>IFERROR(VLOOKUP(Abfalldokumentation!$B1181,Artikel!A:C,3,FALSE),Abfalldokumentation!$B1181)</f>
        <v>ABS Unser Blütenkäse</v>
      </c>
      <c r="I1181" s="90" t="str">
        <f>VLOOKUP(V1181,'Linien - BU'!A:B,2,FALSE)</f>
        <v>BU4</v>
      </c>
      <c r="J1181" s="91">
        <f t="shared" si="126"/>
        <v>51</v>
      </c>
      <c r="K1181" s="92">
        <f>Abfalldokumentation!$E1181</f>
        <v>44488</v>
      </c>
      <c r="L1181" s="91" t="str">
        <f>IFERROR(IF(AND(OR(Abfalldokumentation!$I1181="BU3",Abfalldokumentation!$I1181="Verkauf"),Abfalldokumentation!$N1181="Schimmel",Abfalldokumentation!$O1181="keinen Abnehmer/kein Schälpersonal"),"Div. Zipfel, ES ohne Verwendung",VLOOKUP(Abfalldokumentation!$M1181,Produktgruppen!A:B,2,FALSE)),"-")</f>
        <v>ABS</v>
      </c>
      <c r="M1181" s="93" t="str">
        <f>IFERROR(VLOOKUP(Abfalldokumentation!$W1181,Artikel!A:C,3,FALSE),Abfalldokumentation!$W1181)</f>
        <v>ABS Unser Blütenkäse</v>
      </c>
      <c r="N1181" s="94" t="str">
        <f>VLOOKUP(D1181,'Liste Gründe'!A:D,2,FALSE)</f>
        <v>Schimmel</v>
      </c>
      <c r="O1181" s="92" t="str">
        <f>IF(ISBLANK(F1181),VLOOKUP(Abfalldokumentation!$X1181,'Liste Gründe'!A:D,3,FALSE),F1181)</f>
        <v>Schimmel</v>
      </c>
      <c r="P1181" s="94" t="str">
        <f>IF(ISBLANK(Abfalldokumentation!$G1181),"-",Abfalldokumentation!$G1181)</f>
        <v>-</v>
      </c>
      <c r="Q1181" s="93">
        <f t="shared" si="127"/>
        <v>42</v>
      </c>
      <c r="R1181" s="94" t="str">
        <f t="shared" si="128"/>
        <v>Produkte</v>
      </c>
      <c r="S1181" s="94" t="str">
        <f t="shared" si="129"/>
        <v>BUs</v>
      </c>
      <c r="T1181" s="94" t="str">
        <f t="shared" si="130"/>
        <v>Symptome</v>
      </c>
      <c r="U1181" s="94">
        <f>IFERROR(VLOOKUP(Abfalldokumentation!$W1181,Kennzahlen!S:U,3,FALSE)*Abfalldokumentation!$J1181,"0")</f>
        <v>0.51</v>
      </c>
      <c r="V1181" s="93" t="str">
        <f>IF(ISBLANK(A1181),VLOOKUP(Abfalldokumentation!$W1181,'Linien - BU'!R:S,2,FALSE),A1181)</f>
        <v>BU4</v>
      </c>
      <c r="W1181" s="95">
        <f t="shared" si="131"/>
        <v>29500910</v>
      </c>
      <c r="X1181" s="108">
        <f t="shared" si="132"/>
        <v>12</v>
      </c>
      <c r="Y1181"/>
      <c r="Z1181" s="3"/>
      <c r="AB1181" s="3"/>
      <c r="AC1181" s="34"/>
      <c r="AD1181" s="3"/>
      <c r="AE1181" s="3"/>
      <c r="AF1181" s="34"/>
      <c r="AG1181" s="34"/>
      <c r="AH1181" s="34"/>
      <c r="AI1181" s="3"/>
      <c r="AL1181" s="3"/>
      <c r="AM1181" s="3"/>
      <c r="AN1181" s="3"/>
    </row>
    <row r="1182" spans="1:40" ht="30" customHeight="1" x14ac:dyDescent="0.25">
      <c r="A1182" s="50" t="s">
        <v>74</v>
      </c>
      <c r="B1182" s="51">
        <v>29500913</v>
      </c>
      <c r="C1182" s="51">
        <v>28</v>
      </c>
      <c r="D1182" s="51">
        <v>12</v>
      </c>
      <c r="E1182" s="52">
        <v>44488</v>
      </c>
      <c r="F1182" s="53"/>
      <c r="G1182" s="51"/>
      <c r="H1182" s="65" t="str">
        <f>IFERROR(VLOOKUP(Abfalldokumentation!$B1182,Artikel!A:C,3,FALSE),Abfalldokumentation!$B1182)</f>
        <v>ABS ZIEGENR</v>
      </c>
      <c r="I1182" s="96" t="str">
        <f>VLOOKUP(V1182,'Linien - BU'!A:B,2,FALSE)</f>
        <v>BU1</v>
      </c>
      <c r="J1182" s="97">
        <f t="shared" si="126"/>
        <v>28</v>
      </c>
      <c r="K1182" s="98">
        <f>Abfalldokumentation!$E1182</f>
        <v>44488</v>
      </c>
      <c r="L1182" s="97" t="str">
        <f>IFERROR(IF(AND(OR(Abfalldokumentation!$I1182="BU3",Abfalldokumentation!$I1182="Verkauf"),Abfalldokumentation!$N1182="Schimmel",Abfalldokumentation!$O1182="keinen Abnehmer/kein Schälpersonal"),"Div. Zipfel, ES ohne Verwendung",VLOOKUP(Abfalldokumentation!$M1182,Produktgruppen!A:B,2,FALSE)),"-")</f>
        <v>ABS</v>
      </c>
      <c r="M1182" s="99" t="str">
        <f>IFERROR(VLOOKUP(Abfalldokumentation!$W1182,Artikel!A:C,3,FALSE),Abfalldokumentation!$W1182)</f>
        <v>ABS ZIEGENR</v>
      </c>
      <c r="N1182" s="100" t="str">
        <f>VLOOKUP(D1182,'Liste Gründe'!A:D,2,FALSE)</f>
        <v>Schimmel</v>
      </c>
      <c r="O1182" s="98" t="str">
        <f>IF(ISBLANK(F1182),VLOOKUP(Abfalldokumentation!$X1182,'Liste Gründe'!A:D,3,FALSE),F1182)</f>
        <v>Schimmel</v>
      </c>
      <c r="P1182" s="100" t="str">
        <f>IF(ISBLANK(Abfalldokumentation!$G1182),"-",Abfalldokumentation!$G1182)</f>
        <v>-</v>
      </c>
      <c r="Q1182" s="99">
        <f t="shared" si="127"/>
        <v>42</v>
      </c>
      <c r="R1182" s="100" t="str">
        <f t="shared" si="128"/>
        <v>Produkte</v>
      </c>
      <c r="S1182" s="100" t="str">
        <f t="shared" si="129"/>
        <v>BUs</v>
      </c>
      <c r="T1182" s="100" t="str">
        <f t="shared" si="130"/>
        <v>Symptome</v>
      </c>
      <c r="U1182" s="100">
        <f>IFERROR(VLOOKUP(Abfalldokumentation!$W1182,Kennzahlen!S:U,3,FALSE)*Abfalldokumentation!$J1182,"0")</f>
        <v>0.28000000000000003</v>
      </c>
      <c r="V1182" s="99" t="str">
        <f>IF(ISBLANK(A1182),VLOOKUP(Abfalldokumentation!$W1182,'Linien - BU'!R:S,2,FALSE),A1182)</f>
        <v>RWV</v>
      </c>
      <c r="W1182" s="95">
        <f t="shared" si="131"/>
        <v>29500913</v>
      </c>
      <c r="X1182" s="108">
        <f t="shared" si="132"/>
        <v>12</v>
      </c>
      <c r="Y1182"/>
      <c r="Z1182" s="3"/>
      <c r="AB1182" s="3"/>
      <c r="AC1182" s="34"/>
      <c r="AD1182" s="3"/>
      <c r="AE1182" s="3"/>
      <c r="AF1182" s="34"/>
      <c r="AG1182" s="34"/>
      <c r="AH1182" s="34"/>
      <c r="AI1182" s="3"/>
      <c r="AL1182" s="3"/>
      <c r="AM1182" s="3"/>
      <c r="AN1182" s="3"/>
    </row>
    <row r="1183" spans="1:40" ht="30" customHeight="1" x14ac:dyDescent="0.25">
      <c r="A1183" s="56" t="s">
        <v>74</v>
      </c>
      <c r="B1183" s="57">
        <v>29500917</v>
      </c>
      <c r="C1183" s="57">
        <v>36</v>
      </c>
      <c r="D1183" s="57">
        <v>60</v>
      </c>
      <c r="E1183" s="58">
        <v>44488</v>
      </c>
      <c r="F1183" s="59"/>
      <c r="G1183" s="57"/>
      <c r="H1183" s="61" t="str">
        <f>IFERROR(VLOOKUP(Abfalldokumentation!$B1183,Artikel!A:C,3,FALSE),Abfalldokumentation!$B1183)</f>
        <v>VOS-ABS ENTSORGUNG</v>
      </c>
      <c r="I1183" s="90" t="str">
        <f>VLOOKUP(V1183,'Linien - BU'!A:B,2,FALSE)</f>
        <v>BU1</v>
      </c>
      <c r="J1183" s="91">
        <f t="shared" si="126"/>
        <v>36</v>
      </c>
      <c r="K1183" s="92">
        <f>Abfalldokumentation!$E1183</f>
        <v>44488</v>
      </c>
      <c r="L1183" s="91" t="str">
        <f>IFERROR(IF(AND(OR(Abfalldokumentation!$I1183="BU3",Abfalldokumentation!$I1183="Verkauf"),Abfalldokumentation!$N1183="Schimmel",Abfalldokumentation!$O1183="keinen Abnehmer/kein Schälpersonal"),"Div. Zipfel, ES ohne Verwendung",VLOOKUP(Abfalldokumentation!$M1183,Produktgruppen!A:B,2,FALSE)),"-")</f>
        <v>Vorschmelz</v>
      </c>
      <c r="M1183" s="93" t="str">
        <f>IFERROR(VLOOKUP(Abfalldokumentation!$W1183,Artikel!A:C,3,FALSE),Abfalldokumentation!$W1183)</f>
        <v>VOS-ABS ENTSORGUNG</v>
      </c>
      <c r="N1183" s="94" t="str">
        <f>VLOOKUP(D1183,'Liste Gründe'!A:D,2,FALSE)</f>
        <v>Rest</v>
      </c>
      <c r="O1183" s="92" t="str">
        <f>IF(ISBLANK(F1183),VLOOKUP(Abfalldokumentation!$X1183,'Liste Gründe'!A:D,3,FALSE),F1183)</f>
        <v>geschälte Rinde</v>
      </c>
      <c r="P1183" s="94" t="str">
        <f>IF(ISBLANK(Abfalldokumentation!$G1183),"-",Abfalldokumentation!$G1183)</f>
        <v>-</v>
      </c>
      <c r="Q1183" s="93">
        <f t="shared" si="127"/>
        <v>42</v>
      </c>
      <c r="R1183" s="94" t="str">
        <f t="shared" si="128"/>
        <v>Produkte</v>
      </c>
      <c r="S1183" s="94" t="str">
        <f t="shared" si="129"/>
        <v>BUs</v>
      </c>
      <c r="T1183" s="94" t="str">
        <f t="shared" si="130"/>
        <v>Symptome</v>
      </c>
      <c r="U1183" s="94">
        <f>IFERROR(VLOOKUP(Abfalldokumentation!$W1183,Kennzahlen!S:U,3,FALSE)*Abfalldokumentation!$J1183,"0")</f>
        <v>0.36</v>
      </c>
      <c r="V1183" s="93" t="str">
        <f>IF(ISBLANK(A1183),VLOOKUP(Abfalldokumentation!$W1183,'Linien - BU'!R:S,2,FALSE),A1183)</f>
        <v>RWV</v>
      </c>
      <c r="W1183" s="95">
        <f t="shared" si="131"/>
        <v>29500917</v>
      </c>
      <c r="X1183" s="108">
        <f t="shared" si="132"/>
        <v>60</v>
      </c>
      <c r="Y1183"/>
      <c r="Z1183" s="3"/>
      <c r="AB1183" s="3"/>
      <c r="AC1183" s="34"/>
      <c r="AD1183" s="3"/>
      <c r="AE1183" s="3"/>
      <c r="AF1183" s="34"/>
      <c r="AG1183" s="34"/>
      <c r="AH1183" s="34"/>
      <c r="AI1183" s="3"/>
      <c r="AL1183" s="3"/>
      <c r="AM1183" s="3"/>
      <c r="AN1183" s="3"/>
    </row>
    <row r="1184" spans="1:40" ht="30" customHeight="1" x14ac:dyDescent="0.25">
      <c r="A1184" s="50" t="s">
        <v>74</v>
      </c>
      <c r="B1184" s="51">
        <v>29500917</v>
      </c>
      <c r="C1184" s="51">
        <v>2</v>
      </c>
      <c r="D1184" s="51">
        <v>60</v>
      </c>
      <c r="E1184" s="52">
        <v>44488</v>
      </c>
      <c r="F1184" s="53"/>
      <c r="G1184" s="51"/>
      <c r="H1184" s="55" t="str">
        <f>IFERROR(VLOOKUP(Abfalldokumentation!$B1184,Artikel!A:C,3,FALSE),Abfalldokumentation!$B1184)</f>
        <v>VOS-ABS ENTSORGUNG</v>
      </c>
      <c r="I1184" s="96" t="str">
        <f>VLOOKUP(V1184,'Linien - BU'!A:B,2,FALSE)</f>
        <v>BU1</v>
      </c>
      <c r="J1184" s="97">
        <f t="shared" si="126"/>
        <v>2</v>
      </c>
      <c r="K1184" s="98">
        <f>Abfalldokumentation!$E1184</f>
        <v>44488</v>
      </c>
      <c r="L1184" s="97" t="str">
        <f>IFERROR(IF(AND(OR(Abfalldokumentation!$I1184="BU3",Abfalldokumentation!$I1184="Verkauf"),Abfalldokumentation!$N1184="Schimmel",Abfalldokumentation!$O1184="keinen Abnehmer/kein Schälpersonal"),"Div. Zipfel, ES ohne Verwendung",VLOOKUP(Abfalldokumentation!$M1184,Produktgruppen!A:B,2,FALSE)),"-")</f>
        <v>Vorschmelz</v>
      </c>
      <c r="M1184" s="99" t="str">
        <f>IFERROR(VLOOKUP(Abfalldokumentation!$W1184,Artikel!A:C,3,FALSE),Abfalldokumentation!$W1184)</f>
        <v>VOS-ABS ENTSORGUNG</v>
      </c>
      <c r="N1184" s="100" t="str">
        <f>VLOOKUP(D1184,'Liste Gründe'!A:D,2,FALSE)</f>
        <v>Rest</v>
      </c>
      <c r="O1184" s="98" t="str">
        <f>IF(ISBLANK(F1184),VLOOKUP(Abfalldokumentation!$X1184,'Liste Gründe'!A:D,3,FALSE),F1184)</f>
        <v>geschälte Rinde</v>
      </c>
      <c r="P1184" s="100" t="str">
        <f>IF(ISBLANK(Abfalldokumentation!$G1184),"-",Abfalldokumentation!$G1184)</f>
        <v>-</v>
      </c>
      <c r="Q1184" s="99">
        <f t="shared" si="127"/>
        <v>42</v>
      </c>
      <c r="R1184" s="100" t="str">
        <f t="shared" si="128"/>
        <v>Produkte</v>
      </c>
      <c r="S1184" s="100" t="str">
        <f t="shared" si="129"/>
        <v>BUs</v>
      </c>
      <c r="T1184" s="100" t="str">
        <f t="shared" si="130"/>
        <v>Symptome</v>
      </c>
      <c r="U1184" s="100">
        <f>IFERROR(VLOOKUP(Abfalldokumentation!$W1184,Kennzahlen!S:U,3,FALSE)*Abfalldokumentation!$J1184,"0")</f>
        <v>0.02</v>
      </c>
      <c r="V1184" s="99" t="str">
        <f>IF(ISBLANK(A1184),VLOOKUP(Abfalldokumentation!$W1184,'Linien - BU'!R:S,2,FALSE),A1184)</f>
        <v>RWV</v>
      </c>
      <c r="W1184" s="95">
        <f t="shared" si="131"/>
        <v>29500917</v>
      </c>
      <c r="X1184" s="108">
        <f t="shared" si="132"/>
        <v>60</v>
      </c>
      <c r="Y1184"/>
      <c r="Z1184" s="3"/>
      <c r="AB1184" s="3"/>
      <c r="AC1184" s="34"/>
      <c r="AD1184" s="3"/>
      <c r="AE1184" s="3"/>
      <c r="AF1184" s="34"/>
      <c r="AG1184" s="34"/>
      <c r="AH1184" s="34"/>
      <c r="AI1184" s="3"/>
      <c r="AL1184" s="3"/>
      <c r="AM1184" s="3"/>
      <c r="AN1184" s="3"/>
    </row>
    <row r="1185" spans="1:40" ht="30" customHeight="1" x14ac:dyDescent="0.25">
      <c r="A1185" s="56" t="s">
        <v>74</v>
      </c>
      <c r="B1185" s="57">
        <v>29500917</v>
      </c>
      <c r="C1185" s="57">
        <v>28</v>
      </c>
      <c r="D1185" s="57">
        <v>60</v>
      </c>
      <c r="E1185" s="58">
        <v>44488</v>
      </c>
      <c r="F1185" s="59"/>
      <c r="G1185" s="57"/>
      <c r="H1185" s="66" t="str">
        <f>IFERROR(VLOOKUP(Abfalldokumentation!$B1185,Artikel!A:C,3,FALSE),Abfalldokumentation!$B1185)</f>
        <v>VOS-ABS ENTSORGUNG</v>
      </c>
      <c r="I1185" s="90" t="str">
        <f>VLOOKUP(V1185,'Linien - BU'!A:B,2,FALSE)</f>
        <v>BU1</v>
      </c>
      <c r="J1185" s="91">
        <f t="shared" si="126"/>
        <v>28</v>
      </c>
      <c r="K1185" s="92">
        <f>Abfalldokumentation!$E1185</f>
        <v>44488</v>
      </c>
      <c r="L1185" s="91" t="str">
        <f>IFERROR(IF(AND(OR(Abfalldokumentation!$I1185="BU3",Abfalldokumentation!$I1185="Verkauf"),Abfalldokumentation!$N1185="Schimmel",Abfalldokumentation!$O1185="keinen Abnehmer/kein Schälpersonal"),"Div. Zipfel, ES ohne Verwendung",VLOOKUP(Abfalldokumentation!$M1185,Produktgruppen!A:B,2,FALSE)),"-")</f>
        <v>Vorschmelz</v>
      </c>
      <c r="M1185" s="93" t="str">
        <f>IFERROR(VLOOKUP(Abfalldokumentation!$W1185,Artikel!A:C,3,FALSE),Abfalldokumentation!$W1185)</f>
        <v>VOS-ABS ENTSORGUNG</v>
      </c>
      <c r="N1185" s="94" t="str">
        <f>VLOOKUP(D1185,'Liste Gründe'!A:D,2,FALSE)</f>
        <v>Rest</v>
      </c>
      <c r="O1185" s="92" t="str">
        <f>IF(ISBLANK(F1185),VLOOKUP(Abfalldokumentation!$X1185,'Liste Gründe'!A:D,3,FALSE),F1185)</f>
        <v>geschälte Rinde</v>
      </c>
      <c r="P1185" s="94" t="str">
        <f>IF(ISBLANK(Abfalldokumentation!$G1185),"-",Abfalldokumentation!$G1185)</f>
        <v>-</v>
      </c>
      <c r="Q1185" s="93">
        <f t="shared" si="127"/>
        <v>42</v>
      </c>
      <c r="R1185" s="94" t="str">
        <f t="shared" si="128"/>
        <v>Produkte</v>
      </c>
      <c r="S1185" s="94" t="str">
        <f t="shared" si="129"/>
        <v>BUs</v>
      </c>
      <c r="T1185" s="94" t="str">
        <f t="shared" si="130"/>
        <v>Symptome</v>
      </c>
      <c r="U1185" s="94">
        <f>IFERROR(VLOOKUP(Abfalldokumentation!$W1185,Kennzahlen!S:U,3,FALSE)*Abfalldokumentation!$J1185,"0")</f>
        <v>0.28000000000000003</v>
      </c>
      <c r="V1185" s="93" t="str">
        <f>IF(ISBLANK(A1185),VLOOKUP(Abfalldokumentation!$W1185,'Linien - BU'!R:S,2,FALSE),A1185)</f>
        <v>RWV</v>
      </c>
      <c r="W1185" s="95">
        <f t="shared" si="131"/>
        <v>29500917</v>
      </c>
      <c r="X1185" s="108">
        <f t="shared" si="132"/>
        <v>60</v>
      </c>
      <c r="Y1185"/>
      <c r="Z1185" s="3"/>
      <c r="AB1185" s="3"/>
      <c r="AC1185" s="34"/>
      <c r="AD1185" s="3"/>
      <c r="AE1185" s="3"/>
      <c r="AF1185" s="34"/>
      <c r="AG1185" s="34"/>
      <c r="AH1185" s="34"/>
      <c r="AI1185" s="3"/>
      <c r="AL1185" s="3"/>
      <c r="AM1185" s="3"/>
      <c r="AN1185" s="3"/>
    </row>
    <row r="1186" spans="1:40" ht="30" customHeight="1" x14ac:dyDescent="0.25">
      <c r="A1186" s="50" t="s">
        <v>74</v>
      </c>
      <c r="B1186" s="51">
        <v>29500917</v>
      </c>
      <c r="C1186" s="51">
        <v>21</v>
      </c>
      <c r="D1186" s="51">
        <v>60</v>
      </c>
      <c r="E1186" s="52">
        <v>44488</v>
      </c>
      <c r="F1186" s="53"/>
      <c r="G1186" s="51"/>
      <c r="H1186" s="65" t="str">
        <f>IFERROR(VLOOKUP(Abfalldokumentation!$B1186,Artikel!A:C,3,FALSE),Abfalldokumentation!$B1186)</f>
        <v>VOS-ABS ENTSORGUNG</v>
      </c>
      <c r="I1186" s="96" t="str">
        <f>VLOOKUP(V1186,'Linien - BU'!A:B,2,FALSE)</f>
        <v>BU1</v>
      </c>
      <c r="J1186" s="97">
        <f t="shared" si="126"/>
        <v>21</v>
      </c>
      <c r="K1186" s="98">
        <f>Abfalldokumentation!$E1186</f>
        <v>44488</v>
      </c>
      <c r="L1186" s="97" t="str">
        <f>IFERROR(IF(AND(OR(Abfalldokumentation!$I1186="BU3",Abfalldokumentation!$I1186="Verkauf"),Abfalldokumentation!$N1186="Schimmel",Abfalldokumentation!$O1186="keinen Abnehmer/kein Schälpersonal"),"Div. Zipfel, ES ohne Verwendung",VLOOKUP(Abfalldokumentation!$M1186,Produktgruppen!A:B,2,FALSE)),"-")</f>
        <v>Vorschmelz</v>
      </c>
      <c r="M1186" s="99" t="str">
        <f>IFERROR(VLOOKUP(Abfalldokumentation!$W1186,Artikel!A:C,3,FALSE),Abfalldokumentation!$W1186)</f>
        <v>VOS-ABS ENTSORGUNG</v>
      </c>
      <c r="N1186" s="100" t="str">
        <f>VLOOKUP(D1186,'Liste Gründe'!A:D,2,FALSE)</f>
        <v>Rest</v>
      </c>
      <c r="O1186" s="98" t="str">
        <f>IF(ISBLANK(F1186),VLOOKUP(Abfalldokumentation!$X1186,'Liste Gründe'!A:D,3,FALSE),F1186)</f>
        <v>geschälte Rinde</v>
      </c>
      <c r="P1186" s="100" t="str">
        <f>IF(ISBLANK(Abfalldokumentation!$G1186),"-",Abfalldokumentation!$G1186)</f>
        <v>-</v>
      </c>
      <c r="Q1186" s="99">
        <f t="shared" si="127"/>
        <v>42</v>
      </c>
      <c r="R1186" s="100" t="str">
        <f t="shared" si="128"/>
        <v>Produkte</v>
      </c>
      <c r="S1186" s="100" t="str">
        <f t="shared" si="129"/>
        <v>BUs</v>
      </c>
      <c r="T1186" s="100" t="str">
        <f t="shared" si="130"/>
        <v>Symptome</v>
      </c>
      <c r="U1186" s="100">
        <f>IFERROR(VLOOKUP(Abfalldokumentation!$W1186,Kennzahlen!S:U,3,FALSE)*Abfalldokumentation!$J1186,"0")</f>
        <v>0.21</v>
      </c>
      <c r="V1186" s="99" t="str">
        <f>IF(ISBLANK(A1186),VLOOKUP(Abfalldokumentation!$W1186,'Linien - BU'!R:S,2,FALSE),A1186)</f>
        <v>RWV</v>
      </c>
      <c r="W1186" s="95">
        <f t="shared" si="131"/>
        <v>29500917</v>
      </c>
      <c r="X1186" s="108">
        <f t="shared" si="132"/>
        <v>60</v>
      </c>
      <c r="Y1186"/>
      <c r="Z1186" s="3"/>
      <c r="AB1186" s="3"/>
      <c r="AC1186" s="34"/>
      <c r="AD1186" s="3"/>
      <c r="AE1186" s="3"/>
      <c r="AF1186" s="34"/>
      <c r="AG1186" s="34"/>
      <c r="AH1186" s="34"/>
      <c r="AI1186" s="3"/>
      <c r="AL1186" s="3"/>
      <c r="AM1186" s="3"/>
      <c r="AN1186" s="3"/>
    </row>
    <row r="1187" spans="1:40" ht="30" customHeight="1" x14ac:dyDescent="0.25">
      <c r="A1187" s="56" t="s">
        <v>74</v>
      </c>
      <c r="B1187" s="57">
        <v>29500917</v>
      </c>
      <c r="C1187" s="57">
        <v>21</v>
      </c>
      <c r="D1187" s="57">
        <v>60</v>
      </c>
      <c r="E1187" s="58">
        <v>44488</v>
      </c>
      <c r="F1187" s="59"/>
      <c r="G1187" s="57"/>
      <c r="H1187" s="66" t="str">
        <f>IFERROR(VLOOKUP(Abfalldokumentation!$B1187,Artikel!A:C,3,FALSE),Abfalldokumentation!$B1187)</f>
        <v>VOS-ABS ENTSORGUNG</v>
      </c>
      <c r="I1187" s="90" t="str">
        <f>VLOOKUP(V1187,'Linien - BU'!A:B,2,FALSE)</f>
        <v>BU1</v>
      </c>
      <c r="J1187" s="91">
        <f t="shared" si="126"/>
        <v>21</v>
      </c>
      <c r="K1187" s="92">
        <f>Abfalldokumentation!$E1187</f>
        <v>44488</v>
      </c>
      <c r="L1187" s="91" t="str">
        <f>IFERROR(IF(AND(OR(Abfalldokumentation!$I1187="BU3",Abfalldokumentation!$I1187="Verkauf"),Abfalldokumentation!$N1187="Schimmel",Abfalldokumentation!$O1187="keinen Abnehmer/kein Schälpersonal"),"Div. Zipfel, ES ohne Verwendung",VLOOKUP(Abfalldokumentation!$M1187,Produktgruppen!A:B,2,FALSE)),"-")</f>
        <v>Vorschmelz</v>
      </c>
      <c r="M1187" s="93" t="str">
        <f>IFERROR(VLOOKUP(Abfalldokumentation!$W1187,Artikel!A:C,3,FALSE),Abfalldokumentation!$W1187)</f>
        <v>VOS-ABS ENTSORGUNG</v>
      </c>
      <c r="N1187" s="94" t="str">
        <f>VLOOKUP(D1187,'Liste Gründe'!A:D,2,FALSE)</f>
        <v>Rest</v>
      </c>
      <c r="O1187" s="92" t="str">
        <f>IF(ISBLANK(F1187),VLOOKUP(Abfalldokumentation!$X1187,'Liste Gründe'!A:D,3,FALSE),F1187)</f>
        <v>geschälte Rinde</v>
      </c>
      <c r="P1187" s="94" t="str">
        <f>IF(ISBLANK(Abfalldokumentation!$G1187),"-",Abfalldokumentation!$G1187)</f>
        <v>-</v>
      </c>
      <c r="Q1187" s="93">
        <f t="shared" si="127"/>
        <v>42</v>
      </c>
      <c r="R1187" s="94" t="str">
        <f t="shared" si="128"/>
        <v>Produkte</v>
      </c>
      <c r="S1187" s="94" t="str">
        <f t="shared" si="129"/>
        <v>BUs</v>
      </c>
      <c r="T1187" s="94" t="str">
        <f t="shared" si="130"/>
        <v>Symptome</v>
      </c>
      <c r="U1187" s="94">
        <f>IFERROR(VLOOKUP(Abfalldokumentation!$W1187,Kennzahlen!S:U,3,FALSE)*Abfalldokumentation!$J1187,"0")</f>
        <v>0.21</v>
      </c>
      <c r="V1187" s="93" t="str">
        <f>IF(ISBLANK(A1187),VLOOKUP(Abfalldokumentation!$W1187,'Linien - BU'!R:S,2,FALSE),A1187)</f>
        <v>RWV</v>
      </c>
      <c r="W1187" s="95">
        <f t="shared" si="131"/>
        <v>29500917</v>
      </c>
      <c r="X1187" s="108">
        <f t="shared" si="132"/>
        <v>60</v>
      </c>
      <c r="Y1187"/>
      <c r="Z1187" s="3"/>
      <c r="AB1187" s="3"/>
      <c r="AC1187" s="34"/>
      <c r="AD1187" s="3"/>
      <c r="AE1187" s="3"/>
      <c r="AF1187" s="34"/>
      <c r="AG1187" s="34"/>
      <c r="AH1187" s="34"/>
      <c r="AI1187" s="3"/>
      <c r="AL1187" s="3"/>
      <c r="AM1187" s="3"/>
      <c r="AN1187" s="3"/>
    </row>
    <row r="1188" spans="1:40" ht="30" customHeight="1" x14ac:dyDescent="0.25">
      <c r="A1188" s="50" t="s">
        <v>74</v>
      </c>
      <c r="B1188" s="51">
        <v>29500917</v>
      </c>
      <c r="C1188" s="51">
        <v>66</v>
      </c>
      <c r="D1188" s="51">
        <v>60</v>
      </c>
      <c r="E1188" s="52">
        <v>44488</v>
      </c>
      <c r="F1188" s="53"/>
      <c r="G1188" s="51"/>
      <c r="H1188" s="65" t="str">
        <f>IFERROR(VLOOKUP(Abfalldokumentation!$B1188,Artikel!A:C,3,FALSE),Abfalldokumentation!$B1188)</f>
        <v>VOS-ABS ENTSORGUNG</v>
      </c>
      <c r="I1188" s="96" t="str">
        <f>VLOOKUP(V1188,'Linien - BU'!A:B,2,FALSE)</f>
        <v>BU1</v>
      </c>
      <c r="J1188" s="97">
        <f t="shared" si="126"/>
        <v>66</v>
      </c>
      <c r="K1188" s="98">
        <f>Abfalldokumentation!$E1188</f>
        <v>44488</v>
      </c>
      <c r="L1188" s="97" t="str">
        <f>IFERROR(IF(AND(OR(Abfalldokumentation!$I1188="BU3",Abfalldokumentation!$I1188="Verkauf"),Abfalldokumentation!$N1188="Schimmel",Abfalldokumentation!$O1188="keinen Abnehmer/kein Schälpersonal"),"Div. Zipfel, ES ohne Verwendung",VLOOKUP(Abfalldokumentation!$M1188,Produktgruppen!A:B,2,FALSE)),"-")</f>
        <v>Vorschmelz</v>
      </c>
      <c r="M1188" s="99" t="str">
        <f>IFERROR(VLOOKUP(Abfalldokumentation!$W1188,Artikel!A:C,3,FALSE),Abfalldokumentation!$W1188)</f>
        <v>VOS-ABS ENTSORGUNG</v>
      </c>
      <c r="N1188" s="100" t="str">
        <f>VLOOKUP(D1188,'Liste Gründe'!A:D,2,FALSE)</f>
        <v>Rest</v>
      </c>
      <c r="O1188" s="98" t="str">
        <f>IF(ISBLANK(F1188),VLOOKUP(Abfalldokumentation!$X1188,'Liste Gründe'!A:D,3,FALSE),F1188)</f>
        <v>geschälte Rinde</v>
      </c>
      <c r="P1188" s="100" t="str">
        <f>IF(ISBLANK(Abfalldokumentation!$G1188),"-",Abfalldokumentation!$G1188)</f>
        <v>-</v>
      </c>
      <c r="Q1188" s="99">
        <f t="shared" si="127"/>
        <v>42</v>
      </c>
      <c r="R1188" s="100" t="str">
        <f t="shared" si="128"/>
        <v>Produkte</v>
      </c>
      <c r="S1188" s="100" t="str">
        <f t="shared" si="129"/>
        <v>BUs</v>
      </c>
      <c r="T1188" s="100" t="str">
        <f t="shared" si="130"/>
        <v>Symptome</v>
      </c>
      <c r="U1188" s="100">
        <f>IFERROR(VLOOKUP(Abfalldokumentation!$W1188,Kennzahlen!S:U,3,FALSE)*Abfalldokumentation!$J1188,"0")</f>
        <v>0.66</v>
      </c>
      <c r="V1188" s="99" t="str">
        <f>IF(ISBLANK(A1188),VLOOKUP(Abfalldokumentation!$W1188,'Linien - BU'!R:S,2,FALSE),A1188)</f>
        <v>RWV</v>
      </c>
      <c r="W1188" s="95">
        <f t="shared" si="131"/>
        <v>29500917</v>
      </c>
      <c r="X1188" s="108">
        <f t="shared" si="132"/>
        <v>60</v>
      </c>
      <c r="Y1188"/>
      <c r="Z1188" s="3"/>
      <c r="AB1188" s="3"/>
      <c r="AC1188" s="34"/>
      <c r="AD1188" s="3"/>
      <c r="AE1188" s="3"/>
      <c r="AF1188" s="34"/>
      <c r="AG1188" s="34"/>
      <c r="AH1188" s="34"/>
      <c r="AI1188" s="3"/>
      <c r="AL1188" s="3"/>
      <c r="AM1188" s="3"/>
      <c r="AN1188" s="3"/>
    </row>
    <row r="1189" spans="1:40" ht="30" customHeight="1" x14ac:dyDescent="0.25">
      <c r="A1189" s="56" t="s">
        <v>74</v>
      </c>
      <c r="B1189" s="57">
        <v>29500917</v>
      </c>
      <c r="C1189" s="57">
        <v>5</v>
      </c>
      <c r="D1189" s="57">
        <v>60</v>
      </c>
      <c r="E1189" s="58">
        <v>44488</v>
      </c>
      <c r="F1189" s="59"/>
      <c r="G1189" s="57"/>
      <c r="H1189" s="66" t="str">
        <f>IFERROR(VLOOKUP(Abfalldokumentation!$B1189,Artikel!A:C,3,FALSE),Abfalldokumentation!$B1189)</f>
        <v>VOS-ABS ENTSORGUNG</v>
      </c>
      <c r="I1189" s="90" t="str">
        <f>VLOOKUP(V1189,'Linien - BU'!A:B,2,FALSE)</f>
        <v>BU1</v>
      </c>
      <c r="J1189" s="91">
        <f t="shared" si="126"/>
        <v>5</v>
      </c>
      <c r="K1189" s="92">
        <f>Abfalldokumentation!$E1189</f>
        <v>44488</v>
      </c>
      <c r="L1189" s="91" t="str">
        <f>IFERROR(IF(AND(OR(Abfalldokumentation!$I1189="BU3",Abfalldokumentation!$I1189="Verkauf"),Abfalldokumentation!$N1189="Schimmel",Abfalldokumentation!$O1189="keinen Abnehmer/kein Schälpersonal"),"Div. Zipfel, ES ohne Verwendung",VLOOKUP(Abfalldokumentation!$M1189,Produktgruppen!A:B,2,FALSE)),"-")</f>
        <v>Vorschmelz</v>
      </c>
      <c r="M1189" s="93" t="str">
        <f>IFERROR(VLOOKUP(Abfalldokumentation!$W1189,Artikel!A:C,3,FALSE),Abfalldokumentation!$W1189)</f>
        <v>VOS-ABS ENTSORGUNG</v>
      </c>
      <c r="N1189" s="94" t="str">
        <f>VLOOKUP(D1189,'Liste Gründe'!A:D,2,FALSE)</f>
        <v>Rest</v>
      </c>
      <c r="O1189" s="92" t="str">
        <f>IF(ISBLANK(F1189),VLOOKUP(Abfalldokumentation!$X1189,'Liste Gründe'!A:D,3,FALSE),F1189)</f>
        <v>geschälte Rinde</v>
      </c>
      <c r="P1189" s="94" t="str">
        <f>IF(ISBLANK(Abfalldokumentation!$G1189),"-",Abfalldokumentation!$G1189)</f>
        <v>-</v>
      </c>
      <c r="Q1189" s="93">
        <f t="shared" si="127"/>
        <v>42</v>
      </c>
      <c r="R1189" s="94" t="str">
        <f t="shared" si="128"/>
        <v>Produkte</v>
      </c>
      <c r="S1189" s="94" t="str">
        <f t="shared" si="129"/>
        <v>BUs</v>
      </c>
      <c r="T1189" s="94" t="str">
        <f t="shared" si="130"/>
        <v>Symptome</v>
      </c>
      <c r="U1189" s="94">
        <f>IFERROR(VLOOKUP(Abfalldokumentation!$W1189,Kennzahlen!S:U,3,FALSE)*Abfalldokumentation!$J1189,"0")</f>
        <v>0.05</v>
      </c>
      <c r="V1189" s="93" t="str">
        <f>IF(ISBLANK(A1189),VLOOKUP(Abfalldokumentation!$W1189,'Linien - BU'!R:S,2,FALSE),A1189)</f>
        <v>RWV</v>
      </c>
      <c r="W1189" s="95">
        <f t="shared" si="131"/>
        <v>29500917</v>
      </c>
      <c r="X1189" s="108">
        <f t="shared" si="132"/>
        <v>60</v>
      </c>
      <c r="Y1189"/>
      <c r="Z1189" s="3"/>
      <c r="AB1189" s="3"/>
      <c r="AC1189" s="34"/>
      <c r="AD1189" s="3"/>
      <c r="AE1189" s="3"/>
      <c r="AF1189" s="34"/>
      <c r="AG1189" s="34"/>
      <c r="AH1189" s="34"/>
      <c r="AI1189" s="3"/>
      <c r="AL1189" s="3"/>
      <c r="AM1189" s="3"/>
      <c r="AN1189" s="3"/>
    </row>
    <row r="1190" spans="1:40" ht="30" customHeight="1" x14ac:dyDescent="0.25">
      <c r="A1190" s="50" t="s">
        <v>74</v>
      </c>
      <c r="B1190" s="51">
        <v>29500917</v>
      </c>
      <c r="C1190" s="51">
        <v>6</v>
      </c>
      <c r="D1190" s="51">
        <v>60</v>
      </c>
      <c r="E1190" s="52">
        <v>44488</v>
      </c>
      <c r="F1190" s="53"/>
      <c r="G1190" s="51"/>
      <c r="H1190" s="65" t="str">
        <f>IFERROR(VLOOKUP(Abfalldokumentation!$B1190,Artikel!A:C,3,FALSE),Abfalldokumentation!$B1190)</f>
        <v>VOS-ABS ENTSORGUNG</v>
      </c>
      <c r="I1190" s="96" t="str">
        <f>VLOOKUP(V1190,'Linien - BU'!A:B,2,FALSE)</f>
        <v>BU1</v>
      </c>
      <c r="J1190" s="97">
        <f t="shared" si="126"/>
        <v>6</v>
      </c>
      <c r="K1190" s="98">
        <f>Abfalldokumentation!$E1190</f>
        <v>44488</v>
      </c>
      <c r="L1190" s="97" t="str">
        <f>IFERROR(IF(AND(OR(Abfalldokumentation!$I1190="BU3",Abfalldokumentation!$I1190="Verkauf"),Abfalldokumentation!$N1190="Schimmel",Abfalldokumentation!$O1190="keinen Abnehmer/kein Schälpersonal"),"Div. Zipfel, ES ohne Verwendung",VLOOKUP(Abfalldokumentation!$M1190,Produktgruppen!A:B,2,FALSE)),"-")</f>
        <v>Vorschmelz</v>
      </c>
      <c r="M1190" s="99" t="str">
        <f>IFERROR(VLOOKUP(Abfalldokumentation!$W1190,Artikel!A:C,3,FALSE),Abfalldokumentation!$W1190)</f>
        <v>VOS-ABS ENTSORGUNG</v>
      </c>
      <c r="N1190" s="100" t="str">
        <f>VLOOKUP(D1190,'Liste Gründe'!A:D,2,FALSE)</f>
        <v>Rest</v>
      </c>
      <c r="O1190" s="98" t="str">
        <f>IF(ISBLANK(F1190),VLOOKUP(Abfalldokumentation!$X1190,'Liste Gründe'!A:D,3,FALSE),F1190)</f>
        <v>geschälte Rinde</v>
      </c>
      <c r="P1190" s="100" t="str">
        <f>IF(ISBLANK(Abfalldokumentation!$G1190),"-",Abfalldokumentation!$G1190)</f>
        <v>-</v>
      </c>
      <c r="Q1190" s="99">
        <f t="shared" si="127"/>
        <v>42</v>
      </c>
      <c r="R1190" s="100" t="str">
        <f t="shared" si="128"/>
        <v>Produkte</v>
      </c>
      <c r="S1190" s="100" t="str">
        <f t="shared" si="129"/>
        <v>BUs</v>
      </c>
      <c r="T1190" s="100" t="str">
        <f t="shared" si="130"/>
        <v>Symptome</v>
      </c>
      <c r="U1190" s="100">
        <f>IFERROR(VLOOKUP(Abfalldokumentation!$W1190,Kennzahlen!S:U,3,FALSE)*Abfalldokumentation!$J1190,"0")</f>
        <v>0.06</v>
      </c>
      <c r="V1190" s="99" t="str">
        <f>IF(ISBLANK(A1190),VLOOKUP(Abfalldokumentation!$W1190,'Linien - BU'!R:S,2,FALSE),A1190)</f>
        <v>RWV</v>
      </c>
      <c r="W1190" s="95">
        <f t="shared" si="131"/>
        <v>29500917</v>
      </c>
      <c r="X1190" s="108">
        <f t="shared" si="132"/>
        <v>60</v>
      </c>
      <c r="Y1190"/>
      <c r="Z1190" s="3"/>
      <c r="AB1190" s="3"/>
      <c r="AC1190" s="34"/>
      <c r="AD1190" s="3"/>
      <c r="AE1190" s="3"/>
      <c r="AF1190" s="34"/>
      <c r="AG1190" s="34"/>
      <c r="AH1190" s="34"/>
      <c r="AI1190" s="3"/>
      <c r="AL1190" s="3"/>
      <c r="AM1190" s="3"/>
      <c r="AN1190" s="3"/>
    </row>
    <row r="1191" spans="1:40" ht="30" customHeight="1" x14ac:dyDescent="0.25">
      <c r="A1191" s="56" t="s">
        <v>74</v>
      </c>
      <c r="B1191" s="57">
        <v>29500917</v>
      </c>
      <c r="C1191" s="57">
        <v>3</v>
      </c>
      <c r="D1191" s="57">
        <v>60</v>
      </c>
      <c r="E1191" s="58">
        <v>44488</v>
      </c>
      <c r="F1191" s="59"/>
      <c r="G1191" s="57"/>
      <c r="H1191" s="66" t="str">
        <f>IFERROR(VLOOKUP(Abfalldokumentation!$B1191,Artikel!A:C,3,FALSE),Abfalldokumentation!$B1191)</f>
        <v>VOS-ABS ENTSORGUNG</v>
      </c>
      <c r="I1191" s="90" t="str">
        <f>VLOOKUP(V1191,'Linien - BU'!A:B,2,FALSE)</f>
        <v>BU1</v>
      </c>
      <c r="J1191" s="91">
        <f t="shared" si="126"/>
        <v>3</v>
      </c>
      <c r="K1191" s="92">
        <f>Abfalldokumentation!$E1191</f>
        <v>44488</v>
      </c>
      <c r="L1191" s="91" t="str">
        <f>IFERROR(IF(AND(OR(Abfalldokumentation!$I1191="BU3",Abfalldokumentation!$I1191="Verkauf"),Abfalldokumentation!$N1191="Schimmel",Abfalldokumentation!$O1191="keinen Abnehmer/kein Schälpersonal"),"Div. Zipfel, ES ohne Verwendung",VLOOKUP(Abfalldokumentation!$M1191,Produktgruppen!A:B,2,FALSE)),"-")</f>
        <v>Vorschmelz</v>
      </c>
      <c r="M1191" s="93" t="str">
        <f>IFERROR(VLOOKUP(Abfalldokumentation!$W1191,Artikel!A:C,3,FALSE),Abfalldokumentation!$W1191)</f>
        <v>VOS-ABS ENTSORGUNG</v>
      </c>
      <c r="N1191" s="94" t="str">
        <f>VLOOKUP(D1191,'Liste Gründe'!A:D,2,FALSE)</f>
        <v>Rest</v>
      </c>
      <c r="O1191" s="92" t="str">
        <f>IF(ISBLANK(F1191),VLOOKUP(Abfalldokumentation!$X1191,'Liste Gründe'!A:D,3,FALSE),F1191)</f>
        <v>geschälte Rinde</v>
      </c>
      <c r="P1191" s="94" t="str">
        <f>IF(ISBLANK(Abfalldokumentation!$G1191),"-",Abfalldokumentation!$G1191)</f>
        <v>-</v>
      </c>
      <c r="Q1191" s="93">
        <f t="shared" si="127"/>
        <v>42</v>
      </c>
      <c r="R1191" s="94" t="str">
        <f t="shared" si="128"/>
        <v>Produkte</v>
      </c>
      <c r="S1191" s="94" t="str">
        <f t="shared" si="129"/>
        <v>BUs</v>
      </c>
      <c r="T1191" s="94" t="str">
        <f t="shared" si="130"/>
        <v>Symptome</v>
      </c>
      <c r="U1191" s="94">
        <f>IFERROR(VLOOKUP(Abfalldokumentation!$W1191,Kennzahlen!S:U,3,FALSE)*Abfalldokumentation!$J1191,"0")</f>
        <v>0.03</v>
      </c>
      <c r="V1191" s="93" t="str">
        <f>IF(ISBLANK(A1191),VLOOKUP(Abfalldokumentation!$W1191,'Linien - BU'!R:S,2,FALSE),A1191)</f>
        <v>RWV</v>
      </c>
      <c r="W1191" s="95">
        <f t="shared" si="131"/>
        <v>29500917</v>
      </c>
      <c r="X1191" s="108">
        <f t="shared" si="132"/>
        <v>60</v>
      </c>
      <c r="Y1191"/>
      <c r="Z1191" s="3"/>
      <c r="AB1191" s="3"/>
      <c r="AC1191" s="34"/>
      <c r="AD1191" s="3"/>
      <c r="AE1191" s="3"/>
      <c r="AF1191" s="34"/>
      <c r="AG1191" s="34"/>
      <c r="AH1191" s="34"/>
      <c r="AI1191" s="3"/>
      <c r="AL1191" s="3"/>
      <c r="AM1191" s="3"/>
      <c r="AN1191" s="3"/>
    </row>
    <row r="1192" spans="1:40" ht="30" customHeight="1" x14ac:dyDescent="0.25">
      <c r="A1192" s="50" t="s">
        <v>59</v>
      </c>
      <c r="B1192" s="51">
        <v>29500917</v>
      </c>
      <c r="C1192" s="51">
        <v>1.4</v>
      </c>
      <c r="D1192" s="51">
        <v>74</v>
      </c>
      <c r="E1192" s="52">
        <v>44488</v>
      </c>
      <c r="F1192" s="53"/>
      <c r="G1192" s="51"/>
      <c r="H1192" s="65" t="str">
        <f>IFERROR(VLOOKUP(Abfalldokumentation!$B1192,Artikel!A:C,3,FALSE),Abfalldokumentation!$B1192)</f>
        <v>VOS-ABS ENTSORGUNG</v>
      </c>
      <c r="I1192" s="96" t="str">
        <f>VLOOKUP(V1192,'Linien - BU'!A:B,2,FALSE)</f>
        <v>Rest</v>
      </c>
      <c r="J1192" s="97">
        <f t="shared" si="126"/>
        <v>1.4</v>
      </c>
      <c r="K1192" s="98">
        <f>Abfalldokumentation!$E1192</f>
        <v>44488</v>
      </c>
      <c r="L1192" s="97" t="str">
        <f>IFERROR(IF(AND(OR(Abfalldokumentation!$I1192="BU3",Abfalldokumentation!$I1192="Verkauf"),Abfalldokumentation!$N1192="Schimmel",Abfalldokumentation!$O1192="keinen Abnehmer/kein Schälpersonal"),"Div. Zipfel, ES ohne Verwendung",VLOOKUP(Abfalldokumentation!$M1192,Produktgruppen!A:B,2,FALSE)),"-")</f>
        <v>Vorschmelz</v>
      </c>
      <c r="M1192" s="99" t="str">
        <f>IFERROR(VLOOKUP(Abfalldokumentation!$W1192,Artikel!A:C,3,FALSE),Abfalldokumentation!$W1192)</f>
        <v>VOS-ABS ENTSORGUNG</v>
      </c>
      <c r="N1192" s="100" t="str">
        <f>VLOOKUP(D1192,'Liste Gründe'!A:D,2,FALSE)</f>
        <v>Qualitätssicherung</v>
      </c>
      <c r="O1192" s="98" t="str">
        <f>IF(ISBLANK(F1192),VLOOKUP(Abfalldokumentation!$X1192,'Liste Gründe'!A:D,3,FALSE),F1192)</f>
        <v>Sensorik</v>
      </c>
      <c r="P1192" s="100" t="str">
        <f>IF(ISBLANK(Abfalldokumentation!$G1192),"-",Abfalldokumentation!$G1192)</f>
        <v>-</v>
      </c>
      <c r="Q1192" s="99">
        <f t="shared" si="127"/>
        <v>42</v>
      </c>
      <c r="R1192" s="100" t="str">
        <f t="shared" si="128"/>
        <v>Produkte</v>
      </c>
      <c r="S1192" s="100" t="str">
        <f t="shared" si="129"/>
        <v>BUs</v>
      </c>
      <c r="T1192" s="100" t="str">
        <f t="shared" si="130"/>
        <v>Symptome</v>
      </c>
      <c r="U1192" s="100">
        <f>IFERROR(VLOOKUP(Abfalldokumentation!$W1192,Kennzahlen!S:U,3,FALSE)*Abfalldokumentation!$J1192,"0")</f>
        <v>1.3999999999999999E-2</v>
      </c>
      <c r="V1192" s="99" t="str">
        <f>IF(ISBLANK(A1192),VLOOKUP(Abfalldokumentation!$W1192,'Linien - BU'!R:S,2,FALSE),A1192)</f>
        <v>Labor</v>
      </c>
      <c r="W1192" s="95">
        <f t="shared" si="131"/>
        <v>29500917</v>
      </c>
      <c r="X1192" s="108">
        <f t="shared" si="132"/>
        <v>74</v>
      </c>
      <c r="Y1192"/>
      <c r="Z1192" s="3"/>
      <c r="AB1192" s="3"/>
      <c r="AC1192" s="34"/>
      <c r="AD1192" s="3"/>
      <c r="AE1192" s="3"/>
      <c r="AF1192" s="34"/>
      <c r="AG1192" s="34"/>
      <c r="AH1192" s="34"/>
      <c r="AI1192" s="3"/>
      <c r="AL1192" s="3"/>
      <c r="AM1192" s="3"/>
      <c r="AN1192" s="3"/>
    </row>
    <row r="1193" spans="1:40" ht="30" customHeight="1" x14ac:dyDescent="0.25">
      <c r="A1193" s="56" t="s">
        <v>9</v>
      </c>
      <c r="B1193" s="57">
        <v>29500957</v>
      </c>
      <c r="C1193" s="57">
        <v>17</v>
      </c>
      <c r="D1193" s="57">
        <v>12</v>
      </c>
      <c r="E1193" s="58">
        <v>44488</v>
      </c>
      <c r="F1193" s="59"/>
      <c r="G1193" s="57"/>
      <c r="H1193" s="66" t="str">
        <f>IFERROR(VLOOKUP(Abfalldokumentation!$B1193,Artikel!A:C,3,FALSE),Abfalldokumentation!$B1193)</f>
        <v>ABS Crémeux</v>
      </c>
      <c r="I1193" s="90" t="str">
        <f>VLOOKUP(V1193,'Linien - BU'!A:B,2,FALSE)</f>
        <v>BU4</v>
      </c>
      <c r="J1193" s="91">
        <f t="shared" si="126"/>
        <v>17</v>
      </c>
      <c r="K1193" s="92">
        <f>Abfalldokumentation!$E1193</f>
        <v>44488</v>
      </c>
      <c r="L1193" s="91" t="str">
        <f>IFERROR(IF(AND(OR(Abfalldokumentation!$I1193="BU3",Abfalldokumentation!$I1193="Verkauf"),Abfalldokumentation!$N1193="Schimmel",Abfalldokumentation!$O1193="keinen Abnehmer/kein Schälpersonal"),"Div. Zipfel, ES ohne Verwendung",VLOOKUP(Abfalldokumentation!$M1193,Produktgruppen!A:B,2,FALSE)),"-")</f>
        <v>ABS</v>
      </c>
      <c r="M1193" s="93" t="str">
        <f>IFERROR(VLOOKUP(Abfalldokumentation!$W1193,Artikel!A:C,3,FALSE),Abfalldokumentation!$W1193)</f>
        <v>ABS Crémeux</v>
      </c>
      <c r="N1193" s="94" t="str">
        <f>VLOOKUP(D1193,'Liste Gründe'!A:D,2,FALSE)</f>
        <v>Schimmel</v>
      </c>
      <c r="O1193" s="92" t="str">
        <f>IF(ISBLANK(F1193),VLOOKUP(Abfalldokumentation!$X1193,'Liste Gründe'!A:D,3,FALSE),F1193)</f>
        <v>Schimmel</v>
      </c>
      <c r="P1193" s="94" t="str">
        <f>IF(ISBLANK(Abfalldokumentation!$G1193),"-",Abfalldokumentation!$G1193)</f>
        <v>-</v>
      </c>
      <c r="Q1193" s="93">
        <f t="shared" si="127"/>
        <v>42</v>
      </c>
      <c r="R1193" s="94" t="str">
        <f t="shared" si="128"/>
        <v>Produkte</v>
      </c>
      <c r="S1193" s="94" t="str">
        <f t="shared" si="129"/>
        <v>BUs</v>
      </c>
      <c r="T1193" s="94" t="str">
        <f t="shared" si="130"/>
        <v>Symptome</v>
      </c>
      <c r="U1193" s="94">
        <f>IFERROR(VLOOKUP(Abfalldokumentation!$W1193,Kennzahlen!S:U,3,FALSE)*Abfalldokumentation!$J1193,"0")</f>
        <v>0.17</v>
      </c>
      <c r="V1193" s="93" t="str">
        <f>IF(ISBLANK(A1193),VLOOKUP(Abfalldokumentation!$W1193,'Linien - BU'!R:S,2,FALSE),A1193)</f>
        <v>BU4</v>
      </c>
      <c r="W1193" s="95">
        <f t="shared" si="131"/>
        <v>29500957</v>
      </c>
      <c r="X1193" s="108">
        <f t="shared" si="132"/>
        <v>12</v>
      </c>
      <c r="Y1193"/>
      <c r="Z1193" s="3"/>
      <c r="AB1193" s="3"/>
      <c r="AC1193" s="34"/>
      <c r="AD1193" s="3"/>
      <c r="AE1193" s="3"/>
      <c r="AF1193" s="34"/>
      <c r="AG1193" s="34"/>
      <c r="AH1193" s="34"/>
      <c r="AI1193" s="3"/>
      <c r="AL1193" s="3"/>
      <c r="AM1193" s="3"/>
      <c r="AN1193" s="3"/>
    </row>
    <row r="1194" spans="1:40" ht="30" customHeight="1" x14ac:dyDescent="0.25">
      <c r="A1194" s="50" t="s">
        <v>9</v>
      </c>
      <c r="B1194" s="51">
        <v>29500957</v>
      </c>
      <c r="C1194" s="51">
        <v>28</v>
      </c>
      <c r="D1194" s="51">
        <v>61</v>
      </c>
      <c r="E1194" s="52">
        <v>44488</v>
      </c>
      <c r="F1194" s="53"/>
      <c r="G1194" s="51"/>
      <c r="H1194" s="65" t="str">
        <f>IFERROR(VLOOKUP(Abfalldokumentation!$B1194,Artikel!A:C,3,FALSE),Abfalldokumentation!$B1194)</f>
        <v>ABS Crémeux</v>
      </c>
      <c r="I1194" s="96" t="str">
        <f>VLOOKUP(V1194,'Linien - BU'!A:B,2,FALSE)</f>
        <v>BU4</v>
      </c>
      <c r="J1194" s="97">
        <f t="shared" si="126"/>
        <v>28</v>
      </c>
      <c r="K1194" s="98">
        <f>Abfalldokumentation!$E1194</f>
        <v>44488</v>
      </c>
      <c r="L1194" s="97" t="str">
        <f>IFERROR(IF(AND(OR(Abfalldokumentation!$I1194="BU3",Abfalldokumentation!$I1194="Verkauf"),Abfalldokumentation!$N1194="Schimmel",Abfalldokumentation!$O1194="keinen Abnehmer/kein Schälpersonal"),"Div. Zipfel, ES ohne Verwendung",VLOOKUP(Abfalldokumentation!$M1194,Produktgruppen!A:B,2,FALSE)),"-")</f>
        <v>ABS</v>
      </c>
      <c r="M1194" s="99" t="str">
        <f>IFERROR(VLOOKUP(Abfalldokumentation!$W1194,Artikel!A:C,3,FALSE),Abfalldokumentation!$W1194)</f>
        <v>ABS Crémeux</v>
      </c>
      <c r="N1194" s="100" t="str">
        <f>VLOOKUP(D1194,'Liste Gründe'!A:D,2,FALSE)</f>
        <v>keinen Verwendungszweck</v>
      </c>
      <c r="O1194" s="98" t="str">
        <f>IF(ISBLANK(F1194),VLOOKUP(Abfalldokumentation!$X1194,'Liste Gründe'!A:D,3,FALSE),F1194)</f>
        <v>keinen Verwendungszweck</v>
      </c>
      <c r="P1194" s="100" t="str">
        <f>IF(ISBLANK(Abfalldokumentation!$G1194),"-",Abfalldokumentation!$G1194)</f>
        <v>-</v>
      </c>
      <c r="Q1194" s="99">
        <f t="shared" si="127"/>
        <v>42</v>
      </c>
      <c r="R1194" s="100" t="str">
        <f t="shared" si="128"/>
        <v>Produkte</v>
      </c>
      <c r="S1194" s="100" t="str">
        <f t="shared" si="129"/>
        <v>BUs</v>
      </c>
      <c r="T1194" s="100" t="str">
        <f t="shared" si="130"/>
        <v>Symptome</v>
      </c>
      <c r="U1194" s="100">
        <f>IFERROR(VLOOKUP(Abfalldokumentation!$W1194,Kennzahlen!S:U,3,FALSE)*Abfalldokumentation!$J1194,"0")</f>
        <v>0.28000000000000003</v>
      </c>
      <c r="V1194" s="99" t="str">
        <f>IF(ISBLANK(A1194),VLOOKUP(Abfalldokumentation!$W1194,'Linien - BU'!R:S,2,FALSE),A1194)</f>
        <v>BU4</v>
      </c>
      <c r="W1194" s="95">
        <f t="shared" si="131"/>
        <v>29500957</v>
      </c>
      <c r="X1194" s="108">
        <f t="shared" si="132"/>
        <v>61</v>
      </c>
      <c r="Y1194"/>
      <c r="Z1194" s="3"/>
      <c r="AB1194" s="3"/>
      <c r="AC1194" s="34"/>
      <c r="AD1194" s="3"/>
      <c r="AE1194" s="3"/>
      <c r="AF1194" s="34"/>
      <c r="AG1194" s="34"/>
      <c r="AH1194" s="34"/>
      <c r="AI1194" s="3"/>
      <c r="AL1194" s="3"/>
      <c r="AM1194" s="3"/>
      <c r="AN1194" s="3"/>
    </row>
    <row r="1195" spans="1:40" ht="30" customHeight="1" x14ac:dyDescent="0.25">
      <c r="A1195" s="56" t="s">
        <v>9</v>
      </c>
      <c r="B1195" s="57">
        <v>29501009</v>
      </c>
      <c r="C1195" s="57">
        <v>5</v>
      </c>
      <c r="D1195" s="57">
        <v>61</v>
      </c>
      <c r="E1195" s="58">
        <v>44488</v>
      </c>
      <c r="F1195" s="59"/>
      <c r="G1195" s="57"/>
      <c r="H1195" s="66" t="str">
        <f>IFERROR(VLOOKUP(Abfalldokumentation!$B1195,Artikel!A:C,3,FALSE),Abfalldokumentation!$B1195)</f>
        <v>ABS Whisky-Nuts</v>
      </c>
      <c r="I1195" s="90" t="str">
        <f>VLOOKUP(V1195,'Linien - BU'!A:B,2,FALSE)</f>
        <v>BU4</v>
      </c>
      <c r="J1195" s="91">
        <f t="shared" si="126"/>
        <v>5</v>
      </c>
      <c r="K1195" s="92">
        <f>Abfalldokumentation!$E1195</f>
        <v>44488</v>
      </c>
      <c r="L1195" s="91" t="str">
        <f>IFERROR(IF(AND(OR(Abfalldokumentation!$I1195="BU3",Abfalldokumentation!$I1195="Verkauf"),Abfalldokumentation!$N1195="Schimmel",Abfalldokumentation!$O1195="keinen Abnehmer/kein Schälpersonal"),"Div. Zipfel, ES ohne Verwendung",VLOOKUP(Abfalldokumentation!$M1195,Produktgruppen!A:B,2,FALSE)),"-")</f>
        <v>ABS</v>
      </c>
      <c r="M1195" s="93" t="str">
        <f>IFERROR(VLOOKUP(Abfalldokumentation!$W1195,Artikel!A:C,3,FALSE),Abfalldokumentation!$W1195)</f>
        <v>ABS Whisky-Nuts</v>
      </c>
      <c r="N1195" s="94" t="str">
        <f>VLOOKUP(D1195,'Liste Gründe'!A:D,2,FALSE)</f>
        <v>keinen Verwendungszweck</v>
      </c>
      <c r="O1195" s="92" t="str">
        <f>IF(ISBLANK(F1195),VLOOKUP(Abfalldokumentation!$X1195,'Liste Gründe'!A:D,3,FALSE),F1195)</f>
        <v>keinen Verwendungszweck</v>
      </c>
      <c r="P1195" s="94" t="str">
        <f>IF(ISBLANK(Abfalldokumentation!$G1195),"-",Abfalldokumentation!$G1195)</f>
        <v>-</v>
      </c>
      <c r="Q1195" s="93">
        <f t="shared" si="127"/>
        <v>42</v>
      </c>
      <c r="R1195" s="94" t="str">
        <f t="shared" si="128"/>
        <v>Produkte</v>
      </c>
      <c r="S1195" s="94" t="str">
        <f t="shared" si="129"/>
        <v>BUs</v>
      </c>
      <c r="T1195" s="94" t="str">
        <f t="shared" si="130"/>
        <v>Symptome</v>
      </c>
      <c r="U1195" s="94">
        <f>IFERROR(VLOOKUP(Abfalldokumentation!$W1195,Kennzahlen!S:U,3,FALSE)*Abfalldokumentation!$J1195,"0")</f>
        <v>7.5</v>
      </c>
      <c r="V1195" s="93" t="str">
        <f>IF(ISBLANK(A1195),VLOOKUP(Abfalldokumentation!$W1195,'Linien - BU'!R:S,2,FALSE),A1195)</f>
        <v>BU4</v>
      </c>
      <c r="W1195" s="95">
        <f t="shared" si="131"/>
        <v>29501009</v>
      </c>
      <c r="X1195" s="108">
        <f t="shared" si="132"/>
        <v>61</v>
      </c>
      <c r="Y1195"/>
      <c r="Z1195" s="3"/>
      <c r="AB1195" s="3"/>
      <c r="AC1195" s="34"/>
      <c r="AD1195" s="3"/>
      <c r="AE1195" s="3"/>
      <c r="AF1195" s="34"/>
      <c r="AG1195" s="34"/>
      <c r="AH1195" s="34"/>
      <c r="AI1195" s="3"/>
      <c r="AL1195" s="3"/>
      <c r="AM1195" s="3"/>
      <c r="AN1195" s="3"/>
    </row>
    <row r="1196" spans="1:40" ht="30" customHeight="1" x14ac:dyDescent="0.25">
      <c r="A1196" s="50" t="s">
        <v>9</v>
      </c>
      <c r="B1196" s="51">
        <v>29501013</v>
      </c>
      <c r="C1196" s="51">
        <v>7</v>
      </c>
      <c r="D1196" s="51">
        <v>61</v>
      </c>
      <c r="E1196" s="52">
        <v>44488</v>
      </c>
      <c r="F1196" s="53"/>
      <c r="G1196" s="51"/>
      <c r="H1196" s="65" t="str">
        <f>IFERROR(VLOOKUP(Abfalldokumentation!$B1196,Artikel!A:C,3,FALSE),Abfalldokumentation!$B1196)</f>
        <v>ABS AT-ROTWEIN</v>
      </c>
      <c r="I1196" s="96" t="str">
        <f>VLOOKUP(V1196,'Linien - BU'!A:B,2,FALSE)</f>
        <v>BU4</v>
      </c>
      <c r="J1196" s="97">
        <f t="shared" si="126"/>
        <v>7</v>
      </c>
      <c r="K1196" s="98">
        <f>Abfalldokumentation!$E1196</f>
        <v>44488</v>
      </c>
      <c r="L1196" s="97" t="str">
        <f>IFERROR(IF(AND(OR(Abfalldokumentation!$I1196="BU3",Abfalldokumentation!$I1196="Verkauf"),Abfalldokumentation!$N1196="Schimmel",Abfalldokumentation!$O1196="keinen Abnehmer/kein Schälpersonal"),"Div. Zipfel, ES ohne Verwendung",VLOOKUP(Abfalldokumentation!$M1196,Produktgruppen!A:B,2,FALSE)),"-")</f>
        <v>ABS</v>
      </c>
      <c r="M1196" s="99" t="str">
        <f>IFERROR(VLOOKUP(Abfalldokumentation!$W1196,Artikel!A:C,3,FALSE),Abfalldokumentation!$W1196)</f>
        <v>ABS AT-ROTWEIN</v>
      </c>
      <c r="N1196" s="100" t="str">
        <f>VLOOKUP(D1196,'Liste Gründe'!A:D,2,FALSE)</f>
        <v>keinen Verwendungszweck</v>
      </c>
      <c r="O1196" s="98" t="str">
        <f>IF(ISBLANK(F1196),VLOOKUP(Abfalldokumentation!$X1196,'Liste Gründe'!A:D,3,FALSE),F1196)</f>
        <v>keinen Verwendungszweck</v>
      </c>
      <c r="P1196" s="100" t="str">
        <f>IF(ISBLANK(Abfalldokumentation!$G1196),"-",Abfalldokumentation!$G1196)</f>
        <v>-</v>
      </c>
      <c r="Q1196" s="99">
        <f t="shared" si="127"/>
        <v>42</v>
      </c>
      <c r="R1196" s="100" t="str">
        <f t="shared" si="128"/>
        <v>Produkte</v>
      </c>
      <c r="S1196" s="100" t="str">
        <f t="shared" si="129"/>
        <v>BUs</v>
      </c>
      <c r="T1196" s="100" t="str">
        <f t="shared" si="130"/>
        <v>Symptome</v>
      </c>
      <c r="U1196" s="100">
        <f>IFERROR(VLOOKUP(Abfalldokumentation!$W1196,Kennzahlen!S:U,3,FALSE)*Abfalldokumentation!$J1196,"0")</f>
        <v>6.9999999999999999E-4</v>
      </c>
      <c r="V1196" s="99" t="str">
        <f>IF(ISBLANK(A1196),VLOOKUP(Abfalldokumentation!$W1196,'Linien - BU'!R:S,2,FALSE),A1196)</f>
        <v>BU4</v>
      </c>
      <c r="W1196" s="95">
        <f t="shared" si="131"/>
        <v>29501013</v>
      </c>
      <c r="X1196" s="108">
        <f t="shared" si="132"/>
        <v>61</v>
      </c>
      <c r="Y1196"/>
      <c r="Z1196" s="3"/>
      <c r="AB1196" s="3"/>
      <c r="AC1196" s="34"/>
      <c r="AD1196" s="3"/>
      <c r="AE1196" s="3"/>
      <c r="AF1196" s="34"/>
      <c r="AG1196" s="34"/>
      <c r="AH1196" s="34"/>
      <c r="AI1196" s="3"/>
      <c r="AL1196" s="3"/>
      <c r="AM1196" s="3"/>
      <c r="AN1196" s="3"/>
    </row>
    <row r="1197" spans="1:40" ht="30" customHeight="1" x14ac:dyDescent="0.25">
      <c r="A1197" s="56" t="s">
        <v>8</v>
      </c>
      <c r="B1197" s="57">
        <v>29501017</v>
      </c>
      <c r="C1197" s="57">
        <v>101</v>
      </c>
      <c r="D1197" s="57">
        <v>61</v>
      </c>
      <c r="E1197" s="58">
        <v>44488</v>
      </c>
      <c r="F1197" s="59"/>
      <c r="G1197" s="57"/>
      <c r="H1197" s="66" t="str">
        <f>IFERROR(VLOOKUP(Abfalldokumentation!$B1197,Artikel!A:C,3,FALSE),Abfalldokumentation!$B1197)</f>
        <v>ABS Pfeffer-Bruch</v>
      </c>
      <c r="I1197" s="90" t="str">
        <f>VLOOKUP(V1197,'Linien - BU'!A:B,2,FALSE)</f>
        <v>BU3</v>
      </c>
      <c r="J1197" s="91">
        <f t="shared" si="126"/>
        <v>101</v>
      </c>
      <c r="K1197" s="92">
        <f>Abfalldokumentation!$E1197</f>
        <v>44488</v>
      </c>
      <c r="L1197" s="91" t="str">
        <f>IFERROR(IF(AND(OR(Abfalldokumentation!$I1197="BU3",Abfalldokumentation!$I1197="Verkauf"),Abfalldokumentation!$N1197="Schimmel",Abfalldokumentation!$O1197="keinen Abnehmer/kein Schälpersonal"),"Div. Zipfel, ES ohne Verwendung",VLOOKUP(Abfalldokumentation!$M1197,Produktgruppen!A:B,2,FALSE)),"-")</f>
        <v>ABS</v>
      </c>
      <c r="M1197" s="93" t="str">
        <f>IFERROR(VLOOKUP(Abfalldokumentation!$W1197,Artikel!A:C,3,FALSE),Abfalldokumentation!$W1197)</f>
        <v>ABS Pfeffer-Bruch</v>
      </c>
      <c r="N1197" s="94" t="str">
        <f>VLOOKUP(D1197,'Liste Gründe'!A:D,2,FALSE)</f>
        <v>keinen Verwendungszweck</v>
      </c>
      <c r="O1197" s="92" t="str">
        <f>IF(ISBLANK(F1197),VLOOKUP(Abfalldokumentation!$X1197,'Liste Gründe'!A:D,3,FALSE),F1197)</f>
        <v>keinen Verwendungszweck</v>
      </c>
      <c r="P1197" s="94" t="str">
        <f>IF(ISBLANK(Abfalldokumentation!$G1197),"-",Abfalldokumentation!$G1197)</f>
        <v>-</v>
      </c>
      <c r="Q1197" s="93">
        <f t="shared" si="127"/>
        <v>42</v>
      </c>
      <c r="R1197" s="94" t="str">
        <f t="shared" si="128"/>
        <v>Produkte</v>
      </c>
      <c r="S1197" s="94" t="str">
        <f t="shared" si="129"/>
        <v>BUs</v>
      </c>
      <c r="T1197" s="94" t="str">
        <f t="shared" si="130"/>
        <v>Symptome</v>
      </c>
      <c r="U1197" s="94">
        <f>IFERROR(VLOOKUP(Abfalldokumentation!$W1197,Kennzahlen!S:U,3,FALSE)*Abfalldokumentation!$J1197,"0")</f>
        <v>1.0100000000000001E-2</v>
      </c>
      <c r="V1197" s="93" t="str">
        <f>IF(ISBLANK(A1197),VLOOKUP(Abfalldokumentation!$W1197,'Linien - BU'!R:S,2,FALSE),A1197)</f>
        <v>BU3</v>
      </c>
      <c r="W1197" s="95">
        <f t="shared" si="131"/>
        <v>29501017</v>
      </c>
      <c r="X1197" s="108">
        <f t="shared" si="132"/>
        <v>61</v>
      </c>
      <c r="Y1197"/>
      <c r="Z1197" s="3"/>
      <c r="AB1197" s="3"/>
      <c r="AC1197" s="34"/>
      <c r="AD1197" s="3"/>
      <c r="AE1197" s="3"/>
      <c r="AF1197" s="34"/>
      <c r="AG1197" s="34"/>
      <c r="AH1197" s="34"/>
      <c r="AI1197" s="3"/>
      <c r="AL1197" s="3"/>
      <c r="AM1197" s="3"/>
      <c r="AN1197" s="3"/>
    </row>
    <row r="1198" spans="1:40" ht="30" customHeight="1" x14ac:dyDescent="0.25">
      <c r="A1198" s="50" t="s">
        <v>9</v>
      </c>
      <c r="B1198" s="51">
        <v>29501023</v>
      </c>
      <c r="C1198" s="51">
        <v>170</v>
      </c>
      <c r="D1198" s="51">
        <v>61</v>
      </c>
      <c r="E1198" s="52">
        <v>44488</v>
      </c>
      <c r="F1198" s="53"/>
      <c r="G1198" s="51"/>
      <c r="H1198" s="65" t="str">
        <f>IFERROR(VLOOKUP(Abfalldokumentation!$B1198,Artikel!A:C,3,FALSE),Abfalldokumentation!$B1198)</f>
        <v>ABS CAMBOZOLA</v>
      </c>
      <c r="I1198" s="96" t="str">
        <f>VLOOKUP(V1198,'Linien - BU'!A:B,2,FALSE)</f>
        <v>BU4</v>
      </c>
      <c r="J1198" s="97">
        <f t="shared" si="126"/>
        <v>170</v>
      </c>
      <c r="K1198" s="98">
        <f>Abfalldokumentation!$E1198</f>
        <v>44488</v>
      </c>
      <c r="L1198" s="97" t="str">
        <f>IFERROR(IF(AND(OR(Abfalldokumentation!$I1198="BU3",Abfalldokumentation!$I1198="Verkauf"),Abfalldokumentation!$N1198="Schimmel",Abfalldokumentation!$O1198="keinen Abnehmer/kein Schälpersonal"),"Div. Zipfel, ES ohne Verwendung",VLOOKUP(Abfalldokumentation!$M1198,Produktgruppen!A:B,2,FALSE)),"-")</f>
        <v>ABS</v>
      </c>
      <c r="M1198" s="99" t="str">
        <f>IFERROR(VLOOKUP(Abfalldokumentation!$W1198,Artikel!A:C,3,FALSE),Abfalldokumentation!$W1198)</f>
        <v>ABS CAMBOZOLA</v>
      </c>
      <c r="N1198" s="100" t="str">
        <f>VLOOKUP(D1198,'Liste Gründe'!A:D,2,FALSE)</f>
        <v>keinen Verwendungszweck</v>
      </c>
      <c r="O1198" s="98" t="str">
        <f>IF(ISBLANK(F1198),VLOOKUP(Abfalldokumentation!$X1198,'Liste Gründe'!A:D,3,FALSE),F1198)</f>
        <v>keinen Verwendungszweck</v>
      </c>
      <c r="P1198" s="100" t="str">
        <f>IF(ISBLANK(Abfalldokumentation!$G1198),"-",Abfalldokumentation!$G1198)</f>
        <v>-</v>
      </c>
      <c r="Q1198" s="99">
        <f t="shared" si="127"/>
        <v>42</v>
      </c>
      <c r="R1198" s="100" t="str">
        <f t="shared" si="128"/>
        <v>Produkte</v>
      </c>
      <c r="S1198" s="100" t="str">
        <f t="shared" si="129"/>
        <v>BUs</v>
      </c>
      <c r="T1198" s="100" t="str">
        <f t="shared" si="130"/>
        <v>Symptome</v>
      </c>
      <c r="U1198" s="100">
        <f>IFERROR(VLOOKUP(Abfalldokumentation!$W1198,Kennzahlen!S:U,3,FALSE)*Abfalldokumentation!$J1198,"0")</f>
        <v>1.7000000000000001E-2</v>
      </c>
      <c r="V1198" s="99" t="str">
        <f>IF(ISBLANK(A1198),VLOOKUP(Abfalldokumentation!$W1198,'Linien - BU'!R:S,2,FALSE),A1198)</f>
        <v>BU4</v>
      </c>
      <c r="W1198" s="95">
        <f t="shared" si="131"/>
        <v>29501023</v>
      </c>
      <c r="X1198" s="108">
        <f t="shared" si="132"/>
        <v>61</v>
      </c>
      <c r="Y1198"/>
      <c r="Z1198" s="3"/>
      <c r="AB1198" s="3"/>
      <c r="AC1198" s="34"/>
      <c r="AD1198" s="3"/>
      <c r="AE1198" s="3"/>
      <c r="AF1198" s="34"/>
      <c r="AG1198" s="34"/>
      <c r="AH1198" s="34"/>
      <c r="AI1198" s="3"/>
      <c r="AL1198" s="3"/>
      <c r="AM1198" s="3"/>
      <c r="AN1198" s="3"/>
    </row>
    <row r="1199" spans="1:40" ht="30" customHeight="1" x14ac:dyDescent="0.25">
      <c r="A1199" s="56" t="s">
        <v>9</v>
      </c>
      <c r="B1199" s="57">
        <v>29501028</v>
      </c>
      <c r="C1199" s="57">
        <v>91</v>
      </c>
      <c r="D1199" s="57">
        <v>61</v>
      </c>
      <c r="E1199" s="58">
        <v>44488</v>
      </c>
      <c r="F1199" s="59"/>
      <c r="G1199" s="57"/>
      <c r="H1199" s="66" t="str">
        <f>IFERROR(VLOOKUP(Abfalldokumentation!$B1199,Artikel!A:C,3,FALSE),Abfalldokumentation!$B1199)</f>
        <v>ABS KELLERGEIST</v>
      </c>
      <c r="I1199" s="90" t="str">
        <f>VLOOKUP(V1199,'Linien - BU'!A:B,2,FALSE)</f>
        <v>BU4</v>
      </c>
      <c r="J1199" s="91">
        <f t="shared" si="126"/>
        <v>91</v>
      </c>
      <c r="K1199" s="92">
        <f>Abfalldokumentation!$E1199</f>
        <v>44488</v>
      </c>
      <c r="L1199" s="91" t="str">
        <f>IFERROR(IF(AND(OR(Abfalldokumentation!$I1199="BU3",Abfalldokumentation!$I1199="Verkauf"),Abfalldokumentation!$N1199="Schimmel",Abfalldokumentation!$O1199="keinen Abnehmer/kein Schälpersonal"),"Div. Zipfel, ES ohne Verwendung",VLOOKUP(Abfalldokumentation!$M1199,Produktgruppen!A:B,2,FALSE)),"-")</f>
        <v>ABS</v>
      </c>
      <c r="M1199" s="93" t="str">
        <f>IFERROR(VLOOKUP(Abfalldokumentation!$W1199,Artikel!A:C,3,FALSE),Abfalldokumentation!$W1199)</f>
        <v>ABS KELLERGEIST</v>
      </c>
      <c r="N1199" s="94" t="str">
        <f>VLOOKUP(D1199,'Liste Gründe'!A:D,2,FALSE)</f>
        <v>keinen Verwendungszweck</v>
      </c>
      <c r="O1199" s="92" t="str">
        <f>IF(ISBLANK(F1199),VLOOKUP(Abfalldokumentation!$X1199,'Liste Gründe'!A:D,3,FALSE),F1199)</f>
        <v>keinen Verwendungszweck</v>
      </c>
      <c r="P1199" s="94" t="str">
        <f>IF(ISBLANK(Abfalldokumentation!$G1199),"-",Abfalldokumentation!$G1199)</f>
        <v>-</v>
      </c>
      <c r="Q1199" s="93">
        <f t="shared" si="127"/>
        <v>42</v>
      </c>
      <c r="R1199" s="94" t="str">
        <f t="shared" si="128"/>
        <v>Produkte</v>
      </c>
      <c r="S1199" s="94" t="str">
        <f t="shared" si="129"/>
        <v>BUs</v>
      </c>
      <c r="T1199" s="94" t="str">
        <f t="shared" si="130"/>
        <v>Symptome</v>
      </c>
      <c r="U1199" s="94">
        <f>IFERROR(VLOOKUP(Abfalldokumentation!$W1199,Kennzahlen!S:U,3,FALSE)*Abfalldokumentation!$J1199,"0")</f>
        <v>9.1000000000000004E-3</v>
      </c>
      <c r="V1199" s="93" t="str">
        <f>IF(ISBLANK(A1199),VLOOKUP(Abfalldokumentation!$W1199,'Linien - BU'!R:S,2,FALSE),A1199)</f>
        <v>BU4</v>
      </c>
      <c r="W1199" s="95">
        <f t="shared" si="131"/>
        <v>29501028</v>
      </c>
      <c r="X1199" s="108">
        <f t="shared" si="132"/>
        <v>61</v>
      </c>
      <c r="Y1199"/>
      <c r="Z1199" s="3"/>
      <c r="AB1199" s="3"/>
      <c r="AC1199" s="34"/>
      <c r="AD1199" s="3"/>
      <c r="AE1199" s="3"/>
      <c r="AF1199" s="34"/>
      <c r="AG1199" s="34"/>
      <c r="AH1199" s="34"/>
      <c r="AI1199" s="3"/>
      <c r="AL1199" s="3"/>
      <c r="AM1199" s="3"/>
      <c r="AN1199" s="3"/>
    </row>
    <row r="1200" spans="1:40" ht="30" customHeight="1" x14ac:dyDescent="0.25">
      <c r="A1200" s="50" t="s">
        <v>9</v>
      </c>
      <c r="B1200" s="51">
        <v>29501029</v>
      </c>
      <c r="C1200" s="51">
        <v>11</v>
      </c>
      <c r="D1200" s="51">
        <v>61</v>
      </c>
      <c r="E1200" s="52">
        <v>44488</v>
      </c>
      <c r="F1200" s="53"/>
      <c r="G1200" s="51"/>
      <c r="H1200" s="65" t="str">
        <f>IFERROR(VLOOKUP(Abfalldokumentation!$B1200,Artikel!A:C,3,FALSE),Abfalldokumentation!$B1200)</f>
        <v>ABS BRUSCHETTA</v>
      </c>
      <c r="I1200" s="96" t="str">
        <f>VLOOKUP(V1200,'Linien - BU'!A:B,2,FALSE)</f>
        <v>BU4</v>
      </c>
      <c r="J1200" s="97">
        <f t="shared" si="126"/>
        <v>11</v>
      </c>
      <c r="K1200" s="98">
        <f>Abfalldokumentation!$E1200</f>
        <v>44488</v>
      </c>
      <c r="L1200" s="97" t="str">
        <f>IFERROR(IF(AND(OR(Abfalldokumentation!$I1200="BU3",Abfalldokumentation!$I1200="Verkauf"),Abfalldokumentation!$N1200="Schimmel",Abfalldokumentation!$O1200="keinen Abnehmer/kein Schälpersonal"),"Div. Zipfel, ES ohne Verwendung",VLOOKUP(Abfalldokumentation!$M1200,Produktgruppen!A:B,2,FALSE)),"-")</f>
        <v>ABS</v>
      </c>
      <c r="M1200" s="99" t="str">
        <f>IFERROR(VLOOKUP(Abfalldokumentation!$W1200,Artikel!A:C,3,FALSE),Abfalldokumentation!$W1200)</f>
        <v>ABS BRUSCHETTA</v>
      </c>
      <c r="N1200" s="100" t="str">
        <f>VLOOKUP(D1200,'Liste Gründe'!A:D,2,FALSE)</f>
        <v>keinen Verwendungszweck</v>
      </c>
      <c r="O1200" s="98" t="str">
        <f>IF(ISBLANK(F1200),VLOOKUP(Abfalldokumentation!$X1200,'Liste Gründe'!A:D,3,FALSE),F1200)</f>
        <v>keinen Verwendungszweck</v>
      </c>
      <c r="P1200" s="100" t="str">
        <f>IF(ISBLANK(Abfalldokumentation!$G1200),"-",Abfalldokumentation!$G1200)</f>
        <v>-</v>
      </c>
      <c r="Q1200" s="99">
        <f t="shared" si="127"/>
        <v>42</v>
      </c>
      <c r="R1200" s="100" t="str">
        <f t="shared" si="128"/>
        <v>Produkte</v>
      </c>
      <c r="S1200" s="100" t="str">
        <f t="shared" si="129"/>
        <v>BUs</v>
      </c>
      <c r="T1200" s="100" t="str">
        <f t="shared" si="130"/>
        <v>Symptome</v>
      </c>
      <c r="U1200" s="100">
        <f>IFERROR(VLOOKUP(Abfalldokumentation!$W1200,Kennzahlen!S:U,3,FALSE)*Abfalldokumentation!$J1200,"0")</f>
        <v>16.5</v>
      </c>
      <c r="V1200" s="99" t="str">
        <f>IF(ISBLANK(A1200),VLOOKUP(Abfalldokumentation!$W1200,'Linien - BU'!R:S,2,FALSE),A1200)</f>
        <v>BU4</v>
      </c>
      <c r="W1200" s="95">
        <f t="shared" si="131"/>
        <v>29501029</v>
      </c>
      <c r="X1200" s="108">
        <f t="shared" si="132"/>
        <v>61</v>
      </c>
      <c r="Y1200"/>
      <c r="Z1200" s="3"/>
      <c r="AB1200" s="3"/>
      <c r="AC1200" s="34"/>
      <c r="AD1200" s="3"/>
      <c r="AE1200" s="3"/>
      <c r="AF1200" s="34"/>
      <c r="AG1200" s="34"/>
      <c r="AH1200" s="34"/>
      <c r="AI1200" s="3"/>
      <c r="AL1200" s="3"/>
      <c r="AM1200" s="3"/>
      <c r="AN1200" s="3"/>
    </row>
    <row r="1201" spans="1:40" ht="30" customHeight="1" x14ac:dyDescent="0.25">
      <c r="A1201" s="56" t="s">
        <v>9</v>
      </c>
      <c r="B1201" s="57">
        <v>29501029</v>
      </c>
      <c r="C1201" s="57">
        <v>132</v>
      </c>
      <c r="D1201" s="57">
        <v>61</v>
      </c>
      <c r="E1201" s="58">
        <v>44488</v>
      </c>
      <c r="F1201" s="59"/>
      <c r="G1201" s="57"/>
      <c r="H1201" s="66" t="str">
        <f>IFERROR(VLOOKUP(Abfalldokumentation!$B1201,Artikel!A:C,3,FALSE),Abfalldokumentation!$B1201)</f>
        <v>ABS BRUSCHETTA</v>
      </c>
      <c r="I1201" s="90" t="str">
        <f>VLOOKUP(V1201,'Linien - BU'!A:B,2,FALSE)</f>
        <v>BU4</v>
      </c>
      <c r="J1201" s="91">
        <f t="shared" si="126"/>
        <v>132</v>
      </c>
      <c r="K1201" s="92">
        <f>Abfalldokumentation!$E1201</f>
        <v>44488</v>
      </c>
      <c r="L1201" s="91" t="str">
        <f>IFERROR(IF(AND(OR(Abfalldokumentation!$I1201="BU3",Abfalldokumentation!$I1201="Verkauf"),Abfalldokumentation!$N1201="Schimmel",Abfalldokumentation!$O1201="keinen Abnehmer/kein Schälpersonal"),"Div. Zipfel, ES ohne Verwendung",VLOOKUP(Abfalldokumentation!$M1201,Produktgruppen!A:B,2,FALSE)),"-")</f>
        <v>ABS</v>
      </c>
      <c r="M1201" s="93" t="str">
        <f>IFERROR(VLOOKUP(Abfalldokumentation!$W1201,Artikel!A:C,3,FALSE),Abfalldokumentation!$W1201)</f>
        <v>ABS BRUSCHETTA</v>
      </c>
      <c r="N1201" s="94" t="str">
        <f>VLOOKUP(D1201,'Liste Gründe'!A:D,2,FALSE)</f>
        <v>keinen Verwendungszweck</v>
      </c>
      <c r="O1201" s="92" t="str">
        <f>IF(ISBLANK(F1201),VLOOKUP(Abfalldokumentation!$X1201,'Liste Gründe'!A:D,3,FALSE),F1201)</f>
        <v>keinen Verwendungszweck</v>
      </c>
      <c r="P1201" s="94" t="str">
        <f>IF(ISBLANK(Abfalldokumentation!$G1201),"-",Abfalldokumentation!$G1201)</f>
        <v>-</v>
      </c>
      <c r="Q1201" s="93">
        <f t="shared" si="127"/>
        <v>42</v>
      </c>
      <c r="R1201" s="94" t="str">
        <f t="shared" si="128"/>
        <v>Produkte</v>
      </c>
      <c r="S1201" s="94" t="str">
        <f t="shared" si="129"/>
        <v>BUs</v>
      </c>
      <c r="T1201" s="94" t="str">
        <f t="shared" si="130"/>
        <v>Symptome</v>
      </c>
      <c r="U1201" s="94">
        <f>IFERROR(VLOOKUP(Abfalldokumentation!$W1201,Kennzahlen!S:U,3,FALSE)*Abfalldokumentation!$J1201,"0")</f>
        <v>198</v>
      </c>
      <c r="V1201" s="93" t="str">
        <f>IF(ISBLANK(A1201),VLOOKUP(Abfalldokumentation!$W1201,'Linien - BU'!R:S,2,FALSE),A1201)</f>
        <v>BU4</v>
      </c>
      <c r="W1201" s="95">
        <f t="shared" si="131"/>
        <v>29501029</v>
      </c>
      <c r="X1201" s="108">
        <f t="shared" si="132"/>
        <v>61</v>
      </c>
      <c r="Y1201"/>
      <c r="Z1201" s="3"/>
      <c r="AB1201" s="3"/>
      <c r="AC1201" s="34"/>
      <c r="AD1201" s="3"/>
      <c r="AE1201" s="3"/>
      <c r="AF1201" s="34"/>
      <c r="AG1201" s="34"/>
      <c r="AH1201" s="34"/>
      <c r="AI1201" s="3"/>
      <c r="AL1201" s="3"/>
      <c r="AM1201" s="3"/>
      <c r="AN1201" s="3"/>
    </row>
    <row r="1202" spans="1:40" ht="30" customHeight="1" x14ac:dyDescent="0.25">
      <c r="A1202" s="50" t="s">
        <v>9</v>
      </c>
      <c r="B1202" s="51">
        <v>29501039</v>
      </c>
      <c r="C1202" s="51">
        <v>27</v>
      </c>
      <c r="D1202" s="51">
        <v>61</v>
      </c>
      <c r="E1202" s="52">
        <v>44488</v>
      </c>
      <c r="F1202" s="53"/>
      <c r="G1202" s="51"/>
      <c r="H1202" s="65" t="str">
        <f>IFERROR(VLOOKUP(Abfalldokumentation!$B1202,Artikel!A:C,3,FALSE),Abfalldokumentation!$B1202)</f>
        <v>ABS OLD-AMSTERDAM</v>
      </c>
      <c r="I1202" s="96" t="str">
        <f>VLOOKUP(V1202,'Linien - BU'!A:B,2,FALSE)</f>
        <v>BU4</v>
      </c>
      <c r="J1202" s="97">
        <f t="shared" si="126"/>
        <v>27</v>
      </c>
      <c r="K1202" s="98">
        <f>Abfalldokumentation!$E1202</f>
        <v>44488</v>
      </c>
      <c r="L1202" s="97" t="str">
        <f>IFERROR(IF(AND(OR(Abfalldokumentation!$I1202="BU3",Abfalldokumentation!$I1202="Verkauf"),Abfalldokumentation!$N1202="Schimmel",Abfalldokumentation!$O1202="keinen Abnehmer/kein Schälpersonal"),"Div. Zipfel, ES ohne Verwendung",VLOOKUP(Abfalldokumentation!$M1202,Produktgruppen!A:B,2,FALSE)),"-")</f>
        <v>ABS</v>
      </c>
      <c r="M1202" s="99" t="str">
        <f>IFERROR(VLOOKUP(Abfalldokumentation!$W1202,Artikel!A:C,3,FALSE),Abfalldokumentation!$W1202)</f>
        <v>ABS OLD-AMSTERDAM</v>
      </c>
      <c r="N1202" s="100" t="str">
        <f>VLOOKUP(D1202,'Liste Gründe'!A:D,2,FALSE)</f>
        <v>keinen Verwendungszweck</v>
      </c>
      <c r="O1202" s="98" t="str">
        <f>IF(ISBLANK(F1202),VLOOKUP(Abfalldokumentation!$X1202,'Liste Gründe'!A:D,3,FALSE),F1202)</f>
        <v>keinen Verwendungszweck</v>
      </c>
      <c r="P1202" s="100" t="str">
        <f>IF(ISBLANK(Abfalldokumentation!$G1202),"-",Abfalldokumentation!$G1202)</f>
        <v>-</v>
      </c>
      <c r="Q1202" s="99">
        <f t="shared" si="127"/>
        <v>42</v>
      </c>
      <c r="R1202" s="100" t="str">
        <f t="shared" si="128"/>
        <v>Produkte</v>
      </c>
      <c r="S1202" s="100" t="str">
        <f t="shared" si="129"/>
        <v>BUs</v>
      </c>
      <c r="T1202" s="100" t="str">
        <f t="shared" si="130"/>
        <v>Symptome</v>
      </c>
      <c r="U1202" s="100">
        <f>IFERROR(VLOOKUP(Abfalldokumentation!$W1202,Kennzahlen!S:U,3,FALSE)*Abfalldokumentation!$J1202,"0")</f>
        <v>2.7000000000000001E-3</v>
      </c>
      <c r="V1202" s="99" t="str">
        <f>IF(ISBLANK(A1202),VLOOKUP(Abfalldokumentation!$W1202,'Linien - BU'!R:S,2,FALSE),A1202)</f>
        <v>BU4</v>
      </c>
      <c r="W1202" s="95">
        <f t="shared" si="131"/>
        <v>29501039</v>
      </c>
      <c r="X1202" s="108">
        <f t="shared" si="132"/>
        <v>61</v>
      </c>
      <c r="Y1202"/>
      <c r="Z1202" s="3"/>
      <c r="AB1202" s="3"/>
      <c r="AC1202" s="34"/>
      <c r="AD1202" s="3"/>
      <c r="AE1202" s="3"/>
      <c r="AF1202" s="34"/>
      <c r="AG1202" s="34"/>
      <c r="AH1202" s="34"/>
      <c r="AI1202" s="3"/>
      <c r="AL1202" s="3"/>
      <c r="AM1202" s="3"/>
      <c r="AN1202" s="3"/>
    </row>
    <row r="1203" spans="1:40" ht="30" customHeight="1" x14ac:dyDescent="0.25">
      <c r="A1203" s="56" t="s">
        <v>9</v>
      </c>
      <c r="B1203" s="57">
        <v>29501040</v>
      </c>
      <c r="C1203" s="57">
        <v>20</v>
      </c>
      <c r="D1203" s="57">
        <v>61</v>
      </c>
      <c r="E1203" s="58">
        <v>44488</v>
      </c>
      <c r="F1203" s="59"/>
      <c r="G1203" s="57"/>
      <c r="H1203" s="66" t="str">
        <f>IFERROR(VLOOKUP(Abfalldokumentation!$B1203,Artikel!A:C,3,FALSE),Abfalldokumentation!$B1203)</f>
        <v>ABS MUNSTER</v>
      </c>
      <c r="I1203" s="90" t="str">
        <f>VLOOKUP(V1203,'Linien - BU'!A:B,2,FALSE)</f>
        <v>BU4</v>
      </c>
      <c r="J1203" s="91">
        <f t="shared" si="126"/>
        <v>20</v>
      </c>
      <c r="K1203" s="92">
        <f>Abfalldokumentation!$E1203</f>
        <v>44488</v>
      </c>
      <c r="L1203" s="91" t="str">
        <f>IFERROR(IF(AND(OR(Abfalldokumentation!$I1203="BU3",Abfalldokumentation!$I1203="Verkauf"),Abfalldokumentation!$N1203="Schimmel",Abfalldokumentation!$O1203="keinen Abnehmer/kein Schälpersonal"),"Div. Zipfel, ES ohne Verwendung",VLOOKUP(Abfalldokumentation!$M1203,Produktgruppen!A:B,2,FALSE)),"-")</f>
        <v>ABS</v>
      </c>
      <c r="M1203" s="93" t="str">
        <f>IFERROR(VLOOKUP(Abfalldokumentation!$W1203,Artikel!A:C,3,FALSE),Abfalldokumentation!$W1203)</f>
        <v>ABS MUNSTER</v>
      </c>
      <c r="N1203" s="94" t="str">
        <f>VLOOKUP(D1203,'Liste Gründe'!A:D,2,FALSE)</f>
        <v>keinen Verwendungszweck</v>
      </c>
      <c r="O1203" s="92" t="str">
        <f>IF(ISBLANK(F1203),VLOOKUP(Abfalldokumentation!$X1203,'Liste Gründe'!A:D,3,FALSE),F1203)</f>
        <v>keinen Verwendungszweck</v>
      </c>
      <c r="P1203" s="94" t="str">
        <f>IF(ISBLANK(Abfalldokumentation!$G1203),"-",Abfalldokumentation!$G1203)</f>
        <v>-</v>
      </c>
      <c r="Q1203" s="93">
        <f t="shared" si="127"/>
        <v>42</v>
      </c>
      <c r="R1203" s="94" t="str">
        <f t="shared" si="128"/>
        <v>Produkte</v>
      </c>
      <c r="S1203" s="94" t="str">
        <f t="shared" si="129"/>
        <v>BUs</v>
      </c>
      <c r="T1203" s="94" t="str">
        <f t="shared" si="130"/>
        <v>Symptome</v>
      </c>
      <c r="U1203" s="94">
        <f>IFERROR(VLOOKUP(Abfalldokumentation!$W1203,Kennzahlen!S:U,3,FALSE)*Abfalldokumentation!$J1203,"0")</f>
        <v>2E-3</v>
      </c>
      <c r="V1203" s="93" t="str">
        <f>IF(ISBLANK(A1203),VLOOKUP(Abfalldokumentation!$W1203,'Linien - BU'!R:S,2,FALSE),A1203)</f>
        <v>BU4</v>
      </c>
      <c r="W1203" s="95">
        <f t="shared" si="131"/>
        <v>29501040</v>
      </c>
      <c r="X1203" s="108">
        <f t="shared" si="132"/>
        <v>61</v>
      </c>
      <c r="Y1203"/>
      <c r="Z1203" s="3"/>
      <c r="AB1203" s="3"/>
      <c r="AC1203" s="34"/>
      <c r="AD1203" s="3"/>
      <c r="AE1203" s="3"/>
      <c r="AF1203" s="34"/>
      <c r="AG1203" s="34"/>
      <c r="AH1203" s="34"/>
      <c r="AI1203" s="3"/>
      <c r="AL1203" s="3"/>
      <c r="AM1203" s="3"/>
      <c r="AN1203" s="3"/>
    </row>
    <row r="1204" spans="1:40" ht="30" customHeight="1" x14ac:dyDescent="0.25">
      <c r="A1204" s="50" t="s">
        <v>15044</v>
      </c>
      <c r="B1204" s="51">
        <v>29501063</v>
      </c>
      <c r="C1204" s="51">
        <v>56</v>
      </c>
      <c r="D1204" s="51">
        <v>12</v>
      </c>
      <c r="E1204" s="52">
        <v>44488</v>
      </c>
      <c r="F1204" s="53" t="s">
        <v>15041</v>
      </c>
      <c r="G1204" s="51"/>
      <c r="H1204" s="55" t="str">
        <f>IFERROR(VLOOKUP(Abfalldokumentation!$B1204,Artikel!A:C,3,FALSE),Abfalldokumentation!$B1204)</f>
        <v>VOS GRW-NATUR ZIPFEL 35</v>
      </c>
      <c r="I1204" s="96" t="str">
        <f>VLOOKUP(V1204,'Linien - BU'!A:B,2,FALSE)</f>
        <v>Verkauf</v>
      </c>
      <c r="J1204" s="97">
        <f t="shared" si="126"/>
        <v>56</v>
      </c>
      <c r="K1204" s="98">
        <f>Abfalldokumentation!$E1204</f>
        <v>44488</v>
      </c>
      <c r="L1204" s="97" t="str">
        <f>IFERROR(IF(AND(OR(Abfalldokumentation!$I1204="BU3",Abfalldokumentation!$I1204="Verkauf"),Abfalldokumentation!$N1204="Schimmel",Abfalldokumentation!$O1204="keinen Abnehmer/kein Schälpersonal"),"Div. Zipfel, ES ohne Verwendung",VLOOKUP(Abfalldokumentation!$M1204,Produktgruppen!A:B,2,FALSE)),"-")</f>
        <v>Div. Zipfel, ES ohne Verwendung</v>
      </c>
      <c r="M1204" s="99" t="str">
        <f>IFERROR(VLOOKUP(Abfalldokumentation!$W1204,Artikel!A:C,3,FALSE),Abfalldokumentation!$W1204)</f>
        <v>VOS GRW-NATUR ZIPFEL 35</v>
      </c>
      <c r="N1204" s="100" t="str">
        <f>VLOOKUP(D1204,'Liste Gründe'!A:D,2,FALSE)</f>
        <v>Schimmel</v>
      </c>
      <c r="O1204" s="98" t="str">
        <f>IF(ISBLANK(F1204),VLOOKUP(Abfalldokumentation!$X1204,'Liste Gründe'!A:D,3,FALSE),F1204)</f>
        <v>keinen Abnehmer/kein Schälpersonal</v>
      </c>
      <c r="P1204" s="100" t="str">
        <f>IF(ISBLANK(Abfalldokumentation!$G1204),"-",Abfalldokumentation!$G1204)</f>
        <v>-</v>
      </c>
      <c r="Q1204" s="99">
        <f t="shared" si="127"/>
        <v>42</v>
      </c>
      <c r="R1204" s="100" t="str">
        <f t="shared" si="128"/>
        <v>Produkte</v>
      </c>
      <c r="S1204" s="100" t="str">
        <f t="shared" si="129"/>
        <v>BUs</v>
      </c>
      <c r="T1204" s="100" t="str">
        <f t="shared" si="130"/>
        <v>Symptome</v>
      </c>
      <c r="U1204" s="100">
        <f>IFERROR(VLOOKUP(Abfalldokumentation!$W1204,Kennzahlen!S:U,3,FALSE)*Abfalldokumentation!$J1204,"0")</f>
        <v>28</v>
      </c>
      <c r="V1204" s="99" t="str">
        <f>IF(ISBLANK(A1204),VLOOKUP(Abfalldokumentation!$W1204,'Linien - BU'!R:S,2,FALSE),A1204)</f>
        <v>Verkauf</v>
      </c>
      <c r="W1204" s="95">
        <f t="shared" si="131"/>
        <v>29501063</v>
      </c>
      <c r="X1204" s="108">
        <f t="shared" si="132"/>
        <v>12</v>
      </c>
      <c r="Y1204"/>
      <c r="Z1204" s="3"/>
      <c r="AB1204" s="3"/>
      <c r="AC1204" s="34"/>
      <c r="AD1204" s="3"/>
      <c r="AE1204" s="3"/>
      <c r="AF1204" s="34"/>
      <c r="AG1204" s="34"/>
      <c r="AH1204" s="34"/>
      <c r="AI1204" s="3"/>
      <c r="AL1204" s="3"/>
      <c r="AM1204" s="3"/>
      <c r="AN1204" s="3"/>
    </row>
    <row r="1205" spans="1:40" ht="30" customHeight="1" x14ac:dyDescent="0.25">
      <c r="A1205" s="56" t="s">
        <v>9</v>
      </c>
      <c r="B1205" s="57">
        <v>29501099</v>
      </c>
      <c r="C1205" s="57">
        <v>30</v>
      </c>
      <c r="D1205" s="57">
        <v>61</v>
      </c>
      <c r="E1205" s="58">
        <v>44488</v>
      </c>
      <c r="F1205" s="59"/>
      <c r="G1205" s="57"/>
      <c r="H1205" s="66" t="str">
        <f>IFERROR(VLOOKUP(Abfalldokumentation!$B1205,Artikel!A:C,3,FALSE),Abfalldokumentation!$B1205)</f>
        <v>ABS Simmentaler</v>
      </c>
      <c r="I1205" s="90" t="str">
        <f>VLOOKUP(V1205,'Linien - BU'!A:B,2,FALSE)</f>
        <v>BU4</v>
      </c>
      <c r="J1205" s="91">
        <f t="shared" si="126"/>
        <v>30</v>
      </c>
      <c r="K1205" s="92">
        <f>Abfalldokumentation!$E1205</f>
        <v>44488</v>
      </c>
      <c r="L1205" s="91" t="str">
        <f>IFERROR(IF(AND(OR(Abfalldokumentation!$I1205="BU3",Abfalldokumentation!$I1205="Verkauf"),Abfalldokumentation!$N1205="Schimmel",Abfalldokumentation!$O1205="keinen Abnehmer/kein Schälpersonal"),"Div. Zipfel, ES ohne Verwendung",VLOOKUP(Abfalldokumentation!$M1205,Produktgruppen!A:B,2,FALSE)),"-")</f>
        <v>ABS</v>
      </c>
      <c r="M1205" s="93" t="str">
        <f>IFERROR(VLOOKUP(Abfalldokumentation!$W1205,Artikel!A:C,3,FALSE),Abfalldokumentation!$W1205)</f>
        <v>ABS Simmentaler</v>
      </c>
      <c r="N1205" s="94" t="str">
        <f>VLOOKUP(D1205,'Liste Gründe'!A:D,2,FALSE)</f>
        <v>keinen Verwendungszweck</v>
      </c>
      <c r="O1205" s="92" t="str">
        <f>IF(ISBLANK(F1205),VLOOKUP(Abfalldokumentation!$X1205,'Liste Gründe'!A:D,3,FALSE),F1205)</f>
        <v>keinen Verwendungszweck</v>
      </c>
      <c r="P1205" s="94" t="str">
        <f>IF(ISBLANK(Abfalldokumentation!$G1205),"-",Abfalldokumentation!$G1205)</f>
        <v>-</v>
      </c>
      <c r="Q1205" s="93">
        <f t="shared" si="127"/>
        <v>42</v>
      </c>
      <c r="R1205" s="94" t="str">
        <f t="shared" si="128"/>
        <v>Produkte</v>
      </c>
      <c r="S1205" s="94" t="str">
        <f t="shared" si="129"/>
        <v>BUs</v>
      </c>
      <c r="T1205" s="94" t="str">
        <f t="shared" si="130"/>
        <v>Symptome</v>
      </c>
      <c r="U1205" s="94">
        <f>IFERROR(VLOOKUP(Abfalldokumentation!$W1205,Kennzahlen!S:U,3,FALSE)*Abfalldokumentation!$J1205,"0")</f>
        <v>0.3</v>
      </c>
      <c r="V1205" s="93" t="str">
        <f>IF(ISBLANK(A1205),VLOOKUP(Abfalldokumentation!$W1205,'Linien - BU'!R:S,2,FALSE),A1205)</f>
        <v>BU4</v>
      </c>
      <c r="W1205" s="95">
        <f t="shared" si="131"/>
        <v>29501099</v>
      </c>
      <c r="X1205" s="108">
        <f t="shared" si="132"/>
        <v>61</v>
      </c>
      <c r="Y1205"/>
      <c r="Z1205" s="3"/>
      <c r="AB1205" s="3"/>
      <c r="AC1205" s="34"/>
      <c r="AD1205" s="3"/>
      <c r="AE1205" s="3"/>
      <c r="AF1205" s="34"/>
      <c r="AG1205" s="34"/>
      <c r="AH1205" s="34"/>
      <c r="AI1205" s="3"/>
      <c r="AL1205" s="3"/>
      <c r="AM1205" s="3"/>
      <c r="AN1205" s="3"/>
    </row>
    <row r="1206" spans="1:40" ht="30" customHeight="1" x14ac:dyDescent="0.25">
      <c r="A1206" s="50" t="s">
        <v>41</v>
      </c>
      <c r="B1206" s="51">
        <v>29600004</v>
      </c>
      <c r="C1206" s="51">
        <v>207</v>
      </c>
      <c r="D1206" s="51">
        <v>12</v>
      </c>
      <c r="E1206" s="52">
        <v>44488</v>
      </c>
      <c r="F1206" s="53" t="s">
        <v>39</v>
      </c>
      <c r="G1206" s="51"/>
      <c r="H1206" s="55" t="str">
        <f>IFERROR(VLOOKUP(Abfalldokumentation!$B1206,Artikel!A:C,3,FALSE),Abfalldokumentation!$B1206)</f>
        <v>ABS 45-48% Konventionel</v>
      </c>
      <c r="I1206" s="96" t="str">
        <f>VLOOKUP(V1206,'Linien - BU'!A:B,2,FALSE)</f>
        <v>BU1</v>
      </c>
      <c r="J1206" s="97">
        <f t="shared" si="126"/>
        <v>207</v>
      </c>
      <c r="K1206" s="98">
        <f>Abfalldokumentation!$E1206</f>
        <v>44488</v>
      </c>
      <c r="L1206" s="97" t="str">
        <f>IFERROR(IF(AND(OR(Abfalldokumentation!$I1206="BU3",Abfalldokumentation!$I1206="Verkauf"),Abfalldokumentation!$N1206="Schimmel",Abfalldokumentation!$O1206="keinen Abnehmer/kein Schälpersonal"),"Div. Zipfel, ES ohne Verwendung",VLOOKUP(Abfalldokumentation!$M1206,Produktgruppen!A:B,2,FALSE)),"-")</f>
        <v>ABS</v>
      </c>
      <c r="M1206" s="99" t="str">
        <f>IFERROR(VLOOKUP(Abfalldokumentation!$W1206,Artikel!A:C,3,FALSE),Abfalldokumentation!$W1206)</f>
        <v>ABS 45-48% Konventionel</v>
      </c>
      <c r="N1206" s="100" t="str">
        <f>VLOOKUP(D1206,'Liste Gründe'!A:D,2,FALSE)</f>
        <v>Schimmel</v>
      </c>
      <c r="O1206" s="98" t="str">
        <f>IF(ISBLANK(F1206),VLOOKUP(Abfalldokumentation!$X1206,'Liste Gründe'!A:D,3,FALSE),F1206)</f>
        <v>keine Verarbeitung</v>
      </c>
      <c r="P1206" s="100" t="str">
        <f>IF(ISBLANK(Abfalldokumentation!$G1206),"-",Abfalldokumentation!$G1206)</f>
        <v>-</v>
      </c>
      <c r="Q1206" s="99">
        <f t="shared" si="127"/>
        <v>42</v>
      </c>
      <c r="R1206" s="100" t="str">
        <f t="shared" si="128"/>
        <v>Produkte</v>
      </c>
      <c r="S1206" s="100" t="str">
        <f t="shared" si="129"/>
        <v>BUs</v>
      </c>
      <c r="T1206" s="100" t="str">
        <f t="shared" si="130"/>
        <v>Symptome</v>
      </c>
      <c r="U1206" s="100">
        <f>IFERROR(VLOOKUP(Abfalldokumentation!$W1206,Kennzahlen!S:U,3,FALSE)*Abfalldokumentation!$J1206,"0")</f>
        <v>417.64319999999998</v>
      </c>
      <c r="V1206" s="99" t="str">
        <f>IF(ISBLANK(A1206),VLOOKUP(Abfalldokumentation!$W1206,'Linien - BU'!R:S,2,FALSE),A1206)</f>
        <v>Schmelze</v>
      </c>
      <c r="W1206" s="95">
        <f t="shared" si="131"/>
        <v>29600004</v>
      </c>
      <c r="X1206" s="108">
        <f t="shared" si="132"/>
        <v>12</v>
      </c>
      <c r="Y1206"/>
      <c r="Z1206" s="3"/>
      <c r="AB1206" s="3"/>
      <c r="AC1206" s="34"/>
      <c r="AD1206" s="3"/>
      <c r="AE1206" s="3"/>
      <c r="AF1206" s="34"/>
      <c r="AG1206" s="34"/>
      <c r="AH1206" s="34"/>
      <c r="AI1206" s="3"/>
      <c r="AL1206" s="3"/>
      <c r="AM1206" s="3"/>
      <c r="AN1206" s="3"/>
    </row>
    <row r="1207" spans="1:40" ht="30" customHeight="1" x14ac:dyDescent="0.25">
      <c r="A1207" s="56" t="s">
        <v>74</v>
      </c>
      <c r="B1207" s="57">
        <v>29600030</v>
      </c>
      <c r="C1207" s="57">
        <v>701</v>
      </c>
      <c r="D1207" s="57">
        <v>12</v>
      </c>
      <c r="E1207" s="58">
        <v>44488</v>
      </c>
      <c r="F1207" s="59"/>
      <c r="G1207" s="57"/>
      <c r="H1207" s="61" t="str">
        <f>IFERROR(VLOOKUP(Abfalldokumentation!$B1207,Artikel!A:C,3,FALSE),Abfalldokumentation!$B1207)</f>
        <v>VS SKZ Premium Würfel</v>
      </c>
      <c r="I1207" s="90" t="str">
        <f>VLOOKUP(V1207,'Linien - BU'!A:B,2,FALSE)</f>
        <v>BU1</v>
      </c>
      <c r="J1207" s="91">
        <f t="shared" si="126"/>
        <v>701</v>
      </c>
      <c r="K1207" s="92">
        <f>Abfalldokumentation!$E1207</f>
        <v>44488</v>
      </c>
      <c r="L1207" s="91" t="str">
        <f>IFERROR(IF(AND(OR(Abfalldokumentation!$I1207="BU3",Abfalldokumentation!$I1207="Verkauf"),Abfalldokumentation!$N1207="Schimmel",Abfalldokumentation!$O1207="keinen Abnehmer/kein Schälpersonal"),"Div. Zipfel, ES ohne Verwendung",VLOOKUP(Abfalldokumentation!$M1207,Produktgruppen!A:B,2,FALSE)),"-")</f>
        <v>Vorschmelz</v>
      </c>
      <c r="M1207" s="93" t="str">
        <f>IFERROR(VLOOKUP(Abfalldokumentation!$W1207,Artikel!A:C,3,FALSE),Abfalldokumentation!$W1207)</f>
        <v>VS SKZ Premium Würfel</v>
      </c>
      <c r="N1207" s="94" t="str">
        <f>VLOOKUP(D1207,'Liste Gründe'!A:D,2,FALSE)</f>
        <v>Schimmel</v>
      </c>
      <c r="O1207" s="92" t="str">
        <f>IF(ISBLANK(F1207),VLOOKUP(Abfalldokumentation!$X1207,'Liste Gründe'!A:D,3,FALSE),F1207)</f>
        <v>Schimmel</v>
      </c>
      <c r="P1207" s="94" t="str">
        <f>IF(ISBLANK(Abfalldokumentation!$G1207),"-",Abfalldokumentation!$G1207)</f>
        <v>-</v>
      </c>
      <c r="Q1207" s="93">
        <f t="shared" si="127"/>
        <v>42</v>
      </c>
      <c r="R1207" s="94" t="str">
        <f t="shared" si="128"/>
        <v>Produkte</v>
      </c>
      <c r="S1207" s="94" t="str">
        <f t="shared" si="129"/>
        <v>BUs</v>
      </c>
      <c r="T1207" s="94" t="str">
        <f t="shared" si="130"/>
        <v>Symptome</v>
      </c>
      <c r="U1207" s="94">
        <f>IFERROR(VLOOKUP(Abfalldokumentation!$W1207,Kennzahlen!S:U,3,FALSE)*Abfalldokumentation!$J1207,"0")</f>
        <v>402.37399999999997</v>
      </c>
      <c r="V1207" s="93" t="str">
        <f>IF(ISBLANK(A1207),VLOOKUP(Abfalldokumentation!$W1207,'Linien - BU'!R:S,2,FALSE),A1207)</f>
        <v>RWV</v>
      </c>
      <c r="W1207" s="95">
        <f t="shared" si="131"/>
        <v>29600030</v>
      </c>
      <c r="X1207" s="108">
        <f t="shared" si="132"/>
        <v>12</v>
      </c>
      <c r="Y1207"/>
      <c r="Z1207" s="3"/>
      <c r="AB1207" s="3"/>
      <c r="AC1207" s="34"/>
      <c r="AD1207" s="3"/>
      <c r="AE1207" s="3"/>
      <c r="AF1207" s="34"/>
      <c r="AG1207" s="34"/>
      <c r="AH1207" s="34"/>
      <c r="AI1207" s="3"/>
      <c r="AL1207" s="3"/>
      <c r="AM1207" s="3"/>
      <c r="AN1207" s="3"/>
    </row>
    <row r="1208" spans="1:40" ht="30" customHeight="1" x14ac:dyDescent="0.25">
      <c r="A1208" s="50" t="s">
        <v>8</v>
      </c>
      <c r="B1208" s="51">
        <v>29900002</v>
      </c>
      <c r="C1208" s="51">
        <v>303</v>
      </c>
      <c r="D1208" s="51">
        <v>61</v>
      </c>
      <c r="E1208" s="52">
        <v>44488</v>
      </c>
      <c r="F1208" s="53"/>
      <c r="G1208" s="51"/>
      <c r="H1208" s="55" t="str">
        <f>IFERROR(VLOOKUP(Abfalldokumentation!$B1208,Artikel!A:C,3,FALSE),Abfalldokumentation!$B1208)</f>
        <v>VOS VEG-SCH MILD</v>
      </c>
      <c r="I1208" s="96" t="str">
        <f>VLOOKUP(V1208,'Linien - BU'!A:B,2,FALSE)</f>
        <v>BU3</v>
      </c>
      <c r="J1208" s="97">
        <f t="shared" si="126"/>
        <v>303</v>
      </c>
      <c r="K1208" s="98">
        <f>Abfalldokumentation!$E1208</f>
        <v>44488</v>
      </c>
      <c r="L1208" s="97" t="str">
        <f>IFERROR(IF(AND(OR(Abfalldokumentation!$I1208="BU3",Abfalldokumentation!$I1208="Verkauf"),Abfalldokumentation!$N1208="Schimmel",Abfalldokumentation!$O1208="keinen Abnehmer/kein Schälpersonal"),"Div. Zipfel, ES ohne Verwendung",VLOOKUP(Abfalldokumentation!$M1208,Produktgruppen!A:B,2,FALSE)),"-")</f>
        <v>vegan</v>
      </c>
      <c r="M1208" s="99" t="str">
        <f>IFERROR(VLOOKUP(Abfalldokumentation!$W1208,Artikel!A:C,3,FALSE),Abfalldokumentation!$W1208)</f>
        <v>VOS VEG-SCH MILD</v>
      </c>
      <c r="N1208" s="100" t="str">
        <f>VLOOKUP(D1208,'Liste Gründe'!A:D,2,FALSE)</f>
        <v>keinen Verwendungszweck</v>
      </c>
      <c r="O1208" s="98" t="str">
        <f>IF(ISBLANK(F1208),VLOOKUP(Abfalldokumentation!$X1208,'Liste Gründe'!A:D,3,FALSE),F1208)</f>
        <v>keinen Verwendungszweck</v>
      </c>
      <c r="P1208" s="100" t="str">
        <f>IF(ISBLANK(Abfalldokumentation!$G1208),"-",Abfalldokumentation!$G1208)</f>
        <v>-</v>
      </c>
      <c r="Q1208" s="99">
        <f t="shared" si="127"/>
        <v>42</v>
      </c>
      <c r="R1208" s="100" t="str">
        <f t="shared" si="128"/>
        <v>Produkte</v>
      </c>
      <c r="S1208" s="100" t="str">
        <f t="shared" si="129"/>
        <v>BUs</v>
      </c>
      <c r="T1208" s="100" t="str">
        <f t="shared" si="130"/>
        <v>Symptome</v>
      </c>
      <c r="U1208" s="100">
        <f>IFERROR(VLOOKUP(Abfalldokumentation!$W1208,Kennzahlen!S:U,3,FALSE)*Abfalldokumentation!$J1208,"0")</f>
        <v>151.5</v>
      </c>
      <c r="V1208" s="99" t="str">
        <f>IF(ISBLANK(A1208),VLOOKUP(Abfalldokumentation!$W1208,'Linien - BU'!R:S,2,FALSE),A1208)</f>
        <v>BU3</v>
      </c>
      <c r="W1208" s="95">
        <f t="shared" si="131"/>
        <v>29900002</v>
      </c>
      <c r="X1208" s="108">
        <f t="shared" si="132"/>
        <v>61</v>
      </c>
      <c r="Y1208"/>
      <c r="Z1208" s="3"/>
      <c r="AB1208" s="3"/>
      <c r="AC1208" s="34"/>
      <c r="AD1208" s="3"/>
      <c r="AE1208" s="3"/>
      <c r="AF1208" s="34"/>
      <c r="AG1208" s="34"/>
      <c r="AH1208" s="34"/>
      <c r="AI1208" s="3"/>
      <c r="AL1208" s="3"/>
      <c r="AM1208" s="3"/>
      <c r="AN1208" s="3"/>
    </row>
    <row r="1209" spans="1:40" ht="30" customHeight="1" x14ac:dyDescent="0.25">
      <c r="A1209" s="56" t="s">
        <v>8</v>
      </c>
      <c r="B1209" s="57">
        <v>29900002</v>
      </c>
      <c r="C1209" s="57">
        <v>74.400000000000006</v>
      </c>
      <c r="D1209" s="57">
        <v>22</v>
      </c>
      <c r="E1209" s="58">
        <v>44488</v>
      </c>
      <c r="F1209" s="59" t="s">
        <v>84</v>
      </c>
      <c r="G1209" s="57"/>
      <c r="H1209" s="61" t="str">
        <f>IFERROR(VLOOKUP(Abfalldokumentation!$B1209,Artikel!A:C,3,FALSE),Abfalldokumentation!$B1209)</f>
        <v>VOS VEG-SCH MILD</v>
      </c>
      <c r="I1209" s="90" t="str">
        <f>VLOOKUP(V1209,'Linien - BU'!A:B,2,FALSE)</f>
        <v>BU3</v>
      </c>
      <c r="J1209" s="91">
        <f t="shared" si="126"/>
        <v>74.400000000000006</v>
      </c>
      <c r="K1209" s="92">
        <f>Abfalldokumentation!$E1209</f>
        <v>44488</v>
      </c>
      <c r="L1209" s="91" t="str">
        <f>IFERROR(IF(AND(OR(Abfalldokumentation!$I1209="BU3",Abfalldokumentation!$I1209="Verkauf"),Abfalldokumentation!$N1209="Schimmel",Abfalldokumentation!$O1209="keinen Abnehmer/kein Schälpersonal"),"Div. Zipfel, ES ohne Verwendung",VLOOKUP(Abfalldokumentation!$M1209,Produktgruppen!A:B,2,FALSE)),"-")</f>
        <v>vegan</v>
      </c>
      <c r="M1209" s="93" t="str">
        <f>IFERROR(VLOOKUP(Abfalldokumentation!$W1209,Artikel!A:C,3,FALSE),Abfalldokumentation!$W1209)</f>
        <v>VOS VEG-SCH MILD</v>
      </c>
      <c r="N1209" s="94" t="str">
        <f>VLOOKUP(D1209,'Liste Gründe'!A:D,2,FALSE)</f>
        <v>Rest</v>
      </c>
      <c r="O1209" s="92" t="str">
        <f>IF(ISBLANK(F1209),VLOOKUP(Abfalldokumentation!$X1209,'Liste Gründe'!A:D,3,FALSE),F1209)</f>
        <v>Retoure</v>
      </c>
      <c r="P1209" s="94" t="str">
        <f>IF(ISBLANK(Abfalldokumentation!$G1209),"-",Abfalldokumentation!$G1209)</f>
        <v>-</v>
      </c>
      <c r="Q1209" s="93">
        <f t="shared" si="127"/>
        <v>42</v>
      </c>
      <c r="R1209" s="94" t="str">
        <f t="shared" si="128"/>
        <v>Produkte</v>
      </c>
      <c r="S1209" s="94" t="str">
        <f t="shared" si="129"/>
        <v>BUs</v>
      </c>
      <c r="T1209" s="94" t="str">
        <f t="shared" si="130"/>
        <v>Symptome</v>
      </c>
      <c r="U1209" s="94">
        <f>IFERROR(VLOOKUP(Abfalldokumentation!$W1209,Kennzahlen!S:U,3,FALSE)*Abfalldokumentation!$J1209,"0")</f>
        <v>37.200000000000003</v>
      </c>
      <c r="V1209" s="93" t="str">
        <f>IF(ISBLANK(A1209),VLOOKUP(Abfalldokumentation!$W1209,'Linien - BU'!R:S,2,FALSE),A1209)</f>
        <v>BU3</v>
      </c>
      <c r="W1209" s="95">
        <f t="shared" si="131"/>
        <v>29900002</v>
      </c>
      <c r="X1209" s="108">
        <f t="shared" si="132"/>
        <v>22</v>
      </c>
      <c r="Y1209"/>
      <c r="Z1209" s="3"/>
      <c r="AB1209" s="3"/>
      <c r="AC1209" s="34"/>
      <c r="AD1209" s="3"/>
      <c r="AE1209" s="3"/>
      <c r="AF1209" s="34"/>
      <c r="AG1209" s="34"/>
      <c r="AH1209" s="34"/>
      <c r="AI1209" s="3"/>
      <c r="AL1209" s="3"/>
      <c r="AM1209" s="3"/>
      <c r="AN1209" s="3"/>
    </row>
    <row r="1210" spans="1:40" ht="30" customHeight="1" x14ac:dyDescent="0.25">
      <c r="A1210" s="50" t="s">
        <v>8</v>
      </c>
      <c r="B1210" s="51">
        <v>29900003</v>
      </c>
      <c r="C1210" s="51">
        <v>640</v>
      </c>
      <c r="D1210" s="51">
        <v>61</v>
      </c>
      <c r="E1210" s="52">
        <v>44488</v>
      </c>
      <c r="F1210" s="53"/>
      <c r="G1210" s="51"/>
      <c r="H1210" s="55" t="str">
        <f>IFERROR(VLOOKUP(Abfalldokumentation!$B1210,Artikel!A:C,3,FALSE),Abfalldokumentation!$B1210)</f>
        <v>VOS VEG-SCH WÜRZIG</v>
      </c>
      <c r="I1210" s="96" t="str">
        <f>VLOOKUP(V1210,'Linien - BU'!A:B,2,FALSE)</f>
        <v>BU3</v>
      </c>
      <c r="J1210" s="97">
        <f t="shared" si="126"/>
        <v>640</v>
      </c>
      <c r="K1210" s="98">
        <f>Abfalldokumentation!$E1210</f>
        <v>44488</v>
      </c>
      <c r="L1210" s="97" t="str">
        <f>IFERROR(IF(AND(OR(Abfalldokumentation!$I1210="BU3",Abfalldokumentation!$I1210="Verkauf"),Abfalldokumentation!$N1210="Schimmel",Abfalldokumentation!$O1210="keinen Abnehmer/kein Schälpersonal"),"Div. Zipfel, ES ohne Verwendung",VLOOKUP(Abfalldokumentation!$M1210,Produktgruppen!A:B,2,FALSE)),"-")</f>
        <v>vegan</v>
      </c>
      <c r="M1210" s="99" t="str">
        <f>IFERROR(VLOOKUP(Abfalldokumentation!$W1210,Artikel!A:C,3,FALSE),Abfalldokumentation!$W1210)</f>
        <v>VOS VEG-SCH WÜRZIG</v>
      </c>
      <c r="N1210" s="100" t="str">
        <f>VLOOKUP(D1210,'Liste Gründe'!A:D,2,FALSE)</f>
        <v>keinen Verwendungszweck</v>
      </c>
      <c r="O1210" s="98" t="str">
        <f>IF(ISBLANK(F1210),VLOOKUP(Abfalldokumentation!$X1210,'Liste Gründe'!A:D,3,FALSE),F1210)</f>
        <v>keinen Verwendungszweck</v>
      </c>
      <c r="P1210" s="100" t="str">
        <f>IF(ISBLANK(Abfalldokumentation!$G1210),"-",Abfalldokumentation!$G1210)</f>
        <v>-</v>
      </c>
      <c r="Q1210" s="99">
        <f t="shared" si="127"/>
        <v>42</v>
      </c>
      <c r="R1210" s="100" t="str">
        <f t="shared" si="128"/>
        <v>Produkte</v>
      </c>
      <c r="S1210" s="100" t="str">
        <f t="shared" si="129"/>
        <v>BUs</v>
      </c>
      <c r="T1210" s="100" t="str">
        <f t="shared" si="130"/>
        <v>Symptome</v>
      </c>
      <c r="U1210" s="100">
        <f>IFERROR(VLOOKUP(Abfalldokumentation!$W1210,Kennzahlen!S:U,3,FALSE)*Abfalldokumentation!$J1210,"0")</f>
        <v>320</v>
      </c>
      <c r="V1210" s="99" t="str">
        <f>IF(ISBLANK(A1210),VLOOKUP(Abfalldokumentation!$W1210,'Linien - BU'!R:S,2,FALSE),A1210)</f>
        <v>BU3</v>
      </c>
      <c r="W1210" s="95">
        <f t="shared" si="131"/>
        <v>29900003</v>
      </c>
      <c r="X1210" s="108">
        <f t="shared" si="132"/>
        <v>61</v>
      </c>
      <c r="Y1210"/>
      <c r="Z1210" s="3"/>
      <c r="AB1210" s="3"/>
      <c r="AC1210" s="34"/>
      <c r="AD1210" s="3"/>
      <c r="AE1210" s="3"/>
      <c r="AF1210" s="34"/>
      <c r="AG1210" s="34"/>
      <c r="AH1210" s="34"/>
      <c r="AI1210" s="3"/>
      <c r="AL1210" s="3"/>
      <c r="AM1210" s="3"/>
      <c r="AN1210" s="3"/>
    </row>
    <row r="1211" spans="1:40" ht="30" customHeight="1" x14ac:dyDescent="0.25">
      <c r="A1211" s="56" t="s">
        <v>74</v>
      </c>
      <c r="B1211" s="57">
        <v>49500055</v>
      </c>
      <c r="C1211" s="57">
        <v>312</v>
      </c>
      <c r="D1211" s="57">
        <v>12</v>
      </c>
      <c r="E1211" s="58">
        <v>44488</v>
      </c>
      <c r="F1211" s="59" t="s">
        <v>173</v>
      </c>
      <c r="G1211" s="57"/>
      <c r="H1211" s="61" t="str">
        <f>IFERROR(VLOOKUP(Abfalldokumentation!$B1211,Artikel!A:C,3,FALSE),Abfalldokumentation!$B1211)</f>
        <v>ABS PROV-VAKU</v>
      </c>
      <c r="I1211" s="90" t="str">
        <f>VLOOKUP(V1211,'Linien - BU'!A:B,2,FALSE)</f>
        <v>BU1</v>
      </c>
      <c r="J1211" s="91">
        <f t="shared" si="126"/>
        <v>312</v>
      </c>
      <c r="K1211" s="92">
        <f>Abfalldokumentation!$E1211</f>
        <v>44488</v>
      </c>
      <c r="L1211" s="91" t="str">
        <f>IFERROR(IF(AND(OR(Abfalldokumentation!$I1211="BU3",Abfalldokumentation!$I1211="Verkauf"),Abfalldokumentation!$N1211="Schimmel",Abfalldokumentation!$O1211="keinen Abnehmer/kein Schälpersonal"),"Div. Zipfel, ES ohne Verwendung",VLOOKUP(Abfalldokumentation!$M1211,Produktgruppen!A:B,2,FALSE)),"-")</f>
        <v>ABS</v>
      </c>
      <c r="M1211" s="93" t="str">
        <f>IFERROR(VLOOKUP(Abfalldokumentation!$W1211,Artikel!A:C,3,FALSE),Abfalldokumentation!$W1211)</f>
        <v>ABS PROV-VAKU</v>
      </c>
      <c r="N1211" s="94" t="str">
        <f>VLOOKUP(D1211,'Liste Gründe'!A:D,2,FALSE)</f>
        <v>Schimmel</v>
      </c>
      <c r="O1211" s="92" t="str">
        <f>IF(ISBLANK(F1211),VLOOKUP(Abfalldokumentation!$X1211,'Liste Gründe'!A:D,3,FALSE),F1211)</f>
        <v>Luftzieher</v>
      </c>
      <c r="P1211" s="94" t="str">
        <f>IF(ISBLANK(Abfalldokumentation!$G1211),"-",Abfalldokumentation!$G1211)</f>
        <v>-</v>
      </c>
      <c r="Q1211" s="93">
        <f t="shared" si="127"/>
        <v>42</v>
      </c>
      <c r="R1211" s="94" t="str">
        <f t="shared" si="128"/>
        <v>Produkte</v>
      </c>
      <c r="S1211" s="94" t="str">
        <f t="shared" si="129"/>
        <v>BUs</v>
      </c>
      <c r="T1211" s="94" t="str">
        <f t="shared" si="130"/>
        <v>Symptome</v>
      </c>
      <c r="U1211" s="94">
        <f>IFERROR(VLOOKUP(Abfalldokumentation!$W1211,Kennzahlen!S:U,3,FALSE)*Abfalldokumentation!$J1211,"0")</f>
        <v>160.36799999999999</v>
      </c>
      <c r="V1211" s="93" t="str">
        <f>IF(ISBLANK(A1211),VLOOKUP(Abfalldokumentation!$W1211,'Linien - BU'!R:S,2,FALSE),A1211)</f>
        <v>RWV</v>
      </c>
      <c r="W1211" s="95">
        <f t="shared" si="131"/>
        <v>49500055</v>
      </c>
      <c r="X1211" s="108">
        <f t="shared" si="132"/>
        <v>12</v>
      </c>
      <c r="Y1211"/>
      <c r="Z1211" s="3"/>
      <c r="AB1211" s="3"/>
      <c r="AC1211" s="34"/>
      <c r="AD1211" s="3"/>
      <c r="AE1211" s="3"/>
      <c r="AF1211" s="34"/>
      <c r="AG1211" s="34"/>
      <c r="AH1211" s="34"/>
      <c r="AI1211" s="3"/>
      <c r="AL1211" s="3"/>
      <c r="AM1211" s="3"/>
      <c r="AN1211" s="3"/>
    </row>
    <row r="1212" spans="1:40" ht="30" customHeight="1" x14ac:dyDescent="0.25">
      <c r="A1212" s="50" t="s">
        <v>8</v>
      </c>
      <c r="B1212" s="51">
        <v>49900001</v>
      </c>
      <c r="C1212" s="51">
        <v>100</v>
      </c>
      <c r="D1212" s="51">
        <v>61</v>
      </c>
      <c r="E1212" s="52">
        <v>44488</v>
      </c>
      <c r="F1212" s="53" t="s">
        <v>15037</v>
      </c>
      <c r="G1212" s="51"/>
      <c r="H1212" s="65" t="str">
        <f>IFERROR(VLOOKUP(Abfalldokumentation!$B1212,Artikel!A:C,3,FALSE),Abfalldokumentation!$B1212)</f>
        <v>VOS VEG-SCH-MILD-VAKU</v>
      </c>
      <c r="I1212" s="96" t="str">
        <f>VLOOKUP(V1212,'Linien - BU'!A:B,2,FALSE)</f>
        <v>BU3</v>
      </c>
      <c r="J1212" s="97">
        <f t="shared" si="126"/>
        <v>100</v>
      </c>
      <c r="K1212" s="98">
        <f>Abfalldokumentation!$E1212</f>
        <v>44488</v>
      </c>
      <c r="L1212" s="97" t="str">
        <f>IFERROR(IF(AND(OR(Abfalldokumentation!$I1212="BU3",Abfalldokumentation!$I1212="Verkauf"),Abfalldokumentation!$N1212="Schimmel",Abfalldokumentation!$O1212="keinen Abnehmer/kein Schälpersonal"),"Div. Zipfel, ES ohne Verwendung",VLOOKUP(Abfalldokumentation!$M1212,Produktgruppen!A:B,2,FALSE)),"-")</f>
        <v>vegan</v>
      </c>
      <c r="M1212" s="99" t="str">
        <f>IFERROR(VLOOKUP(Abfalldokumentation!$W1212,Artikel!A:C,3,FALSE),Abfalldokumentation!$W1212)</f>
        <v>VOS VEG-SCH-MILD-VAKU</v>
      </c>
      <c r="N1212" s="100" t="str">
        <f>VLOOKUP(D1212,'Liste Gründe'!A:D,2,FALSE)</f>
        <v>keinen Verwendungszweck</v>
      </c>
      <c r="O1212" s="98" t="str">
        <f>IF(ISBLANK(F1212),VLOOKUP(Abfalldokumentation!$X1212,'Liste Gründe'!A:D,3,FALSE),F1212)</f>
        <v>VOS &gt; Einsatz</v>
      </c>
      <c r="P1212" s="100" t="str">
        <f>IF(ISBLANK(Abfalldokumentation!$G1212),"-",Abfalldokumentation!$G1212)</f>
        <v>-</v>
      </c>
      <c r="Q1212" s="99">
        <f t="shared" si="127"/>
        <v>42</v>
      </c>
      <c r="R1212" s="100" t="str">
        <f t="shared" si="128"/>
        <v>Produkte</v>
      </c>
      <c r="S1212" s="100" t="str">
        <f t="shared" si="129"/>
        <v>BUs</v>
      </c>
      <c r="T1212" s="100" t="str">
        <f t="shared" si="130"/>
        <v>Symptome</v>
      </c>
      <c r="U1212" s="100">
        <f>IFERROR(VLOOKUP(Abfalldokumentation!$W1212,Kennzahlen!S:U,3,FALSE)*Abfalldokumentation!$J1212,"0")</f>
        <v>51.4</v>
      </c>
      <c r="V1212" s="99" t="str">
        <f>IF(ISBLANK(A1212),VLOOKUP(Abfalldokumentation!$W1212,'Linien - BU'!R:S,2,FALSE),A1212)</f>
        <v>BU3</v>
      </c>
      <c r="W1212" s="95">
        <f t="shared" si="131"/>
        <v>49900001</v>
      </c>
      <c r="X1212" s="108">
        <f t="shared" si="132"/>
        <v>61</v>
      </c>
      <c r="Y1212"/>
      <c r="Z1212" s="3"/>
      <c r="AB1212" s="3"/>
      <c r="AC1212" s="34"/>
      <c r="AD1212" s="3"/>
      <c r="AE1212" s="3"/>
      <c r="AF1212" s="34"/>
      <c r="AG1212" s="34"/>
      <c r="AH1212" s="34"/>
      <c r="AI1212" s="3"/>
      <c r="AL1212" s="3"/>
      <c r="AM1212" s="3"/>
      <c r="AN1212" s="3"/>
    </row>
    <row r="1213" spans="1:40" ht="30" customHeight="1" x14ac:dyDescent="0.25">
      <c r="A1213" s="56" t="s">
        <v>15044</v>
      </c>
      <c r="B1213" s="57">
        <v>59500021</v>
      </c>
      <c r="C1213" s="57">
        <v>1500</v>
      </c>
      <c r="D1213" s="57">
        <v>11</v>
      </c>
      <c r="E1213" s="58">
        <v>44488</v>
      </c>
      <c r="F1213" s="59" t="s">
        <v>18</v>
      </c>
      <c r="G1213" s="57" t="s">
        <v>15163</v>
      </c>
      <c r="H1213" s="66" t="str">
        <f>IFERROR(VLOOKUP(Abfalldokumentation!$B1213,Artikel!A:C,3,FALSE),Abfalldokumentation!$B1213)</f>
        <v>Räucher-Endstücke 3kg S</v>
      </c>
      <c r="I1213" s="90" t="str">
        <f>VLOOKUP(V1213,'Linien - BU'!A:B,2,FALSE)</f>
        <v>Verkauf</v>
      </c>
      <c r="J1213" s="91">
        <f t="shared" si="126"/>
        <v>1500</v>
      </c>
      <c r="K1213" s="92">
        <f>Abfalldokumentation!$E1213</f>
        <v>44488</v>
      </c>
      <c r="L1213" s="91" t="str">
        <f>IFERROR(IF(AND(OR(Abfalldokumentation!$I1213="BU3",Abfalldokumentation!$I1213="Verkauf"),Abfalldokumentation!$N1213="Schimmel",Abfalldokumentation!$O1213="keinen Abnehmer/kein Schälpersonal"),"Div. Zipfel, ES ohne Verwendung",VLOOKUP(Abfalldokumentation!$M1213,Produktgruppen!A:B,2,FALSE)),"-")</f>
        <v>Fertigware</v>
      </c>
      <c r="M1213" s="93" t="str">
        <f>IFERROR(VLOOKUP(Abfalldokumentation!$W1213,Artikel!A:C,3,FALSE),Abfalldokumentation!$W1213)</f>
        <v>Räucher-Endstücke 3kg S</v>
      </c>
      <c r="N1213" s="94" t="str">
        <f>VLOOKUP(D1213,'Liste Gründe'!A:D,2,FALSE)</f>
        <v>Schimmel</v>
      </c>
      <c r="O1213" s="92" t="str">
        <f>IF(ISBLANK(F1213),VLOOKUP(Abfalldokumentation!$X1213,'Liste Gründe'!A:D,3,FALSE),F1213)</f>
        <v>keinen Abnehmer</v>
      </c>
      <c r="P1213" s="94" t="str">
        <f>IF(ISBLANK(Abfalldokumentation!$G1213),"-",Abfalldokumentation!$G1213)</f>
        <v>hätte im Juni verkauft werden sollen</v>
      </c>
      <c r="Q1213" s="93">
        <f t="shared" si="127"/>
        <v>42</v>
      </c>
      <c r="R1213" s="94" t="str">
        <f t="shared" si="128"/>
        <v>Produkte</v>
      </c>
      <c r="S1213" s="94" t="str">
        <f t="shared" si="129"/>
        <v>BUs</v>
      </c>
      <c r="T1213" s="94" t="str">
        <f t="shared" si="130"/>
        <v>Symptome</v>
      </c>
      <c r="U1213" s="94">
        <f>IFERROR(VLOOKUP(Abfalldokumentation!$W1213,Kennzahlen!S:U,3,FALSE)*Abfalldokumentation!$J1213,"0")</f>
        <v>3952.65</v>
      </c>
      <c r="V1213" s="93" t="str">
        <f>IF(ISBLANK(A1213),VLOOKUP(Abfalldokumentation!$W1213,'Linien - BU'!R:S,2,FALSE),A1213)</f>
        <v>Verkauf</v>
      </c>
      <c r="W1213" s="95">
        <f t="shared" si="131"/>
        <v>59500021</v>
      </c>
      <c r="X1213" s="108">
        <f t="shared" si="132"/>
        <v>11</v>
      </c>
      <c r="Y1213"/>
      <c r="Z1213" s="3"/>
      <c r="AB1213" s="3"/>
      <c r="AC1213" s="34"/>
      <c r="AD1213" s="3"/>
      <c r="AE1213" s="3"/>
      <c r="AF1213" s="34"/>
      <c r="AG1213" s="34"/>
      <c r="AH1213" s="34"/>
      <c r="AI1213" s="3"/>
      <c r="AL1213" s="3"/>
      <c r="AM1213" s="3"/>
      <c r="AN1213" s="3"/>
    </row>
    <row r="1214" spans="1:40" ht="30" customHeight="1" x14ac:dyDescent="0.25">
      <c r="A1214" s="50" t="s">
        <v>74</v>
      </c>
      <c r="B1214" s="51" t="s">
        <v>36</v>
      </c>
      <c r="C1214" s="51">
        <v>163</v>
      </c>
      <c r="D1214" s="51">
        <v>12</v>
      </c>
      <c r="E1214" s="52">
        <v>44488</v>
      </c>
      <c r="F1214" s="53" t="s">
        <v>15037</v>
      </c>
      <c r="G1214" s="51"/>
      <c r="H1214" s="55" t="str">
        <f>IFERROR(VLOOKUP(Abfalldokumentation!$B1214,Artikel!A:C,3,FALSE),Abfalldokumentation!$B1214)</f>
        <v>-</v>
      </c>
      <c r="I1214" s="96" t="str">
        <f>VLOOKUP(V1214,'Linien - BU'!A:B,2,FALSE)</f>
        <v>BU1</v>
      </c>
      <c r="J1214" s="97">
        <f t="shared" si="126"/>
        <v>163</v>
      </c>
      <c r="K1214" s="98">
        <f>Abfalldokumentation!$E1214</f>
        <v>44488</v>
      </c>
      <c r="L1214" s="97" t="str">
        <f>IFERROR(IF(AND(OR(Abfalldokumentation!$I1214="BU3",Abfalldokumentation!$I1214="Verkauf"),Abfalldokumentation!$N1214="Schimmel",Abfalldokumentation!$O1214="keinen Abnehmer/kein Schälpersonal"),"Div. Zipfel, ES ohne Verwendung",VLOOKUP(Abfalldokumentation!$M1214,Produktgruppen!A:B,2,FALSE)),"-")</f>
        <v>Rest</v>
      </c>
      <c r="M1214" s="99" t="str">
        <f>IFERROR(VLOOKUP(Abfalldokumentation!$W1214,Artikel!A:C,3,FALSE),Abfalldokumentation!$W1214)</f>
        <v>-</v>
      </c>
      <c r="N1214" s="100" t="str">
        <f>VLOOKUP(D1214,'Liste Gründe'!A:D,2,FALSE)</f>
        <v>Schimmel</v>
      </c>
      <c r="O1214" s="98" t="str">
        <f>IF(ISBLANK(F1214),VLOOKUP(Abfalldokumentation!$X1214,'Liste Gründe'!A:D,3,FALSE),F1214)</f>
        <v>VOS &gt; Einsatz</v>
      </c>
      <c r="P1214" s="100" t="str">
        <f>IF(ISBLANK(Abfalldokumentation!$G1214),"-",Abfalldokumentation!$G1214)</f>
        <v>-</v>
      </c>
      <c r="Q1214" s="99">
        <f t="shared" si="127"/>
        <v>42</v>
      </c>
      <c r="R1214" s="100" t="str">
        <f t="shared" si="128"/>
        <v>Produkte</v>
      </c>
      <c r="S1214" s="100" t="str">
        <f t="shared" si="129"/>
        <v>BUs</v>
      </c>
      <c r="T1214" s="100" t="str">
        <f t="shared" si="130"/>
        <v>Symptome</v>
      </c>
      <c r="U1214" s="100" t="str">
        <f>IFERROR(VLOOKUP(Abfalldokumentation!$W1214,Kennzahlen!S:U,3,FALSE)*Abfalldokumentation!$J1214,"0")</f>
        <v>0</v>
      </c>
      <c r="V1214" s="99" t="str">
        <f>IF(ISBLANK(A1214),VLOOKUP(Abfalldokumentation!$W1214,'Linien - BU'!R:S,2,FALSE),A1214)</f>
        <v>RWV</v>
      </c>
      <c r="W1214" s="95" t="str">
        <f t="shared" si="131"/>
        <v>-</v>
      </c>
      <c r="X1214" s="108">
        <f t="shared" si="132"/>
        <v>12</v>
      </c>
      <c r="Y1214"/>
      <c r="Z1214" s="3"/>
      <c r="AB1214" s="3"/>
      <c r="AC1214" s="34"/>
      <c r="AD1214" s="3"/>
      <c r="AE1214" s="3"/>
      <c r="AF1214" s="34"/>
      <c r="AG1214" s="34"/>
      <c r="AH1214" s="34"/>
      <c r="AI1214" s="3"/>
      <c r="AL1214" s="3"/>
      <c r="AM1214" s="3"/>
      <c r="AN1214" s="3"/>
    </row>
    <row r="1215" spans="1:40" ht="30" customHeight="1" x14ac:dyDescent="0.25">
      <c r="A1215" s="56" t="s">
        <v>74</v>
      </c>
      <c r="B1215" s="57" t="s">
        <v>36</v>
      </c>
      <c r="C1215" s="57">
        <v>346</v>
      </c>
      <c r="D1215" s="57">
        <v>12</v>
      </c>
      <c r="E1215" s="58">
        <v>44488</v>
      </c>
      <c r="F1215" s="59" t="s">
        <v>15037</v>
      </c>
      <c r="G1215" s="57"/>
      <c r="H1215" s="61" t="str">
        <f>IFERROR(VLOOKUP(Abfalldokumentation!$B1215,Artikel!A:C,3,FALSE),Abfalldokumentation!$B1215)</f>
        <v>-</v>
      </c>
      <c r="I1215" s="90" t="str">
        <f>VLOOKUP(V1215,'Linien - BU'!A:B,2,FALSE)</f>
        <v>BU1</v>
      </c>
      <c r="J1215" s="91">
        <f t="shared" si="126"/>
        <v>346</v>
      </c>
      <c r="K1215" s="92">
        <f>Abfalldokumentation!$E1215</f>
        <v>44488</v>
      </c>
      <c r="L1215" s="91" t="str">
        <f>IFERROR(IF(AND(OR(Abfalldokumentation!$I1215="BU3",Abfalldokumentation!$I1215="Verkauf"),Abfalldokumentation!$N1215="Schimmel",Abfalldokumentation!$O1215="keinen Abnehmer/kein Schälpersonal"),"Div. Zipfel, ES ohne Verwendung",VLOOKUP(Abfalldokumentation!$M1215,Produktgruppen!A:B,2,FALSE)),"-")</f>
        <v>Rest</v>
      </c>
      <c r="M1215" s="93" t="str">
        <f>IFERROR(VLOOKUP(Abfalldokumentation!$W1215,Artikel!A:C,3,FALSE),Abfalldokumentation!$W1215)</f>
        <v>-</v>
      </c>
      <c r="N1215" s="94" t="str">
        <f>VLOOKUP(D1215,'Liste Gründe'!A:D,2,FALSE)</f>
        <v>Schimmel</v>
      </c>
      <c r="O1215" s="92" t="str">
        <f>IF(ISBLANK(F1215),VLOOKUP(Abfalldokumentation!$X1215,'Liste Gründe'!A:D,3,FALSE),F1215)</f>
        <v>VOS &gt; Einsatz</v>
      </c>
      <c r="P1215" s="94" t="str">
        <f>IF(ISBLANK(Abfalldokumentation!$G1215),"-",Abfalldokumentation!$G1215)</f>
        <v>-</v>
      </c>
      <c r="Q1215" s="93">
        <f t="shared" si="127"/>
        <v>42</v>
      </c>
      <c r="R1215" s="94" t="str">
        <f t="shared" si="128"/>
        <v>Produkte</v>
      </c>
      <c r="S1215" s="94" t="str">
        <f t="shared" si="129"/>
        <v>BUs</v>
      </c>
      <c r="T1215" s="94" t="str">
        <f t="shared" si="130"/>
        <v>Symptome</v>
      </c>
      <c r="U1215" s="94" t="str">
        <f>IFERROR(VLOOKUP(Abfalldokumentation!$W1215,Kennzahlen!S:U,3,FALSE)*Abfalldokumentation!$J1215,"0")</f>
        <v>0</v>
      </c>
      <c r="V1215" s="93" t="str">
        <f>IF(ISBLANK(A1215),VLOOKUP(Abfalldokumentation!$W1215,'Linien - BU'!R:S,2,FALSE),A1215)</f>
        <v>RWV</v>
      </c>
      <c r="W1215" s="95" t="str">
        <f t="shared" si="131"/>
        <v>-</v>
      </c>
      <c r="X1215" s="108">
        <f t="shared" si="132"/>
        <v>12</v>
      </c>
      <c r="Y1215"/>
      <c r="Z1215" s="3"/>
      <c r="AB1215" s="3"/>
      <c r="AC1215" s="34"/>
      <c r="AD1215" s="3"/>
      <c r="AE1215" s="3"/>
      <c r="AF1215" s="34"/>
      <c r="AG1215" s="34"/>
      <c r="AH1215" s="34"/>
      <c r="AI1215" s="3"/>
      <c r="AL1215" s="3"/>
      <c r="AM1215" s="3"/>
      <c r="AN1215" s="3"/>
    </row>
    <row r="1216" spans="1:40" ht="30" customHeight="1" x14ac:dyDescent="0.25">
      <c r="A1216" s="50" t="s">
        <v>63</v>
      </c>
      <c r="B1216" s="51" t="s">
        <v>36</v>
      </c>
      <c r="C1216" s="51">
        <v>28</v>
      </c>
      <c r="D1216" s="51">
        <v>40</v>
      </c>
      <c r="E1216" s="52">
        <v>44488</v>
      </c>
      <c r="F1216" s="53"/>
      <c r="G1216" s="51"/>
      <c r="H1216" s="55" t="str">
        <f>IFERROR(VLOOKUP(Abfalldokumentation!$B1216,Artikel!A:C,3,FALSE),Abfalldokumentation!$B1216)</f>
        <v>-</v>
      </c>
      <c r="I1216" s="96" t="str">
        <f>VLOOKUP(V1216,'Linien - BU'!A:B,2,FALSE)</f>
        <v>BU1</v>
      </c>
      <c r="J1216" s="97">
        <f t="shared" si="126"/>
        <v>28</v>
      </c>
      <c r="K1216" s="98">
        <f>Abfalldokumentation!$E1216</f>
        <v>44488</v>
      </c>
      <c r="L1216" s="97" t="str">
        <f>IFERROR(IF(AND(OR(Abfalldokumentation!$I1216="BU3",Abfalldokumentation!$I1216="Verkauf"),Abfalldokumentation!$N1216="Schimmel",Abfalldokumentation!$O1216="keinen Abnehmer/kein Schälpersonal"),"Div. Zipfel, ES ohne Verwendung",VLOOKUP(Abfalldokumentation!$M1216,Produktgruppen!A:B,2,FALSE)),"-")</f>
        <v>Rest</v>
      </c>
      <c r="M1216" s="99" t="str">
        <f>IFERROR(VLOOKUP(Abfalldokumentation!$W1216,Artikel!A:C,3,FALSE),Abfalldokumentation!$W1216)</f>
        <v>-</v>
      </c>
      <c r="N1216" s="100" t="str">
        <f>VLOOKUP(D1216,'Liste Gründe'!A:D,2,FALSE)</f>
        <v>Rest</v>
      </c>
      <c r="O1216" s="98" t="str">
        <f>IF(ISBLANK(F1216),VLOOKUP(Abfalldokumentation!$X1216,'Liste Gründe'!A:D,3,FALSE),F1216)</f>
        <v>Metall</v>
      </c>
      <c r="P1216" s="100" t="str">
        <f>IF(ISBLANK(Abfalldokumentation!$G1216),"-",Abfalldokumentation!$G1216)</f>
        <v>-</v>
      </c>
      <c r="Q1216" s="99">
        <f t="shared" si="127"/>
        <v>42</v>
      </c>
      <c r="R1216" s="100" t="str">
        <f t="shared" si="128"/>
        <v>Produkte</v>
      </c>
      <c r="S1216" s="100" t="str">
        <f t="shared" si="129"/>
        <v>BUs</v>
      </c>
      <c r="T1216" s="100" t="str">
        <f t="shared" si="130"/>
        <v>Symptome</v>
      </c>
      <c r="U1216" s="100" t="str">
        <f>IFERROR(VLOOKUP(Abfalldokumentation!$W1216,Kennzahlen!S:U,3,FALSE)*Abfalldokumentation!$J1216,"0")</f>
        <v>0</v>
      </c>
      <c r="V1216" s="99" t="str">
        <f>IF(ISBLANK(A1216),VLOOKUP(Abfalldokumentation!$W1216,'Linien - BU'!R:S,2,FALSE),A1216)</f>
        <v>Abfüllung</v>
      </c>
      <c r="W1216" s="95" t="str">
        <f t="shared" si="131"/>
        <v>-</v>
      </c>
      <c r="X1216" s="108">
        <f t="shared" si="132"/>
        <v>40</v>
      </c>
      <c r="Y1216"/>
      <c r="Z1216" s="3"/>
      <c r="AB1216" s="3"/>
      <c r="AC1216" s="34"/>
      <c r="AD1216" s="3"/>
      <c r="AE1216" s="3"/>
      <c r="AF1216" s="34"/>
      <c r="AG1216" s="34"/>
      <c r="AH1216" s="34"/>
      <c r="AI1216" s="3"/>
      <c r="AL1216" s="3"/>
      <c r="AM1216" s="3"/>
      <c r="AN1216" s="3"/>
    </row>
    <row r="1217" spans="1:40" ht="30" customHeight="1" x14ac:dyDescent="0.25">
      <c r="A1217" s="56" t="s">
        <v>7</v>
      </c>
      <c r="B1217" s="57" t="s">
        <v>36</v>
      </c>
      <c r="C1217" s="57">
        <v>20</v>
      </c>
      <c r="D1217" s="57">
        <v>30</v>
      </c>
      <c r="E1217" s="58">
        <v>44488</v>
      </c>
      <c r="F1217" s="59"/>
      <c r="G1217" s="57"/>
      <c r="H1217" s="61" t="str">
        <f>IFERROR(VLOOKUP(Abfalldokumentation!$B1217,Artikel!A:C,3,FALSE),Abfalldokumentation!$B1217)</f>
        <v>-</v>
      </c>
      <c r="I1217" s="90" t="str">
        <f>VLOOKUP(V1217,'Linien - BU'!A:B,2,FALSE)</f>
        <v>BU2</v>
      </c>
      <c r="J1217" s="91">
        <f t="shared" si="126"/>
        <v>20</v>
      </c>
      <c r="K1217" s="92">
        <f>Abfalldokumentation!$E1217</f>
        <v>44488</v>
      </c>
      <c r="L1217" s="91" t="str">
        <f>IFERROR(IF(AND(OR(Abfalldokumentation!$I1217="BU3",Abfalldokumentation!$I1217="Verkauf"),Abfalldokumentation!$N1217="Schimmel",Abfalldokumentation!$O1217="keinen Abnehmer/kein Schälpersonal"),"Div. Zipfel, ES ohne Verwendung",VLOOKUP(Abfalldokumentation!$M1217,Produktgruppen!A:B,2,FALSE)),"-")</f>
        <v>Rest</v>
      </c>
      <c r="M1217" s="93" t="str">
        <f>IFERROR(VLOOKUP(Abfalldokumentation!$W1217,Artikel!A:C,3,FALSE),Abfalldokumentation!$W1217)</f>
        <v>-</v>
      </c>
      <c r="N1217" s="94" t="str">
        <f>VLOOKUP(D1217,'Liste Gründe'!A:D,2,FALSE)</f>
        <v>Linienbezogen</v>
      </c>
      <c r="O1217" s="92" t="str">
        <f>IF(ISBLANK(F1217),VLOOKUP(Abfalldokumentation!$X1217,'Liste Gründe'!A:D,3,FALSE),F1217)</f>
        <v>Maschinenabfall</v>
      </c>
      <c r="P1217" s="94" t="str">
        <f>IF(ISBLANK(Abfalldokumentation!$G1217),"-",Abfalldokumentation!$G1217)</f>
        <v>-</v>
      </c>
      <c r="Q1217" s="93">
        <f t="shared" si="127"/>
        <v>42</v>
      </c>
      <c r="R1217" s="94" t="str">
        <f t="shared" si="128"/>
        <v>Produkte</v>
      </c>
      <c r="S1217" s="94" t="str">
        <f t="shared" si="129"/>
        <v>BUs</v>
      </c>
      <c r="T1217" s="94" t="str">
        <f t="shared" si="130"/>
        <v>Symptome</v>
      </c>
      <c r="U1217" s="94" t="str">
        <f>IFERROR(VLOOKUP(Abfalldokumentation!$W1217,Kennzahlen!S:U,3,FALSE)*Abfalldokumentation!$J1217,"0")</f>
        <v>0</v>
      </c>
      <c r="V1217" s="93" t="str">
        <f>IF(ISBLANK(A1217),VLOOKUP(Abfalldokumentation!$W1217,'Linien - BU'!R:S,2,FALSE),A1217)</f>
        <v>BU2</v>
      </c>
      <c r="W1217" s="95" t="str">
        <f t="shared" si="131"/>
        <v>-</v>
      </c>
      <c r="X1217" s="108">
        <f t="shared" si="132"/>
        <v>30</v>
      </c>
      <c r="Y1217"/>
      <c r="Z1217" s="3"/>
      <c r="AB1217" s="3"/>
      <c r="AC1217" s="34"/>
      <c r="AD1217" s="3"/>
      <c r="AE1217" s="3"/>
      <c r="AF1217" s="34"/>
      <c r="AG1217" s="34"/>
      <c r="AH1217" s="34"/>
      <c r="AI1217" s="3"/>
      <c r="AL1217" s="3"/>
      <c r="AM1217" s="3"/>
      <c r="AN1217" s="3"/>
    </row>
    <row r="1218" spans="1:40" ht="30" customHeight="1" x14ac:dyDescent="0.25">
      <c r="A1218" s="50" t="s">
        <v>349</v>
      </c>
      <c r="B1218" s="51" t="s">
        <v>36</v>
      </c>
      <c r="C1218" s="51">
        <v>24</v>
      </c>
      <c r="D1218" s="51">
        <v>61</v>
      </c>
      <c r="E1218" s="52">
        <v>44488</v>
      </c>
      <c r="F1218" s="53"/>
      <c r="G1218" s="51"/>
      <c r="H1218" s="55" t="str">
        <f>IFERROR(VLOOKUP(Abfalldokumentation!$B1218,Artikel!A:C,3,FALSE),Abfalldokumentation!$B1218)</f>
        <v>-</v>
      </c>
      <c r="I1218" s="96" t="str">
        <f>VLOOKUP(V1218,'Linien - BU'!A:B,2,FALSE)</f>
        <v>BU3</v>
      </c>
      <c r="J1218" s="97">
        <f t="shared" ref="J1218:J1281" si="133">C1218</f>
        <v>24</v>
      </c>
      <c r="K1218" s="98">
        <f>Abfalldokumentation!$E1218</f>
        <v>44488</v>
      </c>
      <c r="L1218" s="97" t="str">
        <f>IFERROR(IF(AND(OR(Abfalldokumentation!$I1218="BU3",Abfalldokumentation!$I1218="Verkauf"),Abfalldokumentation!$N1218="Schimmel",Abfalldokumentation!$O1218="keinen Abnehmer/kein Schälpersonal"),"Div. Zipfel, ES ohne Verwendung",VLOOKUP(Abfalldokumentation!$M1218,Produktgruppen!A:B,2,FALSE)),"-")</f>
        <v>Rest</v>
      </c>
      <c r="M1218" s="99" t="str">
        <f>IFERROR(VLOOKUP(Abfalldokumentation!$W1218,Artikel!A:C,3,FALSE),Abfalldokumentation!$W1218)</f>
        <v>-</v>
      </c>
      <c r="N1218" s="100" t="str">
        <f>VLOOKUP(D1218,'Liste Gründe'!A:D,2,FALSE)</f>
        <v>keinen Verwendungszweck</v>
      </c>
      <c r="O1218" s="98" t="str">
        <f>IF(ISBLANK(F1218),VLOOKUP(Abfalldokumentation!$X1218,'Liste Gründe'!A:D,3,FALSE),F1218)</f>
        <v>keinen Verwendungszweck</v>
      </c>
      <c r="P1218" s="100" t="str">
        <f>IF(ISBLANK(Abfalldokumentation!$G1218),"-",Abfalldokumentation!$G1218)</f>
        <v>-</v>
      </c>
      <c r="Q1218" s="99">
        <f t="shared" ref="Q1218:Q1281" si="134">_xlfn.ISOWEEKNUM(K1218)</f>
        <v>42</v>
      </c>
      <c r="R1218" s="100" t="str">
        <f t="shared" ref="R1218:R1281" si="135">"Produkte"</f>
        <v>Produkte</v>
      </c>
      <c r="S1218" s="100" t="str">
        <f t="shared" ref="S1218:S1281" si="136">"BUs"</f>
        <v>BUs</v>
      </c>
      <c r="T1218" s="100" t="str">
        <f t="shared" ref="T1218:T1281" si="137">"Symptome"</f>
        <v>Symptome</v>
      </c>
      <c r="U1218" s="100" t="str">
        <f>IFERROR(VLOOKUP(Abfalldokumentation!$W1218,Kennzahlen!S:U,3,FALSE)*Abfalldokumentation!$J1218,"0")</f>
        <v>0</v>
      </c>
      <c r="V1218" s="99" t="str">
        <f>IF(ISBLANK(A1218),VLOOKUP(Abfalldokumentation!$W1218,'Linien - BU'!R:S,2,FALSE),A1218)</f>
        <v>L16</v>
      </c>
      <c r="W1218" s="95" t="str">
        <f t="shared" ref="W1218:W1281" si="138">B1218</f>
        <v>-</v>
      </c>
      <c r="X1218" s="108">
        <f t="shared" ref="X1218:X1281" si="139">D1218</f>
        <v>61</v>
      </c>
      <c r="Y1218"/>
      <c r="Z1218" s="3"/>
      <c r="AB1218" s="3"/>
      <c r="AC1218" s="34"/>
      <c r="AD1218" s="3"/>
      <c r="AE1218" s="3"/>
      <c r="AF1218" s="34"/>
      <c r="AG1218" s="34"/>
      <c r="AH1218" s="34"/>
      <c r="AI1218" s="3"/>
      <c r="AL1218" s="3"/>
      <c r="AM1218" s="3"/>
      <c r="AN1218" s="3"/>
    </row>
    <row r="1219" spans="1:40" ht="30" customHeight="1" x14ac:dyDescent="0.25">
      <c r="A1219" s="56" t="s">
        <v>74</v>
      </c>
      <c r="B1219" s="57" t="s">
        <v>36</v>
      </c>
      <c r="C1219" s="57">
        <v>35</v>
      </c>
      <c r="D1219" s="57">
        <v>60</v>
      </c>
      <c r="E1219" s="58">
        <v>44488</v>
      </c>
      <c r="F1219" s="59"/>
      <c r="G1219" s="57"/>
      <c r="H1219" s="61" t="str">
        <f>IFERROR(VLOOKUP(Abfalldokumentation!$B1219,Artikel!A:C,3,FALSE),Abfalldokumentation!$B1219)</f>
        <v>-</v>
      </c>
      <c r="I1219" s="90" t="str">
        <f>VLOOKUP(V1219,'Linien - BU'!A:B,2,FALSE)</f>
        <v>BU1</v>
      </c>
      <c r="J1219" s="91">
        <f t="shared" si="133"/>
        <v>35</v>
      </c>
      <c r="K1219" s="92">
        <f>Abfalldokumentation!$E1219</f>
        <v>44488</v>
      </c>
      <c r="L1219" s="91" t="str">
        <f>IFERROR(IF(AND(OR(Abfalldokumentation!$I1219="BU3",Abfalldokumentation!$I1219="Verkauf"),Abfalldokumentation!$N1219="Schimmel",Abfalldokumentation!$O1219="keinen Abnehmer/kein Schälpersonal"),"Div. Zipfel, ES ohne Verwendung",VLOOKUP(Abfalldokumentation!$M1219,Produktgruppen!A:B,2,FALSE)),"-")</f>
        <v>Rest</v>
      </c>
      <c r="M1219" s="93" t="str">
        <f>IFERROR(VLOOKUP(Abfalldokumentation!$W1219,Artikel!A:C,3,FALSE),Abfalldokumentation!$W1219)</f>
        <v>-</v>
      </c>
      <c r="N1219" s="94" t="str">
        <f>VLOOKUP(D1219,'Liste Gründe'!A:D,2,FALSE)</f>
        <v>Rest</v>
      </c>
      <c r="O1219" s="92" t="str">
        <f>IF(ISBLANK(F1219),VLOOKUP(Abfalldokumentation!$X1219,'Liste Gründe'!A:D,3,FALSE),F1219)</f>
        <v>geschälte Rinde</v>
      </c>
      <c r="P1219" s="94" t="str">
        <f>IF(ISBLANK(Abfalldokumentation!$G1219),"-",Abfalldokumentation!$G1219)</f>
        <v>-</v>
      </c>
      <c r="Q1219" s="93">
        <f t="shared" si="134"/>
        <v>42</v>
      </c>
      <c r="R1219" s="94" t="str">
        <f t="shared" si="135"/>
        <v>Produkte</v>
      </c>
      <c r="S1219" s="94" t="str">
        <f t="shared" si="136"/>
        <v>BUs</v>
      </c>
      <c r="T1219" s="94" t="str">
        <f t="shared" si="137"/>
        <v>Symptome</v>
      </c>
      <c r="U1219" s="94" t="str">
        <f>IFERROR(VLOOKUP(Abfalldokumentation!$W1219,Kennzahlen!S:U,3,FALSE)*Abfalldokumentation!$J1219,"0")</f>
        <v>0</v>
      </c>
      <c r="V1219" s="93" t="str">
        <f>IF(ISBLANK(A1219),VLOOKUP(Abfalldokumentation!$W1219,'Linien - BU'!R:S,2,FALSE),A1219)</f>
        <v>RWV</v>
      </c>
      <c r="W1219" s="95" t="str">
        <f t="shared" si="138"/>
        <v>-</v>
      </c>
      <c r="X1219" s="108">
        <f t="shared" si="139"/>
        <v>60</v>
      </c>
      <c r="Y1219"/>
      <c r="Z1219" s="3"/>
      <c r="AB1219" s="3"/>
      <c r="AC1219" s="34"/>
      <c r="AD1219" s="3"/>
      <c r="AE1219" s="3"/>
      <c r="AF1219" s="34"/>
      <c r="AG1219" s="34"/>
      <c r="AH1219" s="34"/>
      <c r="AI1219" s="3"/>
      <c r="AL1219" s="3"/>
      <c r="AM1219" s="3"/>
      <c r="AN1219" s="3"/>
    </row>
    <row r="1220" spans="1:40" ht="30" customHeight="1" x14ac:dyDescent="0.25">
      <c r="A1220" s="50" t="s">
        <v>63</v>
      </c>
      <c r="B1220" s="51" t="s">
        <v>36</v>
      </c>
      <c r="C1220" s="51">
        <v>42</v>
      </c>
      <c r="D1220" s="51">
        <v>40</v>
      </c>
      <c r="E1220" s="52">
        <v>44488</v>
      </c>
      <c r="F1220" s="53"/>
      <c r="G1220" s="51"/>
      <c r="H1220" s="55" t="str">
        <f>IFERROR(VLOOKUP(Abfalldokumentation!$B1220,Artikel!A:C,3,FALSE),Abfalldokumentation!$B1220)</f>
        <v>-</v>
      </c>
      <c r="I1220" s="96" t="str">
        <f>VLOOKUP(V1220,'Linien - BU'!A:B,2,FALSE)</f>
        <v>BU1</v>
      </c>
      <c r="J1220" s="97">
        <f t="shared" si="133"/>
        <v>42</v>
      </c>
      <c r="K1220" s="98">
        <f>Abfalldokumentation!$E1220</f>
        <v>44488</v>
      </c>
      <c r="L1220" s="97" t="str">
        <f>IFERROR(IF(AND(OR(Abfalldokumentation!$I1220="BU3",Abfalldokumentation!$I1220="Verkauf"),Abfalldokumentation!$N1220="Schimmel",Abfalldokumentation!$O1220="keinen Abnehmer/kein Schälpersonal"),"Div. Zipfel, ES ohne Verwendung",VLOOKUP(Abfalldokumentation!$M1220,Produktgruppen!A:B,2,FALSE)),"-")</f>
        <v>Rest</v>
      </c>
      <c r="M1220" s="99" t="str">
        <f>IFERROR(VLOOKUP(Abfalldokumentation!$W1220,Artikel!A:C,3,FALSE),Abfalldokumentation!$W1220)</f>
        <v>-</v>
      </c>
      <c r="N1220" s="100" t="str">
        <f>VLOOKUP(D1220,'Liste Gründe'!A:D,2,FALSE)</f>
        <v>Rest</v>
      </c>
      <c r="O1220" s="98" t="str">
        <f>IF(ISBLANK(F1220),VLOOKUP(Abfalldokumentation!$X1220,'Liste Gründe'!A:D,3,FALSE),F1220)</f>
        <v>Metall</v>
      </c>
      <c r="P1220" s="100" t="str">
        <f>IF(ISBLANK(Abfalldokumentation!$G1220),"-",Abfalldokumentation!$G1220)</f>
        <v>-</v>
      </c>
      <c r="Q1220" s="99">
        <f t="shared" si="134"/>
        <v>42</v>
      </c>
      <c r="R1220" s="100" t="str">
        <f t="shared" si="135"/>
        <v>Produkte</v>
      </c>
      <c r="S1220" s="100" t="str">
        <f t="shared" si="136"/>
        <v>BUs</v>
      </c>
      <c r="T1220" s="100" t="str">
        <f t="shared" si="137"/>
        <v>Symptome</v>
      </c>
      <c r="U1220" s="100" t="str">
        <f>IFERROR(VLOOKUP(Abfalldokumentation!$W1220,Kennzahlen!S:U,3,FALSE)*Abfalldokumentation!$J1220,"0")</f>
        <v>0</v>
      </c>
      <c r="V1220" s="99" t="str">
        <f>IF(ISBLANK(A1220),VLOOKUP(Abfalldokumentation!$W1220,'Linien - BU'!R:S,2,FALSE),A1220)</f>
        <v>Abfüllung</v>
      </c>
      <c r="W1220" s="95" t="str">
        <f t="shared" si="138"/>
        <v>-</v>
      </c>
      <c r="X1220" s="108">
        <f t="shared" si="139"/>
        <v>40</v>
      </c>
      <c r="Y1220"/>
      <c r="Z1220" s="3"/>
      <c r="AB1220" s="3"/>
      <c r="AC1220" s="34"/>
      <c r="AD1220" s="3"/>
      <c r="AE1220" s="3"/>
      <c r="AF1220" s="34"/>
      <c r="AG1220" s="34"/>
      <c r="AH1220" s="34"/>
      <c r="AI1220" s="3"/>
      <c r="AL1220" s="3"/>
      <c r="AM1220" s="3"/>
      <c r="AN1220" s="3"/>
    </row>
    <row r="1221" spans="1:40" ht="30" customHeight="1" x14ac:dyDescent="0.25">
      <c r="A1221" s="56" t="s">
        <v>56</v>
      </c>
      <c r="B1221" s="57" t="s">
        <v>36</v>
      </c>
      <c r="C1221" s="57">
        <v>184</v>
      </c>
      <c r="D1221" s="57">
        <v>72</v>
      </c>
      <c r="E1221" s="58">
        <v>44488</v>
      </c>
      <c r="F1221" s="59"/>
      <c r="G1221" s="57"/>
      <c r="H1221" s="66" t="str">
        <f>IFERROR(VLOOKUP(Abfalldokumentation!$B1221,Artikel!A:C,3,FALSE),Abfalldokumentation!$B1221)</f>
        <v>-</v>
      </c>
      <c r="I1221" s="90" t="str">
        <f>VLOOKUP(V1221,'Linien - BU'!A:B,2,FALSE)</f>
        <v>BU3</v>
      </c>
      <c r="J1221" s="91">
        <f t="shared" si="133"/>
        <v>184</v>
      </c>
      <c r="K1221" s="92">
        <f>Abfalldokumentation!$E1221</f>
        <v>44488</v>
      </c>
      <c r="L1221" s="91" t="str">
        <f>IFERROR(IF(AND(OR(Abfalldokumentation!$I1221="BU3",Abfalldokumentation!$I1221="Verkauf"),Abfalldokumentation!$N1221="Schimmel",Abfalldokumentation!$O1221="keinen Abnehmer/kein Schälpersonal"),"Div. Zipfel, ES ohne Verwendung",VLOOKUP(Abfalldokumentation!$M1221,Produktgruppen!A:B,2,FALSE)),"-")</f>
        <v>Rest</v>
      </c>
      <c r="M1221" s="93" t="str">
        <f>IFERROR(VLOOKUP(Abfalldokumentation!$W1221,Artikel!A:C,3,FALSE),Abfalldokumentation!$W1221)</f>
        <v>-</v>
      </c>
      <c r="N1221" s="94" t="str">
        <f>VLOOKUP(D1221,'Liste Gründe'!A:D,2,FALSE)</f>
        <v>Qualitätssicherung</v>
      </c>
      <c r="O1221" s="92" t="str">
        <f>IF(ISBLANK(F1221),VLOOKUP(Abfalldokumentation!$X1221,'Liste Gründe'!A:D,3,FALSE),F1221)</f>
        <v>Muster</v>
      </c>
      <c r="P1221" s="94" t="str">
        <f>IF(ISBLANK(Abfalldokumentation!$G1221),"-",Abfalldokumentation!$G1221)</f>
        <v>-</v>
      </c>
      <c r="Q1221" s="93">
        <f t="shared" si="134"/>
        <v>42</v>
      </c>
      <c r="R1221" s="94" t="str">
        <f t="shared" si="135"/>
        <v>Produkte</v>
      </c>
      <c r="S1221" s="94" t="str">
        <f t="shared" si="136"/>
        <v>BUs</v>
      </c>
      <c r="T1221" s="94" t="str">
        <f t="shared" si="137"/>
        <v>Symptome</v>
      </c>
      <c r="U1221" s="94" t="str">
        <f>IFERROR(VLOOKUP(Abfalldokumentation!$W1221,Kennzahlen!S:U,3,FALSE)*Abfalldokumentation!$J1221,"0")</f>
        <v>0</v>
      </c>
      <c r="V1221" s="93" t="str">
        <f>IF(ISBLANK(A1221),VLOOKUP(Abfalldokumentation!$W1221,'Linien - BU'!R:S,2,FALSE),A1221)</f>
        <v>WVP</v>
      </c>
      <c r="W1221" s="95" t="str">
        <f t="shared" si="138"/>
        <v>-</v>
      </c>
      <c r="X1221" s="108">
        <f t="shared" si="139"/>
        <v>72</v>
      </c>
      <c r="Y1221"/>
      <c r="Z1221" s="3"/>
      <c r="AB1221" s="3"/>
      <c r="AC1221" s="34"/>
      <c r="AD1221" s="3"/>
      <c r="AE1221" s="3"/>
      <c r="AF1221" s="34"/>
      <c r="AG1221" s="34"/>
      <c r="AH1221" s="34"/>
      <c r="AI1221" s="3"/>
      <c r="AL1221" s="3"/>
      <c r="AM1221" s="3"/>
      <c r="AN1221" s="3"/>
    </row>
    <row r="1222" spans="1:40" ht="30" customHeight="1" x14ac:dyDescent="0.25">
      <c r="A1222" s="50" t="s">
        <v>140</v>
      </c>
      <c r="B1222" s="51" t="s">
        <v>36</v>
      </c>
      <c r="C1222" s="51">
        <v>4</v>
      </c>
      <c r="D1222" s="51">
        <v>74</v>
      </c>
      <c r="E1222" s="52">
        <v>44488</v>
      </c>
      <c r="F1222" s="53"/>
      <c r="G1222" s="51"/>
      <c r="H1222" s="65" t="str">
        <f>IFERROR(VLOOKUP(Abfalldokumentation!$B1222,Artikel!A:C,3,FALSE),Abfalldokumentation!$B1222)</f>
        <v>-</v>
      </c>
      <c r="I1222" s="96" t="str">
        <f>VLOOKUP(V1222,'Linien - BU'!A:B,2,FALSE)</f>
        <v>Rest</v>
      </c>
      <c r="J1222" s="97">
        <f t="shared" si="133"/>
        <v>4</v>
      </c>
      <c r="K1222" s="98">
        <f>Abfalldokumentation!$E1222</f>
        <v>44488</v>
      </c>
      <c r="L1222" s="97" t="str">
        <f>IFERROR(IF(AND(OR(Abfalldokumentation!$I1222="BU3",Abfalldokumentation!$I1222="Verkauf"),Abfalldokumentation!$N1222="Schimmel",Abfalldokumentation!$O1222="keinen Abnehmer/kein Schälpersonal"),"Div. Zipfel, ES ohne Verwendung",VLOOKUP(Abfalldokumentation!$M1222,Produktgruppen!A:B,2,FALSE)),"-")</f>
        <v>Rest</v>
      </c>
      <c r="M1222" s="99" t="str">
        <f>IFERROR(VLOOKUP(Abfalldokumentation!$W1222,Artikel!A:C,3,FALSE),Abfalldokumentation!$W1222)</f>
        <v>-</v>
      </c>
      <c r="N1222" s="100" t="str">
        <f>VLOOKUP(D1222,'Liste Gründe'!A:D,2,FALSE)</f>
        <v>Qualitätssicherung</v>
      </c>
      <c r="O1222" s="98" t="str">
        <f>IF(ISBLANK(F1222),VLOOKUP(Abfalldokumentation!$X1222,'Liste Gründe'!A:D,3,FALSE),F1222)</f>
        <v>Sensorik</v>
      </c>
      <c r="P1222" s="100" t="str">
        <f>IF(ISBLANK(Abfalldokumentation!$G1222),"-",Abfalldokumentation!$G1222)</f>
        <v>-</v>
      </c>
      <c r="Q1222" s="99">
        <f t="shared" si="134"/>
        <v>42</v>
      </c>
      <c r="R1222" s="100" t="str">
        <f t="shared" si="135"/>
        <v>Produkte</v>
      </c>
      <c r="S1222" s="100" t="str">
        <f t="shared" si="136"/>
        <v>BUs</v>
      </c>
      <c r="T1222" s="100" t="str">
        <f t="shared" si="137"/>
        <v>Symptome</v>
      </c>
      <c r="U1222" s="100" t="str">
        <f>IFERROR(VLOOKUP(Abfalldokumentation!$W1222,Kennzahlen!S:U,3,FALSE)*Abfalldokumentation!$J1222,"0")</f>
        <v>0</v>
      </c>
      <c r="V1222" s="99" t="str">
        <f>IF(ISBLANK(A1222),VLOOKUP(Abfalldokumentation!$W1222,'Linien - BU'!R:S,2,FALSE),A1222)</f>
        <v>QM</v>
      </c>
      <c r="W1222" s="95" t="str">
        <f t="shared" si="138"/>
        <v>-</v>
      </c>
      <c r="X1222" s="108">
        <f t="shared" si="139"/>
        <v>74</v>
      </c>
      <c r="Y1222"/>
      <c r="Z1222" s="3"/>
      <c r="AB1222" s="3"/>
      <c r="AC1222" s="34"/>
      <c r="AD1222" s="3"/>
      <c r="AE1222" s="3"/>
      <c r="AF1222" s="34"/>
      <c r="AG1222" s="34"/>
      <c r="AH1222" s="34"/>
      <c r="AI1222" s="3"/>
      <c r="AL1222" s="3"/>
      <c r="AM1222" s="3"/>
      <c r="AN1222" s="3"/>
    </row>
    <row r="1223" spans="1:40" ht="30" customHeight="1" x14ac:dyDescent="0.25">
      <c r="A1223" s="56" t="s">
        <v>9</v>
      </c>
      <c r="B1223" s="57" t="s">
        <v>36</v>
      </c>
      <c r="C1223" s="57">
        <v>42</v>
      </c>
      <c r="D1223" s="57">
        <v>30</v>
      </c>
      <c r="E1223" s="58">
        <v>44488</v>
      </c>
      <c r="F1223" s="59"/>
      <c r="G1223" s="57"/>
      <c r="H1223" s="66" t="str">
        <f>IFERROR(VLOOKUP(Abfalldokumentation!$B1223,Artikel!A:C,3,FALSE),Abfalldokumentation!$B1223)</f>
        <v>-</v>
      </c>
      <c r="I1223" s="90" t="str">
        <f>VLOOKUP(V1223,'Linien - BU'!A:B,2,FALSE)</f>
        <v>BU4</v>
      </c>
      <c r="J1223" s="91">
        <f t="shared" si="133"/>
        <v>42</v>
      </c>
      <c r="K1223" s="92">
        <f>Abfalldokumentation!$E1223</f>
        <v>44488</v>
      </c>
      <c r="L1223" s="91" t="str">
        <f>IFERROR(IF(AND(OR(Abfalldokumentation!$I1223="BU3",Abfalldokumentation!$I1223="Verkauf"),Abfalldokumentation!$N1223="Schimmel",Abfalldokumentation!$O1223="keinen Abnehmer/kein Schälpersonal"),"Div. Zipfel, ES ohne Verwendung",VLOOKUP(Abfalldokumentation!$M1223,Produktgruppen!A:B,2,FALSE)),"-")</f>
        <v>Rest</v>
      </c>
      <c r="M1223" s="93" t="str">
        <f>IFERROR(VLOOKUP(Abfalldokumentation!$W1223,Artikel!A:C,3,FALSE),Abfalldokumentation!$W1223)</f>
        <v>-</v>
      </c>
      <c r="N1223" s="94" t="str">
        <f>VLOOKUP(D1223,'Liste Gründe'!A:D,2,FALSE)</f>
        <v>Linienbezogen</v>
      </c>
      <c r="O1223" s="92" t="str">
        <f>IF(ISBLANK(F1223),VLOOKUP(Abfalldokumentation!$X1223,'Liste Gründe'!A:D,3,FALSE),F1223)</f>
        <v>Maschinenabfall</v>
      </c>
      <c r="P1223" s="94" t="str">
        <f>IF(ISBLANK(Abfalldokumentation!$G1223),"-",Abfalldokumentation!$G1223)</f>
        <v>-</v>
      </c>
      <c r="Q1223" s="93">
        <f t="shared" si="134"/>
        <v>42</v>
      </c>
      <c r="R1223" s="94" t="str">
        <f t="shared" si="135"/>
        <v>Produkte</v>
      </c>
      <c r="S1223" s="94" t="str">
        <f t="shared" si="136"/>
        <v>BUs</v>
      </c>
      <c r="T1223" s="94" t="str">
        <f t="shared" si="137"/>
        <v>Symptome</v>
      </c>
      <c r="U1223" s="94" t="str">
        <f>IFERROR(VLOOKUP(Abfalldokumentation!$W1223,Kennzahlen!S:U,3,FALSE)*Abfalldokumentation!$J1223,"0")</f>
        <v>0</v>
      </c>
      <c r="V1223" s="93" t="str">
        <f>IF(ISBLANK(A1223),VLOOKUP(Abfalldokumentation!$W1223,'Linien - BU'!R:S,2,FALSE),A1223)</f>
        <v>BU4</v>
      </c>
      <c r="W1223" s="95" t="str">
        <f t="shared" si="138"/>
        <v>-</v>
      </c>
      <c r="X1223" s="108">
        <f t="shared" si="139"/>
        <v>30</v>
      </c>
      <c r="Y1223"/>
      <c r="Z1223" s="3"/>
      <c r="AB1223" s="3"/>
      <c r="AC1223" s="34"/>
      <c r="AD1223" s="3"/>
      <c r="AE1223" s="3"/>
      <c r="AF1223" s="34"/>
      <c r="AG1223" s="34"/>
      <c r="AH1223" s="34"/>
      <c r="AI1223" s="3"/>
      <c r="AL1223" s="3"/>
      <c r="AM1223" s="3"/>
      <c r="AN1223" s="3"/>
    </row>
    <row r="1224" spans="1:40" ht="30" customHeight="1" x14ac:dyDescent="0.25">
      <c r="A1224" s="50" t="s">
        <v>372</v>
      </c>
      <c r="B1224" s="51" t="s">
        <v>36</v>
      </c>
      <c r="C1224" s="51">
        <v>39</v>
      </c>
      <c r="D1224" s="51">
        <v>30</v>
      </c>
      <c r="E1224" s="52">
        <v>44488</v>
      </c>
      <c r="F1224" s="53"/>
      <c r="G1224" s="51"/>
      <c r="H1224" s="65" t="str">
        <f>IFERROR(VLOOKUP(Abfalldokumentation!$B1224,Artikel!A:C,3,FALSE),Abfalldokumentation!$B1224)</f>
        <v>-</v>
      </c>
      <c r="I1224" s="96" t="str">
        <f>VLOOKUP(V1224,'Linien - BU'!A:B,2,FALSE)</f>
        <v>BU3</v>
      </c>
      <c r="J1224" s="97">
        <f t="shared" si="133"/>
        <v>39</v>
      </c>
      <c r="K1224" s="98">
        <f>Abfalldokumentation!$E1224</f>
        <v>44488</v>
      </c>
      <c r="L1224" s="97" t="str">
        <f>IFERROR(IF(AND(OR(Abfalldokumentation!$I1224="BU3",Abfalldokumentation!$I1224="Verkauf"),Abfalldokumentation!$N1224="Schimmel",Abfalldokumentation!$O1224="keinen Abnehmer/kein Schälpersonal"),"Div. Zipfel, ES ohne Verwendung",VLOOKUP(Abfalldokumentation!$M1224,Produktgruppen!A:B,2,FALSE)),"-")</f>
        <v>Rest</v>
      </c>
      <c r="M1224" s="99" t="str">
        <f>IFERROR(VLOOKUP(Abfalldokumentation!$W1224,Artikel!A:C,3,FALSE),Abfalldokumentation!$W1224)</f>
        <v>-</v>
      </c>
      <c r="N1224" s="100" t="str">
        <f>VLOOKUP(D1224,'Liste Gründe'!A:D,2,FALSE)</f>
        <v>Linienbezogen</v>
      </c>
      <c r="O1224" s="98" t="str">
        <f>IF(ISBLANK(F1224),VLOOKUP(Abfalldokumentation!$X1224,'Liste Gründe'!A:D,3,FALSE),F1224)</f>
        <v>Maschinenabfall</v>
      </c>
      <c r="P1224" s="100" t="str">
        <f>IF(ISBLANK(Abfalldokumentation!$G1224),"-",Abfalldokumentation!$G1224)</f>
        <v>-</v>
      </c>
      <c r="Q1224" s="99">
        <f t="shared" si="134"/>
        <v>42</v>
      </c>
      <c r="R1224" s="100" t="str">
        <f t="shared" si="135"/>
        <v>Produkte</v>
      </c>
      <c r="S1224" s="100" t="str">
        <f t="shared" si="136"/>
        <v>BUs</v>
      </c>
      <c r="T1224" s="100" t="str">
        <f t="shared" si="137"/>
        <v>Symptome</v>
      </c>
      <c r="U1224" s="100" t="str">
        <f>IFERROR(VLOOKUP(Abfalldokumentation!$W1224,Kennzahlen!S:U,3,FALSE)*Abfalldokumentation!$J1224,"0")</f>
        <v>0</v>
      </c>
      <c r="V1224" s="99" t="str">
        <f>IF(ISBLANK(A1224),VLOOKUP(Abfalldokumentation!$W1224,'Linien - BU'!R:S,2,FALSE),A1224)</f>
        <v>L35</v>
      </c>
      <c r="W1224" s="95" t="str">
        <f t="shared" si="138"/>
        <v>-</v>
      </c>
      <c r="X1224" s="108">
        <f t="shared" si="139"/>
        <v>30</v>
      </c>
      <c r="Y1224"/>
      <c r="Z1224" s="3"/>
      <c r="AB1224" s="3"/>
      <c r="AC1224" s="34"/>
      <c r="AD1224" s="3"/>
      <c r="AE1224" s="3"/>
      <c r="AF1224" s="34"/>
      <c r="AG1224" s="34"/>
      <c r="AH1224" s="34"/>
      <c r="AI1224" s="3"/>
      <c r="AL1224" s="3"/>
      <c r="AM1224" s="3"/>
      <c r="AN1224" s="3"/>
    </row>
    <row r="1225" spans="1:40" ht="30" customHeight="1" x14ac:dyDescent="0.25">
      <c r="A1225" s="56" t="s">
        <v>7</v>
      </c>
      <c r="B1225" s="57" t="s">
        <v>36</v>
      </c>
      <c r="C1225" s="57">
        <v>117</v>
      </c>
      <c r="D1225" s="57">
        <v>30</v>
      </c>
      <c r="E1225" s="58">
        <v>44488</v>
      </c>
      <c r="F1225" s="59"/>
      <c r="G1225" s="57"/>
      <c r="H1225" s="66" t="str">
        <f>IFERROR(VLOOKUP(Abfalldokumentation!$B1225,Artikel!A:C,3,FALSE),Abfalldokumentation!$B1225)</f>
        <v>-</v>
      </c>
      <c r="I1225" s="90" t="str">
        <f>VLOOKUP(V1225,'Linien - BU'!A:B,2,FALSE)</f>
        <v>BU2</v>
      </c>
      <c r="J1225" s="91">
        <f t="shared" si="133"/>
        <v>117</v>
      </c>
      <c r="K1225" s="92">
        <f>Abfalldokumentation!$E1225</f>
        <v>44488</v>
      </c>
      <c r="L1225" s="91" t="str">
        <f>IFERROR(IF(AND(OR(Abfalldokumentation!$I1225="BU3",Abfalldokumentation!$I1225="Verkauf"),Abfalldokumentation!$N1225="Schimmel",Abfalldokumentation!$O1225="keinen Abnehmer/kein Schälpersonal"),"Div. Zipfel, ES ohne Verwendung",VLOOKUP(Abfalldokumentation!$M1225,Produktgruppen!A:B,2,FALSE)),"-")</f>
        <v>Rest</v>
      </c>
      <c r="M1225" s="93" t="str">
        <f>IFERROR(VLOOKUP(Abfalldokumentation!$W1225,Artikel!A:C,3,FALSE),Abfalldokumentation!$W1225)</f>
        <v>-</v>
      </c>
      <c r="N1225" s="94" t="str">
        <f>VLOOKUP(D1225,'Liste Gründe'!A:D,2,FALSE)</f>
        <v>Linienbezogen</v>
      </c>
      <c r="O1225" s="92" t="str">
        <f>IF(ISBLANK(F1225),VLOOKUP(Abfalldokumentation!$X1225,'Liste Gründe'!A:D,3,FALSE),F1225)</f>
        <v>Maschinenabfall</v>
      </c>
      <c r="P1225" s="94" t="str">
        <f>IF(ISBLANK(Abfalldokumentation!$G1225),"-",Abfalldokumentation!$G1225)</f>
        <v>-</v>
      </c>
      <c r="Q1225" s="93">
        <f t="shared" si="134"/>
        <v>42</v>
      </c>
      <c r="R1225" s="94" t="str">
        <f t="shared" si="135"/>
        <v>Produkte</v>
      </c>
      <c r="S1225" s="94" t="str">
        <f t="shared" si="136"/>
        <v>BUs</v>
      </c>
      <c r="T1225" s="94" t="str">
        <f t="shared" si="137"/>
        <v>Symptome</v>
      </c>
      <c r="U1225" s="94" t="str">
        <f>IFERROR(VLOOKUP(Abfalldokumentation!$W1225,Kennzahlen!S:U,3,FALSE)*Abfalldokumentation!$J1225,"0")</f>
        <v>0</v>
      </c>
      <c r="V1225" s="93" t="str">
        <f>IF(ISBLANK(A1225),VLOOKUP(Abfalldokumentation!$W1225,'Linien - BU'!R:S,2,FALSE),A1225)</f>
        <v>BU2</v>
      </c>
      <c r="W1225" s="95" t="str">
        <f t="shared" si="138"/>
        <v>-</v>
      </c>
      <c r="X1225" s="108">
        <f t="shared" si="139"/>
        <v>30</v>
      </c>
      <c r="Y1225"/>
      <c r="Z1225" s="3"/>
      <c r="AB1225" s="3"/>
      <c r="AC1225" s="34"/>
      <c r="AD1225" s="3"/>
      <c r="AE1225" s="3"/>
      <c r="AF1225" s="34"/>
      <c r="AG1225" s="34"/>
      <c r="AH1225" s="34"/>
      <c r="AI1225" s="3"/>
      <c r="AL1225" s="3"/>
      <c r="AM1225" s="3"/>
      <c r="AN1225" s="3"/>
    </row>
    <row r="1226" spans="1:40" ht="30" customHeight="1" x14ac:dyDescent="0.25">
      <c r="A1226" s="50" t="s">
        <v>15096</v>
      </c>
      <c r="B1226" s="51" t="s">
        <v>36</v>
      </c>
      <c r="C1226" s="51">
        <v>418</v>
      </c>
      <c r="D1226" s="51">
        <v>22</v>
      </c>
      <c r="E1226" s="52">
        <v>44488</v>
      </c>
      <c r="F1226" s="53"/>
      <c r="G1226" s="51"/>
      <c r="H1226" s="65" t="str">
        <f>IFERROR(VLOOKUP(Abfalldokumentation!$B1226,Artikel!A:C,3,FALSE),Abfalldokumentation!$B1226)</f>
        <v>-</v>
      </c>
      <c r="I1226" s="96" t="str">
        <f>VLOOKUP(V1226,'Linien - BU'!A:B,2,FALSE)</f>
        <v>BU3</v>
      </c>
      <c r="J1226" s="97">
        <f t="shared" si="133"/>
        <v>418</v>
      </c>
      <c r="K1226" s="98">
        <f>Abfalldokumentation!$E1226</f>
        <v>44488</v>
      </c>
      <c r="L1226" s="97" t="str">
        <f>IFERROR(IF(AND(OR(Abfalldokumentation!$I1226="BU3",Abfalldokumentation!$I1226="Verkauf"),Abfalldokumentation!$N1226="Schimmel",Abfalldokumentation!$O1226="keinen Abnehmer/kein Schälpersonal"),"Div. Zipfel, ES ohne Verwendung",VLOOKUP(Abfalldokumentation!$M1226,Produktgruppen!A:B,2,FALSE)),"-")</f>
        <v>Rest</v>
      </c>
      <c r="M1226" s="99" t="str">
        <f>IFERROR(VLOOKUP(Abfalldokumentation!$W1226,Artikel!A:C,3,FALSE),Abfalldokumentation!$W1226)</f>
        <v>-</v>
      </c>
      <c r="N1226" s="100" t="str">
        <f>VLOOKUP(D1226,'Liste Gründe'!A:D,2,FALSE)</f>
        <v>Rest</v>
      </c>
      <c r="O1226" s="98" t="str">
        <f>IF(ISBLANK(F1226),VLOOKUP(Abfalldokumentation!$X1226,'Liste Gründe'!A:D,3,FALSE),F1226)</f>
        <v>Retoure</v>
      </c>
      <c r="P1226" s="100" t="str">
        <f>IF(ISBLANK(Abfalldokumentation!$G1226),"-",Abfalldokumentation!$G1226)</f>
        <v>-</v>
      </c>
      <c r="Q1226" s="99">
        <f t="shared" si="134"/>
        <v>42</v>
      </c>
      <c r="R1226" s="100" t="str">
        <f t="shared" si="135"/>
        <v>Produkte</v>
      </c>
      <c r="S1226" s="100" t="str">
        <f t="shared" si="136"/>
        <v>BUs</v>
      </c>
      <c r="T1226" s="100" t="str">
        <f t="shared" si="137"/>
        <v>Symptome</v>
      </c>
      <c r="U1226" s="100" t="str">
        <f>IFERROR(VLOOKUP(Abfalldokumentation!$W1226,Kennzahlen!S:U,3,FALSE)*Abfalldokumentation!$J1226,"0")</f>
        <v>0</v>
      </c>
      <c r="V1226" s="99" t="str">
        <f>IF(ISBLANK(A1226),VLOOKUP(Abfalldokumentation!$W1226,'Linien - BU'!R:S,2,FALSE),A1226)</f>
        <v>L1</v>
      </c>
      <c r="W1226" s="95" t="str">
        <f t="shared" si="138"/>
        <v>-</v>
      </c>
      <c r="X1226" s="108">
        <f t="shared" si="139"/>
        <v>22</v>
      </c>
      <c r="Y1226"/>
      <c r="Z1226" s="3"/>
      <c r="AB1226" s="3"/>
      <c r="AC1226" s="34"/>
      <c r="AD1226" s="3"/>
      <c r="AE1226" s="3"/>
      <c r="AF1226" s="34"/>
      <c r="AG1226" s="34"/>
      <c r="AH1226" s="34"/>
      <c r="AI1226" s="3"/>
      <c r="AL1226" s="3"/>
      <c r="AM1226" s="3"/>
      <c r="AN1226" s="3"/>
    </row>
    <row r="1227" spans="1:40" ht="30" customHeight="1" x14ac:dyDescent="0.25">
      <c r="A1227" s="56" t="s">
        <v>63</v>
      </c>
      <c r="B1227" s="57" t="s">
        <v>36</v>
      </c>
      <c r="C1227" s="57">
        <v>100</v>
      </c>
      <c r="D1227" s="57">
        <v>10</v>
      </c>
      <c r="E1227" s="58">
        <v>44488</v>
      </c>
      <c r="F1227" s="59"/>
      <c r="G1227" s="57"/>
      <c r="H1227" s="61" t="str">
        <f>IFERROR(VLOOKUP(Abfalldokumentation!$B1227,Artikel!A:C,3,FALSE),Abfalldokumentation!$B1227)</f>
        <v>-</v>
      </c>
      <c r="I1227" s="90" t="str">
        <f>VLOOKUP(V1227,'Linien - BU'!A:B,2,FALSE)</f>
        <v>BU1</v>
      </c>
      <c r="J1227" s="91">
        <f t="shared" si="133"/>
        <v>100</v>
      </c>
      <c r="K1227" s="92">
        <f>Abfalldokumentation!$E1227</f>
        <v>44488</v>
      </c>
      <c r="L1227" s="91" t="str">
        <f>IFERROR(IF(AND(OR(Abfalldokumentation!$I1227="BU3",Abfalldokumentation!$I1227="Verkauf"),Abfalldokumentation!$N1227="Schimmel",Abfalldokumentation!$O1227="keinen Abnehmer/kein Schälpersonal"),"Div. Zipfel, ES ohne Verwendung",VLOOKUP(Abfalldokumentation!$M1227,Produktgruppen!A:B,2,FALSE)),"-")</f>
        <v>Rest</v>
      </c>
      <c r="M1227" s="93" t="str">
        <f>IFERROR(VLOOKUP(Abfalldokumentation!$W1227,Artikel!A:C,3,FALSE),Abfalldokumentation!$W1227)</f>
        <v>-</v>
      </c>
      <c r="N1227" s="94" t="str">
        <f>VLOOKUP(D1227,'Liste Gründe'!A:D,2,FALSE)</f>
        <v>Linienbezogen</v>
      </c>
      <c r="O1227" s="92" t="str">
        <f>IF(ISBLANK(F1227),VLOOKUP(Abfalldokumentation!$X1227,'Liste Gründe'!A:D,3,FALSE),F1227)</f>
        <v>Reinigung</v>
      </c>
      <c r="P1227" s="94" t="str">
        <f>IF(ISBLANK(Abfalldokumentation!$G1227),"-",Abfalldokumentation!$G1227)</f>
        <v>-</v>
      </c>
      <c r="Q1227" s="93">
        <f t="shared" si="134"/>
        <v>42</v>
      </c>
      <c r="R1227" s="94" t="str">
        <f t="shared" si="135"/>
        <v>Produkte</v>
      </c>
      <c r="S1227" s="94" t="str">
        <f t="shared" si="136"/>
        <v>BUs</v>
      </c>
      <c r="T1227" s="94" t="str">
        <f t="shared" si="137"/>
        <v>Symptome</v>
      </c>
      <c r="U1227" s="94" t="str">
        <f>IFERROR(VLOOKUP(Abfalldokumentation!$W1227,Kennzahlen!S:U,3,FALSE)*Abfalldokumentation!$J1227,"0")</f>
        <v>0</v>
      </c>
      <c r="V1227" s="93" t="str">
        <f>IF(ISBLANK(A1227),VLOOKUP(Abfalldokumentation!$W1227,'Linien - BU'!R:S,2,FALSE),A1227)</f>
        <v>Abfüllung</v>
      </c>
      <c r="W1227" s="95" t="str">
        <f t="shared" si="138"/>
        <v>-</v>
      </c>
      <c r="X1227" s="108">
        <f t="shared" si="139"/>
        <v>10</v>
      </c>
      <c r="Y1227"/>
      <c r="Z1227" s="3"/>
      <c r="AB1227" s="3"/>
      <c r="AC1227" s="34"/>
      <c r="AD1227" s="3"/>
      <c r="AE1227" s="3"/>
      <c r="AF1227" s="34"/>
      <c r="AG1227" s="34"/>
      <c r="AH1227" s="34"/>
      <c r="AI1227" s="3"/>
      <c r="AL1227" s="3"/>
      <c r="AM1227" s="3"/>
      <c r="AN1227" s="3"/>
    </row>
    <row r="1228" spans="1:40" ht="30" customHeight="1" x14ac:dyDescent="0.25">
      <c r="A1228" s="50" t="s">
        <v>15078</v>
      </c>
      <c r="B1228" s="51" t="s">
        <v>15166</v>
      </c>
      <c r="C1228" s="51">
        <v>40</v>
      </c>
      <c r="D1228" s="51">
        <v>30</v>
      </c>
      <c r="E1228" s="52">
        <v>44488</v>
      </c>
      <c r="F1228" s="53"/>
      <c r="G1228" s="51"/>
      <c r="H1228" s="65" t="str">
        <f>IFERROR(VLOOKUP(Abfalldokumentation!$B1228,Artikel!A:C,3,FALSE),Abfalldokumentation!$B1228)</f>
        <v>Provolla Fertigware</v>
      </c>
      <c r="I1228" s="96" t="str">
        <f>VLOOKUP(V1228,'Linien - BU'!A:B,2,FALSE)</f>
        <v>BU3</v>
      </c>
      <c r="J1228" s="97">
        <f t="shared" si="133"/>
        <v>40</v>
      </c>
      <c r="K1228" s="98">
        <f>Abfalldokumentation!$E1228</f>
        <v>44488</v>
      </c>
      <c r="L1228" s="97" t="str">
        <f>IFERROR(IF(AND(OR(Abfalldokumentation!$I1228="BU3",Abfalldokumentation!$I1228="Verkauf"),Abfalldokumentation!$N1228="Schimmel",Abfalldokumentation!$O1228="keinen Abnehmer/kein Schälpersonal"),"Div. Zipfel, ES ohne Verwendung",VLOOKUP(Abfalldokumentation!$M1228,Produktgruppen!A:B,2,FALSE)),"-")</f>
        <v>-</v>
      </c>
      <c r="M1228" s="99" t="str">
        <f>IFERROR(VLOOKUP(Abfalldokumentation!$W1228,Artikel!A:C,3,FALSE),Abfalldokumentation!$W1228)</f>
        <v>Provolla Fertigware</v>
      </c>
      <c r="N1228" s="100" t="str">
        <f>VLOOKUP(D1228,'Liste Gründe'!A:D,2,FALSE)</f>
        <v>Linienbezogen</v>
      </c>
      <c r="O1228" s="98" t="str">
        <f>IF(ISBLANK(F1228),VLOOKUP(Abfalldokumentation!$X1228,'Liste Gründe'!A:D,3,FALSE),F1228)</f>
        <v>Maschinenabfall</v>
      </c>
      <c r="P1228" s="100" t="str">
        <f>IF(ISBLANK(Abfalldokumentation!$G1228),"-",Abfalldokumentation!$G1228)</f>
        <v>-</v>
      </c>
      <c r="Q1228" s="99">
        <f t="shared" si="134"/>
        <v>42</v>
      </c>
      <c r="R1228" s="100" t="str">
        <f t="shared" si="135"/>
        <v>Produkte</v>
      </c>
      <c r="S1228" s="100" t="str">
        <f t="shared" si="136"/>
        <v>BUs</v>
      </c>
      <c r="T1228" s="100" t="str">
        <f t="shared" si="137"/>
        <v>Symptome</v>
      </c>
      <c r="U1228" s="100" t="str">
        <f>IFERROR(VLOOKUP(Abfalldokumentation!$W1228,Kennzahlen!S:U,3,FALSE)*Abfalldokumentation!$J1228,"0")</f>
        <v>0</v>
      </c>
      <c r="V1228" s="99" t="str">
        <f>IF(ISBLANK(A1228),VLOOKUP(Abfalldokumentation!$W1228,'Linien - BU'!R:S,2,FALSE),A1228)</f>
        <v>L4</v>
      </c>
      <c r="W1228" s="95" t="str">
        <f t="shared" si="138"/>
        <v>Provolla Fertigware</v>
      </c>
      <c r="X1228" s="108">
        <f t="shared" si="139"/>
        <v>30</v>
      </c>
      <c r="Y1228"/>
      <c r="Z1228" s="3"/>
      <c r="AB1228" s="3"/>
      <c r="AC1228" s="34"/>
      <c r="AD1228" s="3"/>
      <c r="AE1228" s="3"/>
      <c r="AF1228" s="34"/>
      <c r="AG1228" s="34"/>
      <c r="AH1228" s="34"/>
      <c r="AI1228" s="3"/>
      <c r="AL1228" s="3"/>
      <c r="AM1228" s="3"/>
      <c r="AN1228" s="3"/>
    </row>
    <row r="1229" spans="1:40" ht="30" customHeight="1" x14ac:dyDescent="0.25">
      <c r="A1229" s="56" t="s">
        <v>310</v>
      </c>
      <c r="B1229" s="57" t="s">
        <v>15160</v>
      </c>
      <c r="C1229" s="57">
        <v>21</v>
      </c>
      <c r="D1229" s="57">
        <v>22</v>
      </c>
      <c r="E1229" s="58">
        <v>44488</v>
      </c>
      <c r="F1229" s="59" t="s">
        <v>84</v>
      </c>
      <c r="G1229" s="57"/>
      <c r="H1229" s="66" t="str">
        <f>IFERROR(VLOOKUP(Abfalldokumentation!$B1229,Artikel!A:C,3,FALSE),Abfalldokumentation!$B1229)</f>
        <v>Räucher Retoure</v>
      </c>
      <c r="I1229" s="90" t="str">
        <f>VLOOKUP(V1229,'Linien - BU'!A:B,2,FALSE)</f>
        <v>Rest</v>
      </c>
      <c r="J1229" s="91">
        <f t="shared" si="133"/>
        <v>21</v>
      </c>
      <c r="K1229" s="92">
        <f>Abfalldokumentation!$E1229</f>
        <v>44488</v>
      </c>
      <c r="L1229" s="91" t="str">
        <f>IFERROR(IF(AND(OR(Abfalldokumentation!$I1229="BU3",Abfalldokumentation!$I1229="Verkauf"),Abfalldokumentation!$N1229="Schimmel",Abfalldokumentation!$O1229="keinen Abnehmer/kein Schälpersonal"),"Div. Zipfel, ES ohne Verwendung",VLOOKUP(Abfalldokumentation!$M1229,Produktgruppen!A:B,2,FALSE)),"-")</f>
        <v>RW</v>
      </c>
      <c r="M1229" s="93" t="str">
        <f>IFERROR(VLOOKUP(Abfalldokumentation!$W1229,Artikel!A:C,3,FALSE),Abfalldokumentation!$W1229)</f>
        <v>Räucher Retoure</v>
      </c>
      <c r="N1229" s="94" t="str">
        <f>VLOOKUP(D1229,'Liste Gründe'!A:D,2,FALSE)</f>
        <v>Rest</v>
      </c>
      <c r="O1229" s="92" t="str">
        <f>IF(ISBLANK(F1229),VLOOKUP(Abfalldokumentation!$X1229,'Liste Gründe'!A:D,3,FALSE),F1229)</f>
        <v>Retoure</v>
      </c>
      <c r="P1229" s="94" t="str">
        <f>IF(ISBLANK(Abfalldokumentation!$G1229),"-",Abfalldokumentation!$G1229)</f>
        <v>-</v>
      </c>
      <c r="Q1229" s="93">
        <f t="shared" si="134"/>
        <v>42</v>
      </c>
      <c r="R1229" s="94" t="str">
        <f t="shared" si="135"/>
        <v>Produkte</v>
      </c>
      <c r="S1229" s="94" t="str">
        <f t="shared" si="136"/>
        <v>BUs</v>
      </c>
      <c r="T1229" s="94" t="str">
        <f t="shared" si="137"/>
        <v>Symptome</v>
      </c>
      <c r="U1229" s="94" t="str">
        <f>IFERROR(VLOOKUP(Abfalldokumentation!$W1229,Kennzahlen!S:U,3,FALSE)*Abfalldokumentation!$J1229,"0")</f>
        <v>0</v>
      </c>
      <c r="V1229" s="93" t="str">
        <f>IF(ISBLANK(A1229),VLOOKUP(Abfalldokumentation!$W1229,'Linien - BU'!R:S,2,FALSE),A1229)</f>
        <v>Externe</v>
      </c>
      <c r="W1229" s="95" t="str">
        <f t="shared" si="138"/>
        <v>Räucher Retoure</v>
      </c>
      <c r="X1229" s="108">
        <f t="shared" si="139"/>
        <v>22</v>
      </c>
      <c r="Y1229"/>
      <c r="Z1229" s="3"/>
      <c r="AB1229" s="3"/>
      <c r="AC1229" s="34"/>
      <c r="AD1229" s="3"/>
      <c r="AE1229" s="3"/>
      <c r="AF1229" s="34"/>
      <c r="AG1229" s="34"/>
      <c r="AH1229" s="34"/>
      <c r="AI1229" s="3"/>
      <c r="AL1229" s="3"/>
      <c r="AM1229" s="3"/>
      <c r="AN1229" s="3"/>
    </row>
    <row r="1230" spans="1:40" ht="30" customHeight="1" x14ac:dyDescent="0.25">
      <c r="A1230" s="50" t="s">
        <v>127</v>
      </c>
      <c r="B1230" s="51" t="s">
        <v>113</v>
      </c>
      <c r="C1230" s="51">
        <v>29</v>
      </c>
      <c r="D1230" s="51">
        <v>30</v>
      </c>
      <c r="E1230" s="52">
        <v>44488</v>
      </c>
      <c r="F1230" s="53"/>
      <c r="G1230" s="51"/>
      <c r="H1230" s="65" t="str">
        <f>IFERROR(VLOOKUP(Abfalldokumentation!$B1230,Artikel!A:C,3,FALSE),Abfalldokumentation!$B1230)</f>
        <v>Rinde</v>
      </c>
      <c r="I1230" s="96" t="str">
        <f>VLOOKUP(V1230,'Linien - BU'!A:B,2,FALSE)</f>
        <v>BU1</v>
      </c>
      <c r="J1230" s="97">
        <f t="shared" si="133"/>
        <v>29</v>
      </c>
      <c r="K1230" s="98">
        <f>Abfalldokumentation!$E1230</f>
        <v>44488</v>
      </c>
      <c r="L1230" s="97" t="str">
        <f>IFERROR(IF(AND(OR(Abfalldokumentation!$I1230="BU3",Abfalldokumentation!$I1230="Verkauf"),Abfalldokumentation!$N1230="Schimmel",Abfalldokumentation!$O1230="keinen Abnehmer/kein Schälpersonal"),"Div. Zipfel, ES ohne Verwendung",VLOOKUP(Abfalldokumentation!$M1230,Produktgruppen!A:B,2,FALSE)),"-")</f>
        <v>Rest</v>
      </c>
      <c r="M1230" s="99" t="str">
        <f>IFERROR(VLOOKUP(Abfalldokumentation!$W1230,Artikel!A:C,3,FALSE),Abfalldokumentation!$W1230)</f>
        <v>Rinde</v>
      </c>
      <c r="N1230" s="100" t="str">
        <f>VLOOKUP(D1230,'Liste Gründe'!A:D,2,FALSE)</f>
        <v>Linienbezogen</v>
      </c>
      <c r="O1230" s="98" t="str">
        <f>IF(ISBLANK(F1230),VLOOKUP(Abfalldokumentation!$X1230,'Liste Gründe'!A:D,3,FALSE),F1230)</f>
        <v>Maschinenabfall</v>
      </c>
      <c r="P1230" s="100" t="str">
        <f>IF(ISBLANK(Abfalldokumentation!$G1230),"-",Abfalldokumentation!$G1230)</f>
        <v>-</v>
      </c>
      <c r="Q1230" s="99">
        <f t="shared" si="134"/>
        <v>42</v>
      </c>
      <c r="R1230" s="100" t="str">
        <f t="shared" si="135"/>
        <v>Produkte</v>
      </c>
      <c r="S1230" s="100" t="str">
        <f t="shared" si="136"/>
        <v>BUs</v>
      </c>
      <c r="T1230" s="100" t="str">
        <f t="shared" si="137"/>
        <v>Symptome</v>
      </c>
      <c r="U1230" s="100" t="str">
        <f>IFERROR(VLOOKUP(Abfalldokumentation!$W1230,Kennzahlen!S:U,3,FALSE)*Abfalldokumentation!$J1230,"0")</f>
        <v>0</v>
      </c>
      <c r="V1230" s="99" t="str">
        <f>IF(ISBLANK(A1230),VLOOKUP(Abfalldokumentation!$W1230,'Linien - BU'!R:S,2,FALSE),A1230)</f>
        <v>Strudelline</v>
      </c>
      <c r="W1230" s="95" t="str">
        <f t="shared" si="138"/>
        <v>Rinde</v>
      </c>
      <c r="X1230" s="108">
        <f t="shared" si="139"/>
        <v>30</v>
      </c>
      <c r="Y1230"/>
      <c r="Z1230" s="3"/>
      <c r="AB1230" s="3"/>
      <c r="AC1230" s="34"/>
      <c r="AD1230" s="3"/>
      <c r="AE1230" s="3"/>
      <c r="AF1230" s="34"/>
      <c r="AG1230" s="34"/>
      <c r="AH1230" s="34"/>
      <c r="AI1230" s="3"/>
      <c r="AL1230" s="3"/>
      <c r="AM1230" s="3"/>
      <c r="AN1230" s="3"/>
    </row>
    <row r="1231" spans="1:40" ht="30" customHeight="1" x14ac:dyDescent="0.25">
      <c r="A1231" s="56" t="s">
        <v>59</v>
      </c>
      <c r="B1231" s="59" t="s">
        <v>90</v>
      </c>
      <c r="C1231" s="57">
        <v>10</v>
      </c>
      <c r="D1231" s="57">
        <v>70</v>
      </c>
      <c r="E1231" s="58">
        <v>44488</v>
      </c>
      <c r="F1231" s="59"/>
      <c r="G1231" s="57"/>
      <c r="H1231" s="61" t="str">
        <f>IFERROR(VLOOKUP(Abfalldokumentation!$B1231,Artikel!A:C,3,FALSE),Abfalldokumentation!$B1231)</f>
        <v>Rückstellproben</v>
      </c>
      <c r="I1231" s="90" t="str">
        <f>VLOOKUP(V1231,'Linien - BU'!A:B,2,FALSE)</f>
        <v>Rest</v>
      </c>
      <c r="J1231" s="91">
        <f t="shared" si="133"/>
        <v>10</v>
      </c>
      <c r="K1231" s="92">
        <f>Abfalldokumentation!$E1231</f>
        <v>44488</v>
      </c>
      <c r="L1231" s="91" t="str">
        <f>IFERROR(IF(AND(OR(Abfalldokumentation!$I1231="BU3",Abfalldokumentation!$I1231="Verkauf"),Abfalldokumentation!$N1231="Schimmel",Abfalldokumentation!$O1231="keinen Abnehmer/kein Schälpersonal"),"Div. Zipfel, ES ohne Verwendung",VLOOKUP(Abfalldokumentation!$M1231,Produktgruppen!A:B,2,FALSE)),"-")</f>
        <v>Qualitätssicherung</v>
      </c>
      <c r="M1231" s="93" t="str">
        <f>IFERROR(VLOOKUP(Abfalldokumentation!$W1231,Artikel!A:C,3,FALSE),Abfalldokumentation!$W1231)</f>
        <v>Rückstellproben</v>
      </c>
      <c r="N1231" s="94" t="str">
        <f>VLOOKUP(D1231,'Liste Gründe'!A:D,2,FALSE)</f>
        <v>Qualitätssicherung</v>
      </c>
      <c r="O1231" s="92" t="str">
        <f>IF(ISBLANK(F1231),VLOOKUP(Abfalldokumentation!$X1231,'Liste Gründe'!A:D,3,FALSE),F1231)</f>
        <v>Rückstellproben</v>
      </c>
      <c r="P1231" s="94" t="str">
        <f>IF(ISBLANK(Abfalldokumentation!$G1231),"-",Abfalldokumentation!$G1231)</f>
        <v>-</v>
      </c>
      <c r="Q1231" s="93">
        <f t="shared" si="134"/>
        <v>42</v>
      </c>
      <c r="R1231" s="94" t="str">
        <f t="shared" si="135"/>
        <v>Produkte</v>
      </c>
      <c r="S1231" s="94" t="str">
        <f t="shared" si="136"/>
        <v>BUs</v>
      </c>
      <c r="T1231" s="94" t="str">
        <f t="shared" si="137"/>
        <v>Symptome</v>
      </c>
      <c r="U1231" s="94" t="str">
        <f>IFERROR(VLOOKUP(Abfalldokumentation!$W1231,Kennzahlen!S:U,3,FALSE)*Abfalldokumentation!$J1231,"0")</f>
        <v>0</v>
      </c>
      <c r="V1231" s="93" t="str">
        <f>IF(ISBLANK(A1231),VLOOKUP(Abfalldokumentation!$W1231,'Linien - BU'!R:S,2,FALSE),A1231)</f>
        <v>Labor</v>
      </c>
      <c r="W1231" s="95" t="str">
        <f t="shared" si="138"/>
        <v>Rückstellproben</v>
      </c>
      <c r="X1231" s="108">
        <f t="shared" si="139"/>
        <v>70</v>
      </c>
      <c r="Y1231"/>
      <c r="Z1231" s="3"/>
      <c r="AB1231" s="3"/>
      <c r="AC1231" s="34"/>
      <c r="AD1231" s="3"/>
      <c r="AE1231" s="3"/>
      <c r="AF1231" s="34"/>
      <c r="AG1231" s="34"/>
      <c r="AH1231" s="34"/>
      <c r="AI1231" s="3"/>
      <c r="AL1231" s="3"/>
      <c r="AM1231" s="3"/>
      <c r="AN1231" s="3"/>
    </row>
    <row r="1232" spans="1:40" ht="30" customHeight="1" x14ac:dyDescent="0.25">
      <c r="A1232" s="50" t="s">
        <v>59</v>
      </c>
      <c r="B1232" s="53" t="s">
        <v>90</v>
      </c>
      <c r="C1232" s="51">
        <v>24</v>
      </c>
      <c r="D1232" s="51">
        <v>70</v>
      </c>
      <c r="E1232" s="52">
        <v>44488</v>
      </c>
      <c r="F1232" s="53"/>
      <c r="G1232" s="51"/>
      <c r="H1232" s="65" t="str">
        <f>IFERROR(VLOOKUP(Abfalldokumentation!$B1232,Artikel!A:C,3,FALSE),Abfalldokumentation!$B1232)</f>
        <v>Rückstellproben</v>
      </c>
      <c r="I1232" s="96" t="str">
        <f>VLOOKUP(V1232,'Linien - BU'!A:B,2,FALSE)</f>
        <v>Rest</v>
      </c>
      <c r="J1232" s="97">
        <f t="shared" si="133"/>
        <v>24</v>
      </c>
      <c r="K1232" s="98">
        <f>Abfalldokumentation!$E1232</f>
        <v>44488</v>
      </c>
      <c r="L1232" s="97" t="str">
        <f>IFERROR(IF(AND(OR(Abfalldokumentation!$I1232="BU3",Abfalldokumentation!$I1232="Verkauf"),Abfalldokumentation!$N1232="Schimmel",Abfalldokumentation!$O1232="keinen Abnehmer/kein Schälpersonal"),"Div. Zipfel, ES ohne Verwendung",VLOOKUP(Abfalldokumentation!$M1232,Produktgruppen!A:B,2,FALSE)),"-")</f>
        <v>Qualitätssicherung</v>
      </c>
      <c r="M1232" s="99" t="str">
        <f>IFERROR(VLOOKUP(Abfalldokumentation!$W1232,Artikel!A:C,3,FALSE),Abfalldokumentation!$W1232)</f>
        <v>Rückstellproben</v>
      </c>
      <c r="N1232" s="100" t="str">
        <f>VLOOKUP(D1232,'Liste Gründe'!A:D,2,FALSE)</f>
        <v>Qualitätssicherung</v>
      </c>
      <c r="O1232" s="98" t="str">
        <f>IF(ISBLANK(F1232),VLOOKUP(Abfalldokumentation!$X1232,'Liste Gründe'!A:D,3,FALSE),F1232)</f>
        <v>Rückstellproben</v>
      </c>
      <c r="P1232" s="100" t="str">
        <f>IF(ISBLANK(Abfalldokumentation!$G1232),"-",Abfalldokumentation!$G1232)</f>
        <v>-</v>
      </c>
      <c r="Q1232" s="99">
        <f t="shared" si="134"/>
        <v>42</v>
      </c>
      <c r="R1232" s="100" t="str">
        <f t="shared" si="135"/>
        <v>Produkte</v>
      </c>
      <c r="S1232" s="100" t="str">
        <f t="shared" si="136"/>
        <v>BUs</v>
      </c>
      <c r="T1232" s="100" t="str">
        <f t="shared" si="137"/>
        <v>Symptome</v>
      </c>
      <c r="U1232" s="100" t="str">
        <f>IFERROR(VLOOKUP(Abfalldokumentation!$W1232,Kennzahlen!S:U,3,FALSE)*Abfalldokumentation!$J1232,"0")</f>
        <v>0</v>
      </c>
      <c r="V1232" s="99" t="str">
        <f>IF(ISBLANK(A1232),VLOOKUP(Abfalldokumentation!$W1232,'Linien - BU'!R:S,2,FALSE),A1232)</f>
        <v>Labor</v>
      </c>
      <c r="W1232" s="95" t="str">
        <f t="shared" si="138"/>
        <v>Rückstellproben</v>
      </c>
      <c r="X1232" s="108">
        <f t="shared" si="139"/>
        <v>70</v>
      </c>
      <c r="Y1232"/>
      <c r="Z1232" s="3"/>
      <c r="AB1232" s="3"/>
      <c r="AC1232" s="34"/>
      <c r="AD1232" s="3"/>
      <c r="AE1232" s="3"/>
      <c r="AF1232" s="34"/>
      <c r="AG1232" s="34"/>
      <c r="AH1232" s="34"/>
      <c r="AI1232" s="3"/>
      <c r="AL1232" s="3"/>
      <c r="AM1232" s="3"/>
      <c r="AN1232" s="3"/>
    </row>
    <row r="1233" spans="1:40" ht="30" customHeight="1" x14ac:dyDescent="0.25">
      <c r="A1233" s="56" t="s">
        <v>59</v>
      </c>
      <c r="B1233" s="59" t="s">
        <v>90</v>
      </c>
      <c r="C1233" s="57">
        <v>230</v>
      </c>
      <c r="D1233" s="57">
        <v>70</v>
      </c>
      <c r="E1233" s="58">
        <v>44488</v>
      </c>
      <c r="F1233" s="59"/>
      <c r="G1233" s="57"/>
      <c r="H1233" s="61" t="str">
        <f>IFERROR(VLOOKUP(Abfalldokumentation!$B1233,Artikel!A:C,3,FALSE),Abfalldokumentation!$B1233)</f>
        <v>Rückstellproben</v>
      </c>
      <c r="I1233" s="90" t="str">
        <f>VLOOKUP(V1233,'Linien - BU'!A:B,2,FALSE)</f>
        <v>Rest</v>
      </c>
      <c r="J1233" s="91">
        <f t="shared" si="133"/>
        <v>230</v>
      </c>
      <c r="K1233" s="92">
        <f>Abfalldokumentation!$E1233</f>
        <v>44488</v>
      </c>
      <c r="L1233" s="91" t="str">
        <f>IFERROR(IF(AND(OR(Abfalldokumentation!$I1233="BU3",Abfalldokumentation!$I1233="Verkauf"),Abfalldokumentation!$N1233="Schimmel",Abfalldokumentation!$O1233="keinen Abnehmer/kein Schälpersonal"),"Div. Zipfel, ES ohne Verwendung",VLOOKUP(Abfalldokumentation!$M1233,Produktgruppen!A:B,2,FALSE)),"-")</f>
        <v>Qualitätssicherung</v>
      </c>
      <c r="M1233" s="93" t="str">
        <f>IFERROR(VLOOKUP(Abfalldokumentation!$W1233,Artikel!A:C,3,FALSE),Abfalldokumentation!$W1233)</f>
        <v>Rückstellproben</v>
      </c>
      <c r="N1233" s="94" t="str">
        <f>VLOOKUP(D1233,'Liste Gründe'!A:D,2,FALSE)</f>
        <v>Qualitätssicherung</v>
      </c>
      <c r="O1233" s="92" t="str">
        <f>IF(ISBLANK(F1233),VLOOKUP(Abfalldokumentation!$X1233,'Liste Gründe'!A:D,3,FALSE),F1233)</f>
        <v>Rückstellproben</v>
      </c>
      <c r="P1233" s="94" t="str">
        <f>IF(ISBLANK(Abfalldokumentation!$G1233),"-",Abfalldokumentation!$G1233)</f>
        <v>-</v>
      </c>
      <c r="Q1233" s="93">
        <f t="shared" si="134"/>
        <v>42</v>
      </c>
      <c r="R1233" s="94" t="str">
        <f t="shared" si="135"/>
        <v>Produkte</v>
      </c>
      <c r="S1233" s="94" t="str">
        <f t="shared" si="136"/>
        <v>BUs</v>
      </c>
      <c r="T1233" s="94" t="str">
        <f t="shared" si="137"/>
        <v>Symptome</v>
      </c>
      <c r="U1233" s="94" t="str">
        <f>IFERROR(VLOOKUP(Abfalldokumentation!$W1233,Kennzahlen!S:U,3,FALSE)*Abfalldokumentation!$J1233,"0")</f>
        <v>0</v>
      </c>
      <c r="V1233" s="93" t="str">
        <f>IF(ISBLANK(A1233),VLOOKUP(Abfalldokumentation!$W1233,'Linien - BU'!R:S,2,FALSE),A1233)</f>
        <v>Labor</v>
      </c>
      <c r="W1233" s="95" t="str">
        <f t="shared" si="138"/>
        <v>Rückstellproben</v>
      </c>
      <c r="X1233" s="108">
        <f t="shared" si="139"/>
        <v>70</v>
      </c>
      <c r="Y1233"/>
      <c r="Z1233" s="3"/>
      <c r="AB1233" s="3"/>
      <c r="AC1233" s="34"/>
      <c r="AD1233" s="3"/>
      <c r="AE1233" s="3"/>
      <c r="AF1233" s="34"/>
      <c r="AG1233" s="34"/>
      <c r="AH1233" s="34"/>
      <c r="AI1233" s="3"/>
      <c r="AL1233" s="3"/>
      <c r="AM1233" s="3"/>
      <c r="AN1233" s="3"/>
    </row>
    <row r="1234" spans="1:40" ht="30" customHeight="1" x14ac:dyDescent="0.25">
      <c r="A1234" s="50" t="s">
        <v>372</v>
      </c>
      <c r="B1234" s="51">
        <v>23000188</v>
      </c>
      <c r="C1234" s="51">
        <v>10</v>
      </c>
      <c r="D1234" s="51">
        <v>30</v>
      </c>
      <c r="E1234" s="52">
        <v>44489</v>
      </c>
      <c r="F1234" s="53"/>
      <c r="G1234" s="51"/>
      <c r="H1234" s="65" t="str">
        <f>IFERROR(VLOOKUP(Abfalldokumentation!$B1234,Artikel!A:C,3,FALSE),Abfalldokumentation!$B1234)</f>
        <v>Butterkäse 45 % F.i.Tr.</v>
      </c>
      <c r="I1234" s="96" t="str">
        <f>VLOOKUP(V1234,'Linien - BU'!A:B,2,FALSE)</f>
        <v>BU3</v>
      </c>
      <c r="J1234" s="97">
        <f t="shared" si="133"/>
        <v>10</v>
      </c>
      <c r="K1234" s="98">
        <f>Abfalldokumentation!$E1234</f>
        <v>44489</v>
      </c>
      <c r="L1234" s="97" t="str">
        <f>IFERROR(IF(AND(OR(Abfalldokumentation!$I1234="BU3",Abfalldokumentation!$I1234="Verkauf"),Abfalldokumentation!$N1234="Schimmel",Abfalldokumentation!$O1234="keinen Abnehmer/kein Schälpersonal"),"Div. Zipfel, ES ohne Verwendung",VLOOKUP(Abfalldokumentation!$M1234,Produktgruppen!A:B,2,FALSE)),"-")</f>
        <v>Rohware</v>
      </c>
      <c r="M1234" s="99" t="str">
        <f>IFERROR(VLOOKUP(Abfalldokumentation!$W1234,Artikel!A:C,3,FALSE),Abfalldokumentation!$W1234)</f>
        <v>Butterkäse 45 % F.i.Tr.</v>
      </c>
      <c r="N1234" s="100" t="str">
        <f>VLOOKUP(D1234,'Liste Gründe'!A:D,2,FALSE)</f>
        <v>Linienbezogen</v>
      </c>
      <c r="O1234" s="98" t="str">
        <f>IF(ISBLANK(F1234),VLOOKUP(Abfalldokumentation!$X1234,'Liste Gründe'!A:D,3,FALSE),F1234)</f>
        <v>Maschinenabfall</v>
      </c>
      <c r="P1234" s="100" t="str">
        <f>IF(ISBLANK(Abfalldokumentation!$G1234),"-",Abfalldokumentation!$G1234)</f>
        <v>-</v>
      </c>
      <c r="Q1234" s="99">
        <f t="shared" si="134"/>
        <v>42</v>
      </c>
      <c r="R1234" s="100" t="str">
        <f t="shared" si="135"/>
        <v>Produkte</v>
      </c>
      <c r="S1234" s="100" t="str">
        <f t="shared" si="136"/>
        <v>BUs</v>
      </c>
      <c r="T1234" s="100" t="str">
        <f t="shared" si="137"/>
        <v>Symptome</v>
      </c>
      <c r="U1234" s="100" t="str">
        <f>IFERROR(VLOOKUP(Abfalldokumentation!$W1234,Kennzahlen!S:U,3,FALSE)*Abfalldokumentation!$J1234,"0")</f>
        <v>0</v>
      </c>
      <c r="V1234" s="99" t="str">
        <f>IF(ISBLANK(A1234),VLOOKUP(Abfalldokumentation!$W1234,'Linien - BU'!R:S,2,FALSE),A1234)</f>
        <v>L35</v>
      </c>
      <c r="W1234" s="95">
        <f t="shared" si="138"/>
        <v>23000188</v>
      </c>
      <c r="X1234" s="108">
        <f t="shared" si="139"/>
        <v>30</v>
      </c>
      <c r="Y1234"/>
      <c r="Z1234" s="3"/>
      <c r="AB1234" s="3"/>
      <c r="AC1234" s="34"/>
      <c r="AD1234" s="3"/>
      <c r="AE1234" s="3"/>
      <c r="AF1234" s="34"/>
      <c r="AG1234" s="34"/>
      <c r="AH1234" s="34"/>
      <c r="AI1234" s="3"/>
      <c r="AL1234" s="3"/>
      <c r="AM1234" s="3"/>
      <c r="AN1234" s="3"/>
    </row>
    <row r="1235" spans="1:40" ht="30" customHeight="1" x14ac:dyDescent="0.25">
      <c r="A1235" s="56" t="s">
        <v>372</v>
      </c>
      <c r="B1235" s="57">
        <v>23000198</v>
      </c>
      <c r="C1235" s="57">
        <v>15</v>
      </c>
      <c r="D1235" s="57">
        <v>30</v>
      </c>
      <c r="E1235" s="58">
        <v>44489</v>
      </c>
      <c r="F1235" s="59"/>
      <c r="G1235" s="57"/>
      <c r="H1235" s="66" t="str">
        <f>IFERROR(VLOOKUP(Abfalldokumentation!$B1235,Artikel!A:C,3,FALSE),Abfalldokumentation!$B1235)</f>
        <v>Edamer 45% Fett i.Tr. O</v>
      </c>
      <c r="I1235" s="90" t="str">
        <f>VLOOKUP(V1235,'Linien - BU'!A:B,2,FALSE)</f>
        <v>BU3</v>
      </c>
      <c r="J1235" s="91">
        <f t="shared" si="133"/>
        <v>15</v>
      </c>
      <c r="K1235" s="92">
        <f>Abfalldokumentation!$E1235</f>
        <v>44489</v>
      </c>
      <c r="L1235" s="91" t="str">
        <f>IFERROR(IF(AND(OR(Abfalldokumentation!$I1235="BU3",Abfalldokumentation!$I1235="Verkauf"),Abfalldokumentation!$N1235="Schimmel",Abfalldokumentation!$O1235="keinen Abnehmer/kein Schälpersonal"),"Div. Zipfel, ES ohne Verwendung",VLOOKUP(Abfalldokumentation!$M1235,Produktgruppen!A:B,2,FALSE)),"-")</f>
        <v>Rohware</v>
      </c>
      <c r="M1235" s="93" t="str">
        <f>IFERROR(VLOOKUP(Abfalldokumentation!$W1235,Artikel!A:C,3,FALSE),Abfalldokumentation!$W1235)</f>
        <v>Edamer 45% Fett i.Tr. O</v>
      </c>
      <c r="N1235" s="94" t="str">
        <f>VLOOKUP(D1235,'Liste Gründe'!A:D,2,FALSE)</f>
        <v>Linienbezogen</v>
      </c>
      <c r="O1235" s="92" t="str">
        <f>IF(ISBLANK(F1235),VLOOKUP(Abfalldokumentation!$X1235,'Liste Gründe'!A:D,3,FALSE),F1235)</f>
        <v>Maschinenabfall</v>
      </c>
      <c r="P1235" s="94" t="str">
        <f>IF(ISBLANK(Abfalldokumentation!$G1235),"-",Abfalldokumentation!$G1235)</f>
        <v>-</v>
      </c>
      <c r="Q1235" s="93">
        <f t="shared" si="134"/>
        <v>42</v>
      </c>
      <c r="R1235" s="94" t="str">
        <f t="shared" si="135"/>
        <v>Produkte</v>
      </c>
      <c r="S1235" s="94" t="str">
        <f t="shared" si="136"/>
        <v>BUs</v>
      </c>
      <c r="T1235" s="94" t="str">
        <f t="shared" si="137"/>
        <v>Symptome</v>
      </c>
      <c r="U1235" s="94" t="str">
        <f>IFERROR(VLOOKUP(Abfalldokumentation!$W1235,Kennzahlen!S:U,3,FALSE)*Abfalldokumentation!$J1235,"0")</f>
        <v>0</v>
      </c>
      <c r="V1235" s="93" t="str">
        <f>IF(ISBLANK(A1235),VLOOKUP(Abfalldokumentation!$W1235,'Linien - BU'!R:S,2,FALSE),A1235)</f>
        <v>L35</v>
      </c>
      <c r="W1235" s="95">
        <f t="shared" si="138"/>
        <v>23000198</v>
      </c>
      <c r="X1235" s="108">
        <f t="shared" si="139"/>
        <v>30</v>
      </c>
      <c r="Y1235"/>
      <c r="Z1235" s="3"/>
      <c r="AB1235" s="3"/>
      <c r="AC1235" s="34"/>
      <c r="AD1235" s="3"/>
      <c r="AE1235" s="3"/>
      <c r="AF1235" s="34"/>
      <c r="AG1235" s="34"/>
      <c r="AH1235" s="34"/>
      <c r="AI1235" s="3"/>
      <c r="AL1235" s="3"/>
      <c r="AM1235" s="3"/>
      <c r="AN1235" s="3"/>
    </row>
    <row r="1236" spans="1:40" ht="30" customHeight="1" x14ac:dyDescent="0.25">
      <c r="A1236" s="50" t="s">
        <v>7</v>
      </c>
      <c r="B1236" s="51">
        <v>29500631</v>
      </c>
      <c r="C1236" s="51">
        <v>60</v>
      </c>
      <c r="D1236" s="51">
        <v>12</v>
      </c>
      <c r="E1236" s="52">
        <v>44489</v>
      </c>
      <c r="F1236" s="53"/>
      <c r="G1236" s="51"/>
      <c r="H1236" s="65">
        <f>IFERROR(VLOOKUP(Abfalldokumentation!$B1236,Artikel!A:C,3,FALSE),Abfalldokumentation!$B1236)</f>
        <v>29500631</v>
      </c>
      <c r="I1236" s="96" t="str">
        <f>VLOOKUP(V1236,'Linien - BU'!A:B,2,FALSE)</f>
        <v>BU2</v>
      </c>
      <c r="J1236" s="97">
        <f t="shared" si="133"/>
        <v>60</v>
      </c>
      <c r="K1236" s="98">
        <f>Abfalldokumentation!$E1236</f>
        <v>44489</v>
      </c>
      <c r="L1236" s="97" t="str">
        <f>IFERROR(IF(AND(OR(Abfalldokumentation!$I1236="BU3",Abfalldokumentation!$I1236="Verkauf"),Abfalldokumentation!$N1236="Schimmel",Abfalldokumentation!$O1236="keinen Abnehmer/kein Schälpersonal"),"Div. Zipfel, ES ohne Verwendung",VLOOKUP(Abfalldokumentation!$M1236,Produktgruppen!A:B,2,FALSE)),"-")</f>
        <v>-</v>
      </c>
      <c r="M1236" s="99">
        <f>IFERROR(VLOOKUP(Abfalldokumentation!$W1236,Artikel!A:C,3,FALSE),Abfalldokumentation!$W1236)</f>
        <v>29500631</v>
      </c>
      <c r="N1236" s="100" t="str">
        <f>VLOOKUP(D1236,'Liste Gründe'!A:D,2,FALSE)</f>
        <v>Schimmel</v>
      </c>
      <c r="O1236" s="98" t="str">
        <f>IF(ISBLANK(F1236),VLOOKUP(Abfalldokumentation!$X1236,'Liste Gründe'!A:D,3,FALSE),F1236)</f>
        <v>Schimmel</v>
      </c>
      <c r="P1236" s="100" t="str">
        <f>IF(ISBLANK(Abfalldokumentation!$G1236),"-",Abfalldokumentation!$G1236)</f>
        <v>-</v>
      </c>
      <c r="Q1236" s="99">
        <f t="shared" si="134"/>
        <v>42</v>
      </c>
      <c r="R1236" s="100" t="str">
        <f t="shared" si="135"/>
        <v>Produkte</v>
      </c>
      <c r="S1236" s="100" t="str">
        <f t="shared" si="136"/>
        <v>BUs</v>
      </c>
      <c r="T1236" s="100" t="str">
        <f t="shared" si="137"/>
        <v>Symptome</v>
      </c>
      <c r="U1236" s="100" t="str">
        <f>IFERROR(VLOOKUP(Abfalldokumentation!$W1236,Kennzahlen!S:U,3,FALSE)*Abfalldokumentation!$J1236,"0")</f>
        <v>0</v>
      </c>
      <c r="V1236" s="99" t="str">
        <f>IF(ISBLANK(A1236),VLOOKUP(Abfalldokumentation!$W1236,'Linien - BU'!R:S,2,FALSE),A1236)</f>
        <v>BU2</v>
      </c>
      <c r="W1236" s="95">
        <f t="shared" si="138"/>
        <v>29500631</v>
      </c>
      <c r="X1236" s="108">
        <f t="shared" si="139"/>
        <v>12</v>
      </c>
      <c r="Y1236"/>
      <c r="Z1236" s="3"/>
      <c r="AB1236" s="3"/>
      <c r="AC1236" s="34"/>
      <c r="AD1236" s="3"/>
      <c r="AE1236" s="3"/>
      <c r="AF1236" s="34"/>
      <c r="AG1236" s="34"/>
      <c r="AH1236" s="34"/>
      <c r="AI1236" s="3"/>
      <c r="AL1236" s="3"/>
      <c r="AM1236" s="3"/>
      <c r="AN1236" s="3"/>
    </row>
    <row r="1237" spans="1:40" ht="30" customHeight="1" x14ac:dyDescent="0.25">
      <c r="A1237" s="56" t="s">
        <v>41</v>
      </c>
      <c r="B1237" s="57">
        <v>29500823</v>
      </c>
      <c r="C1237" s="57">
        <v>102</v>
      </c>
      <c r="D1237" s="57">
        <v>12</v>
      </c>
      <c r="E1237" s="58">
        <v>44489</v>
      </c>
      <c r="F1237" s="59" t="s">
        <v>39</v>
      </c>
      <c r="G1237" s="57"/>
      <c r="H1237" s="66" t="str">
        <f>IFERROR(VLOOKUP(Abfalldokumentation!$B1237,Artikel!A:C,3,FALSE),Abfalldokumentation!$B1237)</f>
        <v>ABS Butterkäse 45% OGT</v>
      </c>
      <c r="I1237" s="90" t="str">
        <f>VLOOKUP(V1237,'Linien - BU'!A:B,2,FALSE)</f>
        <v>BU1</v>
      </c>
      <c r="J1237" s="91">
        <f t="shared" si="133"/>
        <v>102</v>
      </c>
      <c r="K1237" s="92">
        <f>Abfalldokumentation!$E1237</f>
        <v>44489</v>
      </c>
      <c r="L1237" s="91" t="str">
        <f>IFERROR(IF(AND(OR(Abfalldokumentation!$I1237="BU3",Abfalldokumentation!$I1237="Verkauf"),Abfalldokumentation!$N1237="Schimmel",Abfalldokumentation!$O1237="keinen Abnehmer/kein Schälpersonal"),"Div. Zipfel, ES ohne Verwendung",VLOOKUP(Abfalldokumentation!$M1237,Produktgruppen!A:B,2,FALSE)),"-")</f>
        <v>ABS</v>
      </c>
      <c r="M1237" s="93" t="str">
        <f>IFERROR(VLOOKUP(Abfalldokumentation!$W1237,Artikel!A:C,3,FALSE),Abfalldokumentation!$W1237)</f>
        <v>ABS Butterkäse 45% OGT</v>
      </c>
      <c r="N1237" s="94" t="str">
        <f>VLOOKUP(D1237,'Liste Gründe'!A:D,2,FALSE)</f>
        <v>Schimmel</v>
      </c>
      <c r="O1237" s="92" t="str">
        <f>IF(ISBLANK(F1237),VLOOKUP(Abfalldokumentation!$X1237,'Liste Gründe'!A:D,3,FALSE),F1237)</f>
        <v>keine Verarbeitung</v>
      </c>
      <c r="P1237" s="94" t="str">
        <f>IF(ISBLANK(Abfalldokumentation!$G1237),"-",Abfalldokumentation!$G1237)</f>
        <v>-</v>
      </c>
      <c r="Q1237" s="93">
        <f t="shared" si="134"/>
        <v>42</v>
      </c>
      <c r="R1237" s="94" t="str">
        <f t="shared" si="135"/>
        <v>Produkte</v>
      </c>
      <c r="S1237" s="94" t="str">
        <f t="shared" si="136"/>
        <v>BUs</v>
      </c>
      <c r="T1237" s="94" t="str">
        <f t="shared" si="137"/>
        <v>Symptome</v>
      </c>
      <c r="U1237" s="94">
        <f>IFERROR(VLOOKUP(Abfalldokumentation!$W1237,Kennzahlen!S:U,3,FALSE)*Abfalldokumentation!$J1237,"0")</f>
        <v>204</v>
      </c>
      <c r="V1237" s="93" t="str">
        <f>IF(ISBLANK(A1237),VLOOKUP(Abfalldokumentation!$W1237,'Linien - BU'!R:S,2,FALSE),A1237)</f>
        <v>Schmelze</v>
      </c>
      <c r="W1237" s="95">
        <f t="shared" si="138"/>
        <v>29500823</v>
      </c>
      <c r="X1237" s="108">
        <f t="shared" si="139"/>
        <v>12</v>
      </c>
      <c r="Y1237"/>
      <c r="Z1237" s="3"/>
      <c r="AB1237" s="3"/>
      <c r="AC1237" s="34"/>
      <c r="AD1237" s="3"/>
      <c r="AE1237" s="3"/>
      <c r="AF1237" s="34"/>
      <c r="AG1237" s="34"/>
      <c r="AH1237" s="34"/>
      <c r="AI1237" s="3"/>
      <c r="AL1237" s="3"/>
      <c r="AM1237" s="3"/>
      <c r="AN1237" s="3"/>
    </row>
    <row r="1238" spans="1:40" ht="30" customHeight="1" x14ac:dyDescent="0.25">
      <c r="A1238" s="50" t="s">
        <v>117</v>
      </c>
      <c r="B1238" s="51">
        <v>29500885</v>
      </c>
      <c r="C1238" s="51">
        <v>15</v>
      </c>
      <c r="D1238" s="51">
        <v>61</v>
      </c>
      <c r="E1238" s="52">
        <v>44489</v>
      </c>
      <c r="F1238" s="53"/>
      <c r="G1238" s="51"/>
      <c r="H1238" s="65" t="str">
        <f>IFERROR(VLOOKUP(Abfalldokumentation!$B1238,Artikel!A:C,3,FALSE),Abfalldokumentation!$B1238)</f>
        <v>ABS HEUBL</v>
      </c>
      <c r="I1238" s="96" t="str">
        <f>VLOOKUP(V1238,'Linien - BU'!A:B,2,FALSE)</f>
        <v>BU4</v>
      </c>
      <c r="J1238" s="97">
        <f t="shared" si="133"/>
        <v>15</v>
      </c>
      <c r="K1238" s="98">
        <f>Abfalldokumentation!$E1238</f>
        <v>44489</v>
      </c>
      <c r="L1238" s="97" t="str">
        <f>IFERROR(IF(AND(OR(Abfalldokumentation!$I1238="BU3",Abfalldokumentation!$I1238="Verkauf"),Abfalldokumentation!$N1238="Schimmel",Abfalldokumentation!$O1238="keinen Abnehmer/kein Schälpersonal"),"Div. Zipfel, ES ohne Verwendung",VLOOKUP(Abfalldokumentation!$M1238,Produktgruppen!A:B,2,FALSE)),"-")</f>
        <v>ABS</v>
      </c>
      <c r="M1238" s="99" t="str">
        <f>IFERROR(VLOOKUP(Abfalldokumentation!$W1238,Artikel!A:C,3,FALSE),Abfalldokumentation!$W1238)</f>
        <v>ABS HEUBL</v>
      </c>
      <c r="N1238" s="100" t="str">
        <f>VLOOKUP(D1238,'Liste Gründe'!A:D,2,FALSE)</f>
        <v>keinen Verwendungszweck</v>
      </c>
      <c r="O1238" s="98" t="str">
        <f>IF(ISBLANK(F1238),VLOOKUP(Abfalldokumentation!$X1238,'Liste Gründe'!A:D,3,FALSE),F1238)</f>
        <v>keinen Verwendungszweck</v>
      </c>
      <c r="P1238" s="100" t="str">
        <f>IF(ISBLANK(Abfalldokumentation!$G1238),"-",Abfalldokumentation!$G1238)</f>
        <v>-</v>
      </c>
      <c r="Q1238" s="99">
        <f t="shared" si="134"/>
        <v>42</v>
      </c>
      <c r="R1238" s="100" t="str">
        <f t="shared" si="135"/>
        <v>Produkte</v>
      </c>
      <c r="S1238" s="100" t="str">
        <f t="shared" si="136"/>
        <v>BUs</v>
      </c>
      <c r="T1238" s="100" t="str">
        <f t="shared" si="137"/>
        <v>Symptome</v>
      </c>
      <c r="U1238" s="100">
        <f>IFERROR(VLOOKUP(Abfalldokumentation!$W1238,Kennzahlen!S:U,3,FALSE)*Abfalldokumentation!$J1238,"0")</f>
        <v>0.15</v>
      </c>
      <c r="V1238" s="99" t="str">
        <f>IF(ISBLANK(A1238),VLOOKUP(Abfalldokumentation!$W1238,'Linien - BU'!R:S,2,FALSE),A1238)</f>
        <v>Bu4</v>
      </c>
      <c r="W1238" s="95">
        <f t="shared" si="138"/>
        <v>29500885</v>
      </c>
      <c r="X1238" s="108">
        <f t="shared" si="139"/>
        <v>61</v>
      </c>
      <c r="Y1238"/>
      <c r="Z1238" s="3"/>
      <c r="AB1238" s="3"/>
      <c r="AC1238" s="34"/>
      <c r="AD1238" s="3"/>
      <c r="AE1238" s="3"/>
      <c r="AF1238" s="34"/>
      <c r="AG1238" s="34"/>
      <c r="AH1238" s="34"/>
      <c r="AI1238" s="3"/>
      <c r="AL1238" s="3"/>
      <c r="AM1238" s="3"/>
      <c r="AN1238" s="3"/>
    </row>
    <row r="1239" spans="1:40" ht="30" customHeight="1" x14ac:dyDescent="0.25">
      <c r="A1239" s="56" t="s">
        <v>9</v>
      </c>
      <c r="B1239" s="57">
        <v>29500886</v>
      </c>
      <c r="C1239" s="57">
        <v>123</v>
      </c>
      <c r="D1239" s="57">
        <v>62</v>
      </c>
      <c r="E1239" s="58">
        <v>44489</v>
      </c>
      <c r="F1239" s="59"/>
      <c r="G1239" s="57"/>
      <c r="H1239" s="66" t="str">
        <f>IFERROR(VLOOKUP(Abfalldokumentation!$B1239,Artikel!A:C,3,FALSE),Abfalldokumentation!$B1239)</f>
        <v>ABS MEDI-KRÄUK</v>
      </c>
      <c r="I1239" s="90" t="str">
        <f>VLOOKUP(V1239,'Linien - BU'!A:B,2,FALSE)</f>
        <v>BU4</v>
      </c>
      <c r="J1239" s="91">
        <f t="shared" si="133"/>
        <v>123</v>
      </c>
      <c r="K1239" s="92">
        <f>Abfalldokumentation!$E1239</f>
        <v>44489</v>
      </c>
      <c r="L1239" s="91" t="str">
        <f>IFERROR(IF(AND(OR(Abfalldokumentation!$I1239="BU3",Abfalldokumentation!$I1239="Verkauf"),Abfalldokumentation!$N1239="Schimmel",Abfalldokumentation!$O1239="keinen Abnehmer/kein Schälpersonal"),"Div. Zipfel, ES ohne Verwendung",VLOOKUP(Abfalldokumentation!$M1239,Produktgruppen!A:B,2,FALSE)),"-")</f>
        <v>ABS</v>
      </c>
      <c r="M1239" s="93" t="str">
        <f>IFERROR(VLOOKUP(Abfalldokumentation!$W1239,Artikel!A:C,3,FALSE),Abfalldokumentation!$W1239)</f>
        <v>ABS MEDI-KRÄUK</v>
      </c>
      <c r="N1239" s="94" t="str">
        <f>VLOOKUP(D1239,'Liste Gründe'!A:D,2,FALSE)</f>
        <v>Schimmel</v>
      </c>
      <c r="O1239" s="92" t="str">
        <f>IF(ISBLANK(F1239),VLOOKUP(Abfalldokumentation!$X1239,'Liste Gründe'!A:D,3,FALSE),F1239)</f>
        <v>keinen Abnehmer</v>
      </c>
      <c r="P1239" s="94" t="str">
        <f>IF(ISBLANK(Abfalldokumentation!$G1239),"-",Abfalldokumentation!$G1239)</f>
        <v>-</v>
      </c>
      <c r="Q1239" s="93">
        <f t="shared" si="134"/>
        <v>42</v>
      </c>
      <c r="R1239" s="94" t="str">
        <f t="shared" si="135"/>
        <v>Produkte</v>
      </c>
      <c r="S1239" s="94" t="str">
        <f t="shared" si="136"/>
        <v>BUs</v>
      </c>
      <c r="T1239" s="94" t="str">
        <f t="shared" si="137"/>
        <v>Symptome</v>
      </c>
      <c r="U1239" s="94">
        <f>IFERROR(VLOOKUP(Abfalldokumentation!$W1239,Kennzahlen!S:U,3,FALSE)*Abfalldokumentation!$J1239,"0")</f>
        <v>184.5</v>
      </c>
      <c r="V1239" s="93" t="str">
        <f>IF(ISBLANK(A1239),VLOOKUP(Abfalldokumentation!$W1239,'Linien - BU'!R:S,2,FALSE),A1239)</f>
        <v>BU4</v>
      </c>
      <c r="W1239" s="95">
        <f t="shared" si="138"/>
        <v>29500886</v>
      </c>
      <c r="X1239" s="108">
        <f t="shared" si="139"/>
        <v>62</v>
      </c>
      <c r="Y1239"/>
      <c r="Z1239" s="3"/>
      <c r="AB1239" s="3"/>
      <c r="AC1239" s="34"/>
      <c r="AD1239" s="3"/>
      <c r="AE1239" s="3"/>
      <c r="AF1239" s="34"/>
      <c r="AG1239" s="34"/>
      <c r="AH1239" s="34"/>
      <c r="AI1239" s="3"/>
      <c r="AL1239" s="3"/>
      <c r="AM1239" s="3"/>
      <c r="AN1239" s="3"/>
    </row>
    <row r="1240" spans="1:40" ht="30" customHeight="1" x14ac:dyDescent="0.25">
      <c r="A1240" s="50" t="s">
        <v>8</v>
      </c>
      <c r="B1240" s="51">
        <v>29500910</v>
      </c>
      <c r="C1240" s="51">
        <v>24</v>
      </c>
      <c r="D1240" s="51">
        <v>61</v>
      </c>
      <c r="E1240" s="52">
        <v>44489</v>
      </c>
      <c r="F1240" s="53"/>
      <c r="G1240" s="51"/>
      <c r="H1240" s="65" t="str">
        <f>IFERROR(VLOOKUP(Abfalldokumentation!$B1240,Artikel!A:C,3,FALSE),Abfalldokumentation!$B1240)</f>
        <v>ABS Unser Blütenkäse</v>
      </c>
      <c r="I1240" s="96" t="str">
        <f>VLOOKUP(V1240,'Linien - BU'!A:B,2,FALSE)</f>
        <v>BU3</v>
      </c>
      <c r="J1240" s="97">
        <f t="shared" si="133"/>
        <v>24</v>
      </c>
      <c r="K1240" s="98">
        <f>Abfalldokumentation!$E1240</f>
        <v>44489</v>
      </c>
      <c r="L1240" s="97" t="str">
        <f>IFERROR(IF(AND(OR(Abfalldokumentation!$I1240="BU3",Abfalldokumentation!$I1240="Verkauf"),Abfalldokumentation!$N1240="Schimmel",Abfalldokumentation!$O1240="keinen Abnehmer/kein Schälpersonal"),"Div. Zipfel, ES ohne Verwendung",VLOOKUP(Abfalldokumentation!$M1240,Produktgruppen!A:B,2,FALSE)),"-")</f>
        <v>ABS</v>
      </c>
      <c r="M1240" s="99" t="str">
        <f>IFERROR(VLOOKUP(Abfalldokumentation!$W1240,Artikel!A:C,3,FALSE),Abfalldokumentation!$W1240)</f>
        <v>ABS Unser Blütenkäse</v>
      </c>
      <c r="N1240" s="100" t="str">
        <f>VLOOKUP(D1240,'Liste Gründe'!A:D,2,FALSE)</f>
        <v>keinen Verwendungszweck</v>
      </c>
      <c r="O1240" s="98" t="str">
        <f>IF(ISBLANK(F1240),VLOOKUP(Abfalldokumentation!$X1240,'Liste Gründe'!A:D,3,FALSE),F1240)</f>
        <v>keinen Verwendungszweck</v>
      </c>
      <c r="P1240" s="100" t="str">
        <f>IF(ISBLANK(Abfalldokumentation!$G1240),"-",Abfalldokumentation!$G1240)</f>
        <v>-</v>
      </c>
      <c r="Q1240" s="99">
        <f t="shared" si="134"/>
        <v>42</v>
      </c>
      <c r="R1240" s="100" t="str">
        <f t="shared" si="135"/>
        <v>Produkte</v>
      </c>
      <c r="S1240" s="100" t="str">
        <f t="shared" si="136"/>
        <v>BUs</v>
      </c>
      <c r="T1240" s="100" t="str">
        <f t="shared" si="137"/>
        <v>Symptome</v>
      </c>
      <c r="U1240" s="100">
        <f>IFERROR(VLOOKUP(Abfalldokumentation!$W1240,Kennzahlen!S:U,3,FALSE)*Abfalldokumentation!$J1240,"0")</f>
        <v>0.24</v>
      </c>
      <c r="V1240" s="99" t="str">
        <f>IF(ISBLANK(A1240),VLOOKUP(Abfalldokumentation!$W1240,'Linien - BU'!R:S,2,FALSE),A1240)</f>
        <v>BU3</v>
      </c>
      <c r="W1240" s="95">
        <f t="shared" si="138"/>
        <v>29500910</v>
      </c>
      <c r="X1240" s="108">
        <f t="shared" si="139"/>
        <v>61</v>
      </c>
      <c r="Y1240"/>
      <c r="Z1240" s="3"/>
      <c r="AB1240" s="3"/>
      <c r="AC1240" s="34"/>
      <c r="AD1240" s="3"/>
      <c r="AE1240" s="3"/>
      <c r="AF1240" s="34"/>
      <c r="AG1240" s="34"/>
      <c r="AH1240" s="34"/>
      <c r="AI1240" s="3"/>
      <c r="AL1240" s="3"/>
      <c r="AM1240" s="3"/>
      <c r="AN1240" s="3"/>
    </row>
    <row r="1241" spans="1:40" ht="30" customHeight="1" x14ac:dyDescent="0.25">
      <c r="A1241" s="56" t="s">
        <v>74</v>
      </c>
      <c r="B1241" s="57">
        <v>29500917</v>
      </c>
      <c r="C1241" s="57">
        <v>21</v>
      </c>
      <c r="D1241" s="57">
        <v>60</v>
      </c>
      <c r="E1241" s="58">
        <v>44489</v>
      </c>
      <c r="F1241" s="59"/>
      <c r="G1241" s="57"/>
      <c r="H1241" s="66" t="str">
        <f>IFERROR(VLOOKUP(Abfalldokumentation!$B1241,Artikel!A:C,3,FALSE),Abfalldokumentation!$B1241)</f>
        <v>VOS-ABS ENTSORGUNG</v>
      </c>
      <c r="I1241" s="90" t="str">
        <f>VLOOKUP(V1241,'Linien - BU'!A:B,2,FALSE)</f>
        <v>BU1</v>
      </c>
      <c r="J1241" s="91">
        <f t="shared" si="133"/>
        <v>21</v>
      </c>
      <c r="K1241" s="92">
        <f>Abfalldokumentation!$E1241</f>
        <v>44489</v>
      </c>
      <c r="L1241" s="91" t="str">
        <f>IFERROR(IF(AND(OR(Abfalldokumentation!$I1241="BU3",Abfalldokumentation!$I1241="Verkauf"),Abfalldokumentation!$N1241="Schimmel",Abfalldokumentation!$O1241="keinen Abnehmer/kein Schälpersonal"),"Div. Zipfel, ES ohne Verwendung",VLOOKUP(Abfalldokumentation!$M1241,Produktgruppen!A:B,2,FALSE)),"-")</f>
        <v>Vorschmelz</v>
      </c>
      <c r="M1241" s="93" t="str">
        <f>IFERROR(VLOOKUP(Abfalldokumentation!$W1241,Artikel!A:C,3,FALSE),Abfalldokumentation!$W1241)</f>
        <v>VOS-ABS ENTSORGUNG</v>
      </c>
      <c r="N1241" s="94" t="str">
        <f>VLOOKUP(D1241,'Liste Gründe'!A:D,2,FALSE)</f>
        <v>Rest</v>
      </c>
      <c r="O1241" s="92" t="str">
        <f>IF(ISBLANK(F1241),VLOOKUP(Abfalldokumentation!$X1241,'Liste Gründe'!A:D,3,FALSE),F1241)</f>
        <v>geschälte Rinde</v>
      </c>
      <c r="P1241" s="94" t="str">
        <f>IF(ISBLANK(Abfalldokumentation!$G1241),"-",Abfalldokumentation!$G1241)</f>
        <v>-</v>
      </c>
      <c r="Q1241" s="93">
        <f t="shared" si="134"/>
        <v>42</v>
      </c>
      <c r="R1241" s="94" t="str">
        <f t="shared" si="135"/>
        <v>Produkte</v>
      </c>
      <c r="S1241" s="94" t="str">
        <f t="shared" si="136"/>
        <v>BUs</v>
      </c>
      <c r="T1241" s="94" t="str">
        <f t="shared" si="137"/>
        <v>Symptome</v>
      </c>
      <c r="U1241" s="94">
        <f>IFERROR(VLOOKUP(Abfalldokumentation!$W1241,Kennzahlen!S:U,3,FALSE)*Abfalldokumentation!$J1241,"0")</f>
        <v>0.21</v>
      </c>
      <c r="V1241" s="93" t="str">
        <f>IF(ISBLANK(A1241),VLOOKUP(Abfalldokumentation!$W1241,'Linien - BU'!R:S,2,FALSE),A1241)</f>
        <v>RWV</v>
      </c>
      <c r="W1241" s="95">
        <f t="shared" si="138"/>
        <v>29500917</v>
      </c>
      <c r="X1241" s="108">
        <f t="shared" si="139"/>
        <v>60</v>
      </c>
      <c r="Y1241"/>
      <c r="Z1241" s="3"/>
      <c r="AB1241" s="3"/>
      <c r="AC1241" s="34"/>
      <c r="AD1241" s="3"/>
      <c r="AE1241" s="3"/>
      <c r="AF1241" s="34"/>
      <c r="AG1241" s="34"/>
      <c r="AH1241" s="34"/>
      <c r="AI1241" s="3"/>
      <c r="AL1241" s="3"/>
      <c r="AM1241" s="3"/>
      <c r="AN1241" s="3"/>
    </row>
    <row r="1242" spans="1:40" ht="30" customHeight="1" x14ac:dyDescent="0.25">
      <c r="A1242" s="50" t="s">
        <v>74</v>
      </c>
      <c r="B1242" s="51">
        <v>29500917</v>
      </c>
      <c r="C1242" s="51">
        <v>21</v>
      </c>
      <c r="D1242" s="51">
        <v>60</v>
      </c>
      <c r="E1242" s="52">
        <v>44489</v>
      </c>
      <c r="F1242" s="53"/>
      <c r="G1242" s="51"/>
      <c r="H1242" s="65" t="str">
        <f>IFERROR(VLOOKUP(Abfalldokumentation!$B1242,Artikel!A:C,3,FALSE),Abfalldokumentation!$B1242)</f>
        <v>VOS-ABS ENTSORGUNG</v>
      </c>
      <c r="I1242" s="96" t="str">
        <f>VLOOKUP(V1242,'Linien - BU'!A:B,2,FALSE)</f>
        <v>BU1</v>
      </c>
      <c r="J1242" s="97">
        <f t="shared" si="133"/>
        <v>21</v>
      </c>
      <c r="K1242" s="98">
        <f>Abfalldokumentation!$E1242</f>
        <v>44489</v>
      </c>
      <c r="L1242" s="97" t="str">
        <f>IFERROR(IF(AND(OR(Abfalldokumentation!$I1242="BU3",Abfalldokumentation!$I1242="Verkauf"),Abfalldokumentation!$N1242="Schimmel",Abfalldokumentation!$O1242="keinen Abnehmer/kein Schälpersonal"),"Div. Zipfel, ES ohne Verwendung",VLOOKUP(Abfalldokumentation!$M1242,Produktgruppen!A:B,2,FALSE)),"-")</f>
        <v>Vorschmelz</v>
      </c>
      <c r="M1242" s="99" t="str">
        <f>IFERROR(VLOOKUP(Abfalldokumentation!$W1242,Artikel!A:C,3,FALSE),Abfalldokumentation!$W1242)</f>
        <v>VOS-ABS ENTSORGUNG</v>
      </c>
      <c r="N1242" s="100" t="str">
        <f>VLOOKUP(D1242,'Liste Gründe'!A:D,2,FALSE)</f>
        <v>Rest</v>
      </c>
      <c r="O1242" s="98" t="str">
        <f>IF(ISBLANK(F1242),VLOOKUP(Abfalldokumentation!$X1242,'Liste Gründe'!A:D,3,FALSE),F1242)</f>
        <v>geschälte Rinde</v>
      </c>
      <c r="P1242" s="100" t="str">
        <f>IF(ISBLANK(Abfalldokumentation!$G1242),"-",Abfalldokumentation!$G1242)</f>
        <v>-</v>
      </c>
      <c r="Q1242" s="99">
        <f t="shared" si="134"/>
        <v>42</v>
      </c>
      <c r="R1242" s="100" t="str">
        <f t="shared" si="135"/>
        <v>Produkte</v>
      </c>
      <c r="S1242" s="100" t="str">
        <f t="shared" si="136"/>
        <v>BUs</v>
      </c>
      <c r="T1242" s="100" t="str">
        <f t="shared" si="137"/>
        <v>Symptome</v>
      </c>
      <c r="U1242" s="100">
        <f>IFERROR(VLOOKUP(Abfalldokumentation!$W1242,Kennzahlen!S:U,3,FALSE)*Abfalldokumentation!$J1242,"0")</f>
        <v>0.21</v>
      </c>
      <c r="V1242" s="99" t="str">
        <f>IF(ISBLANK(A1242),VLOOKUP(Abfalldokumentation!$W1242,'Linien - BU'!R:S,2,FALSE),A1242)</f>
        <v>RWV</v>
      </c>
      <c r="W1242" s="95">
        <f t="shared" si="138"/>
        <v>29500917</v>
      </c>
      <c r="X1242" s="108">
        <f t="shared" si="139"/>
        <v>60</v>
      </c>
      <c r="Y1242"/>
      <c r="Z1242" s="3"/>
      <c r="AB1242" s="3"/>
      <c r="AC1242" s="34"/>
      <c r="AD1242" s="3"/>
      <c r="AE1242" s="3"/>
      <c r="AF1242" s="34"/>
      <c r="AG1242" s="34"/>
      <c r="AH1242" s="34"/>
      <c r="AI1242" s="3"/>
      <c r="AL1242" s="3"/>
      <c r="AM1242" s="3"/>
      <c r="AN1242" s="3"/>
    </row>
    <row r="1243" spans="1:40" ht="30" customHeight="1" x14ac:dyDescent="0.25">
      <c r="A1243" s="56" t="s">
        <v>37</v>
      </c>
      <c r="B1243" s="57">
        <v>29501003</v>
      </c>
      <c r="C1243" s="57">
        <v>51</v>
      </c>
      <c r="D1243" s="57">
        <v>81</v>
      </c>
      <c r="E1243" s="58">
        <v>44489</v>
      </c>
      <c r="F1243" s="59" t="s">
        <v>111</v>
      </c>
      <c r="G1243" s="57"/>
      <c r="H1243" s="66" t="str">
        <f>IFERROR(VLOOKUP(Abfalldokumentation!$B1243,Artikel!A:C,3,FALSE),Abfalldokumentation!$B1243)</f>
        <v>ABS CHED-PF-KRÄUK gemis</v>
      </c>
      <c r="I1243" s="90" t="str">
        <f>VLOOKUP(V1243,'Linien - BU'!A:B,2,FALSE)</f>
        <v>BU3</v>
      </c>
      <c r="J1243" s="91">
        <f t="shared" si="133"/>
        <v>51</v>
      </c>
      <c r="K1243" s="92">
        <f>Abfalldokumentation!$E1243</f>
        <v>44489</v>
      </c>
      <c r="L1243" s="91" t="str">
        <f>IFERROR(IF(AND(OR(Abfalldokumentation!$I1243="BU3",Abfalldokumentation!$I1243="Verkauf"),Abfalldokumentation!$N1243="Schimmel",Abfalldokumentation!$O1243="keinen Abnehmer/kein Schälpersonal"),"Div. Zipfel, ES ohne Verwendung",VLOOKUP(Abfalldokumentation!$M1243,Produktgruppen!A:B,2,FALSE)),"-")</f>
        <v>ABS</v>
      </c>
      <c r="M1243" s="93" t="str">
        <f>IFERROR(VLOOKUP(Abfalldokumentation!$W1243,Artikel!A:C,3,FALSE),Abfalldokumentation!$W1243)</f>
        <v>ABS CHED-PF-KRÄUK gemis</v>
      </c>
      <c r="N1243" s="94" t="str">
        <f>VLOOKUP(D1243,'Liste Gründe'!A:D,2,FALSE)</f>
        <v>Linienbezogen</v>
      </c>
      <c r="O1243" s="92" t="str">
        <f>IF(ISBLANK(F1243),VLOOKUP(Abfalldokumentation!$X1243,'Liste Gründe'!A:D,3,FALSE),F1243)</f>
        <v>gemischtes Produkt</v>
      </c>
      <c r="P1243" s="94" t="str">
        <f>IF(ISBLANK(Abfalldokumentation!$G1243),"-",Abfalldokumentation!$G1243)</f>
        <v>-</v>
      </c>
      <c r="Q1243" s="93">
        <f t="shared" si="134"/>
        <v>42</v>
      </c>
      <c r="R1243" s="94" t="str">
        <f t="shared" si="135"/>
        <v>Produkte</v>
      </c>
      <c r="S1243" s="94" t="str">
        <f t="shared" si="136"/>
        <v>BUs</v>
      </c>
      <c r="T1243" s="94" t="str">
        <f t="shared" si="137"/>
        <v>Symptome</v>
      </c>
      <c r="U1243" s="94">
        <f>IFERROR(VLOOKUP(Abfalldokumentation!$W1243,Kennzahlen!S:U,3,FALSE)*Abfalldokumentation!$J1243,"0")</f>
        <v>51</v>
      </c>
      <c r="V1243" s="93" t="str">
        <f>IF(ISBLANK(A1243),VLOOKUP(Abfalldokumentation!$W1243,'Linien - BU'!R:S,2,FALSE),A1243)</f>
        <v>L33</v>
      </c>
      <c r="W1243" s="95">
        <f t="shared" si="138"/>
        <v>29501003</v>
      </c>
      <c r="X1243" s="108">
        <f t="shared" si="139"/>
        <v>81</v>
      </c>
      <c r="Y1243"/>
      <c r="Z1243" s="3"/>
      <c r="AB1243" s="3"/>
      <c r="AC1243" s="34"/>
      <c r="AD1243" s="3"/>
      <c r="AE1243" s="3"/>
      <c r="AF1243" s="34"/>
      <c r="AG1243" s="34"/>
      <c r="AH1243" s="34"/>
      <c r="AI1243" s="3"/>
      <c r="AL1243" s="3"/>
      <c r="AM1243" s="3"/>
      <c r="AN1243" s="3"/>
    </row>
    <row r="1244" spans="1:40" ht="30" customHeight="1" x14ac:dyDescent="0.25">
      <c r="A1244" s="50" t="s">
        <v>309</v>
      </c>
      <c r="B1244" s="51">
        <v>29501017</v>
      </c>
      <c r="C1244" s="51">
        <v>31</v>
      </c>
      <c r="D1244" s="51">
        <v>61</v>
      </c>
      <c r="E1244" s="52">
        <v>44489</v>
      </c>
      <c r="F1244" s="53"/>
      <c r="G1244" s="51"/>
      <c r="H1244" s="65" t="str">
        <f>IFERROR(VLOOKUP(Abfalldokumentation!$B1244,Artikel!A:C,3,FALSE),Abfalldokumentation!$B1244)</f>
        <v>ABS Pfeffer-Bruch</v>
      </c>
      <c r="I1244" s="96" t="str">
        <f>VLOOKUP(V1244,'Linien - BU'!A:B,2,FALSE)</f>
        <v>BU3</v>
      </c>
      <c r="J1244" s="97">
        <f t="shared" si="133"/>
        <v>31</v>
      </c>
      <c r="K1244" s="98">
        <f>Abfalldokumentation!$E1244</f>
        <v>44489</v>
      </c>
      <c r="L1244" s="97" t="str">
        <f>IFERROR(IF(AND(OR(Abfalldokumentation!$I1244="BU3",Abfalldokumentation!$I1244="Verkauf"),Abfalldokumentation!$N1244="Schimmel",Abfalldokumentation!$O1244="keinen Abnehmer/kein Schälpersonal"),"Div. Zipfel, ES ohne Verwendung",VLOOKUP(Abfalldokumentation!$M1244,Produktgruppen!A:B,2,FALSE)),"-")</f>
        <v>ABS</v>
      </c>
      <c r="M1244" s="99" t="str">
        <f>IFERROR(VLOOKUP(Abfalldokumentation!$W1244,Artikel!A:C,3,FALSE),Abfalldokumentation!$W1244)</f>
        <v>ABS Pfeffer-Bruch</v>
      </c>
      <c r="N1244" s="100" t="str">
        <f>VLOOKUP(D1244,'Liste Gründe'!A:D,2,FALSE)</f>
        <v>keinen Verwendungszweck</v>
      </c>
      <c r="O1244" s="98" t="str">
        <f>IF(ISBLANK(F1244),VLOOKUP(Abfalldokumentation!$X1244,'Liste Gründe'!A:D,3,FALSE),F1244)</f>
        <v>keinen Verwendungszweck</v>
      </c>
      <c r="P1244" s="100" t="str">
        <f>IF(ISBLANK(Abfalldokumentation!$G1244),"-",Abfalldokumentation!$G1244)</f>
        <v>-</v>
      </c>
      <c r="Q1244" s="99">
        <f t="shared" si="134"/>
        <v>42</v>
      </c>
      <c r="R1244" s="100" t="str">
        <f t="shared" si="135"/>
        <v>Produkte</v>
      </c>
      <c r="S1244" s="100" t="str">
        <f t="shared" si="136"/>
        <v>BUs</v>
      </c>
      <c r="T1244" s="100" t="str">
        <f t="shared" si="137"/>
        <v>Symptome</v>
      </c>
      <c r="U1244" s="100">
        <f>IFERROR(VLOOKUP(Abfalldokumentation!$W1244,Kennzahlen!S:U,3,FALSE)*Abfalldokumentation!$J1244,"0")</f>
        <v>3.1000000000000003E-3</v>
      </c>
      <c r="V1244" s="99" t="str">
        <f>IF(ISBLANK(A1244),VLOOKUP(Abfalldokumentation!$W1244,'Linien - BU'!R:S,2,FALSE),A1244)</f>
        <v>Spezialitäten</v>
      </c>
      <c r="W1244" s="95">
        <f t="shared" si="138"/>
        <v>29501017</v>
      </c>
      <c r="X1244" s="108">
        <f t="shared" si="139"/>
        <v>61</v>
      </c>
      <c r="Y1244"/>
      <c r="Z1244" s="3"/>
      <c r="AB1244" s="3"/>
      <c r="AC1244" s="34"/>
      <c r="AD1244" s="3"/>
      <c r="AE1244" s="3"/>
      <c r="AF1244" s="34"/>
      <c r="AG1244" s="34"/>
      <c r="AH1244" s="34"/>
      <c r="AI1244" s="3"/>
      <c r="AL1244" s="3"/>
      <c r="AM1244" s="3"/>
      <c r="AN1244" s="3"/>
    </row>
    <row r="1245" spans="1:40" ht="30" customHeight="1" x14ac:dyDescent="0.25">
      <c r="A1245" s="56" t="s">
        <v>15044</v>
      </c>
      <c r="B1245" s="57">
        <v>29501076</v>
      </c>
      <c r="C1245" s="57">
        <v>249</v>
      </c>
      <c r="D1245" s="57">
        <v>12</v>
      </c>
      <c r="E1245" s="58">
        <v>44489</v>
      </c>
      <c r="F1245" s="59" t="s">
        <v>15041</v>
      </c>
      <c r="G1245" s="57"/>
      <c r="H1245" s="66" t="str">
        <f>IFERROR(VLOOKUP(Abfalldokumentation!$B1245,Artikel!A:C,3,FALSE),Abfalldokumentation!$B1245)</f>
        <v>VOS RW-NUSS-ENDSTÜCK</v>
      </c>
      <c r="I1245" s="90" t="str">
        <f>VLOOKUP(V1245,'Linien - BU'!A:B,2,FALSE)</f>
        <v>Verkauf</v>
      </c>
      <c r="J1245" s="91">
        <f t="shared" si="133"/>
        <v>249</v>
      </c>
      <c r="K1245" s="92">
        <f>Abfalldokumentation!$E1245</f>
        <v>44489</v>
      </c>
      <c r="L1245" s="91" t="str">
        <f>IFERROR(IF(AND(OR(Abfalldokumentation!$I1245="BU3",Abfalldokumentation!$I1245="Verkauf"),Abfalldokumentation!$N1245="Schimmel",Abfalldokumentation!$O1245="keinen Abnehmer/kein Schälpersonal"),"Div. Zipfel, ES ohne Verwendung",VLOOKUP(Abfalldokumentation!$M1245,Produktgruppen!A:B,2,FALSE)),"-")</f>
        <v>Div. Zipfel, ES ohne Verwendung</v>
      </c>
      <c r="M1245" s="93" t="str">
        <f>IFERROR(VLOOKUP(Abfalldokumentation!$W1245,Artikel!A:C,3,FALSE),Abfalldokumentation!$W1245)</f>
        <v>VOS RW-NUSS-ENDSTÜCK</v>
      </c>
      <c r="N1245" s="94" t="str">
        <f>VLOOKUP(D1245,'Liste Gründe'!A:D,2,FALSE)</f>
        <v>Schimmel</v>
      </c>
      <c r="O1245" s="92" t="str">
        <f>IF(ISBLANK(F1245),VLOOKUP(Abfalldokumentation!$X1245,'Liste Gründe'!A:D,3,FALSE),F1245)</f>
        <v>keinen Abnehmer/kein Schälpersonal</v>
      </c>
      <c r="P1245" s="94" t="str">
        <f>IF(ISBLANK(Abfalldokumentation!$G1245),"-",Abfalldokumentation!$G1245)</f>
        <v>-</v>
      </c>
      <c r="Q1245" s="93">
        <f t="shared" si="134"/>
        <v>42</v>
      </c>
      <c r="R1245" s="94" t="str">
        <f t="shared" si="135"/>
        <v>Produkte</v>
      </c>
      <c r="S1245" s="94" t="str">
        <f t="shared" si="136"/>
        <v>BUs</v>
      </c>
      <c r="T1245" s="94" t="str">
        <f t="shared" si="137"/>
        <v>Symptome</v>
      </c>
      <c r="U1245" s="94">
        <f>IFERROR(VLOOKUP(Abfalldokumentation!$W1245,Kennzahlen!S:U,3,FALSE)*Abfalldokumentation!$J1245,"0")</f>
        <v>124.5</v>
      </c>
      <c r="V1245" s="93" t="str">
        <f>IF(ISBLANK(A1245),VLOOKUP(Abfalldokumentation!$W1245,'Linien - BU'!R:S,2,FALSE),A1245)</f>
        <v>Verkauf</v>
      </c>
      <c r="W1245" s="95">
        <f t="shared" si="138"/>
        <v>29501076</v>
      </c>
      <c r="X1245" s="108">
        <f t="shared" si="139"/>
        <v>12</v>
      </c>
      <c r="Y1245"/>
      <c r="Z1245" s="3"/>
      <c r="AB1245" s="3"/>
      <c r="AC1245" s="34"/>
      <c r="AD1245" s="3"/>
      <c r="AE1245" s="3"/>
      <c r="AF1245" s="34"/>
      <c r="AG1245" s="34"/>
      <c r="AH1245" s="34"/>
      <c r="AI1245" s="3"/>
      <c r="AL1245" s="3"/>
      <c r="AM1245" s="3"/>
      <c r="AN1245" s="3"/>
    </row>
    <row r="1246" spans="1:40" ht="30" customHeight="1" x14ac:dyDescent="0.25">
      <c r="A1246" s="50" t="s">
        <v>8</v>
      </c>
      <c r="B1246" s="51">
        <v>29900002</v>
      </c>
      <c r="C1246" s="51">
        <v>138</v>
      </c>
      <c r="D1246" s="51">
        <v>61</v>
      </c>
      <c r="E1246" s="52">
        <v>44489</v>
      </c>
      <c r="F1246" s="53"/>
      <c r="G1246" s="51"/>
      <c r="H1246" s="65" t="str">
        <f>IFERROR(VLOOKUP(Abfalldokumentation!$B1246,Artikel!A:C,3,FALSE),Abfalldokumentation!$B1246)</f>
        <v>VOS VEG-SCH MILD</v>
      </c>
      <c r="I1246" s="96" t="str">
        <f>VLOOKUP(V1246,'Linien - BU'!A:B,2,FALSE)</f>
        <v>BU3</v>
      </c>
      <c r="J1246" s="97">
        <f t="shared" si="133"/>
        <v>138</v>
      </c>
      <c r="K1246" s="98">
        <f>Abfalldokumentation!$E1246</f>
        <v>44489</v>
      </c>
      <c r="L1246" s="97" t="str">
        <f>IFERROR(IF(AND(OR(Abfalldokumentation!$I1246="BU3",Abfalldokumentation!$I1246="Verkauf"),Abfalldokumentation!$N1246="Schimmel",Abfalldokumentation!$O1246="keinen Abnehmer/kein Schälpersonal"),"Div. Zipfel, ES ohne Verwendung",VLOOKUP(Abfalldokumentation!$M1246,Produktgruppen!A:B,2,FALSE)),"-")</f>
        <v>vegan</v>
      </c>
      <c r="M1246" s="99" t="str">
        <f>IFERROR(VLOOKUP(Abfalldokumentation!$W1246,Artikel!A:C,3,FALSE),Abfalldokumentation!$W1246)</f>
        <v>VOS VEG-SCH MILD</v>
      </c>
      <c r="N1246" s="100" t="str">
        <f>VLOOKUP(D1246,'Liste Gründe'!A:D,2,FALSE)</f>
        <v>keinen Verwendungszweck</v>
      </c>
      <c r="O1246" s="98" t="str">
        <f>IF(ISBLANK(F1246),VLOOKUP(Abfalldokumentation!$X1246,'Liste Gründe'!A:D,3,FALSE),F1246)</f>
        <v>keinen Verwendungszweck</v>
      </c>
      <c r="P1246" s="100" t="str">
        <f>IF(ISBLANK(Abfalldokumentation!$G1246),"-",Abfalldokumentation!$G1246)</f>
        <v>-</v>
      </c>
      <c r="Q1246" s="99">
        <f t="shared" si="134"/>
        <v>42</v>
      </c>
      <c r="R1246" s="100" t="str">
        <f t="shared" si="135"/>
        <v>Produkte</v>
      </c>
      <c r="S1246" s="100" t="str">
        <f t="shared" si="136"/>
        <v>BUs</v>
      </c>
      <c r="T1246" s="100" t="str">
        <f t="shared" si="137"/>
        <v>Symptome</v>
      </c>
      <c r="U1246" s="100">
        <f>IFERROR(VLOOKUP(Abfalldokumentation!$W1246,Kennzahlen!S:U,3,FALSE)*Abfalldokumentation!$J1246,"0")</f>
        <v>69</v>
      </c>
      <c r="V1246" s="99" t="str">
        <f>IF(ISBLANK(A1246),VLOOKUP(Abfalldokumentation!$W1246,'Linien - BU'!R:S,2,FALSE),A1246)</f>
        <v>BU3</v>
      </c>
      <c r="W1246" s="95">
        <f t="shared" si="138"/>
        <v>29900002</v>
      </c>
      <c r="X1246" s="108">
        <f t="shared" si="139"/>
        <v>61</v>
      </c>
      <c r="Y1246"/>
      <c r="Z1246" s="3"/>
      <c r="AB1246" s="3"/>
      <c r="AC1246" s="34"/>
      <c r="AD1246" s="3"/>
      <c r="AE1246" s="3"/>
      <c r="AF1246" s="34"/>
      <c r="AG1246" s="34"/>
      <c r="AH1246" s="34"/>
      <c r="AI1246" s="3"/>
      <c r="AL1246" s="3"/>
      <c r="AM1246" s="3"/>
      <c r="AN1246" s="3"/>
    </row>
    <row r="1247" spans="1:40" ht="30" customHeight="1" x14ac:dyDescent="0.25">
      <c r="A1247" s="56" t="s">
        <v>8</v>
      </c>
      <c r="B1247" s="57">
        <v>29900003</v>
      </c>
      <c r="C1247" s="57">
        <v>70</v>
      </c>
      <c r="D1247" s="57">
        <v>61</v>
      </c>
      <c r="E1247" s="58">
        <v>44489</v>
      </c>
      <c r="F1247" s="59"/>
      <c r="G1247" s="57"/>
      <c r="H1247" s="66" t="str">
        <f>IFERROR(VLOOKUP(Abfalldokumentation!$B1247,Artikel!A:C,3,FALSE),Abfalldokumentation!$B1247)</f>
        <v>VOS VEG-SCH WÜRZIG</v>
      </c>
      <c r="I1247" s="90" t="str">
        <f>VLOOKUP(V1247,'Linien - BU'!A:B,2,FALSE)</f>
        <v>BU3</v>
      </c>
      <c r="J1247" s="91">
        <f t="shared" si="133"/>
        <v>70</v>
      </c>
      <c r="K1247" s="92">
        <f>Abfalldokumentation!$E1247</f>
        <v>44489</v>
      </c>
      <c r="L1247" s="91" t="str">
        <f>IFERROR(IF(AND(OR(Abfalldokumentation!$I1247="BU3",Abfalldokumentation!$I1247="Verkauf"),Abfalldokumentation!$N1247="Schimmel",Abfalldokumentation!$O1247="keinen Abnehmer/kein Schälpersonal"),"Div. Zipfel, ES ohne Verwendung",VLOOKUP(Abfalldokumentation!$M1247,Produktgruppen!A:B,2,FALSE)),"-")</f>
        <v>vegan</v>
      </c>
      <c r="M1247" s="93" t="str">
        <f>IFERROR(VLOOKUP(Abfalldokumentation!$W1247,Artikel!A:C,3,FALSE),Abfalldokumentation!$W1247)</f>
        <v>VOS VEG-SCH WÜRZIG</v>
      </c>
      <c r="N1247" s="94" t="str">
        <f>VLOOKUP(D1247,'Liste Gründe'!A:D,2,FALSE)</f>
        <v>keinen Verwendungszweck</v>
      </c>
      <c r="O1247" s="92" t="str">
        <f>IF(ISBLANK(F1247),VLOOKUP(Abfalldokumentation!$X1247,'Liste Gründe'!A:D,3,FALSE),F1247)</f>
        <v>keinen Verwendungszweck</v>
      </c>
      <c r="P1247" s="94" t="str">
        <f>IF(ISBLANK(Abfalldokumentation!$G1247),"-",Abfalldokumentation!$G1247)</f>
        <v>-</v>
      </c>
      <c r="Q1247" s="93">
        <f t="shared" si="134"/>
        <v>42</v>
      </c>
      <c r="R1247" s="94" t="str">
        <f t="shared" si="135"/>
        <v>Produkte</v>
      </c>
      <c r="S1247" s="94" t="str">
        <f t="shared" si="136"/>
        <v>BUs</v>
      </c>
      <c r="T1247" s="94" t="str">
        <f t="shared" si="137"/>
        <v>Symptome</v>
      </c>
      <c r="U1247" s="94">
        <f>IFERROR(VLOOKUP(Abfalldokumentation!$W1247,Kennzahlen!S:U,3,FALSE)*Abfalldokumentation!$J1247,"0")</f>
        <v>35</v>
      </c>
      <c r="V1247" s="93" t="str">
        <f>IF(ISBLANK(A1247),VLOOKUP(Abfalldokumentation!$W1247,'Linien - BU'!R:S,2,FALSE),A1247)</f>
        <v>BU3</v>
      </c>
      <c r="W1247" s="95">
        <f t="shared" si="138"/>
        <v>29900003</v>
      </c>
      <c r="X1247" s="108">
        <f t="shared" si="139"/>
        <v>61</v>
      </c>
      <c r="Y1247"/>
      <c r="Z1247" s="3"/>
      <c r="AB1247" s="3"/>
      <c r="AC1247" s="34"/>
      <c r="AD1247" s="3"/>
      <c r="AE1247" s="3"/>
      <c r="AF1247" s="34"/>
      <c r="AG1247" s="34"/>
      <c r="AH1247" s="34"/>
      <c r="AI1247" s="3"/>
      <c r="AL1247" s="3"/>
      <c r="AM1247" s="3"/>
      <c r="AN1247" s="3"/>
    </row>
    <row r="1248" spans="1:40" ht="30" customHeight="1" x14ac:dyDescent="0.25">
      <c r="A1248" s="50" t="s">
        <v>41</v>
      </c>
      <c r="B1248" s="51">
        <v>31000161</v>
      </c>
      <c r="C1248" s="51">
        <v>230</v>
      </c>
      <c r="D1248" s="51">
        <v>54</v>
      </c>
      <c r="E1248" s="52">
        <v>44489</v>
      </c>
      <c r="F1248" s="53"/>
      <c r="G1248" s="51"/>
      <c r="H1248" s="65" t="str">
        <f>IFERROR(VLOOKUP(Abfalldokumentation!$B1248,Artikel!A:C,3,FALSE),Abfalldokumentation!$B1248)</f>
        <v>SKZ PF 10KG</v>
      </c>
      <c r="I1248" s="96" t="str">
        <f>VLOOKUP(V1248,'Linien - BU'!A:B,2,FALSE)</f>
        <v>BU1</v>
      </c>
      <c r="J1248" s="97">
        <f t="shared" si="133"/>
        <v>230</v>
      </c>
      <c r="K1248" s="98">
        <f>Abfalldokumentation!$E1248</f>
        <v>44489</v>
      </c>
      <c r="L1248" s="97" t="str">
        <f>IFERROR(IF(AND(OR(Abfalldokumentation!$I1248="BU3",Abfalldokumentation!$I1248="Verkauf"),Abfalldokumentation!$N1248="Schimmel",Abfalldokumentation!$O1248="keinen Abnehmer/kein Schälpersonal"),"Div. Zipfel, ES ohne Verwendung",VLOOKUP(Abfalldokumentation!$M1248,Produktgruppen!A:B,2,FALSE)),"-")</f>
        <v>-</v>
      </c>
      <c r="M1248" s="99" t="str">
        <f>IFERROR(VLOOKUP(Abfalldokumentation!$W1248,Artikel!A:C,3,FALSE),Abfalldokumentation!$W1248)</f>
        <v>SKZ PF 10KG</v>
      </c>
      <c r="N1248" s="100" t="str">
        <f>VLOOKUP(D1248,'Liste Gründe'!A:D,2,FALSE)</f>
        <v>Qualitätsprobleme</v>
      </c>
      <c r="O1248" s="98" t="str">
        <f>IF(ISBLANK(F1248),VLOOKUP(Abfalldokumentation!$X1248,'Liste Gründe'!A:D,3,FALSE),F1248)</f>
        <v>zu fest</v>
      </c>
      <c r="P1248" s="100" t="str">
        <f>IF(ISBLANK(Abfalldokumentation!$G1248),"-",Abfalldokumentation!$G1248)</f>
        <v>-</v>
      </c>
      <c r="Q1248" s="99">
        <f t="shared" si="134"/>
        <v>42</v>
      </c>
      <c r="R1248" s="100" t="str">
        <f t="shared" si="135"/>
        <v>Produkte</v>
      </c>
      <c r="S1248" s="100" t="str">
        <f t="shared" si="136"/>
        <v>BUs</v>
      </c>
      <c r="T1248" s="100" t="str">
        <f t="shared" si="137"/>
        <v>Symptome</v>
      </c>
      <c r="U1248" s="100">
        <f>IFERROR(VLOOKUP(Abfalldokumentation!$W1248,Kennzahlen!S:U,3,FALSE)*Abfalldokumentation!$J1248,"0")</f>
        <v>5421.33</v>
      </c>
      <c r="V1248" s="99" t="str">
        <f>IF(ISBLANK(A1248),VLOOKUP(Abfalldokumentation!$W1248,'Linien - BU'!R:S,2,FALSE),A1248)</f>
        <v>Schmelze</v>
      </c>
      <c r="W1248" s="95">
        <f t="shared" si="138"/>
        <v>31000161</v>
      </c>
      <c r="X1248" s="108">
        <f t="shared" si="139"/>
        <v>54</v>
      </c>
      <c r="Y1248"/>
      <c r="Z1248" s="3"/>
      <c r="AB1248" s="3"/>
      <c r="AC1248" s="34"/>
      <c r="AD1248" s="3"/>
      <c r="AE1248" s="3"/>
      <c r="AF1248" s="34"/>
      <c r="AG1248" s="34"/>
      <c r="AH1248" s="34"/>
      <c r="AI1248" s="3"/>
      <c r="AL1248" s="3"/>
      <c r="AM1248" s="3"/>
      <c r="AN1248" s="3"/>
    </row>
    <row r="1249" spans="1:40" ht="30" customHeight="1" x14ac:dyDescent="0.25">
      <c r="A1249" s="56">
        <v>3020</v>
      </c>
      <c r="B1249" s="57">
        <v>32000070</v>
      </c>
      <c r="C1249" s="57">
        <v>22</v>
      </c>
      <c r="D1249" s="57">
        <v>40</v>
      </c>
      <c r="E1249" s="58">
        <v>44489</v>
      </c>
      <c r="F1249" s="59"/>
      <c r="G1249" s="57"/>
      <c r="H1249" s="66" t="str">
        <f>IFERROR(VLOOKUP(Abfalldokumentation!$B1249,Artikel!A:C,3,FALSE),Abfalldokumentation!$B1249)</f>
        <v>RW NUSS 10,0KG AN</v>
      </c>
      <c r="I1249" s="90" t="str">
        <f>VLOOKUP(V1249,'Linien - BU'!A:B,2,FALSE)</f>
        <v>BU1</v>
      </c>
      <c r="J1249" s="91">
        <f t="shared" si="133"/>
        <v>22</v>
      </c>
      <c r="K1249" s="92">
        <f>Abfalldokumentation!$E1249</f>
        <v>44489</v>
      </c>
      <c r="L1249" s="91" t="str">
        <f>IFERROR(IF(AND(OR(Abfalldokumentation!$I1249="BU3",Abfalldokumentation!$I1249="Verkauf"),Abfalldokumentation!$N1249="Schimmel",Abfalldokumentation!$O1249="keinen Abnehmer/kein Schälpersonal"),"Div. Zipfel, ES ohne Verwendung",VLOOKUP(Abfalldokumentation!$M1249,Produktgruppen!A:B,2,FALSE)),"-")</f>
        <v>-</v>
      </c>
      <c r="M1249" s="93" t="str">
        <f>IFERROR(VLOOKUP(Abfalldokumentation!$W1249,Artikel!A:C,3,FALSE),Abfalldokumentation!$W1249)</f>
        <v>RW NUSS 10,0KG AN</v>
      </c>
      <c r="N1249" s="94" t="str">
        <f>VLOOKUP(D1249,'Liste Gründe'!A:D,2,FALSE)</f>
        <v>Rest</v>
      </c>
      <c r="O1249" s="92" t="str">
        <f>IF(ISBLANK(F1249),VLOOKUP(Abfalldokumentation!$X1249,'Liste Gründe'!A:D,3,FALSE),F1249)</f>
        <v>Metall</v>
      </c>
      <c r="P1249" s="94" t="str">
        <f>IF(ISBLANK(Abfalldokumentation!$G1249),"-",Abfalldokumentation!$G1249)</f>
        <v>-</v>
      </c>
      <c r="Q1249" s="93">
        <f t="shared" si="134"/>
        <v>42</v>
      </c>
      <c r="R1249" s="94" t="str">
        <f t="shared" si="135"/>
        <v>Produkte</v>
      </c>
      <c r="S1249" s="94" t="str">
        <f t="shared" si="136"/>
        <v>BUs</v>
      </c>
      <c r="T1249" s="94" t="str">
        <f t="shared" si="137"/>
        <v>Symptome</v>
      </c>
      <c r="U1249" s="94" t="str">
        <f>IFERROR(VLOOKUP(Abfalldokumentation!$W1249,Kennzahlen!S:U,3,FALSE)*Abfalldokumentation!$J1249,"0")</f>
        <v>0</v>
      </c>
      <c r="V1249" s="93">
        <f>IF(ISBLANK(A1249),VLOOKUP(Abfalldokumentation!$W1249,'Linien - BU'!R:S,2,FALSE),A1249)</f>
        <v>3020</v>
      </c>
      <c r="W1249" s="95">
        <f t="shared" si="138"/>
        <v>32000070</v>
      </c>
      <c r="X1249" s="108">
        <f t="shared" si="139"/>
        <v>40</v>
      </c>
      <c r="Y1249"/>
      <c r="Z1249" s="3"/>
      <c r="AB1249" s="3"/>
      <c r="AC1249" s="34"/>
      <c r="AD1249" s="3"/>
      <c r="AE1249" s="3"/>
      <c r="AF1249" s="34"/>
      <c r="AG1249" s="34"/>
      <c r="AH1249" s="34"/>
      <c r="AI1249" s="3"/>
      <c r="AL1249" s="3"/>
      <c r="AM1249" s="3"/>
      <c r="AN1249" s="3"/>
    </row>
    <row r="1250" spans="1:40" ht="30" customHeight="1" x14ac:dyDescent="0.25">
      <c r="A1250" s="50" t="s">
        <v>74</v>
      </c>
      <c r="B1250" s="51" t="s">
        <v>36</v>
      </c>
      <c r="C1250" s="51">
        <v>24.8</v>
      </c>
      <c r="D1250" s="51">
        <v>12</v>
      </c>
      <c r="E1250" s="52">
        <v>44489</v>
      </c>
      <c r="F1250" s="53" t="s">
        <v>15037</v>
      </c>
      <c r="G1250" s="51"/>
      <c r="H1250" s="65" t="str">
        <f>IFERROR(VLOOKUP(Abfalldokumentation!$B1250,Artikel!A:C,3,FALSE),Abfalldokumentation!$B1250)</f>
        <v>-</v>
      </c>
      <c r="I1250" s="96" t="str">
        <f>VLOOKUP(V1250,'Linien - BU'!A:B,2,FALSE)</f>
        <v>BU1</v>
      </c>
      <c r="J1250" s="97">
        <f t="shared" si="133"/>
        <v>24.8</v>
      </c>
      <c r="K1250" s="98">
        <f>Abfalldokumentation!$E1250</f>
        <v>44489</v>
      </c>
      <c r="L1250" s="97" t="str">
        <f>IFERROR(IF(AND(OR(Abfalldokumentation!$I1250="BU3",Abfalldokumentation!$I1250="Verkauf"),Abfalldokumentation!$N1250="Schimmel",Abfalldokumentation!$O1250="keinen Abnehmer/kein Schälpersonal"),"Div. Zipfel, ES ohne Verwendung",VLOOKUP(Abfalldokumentation!$M1250,Produktgruppen!A:B,2,FALSE)),"-")</f>
        <v>Rest</v>
      </c>
      <c r="M1250" s="99" t="str">
        <f>IFERROR(VLOOKUP(Abfalldokumentation!$W1250,Artikel!A:C,3,FALSE),Abfalldokumentation!$W1250)</f>
        <v>-</v>
      </c>
      <c r="N1250" s="100" t="str">
        <f>VLOOKUP(D1250,'Liste Gründe'!A:D,2,FALSE)</f>
        <v>Schimmel</v>
      </c>
      <c r="O1250" s="98" t="str">
        <f>IF(ISBLANK(F1250),VLOOKUP(Abfalldokumentation!$X1250,'Liste Gründe'!A:D,3,FALSE),F1250)</f>
        <v>VOS &gt; Einsatz</v>
      </c>
      <c r="P1250" s="100" t="str">
        <f>IF(ISBLANK(Abfalldokumentation!$G1250),"-",Abfalldokumentation!$G1250)</f>
        <v>-</v>
      </c>
      <c r="Q1250" s="99">
        <f t="shared" si="134"/>
        <v>42</v>
      </c>
      <c r="R1250" s="100" t="str">
        <f t="shared" si="135"/>
        <v>Produkte</v>
      </c>
      <c r="S1250" s="100" t="str">
        <f t="shared" si="136"/>
        <v>BUs</v>
      </c>
      <c r="T1250" s="100" t="str">
        <f t="shared" si="137"/>
        <v>Symptome</v>
      </c>
      <c r="U1250" s="100" t="str">
        <f>IFERROR(VLOOKUP(Abfalldokumentation!$W1250,Kennzahlen!S:U,3,FALSE)*Abfalldokumentation!$J1250,"0")</f>
        <v>0</v>
      </c>
      <c r="V1250" s="99" t="str">
        <f>IF(ISBLANK(A1250),VLOOKUP(Abfalldokumentation!$W1250,'Linien - BU'!R:S,2,FALSE),A1250)</f>
        <v>RWV</v>
      </c>
      <c r="W1250" s="95" t="str">
        <f t="shared" si="138"/>
        <v>-</v>
      </c>
      <c r="X1250" s="108">
        <f t="shared" si="139"/>
        <v>12</v>
      </c>
      <c r="Y1250"/>
      <c r="Z1250" s="3"/>
      <c r="AB1250" s="3"/>
      <c r="AC1250" s="34"/>
      <c r="AD1250" s="3"/>
      <c r="AE1250" s="3"/>
      <c r="AF1250" s="34"/>
      <c r="AG1250" s="34"/>
      <c r="AH1250" s="34"/>
      <c r="AI1250" s="3"/>
      <c r="AL1250" s="3"/>
      <c r="AM1250" s="3"/>
      <c r="AN1250" s="3"/>
    </row>
    <row r="1251" spans="1:40" ht="30" customHeight="1" x14ac:dyDescent="0.25">
      <c r="A1251" s="56" t="s">
        <v>74</v>
      </c>
      <c r="B1251" s="57" t="s">
        <v>36</v>
      </c>
      <c r="C1251" s="57">
        <v>123</v>
      </c>
      <c r="D1251" s="57">
        <v>12</v>
      </c>
      <c r="E1251" s="58">
        <v>44489</v>
      </c>
      <c r="F1251" s="59" t="s">
        <v>15037</v>
      </c>
      <c r="G1251" s="57"/>
      <c r="H1251" s="66" t="str">
        <f>IFERROR(VLOOKUP(Abfalldokumentation!$B1251,Artikel!A:C,3,FALSE),Abfalldokumentation!$B1251)</f>
        <v>-</v>
      </c>
      <c r="I1251" s="90" t="str">
        <f>VLOOKUP(V1251,'Linien - BU'!A:B,2,FALSE)</f>
        <v>BU1</v>
      </c>
      <c r="J1251" s="91">
        <f t="shared" si="133"/>
        <v>123</v>
      </c>
      <c r="K1251" s="92">
        <f>Abfalldokumentation!$E1251</f>
        <v>44489</v>
      </c>
      <c r="L1251" s="91" t="str">
        <f>IFERROR(IF(AND(OR(Abfalldokumentation!$I1251="BU3",Abfalldokumentation!$I1251="Verkauf"),Abfalldokumentation!$N1251="Schimmel",Abfalldokumentation!$O1251="keinen Abnehmer/kein Schälpersonal"),"Div. Zipfel, ES ohne Verwendung",VLOOKUP(Abfalldokumentation!$M1251,Produktgruppen!A:B,2,FALSE)),"-")</f>
        <v>Rest</v>
      </c>
      <c r="M1251" s="93" t="str">
        <f>IFERROR(VLOOKUP(Abfalldokumentation!$W1251,Artikel!A:C,3,FALSE),Abfalldokumentation!$W1251)</f>
        <v>-</v>
      </c>
      <c r="N1251" s="94" t="str">
        <f>VLOOKUP(D1251,'Liste Gründe'!A:D,2,FALSE)</f>
        <v>Schimmel</v>
      </c>
      <c r="O1251" s="92" t="str">
        <f>IF(ISBLANK(F1251),VLOOKUP(Abfalldokumentation!$X1251,'Liste Gründe'!A:D,3,FALSE),F1251)</f>
        <v>VOS &gt; Einsatz</v>
      </c>
      <c r="P1251" s="94" t="str">
        <f>IF(ISBLANK(Abfalldokumentation!$G1251),"-",Abfalldokumentation!$G1251)</f>
        <v>-</v>
      </c>
      <c r="Q1251" s="93">
        <f t="shared" si="134"/>
        <v>42</v>
      </c>
      <c r="R1251" s="94" t="str">
        <f t="shared" si="135"/>
        <v>Produkte</v>
      </c>
      <c r="S1251" s="94" t="str">
        <f t="shared" si="136"/>
        <v>BUs</v>
      </c>
      <c r="T1251" s="94" t="str">
        <f t="shared" si="137"/>
        <v>Symptome</v>
      </c>
      <c r="U1251" s="94" t="str">
        <f>IFERROR(VLOOKUP(Abfalldokumentation!$W1251,Kennzahlen!S:U,3,FALSE)*Abfalldokumentation!$J1251,"0")</f>
        <v>0</v>
      </c>
      <c r="V1251" s="93" t="str">
        <f>IF(ISBLANK(A1251),VLOOKUP(Abfalldokumentation!$W1251,'Linien - BU'!R:S,2,FALSE),A1251)</f>
        <v>RWV</v>
      </c>
      <c r="W1251" s="95" t="str">
        <f t="shared" si="138"/>
        <v>-</v>
      </c>
      <c r="X1251" s="108">
        <f t="shared" si="139"/>
        <v>12</v>
      </c>
      <c r="Y1251"/>
      <c r="Z1251" s="3"/>
      <c r="AB1251" s="3"/>
      <c r="AC1251" s="34"/>
      <c r="AD1251" s="3"/>
      <c r="AE1251" s="3"/>
      <c r="AF1251" s="34"/>
      <c r="AG1251" s="34"/>
      <c r="AH1251" s="34"/>
      <c r="AI1251" s="3"/>
      <c r="AL1251" s="3"/>
      <c r="AM1251" s="3"/>
      <c r="AN1251" s="3"/>
    </row>
    <row r="1252" spans="1:40" ht="30" customHeight="1" x14ac:dyDescent="0.25">
      <c r="A1252" s="50" t="s">
        <v>74</v>
      </c>
      <c r="B1252" s="51" t="s">
        <v>36</v>
      </c>
      <c r="C1252" s="51">
        <f>29+55</f>
        <v>84</v>
      </c>
      <c r="D1252" s="51">
        <v>12</v>
      </c>
      <c r="E1252" s="52">
        <v>44489</v>
      </c>
      <c r="F1252" s="53" t="s">
        <v>15037</v>
      </c>
      <c r="G1252" s="51"/>
      <c r="H1252" s="65" t="str">
        <f>IFERROR(VLOOKUP(Abfalldokumentation!$B1252,Artikel!A:C,3,FALSE),Abfalldokumentation!$B1252)</f>
        <v>-</v>
      </c>
      <c r="I1252" s="96" t="str">
        <f>VLOOKUP(V1252,'Linien - BU'!A:B,2,FALSE)</f>
        <v>BU1</v>
      </c>
      <c r="J1252" s="97">
        <f t="shared" si="133"/>
        <v>84</v>
      </c>
      <c r="K1252" s="98">
        <f>Abfalldokumentation!$E1252</f>
        <v>44489</v>
      </c>
      <c r="L1252" s="97" t="str">
        <f>IFERROR(IF(AND(OR(Abfalldokumentation!$I1252="BU3",Abfalldokumentation!$I1252="Verkauf"),Abfalldokumentation!$N1252="Schimmel",Abfalldokumentation!$O1252="keinen Abnehmer/kein Schälpersonal"),"Div. Zipfel, ES ohne Verwendung",VLOOKUP(Abfalldokumentation!$M1252,Produktgruppen!A:B,2,FALSE)),"-")</f>
        <v>Rest</v>
      </c>
      <c r="M1252" s="99" t="str">
        <f>IFERROR(VLOOKUP(Abfalldokumentation!$W1252,Artikel!A:C,3,FALSE),Abfalldokumentation!$W1252)</f>
        <v>-</v>
      </c>
      <c r="N1252" s="100" t="str">
        <f>VLOOKUP(D1252,'Liste Gründe'!A:D,2,FALSE)</f>
        <v>Schimmel</v>
      </c>
      <c r="O1252" s="98" t="str">
        <f>IF(ISBLANK(F1252),VLOOKUP(Abfalldokumentation!$X1252,'Liste Gründe'!A:D,3,FALSE),F1252)</f>
        <v>VOS &gt; Einsatz</v>
      </c>
      <c r="P1252" s="100" t="str">
        <f>IF(ISBLANK(Abfalldokumentation!$G1252),"-",Abfalldokumentation!$G1252)</f>
        <v>-</v>
      </c>
      <c r="Q1252" s="99">
        <f t="shared" si="134"/>
        <v>42</v>
      </c>
      <c r="R1252" s="100" t="str">
        <f t="shared" si="135"/>
        <v>Produkte</v>
      </c>
      <c r="S1252" s="100" t="str">
        <f t="shared" si="136"/>
        <v>BUs</v>
      </c>
      <c r="T1252" s="100" t="str">
        <f t="shared" si="137"/>
        <v>Symptome</v>
      </c>
      <c r="U1252" s="100" t="str">
        <f>IFERROR(VLOOKUP(Abfalldokumentation!$W1252,Kennzahlen!S:U,3,FALSE)*Abfalldokumentation!$J1252,"0")</f>
        <v>0</v>
      </c>
      <c r="V1252" s="99" t="str">
        <f>IF(ISBLANK(A1252),VLOOKUP(Abfalldokumentation!$W1252,'Linien - BU'!R:S,2,FALSE),A1252)</f>
        <v>RWV</v>
      </c>
      <c r="W1252" s="95" t="str">
        <f t="shared" si="138"/>
        <v>-</v>
      </c>
      <c r="X1252" s="108">
        <f t="shared" si="139"/>
        <v>12</v>
      </c>
      <c r="Y1252"/>
      <c r="Z1252" s="3"/>
      <c r="AB1252" s="3"/>
      <c r="AC1252" s="34"/>
      <c r="AD1252" s="3"/>
      <c r="AE1252" s="3"/>
      <c r="AF1252" s="34"/>
      <c r="AG1252" s="34"/>
      <c r="AH1252" s="34"/>
      <c r="AI1252" s="3"/>
      <c r="AL1252" s="3"/>
      <c r="AM1252" s="3"/>
      <c r="AN1252" s="3"/>
    </row>
    <row r="1253" spans="1:40" ht="30" customHeight="1" x14ac:dyDescent="0.25">
      <c r="A1253" s="56" t="s">
        <v>6</v>
      </c>
      <c r="B1253" s="57" t="s">
        <v>36</v>
      </c>
      <c r="C1253" s="57">
        <v>90</v>
      </c>
      <c r="D1253" s="57">
        <v>30</v>
      </c>
      <c r="E1253" s="58">
        <v>44489</v>
      </c>
      <c r="F1253" s="59"/>
      <c r="G1253" s="57"/>
      <c r="H1253" s="66" t="str">
        <f>IFERROR(VLOOKUP(Abfalldokumentation!$B1253,Artikel!A:C,3,FALSE),Abfalldokumentation!$B1253)</f>
        <v>-</v>
      </c>
      <c r="I1253" s="90" t="str">
        <f>VLOOKUP(V1253,'Linien - BU'!A:B,2,FALSE)</f>
        <v>BU1</v>
      </c>
      <c r="J1253" s="91">
        <f t="shared" si="133"/>
        <v>90</v>
      </c>
      <c r="K1253" s="92">
        <f>Abfalldokumentation!$E1253</f>
        <v>44489</v>
      </c>
      <c r="L1253" s="91" t="str">
        <f>IFERROR(IF(AND(OR(Abfalldokumentation!$I1253="BU3",Abfalldokumentation!$I1253="Verkauf"),Abfalldokumentation!$N1253="Schimmel",Abfalldokumentation!$O1253="keinen Abnehmer/kein Schälpersonal"),"Div. Zipfel, ES ohne Verwendung",VLOOKUP(Abfalldokumentation!$M1253,Produktgruppen!A:B,2,FALSE)),"-")</f>
        <v>Rest</v>
      </c>
      <c r="M1253" s="93" t="str">
        <f>IFERROR(VLOOKUP(Abfalldokumentation!$W1253,Artikel!A:C,3,FALSE),Abfalldokumentation!$W1253)</f>
        <v>-</v>
      </c>
      <c r="N1253" s="94" t="str">
        <f>VLOOKUP(D1253,'Liste Gründe'!A:D,2,FALSE)</f>
        <v>Linienbezogen</v>
      </c>
      <c r="O1253" s="92" t="str">
        <f>IF(ISBLANK(F1253),VLOOKUP(Abfalldokumentation!$X1253,'Liste Gründe'!A:D,3,FALSE),F1253)</f>
        <v>Maschinenabfall</v>
      </c>
      <c r="P1253" s="94" t="str">
        <f>IF(ISBLANK(Abfalldokumentation!$G1253),"-",Abfalldokumentation!$G1253)</f>
        <v>-</v>
      </c>
      <c r="Q1253" s="93">
        <f t="shared" si="134"/>
        <v>42</v>
      </c>
      <c r="R1253" s="94" t="str">
        <f t="shared" si="135"/>
        <v>Produkte</v>
      </c>
      <c r="S1253" s="94" t="str">
        <f t="shared" si="136"/>
        <v>BUs</v>
      </c>
      <c r="T1253" s="94" t="str">
        <f t="shared" si="137"/>
        <v>Symptome</v>
      </c>
      <c r="U1253" s="94" t="str">
        <f>IFERROR(VLOOKUP(Abfalldokumentation!$W1253,Kennzahlen!S:U,3,FALSE)*Abfalldokumentation!$J1253,"0")</f>
        <v>0</v>
      </c>
      <c r="V1253" s="93" t="str">
        <f>IF(ISBLANK(A1253),VLOOKUP(Abfalldokumentation!$W1253,'Linien - BU'!R:S,2,FALSE),A1253)</f>
        <v>BU1</v>
      </c>
      <c r="W1253" s="95" t="str">
        <f t="shared" si="138"/>
        <v>-</v>
      </c>
      <c r="X1253" s="108">
        <f t="shared" si="139"/>
        <v>30</v>
      </c>
      <c r="Y1253"/>
      <c r="Z1253" s="3"/>
      <c r="AB1253" s="3"/>
      <c r="AC1253" s="34"/>
      <c r="AD1253" s="3"/>
      <c r="AE1253" s="3"/>
      <c r="AF1253" s="34"/>
      <c r="AG1253" s="34"/>
      <c r="AH1253" s="34"/>
      <c r="AI1253" s="3"/>
      <c r="AL1253" s="3"/>
      <c r="AM1253" s="3"/>
      <c r="AN1253" s="3"/>
    </row>
    <row r="1254" spans="1:40" ht="30" customHeight="1" x14ac:dyDescent="0.25">
      <c r="A1254" s="50" t="s">
        <v>77</v>
      </c>
      <c r="B1254" s="51" t="s">
        <v>36</v>
      </c>
      <c r="C1254" s="51">
        <f>127-75</f>
        <v>52</v>
      </c>
      <c r="D1254" s="51">
        <v>30</v>
      </c>
      <c r="E1254" s="52">
        <v>44489</v>
      </c>
      <c r="F1254" s="53"/>
      <c r="G1254" s="51"/>
      <c r="H1254" s="65" t="str">
        <f>IFERROR(VLOOKUP(Abfalldokumentation!$B1254,Artikel!A:C,3,FALSE),Abfalldokumentation!$B1254)</f>
        <v>-</v>
      </c>
      <c r="I1254" s="96" t="str">
        <f>VLOOKUP(V1254,'Linien - BU'!A:B,2,FALSE)</f>
        <v>BU2</v>
      </c>
      <c r="J1254" s="97">
        <f t="shared" si="133"/>
        <v>52</v>
      </c>
      <c r="K1254" s="98">
        <f>Abfalldokumentation!$E1254</f>
        <v>44489</v>
      </c>
      <c r="L1254" s="97" t="str">
        <f>IFERROR(IF(AND(OR(Abfalldokumentation!$I1254="BU3",Abfalldokumentation!$I1254="Verkauf"),Abfalldokumentation!$N1254="Schimmel",Abfalldokumentation!$O1254="keinen Abnehmer/kein Schälpersonal"),"Div. Zipfel, ES ohne Verwendung",VLOOKUP(Abfalldokumentation!$M1254,Produktgruppen!A:B,2,FALSE)),"-")</f>
        <v>Rest</v>
      </c>
      <c r="M1254" s="99" t="str">
        <f>IFERROR(VLOOKUP(Abfalldokumentation!$W1254,Artikel!A:C,3,FALSE),Abfalldokumentation!$W1254)</f>
        <v>-</v>
      </c>
      <c r="N1254" s="100" t="str">
        <f>VLOOKUP(D1254,'Liste Gründe'!A:D,2,FALSE)</f>
        <v>Linienbezogen</v>
      </c>
      <c r="O1254" s="98" t="str">
        <f>IF(ISBLANK(F1254),VLOOKUP(Abfalldokumentation!$X1254,'Liste Gründe'!A:D,3,FALSE),F1254)</f>
        <v>Maschinenabfall</v>
      </c>
      <c r="P1254" s="100" t="str">
        <f>IF(ISBLANK(Abfalldokumentation!$G1254),"-",Abfalldokumentation!$G1254)</f>
        <v>-</v>
      </c>
      <c r="Q1254" s="99">
        <f t="shared" si="134"/>
        <v>42</v>
      </c>
      <c r="R1254" s="100" t="str">
        <f t="shared" si="135"/>
        <v>Produkte</v>
      </c>
      <c r="S1254" s="100" t="str">
        <f t="shared" si="136"/>
        <v>BUs</v>
      </c>
      <c r="T1254" s="100" t="str">
        <f t="shared" si="137"/>
        <v>Symptome</v>
      </c>
      <c r="U1254" s="100" t="str">
        <f>IFERROR(VLOOKUP(Abfalldokumentation!$W1254,Kennzahlen!S:U,3,FALSE)*Abfalldokumentation!$J1254,"0")</f>
        <v>0</v>
      </c>
      <c r="V1254" s="99" t="str">
        <f>IF(ISBLANK(A1254),VLOOKUP(Abfalldokumentation!$W1254,'Linien - BU'!R:S,2,FALSE),A1254)</f>
        <v>Bu2</v>
      </c>
      <c r="W1254" s="95" t="str">
        <f t="shared" si="138"/>
        <v>-</v>
      </c>
      <c r="X1254" s="108">
        <f t="shared" si="139"/>
        <v>30</v>
      </c>
      <c r="Y1254"/>
      <c r="Z1254" s="3"/>
      <c r="AB1254" s="3"/>
      <c r="AC1254" s="34"/>
      <c r="AD1254" s="3"/>
      <c r="AE1254" s="3"/>
      <c r="AF1254" s="34"/>
      <c r="AG1254" s="34"/>
      <c r="AH1254" s="34"/>
      <c r="AI1254" s="3"/>
      <c r="AL1254" s="3"/>
      <c r="AM1254" s="3"/>
      <c r="AN1254" s="3"/>
    </row>
    <row r="1255" spans="1:40" ht="30" customHeight="1" x14ac:dyDescent="0.25">
      <c r="A1255" s="56">
        <v>3020</v>
      </c>
      <c r="B1255" s="57" t="s">
        <v>36</v>
      </c>
      <c r="C1255" s="57">
        <v>29</v>
      </c>
      <c r="D1255" s="57">
        <v>31</v>
      </c>
      <c r="E1255" s="58">
        <v>44489</v>
      </c>
      <c r="F1255" s="59" t="s">
        <v>186</v>
      </c>
      <c r="G1255" s="57"/>
      <c r="H1255" s="66" t="str">
        <f>IFERROR(VLOOKUP(Abfalldokumentation!$B1255,Artikel!A:C,3,FALSE),Abfalldokumentation!$B1255)</f>
        <v>-</v>
      </c>
      <c r="I1255" s="90" t="str">
        <f>VLOOKUP(V1255,'Linien - BU'!A:B,2,FALSE)</f>
        <v>BU1</v>
      </c>
      <c r="J1255" s="91">
        <f t="shared" si="133"/>
        <v>29</v>
      </c>
      <c r="K1255" s="92">
        <f>Abfalldokumentation!$E1255</f>
        <v>44489</v>
      </c>
      <c r="L1255" s="91" t="str">
        <f>IFERROR(IF(AND(OR(Abfalldokumentation!$I1255="BU3",Abfalldokumentation!$I1255="Verkauf"),Abfalldokumentation!$N1255="Schimmel",Abfalldokumentation!$O1255="keinen Abnehmer/kein Schälpersonal"),"Div. Zipfel, ES ohne Verwendung",VLOOKUP(Abfalldokumentation!$M1255,Produktgruppen!A:B,2,FALSE)),"-")</f>
        <v>Rest</v>
      </c>
      <c r="M1255" s="93" t="str">
        <f>IFERROR(VLOOKUP(Abfalldokumentation!$W1255,Artikel!A:C,3,FALSE),Abfalldokumentation!$W1255)</f>
        <v>-</v>
      </c>
      <c r="N1255" s="94" t="str">
        <f>VLOOKUP(D1255,'Liste Gründe'!A:D,2,FALSE)</f>
        <v>Linienbezogen</v>
      </c>
      <c r="O1255" s="92" t="str">
        <f>IF(ISBLANK(F1255),VLOOKUP(Abfalldokumentation!$X1255,'Liste Gründe'!A:D,3,FALSE),F1255)</f>
        <v>Bodenabfall Abfüllung</v>
      </c>
      <c r="P1255" s="94" t="str">
        <f>IF(ISBLANK(Abfalldokumentation!$G1255),"-",Abfalldokumentation!$G1255)</f>
        <v>-</v>
      </c>
      <c r="Q1255" s="93">
        <f t="shared" si="134"/>
        <v>42</v>
      </c>
      <c r="R1255" s="94" t="str">
        <f t="shared" si="135"/>
        <v>Produkte</v>
      </c>
      <c r="S1255" s="94" t="str">
        <f t="shared" si="136"/>
        <v>BUs</v>
      </c>
      <c r="T1255" s="94" t="str">
        <f t="shared" si="137"/>
        <v>Symptome</v>
      </c>
      <c r="U1255" s="94" t="str">
        <f>IFERROR(VLOOKUP(Abfalldokumentation!$W1255,Kennzahlen!S:U,3,FALSE)*Abfalldokumentation!$J1255,"0")</f>
        <v>0</v>
      </c>
      <c r="V1255" s="93">
        <f>IF(ISBLANK(A1255),VLOOKUP(Abfalldokumentation!$W1255,'Linien - BU'!R:S,2,FALSE),A1255)</f>
        <v>3020</v>
      </c>
      <c r="W1255" s="95" t="str">
        <f t="shared" si="138"/>
        <v>-</v>
      </c>
      <c r="X1255" s="108">
        <f t="shared" si="139"/>
        <v>31</v>
      </c>
      <c r="Y1255"/>
      <c r="Z1255" s="3"/>
      <c r="AB1255" s="3"/>
      <c r="AC1255" s="34"/>
      <c r="AD1255" s="3"/>
      <c r="AE1255" s="3"/>
      <c r="AF1255" s="34"/>
      <c r="AG1255" s="34"/>
      <c r="AH1255" s="34"/>
      <c r="AI1255" s="3"/>
      <c r="AL1255" s="3"/>
      <c r="AM1255" s="3"/>
      <c r="AN1255" s="3"/>
    </row>
    <row r="1256" spans="1:40" ht="30" customHeight="1" x14ac:dyDescent="0.25">
      <c r="A1256" s="50">
        <v>3020</v>
      </c>
      <c r="B1256" s="51" t="s">
        <v>36</v>
      </c>
      <c r="C1256" s="51">
        <v>21.6</v>
      </c>
      <c r="D1256" s="51">
        <v>30</v>
      </c>
      <c r="E1256" s="52">
        <v>44489</v>
      </c>
      <c r="F1256" s="53"/>
      <c r="G1256" s="51"/>
      <c r="H1256" s="65" t="str">
        <f>IFERROR(VLOOKUP(Abfalldokumentation!$B1256,Artikel!A:C,3,FALSE),Abfalldokumentation!$B1256)</f>
        <v>-</v>
      </c>
      <c r="I1256" s="96" t="str">
        <f>VLOOKUP(V1256,'Linien - BU'!A:B,2,FALSE)</f>
        <v>BU1</v>
      </c>
      <c r="J1256" s="97">
        <f t="shared" si="133"/>
        <v>21.6</v>
      </c>
      <c r="K1256" s="98">
        <f>Abfalldokumentation!$E1256</f>
        <v>44489</v>
      </c>
      <c r="L1256" s="97" t="str">
        <f>IFERROR(IF(AND(OR(Abfalldokumentation!$I1256="BU3",Abfalldokumentation!$I1256="Verkauf"),Abfalldokumentation!$N1256="Schimmel",Abfalldokumentation!$O1256="keinen Abnehmer/kein Schälpersonal"),"Div. Zipfel, ES ohne Verwendung",VLOOKUP(Abfalldokumentation!$M1256,Produktgruppen!A:B,2,FALSE)),"-")</f>
        <v>Rest</v>
      </c>
      <c r="M1256" s="99" t="str">
        <f>IFERROR(VLOOKUP(Abfalldokumentation!$W1256,Artikel!A:C,3,FALSE),Abfalldokumentation!$W1256)</f>
        <v>-</v>
      </c>
      <c r="N1256" s="100" t="str">
        <f>VLOOKUP(D1256,'Liste Gründe'!A:D,2,FALSE)</f>
        <v>Linienbezogen</v>
      </c>
      <c r="O1256" s="98" t="str">
        <f>IF(ISBLANK(F1256),VLOOKUP(Abfalldokumentation!$X1256,'Liste Gründe'!A:D,3,FALSE),F1256)</f>
        <v>Maschinenabfall</v>
      </c>
      <c r="P1256" s="100" t="str">
        <f>IF(ISBLANK(Abfalldokumentation!$G1256),"-",Abfalldokumentation!$G1256)</f>
        <v>-</v>
      </c>
      <c r="Q1256" s="99">
        <f t="shared" si="134"/>
        <v>42</v>
      </c>
      <c r="R1256" s="100" t="str">
        <f t="shared" si="135"/>
        <v>Produkte</v>
      </c>
      <c r="S1256" s="100" t="str">
        <f t="shared" si="136"/>
        <v>BUs</v>
      </c>
      <c r="T1256" s="100" t="str">
        <f t="shared" si="137"/>
        <v>Symptome</v>
      </c>
      <c r="U1256" s="100" t="str">
        <f>IFERROR(VLOOKUP(Abfalldokumentation!$W1256,Kennzahlen!S:U,3,FALSE)*Abfalldokumentation!$J1256,"0")</f>
        <v>0</v>
      </c>
      <c r="V1256" s="99">
        <f>IF(ISBLANK(A1256),VLOOKUP(Abfalldokumentation!$W1256,'Linien - BU'!R:S,2,FALSE),A1256)</f>
        <v>3020</v>
      </c>
      <c r="W1256" s="95" t="str">
        <f t="shared" si="138"/>
        <v>-</v>
      </c>
      <c r="X1256" s="108">
        <f t="shared" si="139"/>
        <v>30</v>
      </c>
      <c r="Y1256"/>
      <c r="Z1256" s="3"/>
      <c r="AB1256" s="3"/>
      <c r="AC1256" s="34"/>
      <c r="AD1256" s="3"/>
      <c r="AE1256" s="3"/>
      <c r="AF1256" s="34"/>
      <c r="AG1256" s="34"/>
      <c r="AH1256" s="34"/>
      <c r="AI1256" s="3"/>
      <c r="AL1256" s="3"/>
      <c r="AM1256" s="3"/>
      <c r="AN1256" s="3"/>
    </row>
    <row r="1257" spans="1:40" ht="30" customHeight="1" x14ac:dyDescent="0.25">
      <c r="A1257" s="56">
        <v>3020</v>
      </c>
      <c r="B1257" s="57" t="s">
        <v>36</v>
      </c>
      <c r="C1257" s="57">
        <f>492-434</f>
        <v>58</v>
      </c>
      <c r="D1257" s="57">
        <v>30</v>
      </c>
      <c r="E1257" s="58">
        <v>44489</v>
      </c>
      <c r="F1257" s="59"/>
      <c r="G1257" s="57"/>
      <c r="H1257" s="66" t="str">
        <f>IFERROR(VLOOKUP(Abfalldokumentation!$B1257,Artikel!A:C,3,FALSE),Abfalldokumentation!$B1257)</f>
        <v>-</v>
      </c>
      <c r="I1257" s="90" t="str">
        <f>VLOOKUP(V1257,'Linien - BU'!A:B,2,FALSE)</f>
        <v>BU1</v>
      </c>
      <c r="J1257" s="91">
        <f t="shared" si="133"/>
        <v>58</v>
      </c>
      <c r="K1257" s="92">
        <f>Abfalldokumentation!$E1257</f>
        <v>44489</v>
      </c>
      <c r="L1257" s="91" t="str">
        <f>IFERROR(IF(AND(OR(Abfalldokumentation!$I1257="BU3",Abfalldokumentation!$I1257="Verkauf"),Abfalldokumentation!$N1257="Schimmel",Abfalldokumentation!$O1257="keinen Abnehmer/kein Schälpersonal"),"Div. Zipfel, ES ohne Verwendung",VLOOKUP(Abfalldokumentation!$M1257,Produktgruppen!A:B,2,FALSE)),"-")</f>
        <v>Rest</v>
      </c>
      <c r="M1257" s="93" t="str">
        <f>IFERROR(VLOOKUP(Abfalldokumentation!$W1257,Artikel!A:C,3,FALSE),Abfalldokumentation!$W1257)</f>
        <v>-</v>
      </c>
      <c r="N1257" s="94" t="str">
        <f>VLOOKUP(D1257,'Liste Gründe'!A:D,2,FALSE)</f>
        <v>Linienbezogen</v>
      </c>
      <c r="O1257" s="92" t="str">
        <f>IF(ISBLANK(F1257),VLOOKUP(Abfalldokumentation!$X1257,'Liste Gründe'!A:D,3,FALSE),F1257)</f>
        <v>Maschinenabfall</v>
      </c>
      <c r="P1257" s="94" t="str">
        <f>IF(ISBLANK(Abfalldokumentation!$G1257),"-",Abfalldokumentation!$G1257)</f>
        <v>-</v>
      </c>
      <c r="Q1257" s="93">
        <f t="shared" si="134"/>
        <v>42</v>
      </c>
      <c r="R1257" s="94" t="str">
        <f t="shared" si="135"/>
        <v>Produkte</v>
      </c>
      <c r="S1257" s="94" t="str">
        <f t="shared" si="136"/>
        <v>BUs</v>
      </c>
      <c r="T1257" s="94" t="str">
        <f t="shared" si="137"/>
        <v>Symptome</v>
      </c>
      <c r="U1257" s="94" t="str">
        <f>IFERROR(VLOOKUP(Abfalldokumentation!$W1257,Kennzahlen!S:U,3,FALSE)*Abfalldokumentation!$J1257,"0")</f>
        <v>0</v>
      </c>
      <c r="V1257" s="93">
        <f>IF(ISBLANK(A1257),VLOOKUP(Abfalldokumentation!$W1257,'Linien - BU'!R:S,2,FALSE),A1257)</f>
        <v>3020</v>
      </c>
      <c r="W1257" s="95" t="str">
        <f t="shared" si="138"/>
        <v>-</v>
      </c>
      <c r="X1257" s="108">
        <f t="shared" si="139"/>
        <v>30</v>
      </c>
      <c r="Y1257"/>
      <c r="Z1257" s="3"/>
      <c r="AB1257" s="3"/>
      <c r="AC1257" s="34"/>
      <c r="AD1257" s="3"/>
      <c r="AE1257" s="3"/>
      <c r="AF1257" s="34"/>
      <c r="AG1257" s="34"/>
      <c r="AH1257" s="34"/>
      <c r="AI1257" s="3"/>
      <c r="AL1257" s="3"/>
      <c r="AM1257" s="3"/>
      <c r="AN1257" s="3"/>
    </row>
    <row r="1258" spans="1:40" ht="30" customHeight="1" x14ac:dyDescent="0.25">
      <c r="A1258" s="50" t="s">
        <v>140</v>
      </c>
      <c r="B1258" s="51" t="s">
        <v>36</v>
      </c>
      <c r="C1258" s="51">
        <v>14.5</v>
      </c>
      <c r="D1258" s="51">
        <v>74</v>
      </c>
      <c r="E1258" s="52">
        <v>44489</v>
      </c>
      <c r="F1258" s="53"/>
      <c r="G1258" s="51"/>
      <c r="H1258" s="65" t="str">
        <f>IFERROR(VLOOKUP(Abfalldokumentation!$B1258,Artikel!A:C,3,FALSE),Abfalldokumentation!$B1258)</f>
        <v>-</v>
      </c>
      <c r="I1258" s="96" t="str">
        <f>VLOOKUP(V1258,'Linien - BU'!A:B,2,FALSE)</f>
        <v>Rest</v>
      </c>
      <c r="J1258" s="97">
        <f t="shared" si="133"/>
        <v>14.5</v>
      </c>
      <c r="K1258" s="98">
        <f>Abfalldokumentation!$E1258</f>
        <v>44489</v>
      </c>
      <c r="L1258" s="97" t="str">
        <f>IFERROR(IF(AND(OR(Abfalldokumentation!$I1258="BU3",Abfalldokumentation!$I1258="Verkauf"),Abfalldokumentation!$N1258="Schimmel",Abfalldokumentation!$O1258="keinen Abnehmer/kein Schälpersonal"),"Div. Zipfel, ES ohne Verwendung",VLOOKUP(Abfalldokumentation!$M1258,Produktgruppen!A:B,2,FALSE)),"-")</f>
        <v>Rest</v>
      </c>
      <c r="M1258" s="99" t="str">
        <f>IFERROR(VLOOKUP(Abfalldokumentation!$W1258,Artikel!A:C,3,FALSE),Abfalldokumentation!$W1258)</f>
        <v>-</v>
      </c>
      <c r="N1258" s="100" t="str">
        <f>VLOOKUP(D1258,'Liste Gründe'!A:D,2,FALSE)</f>
        <v>Qualitätssicherung</v>
      </c>
      <c r="O1258" s="98" t="str">
        <f>IF(ISBLANK(F1258),VLOOKUP(Abfalldokumentation!$X1258,'Liste Gründe'!A:D,3,FALSE),F1258)</f>
        <v>Sensorik</v>
      </c>
      <c r="P1258" s="100" t="str">
        <f>IF(ISBLANK(Abfalldokumentation!$G1258),"-",Abfalldokumentation!$G1258)</f>
        <v>-</v>
      </c>
      <c r="Q1258" s="99">
        <f t="shared" si="134"/>
        <v>42</v>
      </c>
      <c r="R1258" s="100" t="str">
        <f t="shared" si="135"/>
        <v>Produkte</v>
      </c>
      <c r="S1258" s="100" t="str">
        <f t="shared" si="136"/>
        <v>BUs</v>
      </c>
      <c r="T1258" s="100" t="str">
        <f t="shared" si="137"/>
        <v>Symptome</v>
      </c>
      <c r="U1258" s="100" t="str">
        <f>IFERROR(VLOOKUP(Abfalldokumentation!$W1258,Kennzahlen!S:U,3,FALSE)*Abfalldokumentation!$J1258,"0")</f>
        <v>0</v>
      </c>
      <c r="V1258" s="99" t="str">
        <f>IF(ISBLANK(A1258),VLOOKUP(Abfalldokumentation!$W1258,'Linien - BU'!R:S,2,FALSE),A1258)</f>
        <v>QM</v>
      </c>
      <c r="W1258" s="95" t="str">
        <f t="shared" si="138"/>
        <v>-</v>
      </c>
      <c r="X1258" s="108">
        <f t="shared" si="139"/>
        <v>74</v>
      </c>
      <c r="Y1258"/>
      <c r="Z1258" s="3"/>
      <c r="AB1258" s="3"/>
      <c r="AC1258" s="34"/>
      <c r="AD1258" s="3"/>
      <c r="AE1258" s="3"/>
      <c r="AF1258" s="34"/>
      <c r="AG1258" s="34"/>
      <c r="AH1258" s="34"/>
      <c r="AI1258" s="3"/>
      <c r="AL1258" s="3"/>
      <c r="AM1258" s="3"/>
      <c r="AN1258" s="3"/>
    </row>
    <row r="1259" spans="1:40" ht="30" customHeight="1" x14ac:dyDescent="0.25">
      <c r="A1259" s="56" t="s">
        <v>309</v>
      </c>
      <c r="B1259" s="57" t="s">
        <v>36</v>
      </c>
      <c r="C1259" s="57">
        <v>2.2000000000000002</v>
      </c>
      <c r="D1259" s="57">
        <v>30</v>
      </c>
      <c r="E1259" s="58">
        <v>44489</v>
      </c>
      <c r="F1259" s="59"/>
      <c r="G1259" s="57"/>
      <c r="H1259" s="66" t="str">
        <f>IFERROR(VLOOKUP(Abfalldokumentation!$B1259,Artikel!A:C,3,FALSE),Abfalldokumentation!$B1259)</f>
        <v>-</v>
      </c>
      <c r="I1259" s="90" t="str">
        <f>VLOOKUP(V1259,'Linien - BU'!A:B,2,FALSE)</f>
        <v>BU3</v>
      </c>
      <c r="J1259" s="91">
        <f t="shared" si="133"/>
        <v>2.2000000000000002</v>
      </c>
      <c r="K1259" s="92">
        <f>Abfalldokumentation!$E1259</f>
        <v>44489</v>
      </c>
      <c r="L1259" s="91" t="str">
        <f>IFERROR(IF(AND(OR(Abfalldokumentation!$I1259="BU3",Abfalldokumentation!$I1259="Verkauf"),Abfalldokumentation!$N1259="Schimmel",Abfalldokumentation!$O1259="keinen Abnehmer/kein Schälpersonal"),"Div. Zipfel, ES ohne Verwendung",VLOOKUP(Abfalldokumentation!$M1259,Produktgruppen!A:B,2,FALSE)),"-")</f>
        <v>Rest</v>
      </c>
      <c r="M1259" s="93" t="str">
        <f>IFERROR(VLOOKUP(Abfalldokumentation!$W1259,Artikel!A:C,3,FALSE),Abfalldokumentation!$W1259)</f>
        <v>-</v>
      </c>
      <c r="N1259" s="94" t="str">
        <f>VLOOKUP(D1259,'Liste Gründe'!A:D,2,FALSE)</f>
        <v>Linienbezogen</v>
      </c>
      <c r="O1259" s="92" t="str">
        <f>IF(ISBLANK(F1259),VLOOKUP(Abfalldokumentation!$X1259,'Liste Gründe'!A:D,3,FALSE),F1259)</f>
        <v>Maschinenabfall</v>
      </c>
      <c r="P1259" s="94" t="str">
        <f>IF(ISBLANK(Abfalldokumentation!$G1259),"-",Abfalldokumentation!$G1259)</f>
        <v>-</v>
      </c>
      <c r="Q1259" s="93">
        <f t="shared" si="134"/>
        <v>42</v>
      </c>
      <c r="R1259" s="94" t="str">
        <f t="shared" si="135"/>
        <v>Produkte</v>
      </c>
      <c r="S1259" s="94" t="str">
        <f t="shared" si="136"/>
        <v>BUs</v>
      </c>
      <c r="T1259" s="94" t="str">
        <f t="shared" si="137"/>
        <v>Symptome</v>
      </c>
      <c r="U1259" s="94" t="str">
        <f>IFERROR(VLOOKUP(Abfalldokumentation!$W1259,Kennzahlen!S:U,3,FALSE)*Abfalldokumentation!$J1259,"0")</f>
        <v>0</v>
      </c>
      <c r="V1259" s="93" t="str">
        <f>IF(ISBLANK(A1259),VLOOKUP(Abfalldokumentation!$W1259,'Linien - BU'!R:S,2,FALSE),A1259)</f>
        <v>Spezialitäten</v>
      </c>
      <c r="W1259" s="95" t="str">
        <f t="shared" si="138"/>
        <v>-</v>
      </c>
      <c r="X1259" s="108">
        <f t="shared" si="139"/>
        <v>30</v>
      </c>
      <c r="Y1259"/>
      <c r="Z1259" s="3"/>
      <c r="AB1259" s="3"/>
      <c r="AC1259" s="34"/>
      <c r="AD1259" s="3"/>
      <c r="AE1259" s="3"/>
      <c r="AF1259" s="34"/>
      <c r="AG1259" s="34"/>
      <c r="AH1259" s="34"/>
      <c r="AI1259" s="3"/>
      <c r="AL1259" s="3"/>
      <c r="AM1259" s="3"/>
      <c r="AN1259" s="3"/>
    </row>
    <row r="1260" spans="1:40" ht="30" customHeight="1" x14ac:dyDescent="0.25">
      <c r="A1260" s="50" t="s">
        <v>37</v>
      </c>
      <c r="B1260" s="51" t="s">
        <v>36</v>
      </c>
      <c r="C1260" s="51">
        <v>8</v>
      </c>
      <c r="D1260" s="51">
        <v>30</v>
      </c>
      <c r="E1260" s="52">
        <v>44489</v>
      </c>
      <c r="F1260" s="53"/>
      <c r="G1260" s="51"/>
      <c r="H1260" s="65" t="str">
        <f>IFERROR(VLOOKUP(Abfalldokumentation!$B1260,Artikel!A:C,3,FALSE),Abfalldokumentation!$B1260)</f>
        <v>-</v>
      </c>
      <c r="I1260" s="96" t="str">
        <f>VLOOKUP(V1260,'Linien - BU'!A:B,2,FALSE)</f>
        <v>BU3</v>
      </c>
      <c r="J1260" s="97">
        <f t="shared" si="133"/>
        <v>8</v>
      </c>
      <c r="K1260" s="98">
        <f>Abfalldokumentation!$E1260</f>
        <v>44489</v>
      </c>
      <c r="L1260" s="97" t="str">
        <f>IFERROR(IF(AND(OR(Abfalldokumentation!$I1260="BU3",Abfalldokumentation!$I1260="Verkauf"),Abfalldokumentation!$N1260="Schimmel",Abfalldokumentation!$O1260="keinen Abnehmer/kein Schälpersonal"),"Div. Zipfel, ES ohne Verwendung",VLOOKUP(Abfalldokumentation!$M1260,Produktgruppen!A:B,2,FALSE)),"-")</f>
        <v>Rest</v>
      </c>
      <c r="M1260" s="99" t="str">
        <f>IFERROR(VLOOKUP(Abfalldokumentation!$W1260,Artikel!A:C,3,FALSE),Abfalldokumentation!$W1260)</f>
        <v>-</v>
      </c>
      <c r="N1260" s="100" t="str">
        <f>VLOOKUP(D1260,'Liste Gründe'!A:D,2,FALSE)</f>
        <v>Linienbezogen</v>
      </c>
      <c r="O1260" s="98" t="str">
        <f>IF(ISBLANK(F1260),VLOOKUP(Abfalldokumentation!$X1260,'Liste Gründe'!A:D,3,FALSE),F1260)</f>
        <v>Maschinenabfall</v>
      </c>
      <c r="P1260" s="100" t="str">
        <f>IF(ISBLANK(Abfalldokumentation!$G1260),"-",Abfalldokumentation!$G1260)</f>
        <v>-</v>
      </c>
      <c r="Q1260" s="99">
        <f t="shared" si="134"/>
        <v>42</v>
      </c>
      <c r="R1260" s="100" t="str">
        <f t="shared" si="135"/>
        <v>Produkte</v>
      </c>
      <c r="S1260" s="100" t="str">
        <f t="shared" si="136"/>
        <v>BUs</v>
      </c>
      <c r="T1260" s="100" t="str">
        <f t="shared" si="137"/>
        <v>Symptome</v>
      </c>
      <c r="U1260" s="100" t="str">
        <f>IFERROR(VLOOKUP(Abfalldokumentation!$W1260,Kennzahlen!S:U,3,FALSE)*Abfalldokumentation!$J1260,"0")</f>
        <v>0</v>
      </c>
      <c r="V1260" s="99" t="str">
        <f>IF(ISBLANK(A1260),VLOOKUP(Abfalldokumentation!$W1260,'Linien - BU'!R:S,2,FALSE),A1260)</f>
        <v>L33</v>
      </c>
      <c r="W1260" s="95" t="str">
        <f t="shared" si="138"/>
        <v>-</v>
      </c>
      <c r="X1260" s="108">
        <f t="shared" si="139"/>
        <v>30</v>
      </c>
      <c r="Y1260"/>
      <c r="Z1260" s="3"/>
      <c r="AB1260" s="3"/>
      <c r="AC1260" s="34"/>
      <c r="AD1260" s="3"/>
      <c r="AE1260" s="3"/>
      <c r="AF1260" s="34"/>
      <c r="AG1260" s="34"/>
      <c r="AH1260" s="34"/>
      <c r="AI1260" s="3"/>
      <c r="AL1260" s="3"/>
      <c r="AM1260" s="3"/>
      <c r="AN1260" s="3"/>
    </row>
    <row r="1261" spans="1:40" ht="30" customHeight="1" x14ac:dyDescent="0.25">
      <c r="A1261" s="56" t="s">
        <v>88</v>
      </c>
      <c r="B1261" s="57" t="s">
        <v>36</v>
      </c>
      <c r="C1261" s="57">
        <v>7.6</v>
      </c>
      <c r="D1261" s="57">
        <v>30</v>
      </c>
      <c r="E1261" s="58">
        <v>44489</v>
      </c>
      <c r="F1261" s="59"/>
      <c r="G1261" s="57"/>
      <c r="H1261" s="66" t="str">
        <f>IFERROR(VLOOKUP(Abfalldokumentation!$B1261,Artikel!A:C,3,FALSE),Abfalldokumentation!$B1261)</f>
        <v>-</v>
      </c>
      <c r="I1261" s="90" t="str">
        <f>VLOOKUP(V1261,'Linien - BU'!A:B,2,FALSE)</f>
        <v>BU3</v>
      </c>
      <c r="J1261" s="91">
        <f t="shared" si="133"/>
        <v>7.6</v>
      </c>
      <c r="K1261" s="92">
        <f>Abfalldokumentation!$E1261</f>
        <v>44489</v>
      </c>
      <c r="L1261" s="91" t="str">
        <f>IFERROR(IF(AND(OR(Abfalldokumentation!$I1261="BU3",Abfalldokumentation!$I1261="Verkauf"),Abfalldokumentation!$N1261="Schimmel",Abfalldokumentation!$O1261="keinen Abnehmer/kein Schälpersonal"),"Div. Zipfel, ES ohne Verwendung",VLOOKUP(Abfalldokumentation!$M1261,Produktgruppen!A:B,2,FALSE)),"-")</f>
        <v>Rest</v>
      </c>
      <c r="M1261" s="93" t="str">
        <f>IFERROR(VLOOKUP(Abfalldokumentation!$W1261,Artikel!A:C,3,FALSE),Abfalldokumentation!$W1261)</f>
        <v>-</v>
      </c>
      <c r="N1261" s="94" t="str">
        <f>VLOOKUP(D1261,'Liste Gründe'!A:D,2,FALSE)</f>
        <v>Linienbezogen</v>
      </c>
      <c r="O1261" s="92" t="str">
        <f>IF(ISBLANK(F1261),VLOOKUP(Abfalldokumentation!$X1261,'Liste Gründe'!A:D,3,FALSE),F1261)</f>
        <v>Maschinenabfall</v>
      </c>
      <c r="P1261" s="94" t="str">
        <f>IF(ISBLANK(Abfalldokumentation!$G1261),"-",Abfalldokumentation!$G1261)</f>
        <v>-</v>
      </c>
      <c r="Q1261" s="93">
        <f t="shared" si="134"/>
        <v>42</v>
      </c>
      <c r="R1261" s="94" t="str">
        <f t="shared" si="135"/>
        <v>Produkte</v>
      </c>
      <c r="S1261" s="94" t="str">
        <f t="shared" si="136"/>
        <v>BUs</v>
      </c>
      <c r="T1261" s="94" t="str">
        <f t="shared" si="137"/>
        <v>Symptome</v>
      </c>
      <c r="U1261" s="94" t="str">
        <f>IFERROR(VLOOKUP(Abfalldokumentation!$W1261,Kennzahlen!S:U,3,FALSE)*Abfalldokumentation!$J1261,"0")</f>
        <v>0</v>
      </c>
      <c r="V1261" s="93" t="str">
        <f>IF(ISBLANK(A1261),VLOOKUP(Abfalldokumentation!$W1261,'Linien - BU'!R:S,2,FALSE),A1261)</f>
        <v>Bu3</v>
      </c>
      <c r="W1261" s="95" t="str">
        <f t="shared" si="138"/>
        <v>-</v>
      </c>
      <c r="X1261" s="108">
        <f t="shared" si="139"/>
        <v>30</v>
      </c>
      <c r="Y1261"/>
      <c r="Z1261" s="3"/>
      <c r="AB1261" s="3"/>
      <c r="AC1261" s="34"/>
      <c r="AD1261" s="3"/>
      <c r="AE1261" s="3"/>
      <c r="AF1261" s="34"/>
      <c r="AG1261" s="34"/>
      <c r="AH1261" s="34"/>
      <c r="AI1261" s="3"/>
      <c r="AL1261" s="3"/>
      <c r="AM1261" s="3"/>
      <c r="AN1261" s="3"/>
    </row>
    <row r="1262" spans="1:40" ht="30" customHeight="1" x14ac:dyDescent="0.25">
      <c r="A1262" s="50">
        <v>3020</v>
      </c>
      <c r="B1262" s="51" t="s">
        <v>36</v>
      </c>
      <c r="C1262" s="51">
        <v>80.400000000000006</v>
      </c>
      <c r="D1262" s="51">
        <v>10</v>
      </c>
      <c r="E1262" s="52">
        <v>44489</v>
      </c>
      <c r="F1262" s="53"/>
      <c r="G1262" s="51"/>
      <c r="H1262" s="65" t="str">
        <f>IFERROR(VLOOKUP(Abfalldokumentation!$B1262,Artikel!A:C,3,FALSE),Abfalldokumentation!$B1262)</f>
        <v>-</v>
      </c>
      <c r="I1262" s="96" t="str">
        <f>VLOOKUP(V1262,'Linien - BU'!A:B,2,FALSE)</f>
        <v>BU1</v>
      </c>
      <c r="J1262" s="97">
        <f t="shared" si="133"/>
        <v>80.400000000000006</v>
      </c>
      <c r="K1262" s="98">
        <f>Abfalldokumentation!$E1262</f>
        <v>44489</v>
      </c>
      <c r="L1262" s="97" t="str">
        <f>IFERROR(IF(AND(OR(Abfalldokumentation!$I1262="BU3",Abfalldokumentation!$I1262="Verkauf"),Abfalldokumentation!$N1262="Schimmel",Abfalldokumentation!$O1262="keinen Abnehmer/kein Schälpersonal"),"Div. Zipfel, ES ohne Verwendung",VLOOKUP(Abfalldokumentation!$M1262,Produktgruppen!A:B,2,FALSE)),"-")</f>
        <v>Rest</v>
      </c>
      <c r="M1262" s="99" t="str">
        <f>IFERROR(VLOOKUP(Abfalldokumentation!$W1262,Artikel!A:C,3,FALSE),Abfalldokumentation!$W1262)</f>
        <v>-</v>
      </c>
      <c r="N1262" s="100" t="str">
        <f>VLOOKUP(D1262,'Liste Gründe'!A:D,2,FALSE)</f>
        <v>Linienbezogen</v>
      </c>
      <c r="O1262" s="98" t="str">
        <f>IF(ISBLANK(F1262),VLOOKUP(Abfalldokumentation!$X1262,'Liste Gründe'!A:D,3,FALSE),F1262)</f>
        <v>Reinigung</v>
      </c>
      <c r="P1262" s="100" t="str">
        <f>IF(ISBLANK(Abfalldokumentation!$G1262),"-",Abfalldokumentation!$G1262)</f>
        <v>-</v>
      </c>
      <c r="Q1262" s="99">
        <f t="shared" si="134"/>
        <v>42</v>
      </c>
      <c r="R1262" s="100" t="str">
        <f t="shared" si="135"/>
        <v>Produkte</v>
      </c>
      <c r="S1262" s="100" t="str">
        <f t="shared" si="136"/>
        <v>BUs</v>
      </c>
      <c r="T1262" s="100" t="str">
        <f t="shared" si="137"/>
        <v>Symptome</v>
      </c>
      <c r="U1262" s="100" t="str">
        <f>IFERROR(VLOOKUP(Abfalldokumentation!$W1262,Kennzahlen!S:U,3,FALSE)*Abfalldokumentation!$J1262,"0")</f>
        <v>0</v>
      </c>
      <c r="V1262" s="99">
        <f>IF(ISBLANK(A1262),VLOOKUP(Abfalldokumentation!$W1262,'Linien - BU'!R:S,2,FALSE),A1262)</f>
        <v>3020</v>
      </c>
      <c r="W1262" s="95" t="str">
        <f t="shared" si="138"/>
        <v>-</v>
      </c>
      <c r="X1262" s="108">
        <f t="shared" si="139"/>
        <v>10</v>
      </c>
      <c r="Y1262"/>
      <c r="Z1262" s="3"/>
      <c r="AB1262" s="3"/>
      <c r="AC1262" s="34"/>
      <c r="AD1262" s="3"/>
      <c r="AE1262" s="3"/>
      <c r="AF1262" s="34"/>
      <c r="AG1262" s="34"/>
      <c r="AH1262" s="34"/>
      <c r="AI1262" s="3"/>
      <c r="AL1262" s="3"/>
      <c r="AM1262" s="3"/>
      <c r="AN1262" s="3"/>
    </row>
    <row r="1263" spans="1:40" ht="30" customHeight="1" x14ac:dyDescent="0.25">
      <c r="A1263" s="56">
        <v>3020</v>
      </c>
      <c r="B1263" s="57" t="s">
        <v>36</v>
      </c>
      <c r="C1263" s="57">
        <v>50</v>
      </c>
      <c r="D1263" s="57">
        <v>10</v>
      </c>
      <c r="E1263" s="58">
        <v>44489</v>
      </c>
      <c r="F1263" s="59"/>
      <c r="G1263" s="57"/>
      <c r="H1263" s="66" t="str">
        <f>IFERROR(VLOOKUP(Abfalldokumentation!$B1263,Artikel!A:C,3,FALSE),Abfalldokumentation!$B1263)</f>
        <v>-</v>
      </c>
      <c r="I1263" s="90" t="str">
        <f>VLOOKUP(V1263,'Linien - BU'!A:B,2,FALSE)</f>
        <v>BU1</v>
      </c>
      <c r="J1263" s="91">
        <f t="shared" si="133"/>
        <v>50</v>
      </c>
      <c r="K1263" s="92">
        <f>Abfalldokumentation!$E1263</f>
        <v>44489</v>
      </c>
      <c r="L1263" s="91" t="str">
        <f>IFERROR(IF(AND(OR(Abfalldokumentation!$I1263="BU3",Abfalldokumentation!$I1263="Verkauf"),Abfalldokumentation!$N1263="Schimmel",Abfalldokumentation!$O1263="keinen Abnehmer/kein Schälpersonal"),"Div. Zipfel, ES ohne Verwendung",VLOOKUP(Abfalldokumentation!$M1263,Produktgruppen!A:B,2,FALSE)),"-")</f>
        <v>Rest</v>
      </c>
      <c r="M1263" s="93" t="str">
        <f>IFERROR(VLOOKUP(Abfalldokumentation!$W1263,Artikel!A:C,3,FALSE),Abfalldokumentation!$W1263)</f>
        <v>-</v>
      </c>
      <c r="N1263" s="94" t="str">
        <f>VLOOKUP(D1263,'Liste Gründe'!A:D,2,FALSE)</f>
        <v>Linienbezogen</v>
      </c>
      <c r="O1263" s="92" t="str">
        <f>IF(ISBLANK(F1263),VLOOKUP(Abfalldokumentation!$X1263,'Liste Gründe'!A:D,3,FALSE),F1263)</f>
        <v>Reinigung</v>
      </c>
      <c r="P1263" s="94" t="str">
        <f>IF(ISBLANK(Abfalldokumentation!$G1263),"-",Abfalldokumentation!$G1263)</f>
        <v>-</v>
      </c>
      <c r="Q1263" s="93">
        <f t="shared" si="134"/>
        <v>42</v>
      </c>
      <c r="R1263" s="94" t="str">
        <f t="shared" si="135"/>
        <v>Produkte</v>
      </c>
      <c r="S1263" s="94" t="str">
        <f t="shared" si="136"/>
        <v>BUs</v>
      </c>
      <c r="T1263" s="94" t="str">
        <f t="shared" si="137"/>
        <v>Symptome</v>
      </c>
      <c r="U1263" s="94" t="str">
        <f>IFERROR(VLOOKUP(Abfalldokumentation!$W1263,Kennzahlen!S:U,3,FALSE)*Abfalldokumentation!$J1263,"0")</f>
        <v>0</v>
      </c>
      <c r="V1263" s="93">
        <f>IF(ISBLANK(A1263),VLOOKUP(Abfalldokumentation!$W1263,'Linien - BU'!R:S,2,FALSE),A1263)</f>
        <v>3020</v>
      </c>
      <c r="W1263" s="95" t="str">
        <f t="shared" si="138"/>
        <v>-</v>
      </c>
      <c r="X1263" s="108">
        <f t="shared" si="139"/>
        <v>10</v>
      </c>
      <c r="Y1263"/>
      <c r="Z1263" s="3"/>
      <c r="AB1263" s="3"/>
      <c r="AC1263" s="34"/>
      <c r="AD1263" s="3"/>
      <c r="AE1263" s="3"/>
      <c r="AF1263" s="34"/>
      <c r="AG1263" s="34"/>
      <c r="AH1263" s="34"/>
      <c r="AI1263" s="3"/>
      <c r="AL1263" s="3"/>
      <c r="AM1263" s="3"/>
      <c r="AN1263" s="3"/>
    </row>
    <row r="1264" spans="1:40" ht="30" customHeight="1" x14ac:dyDescent="0.25">
      <c r="A1264" s="50" t="s">
        <v>41</v>
      </c>
      <c r="B1264" s="51" t="s">
        <v>36</v>
      </c>
      <c r="C1264" s="51">
        <v>173</v>
      </c>
      <c r="D1264" s="51">
        <v>10</v>
      </c>
      <c r="E1264" s="52">
        <v>44489</v>
      </c>
      <c r="F1264" s="53"/>
      <c r="G1264" s="51"/>
      <c r="H1264" s="65" t="str">
        <f>IFERROR(VLOOKUP(Abfalldokumentation!$B1264,Artikel!A:C,3,FALSE),Abfalldokumentation!$B1264)</f>
        <v>-</v>
      </c>
      <c r="I1264" s="96" t="str">
        <f>VLOOKUP(V1264,'Linien - BU'!A:B,2,FALSE)</f>
        <v>BU1</v>
      </c>
      <c r="J1264" s="97">
        <f t="shared" si="133"/>
        <v>173</v>
      </c>
      <c r="K1264" s="98">
        <f>Abfalldokumentation!$E1264</f>
        <v>44489</v>
      </c>
      <c r="L1264" s="97" t="str">
        <f>IFERROR(IF(AND(OR(Abfalldokumentation!$I1264="BU3",Abfalldokumentation!$I1264="Verkauf"),Abfalldokumentation!$N1264="Schimmel",Abfalldokumentation!$O1264="keinen Abnehmer/kein Schälpersonal"),"Div. Zipfel, ES ohne Verwendung",VLOOKUP(Abfalldokumentation!$M1264,Produktgruppen!A:B,2,FALSE)),"-")</f>
        <v>Rest</v>
      </c>
      <c r="M1264" s="99" t="str">
        <f>IFERROR(VLOOKUP(Abfalldokumentation!$W1264,Artikel!A:C,3,FALSE),Abfalldokumentation!$W1264)</f>
        <v>-</v>
      </c>
      <c r="N1264" s="100" t="str">
        <f>VLOOKUP(D1264,'Liste Gründe'!A:D,2,FALSE)</f>
        <v>Linienbezogen</v>
      </c>
      <c r="O1264" s="98" t="str">
        <f>IF(ISBLANK(F1264),VLOOKUP(Abfalldokumentation!$X1264,'Liste Gründe'!A:D,3,FALSE),F1264)</f>
        <v>Reinigung</v>
      </c>
      <c r="P1264" s="100" t="str">
        <f>IF(ISBLANK(Abfalldokumentation!$G1264),"-",Abfalldokumentation!$G1264)</f>
        <v>-</v>
      </c>
      <c r="Q1264" s="99">
        <f t="shared" si="134"/>
        <v>42</v>
      </c>
      <c r="R1264" s="100" t="str">
        <f t="shared" si="135"/>
        <v>Produkte</v>
      </c>
      <c r="S1264" s="100" t="str">
        <f t="shared" si="136"/>
        <v>BUs</v>
      </c>
      <c r="T1264" s="100" t="str">
        <f t="shared" si="137"/>
        <v>Symptome</v>
      </c>
      <c r="U1264" s="100" t="str">
        <f>IFERROR(VLOOKUP(Abfalldokumentation!$W1264,Kennzahlen!S:U,3,FALSE)*Abfalldokumentation!$J1264,"0")</f>
        <v>0</v>
      </c>
      <c r="V1264" s="99" t="str">
        <f>IF(ISBLANK(A1264),VLOOKUP(Abfalldokumentation!$W1264,'Linien - BU'!R:S,2,FALSE),A1264)</f>
        <v>Schmelze</v>
      </c>
      <c r="W1264" s="95" t="str">
        <f t="shared" si="138"/>
        <v>-</v>
      </c>
      <c r="X1264" s="108">
        <f t="shared" si="139"/>
        <v>10</v>
      </c>
      <c r="Y1264"/>
      <c r="Z1264" s="3"/>
      <c r="AB1264" s="3"/>
      <c r="AC1264" s="34"/>
      <c r="AD1264" s="3"/>
      <c r="AE1264" s="3"/>
      <c r="AF1264" s="34"/>
      <c r="AG1264" s="34"/>
      <c r="AH1264" s="34"/>
      <c r="AI1264" s="3"/>
      <c r="AL1264" s="3"/>
      <c r="AM1264" s="3"/>
      <c r="AN1264" s="3"/>
    </row>
    <row r="1265" spans="1:40" ht="30" customHeight="1" x14ac:dyDescent="0.25">
      <c r="A1265" s="56" t="s">
        <v>59</v>
      </c>
      <c r="B1265" s="57" t="s">
        <v>36</v>
      </c>
      <c r="C1265" s="57">
        <v>4.0999999999999996</v>
      </c>
      <c r="D1265" s="57">
        <v>74</v>
      </c>
      <c r="E1265" s="58">
        <v>44489</v>
      </c>
      <c r="F1265" s="59"/>
      <c r="G1265" s="57"/>
      <c r="H1265" s="66" t="str">
        <f>IFERROR(VLOOKUP(Abfalldokumentation!$B1265,Artikel!A:C,3,FALSE),Abfalldokumentation!$B1265)</f>
        <v>-</v>
      </c>
      <c r="I1265" s="90" t="str">
        <f>VLOOKUP(V1265,'Linien - BU'!A:B,2,FALSE)</f>
        <v>Rest</v>
      </c>
      <c r="J1265" s="91">
        <f t="shared" si="133"/>
        <v>4.0999999999999996</v>
      </c>
      <c r="K1265" s="92">
        <f>Abfalldokumentation!$E1265</f>
        <v>44489</v>
      </c>
      <c r="L1265" s="91" t="str">
        <f>IFERROR(IF(AND(OR(Abfalldokumentation!$I1265="BU3",Abfalldokumentation!$I1265="Verkauf"),Abfalldokumentation!$N1265="Schimmel",Abfalldokumentation!$O1265="keinen Abnehmer/kein Schälpersonal"),"Div. Zipfel, ES ohne Verwendung",VLOOKUP(Abfalldokumentation!$M1265,Produktgruppen!A:B,2,FALSE)),"-")</f>
        <v>Rest</v>
      </c>
      <c r="M1265" s="93" t="str">
        <f>IFERROR(VLOOKUP(Abfalldokumentation!$W1265,Artikel!A:C,3,FALSE),Abfalldokumentation!$W1265)</f>
        <v>-</v>
      </c>
      <c r="N1265" s="94" t="str">
        <f>VLOOKUP(D1265,'Liste Gründe'!A:D,2,FALSE)</f>
        <v>Qualitätssicherung</v>
      </c>
      <c r="O1265" s="92" t="str">
        <f>IF(ISBLANK(F1265),VLOOKUP(Abfalldokumentation!$X1265,'Liste Gründe'!A:D,3,FALSE),F1265)</f>
        <v>Sensorik</v>
      </c>
      <c r="P1265" s="94" t="str">
        <f>IF(ISBLANK(Abfalldokumentation!$G1265),"-",Abfalldokumentation!$G1265)</f>
        <v>-</v>
      </c>
      <c r="Q1265" s="93">
        <f t="shared" si="134"/>
        <v>42</v>
      </c>
      <c r="R1265" s="94" t="str">
        <f t="shared" si="135"/>
        <v>Produkte</v>
      </c>
      <c r="S1265" s="94" t="str">
        <f t="shared" si="136"/>
        <v>BUs</v>
      </c>
      <c r="T1265" s="94" t="str">
        <f t="shared" si="137"/>
        <v>Symptome</v>
      </c>
      <c r="U1265" s="94" t="str">
        <f>IFERROR(VLOOKUP(Abfalldokumentation!$W1265,Kennzahlen!S:U,3,FALSE)*Abfalldokumentation!$J1265,"0")</f>
        <v>0</v>
      </c>
      <c r="V1265" s="93" t="str">
        <f>IF(ISBLANK(A1265),VLOOKUP(Abfalldokumentation!$W1265,'Linien - BU'!R:S,2,FALSE),A1265)</f>
        <v>Labor</v>
      </c>
      <c r="W1265" s="95" t="str">
        <f t="shared" si="138"/>
        <v>-</v>
      </c>
      <c r="X1265" s="108">
        <f t="shared" si="139"/>
        <v>74</v>
      </c>
      <c r="Y1265"/>
      <c r="Z1265" s="3"/>
      <c r="AB1265" s="3"/>
      <c r="AC1265" s="34"/>
      <c r="AD1265" s="3"/>
      <c r="AE1265" s="3"/>
      <c r="AF1265" s="34"/>
      <c r="AG1265" s="34"/>
      <c r="AH1265" s="34"/>
      <c r="AI1265" s="3"/>
      <c r="AL1265" s="3"/>
      <c r="AM1265" s="3"/>
      <c r="AN1265" s="3"/>
    </row>
    <row r="1266" spans="1:40" ht="30" customHeight="1" x14ac:dyDescent="0.25">
      <c r="A1266" s="50" t="s">
        <v>7</v>
      </c>
      <c r="B1266" s="51" t="s">
        <v>64</v>
      </c>
      <c r="C1266" s="51">
        <v>75</v>
      </c>
      <c r="D1266" s="51">
        <v>12</v>
      </c>
      <c r="E1266" s="52">
        <v>44489</v>
      </c>
      <c r="F1266" s="53" t="s">
        <v>21</v>
      </c>
      <c r="G1266" s="51"/>
      <c r="H1266" s="65" t="str">
        <f>IFERROR(VLOOKUP(Abfalldokumentation!$B1266,Artikel!A:C,3,FALSE),Abfalldokumentation!$B1266)</f>
        <v>Blöcke</v>
      </c>
      <c r="I1266" s="96" t="str">
        <f>VLOOKUP(V1266,'Linien - BU'!A:B,2,FALSE)</f>
        <v>BU2</v>
      </c>
      <c r="J1266" s="97">
        <f t="shared" si="133"/>
        <v>75</v>
      </c>
      <c r="K1266" s="98">
        <f>Abfalldokumentation!$E1266</f>
        <v>44489</v>
      </c>
      <c r="L1266" s="97" t="str">
        <f>IFERROR(IF(AND(OR(Abfalldokumentation!$I1266="BU3",Abfalldokumentation!$I1266="Verkauf"),Abfalldokumentation!$N1266="Schimmel",Abfalldokumentation!$O1266="keinen Abnehmer/kein Schälpersonal"),"Div. Zipfel, ES ohne Verwendung",VLOOKUP(Abfalldokumentation!$M1266,Produktgruppen!A:B,2,FALSE)),"-")</f>
        <v>Rohware</v>
      </c>
      <c r="M1266" s="99" t="str">
        <f>IFERROR(VLOOKUP(Abfalldokumentation!$W1266,Artikel!A:C,3,FALSE),Abfalldokumentation!$W1266)</f>
        <v>Blöcke</v>
      </c>
      <c r="N1266" s="100" t="str">
        <f>VLOOKUP(D1266,'Liste Gründe'!A:D,2,FALSE)</f>
        <v>Schimmel</v>
      </c>
      <c r="O1266" s="98" t="str">
        <f>IF(ISBLANK(F1266),VLOOKUP(Abfalldokumentation!$X1266,'Liste Gründe'!A:D,3,FALSE),F1266)</f>
        <v>Luftzieher/Folienriss durch Transport</v>
      </c>
      <c r="P1266" s="100" t="str">
        <f>IF(ISBLANK(Abfalldokumentation!$G1266),"-",Abfalldokumentation!$G1266)</f>
        <v>-</v>
      </c>
      <c r="Q1266" s="99">
        <f t="shared" si="134"/>
        <v>42</v>
      </c>
      <c r="R1266" s="100" t="str">
        <f t="shared" si="135"/>
        <v>Produkte</v>
      </c>
      <c r="S1266" s="100" t="str">
        <f t="shared" si="136"/>
        <v>BUs</v>
      </c>
      <c r="T1266" s="100" t="str">
        <f t="shared" si="137"/>
        <v>Symptome</v>
      </c>
      <c r="U1266" s="100" t="str">
        <f>IFERROR(VLOOKUP(Abfalldokumentation!$W1266,Kennzahlen!S:U,3,FALSE)*Abfalldokumentation!$J1266,"0")</f>
        <v>0</v>
      </c>
      <c r="V1266" s="99" t="str">
        <f>IF(ISBLANK(A1266),VLOOKUP(Abfalldokumentation!$W1266,'Linien - BU'!R:S,2,FALSE),A1266)</f>
        <v>BU2</v>
      </c>
      <c r="W1266" s="95" t="str">
        <f t="shared" si="138"/>
        <v>Blöcke</v>
      </c>
      <c r="X1266" s="108">
        <f t="shared" si="139"/>
        <v>12</v>
      </c>
      <c r="Y1266"/>
      <c r="Z1266" s="3"/>
      <c r="AB1266" s="3"/>
      <c r="AC1266" s="34"/>
      <c r="AD1266" s="3"/>
      <c r="AE1266" s="3"/>
      <c r="AF1266" s="34"/>
      <c r="AG1266" s="34"/>
      <c r="AH1266" s="34"/>
      <c r="AI1266" s="3"/>
      <c r="AL1266" s="3"/>
      <c r="AM1266" s="3"/>
      <c r="AN1266" s="3"/>
    </row>
    <row r="1267" spans="1:40" ht="30" customHeight="1" x14ac:dyDescent="0.25">
      <c r="A1267" s="56">
        <v>3020</v>
      </c>
      <c r="B1267" s="57" t="s">
        <v>235</v>
      </c>
      <c r="C1267" s="57">
        <v>2.6</v>
      </c>
      <c r="D1267" s="57">
        <v>30</v>
      </c>
      <c r="E1267" s="58">
        <v>44489</v>
      </c>
      <c r="F1267" s="59"/>
      <c r="G1267" s="57"/>
      <c r="H1267" s="66" t="str">
        <f>IFERROR(VLOOKUP(Abfalldokumentation!$B1267,Artikel!A:C,3,FALSE),Abfalldokumentation!$B1267)</f>
        <v>Reste Zipfel</v>
      </c>
      <c r="I1267" s="90" t="str">
        <f>VLOOKUP(V1267,'Linien - BU'!A:B,2,FALSE)</f>
        <v>BU1</v>
      </c>
      <c r="J1267" s="91">
        <f t="shared" si="133"/>
        <v>2.6</v>
      </c>
      <c r="K1267" s="92">
        <f>Abfalldokumentation!$E1267</f>
        <v>44489</v>
      </c>
      <c r="L1267" s="91" t="str">
        <f>IFERROR(IF(AND(OR(Abfalldokumentation!$I1267="BU3",Abfalldokumentation!$I1267="Verkauf"),Abfalldokumentation!$N1267="Schimmel",Abfalldokumentation!$O1267="keinen Abnehmer/kein Schälpersonal"),"Div. Zipfel, ES ohne Verwendung",VLOOKUP(Abfalldokumentation!$M1267,Produktgruppen!A:B,2,FALSE)),"-")</f>
        <v>Rest</v>
      </c>
      <c r="M1267" s="93" t="str">
        <f>IFERROR(VLOOKUP(Abfalldokumentation!$W1267,Artikel!A:C,3,FALSE),Abfalldokumentation!$W1267)</f>
        <v>Reste Zipfel</v>
      </c>
      <c r="N1267" s="94" t="str">
        <f>VLOOKUP(D1267,'Liste Gründe'!A:D,2,FALSE)</f>
        <v>Linienbezogen</v>
      </c>
      <c r="O1267" s="92" t="str">
        <f>IF(ISBLANK(F1267),VLOOKUP(Abfalldokumentation!$X1267,'Liste Gründe'!A:D,3,FALSE),F1267)</f>
        <v>Maschinenabfall</v>
      </c>
      <c r="P1267" s="94" t="str">
        <f>IF(ISBLANK(Abfalldokumentation!$G1267),"-",Abfalldokumentation!$G1267)</f>
        <v>-</v>
      </c>
      <c r="Q1267" s="93">
        <f t="shared" si="134"/>
        <v>42</v>
      </c>
      <c r="R1267" s="94" t="str">
        <f t="shared" si="135"/>
        <v>Produkte</v>
      </c>
      <c r="S1267" s="94" t="str">
        <f t="shared" si="136"/>
        <v>BUs</v>
      </c>
      <c r="T1267" s="94" t="str">
        <f t="shared" si="137"/>
        <v>Symptome</v>
      </c>
      <c r="U1267" s="94" t="str">
        <f>IFERROR(VLOOKUP(Abfalldokumentation!$W1267,Kennzahlen!S:U,3,FALSE)*Abfalldokumentation!$J1267,"0")</f>
        <v>0</v>
      </c>
      <c r="V1267" s="93">
        <f>IF(ISBLANK(A1267),VLOOKUP(Abfalldokumentation!$W1267,'Linien - BU'!R:S,2,FALSE),A1267)</f>
        <v>3020</v>
      </c>
      <c r="W1267" s="95" t="str">
        <f t="shared" si="138"/>
        <v>Reste Zipfel</v>
      </c>
      <c r="X1267" s="108">
        <f t="shared" si="139"/>
        <v>30</v>
      </c>
      <c r="Y1267"/>
      <c r="Z1267" s="3"/>
      <c r="AB1267" s="3"/>
      <c r="AC1267" s="34"/>
      <c r="AD1267" s="3"/>
      <c r="AE1267" s="3"/>
      <c r="AF1267" s="34"/>
      <c r="AG1267" s="34"/>
      <c r="AH1267" s="34"/>
      <c r="AI1267" s="3"/>
      <c r="AL1267" s="3"/>
      <c r="AM1267" s="3"/>
      <c r="AN1267" s="3"/>
    </row>
    <row r="1268" spans="1:40" ht="30" customHeight="1" x14ac:dyDescent="0.25">
      <c r="A1268" s="50" t="s">
        <v>140</v>
      </c>
      <c r="B1268" s="51" t="s">
        <v>36</v>
      </c>
      <c r="C1268" s="51">
        <v>11</v>
      </c>
      <c r="D1268" s="51">
        <v>73</v>
      </c>
      <c r="E1268" s="52">
        <v>44490</v>
      </c>
      <c r="F1268" s="53"/>
      <c r="G1268" s="51"/>
      <c r="H1268" s="65" t="str">
        <f>IFERROR(VLOOKUP(Abfalldokumentation!$B1268,Artikel!A:C,3,FALSE),Abfalldokumentation!$B1268)</f>
        <v>-</v>
      </c>
      <c r="I1268" s="96" t="str">
        <f>VLOOKUP(V1268,'Linien - BU'!A:B,2,FALSE)</f>
        <v>Rest</v>
      </c>
      <c r="J1268" s="97">
        <f t="shared" si="133"/>
        <v>11</v>
      </c>
      <c r="K1268" s="98">
        <f>Abfalldokumentation!$E1268</f>
        <v>44490</v>
      </c>
      <c r="L1268" s="97" t="str">
        <f>IFERROR(IF(AND(OR(Abfalldokumentation!$I1268="BU3",Abfalldokumentation!$I1268="Verkauf"),Abfalldokumentation!$N1268="Schimmel",Abfalldokumentation!$O1268="keinen Abnehmer/kein Schälpersonal"),"Div. Zipfel, ES ohne Verwendung",VLOOKUP(Abfalldokumentation!$M1268,Produktgruppen!A:B,2,FALSE)),"-")</f>
        <v>Rest</v>
      </c>
      <c r="M1268" s="99" t="str">
        <f>IFERROR(VLOOKUP(Abfalldokumentation!$W1268,Artikel!A:C,3,FALSE),Abfalldokumentation!$W1268)</f>
        <v>-</v>
      </c>
      <c r="N1268" s="100" t="str">
        <f>VLOOKUP(D1268,'Liste Gründe'!A:D,2,FALSE)</f>
        <v>Qualitätssicherung</v>
      </c>
      <c r="O1268" s="98" t="str">
        <f>IF(ISBLANK(F1268),VLOOKUP(Abfalldokumentation!$X1268,'Liste Gründe'!A:D,3,FALSE),F1268)</f>
        <v>Laborproben</v>
      </c>
      <c r="P1268" s="100" t="str">
        <f>IF(ISBLANK(Abfalldokumentation!$G1268),"-",Abfalldokumentation!$G1268)</f>
        <v>-</v>
      </c>
      <c r="Q1268" s="99">
        <f t="shared" si="134"/>
        <v>42</v>
      </c>
      <c r="R1268" s="100" t="str">
        <f t="shared" si="135"/>
        <v>Produkte</v>
      </c>
      <c r="S1268" s="100" t="str">
        <f t="shared" si="136"/>
        <v>BUs</v>
      </c>
      <c r="T1268" s="100" t="str">
        <f t="shared" si="137"/>
        <v>Symptome</v>
      </c>
      <c r="U1268" s="100" t="str">
        <f>IFERROR(VLOOKUP(Abfalldokumentation!$W1268,Kennzahlen!S:U,3,FALSE)*Abfalldokumentation!$J1268,"0")</f>
        <v>0</v>
      </c>
      <c r="V1268" s="99" t="str">
        <f>IF(ISBLANK(A1268),VLOOKUP(Abfalldokumentation!$W1268,'Linien - BU'!R:S,2,FALSE),A1268)</f>
        <v>QM</v>
      </c>
      <c r="W1268" s="95" t="str">
        <f t="shared" si="138"/>
        <v>-</v>
      </c>
      <c r="X1268" s="108">
        <f t="shared" si="139"/>
        <v>73</v>
      </c>
      <c r="Y1268"/>
      <c r="Z1268" s="3"/>
      <c r="AB1268" s="3"/>
      <c r="AC1268" s="34"/>
      <c r="AD1268" s="3"/>
      <c r="AE1268" s="3"/>
      <c r="AF1268" s="34"/>
      <c r="AG1268" s="34"/>
      <c r="AH1268" s="34"/>
      <c r="AI1268" s="3"/>
      <c r="AL1268" s="3"/>
      <c r="AM1268" s="3"/>
      <c r="AN1268" s="3"/>
    </row>
    <row r="1269" spans="1:40" ht="30" customHeight="1" x14ac:dyDescent="0.25">
      <c r="A1269" s="56" t="s">
        <v>59</v>
      </c>
      <c r="B1269" s="57" t="s">
        <v>36</v>
      </c>
      <c r="C1269" s="57">
        <v>150</v>
      </c>
      <c r="D1269" s="57">
        <v>73</v>
      </c>
      <c r="E1269" s="58">
        <v>44490</v>
      </c>
      <c r="F1269" s="59"/>
      <c r="G1269" s="57"/>
      <c r="H1269" s="66" t="str">
        <f>IFERROR(VLOOKUP(Abfalldokumentation!$B1269,Artikel!A:C,3,FALSE),Abfalldokumentation!$B1269)</f>
        <v>-</v>
      </c>
      <c r="I1269" s="90" t="str">
        <f>VLOOKUP(V1269,'Linien - BU'!A:B,2,FALSE)</f>
        <v>Rest</v>
      </c>
      <c r="J1269" s="91">
        <f t="shared" si="133"/>
        <v>150</v>
      </c>
      <c r="K1269" s="92">
        <f>Abfalldokumentation!$E1269</f>
        <v>44490</v>
      </c>
      <c r="L1269" s="91" t="str">
        <f>IFERROR(IF(AND(OR(Abfalldokumentation!$I1269="BU3",Abfalldokumentation!$I1269="Verkauf"),Abfalldokumentation!$N1269="Schimmel",Abfalldokumentation!$O1269="keinen Abnehmer/kein Schälpersonal"),"Div. Zipfel, ES ohne Verwendung",VLOOKUP(Abfalldokumentation!$M1269,Produktgruppen!A:B,2,FALSE)),"-")</f>
        <v>Rest</v>
      </c>
      <c r="M1269" s="93" t="str">
        <f>IFERROR(VLOOKUP(Abfalldokumentation!$W1269,Artikel!A:C,3,FALSE),Abfalldokumentation!$W1269)</f>
        <v>-</v>
      </c>
      <c r="N1269" s="94" t="str">
        <f>VLOOKUP(D1269,'Liste Gründe'!A:D,2,FALSE)</f>
        <v>Qualitätssicherung</v>
      </c>
      <c r="O1269" s="92" t="str">
        <f>IF(ISBLANK(F1269),VLOOKUP(Abfalldokumentation!$X1269,'Liste Gründe'!A:D,3,FALSE),F1269)</f>
        <v>Laborproben</v>
      </c>
      <c r="P1269" s="94" t="str">
        <f>IF(ISBLANK(Abfalldokumentation!$G1269),"-",Abfalldokumentation!$G1269)</f>
        <v>-</v>
      </c>
      <c r="Q1269" s="93">
        <f t="shared" si="134"/>
        <v>42</v>
      </c>
      <c r="R1269" s="94" t="str">
        <f t="shared" si="135"/>
        <v>Produkte</v>
      </c>
      <c r="S1269" s="94" t="str">
        <f t="shared" si="136"/>
        <v>BUs</v>
      </c>
      <c r="T1269" s="94" t="str">
        <f t="shared" si="137"/>
        <v>Symptome</v>
      </c>
      <c r="U1269" s="94" t="str">
        <f>IFERROR(VLOOKUP(Abfalldokumentation!$W1269,Kennzahlen!S:U,3,FALSE)*Abfalldokumentation!$J1269,"0")</f>
        <v>0</v>
      </c>
      <c r="V1269" s="93" t="str">
        <f>IF(ISBLANK(A1269),VLOOKUP(Abfalldokumentation!$W1269,'Linien - BU'!R:S,2,FALSE),A1269)</f>
        <v>Labor</v>
      </c>
      <c r="W1269" s="95" t="str">
        <f t="shared" si="138"/>
        <v>-</v>
      </c>
      <c r="X1269" s="108">
        <f t="shared" si="139"/>
        <v>73</v>
      </c>
      <c r="Y1269"/>
      <c r="Z1269" s="3"/>
      <c r="AB1269" s="3"/>
      <c r="AC1269" s="34"/>
      <c r="AD1269" s="3"/>
      <c r="AE1269" s="3"/>
      <c r="AF1269" s="34"/>
      <c r="AG1269" s="34"/>
      <c r="AH1269" s="34"/>
      <c r="AI1269" s="3"/>
      <c r="AL1269" s="3"/>
      <c r="AM1269" s="3"/>
      <c r="AN1269" s="3"/>
    </row>
    <row r="1270" spans="1:40" ht="30" customHeight="1" x14ac:dyDescent="0.25">
      <c r="A1270" s="50" t="s">
        <v>59</v>
      </c>
      <c r="B1270" s="51" t="s">
        <v>36</v>
      </c>
      <c r="C1270" s="51">
        <v>2.5</v>
      </c>
      <c r="D1270" s="51">
        <v>74</v>
      </c>
      <c r="E1270" s="52">
        <v>44490</v>
      </c>
      <c r="F1270" s="53"/>
      <c r="G1270" s="51"/>
      <c r="H1270" s="65" t="str">
        <f>IFERROR(VLOOKUP(Abfalldokumentation!$B1270,Artikel!A:C,3,FALSE),Abfalldokumentation!$B1270)</f>
        <v>-</v>
      </c>
      <c r="I1270" s="96" t="str">
        <f>VLOOKUP(V1270,'Linien - BU'!A:B,2,FALSE)</f>
        <v>Rest</v>
      </c>
      <c r="J1270" s="97">
        <f t="shared" si="133"/>
        <v>2.5</v>
      </c>
      <c r="K1270" s="98">
        <f>Abfalldokumentation!$E1270</f>
        <v>44490</v>
      </c>
      <c r="L1270" s="97" t="str">
        <f>IFERROR(IF(AND(OR(Abfalldokumentation!$I1270="BU3",Abfalldokumentation!$I1270="Verkauf"),Abfalldokumentation!$N1270="Schimmel",Abfalldokumentation!$O1270="keinen Abnehmer/kein Schälpersonal"),"Div. Zipfel, ES ohne Verwendung",VLOOKUP(Abfalldokumentation!$M1270,Produktgruppen!A:B,2,FALSE)),"-")</f>
        <v>Rest</v>
      </c>
      <c r="M1270" s="99" t="str">
        <f>IFERROR(VLOOKUP(Abfalldokumentation!$W1270,Artikel!A:C,3,FALSE),Abfalldokumentation!$W1270)</f>
        <v>-</v>
      </c>
      <c r="N1270" s="100" t="str">
        <f>VLOOKUP(D1270,'Liste Gründe'!A:D,2,FALSE)</f>
        <v>Qualitätssicherung</v>
      </c>
      <c r="O1270" s="98" t="str">
        <f>IF(ISBLANK(F1270),VLOOKUP(Abfalldokumentation!$X1270,'Liste Gründe'!A:D,3,FALSE),F1270)</f>
        <v>Sensorik</v>
      </c>
      <c r="P1270" s="100" t="str">
        <f>IF(ISBLANK(Abfalldokumentation!$G1270),"-",Abfalldokumentation!$G1270)</f>
        <v>-</v>
      </c>
      <c r="Q1270" s="99">
        <f t="shared" si="134"/>
        <v>42</v>
      </c>
      <c r="R1270" s="100" t="str">
        <f t="shared" si="135"/>
        <v>Produkte</v>
      </c>
      <c r="S1270" s="100" t="str">
        <f t="shared" si="136"/>
        <v>BUs</v>
      </c>
      <c r="T1270" s="100" t="str">
        <f t="shared" si="137"/>
        <v>Symptome</v>
      </c>
      <c r="U1270" s="100" t="str">
        <f>IFERROR(VLOOKUP(Abfalldokumentation!$W1270,Kennzahlen!S:U,3,FALSE)*Abfalldokumentation!$J1270,"0")</f>
        <v>0</v>
      </c>
      <c r="V1270" s="99" t="str">
        <f>IF(ISBLANK(A1270),VLOOKUP(Abfalldokumentation!$W1270,'Linien - BU'!R:S,2,FALSE),A1270)</f>
        <v>Labor</v>
      </c>
      <c r="W1270" s="95" t="str">
        <f t="shared" si="138"/>
        <v>-</v>
      </c>
      <c r="X1270" s="108">
        <f t="shared" si="139"/>
        <v>74</v>
      </c>
      <c r="Y1270"/>
      <c r="Z1270" s="3"/>
      <c r="AB1270" s="3"/>
      <c r="AC1270" s="34"/>
      <c r="AD1270" s="3"/>
      <c r="AE1270" s="3"/>
      <c r="AF1270" s="34"/>
      <c r="AG1270" s="34"/>
      <c r="AH1270" s="34"/>
      <c r="AI1270" s="3"/>
      <c r="AL1270" s="3"/>
      <c r="AM1270" s="3"/>
      <c r="AN1270" s="3"/>
    </row>
    <row r="1271" spans="1:40" ht="30" customHeight="1" x14ac:dyDescent="0.25">
      <c r="A1271" s="56">
        <v>3010</v>
      </c>
      <c r="B1271" s="57">
        <v>24000493</v>
      </c>
      <c r="C1271" s="57">
        <v>30</v>
      </c>
      <c r="D1271" s="57">
        <v>30</v>
      </c>
      <c r="E1271" s="58">
        <v>44491</v>
      </c>
      <c r="F1271" s="59"/>
      <c r="G1271" s="57"/>
      <c r="H1271" s="66" t="str">
        <f>IFERROR(VLOOKUP(Abfalldokumentation!$B1271,Artikel!A:C,3,FALSE),Abfalldokumentation!$B1271)</f>
        <v>Konzentrat in Würsten 1</v>
      </c>
      <c r="I1271" s="90" t="str">
        <f>VLOOKUP(V1271,'Linien - BU'!A:B,2,FALSE)</f>
        <v>BU1</v>
      </c>
      <c r="J1271" s="91">
        <f t="shared" si="133"/>
        <v>30</v>
      </c>
      <c r="K1271" s="92">
        <f>Abfalldokumentation!$E1271</f>
        <v>44491</v>
      </c>
      <c r="L1271" s="91" t="str">
        <f>IFERROR(IF(AND(OR(Abfalldokumentation!$I1271="BU3",Abfalldokumentation!$I1271="Verkauf"),Abfalldokumentation!$N1271="Schimmel",Abfalldokumentation!$O1271="keinen Abnehmer/kein Schälpersonal"),"Div. Zipfel, ES ohne Verwendung",VLOOKUP(Abfalldokumentation!$M1271,Produktgruppen!A:B,2,FALSE)),"-")</f>
        <v>Rohware</v>
      </c>
      <c r="M1271" s="93" t="str">
        <f>IFERROR(VLOOKUP(Abfalldokumentation!$W1271,Artikel!A:C,3,FALSE),Abfalldokumentation!$W1271)</f>
        <v>Konzentrat in Würsten 1</v>
      </c>
      <c r="N1271" s="94" t="str">
        <f>VLOOKUP(D1271,'Liste Gründe'!A:D,2,FALSE)</f>
        <v>Linienbezogen</v>
      </c>
      <c r="O1271" s="92" t="str">
        <f>IF(ISBLANK(F1271),VLOOKUP(Abfalldokumentation!$X1271,'Liste Gründe'!A:D,3,FALSE),F1271)</f>
        <v>Maschinenabfall</v>
      </c>
      <c r="P1271" s="94" t="str">
        <f>IF(ISBLANK(Abfalldokumentation!$G1271),"-",Abfalldokumentation!$G1271)</f>
        <v>-</v>
      </c>
      <c r="Q1271" s="93">
        <f t="shared" si="134"/>
        <v>42</v>
      </c>
      <c r="R1271" s="94" t="str">
        <f t="shared" si="135"/>
        <v>Produkte</v>
      </c>
      <c r="S1271" s="94" t="str">
        <f t="shared" si="136"/>
        <v>BUs</v>
      </c>
      <c r="T1271" s="94" t="str">
        <f t="shared" si="137"/>
        <v>Symptome</v>
      </c>
      <c r="U1271" s="94" t="str">
        <f>IFERROR(VLOOKUP(Abfalldokumentation!$W1271,Kennzahlen!S:U,3,FALSE)*Abfalldokumentation!$J1271,"0")</f>
        <v>0</v>
      </c>
      <c r="V1271" s="93">
        <f>IF(ISBLANK(A1271),VLOOKUP(Abfalldokumentation!$W1271,'Linien - BU'!R:S,2,FALSE),A1271)</f>
        <v>3010</v>
      </c>
      <c r="W1271" s="95">
        <f t="shared" si="138"/>
        <v>24000493</v>
      </c>
      <c r="X1271" s="108">
        <f t="shared" si="139"/>
        <v>30</v>
      </c>
      <c r="Y1271"/>
      <c r="Z1271" s="3"/>
      <c r="AB1271" s="3"/>
      <c r="AC1271" s="34"/>
      <c r="AD1271" s="3"/>
      <c r="AE1271" s="3"/>
      <c r="AF1271" s="34"/>
      <c r="AG1271" s="34"/>
      <c r="AH1271" s="34"/>
      <c r="AI1271" s="3"/>
      <c r="AL1271" s="3"/>
      <c r="AM1271" s="3"/>
      <c r="AN1271" s="3"/>
    </row>
    <row r="1272" spans="1:40" ht="30" customHeight="1" x14ac:dyDescent="0.25">
      <c r="A1272" s="50">
        <v>3010</v>
      </c>
      <c r="B1272" s="51">
        <v>24000493</v>
      </c>
      <c r="C1272" s="51">
        <v>40</v>
      </c>
      <c r="D1272" s="51">
        <v>34</v>
      </c>
      <c r="E1272" s="52">
        <v>44491</v>
      </c>
      <c r="F1272" s="53" t="s">
        <v>186</v>
      </c>
      <c r="G1272" s="51"/>
      <c r="H1272" s="65" t="str">
        <f>IFERROR(VLOOKUP(Abfalldokumentation!$B1272,Artikel!A:C,3,FALSE),Abfalldokumentation!$B1272)</f>
        <v>Konzentrat in Würsten 1</v>
      </c>
      <c r="I1272" s="96" t="str">
        <f>VLOOKUP(V1272,'Linien - BU'!A:B,2,FALSE)</f>
        <v>BU1</v>
      </c>
      <c r="J1272" s="97">
        <f t="shared" si="133"/>
        <v>40</v>
      </c>
      <c r="K1272" s="98">
        <f>Abfalldokumentation!$E1272</f>
        <v>44491</v>
      </c>
      <c r="L1272" s="97" t="str">
        <f>IFERROR(IF(AND(OR(Abfalldokumentation!$I1272="BU3",Abfalldokumentation!$I1272="Verkauf"),Abfalldokumentation!$N1272="Schimmel",Abfalldokumentation!$O1272="keinen Abnehmer/kein Schälpersonal"),"Div. Zipfel, ES ohne Verwendung",VLOOKUP(Abfalldokumentation!$M1272,Produktgruppen!A:B,2,FALSE)),"-")</f>
        <v>Rohware</v>
      </c>
      <c r="M1272" s="99" t="str">
        <f>IFERROR(VLOOKUP(Abfalldokumentation!$W1272,Artikel!A:C,3,FALSE),Abfalldokumentation!$W1272)</f>
        <v>Konzentrat in Würsten 1</v>
      </c>
      <c r="N1272" s="100" t="str">
        <f>VLOOKUP(D1272,'Liste Gründe'!A:D,2,FALSE)</f>
        <v>Linienbezogen</v>
      </c>
      <c r="O1272" s="98" t="str">
        <f>IF(ISBLANK(F1272),VLOOKUP(Abfalldokumentation!$X1272,'Liste Gründe'!A:D,3,FALSE),F1272)</f>
        <v>Bodenabfall Abfüllung</v>
      </c>
      <c r="P1272" s="100" t="str">
        <f>IF(ISBLANK(Abfalldokumentation!$G1272),"-",Abfalldokumentation!$G1272)</f>
        <v>-</v>
      </c>
      <c r="Q1272" s="99">
        <f t="shared" si="134"/>
        <v>42</v>
      </c>
      <c r="R1272" s="100" t="str">
        <f t="shared" si="135"/>
        <v>Produkte</v>
      </c>
      <c r="S1272" s="100" t="str">
        <f t="shared" si="136"/>
        <v>BUs</v>
      </c>
      <c r="T1272" s="100" t="str">
        <f t="shared" si="137"/>
        <v>Symptome</v>
      </c>
      <c r="U1272" s="100" t="str">
        <f>IFERROR(VLOOKUP(Abfalldokumentation!$W1272,Kennzahlen!S:U,3,FALSE)*Abfalldokumentation!$J1272,"0")</f>
        <v>0</v>
      </c>
      <c r="V1272" s="99">
        <f>IF(ISBLANK(A1272),VLOOKUP(Abfalldokumentation!$W1272,'Linien - BU'!R:S,2,FALSE),A1272)</f>
        <v>3010</v>
      </c>
      <c r="W1272" s="95">
        <f t="shared" si="138"/>
        <v>24000493</v>
      </c>
      <c r="X1272" s="108">
        <f t="shared" si="139"/>
        <v>34</v>
      </c>
      <c r="Y1272"/>
      <c r="Z1272" s="3"/>
      <c r="AB1272" s="3"/>
      <c r="AC1272" s="34"/>
      <c r="AD1272" s="3"/>
      <c r="AE1272" s="3"/>
      <c r="AF1272" s="34"/>
      <c r="AG1272" s="34"/>
      <c r="AH1272" s="34"/>
      <c r="AI1272" s="3"/>
      <c r="AL1272" s="3"/>
      <c r="AM1272" s="3"/>
      <c r="AN1272" s="3"/>
    </row>
    <row r="1273" spans="1:40" ht="30" customHeight="1" x14ac:dyDescent="0.25">
      <c r="A1273" s="56" t="s">
        <v>63</v>
      </c>
      <c r="B1273" s="57">
        <v>29500539</v>
      </c>
      <c r="C1273" s="57">
        <v>10</v>
      </c>
      <c r="D1273" s="59">
        <v>12</v>
      </c>
      <c r="E1273" s="58">
        <v>44491</v>
      </c>
      <c r="F1273" s="59" t="s">
        <v>15037</v>
      </c>
      <c r="G1273" s="57"/>
      <c r="H1273" s="66" t="str">
        <f>IFERROR(VLOOKUP(Abfalldokumentation!$B1273,Artikel!A:C,3,FALSE),Abfalldokumentation!$B1273)</f>
        <v>VOS SKZ Mozzarella 40%</v>
      </c>
      <c r="I1273" s="90" t="str">
        <f>VLOOKUP(V1273,'Linien - BU'!A:B,2,FALSE)</f>
        <v>BU1</v>
      </c>
      <c r="J1273" s="91">
        <f t="shared" si="133"/>
        <v>10</v>
      </c>
      <c r="K1273" s="92">
        <f>Abfalldokumentation!$E1273</f>
        <v>44491</v>
      </c>
      <c r="L1273" s="91" t="str">
        <f>IFERROR(IF(AND(OR(Abfalldokumentation!$I1273="BU3",Abfalldokumentation!$I1273="Verkauf"),Abfalldokumentation!$N1273="Schimmel",Abfalldokumentation!$O1273="keinen Abnehmer/kein Schälpersonal"),"Div. Zipfel, ES ohne Verwendung",VLOOKUP(Abfalldokumentation!$M1273,Produktgruppen!A:B,2,FALSE)),"-")</f>
        <v>Vorschmelz</v>
      </c>
      <c r="M1273" s="93" t="str">
        <f>IFERROR(VLOOKUP(Abfalldokumentation!$W1273,Artikel!A:C,3,FALSE),Abfalldokumentation!$W1273)</f>
        <v>VOS SKZ Mozzarella 40%</v>
      </c>
      <c r="N1273" s="94" t="str">
        <f>VLOOKUP(D1273,'Liste Gründe'!A:D,2,FALSE)</f>
        <v>Schimmel</v>
      </c>
      <c r="O1273" s="92" t="str">
        <f>IF(ISBLANK(F1273),VLOOKUP(Abfalldokumentation!$X1273,'Liste Gründe'!A:D,3,FALSE),F1273)</f>
        <v>VOS &gt; Einsatz</v>
      </c>
      <c r="P1273" s="94" t="str">
        <f>IF(ISBLANK(Abfalldokumentation!$G1273),"-",Abfalldokumentation!$G1273)</f>
        <v>-</v>
      </c>
      <c r="Q1273" s="93">
        <f t="shared" si="134"/>
        <v>42</v>
      </c>
      <c r="R1273" s="94" t="str">
        <f t="shared" si="135"/>
        <v>Produkte</v>
      </c>
      <c r="S1273" s="94" t="str">
        <f t="shared" si="136"/>
        <v>BUs</v>
      </c>
      <c r="T1273" s="94" t="str">
        <f t="shared" si="137"/>
        <v>Symptome</v>
      </c>
      <c r="U1273" s="94">
        <f>IFERROR(VLOOKUP(Abfalldokumentation!$W1273,Kennzahlen!S:U,3,FALSE)*Abfalldokumentation!$J1273,"0")</f>
        <v>5</v>
      </c>
      <c r="V1273" s="93" t="str">
        <f>IF(ISBLANK(A1273),VLOOKUP(Abfalldokumentation!$W1273,'Linien - BU'!R:S,2,FALSE),A1273)</f>
        <v>Abfüllung</v>
      </c>
      <c r="W1273" s="95">
        <f t="shared" si="138"/>
        <v>29500539</v>
      </c>
      <c r="X1273" s="108">
        <f t="shared" si="139"/>
        <v>12</v>
      </c>
      <c r="Y1273"/>
      <c r="Z1273" s="3"/>
      <c r="AB1273" s="3"/>
      <c r="AC1273" s="34"/>
      <c r="AD1273" s="3"/>
      <c r="AE1273" s="3"/>
      <c r="AF1273" s="34"/>
      <c r="AG1273" s="34"/>
      <c r="AH1273" s="34"/>
      <c r="AI1273" s="3"/>
      <c r="AL1273" s="3"/>
      <c r="AM1273" s="3"/>
      <c r="AN1273" s="3"/>
    </row>
    <row r="1274" spans="1:40" ht="30" customHeight="1" x14ac:dyDescent="0.25">
      <c r="A1274" s="50" t="s">
        <v>63</v>
      </c>
      <c r="B1274" s="51">
        <v>29500605</v>
      </c>
      <c r="C1274" s="51">
        <v>20</v>
      </c>
      <c r="D1274" s="53">
        <v>12</v>
      </c>
      <c r="E1274" s="52">
        <v>44491</v>
      </c>
      <c r="F1274" s="53" t="s">
        <v>15037</v>
      </c>
      <c r="G1274" s="51"/>
      <c r="H1274" s="65" t="str">
        <f>IFERROR(VLOOKUP(Abfalldokumentation!$B1274,Artikel!A:C,3,FALSE),Abfalldokumentation!$B1274)</f>
        <v>VOS SKZ Camembert für W</v>
      </c>
      <c r="I1274" s="96" t="str">
        <f>VLOOKUP(V1274,'Linien - BU'!A:B,2,FALSE)</f>
        <v>BU1</v>
      </c>
      <c r="J1274" s="97">
        <f t="shared" si="133"/>
        <v>20</v>
      </c>
      <c r="K1274" s="98">
        <f>Abfalldokumentation!$E1274</f>
        <v>44491</v>
      </c>
      <c r="L1274" s="97" t="str">
        <f>IFERROR(IF(AND(OR(Abfalldokumentation!$I1274="BU3",Abfalldokumentation!$I1274="Verkauf"),Abfalldokumentation!$N1274="Schimmel",Abfalldokumentation!$O1274="keinen Abnehmer/kein Schälpersonal"),"Div. Zipfel, ES ohne Verwendung",VLOOKUP(Abfalldokumentation!$M1274,Produktgruppen!A:B,2,FALSE)),"-")</f>
        <v>Vorschmelz</v>
      </c>
      <c r="M1274" s="99" t="str">
        <f>IFERROR(VLOOKUP(Abfalldokumentation!$W1274,Artikel!A:C,3,FALSE),Abfalldokumentation!$W1274)</f>
        <v>VOS SKZ Camembert für W</v>
      </c>
      <c r="N1274" s="100" t="str">
        <f>VLOOKUP(D1274,'Liste Gründe'!A:D,2,FALSE)</f>
        <v>Schimmel</v>
      </c>
      <c r="O1274" s="98" t="str">
        <f>IF(ISBLANK(F1274),VLOOKUP(Abfalldokumentation!$X1274,'Liste Gründe'!A:D,3,FALSE),F1274)</f>
        <v>VOS &gt; Einsatz</v>
      </c>
      <c r="P1274" s="100" t="str">
        <f>IF(ISBLANK(Abfalldokumentation!$G1274),"-",Abfalldokumentation!$G1274)</f>
        <v>-</v>
      </c>
      <c r="Q1274" s="99">
        <f t="shared" si="134"/>
        <v>42</v>
      </c>
      <c r="R1274" s="100" t="str">
        <f t="shared" si="135"/>
        <v>Produkte</v>
      </c>
      <c r="S1274" s="100" t="str">
        <f t="shared" si="136"/>
        <v>BUs</v>
      </c>
      <c r="T1274" s="100" t="str">
        <f t="shared" si="137"/>
        <v>Symptome</v>
      </c>
      <c r="U1274" s="100">
        <f>IFERROR(VLOOKUP(Abfalldokumentation!$W1274,Kennzahlen!S:U,3,FALSE)*Abfalldokumentation!$J1274,"0")</f>
        <v>10</v>
      </c>
      <c r="V1274" s="99" t="str">
        <f>IF(ISBLANK(A1274),VLOOKUP(Abfalldokumentation!$W1274,'Linien - BU'!R:S,2,FALSE),A1274)</f>
        <v>Abfüllung</v>
      </c>
      <c r="W1274" s="95">
        <f t="shared" si="138"/>
        <v>29500605</v>
      </c>
      <c r="X1274" s="108">
        <f t="shared" si="139"/>
        <v>12</v>
      </c>
      <c r="Y1274"/>
      <c r="Z1274" s="3"/>
      <c r="AB1274" s="3"/>
      <c r="AC1274" s="34"/>
      <c r="AD1274" s="3"/>
      <c r="AE1274" s="3"/>
      <c r="AF1274" s="34"/>
      <c r="AG1274" s="34"/>
      <c r="AH1274" s="34"/>
      <c r="AI1274" s="3"/>
      <c r="AL1274" s="3"/>
      <c r="AM1274" s="3"/>
      <c r="AN1274" s="3"/>
    </row>
    <row r="1275" spans="1:40" ht="30" customHeight="1" x14ac:dyDescent="0.25">
      <c r="A1275" s="56" t="s">
        <v>63</v>
      </c>
      <c r="B1275" s="57">
        <v>29500616</v>
      </c>
      <c r="C1275" s="57">
        <v>5</v>
      </c>
      <c r="D1275" s="67">
        <v>42</v>
      </c>
      <c r="E1275" s="58">
        <v>44491</v>
      </c>
      <c r="F1275" s="59"/>
      <c r="G1275" s="57"/>
      <c r="H1275" s="66" t="str">
        <f>IFERROR(VLOOKUP(Abfalldokumentation!$B1275,Artikel!A:C,3,FALSE),Abfalldokumentation!$B1275)</f>
        <v>VOS SKZ mit Pfeffer</v>
      </c>
      <c r="I1275" s="90" t="str">
        <f>VLOOKUP(V1275,'Linien - BU'!A:B,2,FALSE)</f>
        <v>BU1</v>
      </c>
      <c r="J1275" s="91">
        <f t="shared" si="133"/>
        <v>5</v>
      </c>
      <c r="K1275" s="92">
        <f>Abfalldokumentation!$E1275</f>
        <v>44491</v>
      </c>
      <c r="L1275" s="91" t="str">
        <f>IFERROR(IF(AND(OR(Abfalldokumentation!$I1275="BU3",Abfalldokumentation!$I1275="Verkauf"),Abfalldokumentation!$N1275="Schimmel",Abfalldokumentation!$O1275="keinen Abnehmer/kein Schälpersonal"),"Div. Zipfel, ES ohne Verwendung",VLOOKUP(Abfalldokumentation!$M1275,Produktgruppen!A:B,2,FALSE)),"-")</f>
        <v>Vorschmelz</v>
      </c>
      <c r="M1275" s="93" t="str">
        <f>IFERROR(VLOOKUP(Abfalldokumentation!$W1275,Artikel!A:C,3,FALSE),Abfalldokumentation!$W1275)</f>
        <v>VOS SKZ mit Pfeffer</v>
      </c>
      <c r="N1275" s="94" t="str">
        <f>VLOOKUP(D1275,'Liste Gründe'!A:D,2,FALSE)</f>
        <v>Rest</v>
      </c>
      <c r="O1275" s="92" t="str">
        <f>IF(ISBLANK(F1275),VLOOKUP(Abfalldokumentation!$X1275,'Liste Gründe'!A:D,3,FALSE),F1275)</f>
        <v>Schmutz</v>
      </c>
      <c r="P1275" s="94" t="str">
        <f>IF(ISBLANK(Abfalldokumentation!$G1275),"-",Abfalldokumentation!$G1275)</f>
        <v>-</v>
      </c>
      <c r="Q1275" s="93">
        <f t="shared" si="134"/>
        <v>42</v>
      </c>
      <c r="R1275" s="94" t="str">
        <f t="shared" si="135"/>
        <v>Produkte</v>
      </c>
      <c r="S1275" s="94" t="str">
        <f t="shared" si="136"/>
        <v>BUs</v>
      </c>
      <c r="T1275" s="94" t="str">
        <f t="shared" si="137"/>
        <v>Symptome</v>
      </c>
      <c r="U1275" s="94">
        <f>IFERROR(VLOOKUP(Abfalldokumentation!$W1275,Kennzahlen!S:U,3,FALSE)*Abfalldokumentation!$J1275,"0")</f>
        <v>2.5</v>
      </c>
      <c r="V1275" s="93" t="str">
        <f>IF(ISBLANK(A1275),VLOOKUP(Abfalldokumentation!$W1275,'Linien - BU'!R:S,2,FALSE),A1275)</f>
        <v>Abfüllung</v>
      </c>
      <c r="W1275" s="95">
        <f t="shared" si="138"/>
        <v>29500616</v>
      </c>
      <c r="X1275" s="108">
        <f t="shared" si="139"/>
        <v>42</v>
      </c>
      <c r="Y1275"/>
      <c r="Z1275" s="3"/>
      <c r="AB1275" s="3"/>
      <c r="AC1275" s="34"/>
      <c r="AD1275" s="3"/>
      <c r="AE1275" s="3"/>
      <c r="AF1275" s="34"/>
      <c r="AG1275" s="34"/>
      <c r="AH1275" s="34"/>
      <c r="AI1275" s="3"/>
      <c r="AL1275" s="3"/>
      <c r="AM1275" s="3"/>
      <c r="AN1275" s="3"/>
    </row>
    <row r="1276" spans="1:40" ht="30" customHeight="1" x14ac:dyDescent="0.25">
      <c r="A1276" s="50" t="s">
        <v>63</v>
      </c>
      <c r="B1276" s="51">
        <v>29500918</v>
      </c>
      <c r="C1276" s="51">
        <v>20</v>
      </c>
      <c r="D1276" s="53">
        <v>12</v>
      </c>
      <c r="E1276" s="52">
        <v>44491</v>
      </c>
      <c r="F1276" s="53" t="s">
        <v>15037</v>
      </c>
      <c r="G1276" s="51"/>
      <c r="H1276" s="65" t="str">
        <f>IFERROR(VLOOKUP(Abfalldokumentation!$B1276,Artikel!A:C,3,FALSE),Abfalldokumentation!$B1276)</f>
        <v>VOS SKZ-GOU</v>
      </c>
      <c r="I1276" s="96" t="str">
        <f>VLOOKUP(V1276,'Linien - BU'!A:B,2,FALSE)</f>
        <v>BU1</v>
      </c>
      <c r="J1276" s="97">
        <f t="shared" si="133"/>
        <v>20</v>
      </c>
      <c r="K1276" s="98">
        <f>Abfalldokumentation!$E1276</f>
        <v>44491</v>
      </c>
      <c r="L1276" s="97" t="str">
        <f>IFERROR(IF(AND(OR(Abfalldokumentation!$I1276="BU3",Abfalldokumentation!$I1276="Verkauf"),Abfalldokumentation!$N1276="Schimmel",Abfalldokumentation!$O1276="keinen Abnehmer/kein Schälpersonal"),"Div. Zipfel, ES ohne Verwendung",VLOOKUP(Abfalldokumentation!$M1276,Produktgruppen!A:B,2,FALSE)),"-")</f>
        <v>Vorschmelz</v>
      </c>
      <c r="M1276" s="99" t="str">
        <f>IFERROR(VLOOKUP(Abfalldokumentation!$W1276,Artikel!A:C,3,FALSE),Abfalldokumentation!$W1276)</f>
        <v>VOS SKZ-GOU</v>
      </c>
      <c r="N1276" s="100" t="str">
        <f>VLOOKUP(D1276,'Liste Gründe'!A:D,2,FALSE)</f>
        <v>Schimmel</v>
      </c>
      <c r="O1276" s="98" t="str">
        <f>IF(ISBLANK(F1276),VLOOKUP(Abfalldokumentation!$X1276,'Liste Gründe'!A:D,3,FALSE),F1276)</f>
        <v>VOS &gt; Einsatz</v>
      </c>
      <c r="P1276" s="100" t="str">
        <f>IF(ISBLANK(Abfalldokumentation!$G1276),"-",Abfalldokumentation!$G1276)</f>
        <v>-</v>
      </c>
      <c r="Q1276" s="99">
        <f t="shared" si="134"/>
        <v>42</v>
      </c>
      <c r="R1276" s="100" t="str">
        <f t="shared" si="135"/>
        <v>Produkte</v>
      </c>
      <c r="S1276" s="100" t="str">
        <f t="shared" si="136"/>
        <v>BUs</v>
      </c>
      <c r="T1276" s="100" t="str">
        <f t="shared" si="137"/>
        <v>Symptome</v>
      </c>
      <c r="U1276" s="100">
        <f>IFERROR(VLOOKUP(Abfalldokumentation!$W1276,Kennzahlen!S:U,3,FALSE)*Abfalldokumentation!$J1276,"0")</f>
        <v>10</v>
      </c>
      <c r="V1276" s="99" t="str">
        <f>IF(ISBLANK(A1276),VLOOKUP(Abfalldokumentation!$W1276,'Linien - BU'!R:S,2,FALSE),A1276)</f>
        <v>Abfüllung</v>
      </c>
      <c r="W1276" s="95">
        <f t="shared" si="138"/>
        <v>29500918</v>
      </c>
      <c r="X1276" s="108">
        <f t="shared" si="139"/>
        <v>12</v>
      </c>
      <c r="Y1276"/>
      <c r="Z1276" s="3"/>
      <c r="AB1276" s="3"/>
      <c r="AC1276" s="34"/>
      <c r="AD1276" s="3"/>
      <c r="AE1276" s="3"/>
      <c r="AF1276" s="34"/>
      <c r="AG1276" s="34"/>
      <c r="AH1276" s="34"/>
      <c r="AI1276" s="3"/>
      <c r="AL1276" s="3"/>
      <c r="AM1276" s="3"/>
      <c r="AN1276" s="3"/>
    </row>
    <row r="1277" spans="1:40" ht="30" customHeight="1" x14ac:dyDescent="0.25">
      <c r="A1277" s="56" t="s">
        <v>63</v>
      </c>
      <c r="B1277" s="57">
        <v>29500918</v>
      </c>
      <c r="C1277" s="57">
        <v>24</v>
      </c>
      <c r="D1277" s="59">
        <v>12</v>
      </c>
      <c r="E1277" s="58">
        <v>44491</v>
      </c>
      <c r="F1277" s="59" t="s">
        <v>15037</v>
      </c>
      <c r="G1277" s="57"/>
      <c r="H1277" s="66" t="str">
        <f>IFERROR(VLOOKUP(Abfalldokumentation!$B1277,Artikel!A:C,3,FALSE),Abfalldokumentation!$B1277)</f>
        <v>VOS SKZ-GOU</v>
      </c>
      <c r="I1277" s="90" t="str">
        <f>VLOOKUP(V1277,'Linien - BU'!A:B,2,FALSE)</f>
        <v>BU1</v>
      </c>
      <c r="J1277" s="91">
        <f t="shared" si="133"/>
        <v>24</v>
      </c>
      <c r="K1277" s="92">
        <f>Abfalldokumentation!$E1277</f>
        <v>44491</v>
      </c>
      <c r="L1277" s="91" t="str">
        <f>IFERROR(IF(AND(OR(Abfalldokumentation!$I1277="BU3",Abfalldokumentation!$I1277="Verkauf"),Abfalldokumentation!$N1277="Schimmel",Abfalldokumentation!$O1277="keinen Abnehmer/kein Schälpersonal"),"Div. Zipfel, ES ohne Verwendung",VLOOKUP(Abfalldokumentation!$M1277,Produktgruppen!A:B,2,FALSE)),"-")</f>
        <v>Vorschmelz</v>
      </c>
      <c r="M1277" s="93" t="str">
        <f>IFERROR(VLOOKUP(Abfalldokumentation!$W1277,Artikel!A:C,3,FALSE),Abfalldokumentation!$W1277)</f>
        <v>VOS SKZ-GOU</v>
      </c>
      <c r="N1277" s="94" t="str">
        <f>VLOOKUP(D1277,'Liste Gründe'!A:D,2,FALSE)</f>
        <v>Schimmel</v>
      </c>
      <c r="O1277" s="92" t="str">
        <f>IF(ISBLANK(F1277),VLOOKUP(Abfalldokumentation!$X1277,'Liste Gründe'!A:D,3,FALSE),F1277)</f>
        <v>VOS &gt; Einsatz</v>
      </c>
      <c r="P1277" s="94" t="str">
        <f>IF(ISBLANK(Abfalldokumentation!$G1277),"-",Abfalldokumentation!$G1277)</f>
        <v>-</v>
      </c>
      <c r="Q1277" s="93">
        <f t="shared" si="134"/>
        <v>42</v>
      </c>
      <c r="R1277" s="94" t="str">
        <f t="shared" si="135"/>
        <v>Produkte</v>
      </c>
      <c r="S1277" s="94" t="str">
        <f t="shared" si="136"/>
        <v>BUs</v>
      </c>
      <c r="T1277" s="94" t="str">
        <f t="shared" si="137"/>
        <v>Symptome</v>
      </c>
      <c r="U1277" s="94">
        <f>IFERROR(VLOOKUP(Abfalldokumentation!$W1277,Kennzahlen!S:U,3,FALSE)*Abfalldokumentation!$J1277,"0")</f>
        <v>12</v>
      </c>
      <c r="V1277" s="93" t="str">
        <f>IF(ISBLANK(A1277),VLOOKUP(Abfalldokumentation!$W1277,'Linien - BU'!R:S,2,FALSE),A1277)</f>
        <v>Abfüllung</v>
      </c>
      <c r="W1277" s="95">
        <f t="shared" si="138"/>
        <v>29500918</v>
      </c>
      <c r="X1277" s="108">
        <f t="shared" si="139"/>
        <v>12</v>
      </c>
      <c r="Y1277"/>
      <c r="Z1277" s="3"/>
      <c r="AB1277" s="3"/>
      <c r="AC1277" s="34"/>
      <c r="AD1277" s="3"/>
      <c r="AE1277" s="3"/>
      <c r="AF1277" s="34"/>
      <c r="AG1277" s="34"/>
      <c r="AH1277" s="34"/>
      <c r="AI1277" s="3"/>
      <c r="AL1277" s="3"/>
      <c r="AM1277" s="3"/>
      <c r="AN1277" s="3"/>
    </row>
    <row r="1278" spans="1:40" ht="30" customHeight="1" x14ac:dyDescent="0.25">
      <c r="A1278" s="50" t="s">
        <v>63</v>
      </c>
      <c r="B1278" s="51">
        <v>29500939</v>
      </c>
      <c r="C1278" s="51">
        <v>20</v>
      </c>
      <c r="D1278" s="53">
        <v>12</v>
      </c>
      <c r="E1278" s="52">
        <v>44491</v>
      </c>
      <c r="F1278" s="53" t="s">
        <v>15037</v>
      </c>
      <c r="G1278" s="51"/>
      <c r="H1278" s="65" t="str">
        <f>IFERROR(VLOOKUP(Abfalldokumentation!$B1278,Artikel!A:C,3,FALSE),Abfalldokumentation!$B1278)</f>
        <v>VOS URW-GRS-KRÄU OGT</v>
      </c>
      <c r="I1278" s="96" t="str">
        <f>VLOOKUP(V1278,'Linien - BU'!A:B,2,FALSE)</f>
        <v>BU1</v>
      </c>
      <c r="J1278" s="97">
        <f t="shared" si="133"/>
        <v>20</v>
      </c>
      <c r="K1278" s="98">
        <f>Abfalldokumentation!$E1278</f>
        <v>44491</v>
      </c>
      <c r="L1278" s="97" t="str">
        <f>IFERROR(IF(AND(OR(Abfalldokumentation!$I1278="BU3",Abfalldokumentation!$I1278="Verkauf"),Abfalldokumentation!$N1278="Schimmel",Abfalldokumentation!$O1278="keinen Abnehmer/kein Schälpersonal"),"Div. Zipfel, ES ohne Verwendung",VLOOKUP(Abfalldokumentation!$M1278,Produktgruppen!A:B,2,FALSE)),"-")</f>
        <v>Vorschmelz</v>
      </c>
      <c r="M1278" s="99" t="str">
        <f>IFERROR(VLOOKUP(Abfalldokumentation!$W1278,Artikel!A:C,3,FALSE),Abfalldokumentation!$W1278)</f>
        <v>VOS URW-GRS-KRÄU OGT</v>
      </c>
      <c r="N1278" s="100" t="str">
        <f>VLOOKUP(D1278,'Liste Gründe'!A:D,2,FALSE)</f>
        <v>Schimmel</v>
      </c>
      <c r="O1278" s="98" t="str">
        <f>IF(ISBLANK(F1278),VLOOKUP(Abfalldokumentation!$X1278,'Liste Gründe'!A:D,3,FALSE),F1278)</f>
        <v>VOS &gt; Einsatz</v>
      </c>
      <c r="P1278" s="100" t="str">
        <f>IF(ISBLANK(Abfalldokumentation!$G1278),"-",Abfalldokumentation!$G1278)</f>
        <v>-</v>
      </c>
      <c r="Q1278" s="99">
        <f t="shared" si="134"/>
        <v>42</v>
      </c>
      <c r="R1278" s="100" t="str">
        <f t="shared" si="135"/>
        <v>Produkte</v>
      </c>
      <c r="S1278" s="100" t="str">
        <f t="shared" si="136"/>
        <v>BUs</v>
      </c>
      <c r="T1278" s="100" t="str">
        <f t="shared" si="137"/>
        <v>Symptome</v>
      </c>
      <c r="U1278" s="100">
        <f>IFERROR(VLOOKUP(Abfalldokumentation!$W1278,Kennzahlen!S:U,3,FALSE)*Abfalldokumentation!$J1278,"0")</f>
        <v>10</v>
      </c>
      <c r="V1278" s="99" t="str">
        <f>IF(ISBLANK(A1278),VLOOKUP(Abfalldokumentation!$W1278,'Linien - BU'!R:S,2,FALSE),A1278)</f>
        <v>Abfüllung</v>
      </c>
      <c r="W1278" s="95">
        <f t="shared" si="138"/>
        <v>29500939</v>
      </c>
      <c r="X1278" s="108">
        <f t="shared" si="139"/>
        <v>12</v>
      </c>
      <c r="Y1278"/>
      <c r="Z1278" s="3"/>
      <c r="AB1278" s="3"/>
      <c r="AC1278" s="34"/>
      <c r="AD1278" s="3"/>
      <c r="AE1278" s="3"/>
      <c r="AF1278" s="34"/>
      <c r="AG1278" s="34"/>
      <c r="AH1278" s="34"/>
      <c r="AI1278" s="3"/>
      <c r="AL1278" s="3"/>
      <c r="AM1278" s="3"/>
      <c r="AN1278" s="3"/>
    </row>
    <row r="1279" spans="1:40" ht="30" customHeight="1" x14ac:dyDescent="0.25">
      <c r="A1279" s="56" t="s">
        <v>63</v>
      </c>
      <c r="B1279" s="57">
        <v>29500945</v>
      </c>
      <c r="C1279" s="57">
        <v>16</v>
      </c>
      <c r="D1279" s="59">
        <v>12</v>
      </c>
      <c r="E1279" s="58">
        <v>44491</v>
      </c>
      <c r="F1279" s="59" t="s">
        <v>15037</v>
      </c>
      <c r="G1279" s="57"/>
      <c r="H1279" s="66" t="str">
        <f>IFERROR(VLOOKUP(Abfalldokumentation!$B1279,Artikel!A:C,3,FALSE),Abfalldokumentation!$B1279)</f>
        <v>VOS URW-SCHI-NAT</v>
      </c>
      <c r="I1279" s="90" t="str">
        <f>VLOOKUP(V1279,'Linien - BU'!A:B,2,FALSE)</f>
        <v>BU1</v>
      </c>
      <c r="J1279" s="91">
        <f t="shared" si="133"/>
        <v>16</v>
      </c>
      <c r="K1279" s="92">
        <f>Abfalldokumentation!$E1279</f>
        <v>44491</v>
      </c>
      <c r="L1279" s="91" t="str">
        <f>IFERROR(IF(AND(OR(Abfalldokumentation!$I1279="BU3",Abfalldokumentation!$I1279="Verkauf"),Abfalldokumentation!$N1279="Schimmel",Abfalldokumentation!$O1279="keinen Abnehmer/kein Schälpersonal"),"Div. Zipfel, ES ohne Verwendung",VLOOKUP(Abfalldokumentation!$M1279,Produktgruppen!A:B,2,FALSE)),"-")</f>
        <v>Vorschmelz</v>
      </c>
      <c r="M1279" s="93" t="str">
        <f>IFERROR(VLOOKUP(Abfalldokumentation!$W1279,Artikel!A:C,3,FALSE),Abfalldokumentation!$W1279)</f>
        <v>VOS URW-SCHI-NAT</v>
      </c>
      <c r="N1279" s="94" t="str">
        <f>VLOOKUP(D1279,'Liste Gründe'!A:D,2,FALSE)</f>
        <v>Schimmel</v>
      </c>
      <c r="O1279" s="92" t="str">
        <f>IF(ISBLANK(F1279),VLOOKUP(Abfalldokumentation!$X1279,'Liste Gründe'!A:D,3,FALSE),F1279)</f>
        <v>VOS &gt; Einsatz</v>
      </c>
      <c r="P1279" s="94" t="str">
        <f>IF(ISBLANK(Abfalldokumentation!$G1279),"-",Abfalldokumentation!$G1279)</f>
        <v>-</v>
      </c>
      <c r="Q1279" s="93">
        <f t="shared" si="134"/>
        <v>42</v>
      </c>
      <c r="R1279" s="94" t="str">
        <f t="shared" si="135"/>
        <v>Produkte</v>
      </c>
      <c r="S1279" s="94" t="str">
        <f t="shared" si="136"/>
        <v>BUs</v>
      </c>
      <c r="T1279" s="94" t="str">
        <f t="shared" si="137"/>
        <v>Symptome</v>
      </c>
      <c r="U1279" s="94">
        <f>IFERROR(VLOOKUP(Abfalldokumentation!$W1279,Kennzahlen!S:U,3,FALSE)*Abfalldokumentation!$J1279,"0")</f>
        <v>8</v>
      </c>
      <c r="V1279" s="93" t="str">
        <f>IF(ISBLANK(A1279),VLOOKUP(Abfalldokumentation!$W1279,'Linien - BU'!R:S,2,FALSE),A1279)</f>
        <v>Abfüllung</v>
      </c>
      <c r="W1279" s="95">
        <f t="shared" si="138"/>
        <v>29500945</v>
      </c>
      <c r="X1279" s="108">
        <f t="shared" si="139"/>
        <v>12</v>
      </c>
      <c r="Y1279"/>
      <c r="Z1279" s="3"/>
      <c r="AB1279" s="3"/>
      <c r="AC1279" s="34"/>
      <c r="AD1279" s="3"/>
      <c r="AE1279" s="3"/>
      <c r="AF1279" s="34"/>
      <c r="AG1279" s="34"/>
      <c r="AH1279" s="34"/>
      <c r="AI1279" s="3"/>
      <c r="AL1279" s="3"/>
      <c r="AM1279" s="3"/>
      <c r="AN1279" s="3"/>
    </row>
    <row r="1280" spans="1:40" ht="30" customHeight="1" x14ac:dyDescent="0.25">
      <c r="A1280" s="50" t="s">
        <v>63</v>
      </c>
      <c r="B1280" s="51">
        <v>29500949</v>
      </c>
      <c r="C1280" s="51">
        <v>25</v>
      </c>
      <c r="D1280" s="53">
        <v>12</v>
      </c>
      <c r="E1280" s="52">
        <v>44491</v>
      </c>
      <c r="F1280" s="53" t="s">
        <v>15037</v>
      </c>
      <c r="G1280" s="51"/>
      <c r="H1280" s="65" t="str">
        <f>IFERROR(VLOOKUP(Abfalldokumentation!$B1280,Artikel!A:C,3,FALSE),Abfalldokumentation!$B1280)</f>
        <v>VOS URW-VS-SCHI</v>
      </c>
      <c r="I1280" s="96" t="str">
        <f>VLOOKUP(V1280,'Linien - BU'!A:B,2,FALSE)</f>
        <v>BU1</v>
      </c>
      <c r="J1280" s="97">
        <f t="shared" si="133"/>
        <v>25</v>
      </c>
      <c r="K1280" s="98">
        <f>Abfalldokumentation!$E1280</f>
        <v>44491</v>
      </c>
      <c r="L1280" s="97" t="str">
        <f>IFERROR(IF(AND(OR(Abfalldokumentation!$I1280="BU3",Abfalldokumentation!$I1280="Verkauf"),Abfalldokumentation!$N1280="Schimmel",Abfalldokumentation!$O1280="keinen Abnehmer/kein Schälpersonal"),"Div. Zipfel, ES ohne Verwendung",VLOOKUP(Abfalldokumentation!$M1280,Produktgruppen!A:B,2,FALSE)),"-")</f>
        <v>Vorschmelz</v>
      </c>
      <c r="M1280" s="99" t="str">
        <f>IFERROR(VLOOKUP(Abfalldokumentation!$W1280,Artikel!A:C,3,FALSE),Abfalldokumentation!$W1280)</f>
        <v>VOS URW-VS-SCHI</v>
      </c>
      <c r="N1280" s="100" t="str">
        <f>VLOOKUP(D1280,'Liste Gründe'!A:D,2,FALSE)</f>
        <v>Schimmel</v>
      </c>
      <c r="O1280" s="98" t="str">
        <f>IF(ISBLANK(F1280),VLOOKUP(Abfalldokumentation!$X1280,'Liste Gründe'!A:D,3,FALSE),F1280)</f>
        <v>VOS &gt; Einsatz</v>
      </c>
      <c r="P1280" s="100" t="str">
        <f>IF(ISBLANK(Abfalldokumentation!$G1280),"-",Abfalldokumentation!$G1280)</f>
        <v>-</v>
      </c>
      <c r="Q1280" s="99">
        <f t="shared" si="134"/>
        <v>42</v>
      </c>
      <c r="R1280" s="100" t="str">
        <f t="shared" si="135"/>
        <v>Produkte</v>
      </c>
      <c r="S1280" s="100" t="str">
        <f t="shared" si="136"/>
        <v>BUs</v>
      </c>
      <c r="T1280" s="100" t="str">
        <f t="shared" si="137"/>
        <v>Symptome</v>
      </c>
      <c r="U1280" s="100">
        <f>IFERROR(VLOOKUP(Abfalldokumentation!$W1280,Kennzahlen!S:U,3,FALSE)*Abfalldokumentation!$J1280,"0")</f>
        <v>12.5</v>
      </c>
      <c r="V1280" s="99" t="str">
        <f>IF(ISBLANK(A1280),VLOOKUP(Abfalldokumentation!$W1280,'Linien - BU'!R:S,2,FALSE),A1280)</f>
        <v>Abfüllung</v>
      </c>
      <c r="W1280" s="95">
        <f t="shared" si="138"/>
        <v>29500949</v>
      </c>
      <c r="X1280" s="108">
        <f t="shared" si="139"/>
        <v>12</v>
      </c>
      <c r="Y1280"/>
      <c r="Z1280" s="3"/>
      <c r="AB1280" s="3"/>
      <c r="AC1280" s="34"/>
      <c r="AD1280" s="3"/>
      <c r="AE1280" s="3"/>
      <c r="AF1280" s="34"/>
      <c r="AG1280" s="34"/>
      <c r="AH1280" s="34"/>
      <c r="AI1280" s="3"/>
      <c r="AL1280" s="3"/>
      <c r="AM1280" s="3"/>
      <c r="AN1280" s="3"/>
    </row>
    <row r="1281" spans="1:40" ht="30" customHeight="1" x14ac:dyDescent="0.25">
      <c r="A1281" s="56" t="s">
        <v>41</v>
      </c>
      <c r="B1281" s="57">
        <v>29501002</v>
      </c>
      <c r="C1281" s="57">
        <v>10</v>
      </c>
      <c r="D1281" s="57">
        <v>12</v>
      </c>
      <c r="E1281" s="58">
        <v>44491</v>
      </c>
      <c r="F1281" s="59" t="s">
        <v>39</v>
      </c>
      <c r="G1281" s="57"/>
      <c r="H1281" s="66" t="str">
        <f>IFERROR(VLOOKUP(Abfalldokumentation!$B1281,Artikel!A:C,3,FALSE),Abfalldokumentation!$B1281)</f>
        <v>ABS Bunter Pfeffer 50%</v>
      </c>
      <c r="I1281" s="90" t="str">
        <f>VLOOKUP(V1281,'Linien - BU'!A:B,2,FALSE)</f>
        <v>BU1</v>
      </c>
      <c r="J1281" s="91">
        <f t="shared" si="133"/>
        <v>10</v>
      </c>
      <c r="K1281" s="92">
        <f>Abfalldokumentation!$E1281</f>
        <v>44491</v>
      </c>
      <c r="L1281" s="91" t="str">
        <f>IFERROR(IF(AND(OR(Abfalldokumentation!$I1281="BU3",Abfalldokumentation!$I1281="Verkauf"),Abfalldokumentation!$N1281="Schimmel",Abfalldokumentation!$O1281="keinen Abnehmer/kein Schälpersonal"),"Div. Zipfel, ES ohne Verwendung",VLOOKUP(Abfalldokumentation!$M1281,Produktgruppen!A:B,2,FALSE)),"-")</f>
        <v>ABS</v>
      </c>
      <c r="M1281" s="93" t="str">
        <f>IFERROR(VLOOKUP(Abfalldokumentation!$W1281,Artikel!A:C,3,FALSE),Abfalldokumentation!$W1281)</f>
        <v>ABS Bunter Pfeffer 50%</v>
      </c>
      <c r="N1281" s="94" t="str">
        <f>VLOOKUP(D1281,'Liste Gründe'!A:D,2,FALSE)</f>
        <v>Schimmel</v>
      </c>
      <c r="O1281" s="92" t="str">
        <f>IF(ISBLANK(F1281),VLOOKUP(Abfalldokumentation!$X1281,'Liste Gründe'!A:D,3,FALSE),F1281)</f>
        <v>keine Verarbeitung</v>
      </c>
      <c r="P1281" s="94" t="str">
        <f>IF(ISBLANK(Abfalldokumentation!$G1281),"-",Abfalldokumentation!$G1281)</f>
        <v>-</v>
      </c>
      <c r="Q1281" s="93">
        <f t="shared" si="134"/>
        <v>42</v>
      </c>
      <c r="R1281" s="94" t="str">
        <f t="shared" si="135"/>
        <v>Produkte</v>
      </c>
      <c r="S1281" s="94" t="str">
        <f t="shared" si="136"/>
        <v>BUs</v>
      </c>
      <c r="T1281" s="94" t="str">
        <f t="shared" si="137"/>
        <v>Symptome</v>
      </c>
      <c r="U1281" s="94">
        <f>IFERROR(VLOOKUP(Abfalldokumentation!$W1281,Kennzahlen!S:U,3,FALSE)*Abfalldokumentation!$J1281,"0")</f>
        <v>10</v>
      </c>
      <c r="V1281" s="93" t="str">
        <f>IF(ISBLANK(A1281),VLOOKUP(Abfalldokumentation!$W1281,'Linien - BU'!R:S,2,FALSE),A1281)</f>
        <v>Schmelze</v>
      </c>
      <c r="W1281" s="95">
        <f t="shared" si="138"/>
        <v>29501002</v>
      </c>
      <c r="X1281" s="108">
        <f t="shared" si="139"/>
        <v>12</v>
      </c>
      <c r="Y1281"/>
      <c r="Z1281" s="3"/>
      <c r="AB1281" s="3"/>
      <c r="AC1281" s="34"/>
      <c r="AD1281" s="3"/>
      <c r="AE1281" s="3"/>
      <c r="AF1281" s="34"/>
      <c r="AG1281" s="34"/>
      <c r="AH1281" s="34"/>
      <c r="AI1281" s="3"/>
      <c r="AL1281" s="3"/>
      <c r="AM1281" s="3"/>
      <c r="AN1281" s="3"/>
    </row>
    <row r="1282" spans="1:40" ht="30" customHeight="1" x14ac:dyDescent="0.25">
      <c r="A1282" s="50" t="s">
        <v>37</v>
      </c>
      <c r="B1282" s="51">
        <v>29501003</v>
      </c>
      <c r="C1282" s="51">
        <v>117</v>
      </c>
      <c r="D1282" s="51">
        <v>81</v>
      </c>
      <c r="E1282" s="52">
        <v>44491</v>
      </c>
      <c r="F1282" s="53" t="s">
        <v>111</v>
      </c>
      <c r="G1282" s="51"/>
      <c r="H1282" s="65" t="str">
        <f>IFERROR(VLOOKUP(Abfalldokumentation!$B1282,Artikel!A:C,3,FALSE),Abfalldokumentation!$B1282)</f>
        <v>ABS CHED-PF-KRÄUK gemis</v>
      </c>
      <c r="I1282" s="96" t="str">
        <f>VLOOKUP(V1282,'Linien - BU'!A:B,2,FALSE)</f>
        <v>BU3</v>
      </c>
      <c r="J1282" s="97">
        <f t="shared" ref="J1282:J1345" si="140">C1282</f>
        <v>117</v>
      </c>
      <c r="K1282" s="98">
        <f>Abfalldokumentation!$E1282</f>
        <v>44491</v>
      </c>
      <c r="L1282" s="97" t="str">
        <f>IFERROR(IF(AND(OR(Abfalldokumentation!$I1282="BU3",Abfalldokumentation!$I1282="Verkauf"),Abfalldokumentation!$N1282="Schimmel",Abfalldokumentation!$O1282="keinen Abnehmer/kein Schälpersonal"),"Div. Zipfel, ES ohne Verwendung",VLOOKUP(Abfalldokumentation!$M1282,Produktgruppen!A:B,2,FALSE)),"-")</f>
        <v>ABS</v>
      </c>
      <c r="M1282" s="99" t="str">
        <f>IFERROR(VLOOKUP(Abfalldokumentation!$W1282,Artikel!A:C,3,FALSE),Abfalldokumentation!$W1282)</f>
        <v>ABS CHED-PF-KRÄUK gemis</v>
      </c>
      <c r="N1282" s="100" t="str">
        <f>VLOOKUP(D1282,'Liste Gründe'!A:D,2,FALSE)</f>
        <v>Linienbezogen</v>
      </c>
      <c r="O1282" s="98" t="str">
        <f>IF(ISBLANK(F1282),VLOOKUP(Abfalldokumentation!$X1282,'Liste Gründe'!A:D,3,FALSE),F1282)</f>
        <v>gemischtes Produkt</v>
      </c>
      <c r="P1282" s="100" t="str">
        <f>IF(ISBLANK(Abfalldokumentation!$G1282),"-",Abfalldokumentation!$G1282)</f>
        <v>-</v>
      </c>
      <c r="Q1282" s="99">
        <f t="shared" ref="Q1282:Q1345" si="141">_xlfn.ISOWEEKNUM(K1282)</f>
        <v>42</v>
      </c>
      <c r="R1282" s="100" t="str">
        <f t="shared" ref="R1282:R1345" si="142">"Produkte"</f>
        <v>Produkte</v>
      </c>
      <c r="S1282" s="100" t="str">
        <f t="shared" ref="S1282:S1345" si="143">"BUs"</f>
        <v>BUs</v>
      </c>
      <c r="T1282" s="100" t="str">
        <f t="shared" ref="T1282:T1345" si="144">"Symptome"</f>
        <v>Symptome</v>
      </c>
      <c r="U1282" s="100">
        <f>IFERROR(VLOOKUP(Abfalldokumentation!$W1282,Kennzahlen!S:U,3,FALSE)*Abfalldokumentation!$J1282,"0")</f>
        <v>117</v>
      </c>
      <c r="V1282" s="99" t="str">
        <f>IF(ISBLANK(A1282),VLOOKUP(Abfalldokumentation!$W1282,'Linien - BU'!R:S,2,FALSE),A1282)</f>
        <v>L33</v>
      </c>
      <c r="W1282" s="95">
        <f t="shared" ref="W1282:W1345" si="145">B1282</f>
        <v>29501003</v>
      </c>
      <c r="X1282" s="108">
        <f t="shared" ref="X1282:X1345" si="146">D1282</f>
        <v>81</v>
      </c>
      <c r="Y1282"/>
      <c r="Z1282" s="3"/>
      <c r="AB1282" s="3"/>
      <c r="AC1282" s="34"/>
      <c r="AD1282" s="3"/>
      <c r="AE1282" s="3"/>
      <c r="AF1282" s="34"/>
      <c r="AG1282" s="34"/>
      <c r="AH1282" s="34"/>
      <c r="AI1282" s="3"/>
      <c r="AL1282" s="3"/>
      <c r="AM1282" s="3"/>
      <c r="AN1282" s="3"/>
    </row>
    <row r="1283" spans="1:40" ht="30" customHeight="1" x14ac:dyDescent="0.25">
      <c r="A1283" s="56" t="s">
        <v>37</v>
      </c>
      <c r="B1283" s="57">
        <v>29501032</v>
      </c>
      <c r="C1283" s="57">
        <v>32</v>
      </c>
      <c r="D1283" s="57">
        <v>22</v>
      </c>
      <c r="E1283" s="58">
        <v>44491</v>
      </c>
      <c r="F1283" s="59" t="s">
        <v>61</v>
      </c>
      <c r="G1283" s="57" t="s">
        <v>91</v>
      </c>
      <c r="H1283" s="66" t="str">
        <f>IFERROR(VLOOKUP(Abfalldokumentation!$B1283,Artikel!A:C,3,FALSE),Abfalldokumentation!$B1283)</f>
        <v>ABS CHED-ROT MIT ß-CARO</v>
      </c>
      <c r="I1283" s="90" t="str">
        <f>VLOOKUP(V1283,'Linien - BU'!A:B,2,FALSE)</f>
        <v>BU3</v>
      </c>
      <c r="J1283" s="91">
        <f t="shared" si="140"/>
        <v>32</v>
      </c>
      <c r="K1283" s="92">
        <f>Abfalldokumentation!$E1283</f>
        <v>44491</v>
      </c>
      <c r="L1283" s="91" t="str">
        <f>IFERROR(IF(AND(OR(Abfalldokumentation!$I1283="BU3",Abfalldokumentation!$I1283="Verkauf"),Abfalldokumentation!$N1283="Schimmel",Abfalldokumentation!$O1283="keinen Abnehmer/kein Schälpersonal"),"Div. Zipfel, ES ohne Verwendung",VLOOKUP(Abfalldokumentation!$M1283,Produktgruppen!A:B,2,FALSE)),"-")</f>
        <v>ABS</v>
      </c>
      <c r="M1283" s="93" t="str">
        <f>IFERROR(VLOOKUP(Abfalldokumentation!$W1283,Artikel!A:C,3,FALSE),Abfalldokumentation!$W1283)</f>
        <v>ABS CHED-ROT MIT ß-CARO</v>
      </c>
      <c r="N1283" s="94" t="str">
        <f>VLOOKUP(D1283,'Liste Gründe'!A:D,2,FALSE)</f>
        <v>Rest</v>
      </c>
      <c r="O1283" s="92" t="str">
        <f>IF(ISBLANK(F1283),VLOOKUP(Abfalldokumentation!$X1283,'Liste Gründe'!A:D,3,FALSE),F1283)</f>
        <v>Fremdkörper</v>
      </c>
      <c r="P1283" s="94" t="str">
        <f>IF(ISBLANK(Abfalldokumentation!$G1283),"-",Abfalldokumentation!$G1283)</f>
        <v>Schmutz</v>
      </c>
      <c r="Q1283" s="93">
        <f t="shared" si="141"/>
        <v>42</v>
      </c>
      <c r="R1283" s="94" t="str">
        <f t="shared" si="142"/>
        <v>Produkte</v>
      </c>
      <c r="S1283" s="94" t="str">
        <f t="shared" si="143"/>
        <v>BUs</v>
      </c>
      <c r="T1283" s="94" t="str">
        <f t="shared" si="144"/>
        <v>Symptome</v>
      </c>
      <c r="U1283" s="94">
        <f>IFERROR(VLOOKUP(Abfalldokumentation!$W1283,Kennzahlen!S:U,3,FALSE)*Abfalldokumentation!$J1283,"0")</f>
        <v>32</v>
      </c>
      <c r="V1283" s="93" t="str">
        <f>IF(ISBLANK(A1283),VLOOKUP(Abfalldokumentation!$W1283,'Linien - BU'!R:S,2,FALSE),A1283)</f>
        <v>L33</v>
      </c>
      <c r="W1283" s="95">
        <f t="shared" si="145"/>
        <v>29501032</v>
      </c>
      <c r="X1283" s="108">
        <f t="shared" si="146"/>
        <v>22</v>
      </c>
      <c r="Y1283"/>
      <c r="Z1283" s="3"/>
      <c r="AB1283" s="3"/>
      <c r="AC1283" s="34"/>
      <c r="AD1283" s="3"/>
      <c r="AE1283" s="3"/>
      <c r="AF1283" s="34"/>
      <c r="AG1283" s="34"/>
      <c r="AH1283" s="34"/>
      <c r="AI1283" s="3"/>
      <c r="AL1283" s="3"/>
      <c r="AM1283" s="3"/>
      <c r="AN1283" s="3"/>
    </row>
    <row r="1284" spans="1:40" ht="30" customHeight="1" x14ac:dyDescent="0.25">
      <c r="A1284" s="50" t="s">
        <v>15044</v>
      </c>
      <c r="B1284" s="51">
        <v>29501060</v>
      </c>
      <c r="C1284" s="51">
        <v>10</v>
      </c>
      <c r="D1284" s="51">
        <v>12</v>
      </c>
      <c r="E1284" s="52">
        <v>44491</v>
      </c>
      <c r="F1284" s="53" t="s">
        <v>15041</v>
      </c>
      <c r="G1284" s="51"/>
      <c r="H1284" s="65" t="str">
        <f>IFERROR(VLOOKUP(Abfalldokumentation!$B1284,Artikel!A:C,3,FALSE),Abfalldokumentation!$B1284)</f>
        <v>VOS RW-NATUR ZIPFEL 350</v>
      </c>
      <c r="I1284" s="96" t="str">
        <f>VLOOKUP(V1284,'Linien - BU'!A:B,2,FALSE)</f>
        <v>Verkauf</v>
      </c>
      <c r="J1284" s="97">
        <f t="shared" si="140"/>
        <v>10</v>
      </c>
      <c r="K1284" s="98">
        <f>Abfalldokumentation!$E1284</f>
        <v>44491</v>
      </c>
      <c r="L1284" s="97" t="str">
        <f>IFERROR(IF(AND(OR(Abfalldokumentation!$I1284="BU3",Abfalldokumentation!$I1284="Verkauf"),Abfalldokumentation!$N1284="Schimmel",Abfalldokumentation!$O1284="keinen Abnehmer/kein Schälpersonal"),"Div. Zipfel, ES ohne Verwendung",VLOOKUP(Abfalldokumentation!$M1284,Produktgruppen!A:B,2,FALSE)),"-")</f>
        <v>Div. Zipfel, ES ohne Verwendung</v>
      </c>
      <c r="M1284" s="99" t="str">
        <f>IFERROR(VLOOKUP(Abfalldokumentation!$W1284,Artikel!A:C,3,FALSE),Abfalldokumentation!$W1284)</f>
        <v>VOS RW-NATUR ZIPFEL 350</v>
      </c>
      <c r="N1284" s="100" t="str">
        <f>VLOOKUP(D1284,'Liste Gründe'!A:D,2,FALSE)</f>
        <v>Schimmel</v>
      </c>
      <c r="O1284" s="98" t="str">
        <f>IF(ISBLANK(F1284),VLOOKUP(Abfalldokumentation!$X1284,'Liste Gründe'!A:D,3,FALSE),F1284)</f>
        <v>keinen Abnehmer/kein Schälpersonal</v>
      </c>
      <c r="P1284" s="100" t="str">
        <f>IF(ISBLANK(Abfalldokumentation!$G1284),"-",Abfalldokumentation!$G1284)</f>
        <v>-</v>
      </c>
      <c r="Q1284" s="99">
        <f t="shared" si="141"/>
        <v>42</v>
      </c>
      <c r="R1284" s="100" t="str">
        <f t="shared" si="142"/>
        <v>Produkte</v>
      </c>
      <c r="S1284" s="100" t="str">
        <f t="shared" si="143"/>
        <v>BUs</v>
      </c>
      <c r="T1284" s="100" t="str">
        <f t="shared" si="144"/>
        <v>Symptome</v>
      </c>
      <c r="U1284" s="100">
        <f>IFERROR(VLOOKUP(Abfalldokumentation!$W1284,Kennzahlen!S:U,3,FALSE)*Abfalldokumentation!$J1284,"0")</f>
        <v>5</v>
      </c>
      <c r="V1284" s="99" t="str">
        <f>IF(ISBLANK(A1284),VLOOKUP(Abfalldokumentation!$W1284,'Linien - BU'!R:S,2,FALSE),A1284)</f>
        <v>Verkauf</v>
      </c>
      <c r="W1284" s="95">
        <f t="shared" si="145"/>
        <v>29501060</v>
      </c>
      <c r="X1284" s="108">
        <f t="shared" si="146"/>
        <v>12</v>
      </c>
      <c r="Y1284"/>
      <c r="Z1284" s="3"/>
      <c r="AB1284" s="3"/>
      <c r="AC1284" s="34"/>
      <c r="AD1284" s="3"/>
      <c r="AE1284" s="3"/>
      <c r="AF1284" s="34"/>
      <c r="AG1284" s="34"/>
      <c r="AH1284" s="34"/>
      <c r="AI1284" s="3"/>
      <c r="AL1284" s="3"/>
      <c r="AM1284" s="3"/>
      <c r="AN1284" s="3"/>
    </row>
    <row r="1285" spans="1:40" ht="30" customHeight="1" x14ac:dyDescent="0.25">
      <c r="A1285" s="56" t="s">
        <v>41</v>
      </c>
      <c r="B1285" s="57">
        <v>29600017</v>
      </c>
      <c r="C1285" s="57">
        <v>60</v>
      </c>
      <c r="D1285" s="59">
        <v>12</v>
      </c>
      <c r="E1285" s="58">
        <v>44491</v>
      </c>
      <c r="F1285" s="59" t="s">
        <v>39</v>
      </c>
      <c r="G1285" s="57"/>
      <c r="H1285" s="66" t="str">
        <f>IFERROR(VLOOKUP(Abfalldokumentation!$B1285,Artikel!A:C,3,FALSE),Abfalldokumentation!$B1285)</f>
        <v>VS RW Schinken mit Rind</v>
      </c>
      <c r="I1285" s="90" t="str">
        <f>VLOOKUP(V1285,'Linien - BU'!A:B,2,FALSE)</f>
        <v>BU1</v>
      </c>
      <c r="J1285" s="91">
        <f t="shared" si="140"/>
        <v>60</v>
      </c>
      <c r="K1285" s="92">
        <f>Abfalldokumentation!$E1285</f>
        <v>44491</v>
      </c>
      <c r="L1285" s="91" t="str">
        <f>IFERROR(IF(AND(OR(Abfalldokumentation!$I1285="BU3",Abfalldokumentation!$I1285="Verkauf"),Abfalldokumentation!$N1285="Schimmel",Abfalldokumentation!$O1285="keinen Abnehmer/kein Schälpersonal"),"Div. Zipfel, ES ohne Verwendung",VLOOKUP(Abfalldokumentation!$M1285,Produktgruppen!A:B,2,FALSE)),"-")</f>
        <v>Vorschmelz</v>
      </c>
      <c r="M1285" s="93" t="str">
        <f>IFERROR(VLOOKUP(Abfalldokumentation!$W1285,Artikel!A:C,3,FALSE),Abfalldokumentation!$W1285)</f>
        <v>VS RW Schinken mit Rind</v>
      </c>
      <c r="N1285" s="94" t="str">
        <f>VLOOKUP(D1285,'Liste Gründe'!A:D,2,FALSE)</f>
        <v>Schimmel</v>
      </c>
      <c r="O1285" s="92" t="str">
        <f>IF(ISBLANK(F1285),VLOOKUP(Abfalldokumentation!$X1285,'Liste Gründe'!A:D,3,FALSE),F1285)</f>
        <v>keine Verarbeitung</v>
      </c>
      <c r="P1285" s="94" t="str">
        <f>IF(ISBLANK(Abfalldokumentation!$G1285),"-",Abfalldokumentation!$G1285)</f>
        <v>-</v>
      </c>
      <c r="Q1285" s="93">
        <f t="shared" si="141"/>
        <v>42</v>
      </c>
      <c r="R1285" s="94" t="str">
        <f t="shared" si="142"/>
        <v>Produkte</v>
      </c>
      <c r="S1285" s="94" t="str">
        <f t="shared" si="143"/>
        <v>BUs</v>
      </c>
      <c r="T1285" s="94" t="str">
        <f t="shared" si="144"/>
        <v>Symptome</v>
      </c>
      <c r="U1285" s="94">
        <f>IFERROR(VLOOKUP(Abfalldokumentation!$W1285,Kennzahlen!S:U,3,FALSE)*Abfalldokumentation!$J1285,"0")</f>
        <v>30</v>
      </c>
      <c r="V1285" s="93" t="str">
        <f>IF(ISBLANK(A1285),VLOOKUP(Abfalldokumentation!$W1285,'Linien - BU'!R:S,2,FALSE),A1285)</f>
        <v>Schmelze</v>
      </c>
      <c r="W1285" s="95">
        <f t="shared" si="145"/>
        <v>29600017</v>
      </c>
      <c r="X1285" s="108">
        <f t="shared" si="146"/>
        <v>12</v>
      </c>
      <c r="Y1285"/>
      <c r="Z1285" s="3"/>
      <c r="AB1285" s="3"/>
      <c r="AC1285" s="34"/>
      <c r="AD1285" s="3"/>
      <c r="AE1285" s="3"/>
      <c r="AF1285" s="34"/>
      <c r="AG1285" s="34"/>
      <c r="AH1285" s="34"/>
      <c r="AI1285" s="3"/>
      <c r="AL1285" s="3"/>
      <c r="AM1285" s="3"/>
      <c r="AN1285" s="3"/>
    </row>
    <row r="1286" spans="1:40" ht="30" customHeight="1" x14ac:dyDescent="0.25">
      <c r="A1286" s="50" t="s">
        <v>63</v>
      </c>
      <c r="B1286" s="51">
        <v>29600027</v>
      </c>
      <c r="C1286" s="51">
        <v>20</v>
      </c>
      <c r="D1286" s="53">
        <v>12</v>
      </c>
      <c r="E1286" s="52">
        <v>44491</v>
      </c>
      <c r="F1286" s="53" t="s">
        <v>15037</v>
      </c>
      <c r="G1286" s="51"/>
      <c r="H1286" s="65" t="str">
        <f>IFERROR(VLOOKUP(Abfalldokumentation!$B1286,Artikel!A:C,3,FALSE),Abfalldokumentation!$B1286)</f>
        <v>VS Chili geschält</v>
      </c>
      <c r="I1286" s="96" t="str">
        <f>VLOOKUP(V1286,'Linien - BU'!A:B,2,FALSE)</f>
        <v>BU1</v>
      </c>
      <c r="J1286" s="97">
        <f t="shared" si="140"/>
        <v>20</v>
      </c>
      <c r="K1286" s="98">
        <f>Abfalldokumentation!$E1286</f>
        <v>44491</v>
      </c>
      <c r="L1286" s="97" t="str">
        <f>IFERROR(IF(AND(OR(Abfalldokumentation!$I1286="BU3",Abfalldokumentation!$I1286="Verkauf"),Abfalldokumentation!$N1286="Schimmel",Abfalldokumentation!$O1286="keinen Abnehmer/kein Schälpersonal"),"Div. Zipfel, ES ohne Verwendung",VLOOKUP(Abfalldokumentation!$M1286,Produktgruppen!A:B,2,FALSE)),"-")</f>
        <v>Vorschmelz</v>
      </c>
      <c r="M1286" s="99" t="str">
        <f>IFERROR(VLOOKUP(Abfalldokumentation!$W1286,Artikel!A:C,3,FALSE),Abfalldokumentation!$W1286)</f>
        <v>VS Chili geschält</v>
      </c>
      <c r="N1286" s="100" t="str">
        <f>VLOOKUP(D1286,'Liste Gründe'!A:D,2,FALSE)</f>
        <v>Schimmel</v>
      </c>
      <c r="O1286" s="98" t="str">
        <f>IF(ISBLANK(F1286),VLOOKUP(Abfalldokumentation!$X1286,'Liste Gründe'!A:D,3,FALSE),F1286)</f>
        <v>VOS &gt; Einsatz</v>
      </c>
      <c r="P1286" s="100" t="str">
        <f>IF(ISBLANK(Abfalldokumentation!$G1286),"-",Abfalldokumentation!$G1286)</f>
        <v>-</v>
      </c>
      <c r="Q1286" s="99">
        <f t="shared" si="141"/>
        <v>42</v>
      </c>
      <c r="R1286" s="100" t="str">
        <f t="shared" si="142"/>
        <v>Produkte</v>
      </c>
      <c r="S1286" s="100" t="str">
        <f t="shared" si="143"/>
        <v>BUs</v>
      </c>
      <c r="T1286" s="100" t="str">
        <f t="shared" si="144"/>
        <v>Symptome</v>
      </c>
      <c r="U1286" s="100">
        <f>IFERROR(VLOOKUP(Abfalldokumentation!$W1286,Kennzahlen!S:U,3,FALSE)*Abfalldokumentation!$J1286,"0")</f>
        <v>18.641999999999999</v>
      </c>
      <c r="V1286" s="99" t="str">
        <f>IF(ISBLANK(A1286),VLOOKUP(Abfalldokumentation!$W1286,'Linien - BU'!R:S,2,FALSE),A1286)</f>
        <v>Abfüllung</v>
      </c>
      <c r="W1286" s="95">
        <f t="shared" si="145"/>
        <v>29600027</v>
      </c>
      <c r="X1286" s="108">
        <f t="shared" si="146"/>
        <v>12</v>
      </c>
      <c r="Y1286"/>
      <c r="Z1286" s="3"/>
      <c r="AB1286" s="3"/>
      <c r="AC1286" s="34"/>
      <c r="AD1286" s="3"/>
      <c r="AE1286" s="3"/>
      <c r="AF1286" s="34"/>
      <c r="AG1286" s="34"/>
      <c r="AH1286" s="34"/>
      <c r="AI1286" s="3"/>
      <c r="AL1286" s="3"/>
      <c r="AM1286" s="3"/>
      <c r="AN1286" s="3"/>
    </row>
    <row r="1287" spans="1:40" ht="30" customHeight="1" x14ac:dyDescent="0.25">
      <c r="A1287" s="56">
        <v>3020</v>
      </c>
      <c r="B1287" s="57">
        <v>32000106</v>
      </c>
      <c r="C1287" s="57">
        <v>29.5</v>
      </c>
      <c r="D1287" s="57">
        <v>30</v>
      </c>
      <c r="E1287" s="58">
        <v>44491</v>
      </c>
      <c r="F1287" s="59"/>
      <c r="G1287" s="57"/>
      <c r="H1287" s="66" t="str">
        <f>IFERROR(VLOOKUP(Abfalldokumentation!$B1287,Artikel!A:C,3,FALSE),Abfalldokumentation!$B1287)</f>
        <v>GRW SCHI-NAT 7,2GK NEUE</v>
      </c>
      <c r="I1287" s="90" t="str">
        <f>VLOOKUP(V1287,'Linien - BU'!A:B,2,FALSE)</f>
        <v>BU1</v>
      </c>
      <c r="J1287" s="91">
        <f t="shared" si="140"/>
        <v>29.5</v>
      </c>
      <c r="K1287" s="92">
        <f>Abfalldokumentation!$E1287</f>
        <v>44491</v>
      </c>
      <c r="L1287" s="91" t="str">
        <f>IFERROR(IF(AND(OR(Abfalldokumentation!$I1287="BU3",Abfalldokumentation!$I1287="Verkauf"),Abfalldokumentation!$N1287="Schimmel",Abfalldokumentation!$O1287="keinen Abnehmer/kein Schälpersonal"),"Div. Zipfel, ES ohne Verwendung",VLOOKUP(Abfalldokumentation!$M1287,Produktgruppen!A:B,2,FALSE)),"-")</f>
        <v>RW</v>
      </c>
      <c r="M1287" s="93" t="str">
        <f>IFERROR(VLOOKUP(Abfalldokumentation!$W1287,Artikel!A:C,3,FALSE),Abfalldokumentation!$W1287)</f>
        <v>GRW SCHI-NAT 7,2GK NEUE</v>
      </c>
      <c r="N1287" s="94" t="str">
        <f>VLOOKUP(D1287,'Liste Gründe'!A:D,2,FALSE)</f>
        <v>Linienbezogen</v>
      </c>
      <c r="O1287" s="92" t="str">
        <f>IF(ISBLANK(F1287),VLOOKUP(Abfalldokumentation!$X1287,'Liste Gründe'!A:D,3,FALSE),F1287)</f>
        <v>Maschinenabfall</v>
      </c>
      <c r="P1287" s="94" t="str">
        <f>IF(ISBLANK(Abfalldokumentation!$G1287),"-",Abfalldokumentation!$G1287)</f>
        <v>-</v>
      </c>
      <c r="Q1287" s="93">
        <f t="shared" si="141"/>
        <v>42</v>
      </c>
      <c r="R1287" s="94" t="str">
        <f t="shared" si="142"/>
        <v>Produkte</v>
      </c>
      <c r="S1287" s="94" t="str">
        <f t="shared" si="143"/>
        <v>BUs</v>
      </c>
      <c r="T1287" s="94" t="str">
        <f t="shared" si="144"/>
        <v>Symptome</v>
      </c>
      <c r="U1287" s="94" t="str">
        <f>IFERROR(VLOOKUP(Abfalldokumentation!$W1287,Kennzahlen!S:U,3,FALSE)*Abfalldokumentation!$J1287,"0")</f>
        <v>0</v>
      </c>
      <c r="V1287" s="93">
        <f>IF(ISBLANK(A1287),VLOOKUP(Abfalldokumentation!$W1287,'Linien - BU'!R:S,2,FALSE),A1287)</f>
        <v>3020</v>
      </c>
      <c r="W1287" s="95">
        <f t="shared" si="145"/>
        <v>32000106</v>
      </c>
      <c r="X1287" s="108">
        <f t="shared" si="146"/>
        <v>30</v>
      </c>
      <c r="Y1287"/>
      <c r="Z1287" s="3"/>
      <c r="AB1287" s="3"/>
      <c r="AC1287" s="34"/>
      <c r="AD1287" s="3"/>
      <c r="AE1287" s="3"/>
      <c r="AF1287" s="34"/>
      <c r="AG1287" s="34"/>
      <c r="AH1287" s="34"/>
      <c r="AI1287" s="3"/>
      <c r="AL1287" s="3"/>
      <c r="AM1287" s="3"/>
      <c r="AN1287" s="3"/>
    </row>
    <row r="1288" spans="1:40" ht="30" customHeight="1" x14ac:dyDescent="0.25">
      <c r="A1288" s="50">
        <v>3020</v>
      </c>
      <c r="B1288" s="51">
        <v>32000106</v>
      </c>
      <c r="C1288" s="51">
        <v>60</v>
      </c>
      <c r="D1288" s="51">
        <v>34</v>
      </c>
      <c r="E1288" s="52">
        <v>44491</v>
      </c>
      <c r="F1288" s="53" t="s">
        <v>186</v>
      </c>
      <c r="G1288" s="51"/>
      <c r="H1288" s="65" t="str">
        <f>IFERROR(VLOOKUP(Abfalldokumentation!$B1288,Artikel!A:C,3,FALSE),Abfalldokumentation!$B1288)</f>
        <v>GRW SCHI-NAT 7,2GK NEUE</v>
      </c>
      <c r="I1288" s="96" t="str">
        <f>VLOOKUP(V1288,'Linien - BU'!A:B,2,FALSE)</f>
        <v>BU1</v>
      </c>
      <c r="J1288" s="97">
        <f t="shared" si="140"/>
        <v>60</v>
      </c>
      <c r="K1288" s="98">
        <f>Abfalldokumentation!$E1288</f>
        <v>44491</v>
      </c>
      <c r="L1288" s="97" t="str">
        <f>IFERROR(IF(AND(OR(Abfalldokumentation!$I1288="BU3",Abfalldokumentation!$I1288="Verkauf"),Abfalldokumentation!$N1288="Schimmel",Abfalldokumentation!$O1288="keinen Abnehmer/kein Schälpersonal"),"Div. Zipfel, ES ohne Verwendung",VLOOKUP(Abfalldokumentation!$M1288,Produktgruppen!A:B,2,FALSE)),"-")</f>
        <v>RW</v>
      </c>
      <c r="M1288" s="99" t="str">
        <f>IFERROR(VLOOKUP(Abfalldokumentation!$W1288,Artikel!A:C,3,FALSE),Abfalldokumentation!$W1288)</f>
        <v>GRW SCHI-NAT 7,2GK NEUE</v>
      </c>
      <c r="N1288" s="100" t="str">
        <f>VLOOKUP(D1288,'Liste Gründe'!A:D,2,FALSE)</f>
        <v>Linienbezogen</v>
      </c>
      <c r="O1288" s="98" t="str">
        <f>IF(ISBLANK(F1288),VLOOKUP(Abfalldokumentation!$X1288,'Liste Gründe'!A:D,3,FALSE),F1288)</f>
        <v>Bodenabfall Abfüllung</v>
      </c>
      <c r="P1288" s="100" t="str">
        <f>IF(ISBLANK(Abfalldokumentation!$G1288),"-",Abfalldokumentation!$G1288)</f>
        <v>-</v>
      </c>
      <c r="Q1288" s="99">
        <f t="shared" si="141"/>
        <v>42</v>
      </c>
      <c r="R1288" s="100" t="str">
        <f t="shared" si="142"/>
        <v>Produkte</v>
      </c>
      <c r="S1288" s="100" t="str">
        <f t="shared" si="143"/>
        <v>BUs</v>
      </c>
      <c r="T1288" s="100" t="str">
        <f t="shared" si="144"/>
        <v>Symptome</v>
      </c>
      <c r="U1288" s="100" t="str">
        <f>IFERROR(VLOOKUP(Abfalldokumentation!$W1288,Kennzahlen!S:U,3,FALSE)*Abfalldokumentation!$J1288,"0")</f>
        <v>0</v>
      </c>
      <c r="V1288" s="99">
        <f>IF(ISBLANK(A1288),VLOOKUP(Abfalldokumentation!$W1288,'Linien - BU'!R:S,2,FALSE),A1288)</f>
        <v>3020</v>
      </c>
      <c r="W1288" s="95">
        <f t="shared" si="145"/>
        <v>32000106</v>
      </c>
      <c r="X1288" s="108">
        <f t="shared" si="146"/>
        <v>34</v>
      </c>
      <c r="Y1288"/>
      <c r="Z1288" s="3"/>
      <c r="AB1288" s="3"/>
      <c r="AC1288" s="34"/>
      <c r="AD1288" s="3"/>
      <c r="AE1288" s="3"/>
      <c r="AF1288" s="34"/>
      <c r="AG1288" s="34"/>
      <c r="AH1288" s="34"/>
      <c r="AI1288" s="3"/>
      <c r="AL1288" s="3"/>
      <c r="AM1288" s="3"/>
      <c r="AN1288" s="3"/>
    </row>
    <row r="1289" spans="1:40" ht="30" customHeight="1" x14ac:dyDescent="0.25">
      <c r="A1289" s="56" t="s">
        <v>86</v>
      </c>
      <c r="B1289" s="57">
        <v>50000275</v>
      </c>
      <c r="C1289" s="57">
        <v>525</v>
      </c>
      <c r="D1289" s="57">
        <v>11</v>
      </c>
      <c r="E1289" s="58">
        <v>44491</v>
      </c>
      <c r="F1289" s="59" t="s">
        <v>15165</v>
      </c>
      <c r="G1289" s="59" t="s">
        <v>15164</v>
      </c>
      <c r="H1289" s="66" t="str">
        <f>IFERROR(VLOOKUP(Abfalldokumentation!$B1289,Artikel!A:C,3,FALSE),Abfalldokumentation!$B1289)</f>
        <v>Außenmasse FK-Röllchen</v>
      </c>
      <c r="I1289" s="90" t="str">
        <f>VLOOKUP(V1289,'Linien - BU'!A:B,2,FALSE)</f>
        <v>Rest</v>
      </c>
      <c r="J1289" s="91">
        <f t="shared" si="140"/>
        <v>525</v>
      </c>
      <c r="K1289" s="92">
        <f>Abfalldokumentation!$E1289</f>
        <v>44491</v>
      </c>
      <c r="L1289" s="91" t="str">
        <f>IFERROR(IF(AND(OR(Abfalldokumentation!$I1289="BU3",Abfalldokumentation!$I1289="Verkauf"),Abfalldokumentation!$N1289="Schimmel",Abfalldokumentation!$O1289="keinen Abnehmer/kein Schälpersonal"),"Div. Zipfel, ES ohne Verwendung",VLOOKUP(Abfalldokumentation!$M1289,Produktgruppen!A:B,2,FALSE)),"-")</f>
        <v>Fertigware</v>
      </c>
      <c r="M1289" s="93" t="str">
        <f>IFERROR(VLOOKUP(Abfalldokumentation!$W1289,Artikel!A:C,3,FALSE),Abfalldokumentation!$W1289)</f>
        <v>Außenmasse FK-Röllchen</v>
      </c>
      <c r="N1289" s="94" t="str">
        <f>VLOOKUP(D1289,'Liste Gründe'!A:D,2,FALSE)</f>
        <v>Schimmel</v>
      </c>
      <c r="O1289" s="92" t="str">
        <f>IF(ISBLANK(F1289),VLOOKUP(Abfalldokumentation!$X1289,'Liste Gründe'!A:D,3,FALSE),F1289)</f>
        <v>zu hohe Produktion</v>
      </c>
      <c r="P1289" s="94" t="str">
        <f>IF(ISBLANK(Abfalldokumentation!$G1289),"-",Abfalldokumentation!$G1289)</f>
        <v>keine Verlängerung, da Ananas</v>
      </c>
      <c r="Q1289" s="93">
        <f t="shared" si="141"/>
        <v>42</v>
      </c>
      <c r="R1289" s="94" t="str">
        <f t="shared" si="142"/>
        <v>Produkte</v>
      </c>
      <c r="S1289" s="94" t="str">
        <f t="shared" si="143"/>
        <v>BUs</v>
      </c>
      <c r="T1289" s="94" t="str">
        <f t="shared" si="144"/>
        <v>Symptome</v>
      </c>
      <c r="U1289" s="94">
        <f>IFERROR(VLOOKUP(Abfalldokumentation!$W1289,Kennzahlen!S:U,3,FALSE)*Abfalldokumentation!$J1289,"0")</f>
        <v>1863.75</v>
      </c>
      <c r="V1289" s="93" t="str">
        <f>IF(ISBLANK(A1289),VLOOKUP(Abfalldokumentation!$W1289,'Linien - BU'!R:S,2,FALSE),A1289)</f>
        <v>Weisenhorn</v>
      </c>
      <c r="W1289" s="95">
        <f t="shared" si="145"/>
        <v>50000275</v>
      </c>
      <c r="X1289" s="108">
        <f t="shared" si="146"/>
        <v>11</v>
      </c>
      <c r="Y1289"/>
      <c r="Z1289" s="3"/>
      <c r="AB1289" s="3"/>
      <c r="AC1289" s="34"/>
      <c r="AD1289" s="3"/>
      <c r="AE1289" s="3"/>
      <c r="AF1289" s="34"/>
      <c r="AG1289" s="34"/>
      <c r="AH1289" s="34"/>
      <c r="AI1289" s="3"/>
      <c r="AL1289" s="3"/>
      <c r="AM1289" s="3"/>
      <c r="AN1289" s="3"/>
    </row>
    <row r="1290" spans="1:40" ht="30" customHeight="1" x14ac:dyDescent="0.25">
      <c r="A1290" s="50" t="s">
        <v>86</v>
      </c>
      <c r="B1290" s="51">
        <v>50000275</v>
      </c>
      <c r="C1290" s="51">
        <v>525</v>
      </c>
      <c r="D1290" s="51">
        <v>11</v>
      </c>
      <c r="E1290" s="52">
        <v>44491</v>
      </c>
      <c r="F1290" s="53"/>
      <c r="G1290" s="51"/>
      <c r="H1290" s="65" t="str">
        <f>IFERROR(VLOOKUP(Abfalldokumentation!$B1290,Artikel!A:C,3,FALSE),Abfalldokumentation!$B1290)</f>
        <v>Außenmasse FK-Röllchen</v>
      </c>
      <c r="I1290" s="96" t="str">
        <f>VLOOKUP(V1290,'Linien - BU'!A:B,2,FALSE)</f>
        <v>Rest</v>
      </c>
      <c r="J1290" s="97">
        <f t="shared" si="140"/>
        <v>525</v>
      </c>
      <c r="K1290" s="98">
        <f>Abfalldokumentation!$E1290</f>
        <v>44491</v>
      </c>
      <c r="L1290" s="97" t="str">
        <f>IFERROR(IF(AND(OR(Abfalldokumentation!$I1290="BU3",Abfalldokumentation!$I1290="Verkauf"),Abfalldokumentation!$N1290="Schimmel",Abfalldokumentation!$O1290="keinen Abnehmer/kein Schälpersonal"),"Div. Zipfel, ES ohne Verwendung",VLOOKUP(Abfalldokumentation!$M1290,Produktgruppen!A:B,2,FALSE)),"-")</f>
        <v>Fertigware</v>
      </c>
      <c r="M1290" s="99" t="str">
        <f>IFERROR(VLOOKUP(Abfalldokumentation!$W1290,Artikel!A:C,3,FALSE),Abfalldokumentation!$W1290)</f>
        <v>Außenmasse FK-Röllchen</v>
      </c>
      <c r="N1290" s="100" t="str">
        <f>VLOOKUP(D1290,'Liste Gründe'!A:D,2,FALSE)</f>
        <v>Schimmel</v>
      </c>
      <c r="O1290" s="98" t="str">
        <f>IF(ISBLANK(F1290),VLOOKUP(Abfalldokumentation!$X1290,'Liste Gründe'!A:D,3,FALSE),F1290)</f>
        <v>MHD abgelaufen</v>
      </c>
      <c r="P1290" s="100" t="str">
        <f>IF(ISBLANK(Abfalldokumentation!$G1290),"-",Abfalldokumentation!$G1290)</f>
        <v>-</v>
      </c>
      <c r="Q1290" s="99">
        <f t="shared" si="141"/>
        <v>42</v>
      </c>
      <c r="R1290" s="100" t="str">
        <f t="shared" si="142"/>
        <v>Produkte</v>
      </c>
      <c r="S1290" s="100" t="str">
        <f t="shared" si="143"/>
        <v>BUs</v>
      </c>
      <c r="T1290" s="100" t="str">
        <f t="shared" si="144"/>
        <v>Symptome</v>
      </c>
      <c r="U1290" s="100">
        <f>IFERROR(VLOOKUP(Abfalldokumentation!$W1290,Kennzahlen!S:U,3,FALSE)*Abfalldokumentation!$J1290,"0")</f>
        <v>1863.75</v>
      </c>
      <c r="V1290" s="99" t="str">
        <f>IF(ISBLANK(A1290),VLOOKUP(Abfalldokumentation!$W1290,'Linien - BU'!R:S,2,FALSE),A1290)</f>
        <v>Weisenhorn</v>
      </c>
      <c r="W1290" s="95">
        <f t="shared" si="145"/>
        <v>50000275</v>
      </c>
      <c r="X1290" s="108">
        <f t="shared" si="146"/>
        <v>11</v>
      </c>
      <c r="Y1290"/>
      <c r="Z1290" s="3"/>
      <c r="AB1290" s="3"/>
      <c r="AC1290" s="34"/>
      <c r="AD1290" s="3"/>
      <c r="AE1290" s="3"/>
      <c r="AF1290" s="34"/>
      <c r="AG1290" s="34"/>
      <c r="AH1290" s="34"/>
      <c r="AI1290" s="3"/>
      <c r="AL1290" s="3"/>
      <c r="AM1290" s="3"/>
      <c r="AN1290" s="3"/>
    </row>
    <row r="1291" spans="1:40" ht="30" customHeight="1" x14ac:dyDescent="0.25">
      <c r="A1291" s="56" t="s">
        <v>7</v>
      </c>
      <c r="B1291" s="57" t="s">
        <v>36</v>
      </c>
      <c r="C1291" s="57">
        <v>27</v>
      </c>
      <c r="D1291" s="57">
        <v>30</v>
      </c>
      <c r="E1291" s="58">
        <v>44491</v>
      </c>
      <c r="F1291" s="59"/>
      <c r="G1291" s="57"/>
      <c r="H1291" s="66" t="str">
        <f>IFERROR(VLOOKUP(Abfalldokumentation!$B1291,Artikel!A:C,3,FALSE),Abfalldokumentation!$B1291)</f>
        <v>-</v>
      </c>
      <c r="I1291" s="90" t="str">
        <f>VLOOKUP(V1291,'Linien - BU'!A:B,2,FALSE)</f>
        <v>BU2</v>
      </c>
      <c r="J1291" s="91">
        <f t="shared" si="140"/>
        <v>27</v>
      </c>
      <c r="K1291" s="92">
        <f>Abfalldokumentation!$E1291</f>
        <v>44491</v>
      </c>
      <c r="L1291" s="91" t="str">
        <f>IFERROR(IF(AND(OR(Abfalldokumentation!$I1291="BU3",Abfalldokumentation!$I1291="Verkauf"),Abfalldokumentation!$N1291="Schimmel",Abfalldokumentation!$O1291="keinen Abnehmer/kein Schälpersonal"),"Div. Zipfel, ES ohne Verwendung",VLOOKUP(Abfalldokumentation!$M1291,Produktgruppen!A:B,2,FALSE)),"-")</f>
        <v>Rest</v>
      </c>
      <c r="M1291" s="93" t="str">
        <f>IFERROR(VLOOKUP(Abfalldokumentation!$W1291,Artikel!A:C,3,FALSE),Abfalldokumentation!$W1291)</f>
        <v>-</v>
      </c>
      <c r="N1291" s="94" t="str">
        <f>VLOOKUP(D1291,'Liste Gründe'!A:D,2,FALSE)</f>
        <v>Linienbezogen</v>
      </c>
      <c r="O1291" s="92" t="str">
        <f>IF(ISBLANK(F1291),VLOOKUP(Abfalldokumentation!$X1291,'Liste Gründe'!A:D,3,FALSE),F1291)</f>
        <v>Maschinenabfall</v>
      </c>
      <c r="P1291" s="94" t="str">
        <f>IF(ISBLANK(Abfalldokumentation!$G1291),"-",Abfalldokumentation!$G1291)</f>
        <v>-</v>
      </c>
      <c r="Q1291" s="93">
        <f t="shared" si="141"/>
        <v>42</v>
      </c>
      <c r="R1291" s="94" t="str">
        <f t="shared" si="142"/>
        <v>Produkte</v>
      </c>
      <c r="S1291" s="94" t="str">
        <f t="shared" si="143"/>
        <v>BUs</v>
      </c>
      <c r="T1291" s="94" t="str">
        <f t="shared" si="144"/>
        <v>Symptome</v>
      </c>
      <c r="U1291" s="94" t="str">
        <f>IFERROR(VLOOKUP(Abfalldokumentation!$W1291,Kennzahlen!S:U,3,FALSE)*Abfalldokumentation!$J1291,"0")</f>
        <v>0</v>
      </c>
      <c r="V1291" s="93" t="str">
        <f>IF(ISBLANK(A1291),VLOOKUP(Abfalldokumentation!$W1291,'Linien - BU'!R:S,2,FALSE),A1291)</f>
        <v>BU2</v>
      </c>
      <c r="W1291" s="95" t="str">
        <f t="shared" si="145"/>
        <v>-</v>
      </c>
      <c r="X1291" s="108">
        <f t="shared" si="146"/>
        <v>30</v>
      </c>
      <c r="Y1291"/>
      <c r="Z1291" s="3"/>
      <c r="AB1291" s="3"/>
      <c r="AC1291" s="34"/>
      <c r="AD1291" s="3"/>
      <c r="AE1291" s="3"/>
      <c r="AF1291" s="34"/>
      <c r="AG1291" s="34"/>
      <c r="AH1291" s="34"/>
      <c r="AI1291" s="3"/>
      <c r="AL1291" s="3"/>
      <c r="AM1291" s="3"/>
      <c r="AN1291" s="3"/>
    </row>
    <row r="1292" spans="1:40" ht="30" customHeight="1" x14ac:dyDescent="0.25">
      <c r="A1292" s="50" t="s">
        <v>9</v>
      </c>
      <c r="B1292" s="51" t="s">
        <v>36</v>
      </c>
      <c r="C1292" s="51">
        <f>83-54</f>
        <v>29</v>
      </c>
      <c r="D1292" s="51">
        <v>30</v>
      </c>
      <c r="E1292" s="52">
        <v>44491</v>
      </c>
      <c r="F1292" s="53"/>
      <c r="G1292" s="51"/>
      <c r="H1292" s="65" t="str">
        <f>IFERROR(VLOOKUP(Abfalldokumentation!$B1292,Artikel!A:C,3,FALSE),Abfalldokumentation!$B1292)</f>
        <v>-</v>
      </c>
      <c r="I1292" s="96" t="str">
        <f>VLOOKUP(V1292,'Linien - BU'!A:B,2,FALSE)</f>
        <v>BU4</v>
      </c>
      <c r="J1292" s="97">
        <f t="shared" si="140"/>
        <v>29</v>
      </c>
      <c r="K1292" s="98">
        <f>Abfalldokumentation!$E1292</f>
        <v>44491</v>
      </c>
      <c r="L1292" s="97" t="str">
        <f>IFERROR(IF(AND(OR(Abfalldokumentation!$I1292="BU3",Abfalldokumentation!$I1292="Verkauf"),Abfalldokumentation!$N1292="Schimmel",Abfalldokumentation!$O1292="keinen Abnehmer/kein Schälpersonal"),"Div. Zipfel, ES ohne Verwendung",VLOOKUP(Abfalldokumentation!$M1292,Produktgruppen!A:B,2,FALSE)),"-")</f>
        <v>Rest</v>
      </c>
      <c r="M1292" s="99" t="str">
        <f>IFERROR(VLOOKUP(Abfalldokumentation!$W1292,Artikel!A:C,3,FALSE),Abfalldokumentation!$W1292)</f>
        <v>-</v>
      </c>
      <c r="N1292" s="100" t="str">
        <f>VLOOKUP(D1292,'Liste Gründe'!A:D,2,FALSE)</f>
        <v>Linienbezogen</v>
      </c>
      <c r="O1292" s="98" t="str">
        <f>IF(ISBLANK(F1292),VLOOKUP(Abfalldokumentation!$X1292,'Liste Gründe'!A:D,3,FALSE),F1292)</f>
        <v>Maschinenabfall</v>
      </c>
      <c r="P1292" s="100" t="str">
        <f>IF(ISBLANK(Abfalldokumentation!$G1292),"-",Abfalldokumentation!$G1292)</f>
        <v>-</v>
      </c>
      <c r="Q1292" s="99">
        <f t="shared" si="141"/>
        <v>42</v>
      </c>
      <c r="R1292" s="100" t="str">
        <f t="shared" si="142"/>
        <v>Produkte</v>
      </c>
      <c r="S1292" s="100" t="str">
        <f t="shared" si="143"/>
        <v>BUs</v>
      </c>
      <c r="T1292" s="100" t="str">
        <f t="shared" si="144"/>
        <v>Symptome</v>
      </c>
      <c r="U1292" s="100" t="str">
        <f>IFERROR(VLOOKUP(Abfalldokumentation!$W1292,Kennzahlen!S:U,3,FALSE)*Abfalldokumentation!$J1292,"0")</f>
        <v>0</v>
      </c>
      <c r="V1292" s="99" t="str">
        <f>IF(ISBLANK(A1292),VLOOKUP(Abfalldokumentation!$W1292,'Linien - BU'!R:S,2,FALSE),A1292)</f>
        <v>BU4</v>
      </c>
      <c r="W1292" s="95" t="str">
        <f t="shared" si="145"/>
        <v>-</v>
      </c>
      <c r="X1292" s="108">
        <f t="shared" si="146"/>
        <v>30</v>
      </c>
      <c r="Y1292"/>
      <c r="Z1292" s="3"/>
      <c r="AB1292" s="3"/>
      <c r="AC1292" s="34"/>
      <c r="AD1292" s="3"/>
      <c r="AE1292" s="3"/>
      <c r="AF1292" s="34"/>
      <c r="AG1292" s="34"/>
      <c r="AH1292" s="34"/>
      <c r="AI1292" s="3"/>
      <c r="AL1292" s="3"/>
      <c r="AM1292" s="3"/>
      <c r="AN1292" s="3"/>
    </row>
    <row r="1293" spans="1:40" ht="30" customHeight="1" x14ac:dyDescent="0.25">
      <c r="A1293" s="56" t="s">
        <v>8</v>
      </c>
      <c r="B1293" s="57" t="s">
        <v>36</v>
      </c>
      <c r="C1293" s="57">
        <v>30</v>
      </c>
      <c r="D1293" s="57">
        <v>30</v>
      </c>
      <c r="E1293" s="58">
        <v>44491</v>
      </c>
      <c r="F1293" s="59"/>
      <c r="G1293" s="57"/>
      <c r="H1293" s="66" t="str">
        <f>IFERROR(VLOOKUP(Abfalldokumentation!$B1293,Artikel!A:C,3,FALSE),Abfalldokumentation!$B1293)</f>
        <v>-</v>
      </c>
      <c r="I1293" s="90" t="str">
        <f>VLOOKUP(V1293,'Linien - BU'!A:B,2,FALSE)</f>
        <v>BU3</v>
      </c>
      <c r="J1293" s="91">
        <f t="shared" si="140"/>
        <v>30</v>
      </c>
      <c r="K1293" s="92">
        <f>Abfalldokumentation!$E1293</f>
        <v>44491</v>
      </c>
      <c r="L1293" s="91" t="str">
        <f>IFERROR(IF(AND(OR(Abfalldokumentation!$I1293="BU3",Abfalldokumentation!$I1293="Verkauf"),Abfalldokumentation!$N1293="Schimmel",Abfalldokumentation!$O1293="keinen Abnehmer/kein Schälpersonal"),"Div. Zipfel, ES ohne Verwendung",VLOOKUP(Abfalldokumentation!$M1293,Produktgruppen!A:B,2,FALSE)),"-")</f>
        <v>Rest</v>
      </c>
      <c r="M1293" s="93" t="str">
        <f>IFERROR(VLOOKUP(Abfalldokumentation!$W1293,Artikel!A:C,3,FALSE),Abfalldokumentation!$W1293)</f>
        <v>-</v>
      </c>
      <c r="N1293" s="94" t="str">
        <f>VLOOKUP(D1293,'Liste Gründe'!A:D,2,FALSE)</f>
        <v>Linienbezogen</v>
      </c>
      <c r="O1293" s="92" t="str">
        <f>IF(ISBLANK(F1293),VLOOKUP(Abfalldokumentation!$X1293,'Liste Gründe'!A:D,3,FALSE),F1293)</f>
        <v>Maschinenabfall</v>
      </c>
      <c r="P1293" s="94" t="str">
        <f>IF(ISBLANK(Abfalldokumentation!$G1293),"-",Abfalldokumentation!$G1293)</f>
        <v>-</v>
      </c>
      <c r="Q1293" s="93">
        <f t="shared" si="141"/>
        <v>42</v>
      </c>
      <c r="R1293" s="94" t="str">
        <f t="shared" si="142"/>
        <v>Produkte</v>
      </c>
      <c r="S1293" s="94" t="str">
        <f t="shared" si="143"/>
        <v>BUs</v>
      </c>
      <c r="T1293" s="94" t="str">
        <f t="shared" si="144"/>
        <v>Symptome</v>
      </c>
      <c r="U1293" s="94" t="str">
        <f>IFERROR(VLOOKUP(Abfalldokumentation!$W1293,Kennzahlen!S:U,3,FALSE)*Abfalldokumentation!$J1293,"0")</f>
        <v>0</v>
      </c>
      <c r="V1293" s="93" t="str">
        <f>IF(ISBLANK(A1293),VLOOKUP(Abfalldokumentation!$W1293,'Linien - BU'!R:S,2,FALSE),A1293)</f>
        <v>BU3</v>
      </c>
      <c r="W1293" s="95" t="str">
        <f t="shared" si="145"/>
        <v>-</v>
      </c>
      <c r="X1293" s="108">
        <f t="shared" si="146"/>
        <v>30</v>
      </c>
      <c r="Y1293"/>
      <c r="Z1293" s="3"/>
      <c r="AB1293" s="3"/>
      <c r="AC1293" s="34"/>
      <c r="AD1293" s="3"/>
      <c r="AE1293" s="3"/>
      <c r="AF1293" s="34"/>
      <c r="AG1293" s="34"/>
      <c r="AH1293" s="34"/>
      <c r="AI1293" s="3"/>
      <c r="AL1293" s="3"/>
      <c r="AM1293" s="3"/>
      <c r="AN1293" s="3"/>
    </row>
    <row r="1294" spans="1:40" ht="30" customHeight="1" x14ac:dyDescent="0.25">
      <c r="A1294" s="50" t="s">
        <v>63</v>
      </c>
      <c r="B1294" s="51" t="s">
        <v>36</v>
      </c>
      <c r="C1294" s="51">
        <f>310-20-16-25-20-20-20-10-5-24-60-10</f>
        <v>80</v>
      </c>
      <c r="D1294" s="51">
        <v>12</v>
      </c>
      <c r="E1294" s="52">
        <v>44491</v>
      </c>
      <c r="F1294" s="53" t="s">
        <v>15037</v>
      </c>
      <c r="G1294" s="51"/>
      <c r="H1294" s="65" t="str">
        <f>IFERROR(VLOOKUP(Abfalldokumentation!$B1294,Artikel!A:C,3,FALSE),Abfalldokumentation!$B1294)</f>
        <v>-</v>
      </c>
      <c r="I1294" s="96" t="str">
        <f>VLOOKUP(V1294,'Linien - BU'!A:B,2,FALSE)</f>
        <v>BU1</v>
      </c>
      <c r="J1294" s="97">
        <f t="shared" si="140"/>
        <v>80</v>
      </c>
      <c r="K1294" s="98">
        <f>Abfalldokumentation!$E1294</f>
        <v>44491</v>
      </c>
      <c r="L1294" s="97" t="str">
        <f>IFERROR(IF(AND(OR(Abfalldokumentation!$I1294="BU3",Abfalldokumentation!$I1294="Verkauf"),Abfalldokumentation!$N1294="Schimmel",Abfalldokumentation!$O1294="keinen Abnehmer/kein Schälpersonal"),"Div. Zipfel, ES ohne Verwendung",VLOOKUP(Abfalldokumentation!$M1294,Produktgruppen!A:B,2,FALSE)),"-")</f>
        <v>Rest</v>
      </c>
      <c r="M1294" s="99" t="str">
        <f>IFERROR(VLOOKUP(Abfalldokumentation!$W1294,Artikel!A:C,3,FALSE),Abfalldokumentation!$W1294)</f>
        <v>-</v>
      </c>
      <c r="N1294" s="100" t="str">
        <f>VLOOKUP(D1294,'Liste Gründe'!A:D,2,FALSE)</f>
        <v>Schimmel</v>
      </c>
      <c r="O1294" s="98" t="str">
        <f>IF(ISBLANK(F1294),VLOOKUP(Abfalldokumentation!$X1294,'Liste Gründe'!A:D,3,FALSE),F1294)</f>
        <v>VOS &gt; Einsatz</v>
      </c>
      <c r="P1294" s="100" t="str">
        <f>IF(ISBLANK(Abfalldokumentation!$G1294),"-",Abfalldokumentation!$G1294)</f>
        <v>-</v>
      </c>
      <c r="Q1294" s="99">
        <f t="shared" si="141"/>
        <v>42</v>
      </c>
      <c r="R1294" s="100" t="str">
        <f t="shared" si="142"/>
        <v>Produkte</v>
      </c>
      <c r="S1294" s="100" t="str">
        <f t="shared" si="143"/>
        <v>BUs</v>
      </c>
      <c r="T1294" s="100" t="str">
        <f t="shared" si="144"/>
        <v>Symptome</v>
      </c>
      <c r="U1294" s="100" t="str">
        <f>IFERROR(VLOOKUP(Abfalldokumentation!$W1294,Kennzahlen!S:U,3,FALSE)*Abfalldokumentation!$J1294,"0")</f>
        <v>0</v>
      </c>
      <c r="V1294" s="99" t="str">
        <f>IF(ISBLANK(A1294),VLOOKUP(Abfalldokumentation!$W1294,'Linien - BU'!R:S,2,FALSE),A1294)</f>
        <v>Abfüllung</v>
      </c>
      <c r="W1294" s="95" t="str">
        <f t="shared" si="145"/>
        <v>-</v>
      </c>
      <c r="X1294" s="108">
        <f t="shared" si="146"/>
        <v>12</v>
      </c>
      <c r="Y1294"/>
      <c r="Z1294" s="3"/>
      <c r="AB1294" s="3"/>
      <c r="AC1294" s="34"/>
      <c r="AD1294" s="3"/>
      <c r="AE1294" s="3"/>
      <c r="AF1294" s="34"/>
      <c r="AG1294" s="34"/>
      <c r="AH1294" s="34"/>
      <c r="AI1294" s="3"/>
      <c r="AL1294" s="3"/>
      <c r="AM1294" s="3"/>
      <c r="AN1294" s="3"/>
    </row>
    <row r="1295" spans="1:40" ht="30" customHeight="1" x14ac:dyDescent="0.25">
      <c r="A1295" s="56" t="s">
        <v>140</v>
      </c>
      <c r="B1295" s="57" t="s">
        <v>36</v>
      </c>
      <c r="C1295" s="57">
        <v>7.5</v>
      </c>
      <c r="D1295" s="57">
        <v>74</v>
      </c>
      <c r="E1295" s="58">
        <v>44491</v>
      </c>
      <c r="F1295" s="59"/>
      <c r="G1295" s="57"/>
      <c r="H1295" s="66" t="str">
        <f>IFERROR(VLOOKUP(Abfalldokumentation!$B1295,Artikel!A:C,3,FALSE),Abfalldokumentation!$B1295)</f>
        <v>-</v>
      </c>
      <c r="I1295" s="90" t="str">
        <f>VLOOKUP(V1295,'Linien - BU'!A:B,2,FALSE)</f>
        <v>Rest</v>
      </c>
      <c r="J1295" s="91">
        <f t="shared" si="140"/>
        <v>7.5</v>
      </c>
      <c r="K1295" s="92">
        <f>Abfalldokumentation!$E1295</f>
        <v>44491</v>
      </c>
      <c r="L1295" s="91" t="str">
        <f>IFERROR(IF(AND(OR(Abfalldokumentation!$I1295="BU3",Abfalldokumentation!$I1295="Verkauf"),Abfalldokumentation!$N1295="Schimmel",Abfalldokumentation!$O1295="keinen Abnehmer/kein Schälpersonal"),"Div. Zipfel, ES ohne Verwendung",VLOOKUP(Abfalldokumentation!$M1295,Produktgruppen!A:B,2,FALSE)),"-")</f>
        <v>Rest</v>
      </c>
      <c r="M1295" s="93" t="str">
        <f>IFERROR(VLOOKUP(Abfalldokumentation!$W1295,Artikel!A:C,3,FALSE),Abfalldokumentation!$W1295)</f>
        <v>-</v>
      </c>
      <c r="N1295" s="94" t="str">
        <f>VLOOKUP(D1295,'Liste Gründe'!A:D,2,FALSE)</f>
        <v>Qualitätssicherung</v>
      </c>
      <c r="O1295" s="92" t="str">
        <f>IF(ISBLANK(F1295),VLOOKUP(Abfalldokumentation!$X1295,'Liste Gründe'!A:D,3,FALSE),F1295)</f>
        <v>Sensorik</v>
      </c>
      <c r="P1295" s="94" t="str">
        <f>IF(ISBLANK(Abfalldokumentation!$G1295),"-",Abfalldokumentation!$G1295)</f>
        <v>-</v>
      </c>
      <c r="Q1295" s="93">
        <f t="shared" si="141"/>
        <v>42</v>
      </c>
      <c r="R1295" s="94" t="str">
        <f t="shared" si="142"/>
        <v>Produkte</v>
      </c>
      <c r="S1295" s="94" t="str">
        <f t="shared" si="143"/>
        <v>BUs</v>
      </c>
      <c r="T1295" s="94" t="str">
        <f t="shared" si="144"/>
        <v>Symptome</v>
      </c>
      <c r="U1295" s="94" t="str">
        <f>IFERROR(VLOOKUP(Abfalldokumentation!$W1295,Kennzahlen!S:U,3,FALSE)*Abfalldokumentation!$J1295,"0")</f>
        <v>0</v>
      </c>
      <c r="V1295" s="93" t="str">
        <f>IF(ISBLANK(A1295),VLOOKUP(Abfalldokumentation!$W1295,'Linien - BU'!R:S,2,FALSE),A1295)</f>
        <v>QM</v>
      </c>
      <c r="W1295" s="95" t="str">
        <f t="shared" si="145"/>
        <v>-</v>
      </c>
      <c r="X1295" s="108">
        <f t="shared" si="146"/>
        <v>74</v>
      </c>
      <c r="Y1295"/>
      <c r="Z1295" s="3"/>
      <c r="AB1295" s="3"/>
      <c r="AC1295" s="34"/>
      <c r="AD1295" s="3"/>
      <c r="AE1295" s="3"/>
      <c r="AF1295" s="34"/>
      <c r="AG1295" s="34"/>
      <c r="AH1295" s="34"/>
      <c r="AI1295" s="3"/>
      <c r="AL1295" s="3"/>
      <c r="AM1295" s="3"/>
      <c r="AN1295" s="3"/>
    </row>
    <row r="1296" spans="1:40" ht="30" customHeight="1" x14ac:dyDescent="0.25">
      <c r="A1296" s="50" t="s">
        <v>63</v>
      </c>
      <c r="B1296" s="51" t="s">
        <v>36</v>
      </c>
      <c r="C1296" s="51">
        <v>39</v>
      </c>
      <c r="D1296" s="51">
        <v>30</v>
      </c>
      <c r="E1296" s="52">
        <v>44491</v>
      </c>
      <c r="F1296" s="53"/>
      <c r="G1296" s="51"/>
      <c r="H1296" s="65" t="str">
        <f>IFERROR(VLOOKUP(Abfalldokumentation!$B1296,Artikel!A:C,3,FALSE),Abfalldokumentation!$B1296)</f>
        <v>-</v>
      </c>
      <c r="I1296" s="96" t="str">
        <f>VLOOKUP(V1296,'Linien - BU'!A:B,2,FALSE)</f>
        <v>BU1</v>
      </c>
      <c r="J1296" s="97">
        <f t="shared" si="140"/>
        <v>39</v>
      </c>
      <c r="K1296" s="98">
        <f>Abfalldokumentation!$E1296</f>
        <v>44491</v>
      </c>
      <c r="L1296" s="97" t="str">
        <f>IFERROR(IF(AND(OR(Abfalldokumentation!$I1296="BU3",Abfalldokumentation!$I1296="Verkauf"),Abfalldokumentation!$N1296="Schimmel",Abfalldokumentation!$O1296="keinen Abnehmer/kein Schälpersonal"),"Div. Zipfel, ES ohne Verwendung",VLOOKUP(Abfalldokumentation!$M1296,Produktgruppen!A:B,2,FALSE)),"-")</f>
        <v>Rest</v>
      </c>
      <c r="M1296" s="99" t="str">
        <f>IFERROR(VLOOKUP(Abfalldokumentation!$W1296,Artikel!A:C,3,FALSE),Abfalldokumentation!$W1296)</f>
        <v>-</v>
      </c>
      <c r="N1296" s="100" t="str">
        <f>VLOOKUP(D1296,'Liste Gründe'!A:D,2,FALSE)</f>
        <v>Linienbezogen</v>
      </c>
      <c r="O1296" s="98" t="str">
        <f>IF(ISBLANK(F1296),VLOOKUP(Abfalldokumentation!$X1296,'Liste Gründe'!A:D,3,FALSE),F1296)</f>
        <v>Maschinenabfall</v>
      </c>
      <c r="P1296" s="100" t="str">
        <f>IF(ISBLANK(Abfalldokumentation!$G1296),"-",Abfalldokumentation!$G1296)</f>
        <v>-</v>
      </c>
      <c r="Q1296" s="99">
        <f t="shared" si="141"/>
        <v>42</v>
      </c>
      <c r="R1296" s="100" t="str">
        <f t="shared" si="142"/>
        <v>Produkte</v>
      </c>
      <c r="S1296" s="100" t="str">
        <f t="shared" si="143"/>
        <v>BUs</v>
      </c>
      <c r="T1296" s="100" t="str">
        <f t="shared" si="144"/>
        <v>Symptome</v>
      </c>
      <c r="U1296" s="100" t="str">
        <f>IFERROR(VLOOKUP(Abfalldokumentation!$W1296,Kennzahlen!S:U,3,FALSE)*Abfalldokumentation!$J1296,"0")</f>
        <v>0</v>
      </c>
      <c r="V1296" s="99" t="str">
        <f>IF(ISBLANK(A1296),VLOOKUP(Abfalldokumentation!$W1296,'Linien - BU'!R:S,2,FALSE),A1296)</f>
        <v>Abfüllung</v>
      </c>
      <c r="W1296" s="95" t="str">
        <f t="shared" si="145"/>
        <v>-</v>
      </c>
      <c r="X1296" s="108">
        <f t="shared" si="146"/>
        <v>30</v>
      </c>
      <c r="Y1296"/>
      <c r="Z1296" s="3"/>
      <c r="AB1296" s="3"/>
      <c r="AC1296" s="34"/>
      <c r="AD1296" s="3"/>
      <c r="AE1296" s="3"/>
      <c r="AF1296" s="34"/>
      <c r="AG1296" s="34"/>
      <c r="AH1296" s="34"/>
      <c r="AI1296" s="3"/>
      <c r="AL1296" s="3"/>
      <c r="AM1296" s="3"/>
      <c r="AN1296" s="3"/>
    </row>
    <row r="1297" spans="1:40" ht="30" customHeight="1" x14ac:dyDescent="0.25">
      <c r="A1297" s="56">
        <v>3020</v>
      </c>
      <c r="B1297" s="57" t="s">
        <v>36</v>
      </c>
      <c r="C1297" s="57">
        <v>46</v>
      </c>
      <c r="D1297" s="57">
        <v>34</v>
      </c>
      <c r="E1297" s="58">
        <v>44491</v>
      </c>
      <c r="F1297" s="59" t="s">
        <v>186</v>
      </c>
      <c r="G1297" s="57"/>
      <c r="H1297" s="66" t="str">
        <f>IFERROR(VLOOKUP(Abfalldokumentation!$B1297,Artikel!A:C,3,FALSE),Abfalldokumentation!$B1297)</f>
        <v>-</v>
      </c>
      <c r="I1297" s="90" t="str">
        <f>VLOOKUP(V1297,'Linien - BU'!A:B,2,FALSE)</f>
        <v>BU1</v>
      </c>
      <c r="J1297" s="91">
        <f t="shared" si="140"/>
        <v>46</v>
      </c>
      <c r="K1297" s="92">
        <f>Abfalldokumentation!$E1297</f>
        <v>44491</v>
      </c>
      <c r="L1297" s="91" t="str">
        <f>IFERROR(IF(AND(OR(Abfalldokumentation!$I1297="BU3",Abfalldokumentation!$I1297="Verkauf"),Abfalldokumentation!$N1297="Schimmel",Abfalldokumentation!$O1297="keinen Abnehmer/kein Schälpersonal"),"Div. Zipfel, ES ohne Verwendung",VLOOKUP(Abfalldokumentation!$M1297,Produktgruppen!A:B,2,FALSE)),"-")</f>
        <v>Rest</v>
      </c>
      <c r="M1297" s="93" t="str">
        <f>IFERROR(VLOOKUP(Abfalldokumentation!$W1297,Artikel!A:C,3,FALSE),Abfalldokumentation!$W1297)</f>
        <v>-</v>
      </c>
      <c r="N1297" s="94" t="str">
        <f>VLOOKUP(D1297,'Liste Gründe'!A:D,2,FALSE)</f>
        <v>Linienbezogen</v>
      </c>
      <c r="O1297" s="92" t="str">
        <f>IF(ISBLANK(F1297),VLOOKUP(Abfalldokumentation!$X1297,'Liste Gründe'!A:D,3,FALSE),F1297)</f>
        <v>Bodenabfall Abfüllung</v>
      </c>
      <c r="P1297" s="94" t="str">
        <f>IF(ISBLANK(Abfalldokumentation!$G1297),"-",Abfalldokumentation!$G1297)</f>
        <v>-</v>
      </c>
      <c r="Q1297" s="93">
        <f t="shared" si="141"/>
        <v>42</v>
      </c>
      <c r="R1297" s="94" t="str">
        <f t="shared" si="142"/>
        <v>Produkte</v>
      </c>
      <c r="S1297" s="94" t="str">
        <f t="shared" si="143"/>
        <v>BUs</v>
      </c>
      <c r="T1297" s="94" t="str">
        <f t="shared" si="144"/>
        <v>Symptome</v>
      </c>
      <c r="U1297" s="94" t="str">
        <f>IFERROR(VLOOKUP(Abfalldokumentation!$W1297,Kennzahlen!S:U,3,FALSE)*Abfalldokumentation!$J1297,"0")</f>
        <v>0</v>
      </c>
      <c r="V1297" s="93">
        <f>IF(ISBLANK(A1297),VLOOKUP(Abfalldokumentation!$W1297,'Linien - BU'!R:S,2,FALSE),A1297)</f>
        <v>3020</v>
      </c>
      <c r="W1297" s="95" t="str">
        <f t="shared" si="145"/>
        <v>-</v>
      </c>
      <c r="X1297" s="108">
        <f t="shared" si="146"/>
        <v>34</v>
      </c>
      <c r="Y1297"/>
      <c r="Z1297" s="3"/>
      <c r="AB1297" s="3"/>
      <c r="AC1297" s="34"/>
      <c r="AD1297" s="3"/>
      <c r="AE1297" s="3"/>
      <c r="AF1297" s="34"/>
      <c r="AG1297" s="34"/>
      <c r="AH1297" s="34"/>
      <c r="AI1297" s="3"/>
      <c r="AL1297" s="3"/>
      <c r="AM1297" s="3"/>
      <c r="AN1297" s="3"/>
    </row>
    <row r="1298" spans="1:40" ht="30" customHeight="1" x14ac:dyDescent="0.25">
      <c r="A1298" s="50" t="s">
        <v>117</v>
      </c>
      <c r="B1298" s="51" t="s">
        <v>36</v>
      </c>
      <c r="C1298" s="51">
        <f>53-18</f>
        <v>35</v>
      </c>
      <c r="D1298" s="51">
        <v>30</v>
      </c>
      <c r="E1298" s="52">
        <v>44491</v>
      </c>
      <c r="F1298" s="53"/>
      <c r="G1298" s="51"/>
      <c r="H1298" s="65" t="str">
        <f>IFERROR(VLOOKUP(Abfalldokumentation!$B1298,Artikel!A:C,3,FALSE),Abfalldokumentation!$B1298)</f>
        <v>-</v>
      </c>
      <c r="I1298" s="96" t="str">
        <f>VLOOKUP(V1298,'Linien - BU'!A:B,2,FALSE)</f>
        <v>BU4</v>
      </c>
      <c r="J1298" s="97">
        <f t="shared" si="140"/>
        <v>35</v>
      </c>
      <c r="K1298" s="98">
        <f>Abfalldokumentation!$E1298</f>
        <v>44491</v>
      </c>
      <c r="L1298" s="97" t="str">
        <f>IFERROR(IF(AND(OR(Abfalldokumentation!$I1298="BU3",Abfalldokumentation!$I1298="Verkauf"),Abfalldokumentation!$N1298="Schimmel",Abfalldokumentation!$O1298="keinen Abnehmer/kein Schälpersonal"),"Div. Zipfel, ES ohne Verwendung",VLOOKUP(Abfalldokumentation!$M1298,Produktgruppen!A:B,2,FALSE)),"-")</f>
        <v>Rest</v>
      </c>
      <c r="M1298" s="99" t="str">
        <f>IFERROR(VLOOKUP(Abfalldokumentation!$W1298,Artikel!A:C,3,FALSE),Abfalldokumentation!$W1298)</f>
        <v>-</v>
      </c>
      <c r="N1298" s="100" t="str">
        <f>VLOOKUP(D1298,'Liste Gründe'!A:D,2,FALSE)</f>
        <v>Linienbezogen</v>
      </c>
      <c r="O1298" s="98" t="str">
        <f>IF(ISBLANK(F1298),VLOOKUP(Abfalldokumentation!$X1298,'Liste Gründe'!A:D,3,FALSE),F1298)</f>
        <v>Maschinenabfall</v>
      </c>
      <c r="P1298" s="100" t="str">
        <f>IF(ISBLANK(Abfalldokumentation!$G1298),"-",Abfalldokumentation!$G1298)</f>
        <v>-</v>
      </c>
      <c r="Q1298" s="99">
        <f t="shared" si="141"/>
        <v>42</v>
      </c>
      <c r="R1298" s="100" t="str">
        <f t="shared" si="142"/>
        <v>Produkte</v>
      </c>
      <c r="S1298" s="100" t="str">
        <f t="shared" si="143"/>
        <v>BUs</v>
      </c>
      <c r="T1298" s="100" t="str">
        <f t="shared" si="144"/>
        <v>Symptome</v>
      </c>
      <c r="U1298" s="100" t="str">
        <f>IFERROR(VLOOKUP(Abfalldokumentation!$W1298,Kennzahlen!S:U,3,FALSE)*Abfalldokumentation!$J1298,"0")</f>
        <v>0</v>
      </c>
      <c r="V1298" s="99" t="str">
        <f>IF(ISBLANK(A1298),VLOOKUP(Abfalldokumentation!$W1298,'Linien - BU'!R:S,2,FALSE),A1298)</f>
        <v>Bu4</v>
      </c>
      <c r="W1298" s="95" t="str">
        <f t="shared" si="145"/>
        <v>-</v>
      </c>
      <c r="X1298" s="108">
        <f t="shared" si="146"/>
        <v>30</v>
      </c>
      <c r="Y1298"/>
      <c r="Z1298" s="3"/>
      <c r="AB1298" s="3"/>
      <c r="AC1298" s="34"/>
      <c r="AD1298" s="3"/>
      <c r="AE1298" s="3"/>
      <c r="AF1298" s="34"/>
      <c r="AG1298" s="34"/>
      <c r="AH1298" s="34"/>
      <c r="AI1298" s="3"/>
      <c r="AL1298" s="3"/>
      <c r="AM1298" s="3"/>
      <c r="AN1298" s="3"/>
    </row>
    <row r="1299" spans="1:40" ht="30" customHeight="1" x14ac:dyDescent="0.25">
      <c r="A1299" s="56" t="s">
        <v>59</v>
      </c>
      <c r="B1299" s="57" t="s">
        <v>36</v>
      </c>
      <c r="C1299" s="57">
        <v>170</v>
      </c>
      <c r="D1299" s="57">
        <v>73</v>
      </c>
      <c r="E1299" s="58">
        <v>44491</v>
      </c>
      <c r="F1299" s="59"/>
      <c r="G1299" s="57"/>
      <c r="H1299" s="66" t="str">
        <f>IFERROR(VLOOKUP(Abfalldokumentation!$B1299,Artikel!A:C,3,FALSE),Abfalldokumentation!$B1299)</f>
        <v>-</v>
      </c>
      <c r="I1299" s="90" t="str">
        <f>VLOOKUP(V1299,'Linien - BU'!A:B,2,FALSE)</f>
        <v>Rest</v>
      </c>
      <c r="J1299" s="91">
        <f t="shared" si="140"/>
        <v>170</v>
      </c>
      <c r="K1299" s="92">
        <f>Abfalldokumentation!$E1299</f>
        <v>44491</v>
      </c>
      <c r="L1299" s="91" t="str">
        <f>IFERROR(IF(AND(OR(Abfalldokumentation!$I1299="BU3",Abfalldokumentation!$I1299="Verkauf"),Abfalldokumentation!$N1299="Schimmel",Abfalldokumentation!$O1299="keinen Abnehmer/kein Schälpersonal"),"Div. Zipfel, ES ohne Verwendung",VLOOKUP(Abfalldokumentation!$M1299,Produktgruppen!A:B,2,FALSE)),"-")</f>
        <v>Rest</v>
      </c>
      <c r="M1299" s="93" t="str">
        <f>IFERROR(VLOOKUP(Abfalldokumentation!$W1299,Artikel!A:C,3,FALSE),Abfalldokumentation!$W1299)</f>
        <v>-</v>
      </c>
      <c r="N1299" s="94" t="str">
        <f>VLOOKUP(D1299,'Liste Gründe'!A:D,2,FALSE)</f>
        <v>Qualitätssicherung</v>
      </c>
      <c r="O1299" s="92" t="str">
        <f>IF(ISBLANK(F1299),VLOOKUP(Abfalldokumentation!$X1299,'Liste Gründe'!A:D,3,FALSE),F1299)</f>
        <v>Laborproben</v>
      </c>
      <c r="P1299" s="94" t="str">
        <f>IF(ISBLANK(Abfalldokumentation!$G1299),"-",Abfalldokumentation!$G1299)</f>
        <v>-</v>
      </c>
      <c r="Q1299" s="93">
        <f t="shared" si="141"/>
        <v>42</v>
      </c>
      <c r="R1299" s="94" t="str">
        <f t="shared" si="142"/>
        <v>Produkte</v>
      </c>
      <c r="S1299" s="94" t="str">
        <f t="shared" si="143"/>
        <v>BUs</v>
      </c>
      <c r="T1299" s="94" t="str">
        <f t="shared" si="144"/>
        <v>Symptome</v>
      </c>
      <c r="U1299" s="94" t="str">
        <f>IFERROR(VLOOKUP(Abfalldokumentation!$W1299,Kennzahlen!S:U,3,FALSE)*Abfalldokumentation!$J1299,"0")</f>
        <v>0</v>
      </c>
      <c r="V1299" s="93" t="str">
        <f>IF(ISBLANK(A1299),VLOOKUP(Abfalldokumentation!$W1299,'Linien - BU'!R:S,2,FALSE),A1299)</f>
        <v>Labor</v>
      </c>
      <c r="W1299" s="95" t="str">
        <f t="shared" si="145"/>
        <v>-</v>
      </c>
      <c r="X1299" s="108">
        <f t="shared" si="146"/>
        <v>73</v>
      </c>
      <c r="Y1299"/>
      <c r="Z1299" s="3"/>
      <c r="AB1299" s="3"/>
      <c r="AC1299" s="34"/>
      <c r="AD1299" s="3"/>
      <c r="AE1299" s="3"/>
      <c r="AF1299" s="34"/>
      <c r="AG1299" s="34"/>
      <c r="AH1299" s="34"/>
      <c r="AI1299" s="3"/>
      <c r="AL1299" s="3"/>
      <c r="AM1299" s="3"/>
      <c r="AN1299" s="3"/>
    </row>
    <row r="1300" spans="1:40" ht="30" customHeight="1" x14ac:dyDescent="0.25">
      <c r="A1300" s="50" t="s">
        <v>63</v>
      </c>
      <c r="B1300" s="51" t="s">
        <v>15168</v>
      </c>
      <c r="C1300" s="51">
        <v>10.8</v>
      </c>
      <c r="D1300" s="51">
        <v>40</v>
      </c>
      <c r="E1300" s="52">
        <v>44491</v>
      </c>
      <c r="F1300" s="53"/>
      <c r="G1300" s="51"/>
      <c r="H1300" s="65" t="str">
        <f>IFERROR(VLOOKUP(Abfalldokumentation!$B1300,Artikel!A:C,3,FALSE),Abfalldokumentation!$B1300)</f>
        <v>Becher</v>
      </c>
      <c r="I1300" s="96" t="str">
        <f>VLOOKUP(V1300,'Linien - BU'!A:B,2,FALSE)</f>
        <v>BU1</v>
      </c>
      <c r="J1300" s="97">
        <f t="shared" si="140"/>
        <v>10.8</v>
      </c>
      <c r="K1300" s="98">
        <f>Abfalldokumentation!$E1300</f>
        <v>44491</v>
      </c>
      <c r="L1300" s="97" t="str">
        <f>IFERROR(IF(AND(OR(Abfalldokumentation!$I1300="BU3",Abfalldokumentation!$I1300="Verkauf"),Abfalldokumentation!$N1300="Schimmel",Abfalldokumentation!$O1300="keinen Abnehmer/kein Schälpersonal"),"Div. Zipfel, ES ohne Verwendung",VLOOKUP(Abfalldokumentation!$M1300,Produktgruppen!A:B,2,FALSE)),"-")</f>
        <v>-</v>
      </c>
      <c r="M1300" s="99" t="str">
        <f>IFERROR(VLOOKUP(Abfalldokumentation!$W1300,Artikel!A:C,3,FALSE),Abfalldokumentation!$W1300)</f>
        <v>Becher</v>
      </c>
      <c r="N1300" s="100" t="str">
        <f>VLOOKUP(D1300,'Liste Gründe'!A:D,2,FALSE)</f>
        <v>Rest</v>
      </c>
      <c r="O1300" s="98" t="str">
        <f>IF(ISBLANK(F1300),VLOOKUP(Abfalldokumentation!$X1300,'Liste Gründe'!A:D,3,FALSE),F1300)</f>
        <v>Metall</v>
      </c>
      <c r="P1300" s="100" t="str">
        <f>IF(ISBLANK(Abfalldokumentation!$G1300),"-",Abfalldokumentation!$G1300)</f>
        <v>-</v>
      </c>
      <c r="Q1300" s="99">
        <f t="shared" si="141"/>
        <v>42</v>
      </c>
      <c r="R1300" s="100" t="str">
        <f t="shared" si="142"/>
        <v>Produkte</v>
      </c>
      <c r="S1300" s="100" t="str">
        <f t="shared" si="143"/>
        <v>BUs</v>
      </c>
      <c r="T1300" s="100" t="str">
        <f t="shared" si="144"/>
        <v>Symptome</v>
      </c>
      <c r="U1300" s="100" t="str">
        <f>IFERROR(VLOOKUP(Abfalldokumentation!$W1300,Kennzahlen!S:U,3,FALSE)*Abfalldokumentation!$J1300,"0")</f>
        <v>0</v>
      </c>
      <c r="V1300" s="99" t="str">
        <f>IF(ISBLANK(A1300),VLOOKUP(Abfalldokumentation!$W1300,'Linien - BU'!R:S,2,FALSE),A1300)</f>
        <v>Abfüllung</v>
      </c>
      <c r="W1300" s="95" t="str">
        <f t="shared" si="145"/>
        <v>Becher</v>
      </c>
      <c r="X1300" s="108">
        <f t="shared" si="146"/>
        <v>40</v>
      </c>
      <c r="Y1300"/>
      <c r="Z1300" s="3"/>
      <c r="AB1300" s="3"/>
      <c r="AC1300" s="34"/>
      <c r="AD1300" s="3"/>
      <c r="AE1300" s="3"/>
      <c r="AF1300" s="34"/>
      <c r="AG1300" s="34"/>
      <c r="AH1300" s="34"/>
      <c r="AI1300" s="3"/>
      <c r="AL1300" s="3"/>
      <c r="AM1300" s="3"/>
      <c r="AN1300" s="3"/>
    </row>
    <row r="1301" spans="1:40" ht="30" customHeight="1" x14ac:dyDescent="0.25">
      <c r="A1301" s="56" t="s">
        <v>7</v>
      </c>
      <c r="B1301" s="57" t="s">
        <v>64</v>
      </c>
      <c r="C1301" s="57">
        <v>105</v>
      </c>
      <c r="D1301" s="57">
        <v>12</v>
      </c>
      <c r="E1301" s="58">
        <v>44491</v>
      </c>
      <c r="F1301" s="59" t="s">
        <v>21</v>
      </c>
      <c r="G1301" s="57"/>
      <c r="H1301" s="66" t="str">
        <f>IFERROR(VLOOKUP(Abfalldokumentation!$B1301,Artikel!A:C,3,FALSE),Abfalldokumentation!$B1301)</f>
        <v>Blöcke</v>
      </c>
      <c r="I1301" s="90" t="str">
        <f>VLOOKUP(V1301,'Linien - BU'!A:B,2,FALSE)</f>
        <v>BU2</v>
      </c>
      <c r="J1301" s="91">
        <f t="shared" si="140"/>
        <v>105</v>
      </c>
      <c r="K1301" s="92">
        <f>Abfalldokumentation!$E1301</f>
        <v>44491</v>
      </c>
      <c r="L1301" s="91" t="str">
        <f>IFERROR(IF(AND(OR(Abfalldokumentation!$I1301="BU3",Abfalldokumentation!$I1301="Verkauf"),Abfalldokumentation!$N1301="Schimmel",Abfalldokumentation!$O1301="keinen Abnehmer/kein Schälpersonal"),"Div. Zipfel, ES ohne Verwendung",VLOOKUP(Abfalldokumentation!$M1301,Produktgruppen!A:B,2,FALSE)),"-")</f>
        <v>Rohware</v>
      </c>
      <c r="M1301" s="93" t="str">
        <f>IFERROR(VLOOKUP(Abfalldokumentation!$W1301,Artikel!A:C,3,FALSE),Abfalldokumentation!$W1301)</f>
        <v>Blöcke</v>
      </c>
      <c r="N1301" s="94" t="str">
        <f>VLOOKUP(D1301,'Liste Gründe'!A:D,2,FALSE)</f>
        <v>Schimmel</v>
      </c>
      <c r="O1301" s="92" t="str">
        <f>IF(ISBLANK(F1301),VLOOKUP(Abfalldokumentation!$X1301,'Liste Gründe'!A:D,3,FALSE),F1301)</f>
        <v>Luftzieher/Folienriss durch Transport</v>
      </c>
      <c r="P1301" s="94" t="str">
        <f>IF(ISBLANK(Abfalldokumentation!$G1301),"-",Abfalldokumentation!$G1301)</f>
        <v>-</v>
      </c>
      <c r="Q1301" s="93">
        <f t="shared" si="141"/>
        <v>42</v>
      </c>
      <c r="R1301" s="94" t="str">
        <f t="shared" si="142"/>
        <v>Produkte</v>
      </c>
      <c r="S1301" s="94" t="str">
        <f t="shared" si="143"/>
        <v>BUs</v>
      </c>
      <c r="T1301" s="94" t="str">
        <f t="shared" si="144"/>
        <v>Symptome</v>
      </c>
      <c r="U1301" s="94" t="str">
        <f>IFERROR(VLOOKUP(Abfalldokumentation!$W1301,Kennzahlen!S:U,3,FALSE)*Abfalldokumentation!$J1301,"0")</f>
        <v>0</v>
      </c>
      <c r="V1301" s="93" t="str">
        <f>IF(ISBLANK(A1301),VLOOKUP(Abfalldokumentation!$W1301,'Linien - BU'!R:S,2,FALSE),A1301)</f>
        <v>BU2</v>
      </c>
      <c r="W1301" s="95" t="str">
        <f t="shared" si="145"/>
        <v>Blöcke</v>
      </c>
      <c r="X1301" s="108">
        <f t="shared" si="146"/>
        <v>12</v>
      </c>
      <c r="Y1301"/>
      <c r="Z1301" s="3"/>
      <c r="AB1301" s="3"/>
      <c r="AC1301" s="34"/>
      <c r="AD1301" s="3"/>
      <c r="AE1301" s="3"/>
      <c r="AF1301" s="34"/>
      <c r="AG1301" s="34"/>
      <c r="AH1301" s="34"/>
      <c r="AI1301" s="3"/>
      <c r="AL1301" s="3"/>
      <c r="AM1301" s="3"/>
      <c r="AN1301" s="3"/>
    </row>
    <row r="1302" spans="1:40" ht="30" customHeight="1" x14ac:dyDescent="0.25">
      <c r="A1302" s="50" t="s">
        <v>15044</v>
      </c>
      <c r="B1302" s="51" t="s">
        <v>363</v>
      </c>
      <c r="C1302" s="51">
        <v>9</v>
      </c>
      <c r="D1302" s="51">
        <v>99</v>
      </c>
      <c r="E1302" s="52">
        <v>44491</v>
      </c>
      <c r="F1302" s="53"/>
      <c r="G1302" s="51"/>
      <c r="H1302" s="65" t="str">
        <f>IFERROR(VLOOKUP(Abfalldokumentation!$B1302,Artikel!A:C,3,FALSE),Abfalldokumentation!$B1302)</f>
        <v>Räu-End</v>
      </c>
      <c r="I1302" s="96" t="str">
        <f>VLOOKUP(V1302,'Linien - BU'!A:B,2,FALSE)</f>
        <v>Verkauf</v>
      </c>
      <c r="J1302" s="97">
        <f t="shared" si="140"/>
        <v>9</v>
      </c>
      <c r="K1302" s="98">
        <f>Abfalldokumentation!$E1302</f>
        <v>44491</v>
      </c>
      <c r="L1302" s="97" t="str">
        <f>IFERROR(IF(AND(OR(Abfalldokumentation!$I1302="BU3",Abfalldokumentation!$I1302="Verkauf"),Abfalldokumentation!$N1302="Schimmel",Abfalldokumentation!$O1302="keinen Abnehmer/kein Schälpersonal"),"Div. Zipfel, ES ohne Verwendung",VLOOKUP(Abfalldokumentation!$M1302,Produktgruppen!A:B,2,FALSE)),"-")</f>
        <v>Fertigware</v>
      </c>
      <c r="M1302" s="99" t="str">
        <f>IFERROR(VLOOKUP(Abfalldokumentation!$W1302,Artikel!A:C,3,FALSE),Abfalldokumentation!$W1302)</f>
        <v>Räu-End</v>
      </c>
      <c r="N1302" s="100" t="str">
        <f>VLOOKUP(D1302,'Liste Gründe'!A:D,2,FALSE)</f>
        <v>Schimmel</v>
      </c>
      <c r="O1302" s="98" t="str">
        <f>IF(ISBLANK(F1302),VLOOKUP(Abfalldokumentation!$X1302,'Liste Gründe'!A:D,3,FALSE),F1302)</f>
        <v>Schimmel durch Luftzieher</v>
      </c>
      <c r="P1302" s="100" t="str">
        <f>IF(ISBLANK(Abfalldokumentation!$G1302),"-",Abfalldokumentation!$G1302)</f>
        <v>-</v>
      </c>
      <c r="Q1302" s="99">
        <f t="shared" si="141"/>
        <v>42</v>
      </c>
      <c r="R1302" s="100" t="str">
        <f t="shared" si="142"/>
        <v>Produkte</v>
      </c>
      <c r="S1302" s="100" t="str">
        <f t="shared" si="143"/>
        <v>BUs</v>
      </c>
      <c r="T1302" s="100" t="str">
        <f t="shared" si="144"/>
        <v>Symptome</v>
      </c>
      <c r="U1302" s="100" t="str">
        <f>IFERROR(VLOOKUP(Abfalldokumentation!$W1302,Kennzahlen!S:U,3,FALSE)*Abfalldokumentation!$J1302,"0")</f>
        <v>0</v>
      </c>
      <c r="V1302" s="99" t="str">
        <f>IF(ISBLANK(A1302),VLOOKUP(Abfalldokumentation!$W1302,'Linien - BU'!R:S,2,FALSE),A1302)</f>
        <v>Verkauf</v>
      </c>
      <c r="W1302" s="95" t="str">
        <f t="shared" si="145"/>
        <v>Räu-End</v>
      </c>
      <c r="X1302" s="108">
        <f t="shared" si="146"/>
        <v>99</v>
      </c>
      <c r="Y1302"/>
      <c r="Z1302" s="3"/>
      <c r="AB1302" s="3"/>
      <c r="AC1302" s="34"/>
      <c r="AD1302" s="3"/>
      <c r="AE1302" s="3"/>
      <c r="AF1302" s="34"/>
      <c r="AG1302" s="34"/>
      <c r="AH1302" s="34"/>
      <c r="AI1302" s="3"/>
      <c r="AL1302" s="3"/>
      <c r="AM1302" s="3"/>
      <c r="AN1302" s="3"/>
    </row>
    <row r="1303" spans="1:40" ht="30" customHeight="1" x14ac:dyDescent="0.25">
      <c r="A1303" s="56" t="s">
        <v>59</v>
      </c>
      <c r="B1303" s="59" t="s">
        <v>90</v>
      </c>
      <c r="C1303" s="57">
        <v>53</v>
      </c>
      <c r="D1303" s="57">
        <v>70</v>
      </c>
      <c r="E1303" s="58">
        <v>44491</v>
      </c>
      <c r="F1303" s="59"/>
      <c r="G1303" s="57"/>
      <c r="H1303" s="66" t="str">
        <f>IFERROR(VLOOKUP(Abfalldokumentation!$B1303,Artikel!A:C,3,FALSE),Abfalldokumentation!$B1303)</f>
        <v>Rückstellproben</v>
      </c>
      <c r="I1303" s="90" t="str">
        <f>VLOOKUP(V1303,'Linien - BU'!A:B,2,FALSE)</f>
        <v>Rest</v>
      </c>
      <c r="J1303" s="91">
        <f t="shared" si="140"/>
        <v>53</v>
      </c>
      <c r="K1303" s="92">
        <f>Abfalldokumentation!$E1303</f>
        <v>44491</v>
      </c>
      <c r="L1303" s="91" t="str">
        <f>IFERROR(IF(AND(OR(Abfalldokumentation!$I1303="BU3",Abfalldokumentation!$I1303="Verkauf"),Abfalldokumentation!$N1303="Schimmel",Abfalldokumentation!$O1303="keinen Abnehmer/kein Schälpersonal"),"Div. Zipfel, ES ohne Verwendung",VLOOKUP(Abfalldokumentation!$M1303,Produktgruppen!A:B,2,FALSE)),"-")</f>
        <v>Qualitätssicherung</v>
      </c>
      <c r="M1303" s="93" t="str">
        <f>IFERROR(VLOOKUP(Abfalldokumentation!$W1303,Artikel!A:C,3,FALSE),Abfalldokumentation!$W1303)</f>
        <v>Rückstellproben</v>
      </c>
      <c r="N1303" s="94" t="str">
        <f>VLOOKUP(D1303,'Liste Gründe'!A:D,2,FALSE)</f>
        <v>Qualitätssicherung</v>
      </c>
      <c r="O1303" s="92" t="str">
        <f>IF(ISBLANK(F1303),VLOOKUP(Abfalldokumentation!$X1303,'Liste Gründe'!A:D,3,FALSE),F1303)</f>
        <v>Rückstellproben</v>
      </c>
      <c r="P1303" s="94" t="str">
        <f>IF(ISBLANK(Abfalldokumentation!$G1303),"-",Abfalldokumentation!$G1303)</f>
        <v>-</v>
      </c>
      <c r="Q1303" s="93">
        <f t="shared" si="141"/>
        <v>42</v>
      </c>
      <c r="R1303" s="94" t="str">
        <f t="shared" si="142"/>
        <v>Produkte</v>
      </c>
      <c r="S1303" s="94" t="str">
        <f t="shared" si="143"/>
        <v>BUs</v>
      </c>
      <c r="T1303" s="94" t="str">
        <f t="shared" si="144"/>
        <v>Symptome</v>
      </c>
      <c r="U1303" s="94" t="str">
        <f>IFERROR(VLOOKUP(Abfalldokumentation!$W1303,Kennzahlen!S:U,3,FALSE)*Abfalldokumentation!$J1303,"0")</f>
        <v>0</v>
      </c>
      <c r="V1303" s="93" t="str">
        <f>IF(ISBLANK(A1303),VLOOKUP(Abfalldokumentation!$W1303,'Linien - BU'!R:S,2,FALSE),A1303)</f>
        <v>Labor</v>
      </c>
      <c r="W1303" s="95" t="str">
        <f t="shared" si="145"/>
        <v>Rückstellproben</v>
      </c>
      <c r="X1303" s="108">
        <f t="shared" si="146"/>
        <v>70</v>
      </c>
      <c r="Y1303"/>
      <c r="Z1303" s="3"/>
      <c r="AB1303" s="3"/>
      <c r="AC1303" s="34"/>
      <c r="AD1303" s="3"/>
      <c r="AE1303" s="3"/>
      <c r="AF1303" s="34"/>
      <c r="AG1303" s="34"/>
      <c r="AH1303" s="34"/>
      <c r="AI1303" s="3"/>
      <c r="AL1303" s="3"/>
      <c r="AM1303" s="3"/>
      <c r="AN1303" s="3"/>
    </row>
    <row r="1304" spans="1:40" ht="30" customHeight="1" x14ac:dyDescent="0.25">
      <c r="A1304" s="50" t="s">
        <v>372</v>
      </c>
      <c r="B1304" s="51" t="s">
        <v>15014</v>
      </c>
      <c r="C1304" s="51">
        <v>25</v>
      </c>
      <c r="D1304" s="51">
        <v>30</v>
      </c>
      <c r="E1304" s="52">
        <v>44491</v>
      </c>
      <c r="F1304" s="53"/>
      <c r="G1304" s="51"/>
      <c r="H1304" s="65" t="str">
        <f>IFERROR(VLOOKUP(Abfalldokumentation!$B1304,Artikel!A:C,3,FALSE),Abfalldokumentation!$B1304)</f>
        <v>Würfel</v>
      </c>
      <c r="I1304" s="96" t="str">
        <f>VLOOKUP(V1304,'Linien - BU'!A:B,2,FALSE)</f>
        <v>BU3</v>
      </c>
      <c r="J1304" s="97">
        <f t="shared" si="140"/>
        <v>25</v>
      </c>
      <c r="K1304" s="98">
        <f>Abfalldokumentation!$E1304</f>
        <v>44491</v>
      </c>
      <c r="L1304" s="97" t="str">
        <f>IFERROR(IF(AND(OR(Abfalldokumentation!$I1304="BU3",Abfalldokumentation!$I1304="Verkauf"),Abfalldokumentation!$N1304="Schimmel",Abfalldokumentation!$O1304="keinen Abnehmer/kein Schälpersonal"),"Div. Zipfel, ES ohne Verwendung",VLOOKUP(Abfalldokumentation!$M1304,Produktgruppen!A:B,2,FALSE)),"-")</f>
        <v>ABS</v>
      </c>
      <c r="M1304" s="99" t="str">
        <f>IFERROR(VLOOKUP(Abfalldokumentation!$W1304,Artikel!A:C,3,FALSE),Abfalldokumentation!$W1304)</f>
        <v>Würfel</v>
      </c>
      <c r="N1304" s="100" t="str">
        <f>VLOOKUP(D1304,'Liste Gründe'!A:D,2,FALSE)</f>
        <v>Linienbezogen</v>
      </c>
      <c r="O1304" s="98" t="str">
        <f>IF(ISBLANK(F1304),VLOOKUP(Abfalldokumentation!$X1304,'Liste Gründe'!A:D,3,FALSE),F1304)</f>
        <v>Maschinenabfall</v>
      </c>
      <c r="P1304" s="100" t="str">
        <f>IF(ISBLANK(Abfalldokumentation!$G1304),"-",Abfalldokumentation!$G1304)</f>
        <v>-</v>
      </c>
      <c r="Q1304" s="99">
        <f t="shared" si="141"/>
        <v>42</v>
      </c>
      <c r="R1304" s="100" t="str">
        <f t="shared" si="142"/>
        <v>Produkte</v>
      </c>
      <c r="S1304" s="100" t="str">
        <f t="shared" si="143"/>
        <v>BUs</v>
      </c>
      <c r="T1304" s="100" t="str">
        <f t="shared" si="144"/>
        <v>Symptome</v>
      </c>
      <c r="U1304" s="100" t="str">
        <f>IFERROR(VLOOKUP(Abfalldokumentation!$W1304,Kennzahlen!S:U,3,FALSE)*Abfalldokumentation!$J1304,"0")</f>
        <v>0</v>
      </c>
      <c r="V1304" s="99" t="str">
        <f>IF(ISBLANK(A1304),VLOOKUP(Abfalldokumentation!$W1304,'Linien - BU'!R:S,2,FALSE),A1304)</f>
        <v>L35</v>
      </c>
      <c r="W1304" s="95" t="str">
        <f t="shared" si="145"/>
        <v>Würfel</v>
      </c>
      <c r="X1304" s="108">
        <f t="shared" si="146"/>
        <v>30</v>
      </c>
      <c r="Y1304"/>
      <c r="Z1304" s="3"/>
      <c r="AB1304" s="3"/>
      <c r="AC1304" s="34"/>
      <c r="AD1304" s="3"/>
      <c r="AE1304" s="3"/>
      <c r="AF1304" s="34"/>
      <c r="AG1304" s="34"/>
      <c r="AH1304" s="34"/>
      <c r="AI1304" s="3"/>
      <c r="AL1304" s="3"/>
      <c r="AM1304" s="3"/>
      <c r="AN1304" s="3"/>
    </row>
    <row r="1305" spans="1:40" ht="30" customHeight="1" x14ac:dyDescent="0.25">
      <c r="A1305" s="56" t="s">
        <v>9</v>
      </c>
      <c r="B1305" s="57">
        <v>29500482</v>
      </c>
      <c r="C1305" s="57">
        <v>21</v>
      </c>
      <c r="D1305" s="57">
        <v>61</v>
      </c>
      <c r="E1305" s="58">
        <v>44494</v>
      </c>
      <c r="F1305" s="59"/>
      <c r="G1305" s="57"/>
      <c r="H1305" s="66" t="str">
        <f>IFERROR(VLOOKUP(Abfalldokumentation!$B1305,Artikel!A:C,3,FALSE),Abfalldokumentation!$B1305)</f>
        <v>VOS Schwarzer Pfeffer R</v>
      </c>
      <c r="I1305" s="90" t="str">
        <f>VLOOKUP(V1305,'Linien - BU'!A:B,2,FALSE)</f>
        <v>BU4</v>
      </c>
      <c r="J1305" s="91">
        <f t="shared" si="140"/>
        <v>21</v>
      </c>
      <c r="K1305" s="92">
        <f>Abfalldokumentation!$E1305</f>
        <v>44494</v>
      </c>
      <c r="L1305" s="91" t="str">
        <f>IFERROR(IF(AND(OR(Abfalldokumentation!$I1305="BU3",Abfalldokumentation!$I1305="Verkauf"),Abfalldokumentation!$N1305="Schimmel",Abfalldokumentation!$O1305="keinen Abnehmer/kein Schälpersonal"),"Div. Zipfel, ES ohne Verwendung",VLOOKUP(Abfalldokumentation!$M1305,Produktgruppen!A:B,2,FALSE)),"-")</f>
        <v>Vorschmelz</v>
      </c>
      <c r="M1305" s="93" t="str">
        <f>IFERROR(VLOOKUP(Abfalldokumentation!$W1305,Artikel!A:C,3,FALSE),Abfalldokumentation!$W1305)</f>
        <v>VOS Schwarzer Pfeffer R</v>
      </c>
      <c r="N1305" s="94" t="str">
        <f>VLOOKUP(D1305,'Liste Gründe'!A:D,2,FALSE)</f>
        <v>keinen Verwendungszweck</v>
      </c>
      <c r="O1305" s="92" t="str">
        <f>IF(ISBLANK(F1305),VLOOKUP(Abfalldokumentation!$X1305,'Liste Gründe'!A:D,3,FALSE),F1305)</f>
        <v>keinen Verwendungszweck</v>
      </c>
      <c r="P1305" s="94" t="str">
        <f>IF(ISBLANK(Abfalldokumentation!$G1305),"-",Abfalldokumentation!$G1305)</f>
        <v>-</v>
      </c>
      <c r="Q1305" s="93">
        <f t="shared" si="141"/>
        <v>43</v>
      </c>
      <c r="R1305" s="94" t="str">
        <f t="shared" si="142"/>
        <v>Produkte</v>
      </c>
      <c r="S1305" s="94" t="str">
        <f t="shared" si="143"/>
        <v>BUs</v>
      </c>
      <c r="T1305" s="94" t="str">
        <f t="shared" si="144"/>
        <v>Symptome</v>
      </c>
      <c r="U1305" s="94">
        <f>IFERROR(VLOOKUP(Abfalldokumentation!$W1305,Kennzahlen!S:U,3,FALSE)*Abfalldokumentation!$J1305,"0")</f>
        <v>10.5</v>
      </c>
      <c r="V1305" s="93" t="str">
        <f>IF(ISBLANK(A1305),VLOOKUP(Abfalldokumentation!$W1305,'Linien - BU'!R:S,2,FALSE),A1305)</f>
        <v>BU4</v>
      </c>
      <c r="W1305" s="95">
        <f t="shared" si="145"/>
        <v>29500482</v>
      </c>
      <c r="X1305" s="108">
        <f t="shared" si="146"/>
        <v>61</v>
      </c>
      <c r="Y1305"/>
      <c r="Z1305" s="3"/>
      <c r="AB1305" s="3"/>
      <c r="AC1305" s="34"/>
      <c r="AD1305" s="3"/>
      <c r="AE1305" s="3"/>
      <c r="AF1305" s="34"/>
      <c r="AG1305" s="34"/>
      <c r="AH1305" s="34"/>
      <c r="AI1305" s="3"/>
      <c r="AL1305" s="3"/>
      <c r="AM1305" s="3"/>
      <c r="AN1305" s="3"/>
    </row>
    <row r="1306" spans="1:40" ht="30" customHeight="1" x14ac:dyDescent="0.25">
      <c r="A1306" s="50" t="s">
        <v>8</v>
      </c>
      <c r="B1306" s="51">
        <v>29500498</v>
      </c>
      <c r="C1306" s="51">
        <v>309</v>
      </c>
      <c r="D1306" s="51">
        <v>12</v>
      </c>
      <c r="E1306" s="52">
        <v>44494</v>
      </c>
      <c r="F1306" s="53" t="s">
        <v>15037</v>
      </c>
      <c r="G1306" s="51"/>
      <c r="H1306" s="65" t="str">
        <f>IFERROR(VLOOKUP(Abfalldokumentation!$B1306,Artikel!A:C,3,FALSE),Abfalldokumentation!$B1306)</f>
        <v>VOS Räucher Natur Natri</v>
      </c>
      <c r="I1306" s="96" t="str">
        <f>VLOOKUP(V1306,'Linien - BU'!A:B,2,FALSE)</f>
        <v>BU3</v>
      </c>
      <c r="J1306" s="97">
        <f t="shared" si="140"/>
        <v>309</v>
      </c>
      <c r="K1306" s="98">
        <f>Abfalldokumentation!$E1306</f>
        <v>44494</v>
      </c>
      <c r="L1306" s="97" t="str">
        <f>IFERROR(IF(AND(OR(Abfalldokumentation!$I1306="BU3",Abfalldokumentation!$I1306="Verkauf"),Abfalldokumentation!$N1306="Schimmel",Abfalldokumentation!$O1306="keinen Abnehmer/kein Schälpersonal"),"Div. Zipfel, ES ohne Verwendung",VLOOKUP(Abfalldokumentation!$M1306,Produktgruppen!A:B,2,FALSE)),"-")</f>
        <v>Vorschmelz</v>
      </c>
      <c r="M1306" s="99" t="str">
        <f>IFERROR(VLOOKUP(Abfalldokumentation!$W1306,Artikel!A:C,3,FALSE),Abfalldokumentation!$W1306)</f>
        <v>VOS Räucher Natur Natri</v>
      </c>
      <c r="N1306" s="100" t="str">
        <f>VLOOKUP(D1306,'Liste Gründe'!A:D,2,FALSE)</f>
        <v>Schimmel</v>
      </c>
      <c r="O1306" s="98" t="str">
        <f>IF(ISBLANK(F1306),VLOOKUP(Abfalldokumentation!$X1306,'Liste Gründe'!A:D,3,FALSE),F1306)</f>
        <v>VOS &gt; Einsatz</v>
      </c>
      <c r="P1306" s="100" t="str">
        <f>IF(ISBLANK(Abfalldokumentation!$G1306),"-",Abfalldokumentation!$G1306)</f>
        <v>-</v>
      </c>
      <c r="Q1306" s="99">
        <f t="shared" si="141"/>
        <v>43</v>
      </c>
      <c r="R1306" s="100" t="str">
        <f t="shared" si="142"/>
        <v>Produkte</v>
      </c>
      <c r="S1306" s="100" t="str">
        <f t="shared" si="143"/>
        <v>BUs</v>
      </c>
      <c r="T1306" s="100" t="str">
        <f t="shared" si="144"/>
        <v>Symptome</v>
      </c>
      <c r="U1306" s="100">
        <f>IFERROR(VLOOKUP(Abfalldokumentation!$W1306,Kennzahlen!S:U,3,FALSE)*Abfalldokumentation!$J1306,"0")</f>
        <v>154.5</v>
      </c>
      <c r="V1306" s="99" t="str">
        <f>IF(ISBLANK(A1306),VLOOKUP(Abfalldokumentation!$W1306,'Linien - BU'!R:S,2,FALSE),A1306)</f>
        <v>BU3</v>
      </c>
      <c r="W1306" s="95">
        <f t="shared" si="145"/>
        <v>29500498</v>
      </c>
      <c r="X1306" s="108">
        <f t="shared" si="146"/>
        <v>12</v>
      </c>
      <c r="Y1306"/>
      <c r="Z1306" s="3"/>
      <c r="AB1306" s="3"/>
      <c r="AC1306" s="34"/>
      <c r="AD1306" s="3"/>
      <c r="AE1306" s="3"/>
      <c r="AF1306" s="34"/>
      <c r="AG1306" s="34"/>
      <c r="AH1306" s="34"/>
      <c r="AI1306" s="3"/>
      <c r="AL1306" s="3"/>
      <c r="AM1306" s="3"/>
      <c r="AN1306" s="3"/>
    </row>
    <row r="1307" spans="1:40" ht="30" customHeight="1" x14ac:dyDescent="0.25">
      <c r="A1307" s="56" t="s">
        <v>8</v>
      </c>
      <c r="B1307" s="57">
        <v>29500498</v>
      </c>
      <c r="C1307" s="57">
        <v>321</v>
      </c>
      <c r="D1307" s="57">
        <v>12</v>
      </c>
      <c r="E1307" s="58">
        <v>44494</v>
      </c>
      <c r="F1307" s="59" t="s">
        <v>15037</v>
      </c>
      <c r="G1307" s="57"/>
      <c r="H1307" s="66" t="str">
        <f>IFERROR(VLOOKUP(Abfalldokumentation!$B1307,Artikel!A:C,3,FALSE),Abfalldokumentation!$B1307)</f>
        <v>VOS Räucher Natur Natri</v>
      </c>
      <c r="I1307" s="90" t="str">
        <f>VLOOKUP(V1307,'Linien - BU'!A:B,2,FALSE)</f>
        <v>BU3</v>
      </c>
      <c r="J1307" s="91">
        <f t="shared" si="140"/>
        <v>321</v>
      </c>
      <c r="K1307" s="92">
        <f>Abfalldokumentation!$E1307</f>
        <v>44494</v>
      </c>
      <c r="L1307" s="91" t="str">
        <f>IFERROR(IF(AND(OR(Abfalldokumentation!$I1307="BU3",Abfalldokumentation!$I1307="Verkauf"),Abfalldokumentation!$N1307="Schimmel",Abfalldokumentation!$O1307="keinen Abnehmer/kein Schälpersonal"),"Div. Zipfel, ES ohne Verwendung",VLOOKUP(Abfalldokumentation!$M1307,Produktgruppen!A:B,2,FALSE)),"-")</f>
        <v>Vorschmelz</v>
      </c>
      <c r="M1307" s="93" t="str">
        <f>IFERROR(VLOOKUP(Abfalldokumentation!$W1307,Artikel!A:C,3,FALSE),Abfalldokumentation!$W1307)</f>
        <v>VOS Räucher Natur Natri</v>
      </c>
      <c r="N1307" s="94" t="str">
        <f>VLOOKUP(D1307,'Liste Gründe'!A:D,2,FALSE)</f>
        <v>Schimmel</v>
      </c>
      <c r="O1307" s="92" t="str">
        <f>IF(ISBLANK(F1307),VLOOKUP(Abfalldokumentation!$X1307,'Liste Gründe'!A:D,3,FALSE),F1307)</f>
        <v>VOS &gt; Einsatz</v>
      </c>
      <c r="P1307" s="94" t="str">
        <f>IF(ISBLANK(Abfalldokumentation!$G1307),"-",Abfalldokumentation!$G1307)</f>
        <v>-</v>
      </c>
      <c r="Q1307" s="93">
        <f t="shared" si="141"/>
        <v>43</v>
      </c>
      <c r="R1307" s="94" t="str">
        <f t="shared" si="142"/>
        <v>Produkte</v>
      </c>
      <c r="S1307" s="94" t="str">
        <f t="shared" si="143"/>
        <v>BUs</v>
      </c>
      <c r="T1307" s="94" t="str">
        <f t="shared" si="144"/>
        <v>Symptome</v>
      </c>
      <c r="U1307" s="94">
        <f>IFERROR(VLOOKUP(Abfalldokumentation!$W1307,Kennzahlen!S:U,3,FALSE)*Abfalldokumentation!$J1307,"0")</f>
        <v>160.5</v>
      </c>
      <c r="V1307" s="93" t="str">
        <f>IF(ISBLANK(A1307),VLOOKUP(Abfalldokumentation!$W1307,'Linien - BU'!R:S,2,FALSE),A1307)</f>
        <v>BU3</v>
      </c>
      <c r="W1307" s="95">
        <f t="shared" si="145"/>
        <v>29500498</v>
      </c>
      <c r="X1307" s="108">
        <f t="shared" si="146"/>
        <v>12</v>
      </c>
      <c r="Y1307"/>
      <c r="Z1307" s="3"/>
      <c r="AB1307" s="3"/>
      <c r="AC1307" s="34"/>
      <c r="AD1307" s="3"/>
      <c r="AE1307" s="3"/>
      <c r="AF1307" s="34"/>
      <c r="AG1307" s="34"/>
      <c r="AH1307" s="34"/>
      <c r="AI1307" s="3"/>
      <c r="AL1307" s="3"/>
      <c r="AM1307" s="3"/>
      <c r="AN1307" s="3"/>
    </row>
    <row r="1308" spans="1:40" ht="30" customHeight="1" x14ac:dyDescent="0.25">
      <c r="A1308" s="50" t="s">
        <v>88</v>
      </c>
      <c r="B1308" s="51">
        <v>29500527</v>
      </c>
      <c r="C1308" s="51">
        <v>246</v>
      </c>
      <c r="D1308" s="51">
        <v>12</v>
      </c>
      <c r="E1308" s="52">
        <v>44494</v>
      </c>
      <c r="F1308" s="53" t="s">
        <v>15037</v>
      </c>
      <c r="G1308" s="51"/>
      <c r="H1308" s="65" t="str">
        <f>IFERROR(VLOOKUP(Abfalldokumentation!$B1308,Artikel!A:C,3,FALSE),Abfalldokumentation!$B1308)</f>
        <v>VOS Räucher Chili Vorsc</v>
      </c>
      <c r="I1308" s="96" t="str">
        <f>VLOOKUP(V1308,'Linien - BU'!A:B,2,FALSE)</f>
        <v>BU3</v>
      </c>
      <c r="J1308" s="97">
        <f t="shared" si="140"/>
        <v>246</v>
      </c>
      <c r="K1308" s="98">
        <f>Abfalldokumentation!$E1308</f>
        <v>44494</v>
      </c>
      <c r="L1308" s="97" t="str">
        <f>IFERROR(IF(AND(OR(Abfalldokumentation!$I1308="BU3",Abfalldokumentation!$I1308="Verkauf"),Abfalldokumentation!$N1308="Schimmel",Abfalldokumentation!$O1308="keinen Abnehmer/kein Schälpersonal"),"Div. Zipfel, ES ohne Verwendung",VLOOKUP(Abfalldokumentation!$M1308,Produktgruppen!A:B,2,FALSE)),"-")</f>
        <v>Vorschmelz</v>
      </c>
      <c r="M1308" s="99" t="str">
        <f>IFERROR(VLOOKUP(Abfalldokumentation!$W1308,Artikel!A:C,3,FALSE),Abfalldokumentation!$W1308)</f>
        <v>VOS Räucher Chili Vorsc</v>
      </c>
      <c r="N1308" s="100" t="str">
        <f>VLOOKUP(D1308,'Liste Gründe'!A:D,2,FALSE)</f>
        <v>Schimmel</v>
      </c>
      <c r="O1308" s="98" t="str">
        <f>IF(ISBLANK(F1308),VLOOKUP(Abfalldokumentation!$X1308,'Liste Gründe'!A:D,3,FALSE),F1308)</f>
        <v>VOS &gt; Einsatz</v>
      </c>
      <c r="P1308" s="100" t="str">
        <f>IF(ISBLANK(Abfalldokumentation!$G1308),"-",Abfalldokumentation!$G1308)</f>
        <v>-</v>
      </c>
      <c r="Q1308" s="99">
        <f t="shared" si="141"/>
        <v>43</v>
      </c>
      <c r="R1308" s="100" t="str">
        <f t="shared" si="142"/>
        <v>Produkte</v>
      </c>
      <c r="S1308" s="100" t="str">
        <f t="shared" si="143"/>
        <v>BUs</v>
      </c>
      <c r="T1308" s="100" t="str">
        <f t="shared" si="144"/>
        <v>Symptome</v>
      </c>
      <c r="U1308" s="100">
        <f>IFERROR(VLOOKUP(Abfalldokumentation!$W1308,Kennzahlen!S:U,3,FALSE)*Abfalldokumentation!$J1308,"0")</f>
        <v>123</v>
      </c>
      <c r="V1308" s="99" t="str">
        <f>IF(ISBLANK(A1308),VLOOKUP(Abfalldokumentation!$W1308,'Linien - BU'!R:S,2,FALSE),A1308)</f>
        <v>Bu3</v>
      </c>
      <c r="W1308" s="95">
        <f t="shared" si="145"/>
        <v>29500527</v>
      </c>
      <c r="X1308" s="108">
        <f t="shared" si="146"/>
        <v>12</v>
      </c>
      <c r="Y1308"/>
      <c r="Z1308" s="3"/>
      <c r="AB1308" s="3"/>
      <c r="AC1308" s="34"/>
      <c r="AD1308" s="3"/>
      <c r="AE1308" s="3"/>
      <c r="AF1308" s="34"/>
      <c r="AG1308" s="34"/>
      <c r="AH1308" s="34"/>
      <c r="AI1308" s="3"/>
      <c r="AL1308" s="3"/>
      <c r="AM1308" s="3"/>
      <c r="AN1308" s="3"/>
    </row>
    <row r="1309" spans="1:40" ht="30" customHeight="1" x14ac:dyDescent="0.25">
      <c r="A1309" s="56" t="s">
        <v>15113</v>
      </c>
      <c r="B1309" s="57">
        <v>29500532</v>
      </c>
      <c r="C1309" s="57">
        <v>101.8</v>
      </c>
      <c r="D1309" s="57">
        <v>12</v>
      </c>
      <c r="E1309" s="58">
        <v>44494</v>
      </c>
      <c r="F1309" s="59" t="s">
        <v>15170</v>
      </c>
      <c r="G1309" s="57"/>
      <c r="H1309" s="66" t="str">
        <f>IFERROR(VLOOKUP(Abfalldokumentation!$B1309,Artikel!A:C,3,FALSE),Abfalldokumentation!$B1309)</f>
        <v>VOS mit Lachskonzentrat</v>
      </c>
      <c r="I1309" s="90" t="str">
        <f>VLOOKUP(V1309,'Linien - BU'!A:B,2,FALSE)</f>
        <v>BU1</v>
      </c>
      <c r="J1309" s="91">
        <f t="shared" si="140"/>
        <v>101.8</v>
      </c>
      <c r="K1309" s="92">
        <f>Abfalldokumentation!$E1309</f>
        <v>44494</v>
      </c>
      <c r="L1309" s="91" t="str">
        <f>IFERROR(IF(AND(OR(Abfalldokumentation!$I1309="BU3",Abfalldokumentation!$I1309="Verkauf"),Abfalldokumentation!$N1309="Schimmel",Abfalldokumentation!$O1309="keinen Abnehmer/kein Schälpersonal"),"Div. Zipfel, ES ohne Verwendung",VLOOKUP(Abfalldokumentation!$M1309,Produktgruppen!A:B,2,FALSE)),"-")</f>
        <v>-</v>
      </c>
      <c r="M1309" s="93" t="str">
        <f>IFERROR(VLOOKUP(Abfalldokumentation!$W1309,Artikel!A:C,3,FALSE),Abfalldokumentation!$W1309)</f>
        <v>VOS mit Lachskonzentrat</v>
      </c>
      <c r="N1309" s="94" t="str">
        <f>VLOOKUP(D1309,'Liste Gründe'!A:D,2,FALSE)</f>
        <v>Schimmel</v>
      </c>
      <c r="O1309" s="92" t="str">
        <f>IF(ISBLANK(F1309),VLOOKUP(Abfalldokumentation!$X1309,'Liste Gründe'!A:D,3,FALSE),F1309)</f>
        <v>nicht vakuumiert von Schmelze</v>
      </c>
      <c r="P1309" s="94" t="str">
        <f>IF(ISBLANK(Abfalldokumentation!$G1309),"-",Abfalldokumentation!$G1309)</f>
        <v>-</v>
      </c>
      <c r="Q1309" s="93">
        <f t="shared" si="141"/>
        <v>43</v>
      </c>
      <c r="R1309" s="94" t="str">
        <f t="shared" si="142"/>
        <v>Produkte</v>
      </c>
      <c r="S1309" s="94" t="str">
        <f t="shared" si="143"/>
        <v>BUs</v>
      </c>
      <c r="T1309" s="94" t="str">
        <f t="shared" si="144"/>
        <v>Symptome</v>
      </c>
      <c r="U1309" s="94">
        <f>IFERROR(VLOOKUP(Abfalldokumentation!$W1309,Kennzahlen!S:U,3,FALSE)*Abfalldokumentation!$J1309,"0")</f>
        <v>50.9</v>
      </c>
      <c r="V1309" s="93" t="str">
        <f>IF(ISBLANK(A1309),VLOOKUP(Abfalldokumentation!$W1309,'Linien - BU'!R:S,2,FALSE),A1309)</f>
        <v>schmelze</v>
      </c>
      <c r="W1309" s="95">
        <f t="shared" si="145"/>
        <v>29500532</v>
      </c>
      <c r="X1309" s="108">
        <f t="shared" si="146"/>
        <v>12</v>
      </c>
      <c r="Y1309"/>
      <c r="Z1309" s="3"/>
      <c r="AB1309" s="3"/>
      <c r="AC1309" s="34"/>
      <c r="AD1309" s="3"/>
      <c r="AE1309" s="3"/>
      <c r="AF1309" s="34"/>
      <c r="AG1309" s="34"/>
      <c r="AH1309" s="34"/>
      <c r="AI1309" s="3"/>
      <c r="AL1309" s="3"/>
      <c r="AM1309" s="3"/>
      <c r="AN1309" s="3"/>
    </row>
    <row r="1310" spans="1:40" ht="30" customHeight="1" x14ac:dyDescent="0.25">
      <c r="A1310" s="50" t="s">
        <v>8</v>
      </c>
      <c r="B1310" s="51">
        <v>29500606</v>
      </c>
      <c r="C1310" s="51">
        <v>245</v>
      </c>
      <c r="D1310" s="51">
        <v>12</v>
      </c>
      <c r="E1310" s="52">
        <v>44494</v>
      </c>
      <c r="F1310" s="53" t="s">
        <v>15038</v>
      </c>
      <c r="G1310" s="51"/>
      <c r="H1310" s="65" t="str">
        <f>IFERROR(VLOOKUP(Abfalldokumentation!$B1310,Artikel!A:C,3,FALSE),Abfalldokumentation!$B1310)</f>
        <v>VOS Würste Jalapeno nat</v>
      </c>
      <c r="I1310" s="96" t="str">
        <f>VLOOKUP(V1310,'Linien - BU'!A:B,2,FALSE)</f>
        <v>BU3</v>
      </c>
      <c r="J1310" s="97">
        <f t="shared" si="140"/>
        <v>245</v>
      </c>
      <c r="K1310" s="98">
        <f>Abfalldokumentation!$E1310</f>
        <v>44494</v>
      </c>
      <c r="L1310" s="97" t="str">
        <f>IFERROR(IF(AND(OR(Abfalldokumentation!$I1310="BU3",Abfalldokumentation!$I1310="Verkauf"),Abfalldokumentation!$N1310="Schimmel",Abfalldokumentation!$O1310="keinen Abnehmer/kein Schälpersonal"),"Div. Zipfel, ES ohne Verwendung",VLOOKUP(Abfalldokumentation!$M1310,Produktgruppen!A:B,2,FALSE)),"-")</f>
        <v>Vorschmelz</v>
      </c>
      <c r="M1310" s="99" t="str">
        <f>IFERROR(VLOOKUP(Abfalldokumentation!$W1310,Artikel!A:C,3,FALSE),Abfalldokumentation!$W1310)</f>
        <v>VOS Würste Jalapeno nat</v>
      </c>
      <c r="N1310" s="100" t="str">
        <f>VLOOKUP(D1310,'Liste Gründe'!A:D,2,FALSE)</f>
        <v>Schimmel</v>
      </c>
      <c r="O1310" s="98" t="str">
        <f>IF(ISBLANK(F1310),VLOOKUP(Abfalldokumentation!$X1310,'Liste Gründe'!A:D,3,FALSE),F1310)</f>
        <v>spezifischer Einsatz</v>
      </c>
      <c r="P1310" s="100" t="str">
        <f>IF(ISBLANK(Abfalldokumentation!$G1310),"-",Abfalldokumentation!$G1310)</f>
        <v>-</v>
      </c>
      <c r="Q1310" s="99">
        <f t="shared" si="141"/>
        <v>43</v>
      </c>
      <c r="R1310" s="100" t="str">
        <f t="shared" si="142"/>
        <v>Produkte</v>
      </c>
      <c r="S1310" s="100" t="str">
        <f t="shared" si="143"/>
        <v>BUs</v>
      </c>
      <c r="T1310" s="100" t="str">
        <f t="shared" si="144"/>
        <v>Symptome</v>
      </c>
      <c r="U1310" s="100">
        <f>IFERROR(VLOOKUP(Abfalldokumentation!$W1310,Kennzahlen!S:U,3,FALSE)*Abfalldokumentation!$J1310,"0")</f>
        <v>122.5</v>
      </c>
      <c r="V1310" s="99" t="str">
        <f>IF(ISBLANK(A1310),VLOOKUP(Abfalldokumentation!$W1310,'Linien - BU'!R:S,2,FALSE),A1310)</f>
        <v>BU3</v>
      </c>
      <c r="W1310" s="95">
        <f t="shared" si="145"/>
        <v>29500606</v>
      </c>
      <c r="X1310" s="108">
        <f t="shared" si="146"/>
        <v>12</v>
      </c>
      <c r="Y1310"/>
      <c r="Z1310" s="3"/>
      <c r="AB1310" s="3"/>
      <c r="AC1310" s="34"/>
      <c r="AD1310" s="3"/>
      <c r="AE1310" s="3"/>
      <c r="AF1310" s="34"/>
      <c r="AG1310" s="34"/>
      <c r="AH1310" s="34"/>
      <c r="AI1310" s="3"/>
      <c r="AL1310" s="3"/>
      <c r="AM1310" s="3"/>
      <c r="AN1310" s="3"/>
    </row>
    <row r="1311" spans="1:40" ht="30" customHeight="1" x14ac:dyDescent="0.25">
      <c r="A1311" s="56" t="s">
        <v>9</v>
      </c>
      <c r="B1311" s="68">
        <v>29500886</v>
      </c>
      <c r="C1311" s="57">
        <v>204</v>
      </c>
      <c r="D1311" s="57">
        <v>61</v>
      </c>
      <c r="E1311" s="58">
        <v>44494</v>
      </c>
      <c r="F1311" s="59"/>
      <c r="G1311" s="57"/>
      <c r="H1311" s="66" t="str">
        <f>IFERROR(VLOOKUP(Abfalldokumentation!$B1311,Artikel!A:C,3,FALSE),Abfalldokumentation!$B1311)</f>
        <v>ABS MEDI-KRÄUK</v>
      </c>
      <c r="I1311" s="90" t="str">
        <f>VLOOKUP(V1311,'Linien - BU'!A:B,2,FALSE)</f>
        <v>BU4</v>
      </c>
      <c r="J1311" s="91">
        <f t="shared" si="140"/>
        <v>204</v>
      </c>
      <c r="K1311" s="92">
        <f>Abfalldokumentation!$E1311</f>
        <v>44494</v>
      </c>
      <c r="L1311" s="91" t="str">
        <f>IFERROR(IF(AND(OR(Abfalldokumentation!$I1311="BU3",Abfalldokumentation!$I1311="Verkauf"),Abfalldokumentation!$N1311="Schimmel",Abfalldokumentation!$O1311="keinen Abnehmer/kein Schälpersonal"),"Div. Zipfel, ES ohne Verwendung",VLOOKUP(Abfalldokumentation!$M1311,Produktgruppen!A:B,2,FALSE)),"-")</f>
        <v>ABS</v>
      </c>
      <c r="M1311" s="93" t="str">
        <f>IFERROR(VLOOKUP(Abfalldokumentation!$W1311,Artikel!A:C,3,FALSE),Abfalldokumentation!$W1311)</f>
        <v>ABS MEDI-KRÄUK</v>
      </c>
      <c r="N1311" s="94" t="str">
        <f>VLOOKUP(D1311,'Liste Gründe'!A:D,2,FALSE)</f>
        <v>keinen Verwendungszweck</v>
      </c>
      <c r="O1311" s="92" t="str">
        <f>IF(ISBLANK(F1311),VLOOKUP(Abfalldokumentation!$X1311,'Liste Gründe'!A:D,3,FALSE),F1311)</f>
        <v>keinen Verwendungszweck</v>
      </c>
      <c r="P1311" s="94" t="str">
        <f>IF(ISBLANK(Abfalldokumentation!$G1311),"-",Abfalldokumentation!$G1311)</f>
        <v>-</v>
      </c>
      <c r="Q1311" s="93">
        <f t="shared" si="141"/>
        <v>43</v>
      </c>
      <c r="R1311" s="94" t="str">
        <f t="shared" si="142"/>
        <v>Produkte</v>
      </c>
      <c r="S1311" s="94" t="str">
        <f t="shared" si="143"/>
        <v>BUs</v>
      </c>
      <c r="T1311" s="94" t="str">
        <f t="shared" si="144"/>
        <v>Symptome</v>
      </c>
      <c r="U1311" s="94">
        <f>IFERROR(VLOOKUP(Abfalldokumentation!$W1311,Kennzahlen!S:U,3,FALSE)*Abfalldokumentation!$J1311,"0")</f>
        <v>306</v>
      </c>
      <c r="V1311" s="93" t="str">
        <f>IF(ISBLANK(A1311),VLOOKUP(Abfalldokumentation!$W1311,'Linien - BU'!R:S,2,FALSE),A1311)</f>
        <v>BU4</v>
      </c>
      <c r="W1311" s="95">
        <f t="shared" si="145"/>
        <v>29500886</v>
      </c>
      <c r="X1311" s="108">
        <f t="shared" si="146"/>
        <v>61</v>
      </c>
      <c r="Y1311"/>
      <c r="Z1311" s="3"/>
      <c r="AB1311" s="3"/>
      <c r="AC1311" s="34"/>
      <c r="AD1311" s="3"/>
      <c r="AE1311" s="3"/>
      <c r="AF1311" s="34"/>
      <c r="AG1311" s="34"/>
      <c r="AH1311" s="34"/>
      <c r="AI1311" s="3"/>
      <c r="AL1311" s="3"/>
      <c r="AM1311" s="3"/>
      <c r="AN1311" s="3"/>
    </row>
    <row r="1312" spans="1:40" ht="30" customHeight="1" x14ac:dyDescent="0.25">
      <c r="A1312" s="50" t="s">
        <v>9</v>
      </c>
      <c r="B1312" s="69">
        <v>29500906</v>
      </c>
      <c r="C1312" s="51">
        <v>11</v>
      </c>
      <c r="D1312" s="51">
        <v>61</v>
      </c>
      <c r="E1312" s="52">
        <v>44494</v>
      </c>
      <c r="F1312" s="53"/>
      <c r="G1312" s="51"/>
      <c r="H1312" s="65" t="str">
        <f>IFERROR(VLOOKUP(Abfalldokumentation!$B1312,Artikel!A:C,3,FALSE),Abfalldokumentation!$B1312)</f>
        <v>ABS SCH-PAUL</v>
      </c>
      <c r="I1312" s="96" t="str">
        <f>VLOOKUP(V1312,'Linien - BU'!A:B,2,FALSE)</f>
        <v>BU4</v>
      </c>
      <c r="J1312" s="97">
        <f t="shared" si="140"/>
        <v>11</v>
      </c>
      <c r="K1312" s="98">
        <f>Abfalldokumentation!$E1312</f>
        <v>44494</v>
      </c>
      <c r="L1312" s="97" t="str">
        <f>IFERROR(IF(AND(OR(Abfalldokumentation!$I1312="BU3",Abfalldokumentation!$I1312="Verkauf"),Abfalldokumentation!$N1312="Schimmel",Abfalldokumentation!$O1312="keinen Abnehmer/kein Schälpersonal"),"Div. Zipfel, ES ohne Verwendung",VLOOKUP(Abfalldokumentation!$M1312,Produktgruppen!A:B,2,FALSE)),"-")</f>
        <v>ABS</v>
      </c>
      <c r="M1312" s="99" t="str">
        <f>IFERROR(VLOOKUP(Abfalldokumentation!$W1312,Artikel!A:C,3,FALSE),Abfalldokumentation!$W1312)</f>
        <v>ABS SCH-PAUL</v>
      </c>
      <c r="N1312" s="100" t="str">
        <f>VLOOKUP(D1312,'Liste Gründe'!A:D,2,FALSE)</f>
        <v>keinen Verwendungszweck</v>
      </c>
      <c r="O1312" s="98" t="str">
        <f>IF(ISBLANK(F1312),VLOOKUP(Abfalldokumentation!$X1312,'Liste Gründe'!A:D,3,FALSE),F1312)</f>
        <v>keinen Verwendungszweck</v>
      </c>
      <c r="P1312" s="100" t="str">
        <f>IF(ISBLANK(Abfalldokumentation!$G1312),"-",Abfalldokumentation!$G1312)</f>
        <v>-</v>
      </c>
      <c r="Q1312" s="99">
        <f t="shared" si="141"/>
        <v>43</v>
      </c>
      <c r="R1312" s="100" t="str">
        <f t="shared" si="142"/>
        <v>Produkte</v>
      </c>
      <c r="S1312" s="100" t="str">
        <f t="shared" si="143"/>
        <v>BUs</v>
      </c>
      <c r="T1312" s="100" t="str">
        <f t="shared" si="144"/>
        <v>Symptome</v>
      </c>
      <c r="U1312" s="100">
        <f>IFERROR(VLOOKUP(Abfalldokumentation!$W1312,Kennzahlen!S:U,3,FALSE)*Abfalldokumentation!$J1312,"0")</f>
        <v>0.11</v>
      </c>
      <c r="V1312" s="99" t="str">
        <f>IF(ISBLANK(A1312),VLOOKUP(Abfalldokumentation!$W1312,'Linien - BU'!R:S,2,FALSE),A1312)</f>
        <v>BU4</v>
      </c>
      <c r="W1312" s="95">
        <f t="shared" si="145"/>
        <v>29500906</v>
      </c>
      <c r="X1312" s="108">
        <f t="shared" si="146"/>
        <v>61</v>
      </c>
      <c r="Y1312"/>
      <c r="Z1312" s="3"/>
      <c r="AB1312" s="3"/>
      <c r="AC1312" s="34"/>
      <c r="AD1312" s="3"/>
      <c r="AE1312" s="3"/>
      <c r="AF1312" s="34"/>
      <c r="AG1312" s="34"/>
      <c r="AH1312" s="34"/>
      <c r="AI1312" s="3"/>
      <c r="AL1312" s="3"/>
      <c r="AM1312" s="3"/>
      <c r="AN1312" s="3"/>
    </row>
    <row r="1313" spans="1:40" ht="30" customHeight="1" x14ac:dyDescent="0.25">
      <c r="A1313" s="56" t="s">
        <v>9</v>
      </c>
      <c r="B1313" s="68">
        <v>29500910</v>
      </c>
      <c r="C1313" s="57">
        <v>12</v>
      </c>
      <c r="D1313" s="57">
        <v>61</v>
      </c>
      <c r="E1313" s="58">
        <v>44494</v>
      </c>
      <c r="F1313" s="59"/>
      <c r="G1313" s="57"/>
      <c r="H1313" s="66" t="str">
        <f>IFERROR(VLOOKUP(Abfalldokumentation!$B1313,Artikel!A:C,3,FALSE),Abfalldokumentation!$B1313)</f>
        <v>ABS Unser Blütenkäse</v>
      </c>
      <c r="I1313" s="90" t="str">
        <f>VLOOKUP(V1313,'Linien - BU'!A:B,2,FALSE)</f>
        <v>BU4</v>
      </c>
      <c r="J1313" s="91">
        <f t="shared" si="140"/>
        <v>12</v>
      </c>
      <c r="K1313" s="92">
        <f>Abfalldokumentation!$E1313</f>
        <v>44494</v>
      </c>
      <c r="L1313" s="91" t="str">
        <f>IFERROR(IF(AND(OR(Abfalldokumentation!$I1313="BU3",Abfalldokumentation!$I1313="Verkauf"),Abfalldokumentation!$N1313="Schimmel",Abfalldokumentation!$O1313="keinen Abnehmer/kein Schälpersonal"),"Div. Zipfel, ES ohne Verwendung",VLOOKUP(Abfalldokumentation!$M1313,Produktgruppen!A:B,2,FALSE)),"-")</f>
        <v>ABS</v>
      </c>
      <c r="M1313" s="93" t="str">
        <f>IFERROR(VLOOKUP(Abfalldokumentation!$W1313,Artikel!A:C,3,FALSE),Abfalldokumentation!$W1313)</f>
        <v>ABS Unser Blütenkäse</v>
      </c>
      <c r="N1313" s="94" t="str">
        <f>VLOOKUP(D1313,'Liste Gründe'!A:D,2,FALSE)</f>
        <v>keinen Verwendungszweck</v>
      </c>
      <c r="O1313" s="92" t="str">
        <f>IF(ISBLANK(F1313),VLOOKUP(Abfalldokumentation!$X1313,'Liste Gründe'!A:D,3,FALSE),F1313)</f>
        <v>keinen Verwendungszweck</v>
      </c>
      <c r="P1313" s="94" t="str">
        <f>IF(ISBLANK(Abfalldokumentation!$G1313),"-",Abfalldokumentation!$G1313)</f>
        <v>-</v>
      </c>
      <c r="Q1313" s="93">
        <f t="shared" si="141"/>
        <v>43</v>
      </c>
      <c r="R1313" s="94" t="str">
        <f t="shared" si="142"/>
        <v>Produkte</v>
      </c>
      <c r="S1313" s="94" t="str">
        <f t="shared" si="143"/>
        <v>BUs</v>
      </c>
      <c r="T1313" s="94" t="str">
        <f t="shared" si="144"/>
        <v>Symptome</v>
      </c>
      <c r="U1313" s="94">
        <f>IFERROR(VLOOKUP(Abfalldokumentation!$W1313,Kennzahlen!S:U,3,FALSE)*Abfalldokumentation!$J1313,"0")</f>
        <v>0.12</v>
      </c>
      <c r="V1313" s="93" t="str">
        <f>IF(ISBLANK(A1313),VLOOKUP(Abfalldokumentation!$W1313,'Linien - BU'!R:S,2,FALSE),A1313)</f>
        <v>BU4</v>
      </c>
      <c r="W1313" s="95">
        <f t="shared" si="145"/>
        <v>29500910</v>
      </c>
      <c r="X1313" s="108">
        <f t="shared" si="146"/>
        <v>61</v>
      </c>
      <c r="Y1313"/>
      <c r="Z1313" s="3"/>
      <c r="AB1313" s="3"/>
      <c r="AC1313" s="34"/>
      <c r="AD1313" s="3"/>
      <c r="AE1313" s="3"/>
      <c r="AF1313" s="34"/>
      <c r="AG1313" s="34"/>
      <c r="AH1313" s="34"/>
      <c r="AI1313" s="3"/>
      <c r="AL1313" s="3"/>
      <c r="AM1313" s="3"/>
      <c r="AN1313" s="3"/>
    </row>
    <row r="1314" spans="1:40" ht="30" customHeight="1" x14ac:dyDescent="0.25">
      <c r="A1314" s="50" t="s">
        <v>74</v>
      </c>
      <c r="B1314" s="51">
        <v>29500917</v>
      </c>
      <c r="C1314" s="51">
        <v>30</v>
      </c>
      <c r="D1314" s="51">
        <v>60</v>
      </c>
      <c r="E1314" s="52">
        <v>44494</v>
      </c>
      <c r="F1314" s="53"/>
      <c r="G1314" s="51"/>
      <c r="H1314" s="65" t="str">
        <f>IFERROR(VLOOKUP(Abfalldokumentation!$B1314,Artikel!A:C,3,FALSE),Abfalldokumentation!$B1314)</f>
        <v>VOS-ABS ENTSORGUNG</v>
      </c>
      <c r="I1314" s="96" t="str">
        <f>VLOOKUP(V1314,'Linien - BU'!A:B,2,FALSE)</f>
        <v>BU1</v>
      </c>
      <c r="J1314" s="97">
        <f t="shared" si="140"/>
        <v>30</v>
      </c>
      <c r="K1314" s="98">
        <f>Abfalldokumentation!$E1314</f>
        <v>44494</v>
      </c>
      <c r="L1314" s="97" t="str">
        <f>IFERROR(IF(AND(OR(Abfalldokumentation!$I1314="BU3",Abfalldokumentation!$I1314="Verkauf"),Abfalldokumentation!$N1314="Schimmel",Abfalldokumentation!$O1314="keinen Abnehmer/kein Schälpersonal"),"Div. Zipfel, ES ohne Verwendung",VLOOKUP(Abfalldokumentation!$M1314,Produktgruppen!A:B,2,FALSE)),"-")</f>
        <v>Vorschmelz</v>
      </c>
      <c r="M1314" s="99" t="str">
        <f>IFERROR(VLOOKUP(Abfalldokumentation!$W1314,Artikel!A:C,3,FALSE),Abfalldokumentation!$W1314)</f>
        <v>VOS-ABS ENTSORGUNG</v>
      </c>
      <c r="N1314" s="100" t="str">
        <f>VLOOKUP(D1314,'Liste Gründe'!A:D,2,FALSE)</f>
        <v>Rest</v>
      </c>
      <c r="O1314" s="98" t="str">
        <f>IF(ISBLANK(F1314),VLOOKUP(Abfalldokumentation!$X1314,'Liste Gründe'!A:D,3,FALSE),F1314)</f>
        <v>geschälte Rinde</v>
      </c>
      <c r="P1314" s="100" t="str">
        <f>IF(ISBLANK(Abfalldokumentation!$G1314),"-",Abfalldokumentation!$G1314)</f>
        <v>-</v>
      </c>
      <c r="Q1314" s="99">
        <f t="shared" si="141"/>
        <v>43</v>
      </c>
      <c r="R1314" s="100" t="str">
        <f t="shared" si="142"/>
        <v>Produkte</v>
      </c>
      <c r="S1314" s="100" t="str">
        <f t="shared" si="143"/>
        <v>BUs</v>
      </c>
      <c r="T1314" s="100" t="str">
        <f t="shared" si="144"/>
        <v>Symptome</v>
      </c>
      <c r="U1314" s="100">
        <f>IFERROR(VLOOKUP(Abfalldokumentation!$W1314,Kennzahlen!S:U,3,FALSE)*Abfalldokumentation!$J1314,"0")</f>
        <v>0.3</v>
      </c>
      <c r="V1314" s="99" t="str">
        <f>IF(ISBLANK(A1314),VLOOKUP(Abfalldokumentation!$W1314,'Linien - BU'!R:S,2,FALSE),A1314)</f>
        <v>RWV</v>
      </c>
      <c r="W1314" s="95">
        <f t="shared" si="145"/>
        <v>29500917</v>
      </c>
      <c r="X1314" s="108">
        <f t="shared" si="146"/>
        <v>60</v>
      </c>
      <c r="Y1314"/>
      <c r="Z1314" s="3"/>
      <c r="AB1314" s="3"/>
      <c r="AC1314" s="34"/>
      <c r="AD1314" s="3"/>
      <c r="AE1314" s="3"/>
      <c r="AF1314" s="34"/>
      <c r="AG1314" s="34"/>
      <c r="AH1314" s="34"/>
      <c r="AI1314" s="3"/>
      <c r="AL1314" s="3"/>
      <c r="AM1314" s="3"/>
      <c r="AN1314" s="3"/>
    </row>
    <row r="1315" spans="1:40" ht="30" customHeight="1" x14ac:dyDescent="0.25">
      <c r="A1315" s="56" t="s">
        <v>74</v>
      </c>
      <c r="B1315" s="57">
        <v>29500917</v>
      </c>
      <c r="C1315" s="57">
        <v>6</v>
      </c>
      <c r="D1315" s="57">
        <v>60</v>
      </c>
      <c r="E1315" s="58">
        <v>44494</v>
      </c>
      <c r="F1315" s="59"/>
      <c r="G1315" s="57"/>
      <c r="H1315" s="66" t="str">
        <f>IFERROR(VLOOKUP(Abfalldokumentation!$B1315,Artikel!A:C,3,FALSE),Abfalldokumentation!$B1315)</f>
        <v>VOS-ABS ENTSORGUNG</v>
      </c>
      <c r="I1315" s="90" t="str">
        <f>VLOOKUP(V1315,'Linien - BU'!A:B,2,FALSE)</f>
        <v>BU1</v>
      </c>
      <c r="J1315" s="91">
        <f t="shared" si="140"/>
        <v>6</v>
      </c>
      <c r="K1315" s="92">
        <f>Abfalldokumentation!$E1315</f>
        <v>44494</v>
      </c>
      <c r="L1315" s="91" t="str">
        <f>IFERROR(IF(AND(OR(Abfalldokumentation!$I1315="BU3",Abfalldokumentation!$I1315="Verkauf"),Abfalldokumentation!$N1315="Schimmel",Abfalldokumentation!$O1315="keinen Abnehmer/kein Schälpersonal"),"Div. Zipfel, ES ohne Verwendung",VLOOKUP(Abfalldokumentation!$M1315,Produktgruppen!A:B,2,FALSE)),"-")</f>
        <v>Vorschmelz</v>
      </c>
      <c r="M1315" s="93" t="str">
        <f>IFERROR(VLOOKUP(Abfalldokumentation!$W1315,Artikel!A:C,3,FALSE),Abfalldokumentation!$W1315)</f>
        <v>VOS-ABS ENTSORGUNG</v>
      </c>
      <c r="N1315" s="94" t="str">
        <f>VLOOKUP(D1315,'Liste Gründe'!A:D,2,FALSE)</f>
        <v>Rest</v>
      </c>
      <c r="O1315" s="92" t="str">
        <f>IF(ISBLANK(F1315),VLOOKUP(Abfalldokumentation!$X1315,'Liste Gründe'!A:D,3,FALSE),F1315)</f>
        <v>geschälte Rinde</v>
      </c>
      <c r="P1315" s="94" t="str">
        <f>IF(ISBLANK(Abfalldokumentation!$G1315),"-",Abfalldokumentation!$G1315)</f>
        <v>-</v>
      </c>
      <c r="Q1315" s="93">
        <f t="shared" si="141"/>
        <v>43</v>
      </c>
      <c r="R1315" s="94" t="str">
        <f t="shared" si="142"/>
        <v>Produkte</v>
      </c>
      <c r="S1315" s="94" t="str">
        <f t="shared" si="143"/>
        <v>BUs</v>
      </c>
      <c r="T1315" s="94" t="str">
        <f t="shared" si="144"/>
        <v>Symptome</v>
      </c>
      <c r="U1315" s="94">
        <f>IFERROR(VLOOKUP(Abfalldokumentation!$W1315,Kennzahlen!S:U,3,FALSE)*Abfalldokumentation!$J1315,"0")</f>
        <v>0.06</v>
      </c>
      <c r="V1315" s="93" t="str">
        <f>IF(ISBLANK(A1315),VLOOKUP(Abfalldokumentation!$W1315,'Linien - BU'!R:S,2,FALSE),A1315)</f>
        <v>RWV</v>
      </c>
      <c r="W1315" s="95">
        <f t="shared" si="145"/>
        <v>29500917</v>
      </c>
      <c r="X1315" s="108">
        <f t="shared" si="146"/>
        <v>60</v>
      </c>
      <c r="Y1315"/>
      <c r="Z1315" s="3"/>
      <c r="AB1315" s="3"/>
      <c r="AC1315" s="34"/>
      <c r="AD1315" s="3"/>
      <c r="AE1315" s="3"/>
      <c r="AF1315" s="34"/>
      <c r="AG1315" s="34"/>
      <c r="AH1315" s="34"/>
      <c r="AI1315" s="3"/>
      <c r="AL1315" s="3"/>
      <c r="AM1315" s="3"/>
      <c r="AN1315" s="3"/>
    </row>
    <row r="1316" spans="1:40" ht="30" customHeight="1" x14ac:dyDescent="0.25">
      <c r="A1316" s="50" t="s">
        <v>74</v>
      </c>
      <c r="B1316" s="51">
        <v>29500917</v>
      </c>
      <c r="C1316" s="51">
        <v>13</v>
      </c>
      <c r="D1316" s="51">
        <v>60</v>
      </c>
      <c r="E1316" s="52">
        <v>44494</v>
      </c>
      <c r="F1316" s="53"/>
      <c r="G1316" s="51"/>
      <c r="H1316" s="65" t="str">
        <f>IFERROR(VLOOKUP(Abfalldokumentation!$B1316,Artikel!A:C,3,FALSE),Abfalldokumentation!$B1316)</f>
        <v>VOS-ABS ENTSORGUNG</v>
      </c>
      <c r="I1316" s="96" t="str">
        <f>VLOOKUP(V1316,'Linien - BU'!A:B,2,FALSE)</f>
        <v>BU1</v>
      </c>
      <c r="J1316" s="97">
        <f t="shared" si="140"/>
        <v>13</v>
      </c>
      <c r="K1316" s="98">
        <f>Abfalldokumentation!$E1316</f>
        <v>44494</v>
      </c>
      <c r="L1316" s="97" t="str">
        <f>IFERROR(IF(AND(OR(Abfalldokumentation!$I1316="BU3",Abfalldokumentation!$I1316="Verkauf"),Abfalldokumentation!$N1316="Schimmel",Abfalldokumentation!$O1316="keinen Abnehmer/kein Schälpersonal"),"Div. Zipfel, ES ohne Verwendung",VLOOKUP(Abfalldokumentation!$M1316,Produktgruppen!A:B,2,FALSE)),"-")</f>
        <v>Vorschmelz</v>
      </c>
      <c r="M1316" s="99" t="str">
        <f>IFERROR(VLOOKUP(Abfalldokumentation!$W1316,Artikel!A:C,3,FALSE),Abfalldokumentation!$W1316)</f>
        <v>VOS-ABS ENTSORGUNG</v>
      </c>
      <c r="N1316" s="100" t="str">
        <f>VLOOKUP(D1316,'Liste Gründe'!A:D,2,FALSE)</f>
        <v>Rest</v>
      </c>
      <c r="O1316" s="98" t="str">
        <f>IF(ISBLANK(F1316),VLOOKUP(Abfalldokumentation!$X1316,'Liste Gründe'!A:D,3,FALSE),F1316)</f>
        <v>geschälte Rinde</v>
      </c>
      <c r="P1316" s="100" t="str">
        <f>IF(ISBLANK(Abfalldokumentation!$G1316),"-",Abfalldokumentation!$G1316)</f>
        <v>-</v>
      </c>
      <c r="Q1316" s="99">
        <f t="shared" si="141"/>
        <v>43</v>
      </c>
      <c r="R1316" s="100" t="str">
        <f t="shared" si="142"/>
        <v>Produkte</v>
      </c>
      <c r="S1316" s="100" t="str">
        <f t="shared" si="143"/>
        <v>BUs</v>
      </c>
      <c r="T1316" s="100" t="str">
        <f t="shared" si="144"/>
        <v>Symptome</v>
      </c>
      <c r="U1316" s="100">
        <f>IFERROR(VLOOKUP(Abfalldokumentation!$W1316,Kennzahlen!S:U,3,FALSE)*Abfalldokumentation!$J1316,"0")</f>
        <v>0.13</v>
      </c>
      <c r="V1316" s="99" t="str">
        <f>IF(ISBLANK(A1316),VLOOKUP(Abfalldokumentation!$W1316,'Linien - BU'!R:S,2,FALSE),A1316)</f>
        <v>RWV</v>
      </c>
      <c r="W1316" s="95">
        <f t="shared" si="145"/>
        <v>29500917</v>
      </c>
      <c r="X1316" s="108">
        <f t="shared" si="146"/>
        <v>60</v>
      </c>
      <c r="Y1316"/>
      <c r="Z1316" s="3"/>
      <c r="AB1316" s="3"/>
      <c r="AC1316" s="34"/>
      <c r="AD1316" s="3"/>
      <c r="AE1316" s="3"/>
      <c r="AF1316" s="34"/>
      <c r="AG1316" s="34"/>
      <c r="AH1316" s="34"/>
      <c r="AI1316" s="3"/>
      <c r="AL1316" s="3"/>
      <c r="AM1316" s="3"/>
      <c r="AN1316" s="3"/>
    </row>
    <row r="1317" spans="1:40" ht="30" customHeight="1" x14ac:dyDescent="0.25">
      <c r="A1317" s="56" t="s">
        <v>74</v>
      </c>
      <c r="B1317" s="57">
        <v>29500917</v>
      </c>
      <c r="C1317" s="57">
        <v>10</v>
      </c>
      <c r="D1317" s="57">
        <v>60</v>
      </c>
      <c r="E1317" s="58">
        <v>44494</v>
      </c>
      <c r="F1317" s="59"/>
      <c r="G1317" s="57"/>
      <c r="H1317" s="66" t="str">
        <f>IFERROR(VLOOKUP(Abfalldokumentation!$B1317,Artikel!A:C,3,FALSE),Abfalldokumentation!$B1317)</f>
        <v>VOS-ABS ENTSORGUNG</v>
      </c>
      <c r="I1317" s="90" t="str">
        <f>VLOOKUP(V1317,'Linien - BU'!A:B,2,FALSE)</f>
        <v>BU1</v>
      </c>
      <c r="J1317" s="91">
        <f t="shared" si="140"/>
        <v>10</v>
      </c>
      <c r="K1317" s="92">
        <f>Abfalldokumentation!$E1317</f>
        <v>44494</v>
      </c>
      <c r="L1317" s="91" t="str">
        <f>IFERROR(IF(AND(OR(Abfalldokumentation!$I1317="BU3",Abfalldokumentation!$I1317="Verkauf"),Abfalldokumentation!$N1317="Schimmel",Abfalldokumentation!$O1317="keinen Abnehmer/kein Schälpersonal"),"Div. Zipfel, ES ohne Verwendung",VLOOKUP(Abfalldokumentation!$M1317,Produktgruppen!A:B,2,FALSE)),"-")</f>
        <v>Vorschmelz</v>
      </c>
      <c r="M1317" s="93" t="str">
        <f>IFERROR(VLOOKUP(Abfalldokumentation!$W1317,Artikel!A:C,3,FALSE),Abfalldokumentation!$W1317)</f>
        <v>VOS-ABS ENTSORGUNG</v>
      </c>
      <c r="N1317" s="94" t="str">
        <f>VLOOKUP(D1317,'Liste Gründe'!A:D,2,FALSE)</f>
        <v>Rest</v>
      </c>
      <c r="O1317" s="92" t="str">
        <f>IF(ISBLANK(F1317),VLOOKUP(Abfalldokumentation!$X1317,'Liste Gründe'!A:D,3,FALSE),F1317)</f>
        <v>geschälte Rinde</v>
      </c>
      <c r="P1317" s="94" t="str">
        <f>IF(ISBLANK(Abfalldokumentation!$G1317),"-",Abfalldokumentation!$G1317)</f>
        <v>-</v>
      </c>
      <c r="Q1317" s="93">
        <f t="shared" si="141"/>
        <v>43</v>
      </c>
      <c r="R1317" s="94" t="str">
        <f t="shared" si="142"/>
        <v>Produkte</v>
      </c>
      <c r="S1317" s="94" t="str">
        <f t="shared" si="143"/>
        <v>BUs</v>
      </c>
      <c r="T1317" s="94" t="str">
        <f t="shared" si="144"/>
        <v>Symptome</v>
      </c>
      <c r="U1317" s="94">
        <f>IFERROR(VLOOKUP(Abfalldokumentation!$W1317,Kennzahlen!S:U,3,FALSE)*Abfalldokumentation!$J1317,"0")</f>
        <v>0.1</v>
      </c>
      <c r="V1317" s="93" t="str">
        <f>IF(ISBLANK(A1317),VLOOKUP(Abfalldokumentation!$W1317,'Linien - BU'!R:S,2,FALSE),A1317)</f>
        <v>RWV</v>
      </c>
      <c r="W1317" s="95">
        <f t="shared" si="145"/>
        <v>29500917</v>
      </c>
      <c r="X1317" s="108">
        <f t="shared" si="146"/>
        <v>60</v>
      </c>
      <c r="Y1317"/>
      <c r="Z1317" s="3"/>
      <c r="AB1317" s="3"/>
      <c r="AC1317" s="34"/>
      <c r="AD1317" s="3"/>
      <c r="AE1317" s="3"/>
      <c r="AF1317" s="34"/>
      <c r="AG1317" s="34"/>
      <c r="AH1317" s="34"/>
      <c r="AI1317" s="3"/>
      <c r="AL1317" s="3"/>
      <c r="AM1317" s="3"/>
      <c r="AN1317" s="3"/>
    </row>
    <row r="1318" spans="1:40" ht="30" customHeight="1" x14ac:dyDescent="0.25">
      <c r="A1318" s="50" t="s">
        <v>9</v>
      </c>
      <c r="B1318" s="69">
        <v>29500952</v>
      </c>
      <c r="C1318" s="51">
        <v>3</v>
      </c>
      <c r="D1318" s="51">
        <v>61</v>
      </c>
      <c r="E1318" s="52">
        <v>44494</v>
      </c>
      <c r="F1318" s="53"/>
      <c r="G1318" s="51"/>
      <c r="H1318" s="65" t="str">
        <f>IFERROR(VLOOKUP(Abfalldokumentation!$B1318,Artikel!A:C,3,FALSE),Abfalldokumentation!$B1318)</f>
        <v>ABS GRÜN-PESTO</v>
      </c>
      <c r="I1318" s="96" t="str">
        <f>VLOOKUP(V1318,'Linien - BU'!A:B,2,FALSE)</f>
        <v>BU4</v>
      </c>
      <c r="J1318" s="97">
        <f t="shared" si="140"/>
        <v>3</v>
      </c>
      <c r="K1318" s="98">
        <f>Abfalldokumentation!$E1318</f>
        <v>44494</v>
      </c>
      <c r="L1318" s="97" t="str">
        <f>IFERROR(IF(AND(OR(Abfalldokumentation!$I1318="BU3",Abfalldokumentation!$I1318="Verkauf"),Abfalldokumentation!$N1318="Schimmel",Abfalldokumentation!$O1318="keinen Abnehmer/kein Schälpersonal"),"Div. Zipfel, ES ohne Verwendung",VLOOKUP(Abfalldokumentation!$M1318,Produktgruppen!A:B,2,FALSE)),"-")</f>
        <v>ABS</v>
      </c>
      <c r="M1318" s="99" t="str">
        <f>IFERROR(VLOOKUP(Abfalldokumentation!$W1318,Artikel!A:C,3,FALSE),Abfalldokumentation!$W1318)</f>
        <v>ABS GRÜN-PESTO</v>
      </c>
      <c r="N1318" s="100" t="str">
        <f>VLOOKUP(D1318,'Liste Gründe'!A:D,2,FALSE)</f>
        <v>keinen Verwendungszweck</v>
      </c>
      <c r="O1318" s="98" t="str">
        <f>IF(ISBLANK(F1318),VLOOKUP(Abfalldokumentation!$X1318,'Liste Gründe'!A:D,3,FALSE),F1318)</f>
        <v>keinen Verwendungszweck</v>
      </c>
      <c r="P1318" s="100" t="str">
        <f>IF(ISBLANK(Abfalldokumentation!$G1318),"-",Abfalldokumentation!$G1318)</f>
        <v>-</v>
      </c>
      <c r="Q1318" s="99">
        <f t="shared" si="141"/>
        <v>43</v>
      </c>
      <c r="R1318" s="100" t="str">
        <f t="shared" si="142"/>
        <v>Produkte</v>
      </c>
      <c r="S1318" s="100" t="str">
        <f t="shared" si="143"/>
        <v>BUs</v>
      </c>
      <c r="T1318" s="100" t="str">
        <f t="shared" si="144"/>
        <v>Symptome</v>
      </c>
      <c r="U1318" s="100">
        <f>IFERROR(VLOOKUP(Abfalldokumentation!$W1318,Kennzahlen!S:U,3,FALSE)*Abfalldokumentation!$J1318,"0")</f>
        <v>4.5</v>
      </c>
      <c r="V1318" s="99" t="str">
        <f>IF(ISBLANK(A1318),VLOOKUP(Abfalldokumentation!$W1318,'Linien - BU'!R:S,2,FALSE),A1318)</f>
        <v>BU4</v>
      </c>
      <c r="W1318" s="95">
        <f t="shared" si="145"/>
        <v>29500952</v>
      </c>
      <c r="X1318" s="108">
        <f t="shared" si="146"/>
        <v>61</v>
      </c>
      <c r="Y1318"/>
      <c r="Z1318" s="3"/>
      <c r="AB1318" s="3"/>
      <c r="AC1318" s="34"/>
      <c r="AD1318" s="3"/>
      <c r="AE1318" s="3"/>
      <c r="AF1318" s="34"/>
      <c r="AG1318" s="34"/>
      <c r="AH1318" s="34"/>
      <c r="AI1318" s="3"/>
      <c r="AL1318" s="3"/>
      <c r="AM1318" s="3"/>
      <c r="AN1318" s="3"/>
    </row>
    <row r="1319" spans="1:40" ht="30" customHeight="1" x14ac:dyDescent="0.25">
      <c r="A1319" s="56" t="s">
        <v>37</v>
      </c>
      <c r="B1319" s="57">
        <v>29501000</v>
      </c>
      <c r="C1319" s="57">
        <f>35-23.8</f>
        <v>11.2</v>
      </c>
      <c r="D1319" s="57">
        <v>12</v>
      </c>
      <c r="E1319" s="58">
        <v>44494</v>
      </c>
      <c r="F1319" s="59"/>
      <c r="G1319" s="57"/>
      <c r="H1319" s="66" t="str">
        <f>IFERROR(VLOOKUP(Abfalldokumentation!$B1319,Artikel!A:C,3,FALSE),Abfalldokumentation!$B1319)</f>
        <v>ABS Bergkräuterkäse 50%</v>
      </c>
      <c r="I1319" s="90" t="str">
        <f>VLOOKUP(V1319,'Linien - BU'!A:B,2,FALSE)</f>
        <v>BU3</v>
      </c>
      <c r="J1319" s="91">
        <f t="shared" si="140"/>
        <v>11.2</v>
      </c>
      <c r="K1319" s="92">
        <f>Abfalldokumentation!$E1319</f>
        <v>44494</v>
      </c>
      <c r="L1319" s="91" t="str">
        <f>IFERROR(IF(AND(OR(Abfalldokumentation!$I1319="BU3",Abfalldokumentation!$I1319="Verkauf"),Abfalldokumentation!$N1319="Schimmel",Abfalldokumentation!$O1319="keinen Abnehmer/kein Schälpersonal"),"Div. Zipfel, ES ohne Verwendung",VLOOKUP(Abfalldokumentation!$M1319,Produktgruppen!A:B,2,FALSE)),"-")</f>
        <v>-</v>
      </c>
      <c r="M1319" s="93" t="str">
        <f>IFERROR(VLOOKUP(Abfalldokumentation!$W1319,Artikel!A:C,3,FALSE),Abfalldokumentation!$W1319)</f>
        <v>ABS Bergkräuterkäse 50%</v>
      </c>
      <c r="N1319" s="94" t="str">
        <f>VLOOKUP(D1319,'Liste Gründe'!A:D,2,FALSE)</f>
        <v>Schimmel</v>
      </c>
      <c r="O1319" s="92" t="str">
        <f>IF(ISBLANK(F1319),VLOOKUP(Abfalldokumentation!$X1319,'Liste Gründe'!A:D,3,FALSE),F1319)</f>
        <v>Schimmel</v>
      </c>
      <c r="P1319" s="94" t="str">
        <f>IF(ISBLANK(Abfalldokumentation!$G1319),"-",Abfalldokumentation!$G1319)</f>
        <v>-</v>
      </c>
      <c r="Q1319" s="93">
        <f t="shared" si="141"/>
        <v>43</v>
      </c>
      <c r="R1319" s="94" t="str">
        <f t="shared" si="142"/>
        <v>Produkte</v>
      </c>
      <c r="S1319" s="94" t="str">
        <f t="shared" si="143"/>
        <v>BUs</v>
      </c>
      <c r="T1319" s="94" t="str">
        <f t="shared" si="144"/>
        <v>Symptome</v>
      </c>
      <c r="U1319" s="94">
        <f>IFERROR(VLOOKUP(Abfalldokumentation!$W1319,Kennzahlen!S:U,3,FALSE)*Abfalldokumentation!$J1319,"0")</f>
        <v>11.2</v>
      </c>
      <c r="V1319" s="93" t="str">
        <f>IF(ISBLANK(A1319),VLOOKUP(Abfalldokumentation!$W1319,'Linien - BU'!R:S,2,FALSE),A1319)</f>
        <v>L33</v>
      </c>
      <c r="W1319" s="95">
        <f t="shared" si="145"/>
        <v>29501000</v>
      </c>
      <c r="X1319" s="108">
        <f t="shared" si="146"/>
        <v>12</v>
      </c>
      <c r="Y1319"/>
      <c r="Z1319" s="3"/>
      <c r="AB1319" s="3"/>
      <c r="AC1319" s="34"/>
      <c r="AD1319" s="3"/>
      <c r="AE1319" s="3"/>
      <c r="AF1319" s="34"/>
      <c r="AG1319" s="34"/>
      <c r="AH1319" s="34"/>
      <c r="AI1319" s="3"/>
      <c r="AL1319" s="3"/>
      <c r="AM1319" s="3"/>
      <c r="AN1319" s="3"/>
    </row>
    <row r="1320" spans="1:40" ht="30" customHeight="1" x14ac:dyDescent="0.25">
      <c r="A1320" s="50" t="s">
        <v>9</v>
      </c>
      <c r="B1320" s="51">
        <v>29501013</v>
      </c>
      <c r="C1320" s="51">
        <v>20</v>
      </c>
      <c r="D1320" s="51">
        <v>61</v>
      </c>
      <c r="E1320" s="52">
        <v>44494</v>
      </c>
      <c r="F1320" s="53"/>
      <c r="G1320" s="51"/>
      <c r="H1320" s="65" t="str">
        <f>IFERROR(VLOOKUP(Abfalldokumentation!$B1320,Artikel!A:C,3,FALSE),Abfalldokumentation!$B1320)</f>
        <v>ABS AT-ROTWEIN</v>
      </c>
      <c r="I1320" s="96" t="str">
        <f>VLOOKUP(V1320,'Linien - BU'!A:B,2,FALSE)</f>
        <v>BU4</v>
      </c>
      <c r="J1320" s="97">
        <f t="shared" si="140"/>
        <v>20</v>
      </c>
      <c r="K1320" s="98">
        <f>Abfalldokumentation!$E1320</f>
        <v>44494</v>
      </c>
      <c r="L1320" s="97" t="str">
        <f>IFERROR(IF(AND(OR(Abfalldokumentation!$I1320="BU3",Abfalldokumentation!$I1320="Verkauf"),Abfalldokumentation!$N1320="Schimmel",Abfalldokumentation!$O1320="keinen Abnehmer/kein Schälpersonal"),"Div. Zipfel, ES ohne Verwendung",VLOOKUP(Abfalldokumentation!$M1320,Produktgruppen!A:B,2,FALSE)),"-")</f>
        <v>ABS</v>
      </c>
      <c r="M1320" s="99" t="str">
        <f>IFERROR(VLOOKUP(Abfalldokumentation!$W1320,Artikel!A:C,3,FALSE),Abfalldokumentation!$W1320)</f>
        <v>ABS AT-ROTWEIN</v>
      </c>
      <c r="N1320" s="100" t="str">
        <f>VLOOKUP(D1320,'Liste Gründe'!A:D,2,FALSE)</f>
        <v>keinen Verwendungszweck</v>
      </c>
      <c r="O1320" s="98" t="str">
        <f>IF(ISBLANK(F1320),VLOOKUP(Abfalldokumentation!$X1320,'Liste Gründe'!A:D,3,FALSE),F1320)</f>
        <v>keinen Verwendungszweck</v>
      </c>
      <c r="P1320" s="100" t="str">
        <f>IF(ISBLANK(Abfalldokumentation!$G1320),"-",Abfalldokumentation!$G1320)</f>
        <v>-</v>
      </c>
      <c r="Q1320" s="99">
        <f t="shared" si="141"/>
        <v>43</v>
      </c>
      <c r="R1320" s="100" t="str">
        <f t="shared" si="142"/>
        <v>Produkte</v>
      </c>
      <c r="S1320" s="100" t="str">
        <f t="shared" si="143"/>
        <v>BUs</v>
      </c>
      <c r="T1320" s="100" t="str">
        <f t="shared" si="144"/>
        <v>Symptome</v>
      </c>
      <c r="U1320" s="100">
        <f>IFERROR(VLOOKUP(Abfalldokumentation!$W1320,Kennzahlen!S:U,3,FALSE)*Abfalldokumentation!$J1320,"0")</f>
        <v>2E-3</v>
      </c>
      <c r="V1320" s="99" t="str">
        <f>IF(ISBLANK(A1320),VLOOKUP(Abfalldokumentation!$W1320,'Linien - BU'!R:S,2,FALSE),A1320)</f>
        <v>BU4</v>
      </c>
      <c r="W1320" s="95">
        <f t="shared" si="145"/>
        <v>29501013</v>
      </c>
      <c r="X1320" s="108">
        <f t="shared" si="146"/>
        <v>61</v>
      </c>
      <c r="Y1320"/>
      <c r="Z1320" s="3"/>
      <c r="AB1320" s="3"/>
      <c r="AC1320" s="34"/>
      <c r="AD1320" s="3"/>
      <c r="AE1320" s="3"/>
      <c r="AF1320" s="34"/>
      <c r="AG1320" s="34"/>
      <c r="AH1320" s="34"/>
      <c r="AI1320" s="3"/>
      <c r="AL1320" s="3"/>
      <c r="AM1320" s="3"/>
      <c r="AN1320" s="3"/>
    </row>
    <row r="1321" spans="1:40" ht="30" customHeight="1" x14ac:dyDescent="0.25">
      <c r="A1321" s="56" t="s">
        <v>9</v>
      </c>
      <c r="B1321" s="68">
        <v>29501020</v>
      </c>
      <c r="C1321" s="57">
        <v>4</v>
      </c>
      <c r="D1321" s="57">
        <v>61</v>
      </c>
      <c r="E1321" s="58">
        <v>44494</v>
      </c>
      <c r="F1321" s="59"/>
      <c r="G1321" s="57"/>
      <c r="H1321" s="66" t="str">
        <f>IFERROR(VLOOKUP(Abfalldokumentation!$B1321,Artikel!A:C,3,FALSE),Abfalldokumentation!$B1321)</f>
        <v>VOS WAL-THEKE</v>
      </c>
      <c r="I1321" s="90" t="str">
        <f>VLOOKUP(V1321,'Linien - BU'!A:B,2,FALSE)</f>
        <v>BU4</v>
      </c>
      <c r="J1321" s="91">
        <f t="shared" si="140"/>
        <v>4</v>
      </c>
      <c r="K1321" s="92">
        <f>Abfalldokumentation!$E1321</f>
        <v>44494</v>
      </c>
      <c r="L1321" s="91" t="str">
        <f>IFERROR(IF(AND(OR(Abfalldokumentation!$I1321="BU3",Abfalldokumentation!$I1321="Verkauf"),Abfalldokumentation!$N1321="Schimmel",Abfalldokumentation!$O1321="keinen Abnehmer/kein Schälpersonal"),"Div. Zipfel, ES ohne Verwendung",VLOOKUP(Abfalldokumentation!$M1321,Produktgruppen!A:B,2,FALSE)),"-")</f>
        <v>Vorschmelz</v>
      </c>
      <c r="M1321" s="93" t="str">
        <f>IFERROR(VLOOKUP(Abfalldokumentation!$W1321,Artikel!A:C,3,FALSE),Abfalldokumentation!$W1321)</f>
        <v>VOS WAL-THEKE</v>
      </c>
      <c r="N1321" s="94" t="str">
        <f>VLOOKUP(D1321,'Liste Gründe'!A:D,2,FALSE)</f>
        <v>keinen Verwendungszweck</v>
      </c>
      <c r="O1321" s="92" t="str">
        <f>IF(ISBLANK(F1321),VLOOKUP(Abfalldokumentation!$X1321,'Liste Gründe'!A:D,3,FALSE),F1321)</f>
        <v>keinen Verwendungszweck</v>
      </c>
      <c r="P1321" s="94" t="str">
        <f>IF(ISBLANK(Abfalldokumentation!$G1321),"-",Abfalldokumentation!$G1321)</f>
        <v>-</v>
      </c>
      <c r="Q1321" s="93">
        <f t="shared" si="141"/>
        <v>43</v>
      </c>
      <c r="R1321" s="94" t="str">
        <f t="shared" si="142"/>
        <v>Produkte</v>
      </c>
      <c r="S1321" s="94" t="str">
        <f t="shared" si="143"/>
        <v>BUs</v>
      </c>
      <c r="T1321" s="94" t="str">
        <f t="shared" si="144"/>
        <v>Symptome</v>
      </c>
      <c r="U1321" s="94">
        <f>IFERROR(VLOOKUP(Abfalldokumentation!$W1321,Kennzahlen!S:U,3,FALSE)*Abfalldokumentation!$J1321,"0")</f>
        <v>2</v>
      </c>
      <c r="V1321" s="93" t="str">
        <f>IF(ISBLANK(A1321),VLOOKUP(Abfalldokumentation!$W1321,'Linien - BU'!R:S,2,FALSE),A1321)</f>
        <v>BU4</v>
      </c>
      <c r="W1321" s="95">
        <f t="shared" si="145"/>
        <v>29501020</v>
      </c>
      <c r="X1321" s="108">
        <f t="shared" si="146"/>
        <v>61</v>
      </c>
      <c r="Y1321"/>
      <c r="Z1321" s="3"/>
      <c r="AB1321" s="3"/>
      <c r="AC1321" s="34"/>
      <c r="AD1321" s="3"/>
      <c r="AE1321" s="3"/>
      <c r="AF1321" s="34"/>
      <c r="AG1321" s="34"/>
      <c r="AH1321" s="34"/>
      <c r="AI1321" s="3"/>
      <c r="AL1321" s="3"/>
      <c r="AM1321" s="3"/>
      <c r="AN1321" s="3"/>
    </row>
    <row r="1322" spans="1:40" ht="30" customHeight="1" x14ac:dyDescent="0.25">
      <c r="A1322" s="50" t="s">
        <v>9</v>
      </c>
      <c r="B1322" s="69">
        <v>29501020</v>
      </c>
      <c r="C1322" s="51">
        <v>16</v>
      </c>
      <c r="D1322" s="51">
        <v>61</v>
      </c>
      <c r="E1322" s="52">
        <v>44494</v>
      </c>
      <c r="F1322" s="53"/>
      <c r="G1322" s="51"/>
      <c r="H1322" s="65" t="str">
        <f>IFERROR(VLOOKUP(Abfalldokumentation!$B1322,Artikel!A:C,3,FALSE),Abfalldokumentation!$B1322)</f>
        <v>VOS WAL-THEKE</v>
      </c>
      <c r="I1322" s="96" t="str">
        <f>VLOOKUP(V1322,'Linien - BU'!A:B,2,FALSE)</f>
        <v>BU4</v>
      </c>
      <c r="J1322" s="97">
        <f t="shared" si="140"/>
        <v>16</v>
      </c>
      <c r="K1322" s="98">
        <f>Abfalldokumentation!$E1322</f>
        <v>44494</v>
      </c>
      <c r="L1322" s="97" t="str">
        <f>IFERROR(IF(AND(OR(Abfalldokumentation!$I1322="BU3",Abfalldokumentation!$I1322="Verkauf"),Abfalldokumentation!$N1322="Schimmel",Abfalldokumentation!$O1322="keinen Abnehmer/kein Schälpersonal"),"Div. Zipfel, ES ohne Verwendung",VLOOKUP(Abfalldokumentation!$M1322,Produktgruppen!A:B,2,FALSE)),"-")</f>
        <v>Vorschmelz</v>
      </c>
      <c r="M1322" s="99" t="str">
        <f>IFERROR(VLOOKUP(Abfalldokumentation!$W1322,Artikel!A:C,3,FALSE),Abfalldokumentation!$W1322)</f>
        <v>VOS WAL-THEKE</v>
      </c>
      <c r="N1322" s="100" t="str">
        <f>VLOOKUP(D1322,'Liste Gründe'!A:D,2,FALSE)</f>
        <v>keinen Verwendungszweck</v>
      </c>
      <c r="O1322" s="98" t="str">
        <f>IF(ISBLANK(F1322),VLOOKUP(Abfalldokumentation!$X1322,'Liste Gründe'!A:D,3,FALSE),F1322)</f>
        <v>keinen Verwendungszweck</v>
      </c>
      <c r="P1322" s="100" t="str">
        <f>IF(ISBLANK(Abfalldokumentation!$G1322),"-",Abfalldokumentation!$G1322)</f>
        <v>-</v>
      </c>
      <c r="Q1322" s="99">
        <f t="shared" si="141"/>
        <v>43</v>
      </c>
      <c r="R1322" s="100" t="str">
        <f t="shared" si="142"/>
        <v>Produkte</v>
      </c>
      <c r="S1322" s="100" t="str">
        <f t="shared" si="143"/>
        <v>BUs</v>
      </c>
      <c r="T1322" s="100" t="str">
        <f t="shared" si="144"/>
        <v>Symptome</v>
      </c>
      <c r="U1322" s="100">
        <f>IFERROR(VLOOKUP(Abfalldokumentation!$W1322,Kennzahlen!S:U,3,FALSE)*Abfalldokumentation!$J1322,"0")</f>
        <v>8</v>
      </c>
      <c r="V1322" s="99" t="str">
        <f>IF(ISBLANK(A1322),VLOOKUP(Abfalldokumentation!$W1322,'Linien - BU'!R:S,2,FALSE),A1322)</f>
        <v>BU4</v>
      </c>
      <c r="W1322" s="95">
        <f t="shared" si="145"/>
        <v>29501020</v>
      </c>
      <c r="X1322" s="108">
        <f t="shared" si="146"/>
        <v>61</v>
      </c>
      <c r="Y1322"/>
      <c r="Z1322" s="3"/>
      <c r="AB1322" s="3"/>
      <c r="AC1322" s="34"/>
      <c r="AD1322" s="3"/>
      <c r="AE1322" s="3"/>
      <c r="AF1322" s="34"/>
      <c r="AG1322" s="34"/>
      <c r="AH1322" s="34"/>
      <c r="AI1322" s="3"/>
      <c r="AL1322" s="3"/>
      <c r="AM1322" s="3"/>
      <c r="AN1322" s="3"/>
    </row>
    <row r="1323" spans="1:40" ht="30" customHeight="1" x14ac:dyDescent="0.25">
      <c r="A1323" s="56" t="s">
        <v>9</v>
      </c>
      <c r="B1323" s="68">
        <v>29501028</v>
      </c>
      <c r="C1323" s="57">
        <v>17</v>
      </c>
      <c r="D1323" s="57">
        <v>61</v>
      </c>
      <c r="E1323" s="58">
        <v>44494</v>
      </c>
      <c r="F1323" s="59"/>
      <c r="G1323" s="57"/>
      <c r="H1323" s="66" t="str">
        <f>IFERROR(VLOOKUP(Abfalldokumentation!$B1323,Artikel!A:C,3,FALSE),Abfalldokumentation!$B1323)</f>
        <v>ABS KELLERGEIST</v>
      </c>
      <c r="I1323" s="90" t="str">
        <f>VLOOKUP(V1323,'Linien - BU'!A:B,2,FALSE)</f>
        <v>BU4</v>
      </c>
      <c r="J1323" s="91">
        <f t="shared" si="140"/>
        <v>17</v>
      </c>
      <c r="K1323" s="92">
        <f>Abfalldokumentation!$E1323</f>
        <v>44494</v>
      </c>
      <c r="L1323" s="91" t="str">
        <f>IFERROR(IF(AND(OR(Abfalldokumentation!$I1323="BU3",Abfalldokumentation!$I1323="Verkauf"),Abfalldokumentation!$N1323="Schimmel",Abfalldokumentation!$O1323="keinen Abnehmer/kein Schälpersonal"),"Div. Zipfel, ES ohne Verwendung",VLOOKUP(Abfalldokumentation!$M1323,Produktgruppen!A:B,2,FALSE)),"-")</f>
        <v>ABS</v>
      </c>
      <c r="M1323" s="93" t="str">
        <f>IFERROR(VLOOKUP(Abfalldokumentation!$W1323,Artikel!A:C,3,FALSE),Abfalldokumentation!$W1323)</f>
        <v>ABS KELLERGEIST</v>
      </c>
      <c r="N1323" s="94" t="str">
        <f>VLOOKUP(D1323,'Liste Gründe'!A:D,2,FALSE)</f>
        <v>keinen Verwendungszweck</v>
      </c>
      <c r="O1323" s="92" t="str">
        <f>IF(ISBLANK(F1323),VLOOKUP(Abfalldokumentation!$X1323,'Liste Gründe'!A:D,3,FALSE),F1323)</f>
        <v>keinen Verwendungszweck</v>
      </c>
      <c r="P1323" s="94" t="str">
        <f>IF(ISBLANK(Abfalldokumentation!$G1323),"-",Abfalldokumentation!$G1323)</f>
        <v>-</v>
      </c>
      <c r="Q1323" s="93">
        <f t="shared" si="141"/>
        <v>43</v>
      </c>
      <c r="R1323" s="94" t="str">
        <f t="shared" si="142"/>
        <v>Produkte</v>
      </c>
      <c r="S1323" s="94" t="str">
        <f t="shared" si="143"/>
        <v>BUs</v>
      </c>
      <c r="T1323" s="94" t="str">
        <f t="shared" si="144"/>
        <v>Symptome</v>
      </c>
      <c r="U1323" s="94">
        <f>IFERROR(VLOOKUP(Abfalldokumentation!$W1323,Kennzahlen!S:U,3,FALSE)*Abfalldokumentation!$J1323,"0")</f>
        <v>1.7000000000000001E-3</v>
      </c>
      <c r="V1323" s="93" t="str">
        <f>IF(ISBLANK(A1323),VLOOKUP(Abfalldokumentation!$W1323,'Linien - BU'!R:S,2,FALSE),A1323)</f>
        <v>BU4</v>
      </c>
      <c r="W1323" s="95">
        <f t="shared" si="145"/>
        <v>29501028</v>
      </c>
      <c r="X1323" s="108">
        <f t="shared" si="146"/>
        <v>61</v>
      </c>
      <c r="Y1323"/>
      <c r="Z1323" s="3"/>
      <c r="AB1323" s="3"/>
      <c r="AC1323" s="34"/>
      <c r="AD1323" s="3"/>
      <c r="AE1323" s="3"/>
      <c r="AF1323" s="34"/>
      <c r="AG1323" s="34"/>
      <c r="AH1323" s="34"/>
      <c r="AI1323" s="3"/>
      <c r="AL1323" s="3"/>
      <c r="AM1323" s="3"/>
      <c r="AN1323" s="3"/>
    </row>
    <row r="1324" spans="1:40" ht="30" customHeight="1" x14ac:dyDescent="0.25">
      <c r="A1324" s="50" t="s">
        <v>9</v>
      </c>
      <c r="B1324" s="69">
        <v>29501028</v>
      </c>
      <c r="C1324" s="51">
        <v>20</v>
      </c>
      <c r="D1324" s="51">
        <v>61</v>
      </c>
      <c r="E1324" s="52">
        <v>44494</v>
      </c>
      <c r="F1324" s="53"/>
      <c r="G1324" s="51"/>
      <c r="H1324" s="65" t="str">
        <f>IFERROR(VLOOKUP(Abfalldokumentation!$B1324,Artikel!A:C,3,FALSE),Abfalldokumentation!$B1324)</f>
        <v>ABS KELLERGEIST</v>
      </c>
      <c r="I1324" s="96" t="str">
        <f>VLOOKUP(V1324,'Linien - BU'!A:B,2,FALSE)</f>
        <v>BU4</v>
      </c>
      <c r="J1324" s="97">
        <f t="shared" si="140"/>
        <v>20</v>
      </c>
      <c r="K1324" s="98">
        <f>Abfalldokumentation!$E1324</f>
        <v>44494</v>
      </c>
      <c r="L1324" s="97" t="str">
        <f>IFERROR(IF(AND(OR(Abfalldokumentation!$I1324="BU3",Abfalldokumentation!$I1324="Verkauf"),Abfalldokumentation!$N1324="Schimmel",Abfalldokumentation!$O1324="keinen Abnehmer/kein Schälpersonal"),"Div. Zipfel, ES ohne Verwendung",VLOOKUP(Abfalldokumentation!$M1324,Produktgruppen!A:B,2,FALSE)),"-")</f>
        <v>ABS</v>
      </c>
      <c r="M1324" s="99" t="str">
        <f>IFERROR(VLOOKUP(Abfalldokumentation!$W1324,Artikel!A:C,3,FALSE),Abfalldokumentation!$W1324)</f>
        <v>ABS KELLERGEIST</v>
      </c>
      <c r="N1324" s="100" t="str">
        <f>VLOOKUP(D1324,'Liste Gründe'!A:D,2,FALSE)</f>
        <v>keinen Verwendungszweck</v>
      </c>
      <c r="O1324" s="98" t="str">
        <f>IF(ISBLANK(F1324),VLOOKUP(Abfalldokumentation!$X1324,'Liste Gründe'!A:D,3,FALSE),F1324)</f>
        <v>keinen Verwendungszweck</v>
      </c>
      <c r="P1324" s="100" t="str">
        <f>IF(ISBLANK(Abfalldokumentation!$G1324),"-",Abfalldokumentation!$G1324)</f>
        <v>-</v>
      </c>
      <c r="Q1324" s="99">
        <f t="shared" si="141"/>
        <v>43</v>
      </c>
      <c r="R1324" s="100" t="str">
        <f t="shared" si="142"/>
        <v>Produkte</v>
      </c>
      <c r="S1324" s="100" t="str">
        <f t="shared" si="143"/>
        <v>BUs</v>
      </c>
      <c r="T1324" s="100" t="str">
        <f t="shared" si="144"/>
        <v>Symptome</v>
      </c>
      <c r="U1324" s="100">
        <f>IFERROR(VLOOKUP(Abfalldokumentation!$W1324,Kennzahlen!S:U,3,FALSE)*Abfalldokumentation!$J1324,"0")</f>
        <v>2E-3</v>
      </c>
      <c r="V1324" s="99" t="str">
        <f>IF(ISBLANK(A1324),VLOOKUP(Abfalldokumentation!$W1324,'Linien - BU'!R:S,2,FALSE),A1324)</f>
        <v>BU4</v>
      </c>
      <c r="W1324" s="95">
        <f t="shared" si="145"/>
        <v>29501028</v>
      </c>
      <c r="X1324" s="108">
        <f t="shared" si="146"/>
        <v>61</v>
      </c>
      <c r="Y1324"/>
      <c r="Z1324" s="3"/>
      <c r="AB1324" s="3"/>
      <c r="AC1324" s="34"/>
      <c r="AD1324" s="3"/>
      <c r="AE1324" s="3"/>
      <c r="AF1324" s="34"/>
      <c r="AG1324" s="34"/>
      <c r="AH1324" s="34"/>
      <c r="AI1324" s="3"/>
      <c r="AL1324" s="3"/>
      <c r="AM1324" s="3"/>
      <c r="AN1324" s="3"/>
    </row>
    <row r="1325" spans="1:40" ht="30" customHeight="1" x14ac:dyDescent="0.25">
      <c r="A1325" s="56" t="s">
        <v>9</v>
      </c>
      <c r="B1325" s="68">
        <v>29501029</v>
      </c>
      <c r="C1325" s="57">
        <v>12</v>
      </c>
      <c r="D1325" s="57">
        <v>61</v>
      </c>
      <c r="E1325" s="58">
        <v>44494</v>
      </c>
      <c r="F1325" s="59"/>
      <c r="G1325" s="57"/>
      <c r="H1325" s="66" t="str">
        <f>IFERROR(VLOOKUP(Abfalldokumentation!$B1325,Artikel!A:C,3,FALSE),Abfalldokumentation!$B1325)</f>
        <v>ABS BRUSCHETTA</v>
      </c>
      <c r="I1325" s="90" t="str">
        <f>VLOOKUP(V1325,'Linien - BU'!A:B,2,FALSE)</f>
        <v>BU4</v>
      </c>
      <c r="J1325" s="91">
        <f t="shared" si="140"/>
        <v>12</v>
      </c>
      <c r="K1325" s="92">
        <f>Abfalldokumentation!$E1325</f>
        <v>44494</v>
      </c>
      <c r="L1325" s="91" t="str">
        <f>IFERROR(IF(AND(OR(Abfalldokumentation!$I1325="BU3",Abfalldokumentation!$I1325="Verkauf"),Abfalldokumentation!$N1325="Schimmel",Abfalldokumentation!$O1325="keinen Abnehmer/kein Schälpersonal"),"Div. Zipfel, ES ohne Verwendung",VLOOKUP(Abfalldokumentation!$M1325,Produktgruppen!A:B,2,FALSE)),"-")</f>
        <v>ABS</v>
      </c>
      <c r="M1325" s="93" t="str">
        <f>IFERROR(VLOOKUP(Abfalldokumentation!$W1325,Artikel!A:C,3,FALSE),Abfalldokumentation!$W1325)</f>
        <v>ABS BRUSCHETTA</v>
      </c>
      <c r="N1325" s="94" t="str">
        <f>VLOOKUP(D1325,'Liste Gründe'!A:D,2,FALSE)</f>
        <v>keinen Verwendungszweck</v>
      </c>
      <c r="O1325" s="92" t="str">
        <f>IF(ISBLANK(F1325),VLOOKUP(Abfalldokumentation!$X1325,'Liste Gründe'!A:D,3,FALSE),F1325)</f>
        <v>keinen Verwendungszweck</v>
      </c>
      <c r="P1325" s="94" t="str">
        <f>IF(ISBLANK(Abfalldokumentation!$G1325),"-",Abfalldokumentation!$G1325)</f>
        <v>-</v>
      </c>
      <c r="Q1325" s="93">
        <f t="shared" si="141"/>
        <v>43</v>
      </c>
      <c r="R1325" s="94" t="str">
        <f t="shared" si="142"/>
        <v>Produkte</v>
      </c>
      <c r="S1325" s="94" t="str">
        <f t="shared" si="143"/>
        <v>BUs</v>
      </c>
      <c r="T1325" s="94" t="str">
        <f t="shared" si="144"/>
        <v>Symptome</v>
      </c>
      <c r="U1325" s="94">
        <f>IFERROR(VLOOKUP(Abfalldokumentation!$W1325,Kennzahlen!S:U,3,FALSE)*Abfalldokumentation!$J1325,"0")</f>
        <v>18</v>
      </c>
      <c r="V1325" s="93" t="str">
        <f>IF(ISBLANK(A1325),VLOOKUP(Abfalldokumentation!$W1325,'Linien - BU'!R:S,2,FALSE),A1325)</f>
        <v>BU4</v>
      </c>
      <c r="W1325" s="95">
        <f t="shared" si="145"/>
        <v>29501029</v>
      </c>
      <c r="X1325" s="108">
        <f t="shared" si="146"/>
        <v>61</v>
      </c>
      <c r="Y1325"/>
      <c r="Z1325" s="3"/>
      <c r="AB1325" s="3"/>
      <c r="AC1325" s="34"/>
      <c r="AD1325" s="3"/>
      <c r="AE1325" s="3"/>
      <c r="AF1325" s="34"/>
      <c r="AG1325" s="34"/>
      <c r="AH1325" s="34"/>
      <c r="AI1325" s="3"/>
      <c r="AL1325" s="3"/>
      <c r="AM1325" s="3"/>
      <c r="AN1325" s="3"/>
    </row>
    <row r="1326" spans="1:40" ht="30" customHeight="1" x14ac:dyDescent="0.25">
      <c r="A1326" s="50" t="s">
        <v>37</v>
      </c>
      <c r="B1326" s="69">
        <v>29501032</v>
      </c>
      <c r="C1326" s="51">
        <v>27</v>
      </c>
      <c r="D1326" s="51">
        <v>22</v>
      </c>
      <c r="E1326" s="52">
        <v>44494</v>
      </c>
      <c r="F1326" s="53" t="s">
        <v>61</v>
      </c>
      <c r="G1326" s="51" t="s">
        <v>91</v>
      </c>
      <c r="H1326" s="65" t="str">
        <f>IFERROR(VLOOKUP(Abfalldokumentation!$B1326,Artikel!A:C,3,FALSE),Abfalldokumentation!$B1326)</f>
        <v>ABS CHED-ROT MIT ß-CARO</v>
      </c>
      <c r="I1326" s="96" t="str">
        <f>VLOOKUP(V1326,'Linien - BU'!A:B,2,FALSE)</f>
        <v>BU3</v>
      </c>
      <c r="J1326" s="97">
        <f t="shared" si="140"/>
        <v>27</v>
      </c>
      <c r="K1326" s="98">
        <f>Abfalldokumentation!$E1326</f>
        <v>44494</v>
      </c>
      <c r="L1326" s="97" t="str">
        <f>IFERROR(IF(AND(OR(Abfalldokumentation!$I1326="BU3",Abfalldokumentation!$I1326="Verkauf"),Abfalldokumentation!$N1326="Schimmel",Abfalldokumentation!$O1326="keinen Abnehmer/kein Schälpersonal"),"Div. Zipfel, ES ohne Verwendung",VLOOKUP(Abfalldokumentation!$M1326,Produktgruppen!A:B,2,FALSE)),"-")</f>
        <v>ABS</v>
      </c>
      <c r="M1326" s="99" t="str">
        <f>IFERROR(VLOOKUP(Abfalldokumentation!$W1326,Artikel!A:C,3,FALSE),Abfalldokumentation!$W1326)</f>
        <v>ABS CHED-ROT MIT ß-CARO</v>
      </c>
      <c r="N1326" s="100" t="str">
        <f>VLOOKUP(D1326,'Liste Gründe'!A:D,2,FALSE)</f>
        <v>Rest</v>
      </c>
      <c r="O1326" s="98" t="str">
        <f>IF(ISBLANK(F1326),VLOOKUP(Abfalldokumentation!$X1326,'Liste Gründe'!A:D,3,FALSE),F1326)</f>
        <v>Fremdkörper</v>
      </c>
      <c r="P1326" s="100" t="str">
        <f>IF(ISBLANK(Abfalldokumentation!$G1326),"-",Abfalldokumentation!$G1326)</f>
        <v>Schmutz</v>
      </c>
      <c r="Q1326" s="99">
        <f t="shared" si="141"/>
        <v>43</v>
      </c>
      <c r="R1326" s="100" t="str">
        <f t="shared" si="142"/>
        <v>Produkte</v>
      </c>
      <c r="S1326" s="100" t="str">
        <f t="shared" si="143"/>
        <v>BUs</v>
      </c>
      <c r="T1326" s="100" t="str">
        <f t="shared" si="144"/>
        <v>Symptome</v>
      </c>
      <c r="U1326" s="100">
        <f>IFERROR(VLOOKUP(Abfalldokumentation!$W1326,Kennzahlen!S:U,3,FALSE)*Abfalldokumentation!$J1326,"0")</f>
        <v>27</v>
      </c>
      <c r="V1326" s="99" t="str">
        <f>IF(ISBLANK(A1326),VLOOKUP(Abfalldokumentation!$W1326,'Linien - BU'!R:S,2,FALSE),A1326)</f>
        <v>L33</v>
      </c>
      <c r="W1326" s="95">
        <f t="shared" si="145"/>
        <v>29501032</v>
      </c>
      <c r="X1326" s="108">
        <f t="shared" si="146"/>
        <v>22</v>
      </c>
      <c r="Y1326"/>
      <c r="Z1326" s="3"/>
      <c r="AB1326" s="3"/>
      <c r="AC1326" s="34"/>
      <c r="AD1326" s="3"/>
      <c r="AE1326" s="3"/>
      <c r="AF1326" s="34"/>
      <c r="AG1326" s="34"/>
      <c r="AH1326" s="34"/>
      <c r="AI1326" s="3"/>
      <c r="AL1326" s="3"/>
      <c r="AM1326" s="3"/>
      <c r="AN1326" s="3"/>
    </row>
    <row r="1327" spans="1:40" ht="30" customHeight="1" x14ac:dyDescent="0.25">
      <c r="A1327" s="56" t="s">
        <v>37</v>
      </c>
      <c r="B1327" s="57">
        <v>29501032</v>
      </c>
      <c r="C1327" s="57">
        <v>27</v>
      </c>
      <c r="D1327" s="57">
        <v>22</v>
      </c>
      <c r="E1327" s="58">
        <v>44494</v>
      </c>
      <c r="F1327" s="59" t="s">
        <v>61</v>
      </c>
      <c r="G1327" s="57" t="s">
        <v>91</v>
      </c>
      <c r="H1327" s="66" t="str">
        <f>IFERROR(VLOOKUP(Abfalldokumentation!$B1327,Artikel!A:C,3,FALSE),Abfalldokumentation!$B1327)</f>
        <v>ABS CHED-ROT MIT ß-CARO</v>
      </c>
      <c r="I1327" s="90" t="str">
        <f>VLOOKUP(V1327,'Linien - BU'!A:B,2,FALSE)</f>
        <v>BU3</v>
      </c>
      <c r="J1327" s="91">
        <f t="shared" si="140"/>
        <v>27</v>
      </c>
      <c r="K1327" s="92">
        <f>Abfalldokumentation!$E1327</f>
        <v>44494</v>
      </c>
      <c r="L1327" s="91" t="str">
        <f>IFERROR(IF(AND(OR(Abfalldokumentation!$I1327="BU3",Abfalldokumentation!$I1327="Verkauf"),Abfalldokumentation!$N1327="Schimmel",Abfalldokumentation!$O1327="keinen Abnehmer/kein Schälpersonal"),"Div. Zipfel, ES ohne Verwendung",VLOOKUP(Abfalldokumentation!$M1327,Produktgruppen!A:B,2,FALSE)),"-")</f>
        <v>ABS</v>
      </c>
      <c r="M1327" s="93" t="str">
        <f>IFERROR(VLOOKUP(Abfalldokumentation!$W1327,Artikel!A:C,3,FALSE),Abfalldokumentation!$W1327)</f>
        <v>ABS CHED-ROT MIT ß-CARO</v>
      </c>
      <c r="N1327" s="94" t="str">
        <f>VLOOKUP(D1327,'Liste Gründe'!A:D,2,FALSE)</f>
        <v>Rest</v>
      </c>
      <c r="O1327" s="92" t="str">
        <f>IF(ISBLANK(F1327),VLOOKUP(Abfalldokumentation!$X1327,'Liste Gründe'!A:D,3,FALSE),F1327)</f>
        <v>Fremdkörper</v>
      </c>
      <c r="P1327" s="94" t="str">
        <f>IF(ISBLANK(Abfalldokumentation!$G1327),"-",Abfalldokumentation!$G1327)</f>
        <v>Schmutz</v>
      </c>
      <c r="Q1327" s="93">
        <f t="shared" si="141"/>
        <v>43</v>
      </c>
      <c r="R1327" s="94" t="str">
        <f t="shared" si="142"/>
        <v>Produkte</v>
      </c>
      <c r="S1327" s="94" t="str">
        <f t="shared" si="143"/>
        <v>BUs</v>
      </c>
      <c r="T1327" s="94" t="str">
        <f t="shared" si="144"/>
        <v>Symptome</v>
      </c>
      <c r="U1327" s="94">
        <f>IFERROR(VLOOKUP(Abfalldokumentation!$W1327,Kennzahlen!S:U,3,FALSE)*Abfalldokumentation!$J1327,"0")</f>
        <v>27</v>
      </c>
      <c r="V1327" s="93" t="str">
        <f>IF(ISBLANK(A1327),VLOOKUP(Abfalldokumentation!$W1327,'Linien - BU'!R:S,2,FALSE),A1327)</f>
        <v>L33</v>
      </c>
      <c r="W1327" s="95">
        <f t="shared" si="145"/>
        <v>29501032</v>
      </c>
      <c r="X1327" s="108">
        <f t="shared" si="146"/>
        <v>22</v>
      </c>
      <c r="Y1327"/>
      <c r="Z1327" s="3"/>
      <c r="AB1327" s="3"/>
      <c r="AC1327" s="34"/>
      <c r="AD1327" s="3"/>
      <c r="AE1327" s="3"/>
      <c r="AF1327" s="34"/>
      <c r="AG1327" s="34"/>
      <c r="AH1327" s="34"/>
      <c r="AI1327" s="3"/>
      <c r="AL1327" s="3"/>
      <c r="AM1327" s="3"/>
      <c r="AN1327" s="3"/>
    </row>
    <row r="1328" spans="1:40" ht="30" customHeight="1" x14ac:dyDescent="0.25">
      <c r="A1328" s="50" t="s">
        <v>9</v>
      </c>
      <c r="B1328" s="51">
        <v>29501039</v>
      </c>
      <c r="C1328" s="51">
        <v>20</v>
      </c>
      <c r="D1328" s="51">
        <v>61</v>
      </c>
      <c r="E1328" s="52">
        <v>44494</v>
      </c>
      <c r="F1328" s="53"/>
      <c r="G1328" s="51"/>
      <c r="H1328" s="65" t="str">
        <f>IFERROR(VLOOKUP(Abfalldokumentation!$B1328,Artikel!A:C,3,FALSE),Abfalldokumentation!$B1328)</f>
        <v>ABS OLD-AMSTERDAM</v>
      </c>
      <c r="I1328" s="96" t="str">
        <f>VLOOKUP(V1328,'Linien - BU'!A:B,2,FALSE)</f>
        <v>BU4</v>
      </c>
      <c r="J1328" s="97">
        <f t="shared" si="140"/>
        <v>20</v>
      </c>
      <c r="K1328" s="98">
        <f>Abfalldokumentation!$E1328</f>
        <v>44494</v>
      </c>
      <c r="L1328" s="97" t="str">
        <f>IFERROR(IF(AND(OR(Abfalldokumentation!$I1328="BU3",Abfalldokumentation!$I1328="Verkauf"),Abfalldokumentation!$N1328="Schimmel",Abfalldokumentation!$O1328="keinen Abnehmer/kein Schälpersonal"),"Div. Zipfel, ES ohne Verwendung",VLOOKUP(Abfalldokumentation!$M1328,Produktgruppen!A:B,2,FALSE)),"-")</f>
        <v>ABS</v>
      </c>
      <c r="M1328" s="99" t="str">
        <f>IFERROR(VLOOKUP(Abfalldokumentation!$W1328,Artikel!A:C,3,FALSE),Abfalldokumentation!$W1328)</f>
        <v>ABS OLD-AMSTERDAM</v>
      </c>
      <c r="N1328" s="100" t="str">
        <f>VLOOKUP(D1328,'Liste Gründe'!A:D,2,FALSE)</f>
        <v>keinen Verwendungszweck</v>
      </c>
      <c r="O1328" s="98" t="str">
        <f>IF(ISBLANK(F1328),VLOOKUP(Abfalldokumentation!$X1328,'Liste Gründe'!A:D,3,FALSE),F1328)</f>
        <v>keinen Verwendungszweck</v>
      </c>
      <c r="P1328" s="100" t="str">
        <f>IF(ISBLANK(Abfalldokumentation!$G1328),"-",Abfalldokumentation!$G1328)</f>
        <v>-</v>
      </c>
      <c r="Q1328" s="99">
        <f t="shared" si="141"/>
        <v>43</v>
      </c>
      <c r="R1328" s="100" t="str">
        <f t="shared" si="142"/>
        <v>Produkte</v>
      </c>
      <c r="S1328" s="100" t="str">
        <f t="shared" si="143"/>
        <v>BUs</v>
      </c>
      <c r="T1328" s="100" t="str">
        <f t="shared" si="144"/>
        <v>Symptome</v>
      </c>
      <c r="U1328" s="100">
        <f>IFERROR(VLOOKUP(Abfalldokumentation!$W1328,Kennzahlen!S:U,3,FALSE)*Abfalldokumentation!$J1328,"0")</f>
        <v>2E-3</v>
      </c>
      <c r="V1328" s="99" t="str">
        <f>IF(ISBLANK(A1328),VLOOKUP(Abfalldokumentation!$W1328,'Linien - BU'!R:S,2,FALSE),A1328)</f>
        <v>BU4</v>
      </c>
      <c r="W1328" s="95">
        <f t="shared" si="145"/>
        <v>29501039</v>
      </c>
      <c r="X1328" s="108">
        <f t="shared" si="146"/>
        <v>61</v>
      </c>
      <c r="Y1328"/>
      <c r="Z1328" s="3"/>
      <c r="AB1328" s="3"/>
      <c r="AC1328" s="34"/>
      <c r="AD1328" s="3"/>
      <c r="AE1328" s="3"/>
      <c r="AF1328" s="34"/>
      <c r="AG1328" s="34"/>
      <c r="AH1328" s="34"/>
      <c r="AI1328" s="3"/>
      <c r="AL1328" s="3"/>
      <c r="AM1328" s="3"/>
      <c r="AN1328" s="3"/>
    </row>
    <row r="1329" spans="1:42" ht="30" customHeight="1" x14ac:dyDescent="0.25">
      <c r="A1329" s="56" t="s">
        <v>9</v>
      </c>
      <c r="B1329" s="68">
        <v>29501039</v>
      </c>
      <c r="C1329" s="57">
        <v>17</v>
      </c>
      <c r="D1329" s="57">
        <v>61</v>
      </c>
      <c r="E1329" s="58">
        <v>44494</v>
      </c>
      <c r="F1329" s="59"/>
      <c r="G1329" s="57"/>
      <c r="H1329" s="66" t="str">
        <f>IFERROR(VLOOKUP(Abfalldokumentation!$B1329,Artikel!A:C,3,FALSE),Abfalldokumentation!$B1329)</f>
        <v>ABS OLD-AMSTERDAM</v>
      </c>
      <c r="I1329" s="90" t="str">
        <f>VLOOKUP(V1329,'Linien - BU'!A:B,2,FALSE)</f>
        <v>BU4</v>
      </c>
      <c r="J1329" s="91">
        <f t="shared" si="140"/>
        <v>17</v>
      </c>
      <c r="K1329" s="92">
        <f>Abfalldokumentation!$E1329</f>
        <v>44494</v>
      </c>
      <c r="L1329" s="91" t="str">
        <f>IFERROR(IF(AND(OR(Abfalldokumentation!$I1329="BU3",Abfalldokumentation!$I1329="Verkauf"),Abfalldokumentation!$N1329="Schimmel",Abfalldokumentation!$O1329="keinen Abnehmer/kein Schälpersonal"),"Div. Zipfel, ES ohne Verwendung",VLOOKUP(Abfalldokumentation!$M1329,Produktgruppen!A:B,2,FALSE)),"-")</f>
        <v>ABS</v>
      </c>
      <c r="M1329" s="93" t="str">
        <f>IFERROR(VLOOKUP(Abfalldokumentation!$W1329,Artikel!A:C,3,FALSE),Abfalldokumentation!$W1329)</f>
        <v>ABS OLD-AMSTERDAM</v>
      </c>
      <c r="N1329" s="94" t="str">
        <f>VLOOKUP(D1329,'Liste Gründe'!A:D,2,FALSE)</f>
        <v>keinen Verwendungszweck</v>
      </c>
      <c r="O1329" s="92" t="str">
        <f>IF(ISBLANK(F1329),VLOOKUP(Abfalldokumentation!$X1329,'Liste Gründe'!A:D,3,FALSE),F1329)</f>
        <v>keinen Verwendungszweck</v>
      </c>
      <c r="P1329" s="94" t="str">
        <f>IF(ISBLANK(Abfalldokumentation!$G1329),"-",Abfalldokumentation!$G1329)</f>
        <v>-</v>
      </c>
      <c r="Q1329" s="93">
        <f t="shared" si="141"/>
        <v>43</v>
      </c>
      <c r="R1329" s="94" t="str">
        <f t="shared" si="142"/>
        <v>Produkte</v>
      </c>
      <c r="S1329" s="94" t="str">
        <f t="shared" si="143"/>
        <v>BUs</v>
      </c>
      <c r="T1329" s="94" t="str">
        <f t="shared" si="144"/>
        <v>Symptome</v>
      </c>
      <c r="U1329" s="94">
        <f>IFERROR(VLOOKUP(Abfalldokumentation!$W1329,Kennzahlen!S:U,3,FALSE)*Abfalldokumentation!$J1329,"0")</f>
        <v>1.7000000000000001E-3</v>
      </c>
      <c r="V1329" s="93" t="str">
        <f>IF(ISBLANK(A1329),VLOOKUP(Abfalldokumentation!$W1329,'Linien - BU'!R:S,2,FALSE),A1329)</f>
        <v>BU4</v>
      </c>
      <c r="W1329" s="95">
        <f t="shared" si="145"/>
        <v>29501039</v>
      </c>
      <c r="X1329" s="108">
        <f t="shared" si="146"/>
        <v>61</v>
      </c>
      <c r="Y1329"/>
      <c r="Z1329" s="3"/>
      <c r="AB1329" s="3"/>
      <c r="AC1329" s="34"/>
      <c r="AD1329" s="3"/>
      <c r="AE1329" s="3"/>
      <c r="AF1329" s="34"/>
      <c r="AG1329" s="34"/>
      <c r="AH1329" s="34"/>
      <c r="AI1329" s="3"/>
      <c r="AL1329" s="3"/>
      <c r="AM1329" s="3"/>
      <c r="AN1329" s="3"/>
    </row>
    <row r="1330" spans="1:42" ht="30" customHeight="1" x14ac:dyDescent="0.25">
      <c r="A1330" s="50" t="s">
        <v>15044</v>
      </c>
      <c r="B1330" s="51">
        <v>29501066</v>
      </c>
      <c r="C1330" s="51">
        <v>35</v>
      </c>
      <c r="D1330" s="51">
        <v>12</v>
      </c>
      <c r="E1330" s="52">
        <v>44494</v>
      </c>
      <c r="F1330" s="53" t="s">
        <v>15041</v>
      </c>
      <c r="G1330" s="51"/>
      <c r="H1330" s="65" t="str">
        <f>IFERROR(VLOOKUP(Abfalldokumentation!$B1330,Artikel!A:C,3,FALSE),Abfalldokumentation!$B1330)</f>
        <v>VOS RW-NATUR ENDSTÜCK 3</v>
      </c>
      <c r="I1330" s="96" t="str">
        <f>VLOOKUP(V1330,'Linien - BU'!A:B,2,FALSE)</f>
        <v>Verkauf</v>
      </c>
      <c r="J1330" s="97">
        <f t="shared" si="140"/>
        <v>35</v>
      </c>
      <c r="K1330" s="98">
        <f>Abfalldokumentation!$E1330</f>
        <v>44494</v>
      </c>
      <c r="L1330" s="97" t="str">
        <f>IFERROR(IF(AND(OR(Abfalldokumentation!$I1330="BU3",Abfalldokumentation!$I1330="Verkauf"),Abfalldokumentation!$N1330="Schimmel",Abfalldokumentation!$O1330="keinen Abnehmer/kein Schälpersonal"),"Div. Zipfel, ES ohne Verwendung",VLOOKUP(Abfalldokumentation!$M1330,Produktgruppen!A:B,2,FALSE)),"-")</f>
        <v>Div. Zipfel, ES ohne Verwendung</v>
      </c>
      <c r="M1330" s="99" t="str">
        <f>IFERROR(VLOOKUP(Abfalldokumentation!$W1330,Artikel!A:C,3,FALSE),Abfalldokumentation!$W1330)</f>
        <v>VOS RW-NATUR ENDSTÜCK 3</v>
      </c>
      <c r="N1330" s="100" t="str">
        <f>VLOOKUP(D1330,'Liste Gründe'!A:D,2,FALSE)</f>
        <v>Schimmel</v>
      </c>
      <c r="O1330" s="98" t="str">
        <f>IF(ISBLANK(F1330),VLOOKUP(Abfalldokumentation!$X1330,'Liste Gründe'!A:D,3,FALSE),F1330)</f>
        <v>keinen Abnehmer/kein Schälpersonal</v>
      </c>
      <c r="P1330" s="100" t="str">
        <f>IF(ISBLANK(Abfalldokumentation!$G1330),"-",Abfalldokumentation!$G1330)</f>
        <v>-</v>
      </c>
      <c r="Q1330" s="99">
        <f t="shared" si="141"/>
        <v>43</v>
      </c>
      <c r="R1330" s="100" t="str">
        <f t="shared" si="142"/>
        <v>Produkte</v>
      </c>
      <c r="S1330" s="100" t="str">
        <f t="shared" si="143"/>
        <v>BUs</v>
      </c>
      <c r="T1330" s="100" t="str">
        <f t="shared" si="144"/>
        <v>Symptome</v>
      </c>
      <c r="U1330" s="100">
        <f>IFERROR(VLOOKUP(Abfalldokumentation!$W1330,Kennzahlen!S:U,3,FALSE)*Abfalldokumentation!$J1330,"0")</f>
        <v>17.5</v>
      </c>
      <c r="V1330" s="99" t="str">
        <f>IF(ISBLANK(A1330),VLOOKUP(Abfalldokumentation!$W1330,'Linien - BU'!R:S,2,FALSE),A1330)</f>
        <v>Verkauf</v>
      </c>
      <c r="W1330" s="95">
        <f t="shared" si="145"/>
        <v>29501066</v>
      </c>
      <c r="X1330" s="108">
        <f t="shared" si="146"/>
        <v>12</v>
      </c>
      <c r="Y1330"/>
      <c r="Z1330" s="3"/>
      <c r="AB1330" s="3"/>
      <c r="AC1330" s="34"/>
      <c r="AD1330" s="3"/>
      <c r="AE1330" s="3"/>
      <c r="AF1330" s="34"/>
      <c r="AG1330" s="34"/>
      <c r="AH1330" s="34"/>
      <c r="AI1330" s="3"/>
      <c r="AL1330" s="3"/>
      <c r="AM1330" s="3"/>
      <c r="AN1330" s="3"/>
    </row>
    <row r="1331" spans="1:42" ht="30" customHeight="1" x14ac:dyDescent="0.25">
      <c r="A1331" s="56" t="s">
        <v>15044</v>
      </c>
      <c r="B1331" s="57">
        <v>29501069</v>
      </c>
      <c r="C1331" s="57">
        <v>452</v>
      </c>
      <c r="D1331" s="57">
        <v>12</v>
      </c>
      <c r="E1331" s="58">
        <v>44494</v>
      </c>
      <c r="F1331" s="59" t="s">
        <v>15041</v>
      </c>
      <c r="G1331" s="57"/>
      <c r="H1331" s="66" t="str">
        <f>IFERROR(VLOOKUP(Abfalldokumentation!$B1331,Artikel!A:C,3,FALSE),Abfalldokumentation!$B1331)</f>
        <v>VOS GRW-NATUR ENDSTÜCK</v>
      </c>
      <c r="I1331" s="90" t="str">
        <f>VLOOKUP(V1331,'Linien - BU'!A:B,2,FALSE)</f>
        <v>Verkauf</v>
      </c>
      <c r="J1331" s="91">
        <f t="shared" si="140"/>
        <v>452</v>
      </c>
      <c r="K1331" s="92">
        <f>Abfalldokumentation!$E1331</f>
        <v>44494</v>
      </c>
      <c r="L1331" s="91" t="str">
        <f>IFERROR(IF(AND(OR(Abfalldokumentation!$I1331="BU3",Abfalldokumentation!$I1331="Verkauf"),Abfalldokumentation!$N1331="Schimmel",Abfalldokumentation!$O1331="keinen Abnehmer/kein Schälpersonal"),"Div. Zipfel, ES ohne Verwendung",VLOOKUP(Abfalldokumentation!$M1331,Produktgruppen!A:B,2,FALSE)),"-")</f>
        <v>Div. Zipfel, ES ohne Verwendung</v>
      </c>
      <c r="M1331" s="93" t="str">
        <f>IFERROR(VLOOKUP(Abfalldokumentation!$W1331,Artikel!A:C,3,FALSE),Abfalldokumentation!$W1331)</f>
        <v>VOS GRW-NATUR ENDSTÜCK</v>
      </c>
      <c r="N1331" s="94" t="str">
        <f>VLOOKUP(D1331,'Liste Gründe'!A:D,2,FALSE)</f>
        <v>Schimmel</v>
      </c>
      <c r="O1331" s="92" t="str">
        <f>IF(ISBLANK(F1331),VLOOKUP(Abfalldokumentation!$X1331,'Liste Gründe'!A:D,3,FALSE),F1331)</f>
        <v>keinen Abnehmer/kein Schälpersonal</v>
      </c>
      <c r="P1331" s="94" t="str">
        <f>IF(ISBLANK(Abfalldokumentation!$G1331),"-",Abfalldokumentation!$G1331)</f>
        <v>-</v>
      </c>
      <c r="Q1331" s="93">
        <f t="shared" si="141"/>
        <v>43</v>
      </c>
      <c r="R1331" s="94" t="str">
        <f t="shared" si="142"/>
        <v>Produkte</v>
      </c>
      <c r="S1331" s="94" t="str">
        <f t="shared" si="143"/>
        <v>BUs</v>
      </c>
      <c r="T1331" s="94" t="str">
        <f t="shared" si="144"/>
        <v>Symptome</v>
      </c>
      <c r="U1331" s="94">
        <f>IFERROR(VLOOKUP(Abfalldokumentation!$W1331,Kennzahlen!S:U,3,FALSE)*Abfalldokumentation!$J1331,"0")</f>
        <v>226</v>
      </c>
      <c r="V1331" s="93" t="str">
        <f>IF(ISBLANK(A1331),VLOOKUP(Abfalldokumentation!$W1331,'Linien - BU'!R:S,2,FALSE),A1331)</f>
        <v>Verkauf</v>
      </c>
      <c r="W1331" s="95">
        <f t="shared" si="145"/>
        <v>29501069</v>
      </c>
      <c r="X1331" s="108">
        <f t="shared" si="146"/>
        <v>12</v>
      </c>
      <c r="Y1331"/>
      <c r="Z1331" s="3"/>
      <c r="AB1331" s="3"/>
      <c r="AC1331" s="34"/>
      <c r="AD1331" s="3"/>
      <c r="AE1331" s="3"/>
      <c r="AF1331" s="34"/>
      <c r="AG1331" s="34"/>
      <c r="AH1331" s="34"/>
      <c r="AI1331" s="3"/>
      <c r="AL1331" s="3"/>
      <c r="AM1331" s="3"/>
      <c r="AN1331" s="3"/>
    </row>
    <row r="1332" spans="1:42" ht="30" customHeight="1" x14ac:dyDescent="0.25">
      <c r="A1332" s="50" t="s">
        <v>15044</v>
      </c>
      <c r="B1332" s="51">
        <v>29501071</v>
      </c>
      <c r="C1332" s="51">
        <v>75</v>
      </c>
      <c r="D1332" s="51">
        <v>12</v>
      </c>
      <c r="E1332" s="52">
        <v>44494</v>
      </c>
      <c r="F1332" s="53" t="s">
        <v>15041</v>
      </c>
      <c r="G1332" s="51"/>
      <c r="H1332" s="65" t="str">
        <f>IFERROR(VLOOKUP(Abfalldokumentation!$B1332,Artikel!A:C,3,FALSE),Abfalldokumentation!$B1332)</f>
        <v>VOS RW-NATUR-NAT ENDSTÜ</v>
      </c>
      <c r="I1332" s="96" t="str">
        <f>VLOOKUP(V1332,'Linien - BU'!A:B,2,FALSE)</f>
        <v>Verkauf</v>
      </c>
      <c r="J1332" s="97">
        <f t="shared" si="140"/>
        <v>75</v>
      </c>
      <c r="K1332" s="98">
        <f>Abfalldokumentation!$E1332</f>
        <v>44494</v>
      </c>
      <c r="L1332" s="97" t="str">
        <f>IFERROR(IF(AND(OR(Abfalldokumentation!$I1332="BU3",Abfalldokumentation!$I1332="Verkauf"),Abfalldokumentation!$N1332="Schimmel",Abfalldokumentation!$O1332="keinen Abnehmer/kein Schälpersonal"),"Div. Zipfel, ES ohne Verwendung",VLOOKUP(Abfalldokumentation!$M1332,Produktgruppen!A:B,2,FALSE)),"-")</f>
        <v>Div. Zipfel, ES ohne Verwendung</v>
      </c>
      <c r="M1332" s="99" t="str">
        <f>IFERROR(VLOOKUP(Abfalldokumentation!$W1332,Artikel!A:C,3,FALSE),Abfalldokumentation!$W1332)</f>
        <v>VOS RW-NATUR-NAT ENDSTÜ</v>
      </c>
      <c r="N1332" s="100" t="str">
        <f>VLOOKUP(D1332,'Liste Gründe'!A:D,2,FALSE)</f>
        <v>Schimmel</v>
      </c>
      <c r="O1332" s="98" t="str">
        <f>IF(ISBLANK(F1332),VLOOKUP(Abfalldokumentation!$X1332,'Liste Gründe'!A:D,3,FALSE),F1332)</f>
        <v>keinen Abnehmer/kein Schälpersonal</v>
      </c>
      <c r="P1332" s="100" t="str">
        <f>IF(ISBLANK(Abfalldokumentation!$G1332),"-",Abfalldokumentation!$G1332)</f>
        <v>-</v>
      </c>
      <c r="Q1332" s="99">
        <f t="shared" si="141"/>
        <v>43</v>
      </c>
      <c r="R1332" s="100" t="str">
        <f t="shared" si="142"/>
        <v>Produkte</v>
      </c>
      <c r="S1332" s="100" t="str">
        <f t="shared" si="143"/>
        <v>BUs</v>
      </c>
      <c r="T1332" s="100" t="str">
        <f t="shared" si="144"/>
        <v>Symptome</v>
      </c>
      <c r="U1332" s="100">
        <f>IFERROR(VLOOKUP(Abfalldokumentation!$W1332,Kennzahlen!S:U,3,FALSE)*Abfalldokumentation!$J1332,"0")</f>
        <v>37.5</v>
      </c>
      <c r="V1332" s="99" t="str">
        <f>IF(ISBLANK(A1332),VLOOKUP(Abfalldokumentation!$W1332,'Linien - BU'!R:S,2,FALSE),A1332)</f>
        <v>Verkauf</v>
      </c>
      <c r="W1332" s="95">
        <f t="shared" si="145"/>
        <v>29501071</v>
      </c>
      <c r="X1332" s="108">
        <f t="shared" si="146"/>
        <v>12</v>
      </c>
      <c r="Y1332"/>
      <c r="Z1332" s="3"/>
      <c r="AB1332" s="3"/>
      <c r="AC1332" s="34"/>
      <c r="AD1332" s="3"/>
      <c r="AE1332" s="3"/>
      <c r="AF1332" s="34"/>
      <c r="AG1332" s="34"/>
      <c r="AH1332" s="34"/>
      <c r="AI1332" s="3"/>
      <c r="AL1332" s="3"/>
      <c r="AM1332" s="3"/>
      <c r="AN1332" s="3"/>
    </row>
    <row r="1333" spans="1:42" ht="30" customHeight="1" x14ac:dyDescent="0.25">
      <c r="A1333" s="56" t="s">
        <v>41</v>
      </c>
      <c r="B1333" s="57">
        <v>29600004</v>
      </c>
      <c r="C1333" s="57">
        <v>250</v>
      </c>
      <c r="D1333" s="57">
        <v>12</v>
      </c>
      <c r="E1333" s="58">
        <v>44494</v>
      </c>
      <c r="F1333" s="59"/>
      <c r="G1333" s="57"/>
      <c r="H1333" s="66" t="str">
        <f>IFERROR(VLOOKUP(Abfalldokumentation!$B1333,Artikel!A:C,3,FALSE),Abfalldokumentation!$B1333)</f>
        <v>ABS 45-48% Konventionel</v>
      </c>
      <c r="I1333" s="90" t="str">
        <f>VLOOKUP(V1333,'Linien - BU'!A:B,2,FALSE)</f>
        <v>BU1</v>
      </c>
      <c r="J1333" s="91">
        <f t="shared" si="140"/>
        <v>250</v>
      </c>
      <c r="K1333" s="92">
        <f>Abfalldokumentation!$E1333</f>
        <v>44494</v>
      </c>
      <c r="L1333" s="91" t="str">
        <f>IFERROR(IF(AND(OR(Abfalldokumentation!$I1333="BU3",Abfalldokumentation!$I1333="Verkauf"),Abfalldokumentation!$N1333="Schimmel",Abfalldokumentation!$O1333="keinen Abnehmer/kein Schälpersonal"),"Div. Zipfel, ES ohne Verwendung",VLOOKUP(Abfalldokumentation!$M1333,Produktgruppen!A:B,2,FALSE)),"-")</f>
        <v>ABS</v>
      </c>
      <c r="M1333" s="93" t="str">
        <f>IFERROR(VLOOKUP(Abfalldokumentation!$W1333,Artikel!A:C,3,FALSE),Abfalldokumentation!$W1333)</f>
        <v>ABS 45-48% Konventionel</v>
      </c>
      <c r="N1333" s="94" t="str">
        <f>VLOOKUP(D1333,'Liste Gründe'!A:D,2,FALSE)</f>
        <v>Schimmel</v>
      </c>
      <c r="O1333" s="92" t="str">
        <f>IF(ISBLANK(F1333),VLOOKUP(Abfalldokumentation!$X1333,'Liste Gründe'!A:D,3,FALSE),F1333)</f>
        <v>Schimmel</v>
      </c>
      <c r="P1333" s="94" t="str">
        <f>IF(ISBLANK(Abfalldokumentation!$G1333),"-",Abfalldokumentation!$G1333)</f>
        <v>-</v>
      </c>
      <c r="Q1333" s="93">
        <f t="shared" si="141"/>
        <v>43</v>
      </c>
      <c r="R1333" s="94" t="str">
        <f t="shared" si="142"/>
        <v>Produkte</v>
      </c>
      <c r="S1333" s="94" t="str">
        <f t="shared" si="143"/>
        <v>BUs</v>
      </c>
      <c r="T1333" s="94" t="str">
        <f t="shared" si="144"/>
        <v>Symptome</v>
      </c>
      <c r="U1333" s="94">
        <f>IFERROR(VLOOKUP(Abfalldokumentation!$W1333,Kennzahlen!S:U,3,FALSE)*Abfalldokumentation!$J1333,"0")</f>
        <v>504.4</v>
      </c>
      <c r="V1333" s="93" t="str">
        <f>IF(ISBLANK(A1333),VLOOKUP(Abfalldokumentation!$W1333,'Linien - BU'!R:S,2,FALSE),A1333)</f>
        <v>Schmelze</v>
      </c>
      <c r="W1333" s="95">
        <f t="shared" si="145"/>
        <v>29600004</v>
      </c>
      <c r="X1333" s="108">
        <f t="shared" si="146"/>
        <v>12</v>
      </c>
      <c r="Y1333"/>
      <c r="Z1333" s="3"/>
      <c r="AB1333" s="3"/>
      <c r="AC1333" s="34"/>
      <c r="AD1333" s="3"/>
      <c r="AE1333" s="3"/>
      <c r="AF1333" s="34"/>
      <c r="AG1333" s="34"/>
      <c r="AH1333" s="34"/>
      <c r="AI1333" s="3"/>
      <c r="AL1333" s="3"/>
      <c r="AM1333" s="3"/>
      <c r="AN1333" s="3"/>
    </row>
    <row r="1334" spans="1:42" ht="30" customHeight="1" x14ac:dyDescent="0.25">
      <c r="A1334" s="50" t="s">
        <v>63</v>
      </c>
      <c r="B1334" s="51">
        <v>32000049</v>
      </c>
      <c r="C1334" s="51">
        <v>26.5</v>
      </c>
      <c r="D1334" s="51">
        <v>33</v>
      </c>
      <c r="E1334" s="52">
        <v>44494</v>
      </c>
      <c r="F1334" s="53" t="s">
        <v>186</v>
      </c>
      <c r="G1334" s="51"/>
      <c r="H1334" s="65" t="str">
        <f>IFERROR(VLOOKUP(Abfalldokumentation!$B1334,Artikel!A:C,3,FALSE),Abfalldokumentation!$B1334)</f>
        <v>GRW NATUR 7,2KG</v>
      </c>
      <c r="I1334" s="96" t="str">
        <f>VLOOKUP(V1334,'Linien - BU'!A:B,2,FALSE)</f>
        <v>BU1</v>
      </c>
      <c r="J1334" s="97">
        <f t="shared" si="140"/>
        <v>26.5</v>
      </c>
      <c r="K1334" s="98">
        <f>Abfalldokumentation!$E1334</f>
        <v>44494</v>
      </c>
      <c r="L1334" s="97" t="str">
        <f>IFERROR(IF(AND(OR(Abfalldokumentation!$I1334="BU3",Abfalldokumentation!$I1334="Verkauf"),Abfalldokumentation!$N1334="Schimmel",Abfalldokumentation!$O1334="keinen Abnehmer/kein Schälpersonal"),"Div. Zipfel, ES ohne Verwendung",VLOOKUP(Abfalldokumentation!$M1334,Produktgruppen!A:B,2,FALSE)),"-")</f>
        <v>RW</v>
      </c>
      <c r="M1334" s="99" t="str">
        <f>IFERROR(VLOOKUP(Abfalldokumentation!$W1334,Artikel!A:C,3,FALSE),Abfalldokumentation!$W1334)</f>
        <v>GRW NATUR 7,2KG</v>
      </c>
      <c r="N1334" s="100" t="str">
        <f>VLOOKUP(D1334,'Liste Gründe'!A:D,2,FALSE)</f>
        <v>Linienbezogen</v>
      </c>
      <c r="O1334" s="98" t="str">
        <f>IF(ISBLANK(F1334),VLOOKUP(Abfalldokumentation!$X1334,'Liste Gründe'!A:D,3,FALSE),F1334)</f>
        <v>Bodenabfall Abfüllung</v>
      </c>
      <c r="P1334" s="100" t="str">
        <f>IF(ISBLANK(Abfalldokumentation!$G1334),"-",Abfalldokumentation!$G1334)</f>
        <v>-</v>
      </c>
      <c r="Q1334" s="99">
        <f t="shared" si="141"/>
        <v>43</v>
      </c>
      <c r="R1334" s="100" t="str">
        <f t="shared" si="142"/>
        <v>Produkte</v>
      </c>
      <c r="S1334" s="100" t="str">
        <f t="shared" si="143"/>
        <v>BUs</v>
      </c>
      <c r="T1334" s="100" t="str">
        <f t="shared" si="144"/>
        <v>Symptome</v>
      </c>
      <c r="U1334" s="100" t="str">
        <f>IFERROR(VLOOKUP(Abfalldokumentation!$W1334,Kennzahlen!S:U,3,FALSE)*Abfalldokumentation!$J1334,"0")</f>
        <v>0</v>
      </c>
      <c r="V1334" s="99" t="str">
        <f>IF(ISBLANK(A1334),VLOOKUP(Abfalldokumentation!$W1334,'Linien - BU'!R:S,2,FALSE),A1334)</f>
        <v>Abfüllung</v>
      </c>
      <c r="W1334" s="95">
        <f t="shared" si="145"/>
        <v>32000049</v>
      </c>
      <c r="X1334" s="108">
        <f t="shared" si="146"/>
        <v>33</v>
      </c>
      <c r="Y1334"/>
      <c r="Z1334" s="3"/>
      <c r="AB1334" s="3"/>
      <c r="AC1334" s="34"/>
      <c r="AD1334" s="3"/>
      <c r="AE1334" s="3"/>
      <c r="AF1334" s="34"/>
      <c r="AG1334" s="34"/>
      <c r="AH1334" s="34"/>
      <c r="AI1334" s="3"/>
      <c r="AL1334" s="3"/>
      <c r="AM1334" s="3"/>
      <c r="AN1334" s="3"/>
    </row>
    <row r="1335" spans="1:42" ht="30" customHeight="1" x14ac:dyDescent="0.25">
      <c r="A1335" s="56">
        <v>3110</v>
      </c>
      <c r="B1335" s="57">
        <v>47000260</v>
      </c>
      <c r="C1335" s="57">
        <v>20</v>
      </c>
      <c r="D1335" s="57">
        <v>40</v>
      </c>
      <c r="E1335" s="58">
        <v>44494</v>
      </c>
      <c r="F1335" s="59"/>
      <c r="G1335" s="57"/>
      <c r="H1335" s="66" t="str">
        <f>IFERROR(VLOOKUP(Abfalldokumentation!$B1335,Artikel!A:C,3,FALSE),Abfalldokumentation!$B1335)</f>
        <v>Creme Noblesse 250g Cha</v>
      </c>
      <c r="I1335" s="90" t="str">
        <f>VLOOKUP(V1335,'Linien - BU'!A:B,2,FALSE)</f>
        <v>BU1</v>
      </c>
      <c r="J1335" s="91">
        <f t="shared" si="140"/>
        <v>20</v>
      </c>
      <c r="K1335" s="92">
        <f>Abfalldokumentation!$E1335</f>
        <v>44494</v>
      </c>
      <c r="L1335" s="91" t="str">
        <f>IFERROR(IF(AND(OR(Abfalldokumentation!$I1335="BU3",Abfalldokumentation!$I1335="Verkauf"),Abfalldokumentation!$N1335="Schimmel",Abfalldokumentation!$O1335="keinen Abnehmer/kein Schälpersonal"),"Div. Zipfel, ES ohne Verwendung",VLOOKUP(Abfalldokumentation!$M1335,Produktgruppen!A:B,2,FALSE)),"-")</f>
        <v>-</v>
      </c>
      <c r="M1335" s="93" t="str">
        <f>IFERROR(VLOOKUP(Abfalldokumentation!$W1335,Artikel!A:C,3,FALSE),Abfalldokumentation!$W1335)</f>
        <v>Creme Noblesse 250g Cha</v>
      </c>
      <c r="N1335" s="94" t="str">
        <f>VLOOKUP(D1335,'Liste Gründe'!A:D,2,FALSE)</f>
        <v>Rest</v>
      </c>
      <c r="O1335" s="92" t="str">
        <f>IF(ISBLANK(F1335),VLOOKUP(Abfalldokumentation!$X1335,'Liste Gründe'!A:D,3,FALSE),F1335)</f>
        <v>Metall</v>
      </c>
      <c r="P1335" s="94" t="str">
        <f>IF(ISBLANK(Abfalldokumentation!$G1335),"-",Abfalldokumentation!$G1335)</f>
        <v>-</v>
      </c>
      <c r="Q1335" s="93">
        <f t="shared" si="141"/>
        <v>43</v>
      </c>
      <c r="R1335" s="94" t="str">
        <f t="shared" si="142"/>
        <v>Produkte</v>
      </c>
      <c r="S1335" s="94" t="str">
        <f t="shared" si="143"/>
        <v>BUs</v>
      </c>
      <c r="T1335" s="94" t="str">
        <f t="shared" si="144"/>
        <v>Symptome</v>
      </c>
      <c r="U1335" s="94" t="str">
        <f>IFERROR(VLOOKUP(Abfalldokumentation!$W1335,Kennzahlen!S:U,3,FALSE)*Abfalldokumentation!$J1335,"0")</f>
        <v>0</v>
      </c>
      <c r="V1335" s="93">
        <f>IF(ISBLANK(A1335),VLOOKUP(Abfalldokumentation!$W1335,'Linien - BU'!R:S,2,FALSE),A1335)</f>
        <v>3110</v>
      </c>
      <c r="W1335" s="95">
        <f t="shared" si="145"/>
        <v>47000260</v>
      </c>
      <c r="X1335" s="108">
        <f t="shared" si="146"/>
        <v>40</v>
      </c>
      <c r="Y1335"/>
      <c r="Z1335" s="3"/>
      <c r="AB1335" s="3"/>
      <c r="AC1335" s="34"/>
      <c r="AD1335" s="3"/>
      <c r="AE1335" s="3"/>
      <c r="AF1335" s="34"/>
      <c r="AG1335" s="34"/>
      <c r="AH1335" s="34"/>
      <c r="AI1335" s="3"/>
      <c r="AL1335" s="3"/>
      <c r="AM1335" s="3"/>
      <c r="AN1335" s="3"/>
    </row>
    <row r="1336" spans="1:42" ht="30" customHeight="1" x14ac:dyDescent="0.25">
      <c r="A1336" s="50" t="s">
        <v>8</v>
      </c>
      <c r="B1336" s="51">
        <v>49500204</v>
      </c>
      <c r="C1336" s="51">
        <v>188</v>
      </c>
      <c r="D1336" s="51">
        <v>12</v>
      </c>
      <c r="E1336" s="52">
        <v>44494</v>
      </c>
      <c r="F1336" s="53" t="s">
        <v>15037</v>
      </c>
      <c r="G1336" s="51"/>
      <c r="H1336" s="65" t="str">
        <f>IFERROR(VLOOKUP(Abfalldokumentation!$B1336,Artikel!A:C,3,FALSE),Abfalldokumentation!$B1336)</f>
        <v>VOS GRW-SCHI-NAT-VAKU</v>
      </c>
      <c r="I1336" s="96" t="str">
        <f>VLOOKUP(V1336,'Linien - BU'!A:B,2,FALSE)</f>
        <v>BU3</v>
      </c>
      <c r="J1336" s="97">
        <f t="shared" si="140"/>
        <v>188</v>
      </c>
      <c r="K1336" s="98">
        <f>Abfalldokumentation!$E1336</f>
        <v>44494</v>
      </c>
      <c r="L1336" s="97" t="str">
        <f>IFERROR(IF(AND(OR(Abfalldokumentation!$I1336="BU3",Abfalldokumentation!$I1336="Verkauf"),Abfalldokumentation!$N1336="Schimmel",Abfalldokumentation!$O1336="keinen Abnehmer/kein Schälpersonal"),"Div. Zipfel, ES ohne Verwendung",VLOOKUP(Abfalldokumentation!$M1336,Produktgruppen!A:B,2,FALSE)),"-")</f>
        <v>Vorschmelz</v>
      </c>
      <c r="M1336" s="99" t="str">
        <f>IFERROR(VLOOKUP(Abfalldokumentation!$W1336,Artikel!A:C,3,FALSE),Abfalldokumentation!$W1336)</f>
        <v>VOS GRW-SCHI-NAT-VAKU</v>
      </c>
      <c r="N1336" s="100" t="str">
        <f>VLOOKUP(D1336,'Liste Gründe'!A:D,2,FALSE)</f>
        <v>Schimmel</v>
      </c>
      <c r="O1336" s="98" t="str">
        <f>IF(ISBLANK(F1336),VLOOKUP(Abfalldokumentation!$X1336,'Liste Gründe'!A:D,3,FALSE),F1336)</f>
        <v>VOS &gt; Einsatz</v>
      </c>
      <c r="P1336" s="100" t="str">
        <f>IF(ISBLANK(Abfalldokumentation!$G1336),"-",Abfalldokumentation!$G1336)</f>
        <v>-</v>
      </c>
      <c r="Q1336" s="99">
        <f t="shared" si="141"/>
        <v>43</v>
      </c>
      <c r="R1336" s="100" t="str">
        <f t="shared" si="142"/>
        <v>Produkte</v>
      </c>
      <c r="S1336" s="100" t="str">
        <f t="shared" si="143"/>
        <v>BUs</v>
      </c>
      <c r="T1336" s="100" t="str">
        <f t="shared" si="144"/>
        <v>Symptome</v>
      </c>
      <c r="U1336" s="100">
        <f>IFERROR(VLOOKUP(Abfalldokumentation!$W1336,Kennzahlen!S:U,3,FALSE)*Abfalldokumentation!$J1336,"0")</f>
        <v>96.632000000000005</v>
      </c>
      <c r="V1336" s="99" t="str">
        <f>IF(ISBLANK(A1336),VLOOKUP(Abfalldokumentation!$W1336,'Linien - BU'!R:S,2,FALSE),A1336)</f>
        <v>BU3</v>
      </c>
      <c r="W1336" s="95">
        <f t="shared" si="145"/>
        <v>49500204</v>
      </c>
      <c r="X1336" s="108">
        <f t="shared" si="146"/>
        <v>12</v>
      </c>
      <c r="Y1336"/>
      <c r="Z1336" s="3"/>
      <c r="AB1336" s="3"/>
      <c r="AC1336" s="34"/>
      <c r="AD1336" s="3"/>
      <c r="AE1336" s="3"/>
      <c r="AF1336" s="34"/>
      <c r="AG1336" s="34"/>
      <c r="AH1336" s="34"/>
      <c r="AI1336" s="3"/>
      <c r="AL1336" s="3"/>
      <c r="AM1336" s="3"/>
      <c r="AN1336" s="3"/>
    </row>
    <row r="1337" spans="1:42" ht="30" customHeight="1" x14ac:dyDescent="0.25">
      <c r="A1337" s="56" t="s">
        <v>74</v>
      </c>
      <c r="B1337" s="57">
        <v>49900001</v>
      </c>
      <c r="C1337" s="57">
        <v>66</v>
      </c>
      <c r="D1337" s="57">
        <v>42</v>
      </c>
      <c r="E1337" s="58">
        <v>44494</v>
      </c>
      <c r="F1337" s="59"/>
      <c r="G1337" s="57"/>
      <c r="H1337" s="66" t="str">
        <f>IFERROR(VLOOKUP(Abfalldokumentation!$B1337,Artikel!A:C,3,FALSE),Abfalldokumentation!$B1337)</f>
        <v>VOS VEG-SCH-MILD-VAKU</v>
      </c>
      <c r="I1337" s="90" t="str">
        <f>VLOOKUP(V1337,'Linien - BU'!A:B,2,FALSE)</f>
        <v>BU1</v>
      </c>
      <c r="J1337" s="91">
        <f t="shared" si="140"/>
        <v>66</v>
      </c>
      <c r="K1337" s="92">
        <f>Abfalldokumentation!$E1337</f>
        <v>44494</v>
      </c>
      <c r="L1337" s="91" t="str">
        <f>IFERROR(IF(AND(OR(Abfalldokumentation!$I1337="BU3",Abfalldokumentation!$I1337="Verkauf"),Abfalldokumentation!$N1337="Schimmel",Abfalldokumentation!$O1337="keinen Abnehmer/kein Schälpersonal"),"Div. Zipfel, ES ohne Verwendung",VLOOKUP(Abfalldokumentation!$M1337,Produktgruppen!A:B,2,FALSE)),"-")</f>
        <v>vegan</v>
      </c>
      <c r="M1337" s="93" t="str">
        <f>IFERROR(VLOOKUP(Abfalldokumentation!$W1337,Artikel!A:C,3,FALSE),Abfalldokumentation!$W1337)</f>
        <v>VOS VEG-SCH-MILD-VAKU</v>
      </c>
      <c r="N1337" s="94" t="str">
        <f>VLOOKUP(D1337,'Liste Gründe'!A:D,2,FALSE)</f>
        <v>Rest</v>
      </c>
      <c r="O1337" s="92" t="str">
        <f>IF(ISBLANK(F1337),VLOOKUP(Abfalldokumentation!$X1337,'Liste Gründe'!A:D,3,FALSE),F1337)</f>
        <v>Schmutz</v>
      </c>
      <c r="P1337" s="94" t="str">
        <f>IF(ISBLANK(Abfalldokumentation!$G1337),"-",Abfalldokumentation!$G1337)</f>
        <v>-</v>
      </c>
      <c r="Q1337" s="93">
        <f t="shared" si="141"/>
        <v>43</v>
      </c>
      <c r="R1337" s="94" t="str">
        <f t="shared" si="142"/>
        <v>Produkte</v>
      </c>
      <c r="S1337" s="94" t="str">
        <f t="shared" si="143"/>
        <v>BUs</v>
      </c>
      <c r="T1337" s="94" t="str">
        <f t="shared" si="144"/>
        <v>Symptome</v>
      </c>
      <c r="U1337" s="94">
        <f>IFERROR(VLOOKUP(Abfalldokumentation!$W1337,Kennzahlen!S:U,3,FALSE)*Abfalldokumentation!$J1337,"0")</f>
        <v>33.923999999999999</v>
      </c>
      <c r="V1337" s="93" t="str">
        <f>IF(ISBLANK(A1337),VLOOKUP(Abfalldokumentation!$W1337,'Linien - BU'!R:S,2,FALSE),A1337)</f>
        <v>RWV</v>
      </c>
      <c r="W1337" s="95">
        <f t="shared" si="145"/>
        <v>49900001</v>
      </c>
      <c r="X1337" s="108">
        <f t="shared" si="146"/>
        <v>42</v>
      </c>
      <c r="Y1337"/>
      <c r="Z1337" s="3"/>
      <c r="AB1337" s="3"/>
      <c r="AC1337" s="34"/>
      <c r="AD1337" s="3"/>
      <c r="AE1337" s="3"/>
      <c r="AF1337" s="34"/>
      <c r="AG1337" s="34"/>
      <c r="AH1337" s="34"/>
      <c r="AI1337" s="3"/>
      <c r="AL1337" s="3"/>
      <c r="AM1337" s="3"/>
      <c r="AN1337" s="3"/>
    </row>
    <row r="1338" spans="1:42" ht="30" customHeight="1" x14ac:dyDescent="0.25">
      <c r="A1338" s="50">
        <v>3010</v>
      </c>
      <c r="B1338" s="51" t="s">
        <v>36</v>
      </c>
      <c r="C1338" s="51">
        <v>23</v>
      </c>
      <c r="D1338" s="51">
        <v>31</v>
      </c>
      <c r="E1338" s="52">
        <v>44494</v>
      </c>
      <c r="F1338" s="53" t="s">
        <v>186</v>
      </c>
      <c r="G1338" s="51"/>
      <c r="H1338" s="65" t="str">
        <f>IFERROR(VLOOKUP(Abfalldokumentation!$B1338,Artikel!A:C,3,FALSE),Abfalldokumentation!$B1338)</f>
        <v>-</v>
      </c>
      <c r="I1338" s="96" t="str">
        <f>VLOOKUP(V1338,'Linien - BU'!A:B,2,FALSE)</f>
        <v>BU1</v>
      </c>
      <c r="J1338" s="97">
        <f t="shared" si="140"/>
        <v>23</v>
      </c>
      <c r="K1338" s="98">
        <f>Abfalldokumentation!$E1338</f>
        <v>44494</v>
      </c>
      <c r="L1338" s="97" t="str">
        <f>IFERROR(IF(AND(OR(Abfalldokumentation!$I1338="BU3",Abfalldokumentation!$I1338="Verkauf"),Abfalldokumentation!$N1338="Schimmel",Abfalldokumentation!$O1338="keinen Abnehmer/kein Schälpersonal"),"Div. Zipfel, ES ohne Verwendung",VLOOKUP(Abfalldokumentation!$M1338,Produktgruppen!A:B,2,FALSE)),"-")</f>
        <v>Rest</v>
      </c>
      <c r="M1338" s="99" t="str">
        <f>IFERROR(VLOOKUP(Abfalldokumentation!$W1338,Artikel!A:C,3,FALSE),Abfalldokumentation!$W1338)</f>
        <v>-</v>
      </c>
      <c r="N1338" s="100" t="str">
        <f>VLOOKUP(D1338,'Liste Gründe'!A:D,2,FALSE)</f>
        <v>Linienbezogen</v>
      </c>
      <c r="O1338" s="98" t="str">
        <f>IF(ISBLANK(F1338),VLOOKUP(Abfalldokumentation!$X1338,'Liste Gründe'!A:D,3,FALSE),F1338)</f>
        <v>Bodenabfall Abfüllung</v>
      </c>
      <c r="P1338" s="100" t="str">
        <f>IF(ISBLANK(Abfalldokumentation!$G1338),"-",Abfalldokumentation!$G1338)</f>
        <v>-</v>
      </c>
      <c r="Q1338" s="99">
        <f t="shared" si="141"/>
        <v>43</v>
      </c>
      <c r="R1338" s="100" t="str">
        <f t="shared" si="142"/>
        <v>Produkte</v>
      </c>
      <c r="S1338" s="100" t="str">
        <f t="shared" si="143"/>
        <v>BUs</v>
      </c>
      <c r="T1338" s="100" t="str">
        <f t="shared" si="144"/>
        <v>Symptome</v>
      </c>
      <c r="U1338" s="100" t="str">
        <f>IFERROR(VLOOKUP(Abfalldokumentation!$W1338,Kennzahlen!S:U,3,FALSE)*Abfalldokumentation!$J1338,"0")</f>
        <v>0</v>
      </c>
      <c r="V1338" s="99">
        <f>IF(ISBLANK(A1338),VLOOKUP(Abfalldokumentation!$W1338,'Linien - BU'!R:S,2,FALSE),A1338)</f>
        <v>3010</v>
      </c>
      <c r="W1338" s="95" t="str">
        <f t="shared" si="145"/>
        <v>-</v>
      </c>
      <c r="X1338" s="108">
        <f t="shared" si="146"/>
        <v>31</v>
      </c>
      <c r="Y1338"/>
      <c r="Z1338" s="3"/>
      <c r="AB1338" s="3"/>
      <c r="AC1338" s="34"/>
      <c r="AD1338" s="3"/>
      <c r="AE1338" s="3"/>
      <c r="AF1338" s="34"/>
      <c r="AG1338" s="34"/>
      <c r="AH1338" s="34"/>
      <c r="AI1338" s="3"/>
      <c r="AL1338" s="3"/>
      <c r="AM1338" s="3"/>
      <c r="AN1338" s="3"/>
    </row>
    <row r="1339" spans="1:42" ht="30" customHeight="1" x14ac:dyDescent="0.25">
      <c r="A1339" s="56" t="s">
        <v>63</v>
      </c>
      <c r="B1339" s="57" t="s">
        <v>36</v>
      </c>
      <c r="C1339" s="57">
        <v>227</v>
      </c>
      <c r="D1339" s="57">
        <v>30</v>
      </c>
      <c r="E1339" s="58">
        <v>44494</v>
      </c>
      <c r="F1339" s="59"/>
      <c r="G1339" s="57"/>
      <c r="H1339" s="66" t="str">
        <f>IFERROR(VLOOKUP(Abfalldokumentation!$B1339,Artikel!A:C,3,FALSE),Abfalldokumentation!$B1339)</f>
        <v>-</v>
      </c>
      <c r="I1339" s="90" t="str">
        <f>VLOOKUP(V1339,'Linien - BU'!A:B,2,FALSE)</f>
        <v>BU1</v>
      </c>
      <c r="J1339" s="91">
        <f t="shared" si="140"/>
        <v>227</v>
      </c>
      <c r="K1339" s="92">
        <f>Abfalldokumentation!$E1339</f>
        <v>44494</v>
      </c>
      <c r="L1339" s="91" t="str">
        <f>IFERROR(IF(AND(OR(Abfalldokumentation!$I1339="BU3",Abfalldokumentation!$I1339="Verkauf"),Abfalldokumentation!$N1339="Schimmel",Abfalldokumentation!$O1339="keinen Abnehmer/kein Schälpersonal"),"Div. Zipfel, ES ohne Verwendung",VLOOKUP(Abfalldokumentation!$M1339,Produktgruppen!A:B,2,FALSE)),"-")</f>
        <v>Rest</v>
      </c>
      <c r="M1339" s="93" t="str">
        <f>IFERROR(VLOOKUP(Abfalldokumentation!$W1339,Artikel!A:C,3,FALSE),Abfalldokumentation!$W1339)</f>
        <v>-</v>
      </c>
      <c r="N1339" s="94" t="str">
        <f>VLOOKUP(D1339,'Liste Gründe'!A:D,2,FALSE)</f>
        <v>Linienbezogen</v>
      </c>
      <c r="O1339" s="92" t="str">
        <f>IF(ISBLANK(F1339),VLOOKUP(Abfalldokumentation!$X1339,'Liste Gründe'!A:D,3,FALSE),F1339)</f>
        <v>Maschinenabfall</v>
      </c>
      <c r="P1339" s="94" t="str">
        <f>IF(ISBLANK(Abfalldokumentation!$G1339),"-",Abfalldokumentation!$G1339)</f>
        <v>-</v>
      </c>
      <c r="Q1339" s="93">
        <f t="shared" si="141"/>
        <v>43</v>
      </c>
      <c r="R1339" s="94" t="str">
        <f t="shared" si="142"/>
        <v>Produkte</v>
      </c>
      <c r="S1339" s="94" t="str">
        <f t="shared" si="143"/>
        <v>BUs</v>
      </c>
      <c r="T1339" s="94" t="str">
        <f t="shared" si="144"/>
        <v>Symptome</v>
      </c>
      <c r="U1339" s="94" t="str">
        <f>IFERROR(VLOOKUP(Abfalldokumentation!$W1339,Kennzahlen!S:U,3,FALSE)*Abfalldokumentation!$J1339,"0")</f>
        <v>0</v>
      </c>
      <c r="V1339" s="93" t="str">
        <f>IF(ISBLANK(A1339),VLOOKUP(Abfalldokumentation!$W1339,'Linien - BU'!R:S,2,FALSE),A1339)</f>
        <v>Abfüllung</v>
      </c>
      <c r="W1339" s="95" t="str">
        <f t="shared" si="145"/>
        <v>-</v>
      </c>
      <c r="X1339" s="108">
        <f t="shared" si="146"/>
        <v>30</v>
      </c>
      <c r="Y1339"/>
      <c r="Z1339" s="3"/>
      <c r="AB1339" s="3"/>
      <c r="AC1339" s="34"/>
      <c r="AD1339" s="3"/>
      <c r="AE1339" s="3"/>
      <c r="AF1339" s="34"/>
      <c r="AG1339" s="34"/>
      <c r="AH1339" s="34"/>
      <c r="AI1339" s="3"/>
      <c r="AL1339" s="3"/>
      <c r="AM1339" s="3"/>
      <c r="AN1339" s="3"/>
    </row>
    <row r="1340" spans="1:42" ht="30" customHeight="1" x14ac:dyDescent="0.25">
      <c r="A1340" s="50" t="s">
        <v>37</v>
      </c>
      <c r="B1340" s="51" t="s">
        <v>36</v>
      </c>
      <c r="C1340" s="51">
        <f>156.4-62</f>
        <v>94.4</v>
      </c>
      <c r="D1340" s="51">
        <v>30</v>
      </c>
      <c r="E1340" s="52">
        <v>44494</v>
      </c>
      <c r="F1340" s="53"/>
      <c r="G1340" s="51"/>
      <c r="H1340" s="65" t="str">
        <f>IFERROR(VLOOKUP(Abfalldokumentation!$B1340,Artikel!A:C,3,FALSE),Abfalldokumentation!$B1340)</f>
        <v>-</v>
      </c>
      <c r="I1340" s="96" t="str">
        <f>VLOOKUP(V1340,'Linien - BU'!A:B,2,FALSE)</f>
        <v>BU3</v>
      </c>
      <c r="J1340" s="97">
        <f t="shared" si="140"/>
        <v>94.4</v>
      </c>
      <c r="K1340" s="98">
        <f>Abfalldokumentation!$E1340</f>
        <v>44494</v>
      </c>
      <c r="L1340" s="97" t="str">
        <f>IFERROR(IF(AND(OR(Abfalldokumentation!$I1340="BU3",Abfalldokumentation!$I1340="Verkauf"),Abfalldokumentation!$N1340="Schimmel",Abfalldokumentation!$O1340="keinen Abnehmer/kein Schälpersonal"),"Div. Zipfel, ES ohne Verwendung",VLOOKUP(Abfalldokumentation!$M1340,Produktgruppen!A:B,2,FALSE)),"-")</f>
        <v>Rest</v>
      </c>
      <c r="M1340" s="99" t="str">
        <f>IFERROR(VLOOKUP(Abfalldokumentation!$W1340,Artikel!A:C,3,FALSE),Abfalldokumentation!$W1340)</f>
        <v>-</v>
      </c>
      <c r="N1340" s="100" t="str">
        <f>VLOOKUP(D1340,'Liste Gründe'!A:D,2,FALSE)</f>
        <v>Linienbezogen</v>
      </c>
      <c r="O1340" s="98" t="str">
        <f>IF(ISBLANK(F1340),VLOOKUP(Abfalldokumentation!$X1340,'Liste Gründe'!A:D,3,FALSE),F1340)</f>
        <v>Maschinenabfall</v>
      </c>
      <c r="P1340" s="100" t="str">
        <f>IF(ISBLANK(Abfalldokumentation!$G1340),"-",Abfalldokumentation!$G1340)</f>
        <v>-</v>
      </c>
      <c r="Q1340" s="99">
        <f t="shared" si="141"/>
        <v>43</v>
      </c>
      <c r="R1340" s="100" t="str">
        <f t="shared" si="142"/>
        <v>Produkte</v>
      </c>
      <c r="S1340" s="100" t="str">
        <f t="shared" si="143"/>
        <v>BUs</v>
      </c>
      <c r="T1340" s="100" t="str">
        <f t="shared" si="144"/>
        <v>Symptome</v>
      </c>
      <c r="U1340" s="100" t="str">
        <f>IFERROR(VLOOKUP(Abfalldokumentation!$W1340,Kennzahlen!S:U,3,FALSE)*Abfalldokumentation!$J1340,"0")</f>
        <v>0</v>
      </c>
      <c r="V1340" s="99" t="str">
        <f>IF(ISBLANK(A1340),VLOOKUP(Abfalldokumentation!$W1340,'Linien - BU'!R:S,2,FALSE),A1340)</f>
        <v>L33</v>
      </c>
      <c r="W1340" s="95" t="str">
        <f t="shared" si="145"/>
        <v>-</v>
      </c>
      <c r="X1340" s="108">
        <f t="shared" si="146"/>
        <v>30</v>
      </c>
      <c r="Z1340"/>
      <c r="AA1340"/>
      <c r="AB1340" s="3"/>
      <c r="AC1340" s="34"/>
      <c r="AD1340" s="3"/>
      <c r="AH1340" s="34"/>
      <c r="AK1340" s="3"/>
      <c r="AN1340" s="3"/>
      <c r="AO1340" s="3"/>
      <c r="AP1340" s="3"/>
    </row>
    <row r="1341" spans="1:42" ht="30" customHeight="1" x14ac:dyDescent="0.25">
      <c r="A1341" s="56" t="s">
        <v>117</v>
      </c>
      <c r="B1341" s="57" t="s">
        <v>36</v>
      </c>
      <c r="C1341" s="57">
        <v>15</v>
      </c>
      <c r="D1341" s="57">
        <v>30</v>
      </c>
      <c r="E1341" s="58">
        <v>44494</v>
      </c>
      <c r="F1341" s="59"/>
      <c r="G1341" s="57"/>
      <c r="H1341" s="66" t="str">
        <f>IFERROR(VLOOKUP(Abfalldokumentation!$B1341,Artikel!A:C,3,FALSE),Abfalldokumentation!$B1341)</f>
        <v>-</v>
      </c>
      <c r="I1341" s="90" t="str">
        <f>VLOOKUP(V1341,'Linien - BU'!A:B,2,FALSE)</f>
        <v>BU4</v>
      </c>
      <c r="J1341" s="91">
        <f t="shared" si="140"/>
        <v>15</v>
      </c>
      <c r="K1341" s="92">
        <f>Abfalldokumentation!$E1341</f>
        <v>44494</v>
      </c>
      <c r="L1341" s="91" t="str">
        <f>IFERROR(IF(AND(OR(Abfalldokumentation!$I1341="BU3",Abfalldokumentation!$I1341="Verkauf"),Abfalldokumentation!$N1341="Schimmel",Abfalldokumentation!$O1341="keinen Abnehmer/kein Schälpersonal"),"Div. Zipfel, ES ohne Verwendung",VLOOKUP(Abfalldokumentation!$M1341,Produktgruppen!A:B,2,FALSE)),"-")</f>
        <v>Rest</v>
      </c>
      <c r="M1341" s="93" t="str">
        <f>IFERROR(VLOOKUP(Abfalldokumentation!$W1341,Artikel!A:C,3,FALSE),Abfalldokumentation!$W1341)</f>
        <v>-</v>
      </c>
      <c r="N1341" s="94" t="str">
        <f>VLOOKUP(D1341,'Liste Gründe'!A:D,2,FALSE)</f>
        <v>Linienbezogen</v>
      </c>
      <c r="O1341" s="92" t="str">
        <f>IF(ISBLANK(F1341),VLOOKUP(Abfalldokumentation!$X1341,'Liste Gründe'!A:D,3,FALSE),F1341)</f>
        <v>Maschinenabfall</v>
      </c>
      <c r="P1341" s="94" t="str">
        <f>IF(ISBLANK(Abfalldokumentation!$G1341),"-",Abfalldokumentation!$G1341)</f>
        <v>-</v>
      </c>
      <c r="Q1341" s="93">
        <f t="shared" si="141"/>
        <v>43</v>
      </c>
      <c r="R1341" s="94" t="str">
        <f t="shared" si="142"/>
        <v>Produkte</v>
      </c>
      <c r="S1341" s="94" t="str">
        <f t="shared" si="143"/>
        <v>BUs</v>
      </c>
      <c r="T1341" s="94" t="str">
        <f t="shared" si="144"/>
        <v>Symptome</v>
      </c>
      <c r="U1341" s="94" t="str">
        <f>IFERROR(VLOOKUP(Abfalldokumentation!$W1341,Kennzahlen!S:U,3,FALSE)*Abfalldokumentation!$J1341,"0")</f>
        <v>0</v>
      </c>
      <c r="V1341" s="93" t="str">
        <f>IF(ISBLANK(A1341),VLOOKUP(Abfalldokumentation!$W1341,'Linien - BU'!R:S,2,FALSE),A1341)</f>
        <v>Bu4</v>
      </c>
      <c r="W1341" s="95" t="str">
        <f t="shared" si="145"/>
        <v>-</v>
      </c>
      <c r="X1341" s="108">
        <f t="shared" si="146"/>
        <v>30</v>
      </c>
      <c r="Z1341"/>
      <c r="AA1341"/>
      <c r="AB1341" s="3"/>
      <c r="AC1341" s="34"/>
      <c r="AD1341" s="3"/>
      <c r="AH1341" s="34"/>
      <c r="AK1341" s="3"/>
      <c r="AN1341" s="3"/>
      <c r="AO1341" s="3"/>
      <c r="AP1341" s="3"/>
    </row>
    <row r="1342" spans="1:42" ht="30" customHeight="1" x14ac:dyDescent="0.25">
      <c r="A1342" s="50" t="s">
        <v>309</v>
      </c>
      <c r="B1342" s="51" t="s">
        <v>36</v>
      </c>
      <c r="C1342" s="51">
        <v>44</v>
      </c>
      <c r="D1342" s="51">
        <v>30</v>
      </c>
      <c r="E1342" s="52">
        <v>44494</v>
      </c>
      <c r="F1342" s="53"/>
      <c r="G1342" s="51"/>
      <c r="H1342" s="65" t="str">
        <f>IFERROR(VLOOKUP(Abfalldokumentation!$B1342,Artikel!A:C,3,FALSE),Abfalldokumentation!$B1342)</f>
        <v>-</v>
      </c>
      <c r="I1342" s="96" t="str">
        <f>VLOOKUP(V1342,'Linien - BU'!A:B,2,FALSE)</f>
        <v>BU3</v>
      </c>
      <c r="J1342" s="97">
        <f t="shared" si="140"/>
        <v>44</v>
      </c>
      <c r="K1342" s="98">
        <f>Abfalldokumentation!$E1342</f>
        <v>44494</v>
      </c>
      <c r="L1342" s="97" t="str">
        <f>IFERROR(IF(AND(OR(Abfalldokumentation!$I1342="BU3",Abfalldokumentation!$I1342="Verkauf"),Abfalldokumentation!$N1342="Schimmel",Abfalldokumentation!$O1342="keinen Abnehmer/kein Schälpersonal"),"Div. Zipfel, ES ohne Verwendung",VLOOKUP(Abfalldokumentation!$M1342,Produktgruppen!A:B,2,FALSE)),"-")</f>
        <v>Rest</v>
      </c>
      <c r="M1342" s="99" t="str">
        <f>IFERROR(VLOOKUP(Abfalldokumentation!$W1342,Artikel!A:C,3,FALSE),Abfalldokumentation!$W1342)</f>
        <v>-</v>
      </c>
      <c r="N1342" s="100" t="str">
        <f>VLOOKUP(D1342,'Liste Gründe'!A:D,2,FALSE)</f>
        <v>Linienbezogen</v>
      </c>
      <c r="O1342" s="98" t="str">
        <f>IF(ISBLANK(F1342),VLOOKUP(Abfalldokumentation!$X1342,'Liste Gründe'!A:D,3,FALSE),F1342)</f>
        <v>Maschinenabfall</v>
      </c>
      <c r="P1342" s="100" t="str">
        <f>IF(ISBLANK(Abfalldokumentation!$G1342),"-",Abfalldokumentation!$G1342)</f>
        <v>-</v>
      </c>
      <c r="Q1342" s="99">
        <f t="shared" si="141"/>
        <v>43</v>
      </c>
      <c r="R1342" s="100" t="str">
        <f t="shared" si="142"/>
        <v>Produkte</v>
      </c>
      <c r="S1342" s="100" t="str">
        <f t="shared" si="143"/>
        <v>BUs</v>
      </c>
      <c r="T1342" s="100" t="str">
        <f t="shared" si="144"/>
        <v>Symptome</v>
      </c>
      <c r="U1342" s="100" t="str">
        <f>IFERROR(VLOOKUP(Abfalldokumentation!$W1342,Kennzahlen!S:U,3,FALSE)*Abfalldokumentation!$J1342,"0")</f>
        <v>0</v>
      </c>
      <c r="V1342" s="99" t="str">
        <f>IF(ISBLANK(A1342),VLOOKUP(Abfalldokumentation!$W1342,'Linien - BU'!R:S,2,FALSE),A1342)</f>
        <v>Spezialitäten</v>
      </c>
      <c r="W1342" s="95" t="str">
        <f t="shared" si="145"/>
        <v>-</v>
      </c>
      <c r="X1342" s="108">
        <f t="shared" si="146"/>
        <v>30</v>
      </c>
      <c r="Z1342"/>
      <c r="AA1342"/>
      <c r="AB1342" s="3"/>
      <c r="AC1342" s="34"/>
      <c r="AD1342" s="3"/>
      <c r="AH1342" s="34"/>
      <c r="AK1342" s="3"/>
      <c r="AN1342" s="3"/>
      <c r="AO1342" s="3"/>
      <c r="AP1342" s="3"/>
    </row>
    <row r="1343" spans="1:42" ht="30" customHeight="1" x14ac:dyDescent="0.25">
      <c r="A1343" s="56" t="s">
        <v>7</v>
      </c>
      <c r="B1343" s="57" t="s">
        <v>36</v>
      </c>
      <c r="C1343" s="57">
        <f>23.8+55.2</f>
        <v>79</v>
      </c>
      <c r="D1343" s="57">
        <v>30</v>
      </c>
      <c r="E1343" s="58">
        <v>44494</v>
      </c>
      <c r="F1343" s="59"/>
      <c r="G1343" s="57"/>
      <c r="H1343" s="66" t="str">
        <f>IFERROR(VLOOKUP(Abfalldokumentation!$B1343,Artikel!A:C,3,FALSE),Abfalldokumentation!$B1343)</f>
        <v>-</v>
      </c>
      <c r="I1343" s="90" t="str">
        <f>VLOOKUP(V1343,'Linien - BU'!A:B,2,FALSE)</f>
        <v>BU2</v>
      </c>
      <c r="J1343" s="91">
        <f t="shared" si="140"/>
        <v>79</v>
      </c>
      <c r="K1343" s="92">
        <f>Abfalldokumentation!$E1343</f>
        <v>44494</v>
      </c>
      <c r="L1343" s="91" t="str">
        <f>IFERROR(IF(AND(OR(Abfalldokumentation!$I1343="BU3",Abfalldokumentation!$I1343="Verkauf"),Abfalldokumentation!$N1343="Schimmel",Abfalldokumentation!$O1343="keinen Abnehmer/kein Schälpersonal"),"Div. Zipfel, ES ohne Verwendung",VLOOKUP(Abfalldokumentation!$M1343,Produktgruppen!A:B,2,FALSE)),"-")</f>
        <v>Rest</v>
      </c>
      <c r="M1343" s="93" t="str">
        <f>IFERROR(VLOOKUP(Abfalldokumentation!$W1343,Artikel!A:C,3,FALSE),Abfalldokumentation!$W1343)</f>
        <v>-</v>
      </c>
      <c r="N1343" s="94" t="str">
        <f>VLOOKUP(D1343,'Liste Gründe'!A:D,2,FALSE)</f>
        <v>Linienbezogen</v>
      </c>
      <c r="O1343" s="92" t="str">
        <f>IF(ISBLANK(F1343),VLOOKUP(Abfalldokumentation!$X1343,'Liste Gründe'!A:D,3,FALSE),F1343)</f>
        <v>Maschinenabfall</v>
      </c>
      <c r="P1343" s="94" t="str">
        <f>IF(ISBLANK(Abfalldokumentation!$G1343),"-",Abfalldokumentation!$G1343)</f>
        <v>-</v>
      </c>
      <c r="Q1343" s="93">
        <f t="shared" si="141"/>
        <v>43</v>
      </c>
      <c r="R1343" s="94" t="str">
        <f t="shared" si="142"/>
        <v>Produkte</v>
      </c>
      <c r="S1343" s="94" t="str">
        <f t="shared" si="143"/>
        <v>BUs</v>
      </c>
      <c r="T1343" s="94" t="str">
        <f t="shared" si="144"/>
        <v>Symptome</v>
      </c>
      <c r="U1343" s="94" t="str">
        <f>IFERROR(VLOOKUP(Abfalldokumentation!$W1343,Kennzahlen!S:U,3,FALSE)*Abfalldokumentation!$J1343,"0")</f>
        <v>0</v>
      </c>
      <c r="V1343" s="93" t="str">
        <f>IF(ISBLANK(A1343),VLOOKUP(Abfalldokumentation!$W1343,'Linien - BU'!R:S,2,FALSE),A1343)</f>
        <v>BU2</v>
      </c>
      <c r="W1343" s="95" t="str">
        <f t="shared" si="145"/>
        <v>-</v>
      </c>
      <c r="X1343" s="108">
        <f t="shared" si="146"/>
        <v>30</v>
      </c>
      <c r="Z1343"/>
      <c r="AA1343"/>
      <c r="AB1343" s="3"/>
      <c r="AC1343" s="34"/>
      <c r="AD1343" s="3"/>
      <c r="AH1343" s="34"/>
      <c r="AK1343" s="3"/>
      <c r="AN1343" s="3"/>
      <c r="AO1343" s="3"/>
      <c r="AP1343" s="3"/>
    </row>
    <row r="1344" spans="1:42" ht="30" customHeight="1" x14ac:dyDescent="0.25">
      <c r="A1344" s="50" t="s">
        <v>372</v>
      </c>
      <c r="B1344" s="51" t="s">
        <v>36</v>
      </c>
      <c r="C1344" s="51">
        <v>26.2</v>
      </c>
      <c r="D1344" s="51">
        <v>30</v>
      </c>
      <c r="E1344" s="52">
        <v>44494</v>
      </c>
      <c r="F1344" s="53"/>
      <c r="G1344" s="51"/>
      <c r="H1344" s="65" t="str">
        <f>IFERROR(VLOOKUP(Abfalldokumentation!$B1344,Artikel!A:C,3,FALSE),Abfalldokumentation!$B1344)</f>
        <v>-</v>
      </c>
      <c r="I1344" s="96" t="str">
        <f>VLOOKUP(V1344,'Linien - BU'!A:B,2,FALSE)</f>
        <v>BU3</v>
      </c>
      <c r="J1344" s="97">
        <f t="shared" si="140"/>
        <v>26.2</v>
      </c>
      <c r="K1344" s="98">
        <f>Abfalldokumentation!$E1344</f>
        <v>44494</v>
      </c>
      <c r="L1344" s="97" t="str">
        <f>IFERROR(IF(AND(OR(Abfalldokumentation!$I1344="BU3",Abfalldokumentation!$I1344="Verkauf"),Abfalldokumentation!$N1344="Schimmel",Abfalldokumentation!$O1344="keinen Abnehmer/kein Schälpersonal"),"Div. Zipfel, ES ohne Verwendung",VLOOKUP(Abfalldokumentation!$M1344,Produktgruppen!A:B,2,FALSE)),"-")</f>
        <v>Rest</v>
      </c>
      <c r="M1344" s="99" t="str">
        <f>IFERROR(VLOOKUP(Abfalldokumentation!$W1344,Artikel!A:C,3,FALSE),Abfalldokumentation!$W1344)</f>
        <v>-</v>
      </c>
      <c r="N1344" s="100" t="str">
        <f>VLOOKUP(D1344,'Liste Gründe'!A:D,2,FALSE)</f>
        <v>Linienbezogen</v>
      </c>
      <c r="O1344" s="98" t="str">
        <f>IF(ISBLANK(F1344),VLOOKUP(Abfalldokumentation!$X1344,'Liste Gründe'!A:D,3,FALSE),F1344)</f>
        <v>Maschinenabfall</v>
      </c>
      <c r="P1344" s="100" t="str">
        <f>IF(ISBLANK(Abfalldokumentation!$G1344),"-",Abfalldokumentation!$G1344)</f>
        <v>-</v>
      </c>
      <c r="Q1344" s="99">
        <f t="shared" si="141"/>
        <v>43</v>
      </c>
      <c r="R1344" s="100" t="str">
        <f t="shared" si="142"/>
        <v>Produkte</v>
      </c>
      <c r="S1344" s="100" t="str">
        <f t="shared" si="143"/>
        <v>BUs</v>
      </c>
      <c r="T1344" s="100" t="str">
        <f t="shared" si="144"/>
        <v>Symptome</v>
      </c>
      <c r="U1344" s="100" t="str">
        <f>IFERROR(VLOOKUP(Abfalldokumentation!$W1344,Kennzahlen!S:U,3,FALSE)*Abfalldokumentation!$J1344,"0")</f>
        <v>0</v>
      </c>
      <c r="V1344" s="99" t="str">
        <f>IF(ISBLANK(A1344),VLOOKUP(Abfalldokumentation!$W1344,'Linien - BU'!R:S,2,FALSE),A1344)</f>
        <v>L35</v>
      </c>
      <c r="W1344" s="95" t="str">
        <f t="shared" si="145"/>
        <v>-</v>
      </c>
      <c r="X1344" s="108">
        <f t="shared" si="146"/>
        <v>30</v>
      </c>
      <c r="Z1344"/>
      <c r="AA1344"/>
      <c r="AB1344" s="3"/>
      <c r="AC1344" s="34"/>
      <c r="AD1344" s="3"/>
      <c r="AH1344" s="34"/>
      <c r="AK1344" s="3"/>
      <c r="AN1344" s="3"/>
      <c r="AO1344" s="3"/>
      <c r="AP1344" s="3"/>
    </row>
    <row r="1345" spans="1:42" ht="30" customHeight="1" x14ac:dyDescent="0.25">
      <c r="A1345" s="56" t="s">
        <v>41</v>
      </c>
      <c r="B1345" s="57" t="s">
        <v>36</v>
      </c>
      <c r="C1345" s="57">
        <f>222+123</f>
        <v>345</v>
      </c>
      <c r="D1345" s="57">
        <v>10</v>
      </c>
      <c r="E1345" s="58">
        <v>44494</v>
      </c>
      <c r="F1345" s="59"/>
      <c r="G1345" s="57"/>
      <c r="H1345" s="66" t="str">
        <f>IFERROR(VLOOKUP(Abfalldokumentation!$B1345,Artikel!A:C,3,FALSE),Abfalldokumentation!$B1345)</f>
        <v>-</v>
      </c>
      <c r="I1345" s="90" t="str">
        <f>VLOOKUP(V1345,'Linien - BU'!A:B,2,FALSE)</f>
        <v>BU1</v>
      </c>
      <c r="J1345" s="91">
        <f t="shared" si="140"/>
        <v>345</v>
      </c>
      <c r="K1345" s="92">
        <f>Abfalldokumentation!$E1345</f>
        <v>44494</v>
      </c>
      <c r="L1345" s="91" t="str">
        <f>IFERROR(IF(AND(OR(Abfalldokumentation!$I1345="BU3",Abfalldokumentation!$I1345="Verkauf"),Abfalldokumentation!$N1345="Schimmel",Abfalldokumentation!$O1345="keinen Abnehmer/kein Schälpersonal"),"Div. Zipfel, ES ohne Verwendung",VLOOKUP(Abfalldokumentation!$M1345,Produktgruppen!A:B,2,FALSE)),"-")</f>
        <v>Rest</v>
      </c>
      <c r="M1345" s="93" t="str">
        <f>IFERROR(VLOOKUP(Abfalldokumentation!$W1345,Artikel!A:C,3,FALSE),Abfalldokumentation!$W1345)</f>
        <v>-</v>
      </c>
      <c r="N1345" s="94" t="str">
        <f>VLOOKUP(D1345,'Liste Gründe'!A:D,2,FALSE)</f>
        <v>Linienbezogen</v>
      </c>
      <c r="O1345" s="92" t="str">
        <f>IF(ISBLANK(F1345),VLOOKUP(Abfalldokumentation!$X1345,'Liste Gründe'!A:D,3,FALSE),F1345)</f>
        <v>Reinigung</v>
      </c>
      <c r="P1345" s="94" t="str">
        <f>IF(ISBLANK(Abfalldokumentation!$G1345),"-",Abfalldokumentation!$G1345)</f>
        <v>-</v>
      </c>
      <c r="Q1345" s="93">
        <f t="shared" si="141"/>
        <v>43</v>
      </c>
      <c r="R1345" s="94" t="str">
        <f t="shared" si="142"/>
        <v>Produkte</v>
      </c>
      <c r="S1345" s="94" t="str">
        <f t="shared" si="143"/>
        <v>BUs</v>
      </c>
      <c r="T1345" s="94" t="str">
        <f t="shared" si="144"/>
        <v>Symptome</v>
      </c>
      <c r="U1345" s="94" t="str">
        <f>IFERROR(VLOOKUP(Abfalldokumentation!$W1345,Kennzahlen!S:U,3,FALSE)*Abfalldokumentation!$J1345,"0")</f>
        <v>0</v>
      </c>
      <c r="V1345" s="93" t="str">
        <f>IF(ISBLANK(A1345),VLOOKUP(Abfalldokumentation!$W1345,'Linien - BU'!R:S,2,FALSE),A1345)</f>
        <v>Schmelze</v>
      </c>
      <c r="W1345" s="95" t="str">
        <f t="shared" si="145"/>
        <v>-</v>
      </c>
      <c r="X1345" s="108">
        <f t="shared" si="146"/>
        <v>10</v>
      </c>
      <c r="Z1345"/>
      <c r="AA1345"/>
      <c r="AB1345" s="3"/>
      <c r="AC1345" s="34"/>
      <c r="AD1345" s="3"/>
      <c r="AH1345" s="34"/>
      <c r="AK1345" s="3"/>
      <c r="AN1345" s="3"/>
      <c r="AO1345" s="3"/>
      <c r="AP1345" s="3"/>
    </row>
    <row r="1346" spans="1:42" ht="30" customHeight="1" x14ac:dyDescent="0.25">
      <c r="A1346" s="50" t="s">
        <v>59</v>
      </c>
      <c r="B1346" s="51" t="s">
        <v>36</v>
      </c>
      <c r="C1346" s="51">
        <v>3.5</v>
      </c>
      <c r="D1346" s="51">
        <v>74</v>
      </c>
      <c r="E1346" s="52">
        <v>44494</v>
      </c>
      <c r="F1346" s="53"/>
      <c r="G1346" s="51"/>
      <c r="H1346" s="65" t="str">
        <f>IFERROR(VLOOKUP(Abfalldokumentation!$B1346,Artikel!A:C,3,FALSE),Abfalldokumentation!$B1346)</f>
        <v>-</v>
      </c>
      <c r="I1346" s="96" t="str">
        <f>VLOOKUP(V1346,'Linien - BU'!A:B,2,FALSE)</f>
        <v>Rest</v>
      </c>
      <c r="J1346" s="97">
        <f t="shared" ref="J1346:J1409" si="147">C1346</f>
        <v>3.5</v>
      </c>
      <c r="K1346" s="98">
        <f>Abfalldokumentation!$E1346</f>
        <v>44494</v>
      </c>
      <c r="L1346" s="97" t="str">
        <f>IFERROR(IF(AND(OR(Abfalldokumentation!$I1346="BU3",Abfalldokumentation!$I1346="Verkauf"),Abfalldokumentation!$N1346="Schimmel",Abfalldokumentation!$O1346="keinen Abnehmer/kein Schälpersonal"),"Div. Zipfel, ES ohne Verwendung",VLOOKUP(Abfalldokumentation!$M1346,Produktgruppen!A:B,2,FALSE)),"-")</f>
        <v>Rest</v>
      </c>
      <c r="M1346" s="99" t="str">
        <f>IFERROR(VLOOKUP(Abfalldokumentation!$W1346,Artikel!A:C,3,FALSE),Abfalldokumentation!$W1346)</f>
        <v>-</v>
      </c>
      <c r="N1346" s="100" t="str">
        <f>VLOOKUP(D1346,'Liste Gründe'!A:D,2,FALSE)</f>
        <v>Qualitätssicherung</v>
      </c>
      <c r="O1346" s="98" t="str">
        <f>IF(ISBLANK(F1346),VLOOKUP(Abfalldokumentation!$X1346,'Liste Gründe'!A:D,3,FALSE),F1346)</f>
        <v>Sensorik</v>
      </c>
      <c r="P1346" s="100" t="str">
        <f>IF(ISBLANK(Abfalldokumentation!$G1346),"-",Abfalldokumentation!$G1346)</f>
        <v>-</v>
      </c>
      <c r="Q1346" s="99">
        <f t="shared" ref="Q1346:Q1409" si="148">_xlfn.ISOWEEKNUM(K1346)</f>
        <v>43</v>
      </c>
      <c r="R1346" s="100" t="str">
        <f t="shared" ref="R1346:R1409" si="149">"Produkte"</f>
        <v>Produkte</v>
      </c>
      <c r="S1346" s="100" t="str">
        <f t="shared" ref="S1346:S1409" si="150">"BUs"</f>
        <v>BUs</v>
      </c>
      <c r="T1346" s="100" t="str">
        <f t="shared" ref="T1346:T1409" si="151">"Symptome"</f>
        <v>Symptome</v>
      </c>
      <c r="U1346" s="100" t="str">
        <f>IFERROR(VLOOKUP(Abfalldokumentation!$W1346,Kennzahlen!S:U,3,FALSE)*Abfalldokumentation!$J1346,"0")</f>
        <v>0</v>
      </c>
      <c r="V1346" s="99" t="str">
        <f>IF(ISBLANK(A1346),VLOOKUP(Abfalldokumentation!$W1346,'Linien - BU'!R:S,2,FALSE),A1346)</f>
        <v>Labor</v>
      </c>
      <c r="W1346" s="95" t="str">
        <f t="shared" ref="W1346:W1409" si="152">B1346</f>
        <v>-</v>
      </c>
      <c r="X1346" s="108">
        <f t="shared" ref="X1346:X1409" si="153">D1346</f>
        <v>74</v>
      </c>
      <c r="Z1346"/>
      <c r="AA1346"/>
      <c r="AB1346" s="3"/>
      <c r="AC1346" s="34"/>
      <c r="AD1346" s="3"/>
      <c r="AH1346" s="34"/>
      <c r="AK1346" s="3"/>
      <c r="AN1346" s="3"/>
      <c r="AO1346" s="3"/>
      <c r="AP1346" s="3"/>
    </row>
    <row r="1347" spans="1:42" ht="30" customHeight="1" x14ac:dyDescent="0.25">
      <c r="A1347" s="56" t="s">
        <v>59</v>
      </c>
      <c r="B1347" s="57" t="s">
        <v>36</v>
      </c>
      <c r="C1347" s="57">
        <v>20</v>
      </c>
      <c r="D1347" s="57">
        <v>72</v>
      </c>
      <c r="E1347" s="58">
        <v>44494</v>
      </c>
      <c r="F1347" s="59"/>
      <c r="G1347" s="57"/>
      <c r="H1347" s="66" t="str">
        <f>IFERROR(VLOOKUP(Abfalldokumentation!$B1347,Artikel!A:C,3,FALSE),Abfalldokumentation!$B1347)</f>
        <v>-</v>
      </c>
      <c r="I1347" s="90" t="str">
        <f>VLOOKUP(V1347,'Linien - BU'!A:B,2,FALSE)</f>
        <v>Rest</v>
      </c>
      <c r="J1347" s="91">
        <f t="shared" si="147"/>
        <v>20</v>
      </c>
      <c r="K1347" s="92">
        <f>Abfalldokumentation!$E1347</f>
        <v>44494</v>
      </c>
      <c r="L1347" s="91" t="str">
        <f>IFERROR(IF(AND(OR(Abfalldokumentation!$I1347="BU3",Abfalldokumentation!$I1347="Verkauf"),Abfalldokumentation!$N1347="Schimmel",Abfalldokumentation!$O1347="keinen Abnehmer/kein Schälpersonal"),"Div. Zipfel, ES ohne Verwendung",VLOOKUP(Abfalldokumentation!$M1347,Produktgruppen!A:B,2,FALSE)),"-")</f>
        <v>Rest</v>
      </c>
      <c r="M1347" s="93" t="str">
        <f>IFERROR(VLOOKUP(Abfalldokumentation!$W1347,Artikel!A:C,3,FALSE),Abfalldokumentation!$W1347)</f>
        <v>-</v>
      </c>
      <c r="N1347" s="94" t="str">
        <f>VLOOKUP(D1347,'Liste Gründe'!A:D,2,FALSE)</f>
        <v>Qualitätssicherung</v>
      </c>
      <c r="O1347" s="92" t="str">
        <f>IF(ISBLANK(F1347),VLOOKUP(Abfalldokumentation!$X1347,'Liste Gründe'!A:D,3,FALSE),F1347)</f>
        <v>Muster</v>
      </c>
      <c r="P1347" s="94" t="str">
        <f>IF(ISBLANK(Abfalldokumentation!$G1347),"-",Abfalldokumentation!$G1347)</f>
        <v>-</v>
      </c>
      <c r="Q1347" s="93">
        <f t="shared" si="148"/>
        <v>43</v>
      </c>
      <c r="R1347" s="94" t="str">
        <f t="shared" si="149"/>
        <v>Produkte</v>
      </c>
      <c r="S1347" s="94" t="str">
        <f t="shared" si="150"/>
        <v>BUs</v>
      </c>
      <c r="T1347" s="94" t="str">
        <f t="shared" si="151"/>
        <v>Symptome</v>
      </c>
      <c r="U1347" s="94" t="str">
        <f>IFERROR(VLOOKUP(Abfalldokumentation!$W1347,Kennzahlen!S:U,3,FALSE)*Abfalldokumentation!$J1347,"0")</f>
        <v>0</v>
      </c>
      <c r="V1347" s="93" t="str">
        <f>IF(ISBLANK(A1347),VLOOKUP(Abfalldokumentation!$W1347,'Linien - BU'!R:S,2,FALSE),A1347)</f>
        <v>Labor</v>
      </c>
      <c r="W1347" s="95" t="str">
        <f t="shared" si="152"/>
        <v>-</v>
      </c>
      <c r="X1347" s="108">
        <f t="shared" si="153"/>
        <v>72</v>
      </c>
      <c r="Z1347"/>
      <c r="AA1347"/>
      <c r="AB1347" s="3"/>
      <c r="AC1347" s="34"/>
      <c r="AD1347" s="3"/>
      <c r="AH1347" s="34"/>
      <c r="AK1347" s="3"/>
      <c r="AN1347" s="3"/>
      <c r="AO1347" s="3"/>
      <c r="AP1347" s="3"/>
    </row>
    <row r="1348" spans="1:42" ht="30" customHeight="1" x14ac:dyDescent="0.25">
      <c r="A1348" s="50" t="s">
        <v>59</v>
      </c>
      <c r="B1348" s="53" t="s">
        <v>90</v>
      </c>
      <c r="C1348" s="51">
        <v>65.400000000000006</v>
      </c>
      <c r="D1348" s="51">
        <v>70</v>
      </c>
      <c r="E1348" s="52">
        <v>44494</v>
      </c>
      <c r="F1348" s="53"/>
      <c r="G1348" s="51"/>
      <c r="H1348" s="65" t="str">
        <f>IFERROR(VLOOKUP(Abfalldokumentation!$B1348,Artikel!A:C,3,FALSE),Abfalldokumentation!$B1348)</f>
        <v>Rückstellproben</v>
      </c>
      <c r="I1348" s="96" t="str">
        <f>VLOOKUP(V1348,'Linien - BU'!A:B,2,FALSE)</f>
        <v>Rest</v>
      </c>
      <c r="J1348" s="97">
        <f t="shared" si="147"/>
        <v>65.400000000000006</v>
      </c>
      <c r="K1348" s="98">
        <f>Abfalldokumentation!$E1348</f>
        <v>44494</v>
      </c>
      <c r="L1348" s="97" t="str">
        <f>IFERROR(IF(AND(OR(Abfalldokumentation!$I1348="BU3",Abfalldokumentation!$I1348="Verkauf"),Abfalldokumentation!$N1348="Schimmel",Abfalldokumentation!$O1348="keinen Abnehmer/kein Schälpersonal"),"Div. Zipfel, ES ohne Verwendung",VLOOKUP(Abfalldokumentation!$M1348,Produktgruppen!A:B,2,FALSE)),"-")</f>
        <v>Qualitätssicherung</v>
      </c>
      <c r="M1348" s="99" t="str">
        <f>IFERROR(VLOOKUP(Abfalldokumentation!$W1348,Artikel!A:C,3,FALSE),Abfalldokumentation!$W1348)</f>
        <v>Rückstellproben</v>
      </c>
      <c r="N1348" s="100" t="str">
        <f>VLOOKUP(D1348,'Liste Gründe'!A:D,2,FALSE)</f>
        <v>Qualitätssicherung</v>
      </c>
      <c r="O1348" s="98" t="str">
        <f>IF(ISBLANK(F1348),VLOOKUP(Abfalldokumentation!$X1348,'Liste Gründe'!A:D,3,FALSE),F1348)</f>
        <v>Rückstellproben</v>
      </c>
      <c r="P1348" s="100" t="str">
        <f>IF(ISBLANK(Abfalldokumentation!$G1348),"-",Abfalldokumentation!$G1348)</f>
        <v>-</v>
      </c>
      <c r="Q1348" s="99">
        <f t="shared" si="148"/>
        <v>43</v>
      </c>
      <c r="R1348" s="100" t="str">
        <f t="shared" si="149"/>
        <v>Produkte</v>
      </c>
      <c r="S1348" s="100" t="str">
        <f t="shared" si="150"/>
        <v>BUs</v>
      </c>
      <c r="T1348" s="100" t="str">
        <f t="shared" si="151"/>
        <v>Symptome</v>
      </c>
      <c r="U1348" s="100" t="str">
        <f>IFERROR(VLOOKUP(Abfalldokumentation!$W1348,Kennzahlen!S:U,3,FALSE)*Abfalldokumentation!$J1348,"0")</f>
        <v>0</v>
      </c>
      <c r="V1348" s="99" t="str">
        <f>IF(ISBLANK(A1348),VLOOKUP(Abfalldokumentation!$W1348,'Linien - BU'!R:S,2,FALSE),A1348)</f>
        <v>Labor</v>
      </c>
      <c r="W1348" s="95" t="str">
        <f t="shared" si="152"/>
        <v>Rückstellproben</v>
      </c>
      <c r="X1348" s="108">
        <f t="shared" si="153"/>
        <v>70</v>
      </c>
      <c r="Z1348"/>
      <c r="AA1348"/>
      <c r="AB1348" s="3"/>
      <c r="AC1348" s="34"/>
      <c r="AD1348" s="3"/>
      <c r="AH1348" s="34"/>
      <c r="AK1348" s="3"/>
      <c r="AN1348" s="3"/>
      <c r="AO1348" s="3"/>
      <c r="AP1348" s="3"/>
    </row>
    <row r="1349" spans="1:42" ht="30" customHeight="1" x14ac:dyDescent="0.25">
      <c r="A1349" s="56" t="s">
        <v>348</v>
      </c>
      <c r="B1349" s="57" t="s">
        <v>119</v>
      </c>
      <c r="C1349" s="57">
        <v>126</v>
      </c>
      <c r="D1349" s="57">
        <v>30</v>
      </c>
      <c r="E1349" s="58">
        <v>44494</v>
      </c>
      <c r="F1349" s="59"/>
      <c r="G1349" s="57"/>
      <c r="H1349" s="66" t="str">
        <f>IFERROR(VLOOKUP(Abfalldokumentation!$B1349,Artikel!A:C,3,FALSE),Abfalldokumentation!$B1349)</f>
        <v>RW Natur</v>
      </c>
      <c r="I1349" s="90" t="str">
        <f>VLOOKUP(V1349,'Linien - BU'!A:B,2,FALSE)</f>
        <v>BU3</v>
      </c>
      <c r="J1349" s="91">
        <f t="shared" si="147"/>
        <v>126</v>
      </c>
      <c r="K1349" s="92">
        <f>Abfalldokumentation!$E1349</f>
        <v>44494</v>
      </c>
      <c r="L1349" s="91" t="str">
        <f>IFERROR(IF(AND(OR(Abfalldokumentation!$I1349="BU3",Abfalldokumentation!$I1349="Verkauf"),Abfalldokumentation!$N1349="Schimmel",Abfalldokumentation!$O1349="keinen Abnehmer/kein Schälpersonal"),"Div. Zipfel, ES ohne Verwendung",VLOOKUP(Abfalldokumentation!$M1349,Produktgruppen!A:B,2,FALSE)),"-")</f>
        <v>RW</v>
      </c>
      <c r="M1349" s="93" t="str">
        <f>IFERROR(VLOOKUP(Abfalldokumentation!$W1349,Artikel!A:C,3,FALSE),Abfalldokumentation!$W1349)</f>
        <v>RW Natur</v>
      </c>
      <c r="N1349" s="94" t="str">
        <f>VLOOKUP(D1349,'Liste Gründe'!A:D,2,FALSE)</f>
        <v>Linienbezogen</v>
      </c>
      <c r="O1349" s="92" t="str">
        <f>IF(ISBLANK(F1349),VLOOKUP(Abfalldokumentation!$X1349,'Liste Gründe'!A:D,3,FALSE),F1349)</f>
        <v>Maschinenabfall</v>
      </c>
      <c r="P1349" s="94" t="str">
        <f>IF(ISBLANK(Abfalldokumentation!$G1349),"-",Abfalldokumentation!$G1349)</f>
        <v>-</v>
      </c>
      <c r="Q1349" s="93">
        <f t="shared" si="148"/>
        <v>43</v>
      </c>
      <c r="R1349" s="94" t="str">
        <f t="shared" si="149"/>
        <v>Produkte</v>
      </c>
      <c r="S1349" s="94" t="str">
        <f t="shared" si="150"/>
        <v>BUs</v>
      </c>
      <c r="T1349" s="94" t="str">
        <f t="shared" si="151"/>
        <v>Symptome</v>
      </c>
      <c r="U1349" s="94" t="str">
        <f>IFERROR(VLOOKUP(Abfalldokumentation!$W1349,Kennzahlen!S:U,3,FALSE)*Abfalldokumentation!$J1349,"0")</f>
        <v>0</v>
      </c>
      <c r="V1349" s="93" t="str">
        <f>IF(ISBLANK(A1349),VLOOKUP(Abfalldokumentation!$W1349,'Linien - BU'!R:S,2,FALSE),A1349)</f>
        <v>L9</v>
      </c>
      <c r="W1349" s="95" t="str">
        <f t="shared" si="152"/>
        <v>RW Natur</v>
      </c>
      <c r="X1349" s="108">
        <f t="shared" si="153"/>
        <v>30</v>
      </c>
      <c r="Z1349"/>
      <c r="AA1349"/>
      <c r="AB1349" s="3"/>
      <c r="AC1349" s="34"/>
      <c r="AD1349" s="3"/>
      <c r="AH1349" s="34"/>
      <c r="AK1349" s="3"/>
      <c r="AN1349" s="3"/>
      <c r="AO1349" s="3"/>
      <c r="AP1349" s="3"/>
    </row>
    <row r="1350" spans="1:42" ht="30" customHeight="1" x14ac:dyDescent="0.25">
      <c r="A1350" s="50" t="s">
        <v>41</v>
      </c>
      <c r="B1350" s="51">
        <v>29500879</v>
      </c>
      <c r="C1350" s="51">
        <v>106.2</v>
      </c>
      <c r="D1350" s="51">
        <v>12</v>
      </c>
      <c r="E1350" s="52">
        <v>44495</v>
      </c>
      <c r="F1350" s="53" t="s">
        <v>39</v>
      </c>
      <c r="G1350" s="51"/>
      <c r="H1350" s="65" t="str">
        <f>IFERROR(VLOOKUP(Abfalldokumentation!$B1350,Artikel!A:C,3,FALSE),Abfalldokumentation!$B1350)</f>
        <v>VOS SKZ AMMERLAND</v>
      </c>
      <c r="I1350" s="96" t="str">
        <f>VLOOKUP(V1350,'Linien - BU'!A:B,2,FALSE)</f>
        <v>BU1</v>
      </c>
      <c r="J1350" s="97">
        <f t="shared" si="147"/>
        <v>106.2</v>
      </c>
      <c r="K1350" s="98">
        <f>Abfalldokumentation!$E1350</f>
        <v>44495</v>
      </c>
      <c r="L1350" s="97" t="str">
        <f>IFERROR(IF(AND(OR(Abfalldokumentation!$I1350="BU3",Abfalldokumentation!$I1350="Verkauf"),Abfalldokumentation!$N1350="Schimmel",Abfalldokumentation!$O1350="keinen Abnehmer/kein Schälpersonal"),"Div. Zipfel, ES ohne Verwendung",VLOOKUP(Abfalldokumentation!$M1350,Produktgruppen!A:B,2,FALSE)),"-")</f>
        <v>Vorschmelz</v>
      </c>
      <c r="M1350" s="99" t="str">
        <f>IFERROR(VLOOKUP(Abfalldokumentation!$W1350,Artikel!A:C,3,FALSE),Abfalldokumentation!$W1350)</f>
        <v>VOS SKZ AMMERLAND</v>
      </c>
      <c r="N1350" s="100" t="str">
        <f>VLOOKUP(D1350,'Liste Gründe'!A:D,2,FALSE)</f>
        <v>Schimmel</v>
      </c>
      <c r="O1350" s="98" t="str">
        <f>IF(ISBLANK(F1350),VLOOKUP(Abfalldokumentation!$X1350,'Liste Gründe'!A:D,3,FALSE),F1350)</f>
        <v>keine Verarbeitung</v>
      </c>
      <c r="P1350" s="100" t="str">
        <f>IF(ISBLANK(Abfalldokumentation!$G1350),"-",Abfalldokumentation!$G1350)</f>
        <v>-</v>
      </c>
      <c r="Q1350" s="99">
        <f t="shared" si="148"/>
        <v>43</v>
      </c>
      <c r="R1350" s="100" t="str">
        <f t="shared" si="149"/>
        <v>Produkte</v>
      </c>
      <c r="S1350" s="100" t="str">
        <f t="shared" si="150"/>
        <v>BUs</v>
      </c>
      <c r="T1350" s="100" t="str">
        <f t="shared" si="151"/>
        <v>Symptome</v>
      </c>
      <c r="U1350" s="100">
        <f>IFERROR(VLOOKUP(Abfalldokumentation!$W1350,Kennzahlen!S:U,3,FALSE)*Abfalldokumentation!$J1350,"0")</f>
        <v>53.1</v>
      </c>
      <c r="V1350" s="99" t="str">
        <f>IF(ISBLANK(A1350),VLOOKUP(Abfalldokumentation!$W1350,'Linien - BU'!R:S,2,FALSE),A1350)</f>
        <v>Schmelze</v>
      </c>
      <c r="W1350" s="95">
        <f t="shared" si="152"/>
        <v>29500879</v>
      </c>
      <c r="X1350" s="108">
        <f t="shared" si="153"/>
        <v>12</v>
      </c>
      <c r="Z1350"/>
      <c r="AA1350"/>
      <c r="AB1350" s="3"/>
      <c r="AC1350" s="34"/>
      <c r="AD1350" s="3"/>
      <c r="AH1350" s="34"/>
      <c r="AK1350" s="3"/>
      <c r="AN1350" s="3"/>
      <c r="AO1350" s="3"/>
      <c r="AP1350" s="3"/>
    </row>
    <row r="1351" spans="1:42" ht="30" customHeight="1" x14ac:dyDescent="0.25">
      <c r="A1351" s="56" t="s">
        <v>74</v>
      </c>
      <c r="B1351" s="57">
        <v>29500917</v>
      </c>
      <c r="C1351" s="57">
        <v>39</v>
      </c>
      <c r="D1351" s="57">
        <v>60</v>
      </c>
      <c r="E1351" s="58">
        <v>44495</v>
      </c>
      <c r="F1351" s="59"/>
      <c r="G1351" s="57"/>
      <c r="H1351" s="66" t="str">
        <f>IFERROR(VLOOKUP(Abfalldokumentation!$B1351,Artikel!A:C,3,FALSE),Abfalldokumentation!$B1351)</f>
        <v>VOS-ABS ENTSORGUNG</v>
      </c>
      <c r="I1351" s="90" t="str">
        <f>VLOOKUP(V1351,'Linien - BU'!A:B,2,FALSE)</f>
        <v>BU1</v>
      </c>
      <c r="J1351" s="91">
        <f t="shared" si="147"/>
        <v>39</v>
      </c>
      <c r="K1351" s="92">
        <f>Abfalldokumentation!$E1351</f>
        <v>44495</v>
      </c>
      <c r="L1351" s="91" t="str">
        <f>IFERROR(IF(AND(OR(Abfalldokumentation!$I1351="BU3",Abfalldokumentation!$I1351="Verkauf"),Abfalldokumentation!$N1351="Schimmel",Abfalldokumentation!$O1351="keinen Abnehmer/kein Schälpersonal"),"Div. Zipfel, ES ohne Verwendung",VLOOKUP(Abfalldokumentation!$M1351,Produktgruppen!A:B,2,FALSE)),"-")</f>
        <v>Vorschmelz</v>
      </c>
      <c r="M1351" s="93" t="str">
        <f>IFERROR(VLOOKUP(Abfalldokumentation!$W1351,Artikel!A:C,3,FALSE),Abfalldokumentation!$W1351)</f>
        <v>VOS-ABS ENTSORGUNG</v>
      </c>
      <c r="N1351" s="94" t="str">
        <f>VLOOKUP(D1351,'Liste Gründe'!A:D,2,FALSE)</f>
        <v>Rest</v>
      </c>
      <c r="O1351" s="92" t="str">
        <f>IF(ISBLANK(F1351),VLOOKUP(Abfalldokumentation!$X1351,'Liste Gründe'!A:D,3,FALSE),F1351)</f>
        <v>geschälte Rinde</v>
      </c>
      <c r="P1351" s="94" t="str">
        <f>IF(ISBLANK(Abfalldokumentation!$G1351),"-",Abfalldokumentation!$G1351)</f>
        <v>-</v>
      </c>
      <c r="Q1351" s="93">
        <f t="shared" si="148"/>
        <v>43</v>
      </c>
      <c r="R1351" s="94" t="str">
        <f t="shared" si="149"/>
        <v>Produkte</v>
      </c>
      <c r="S1351" s="94" t="str">
        <f t="shared" si="150"/>
        <v>BUs</v>
      </c>
      <c r="T1351" s="94" t="str">
        <f t="shared" si="151"/>
        <v>Symptome</v>
      </c>
      <c r="U1351" s="94">
        <f>IFERROR(VLOOKUP(Abfalldokumentation!$W1351,Kennzahlen!S:U,3,FALSE)*Abfalldokumentation!$J1351,"0")</f>
        <v>0.39</v>
      </c>
      <c r="V1351" s="93" t="str">
        <f>IF(ISBLANK(A1351),VLOOKUP(Abfalldokumentation!$W1351,'Linien - BU'!R:S,2,FALSE),A1351)</f>
        <v>RWV</v>
      </c>
      <c r="W1351" s="95">
        <f t="shared" si="152"/>
        <v>29500917</v>
      </c>
      <c r="X1351" s="108">
        <f t="shared" si="153"/>
        <v>60</v>
      </c>
      <c r="Z1351"/>
      <c r="AA1351"/>
      <c r="AB1351" s="3"/>
      <c r="AC1351" s="34"/>
      <c r="AD1351" s="3"/>
      <c r="AH1351" s="34"/>
      <c r="AK1351" s="3"/>
      <c r="AN1351" s="3"/>
      <c r="AO1351" s="3"/>
      <c r="AP1351" s="3"/>
    </row>
    <row r="1352" spans="1:42" ht="30" customHeight="1" x14ac:dyDescent="0.25">
      <c r="A1352" s="50" t="s">
        <v>74</v>
      </c>
      <c r="B1352" s="51">
        <v>29500917</v>
      </c>
      <c r="C1352" s="51">
        <v>45</v>
      </c>
      <c r="D1352" s="51">
        <v>60</v>
      </c>
      <c r="E1352" s="52">
        <v>44495</v>
      </c>
      <c r="F1352" s="53"/>
      <c r="G1352" s="51"/>
      <c r="H1352" s="65" t="str">
        <f>IFERROR(VLOOKUP(Abfalldokumentation!$B1352,Artikel!A:C,3,FALSE),Abfalldokumentation!$B1352)</f>
        <v>VOS-ABS ENTSORGUNG</v>
      </c>
      <c r="I1352" s="96" t="str">
        <f>VLOOKUP(V1352,'Linien - BU'!A:B,2,FALSE)</f>
        <v>BU1</v>
      </c>
      <c r="J1352" s="97">
        <f t="shared" si="147"/>
        <v>45</v>
      </c>
      <c r="K1352" s="98">
        <f>Abfalldokumentation!$E1352</f>
        <v>44495</v>
      </c>
      <c r="L1352" s="97" t="str">
        <f>IFERROR(IF(AND(OR(Abfalldokumentation!$I1352="BU3",Abfalldokumentation!$I1352="Verkauf"),Abfalldokumentation!$N1352="Schimmel",Abfalldokumentation!$O1352="keinen Abnehmer/kein Schälpersonal"),"Div. Zipfel, ES ohne Verwendung",VLOOKUP(Abfalldokumentation!$M1352,Produktgruppen!A:B,2,FALSE)),"-")</f>
        <v>Vorschmelz</v>
      </c>
      <c r="M1352" s="99" t="str">
        <f>IFERROR(VLOOKUP(Abfalldokumentation!$W1352,Artikel!A:C,3,FALSE),Abfalldokumentation!$W1352)</f>
        <v>VOS-ABS ENTSORGUNG</v>
      </c>
      <c r="N1352" s="100" t="str">
        <f>VLOOKUP(D1352,'Liste Gründe'!A:D,2,FALSE)</f>
        <v>Rest</v>
      </c>
      <c r="O1352" s="98" t="str">
        <f>IF(ISBLANK(F1352),VLOOKUP(Abfalldokumentation!$X1352,'Liste Gründe'!A:D,3,FALSE),F1352)</f>
        <v>geschälte Rinde</v>
      </c>
      <c r="P1352" s="100" t="str">
        <f>IF(ISBLANK(Abfalldokumentation!$G1352),"-",Abfalldokumentation!$G1352)</f>
        <v>-</v>
      </c>
      <c r="Q1352" s="99">
        <f t="shared" si="148"/>
        <v>43</v>
      </c>
      <c r="R1352" s="100" t="str">
        <f t="shared" si="149"/>
        <v>Produkte</v>
      </c>
      <c r="S1352" s="100" t="str">
        <f t="shared" si="150"/>
        <v>BUs</v>
      </c>
      <c r="T1352" s="100" t="str">
        <f t="shared" si="151"/>
        <v>Symptome</v>
      </c>
      <c r="U1352" s="100">
        <f>IFERROR(VLOOKUP(Abfalldokumentation!$W1352,Kennzahlen!S:U,3,FALSE)*Abfalldokumentation!$J1352,"0")</f>
        <v>0.45</v>
      </c>
      <c r="V1352" s="99" t="str">
        <f>IF(ISBLANK(A1352),VLOOKUP(Abfalldokumentation!$W1352,'Linien - BU'!R:S,2,FALSE),A1352)</f>
        <v>RWV</v>
      </c>
      <c r="W1352" s="95">
        <f t="shared" si="152"/>
        <v>29500917</v>
      </c>
      <c r="X1352" s="108">
        <f t="shared" si="153"/>
        <v>60</v>
      </c>
      <c r="Z1352"/>
      <c r="AA1352"/>
      <c r="AB1352" s="3"/>
      <c r="AC1352" s="34"/>
      <c r="AD1352" s="3"/>
      <c r="AH1352" s="34"/>
      <c r="AK1352" s="3"/>
      <c r="AN1352" s="3"/>
      <c r="AO1352" s="3"/>
      <c r="AP1352" s="3"/>
    </row>
    <row r="1353" spans="1:42" ht="30" customHeight="1" x14ac:dyDescent="0.25">
      <c r="A1353" s="56" t="s">
        <v>63</v>
      </c>
      <c r="B1353" s="57">
        <v>29900002</v>
      </c>
      <c r="C1353" s="57">
        <v>184.2</v>
      </c>
      <c r="D1353" s="57">
        <v>61</v>
      </c>
      <c r="E1353" s="58">
        <v>44495</v>
      </c>
      <c r="F1353" s="59" t="s">
        <v>15037</v>
      </c>
      <c r="G1353" s="57"/>
      <c r="H1353" s="66" t="str">
        <f>IFERROR(VLOOKUP(Abfalldokumentation!$B1353,Artikel!A:C,3,FALSE),Abfalldokumentation!$B1353)</f>
        <v>VOS VEG-SCH MILD</v>
      </c>
      <c r="I1353" s="90" t="str">
        <f>VLOOKUP(V1353,'Linien - BU'!A:B,2,FALSE)</f>
        <v>BU1</v>
      </c>
      <c r="J1353" s="91">
        <f t="shared" si="147"/>
        <v>184.2</v>
      </c>
      <c r="K1353" s="92">
        <f>Abfalldokumentation!$E1353</f>
        <v>44495</v>
      </c>
      <c r="L1353" s="91" t="str">
        <f>IFERROR(IF(AND(OR(Abfalldokumentation!$I1353="BU3",Abfalldokumentation!$I1353="Verkauf"),Abfalldokumentation!$N1353="Schimmel",Abfalldokumentation!$O1353="keinen Abnehmer/kein Schälpersonal"),"Div. Zipfel, ES ohne Verwendung",VLOOKUP(Abfalldokumentation!$M1353,Produktgruppen!A:B,2,FALSE)),"-")</f>
        <v>vegan</v>
      </c>
      <c r="M1353" s="93" t="str">
        <f>IFERROR(VLOOKUP(Abfalldokumentation!$W1353,Artikel!A:C,3,FALSE),Abfalldokumentation!$W1353)</f>
        <v>VOS VEG-SCH MILD</v>
      </c>
      <c r="N1353" s="94" t="str">
        <f>VLOOKUP(D1353,'Liste Gründe'!A:D,2,FALSE)</f>
        <v>keinen Verwendungszweck</v>
      </c>
      <c r="O1353" s="92" t="str">
        <f>IF(ISBLANK(F1353),VLOOKUP(Abfalldokumentation!$X1353,'Liste Gründe'!A:D,3,FALSE),F1353)</f>
        <v>VOS &gt; Einsatz</v>
      </c>
      <c r="P1353" s="94" t="str">
        <f>IF(ISBLANK(Abfalldokumentation!$G1353),"-",Abfalldokumentation!$G1353)</f>
        <v>-</v>
      </c>
      <c r="Q1353" s="93">
        <f t="shared" si="148"/>
        <v>43</v>
      </c>
      <c r="R1353" s="94" t="str">
        <f t="shared" si="149"/>
        <v>Produkte</v>
      </c>
      <c r="S1353" s="94" t="str">
        <f t="shared" si="150"/>
        <v>BUs</v>
      </c>
      <c r="T1353" s="94" t="str">
        <f t="shared" si="151"/>
        <v>Symptome</v>
      </c>
      <c r="U1353" s="94">
        <f>IFERROR(VLOOKUP(Abfalldokumentation!$W1353,Kennzahlen!S:U,3,FALSE)*Abfalldokumentation!$J1353,"0")</f>
        <v>92.1</v>
      </c>
      <c r="V1353" s="93" t="str">
        <f>IF(ISBLANK(A1353),VLOOKUP(Abfalldokumentation!$W1353,'Linien - BU'!R:S,2,FALSE),A1353)</f>
        <v>Abfüllung</v>
      </c>
      <c r="W1353" s="95">
        <f t="shared" si="152"/>
        <v>29900002</v>
      </c>
      <c r="X1353" s="108">
        <f t="shared" si="153"/>
        <v>61</v>
      </c>
      <c r="Z1353"/>
      <c r="AA1353"/>
      <c r="AB1353" s="3"/>
      <c r="AC1353" s="34"/>
      <c r="AD1353" s="3"/>
      <c r="AH1353" s="34"/>
      <c r="AK1353" s="3"/>
      <c r="AN1353" s="3"/>
      <c r="AO1353" s="3"/>
      <c r="AP1353" s="3"/>
    </row>
    <row r="1354" spans="1:42" ht="30" customHeight="1" x14ac:dyDescent="0.25">
      <c r="A1354" s="50" t="s">
        <v>88</v>
      </c>
      <c r="B1354" s="51">
        <v>29900003</v>
      </c>
      <c r="C1354" s="51">
        <f>403+285</f>
        <v>688</v>
      </c>
      <c r="D1354" s="51">
        <v>61</v>
      </c>
      <c r="E1354" s="52">
        <v>44495</v>
      </c>
      <c r="F1354" s="53" t="s">
        <v>15037</v>
      </c>
      <c r="G1354" s="51"/>
      <c r="H1354" s="65" t="str">
        <f>IFERROR(VLOOKUP(Abfalldokumentation!$B1354,Artikel!A:C,3,FALSE),Abfalldokumentation!$B1354)</f>
        <v>VOS VEG-SCH WÜRZIG</v>
      </c>
      <c r="I1354" s="96" t="str">
        <f>VLOOKUP(V1354,'Linien - BU'!A:B,2,FALSE)</f>
        <v>BU3</v>
      </c>
      <c r="J1354" s="97">
        <f t="shared" si="147"/>
        <v>688</v>
      </c>
      <c r="K1354" s="98">
        <f>Abfalldokumentation!$E1354</f>
        <v>44495</v>
      </c>
      <c r="L1354" s="97" t="str">
        <f>IFERROR(IF(AND(OR(Abfalldokumentation!$I1354="BU3",Abfalldokumentation!$I1354="Verkauf"),Abfalldokumentation!$N1354="Schimmel",Abfalldokumentation!$O1354="keinen Abnehmer/kein Schälpersonal"),"Div. Zipfel, ES ohne Verwendung",VLOOKUP(Abfalldokumentation!$M1354,Produktgruppen!A:B,2,FALSE)),"-")</f>
        <v>vegan</v>
      </c>
      <c r="M1354" s="99" t="str">
        <f>IFERROR(VLOOKUP(Abfalldokumentation!$W1354,Artikel!A:C,3,FALSE),Abfalldokumentation!$W1354)</f>
        <v>VOS VEG-SCH WÜRZIG</v>
      </c>
      <c r="N1354" s="100" t="str">
        <f>VLOOKUP(D1354,'Liste Gründe'!A:D,2,FALSE)</f>
        <v>keinen Verwendungszweck</v>
      </c>
      <c r="O1354" s="98" t="str">
        <f>IF(ISBLANK(F1354),VLOOKUP(Abfalldokumentation!$X1354,'Liste Gründe'!A:D,3,FALSE),F1354)</f>
        <v>VOS &gt; Einsatz</v>
      </c>
      <c r="P1354" s="100" t="str">
        <f>IF(ISBLANK(Abfalldokumentation!$G1354),"-",Abfalldokumentation!$G1354)</f>
        <v>-</v>
      </c>
      <c r="Q1354" s="99">
        <f t="shared" si="148"/>
        <v>43</v>
      </c>
      <c r="R1354" s="100" t="str">
        <f t="shared" si="149"/>
        <v>Produkte</v>
      </c>
      <c r="S1354" s="100" t="str">
        <f t="shared" si="150"/>
        <v>BUs</v>
      </c>
      <c r="T1354" s="100" t="str">
        <f t="shared" si="151"/>
        <v>Symptome</v>
      </c>
      <c r="U1354" s="100">
        <f>IFERROR(VLOOKUP(Abfalldokumentation!$W1354,Kennzahlen!S:U,3,FALSE)*Abfalldokumentation!$J1354,"0")</f>
        <v>344</v>
      </c>
      <c r="V1354" s="99" t="str">
        <f>IF(ISBLANK(A1354),VLOOKUP(Abfalldokumentation!$W1354,'Linien - BU'!R:S,2,FALSE),A1354)</f>
        <v>Bu3</v>
      </c>
      <c r="W1354" s="95">
        <f t="shared" si="152"/>
        <v>29900003</v>
      </c>
      <c r="X1354" s="108">
        <f t="shared" si="153"/>
        <v>61</v>
      </c>
      <c r="Z1354"/>
      <c r="AA1354"/>
      <c r="AB1354" s="3"/>
      <c r="AC1354" s="34"/>
      <c r="AD1354" s="3"/>
      <c r="AH1354" s="34"/>
      <c r="AK1354" s="3"/>
      <c r="AN1354" s="3"/>
      <c r="AO1354" s="3"/>
      <c r="AP1354" s="3"/>
    </row>
    <row r="1355" spans="1:42" ht="30" customHeight="1" x14ac:dyDescent="0.25">
      <c r="A1355" s="56">
        <v>3020</v>
      </c>
      <c r="B1355" s="57">
        <v>32000067</v>
      </c>
      <c r="C1355" s="57">
        <v>40</v>
      </c>
      <c r="D1355" s="57">
        <v>40</v>
      </c>
      <c r="E1355" s="58">
        <v>44495</v>
      </c>
      <c r="F1355" s="59"/>
      <c r="G1355" s="57"/>
      <c r="H1355" s="66" t="str">
        <f>IFERROR(VLOOKUP(Abfalldokumentation!$B1355,Artikel!A:C,3,FALSE),Abfalldokumentation!$B1355)</f>
        <v>RW NATUR 10,0KG AN</v>
      </c>
      <c r="I1355" s="90" t="str">
        <f>VLOOKUP(V1355,'Linien - BU'!A:B,2,FALSE)</f>
        <v>BU1</v>
      </c>
      <c r="J1355" s="91">
        <f t="shared" si="147"/>
        <v>40</v>
      </c>
      <c r="K1355" s="92">
        <f>Abfalldokumentation!$E1355</f>
        <v>44495</v>
      </c>
      <c r="L1355" s="91" t="str">
        <f>IFERROR(IF(AND(OR(Abfalldokumentation!$I1355="BU3",Abfalldokumentation!$I1355="Verkauf"),Abfalldokumentation!$N1355="Schimmel",Abfalldokumentation!$O1355="keinen Abnehmer/kein Schälpersonal"),"Div. Zipfel, ES ohne Verwendung",VLOOKUP(Abfalldokumentation!$M1355,Produktgruppen!A:B,2,FALSE)),"-")</f>
        <v>-</v>
      </c>
      <c r="M1355" s="93" t="str">
        <f>IFERROR(VLOOKUP(Abfalldokumentation!$W1355,Artikel!A:C,3,FALSE),Abfalldokumentation!$W1355)</f>
        <v>RW NATUR 10,0KG AN</v>
      </c>
      <c r="N1355" s="94" t="str">
        <f>VLOOKUP(D1355,'Liste Gründe'!A:D,2,FALSE)</f>
        <v>Rest</v>
      </c>
      <c r="O1355" s="92" t="str">
        <f>IF(ISBLANK(F1355),VLOOKUP(Abfalldokumentation!$X1355,'Liste Gründe'!A:D,3,FALSE),F1355)</f>
        <v>Metall</v>
      </c>
      <c r="P1355" s="94" t="str">
        <f>IF(ISBLANK(Abfalldokumentation!$G1355),"-",Abfalldokumentation!$G1355)</f>
        <v>-</v>
      </c>
      <c r="Q1355" s="93">
        <f t="shared" si="148"/>
        <v>43</v>
      </c>
      <c r="R1355" s="94" t="str">
        <f t="shared" si="149"/>
        <v>Produkte</v>
      </c>
      <c r="S1355" s="94" t="str">
        <f t="shared" si="150"/>
        <v>BUs</v>
      </c>
      <c r="T1355" s="94" t="str">
        <f t="shared" si="151"/>
        <v>Symptome</v>
      </c>
      <c r="U1355" s="94" t="str">
        <f>IFERROR(VLOOKUP(Abfalldokumentation!$W1355,Kennzahlen!S:U,3,FALSE)*Abfalldokumentation!$J1355,"0")</f>
        <v>0</v>
      </c>
      <c r="V1355" s="93">
        <f>IF(ISBLANK(A1355),VLOOKUP(Abfalldokumentation!$W1355,'Linien - BU'!R:S,2,FALSE),A1355)</f>
        <v>3020</v>
      </c>
      <c r="W1355" s="95">
        <f t="shared" si="152"/>
        <v>32000067</v>
      </c>
      <c r="X1355" s="108">
        <f t="shared" si="153"/>
        <v>40</v>
      </c>
      <c r="Z1355"/>
      <c r="AA1355"/>
      <c r="AB1355" s="3"/>
      <c r="AC1355" s="34"/>
      <c r="AD1355" s="3"/>
      <c r="AH1355" s="34"/>
      <c r="AK1355" s="3"/>
      <c r="AN1355" s="3"/>
      <c r="AO1355" s="3"/>
      <c r="AP1355" s="3"/>
    </row>
    <row r="1356" spans="1:42" ht="30" customHeight="1" x14ac:dyDescent="0.25">
      <c r="A1356" s="50">
        <v>3020</v>
      </c>
      <c r="B1356" s="51">
        <v>32000069</v>
      </c>
      <c r="C1356" s="51">
        <v>20</v>
      </c>
      <c r="D1356" s="51">
        <v>34</v>
      </c>
      <c r="E1356" s="52">
        <v>44495</v>
      </c>
      <c r="F1356" s="53"/>
      <c r="G1356" s="51"/>
      <c r="H1356" s="65" t="str">
        <f>IFERROR(VLOOKUP(Abfalldokumentation!$B1356,Artikel!A:C,3,FALSE),Abfalldokumentation!$B1356)</f>
        <v>RW CHILI 10,0KG AN</v>
      </c>
      <c r="I1356" s="96" t="str">
        <f>VLOOKUP(V1356,'Linien - BU'!A:B,2,FALSE)</f>
        <v>BU1</v>
      </c>
      <c r="J1356" s="97">
        <f t="shared" si="147"/>
        <v>20</v>
      </c>
      <c r="K1356" s="98">
        <f>Abfalldokumentation!$E1356</f>
        <v>44495</v>
      </c>
      <c r="L1356" s="97" t="str">
        <f>IFERROR(IF(AND(OR(Abfalldokumentation!$I1356="BU3",Abfalldokumentation!$I1356="Verkauf"),Abfalldokumentation!$N1356="Schimmel",Abfalldokumentation!$O1356="keinen Abnehmer/kein Schälpersonal"),"Div. Zipfel, ES ohne Verwendung",VLOOKUP(Abfalldokumentation!$M1356,Produktgruppen!A:B,2,FALSE)),"-")</f>
        <v>-</v>
      </c>
      <c r="M1356" s="99" t="str">
        <f>IFERROR(VLOOKUP(Abfalldokumentation!$W1356,Artikel!A:C,3,FALSE),Abfalldokumentation!$W1356)</f>
        <v>RW CHILI 10,0KG AN</v>
      </c>
      <c r="N1356" s="100" t="str">
        <f>VLOOKUP(D1356,'Liste Gründe'!A:D,2,FALSE)</f>
        <v>Linienbezogen</v>
      </c>
      <c r="O1356" s="98" t="str">
        <f>IF(ISBLANK(F1356),VLOOKUP(Abfalldokumentation!$X1356,'Liste Gründe'!A:D,3,FALSE),F1356)</f>
        <v>Darm geplatzt</v>
      </c>
      <c r="P1356" s="100" t="str">
        <f>IF(ISBLANK(Abfalldokumentation!$G1356),"-",Abfalldokumentation!$G1356)</f>
        <v>-</v>
      </c>
      <c r="Q1356" s="99">
        <f t="shared" si="148"/>
        <v>43</v>
      </c>
      <c r="R1356" s="100" t="str">
        <f t="shared" si="149"/>
        <v>Produkte</v>
      </c>
      <c r="S1356" s="100" t="str">
        <f t="shared" si="150"/>
        <v>BUs</v>
      </c>
      <c r="T1356" s="100" t="str">
        <f t="shared" si="151"/>
        <v>Symptome</v>
      </c>
      <c r="U1356" s="100" t="str">
        <f>IFERROR(VLOOKUP(Abfalldokumentation!$W1356,Kennzahlen!S:U,3,FALSE)*Abfalldokumentation!$J1356,"0")</f>
        <v>0</v>
      </c>
      <c r="V1356" s="99">
        <f>IF(ISBLANK(A1356),VLOOKUP(Abfalldokumentation!$W1356,'Linien - BU'!R:S,2,FALSE),A1356)</f>
        <v>3020</v>
      </c>
      <c r="W1356" s="95">
        <f t="shared" si="152"/>
        <v>32000069</v>
      </c>
      <c r="X1356" s="108">
        <f t="shared" si="153"/>
        <v>34</v>
      </c>
      <c r="Z1356"/>
      <c r="AA1356"/>
      <c r="AB1356" s="3"/>
      <c r="AC1356" s="34"/>
      <c r="AD1356" s="3"/>
      <c r="AH1356" s="34"/>
      <c r="AK1356" s="3"/>
      <c r="AN1356" s="3"/>
      <c r="AO1356" s="3"/>
      <c r="AP1356" s="3"/>
    </row>
    <row r="1357" spans="1:42" ht="30" customHeight="1" x14ac:dyDescent="0.25">
      <c r="A1357" s="56" t="s">
        <v>15134</v>
      </c>
      <c r="B1357" s="57">
        <v>49500166</v>
      </c>
      <c r="C1357" s="57">
        <v>121</v>
      </c>
      <c r="D1357" s="57">
        <v>12</v>
      </c>
      <c r="E1357" s="58">
        <v>44495</v>
      </c>
      <c r="F1357" s="59" t="s">
        <v>15038</v>
      </c>
      <c r="G1357" s="57"/>
      <c r="H1357" s="66" t="str">
        <f>IFERROR(VLOOKUP(Abfalldokumentation!$B1357,Artikel!A:C,3,FALSE),Abfalldokumentation!$B1357)</f>
        <v>ABS BUN-PF 50% L33 vaku</v>
      </c>
      <c r="I1357" s="90" t="str">
        <f>VLOOKUP(V1357,'Linien - BU'!A:B,2,FALSE)</f>
        <v>BU3</v>
      </c>
      <c r="J1357" s="91">
        <f t="shared" si="147"/>
        <v>121</v>
      </c>
      <c r="K1357" s="92">
        <f>Abfalldokumentation!$E1357</f>
        <v>44495</v>
      </c>
      <c r="L1357" s="91" t="str">
        <f>IFERROR(IF(AND(OR(Abfalldokumentation!$I1357="BU3",Abfalldokumentation!$I1357="Verkauf"),Abfalldokumentation!$N1357="Schimmel",Abfalldokumentation!$O1357="keinen Abnehmer/kein Schälpersonal"),"Div. Zipfel, ES ohne Verwendung",VLOOKUP(Abfalldokumentation!$M1357,Produktgruppen!A:B,2,FALSE)),"-")</f>
        <v>ABS</v>
      </c>
      <c r="M1357" s="93" t="str">
        <f>IFERROR(VLOOKUP(Abfalldokumentation!$W1357,Artikel!A:C,3,FALSE),Abfalldokumentation!$W1357)</f>
        <v>ABS BUN-PF 50% L33 vaku</v>
      </c>
      <c r="N1357" s="94" t="str">
        <f>VLOOKUP(D1357,'Liste Gründe'!A:D,2,FALSE)</f>
        <v>Schimmel</v>
      </c>
      <c r="O1357" s="92" t="str">
        <f>IF(ISBLANK(F1357),VLOOKUP(Abfalldokumentation!$X1357,'Liste Gründe'!A:D,3,FALSE),F1357)</f>
        <v>spezifischer Einsatz</v>
      </c>
      <c r="P1357" s="94" t="str">
        <f>IF(ISBLANK(Abfalldokumentation!$G1357),"-",Abfalldokumentation!$G1357)</f>
        <v>-</v>
      </c>
      <c r="Q1357" s="93">
        <f t="shared" si="148"/>
        <v>43</v>
      </c>
      <c r="R1357" s="94" t="str">
        <f t="shared" si="149"/>
        <v>Produkte</v>
      </c>
      <c r="S1357" s="94" t="str">
        <f t="shared" si="150"/>
        <v>BUs</v>
      </c>
      <c r="T1357" s="94" t="str">
        <f t="shared" si="151"/>
        <v>Symptome</v>
      </c>
      <c r="U1357" s="94">
        <f>IFERROR(VLOOKUP(Abfalldokumentation!$W1357,Kennzahlen!S:U,3,FALSE)*Abfalldokumentation!$J1357,"0")</f>
        <v>122.694</v>
      </c>
      <c r="V1357" s="93" t="str">
        <f>IF(ISBLANK(A1357),VLOOKUP(Abfalldokumentation!$W1357,'Linien - BU'!R:S,2,FALSE),A1357)</f>
        <v>bu3</v>
      </c>
      <c r="W1357" s="95">
        <f t="shared" si="152"/>
        <v>49500166</v>
      </c>
      <c r="X1357" s="108">
        <f t="shared" si="153"/>
        <v>12</v>
      </c>
      <c r="Z1357"/>
      <c r="AA1357"/>
      <c r="AB1357" s="3"/>
      <c r="AC1357" s="34"/>
      <c r="AD1357" s="3"/>
      <c r="AH1357" s="34"/>
      <c r="AK1357" s="3"/>
      <c r="AN1357" s="3"/>
      <c r="AO1357" s="3"/>
      <c r="AP1357" s="3"/>
    </row>
    <row r="1358" spans="1:42" ht="30" customHeight="1" x14ac:dyDescent="0.25">
      <c r="A1358" s="50" t="s">
        <v>10</v>
      </c>
      <c r="B1358" s="51">
        <v>59000034</v>
      </c>
      <c r="C1358" s="51">
        <v>159.68</v>
      </c>
      <c r="D1358" s="51">
        <v>22</v>
      </c>
      <c r="E1358" s="52">
        <v>44495</v>
      </c>
      <c r="F1358" s="53" t="s">
        <v>17</v>
      </c>
      <c r="G1358" s="51"/>
      <c r="H1358" s="65" t="str">
        <f>IFERROR(VLOOKUP(Abfalldokumentation!$B1358,Artikel!A:C,3,FALSE),Abfalldokumentation!$B1358)</f>
        <v>Emmentaler "W" 5.000g,</v>
      </c>
      <c r="I1358" s="96" t="str">
        <f>VLOOKUP(V1358,'Linien - BU'!A:B,2,FALSE)</f>
        <v>Rest</v>
      </c>
      <c r="J1358" s="97">
        <f t="shared" si="147"/>
        <v>159.68</v>
      </c>
      <c r="K1358" s="98">
        <f>Abfalldokumentation!$E1358</f>
        <v>44495</v>
      </c>
      <c r="L1358" s="97" t="str">
        <f>IFERROR(IF(AND(OR(Abfalldokumentation!$I1358="BU3",Abfalldokumentation!$I1358="Verkauf"),Abfalldokumentation!$N1358="Schimmel",Abfalldokumentation!$O1358="keinen Abnehmer/kein Schälpersonal"),"Div. Zipfel, ES ohne Verwendung",VLOOKUP(Abfalldokumentation!$M1358,Produktgruppen!A:B,2,FALSE)),"-")</f>
        <v>-</v>
      </c>
      <c r="M1358" s="99" t="str">
        <f>IFERROR(VLOOKUP(Abfalldokumentation!$W1358,Artikel!A:C,3,FALSE),Abfalldokumentation!$W1358)</f>
        <v>Emmentaler "W" 5.000g,</v>
      </c>
      <c r="N1358" s="100" t="str">
        <f>VLOOKUP(D1358,'Liste Gründe'!A:D,2,FALSE)</f>
        <v>Rest</v>
      </c>
      <c r="O1358" s="98" t="str">
        <f>IF(ISBLANK(F1358),VLOOKUP(Abfalldokumentation!$X1358,'Liste Gründe'!A:D,3,FALSE),F1358)</f>
        <v>Schimmel</v>
      </c>
      <c r="P1358" s="100" t="str">
        <f>IF(ISBLANK(Abfalldokumentation!$G1358),"-",Abfalldokumentation!$G1358)</f>
        <v>-</v>
      </c>
      <c r="Q1358" s="99">
        <f t="shared" si="148"/>
        <v>43</v>
      </c>
      <c r="R1358" s="100" t="str">
        <f t="shared" si="149"/>
        <v>Produkte</v>
      </c>
      <c r="S1358" s="100" t="str">
        <f t="shared" si="150"/>
        <v>BUs</v>
      </c>
      <c r="T1358" s="100" t="str">
        <f t="shared" si="151"/>
        <v>Symptome</v>
      </c>
      <c r="U1358" s="100" t="str">
        <f>IFERROR(VLOOKUP(Abfalldokumentation!$W1358,Kennzahlen!S:U,3,FALSE)*Abfalldokumentation!$J1358,"0")</f>
        <v>0</v>
      </c>
      <c r="V1358" s="99" t="str">
        <f>IF(ISBLANK(A1358),VLOOKUP(Abfalldokumentation!$W1358,'Linien - BU'!R:S,2,FALSE),A1358)</f>
        <v>Rest</v>
      </c>
      <c r="W1358" s="95">
        <f t="shared" si="152"/>
        <v>59000034</v>
      </c>
      <c r="X1358" s="108">
        <f t="shared" si="153"/>
        <v>22</v>
      </c>
      <c r="Z1358"/>
      <c r="AA1358"/>
      <c r="AB1358" s="3"/>
      <c r="AC1358" s="34"/>
      <c r="AD1358" s="3"/>
      <c r="AH1358" s="34"/>
      <c r="AK1358" s="3"/>
      <c r="AN1358" s="3"/>
      <c r="AO1358" s="3"/>
      <c r="AP1358" s="3"/>
    </row>
    <row r="1359" spans="1:42" ht="30" customHeight="1" x14ac:dyDescent="0.25">
      <c r="A1359" s="56" t="s">
        <v>15134</v>
      </c>
      <c r="B1359" s="57" t="s">
        <v>36</v>
      </c>
      <c r="C1359" s="57">
        <v>33</v>
      </c>
      <c r="D1359" s="57">
        <v>30</v>
      </c>
      <c r="E1359" s="58">
        <v>44495</v>
      </c>
      <c r="F1359" s="59"/>
      <c r="G1359" s="57"/>
      <c r="H1359" s="66" t="str">
        <f>IFERROR(VLOOKUP(Abfalldokumentation!$B1359,Artikel!A:C,3,FALSE),Abfalldokumentation!$B1359)</f>
        <v>-</v>
      </c>
      <c r="I1359" s="90" t="str">
        <f>VLOOKUP(V1359,'Linien - BU'!A:B,2,FALSE)</f>
        <v>BU3</v>
      </c>
      <c r="J1359" s="91">
        <f t="shared" si="147"/>
        <v>33</v>
      </c>
      <c r="K1359" s="92">
        <f>Abfalldokumentation!$E1359</f>
        <v>44495</v>
      </c>
      <c r="L1359" s="91" t="str">
        <f>IFERROR(IF(AND(OR(Abfalldokumentation!$I1359="BU3",Abfalldokumentation!$I1359="Verkauf"),Abfalldokumentation!$N1359="Schimmel",Abfalldokumentation!$O1359="keinen Abnehmer/kein Schälpersonal"),"Div. Zipfel, ES ohne Verwendung",VLOOKUP(Abfalldokumentation!$M1359,Produktgruppen!A:B,2,FALSE)),"-")</f>
        <v>Rest</v>
      </c>
      <c r="M1359" s="93" t="str">
        <f>IFERROR(VLOOKUP(Abfalldokumentation!$W1359,Artikel!A:C,3,FALSE),Abfalldokumentation!$W1359)</f>
        <v>-</v>
      </c>
      <c r="N1359" s="94" t="str">
        <f>VLOOKUP(D1359,'Liste Gründe'!A:D,2,FALSE)</f>
        <v>Linienbezogen</v>
      </c>
      <c r="O1359" s="92" t="str">
        <f>IF(ISBLANK(F1359),VLOOKUP(Abfalldokumentation!$X1359,'Liste Gründe'!A:D,3,FALSE),F1359)</f>
        <v>Maschinenabfall</v>
      </c>
      <c r="P1359" s="94" t="str">
        <f>IF(ISBLANK(Abfalldokumentation!$G1359),"-",Abfalldokumentation!$G1359)</f>
        <v>-</v>
      </c>
      <c r="Q1359" s="93">
        <f t="shared" si="148"/>
        <v>43</v>
      </c>
      <c r="R1359" s="94" t="str">
        <f t="shared" si="149"/>
        <v>Produkte</v>
      </c>
      <c r="S1359" s="94" t="str">
        <f t="shared" si="150"/>
        <v>BUs</v>
      </c>
      <c r="T1359" s="94" t="str">
        <f t="shared" si="151"/>
        <v>Symptome</v>
      </c>
      <c r="U1359" s="94" t="str">
        <f>IFERROR(VLOOKUP(Abfalldokumentation!$W1359,Kennzahlen!S:U,3,FALSE)*Abfalldokumentation!$J1359,"0")</f>
        <v>0</v>
      </c>
      <c r="V1359" s="93" t="str">
        <f>IF(ISBLANK(A1359),VLOOKUP(Abfalldokumentation!$W1359,'Linien - BU'!R:S,2,FALSE),A1359)</f>
        <v>bu3</v>
      </c>
      <c r="W1359" s="95" t="str">
        <f t="shared" si="152"/>
        <v>-</v>
      </c>
      <c r="X1359" s="108">
        <f t="shared" si="153"/>
        <v>30</v>
      </c>
      <c r="Z1359"/>
      <c r="AA1359"/>
      <c r="AB1359" s="3"/>
      <c r="AC1359" s="34"/>
      <c r="AD1359" s="3"/>
      <c r="AH1359" s="34"/>
      <c r="AK1359" s="3"/>
      <c r="AN1359" s="3"/>
      <c r="AO1359" s="3"/>
      <c r="AP1359" s="3"/>
    </row>
    <row r="1360" spans="1:42" ht="30" customHeight="1" x14ac:dyDescent="0.25">
      <c r="A1360" s="50" t="s">
        <v>15112</v>
      </c>
      <c r="B1360" s="51" t="s">
        <v>36</v>
      </c>
      <c r="C1360" s="51">
        <f>58-32</f>
        <v>26</v>
      </c>
      <c r="D1360" s="51">
        <v>30</v>
      </c>
      <c r="E1360" s="52">
        <v>44495</v>
      </c>
      <c r="F1360" s="53"/>
      <c r="G1360" s="51"/>
      <c r="H1360" s="65" t="str">
        <f>IFERROR(VLOOKUP(Abfalldokumentation!$B1360,Artikel!A:C,3,FALSE),Abfalldokumentation!$B1360)</f>
        <v>-</v>
      </c>
      <c r="I1360" s="96" t="str">
        <f>VLOOKUP(V1360,'Linien - BU'!A:B,2,FALSE)</f>
        <v>BU4</v>
      </c>
      <c r="J1360" s="97">
        <f t="shared" si="147"/>
        <v>26</v>
      </c>
      <c r="K1360" s="98">
        <f>Abfalldokumentation!$E1360</f>
        <v>44495</v>
      </c>
      <c r="L1360" s="97" t="str">
        <f>IFERROR(IF(AND(OR(Abfalldokumentation!$I1360="BU3",Abfalldokumentation!$I1360="Verkauf"),Abfalldokumentation!$N1360="Schimmel",Abfalldokumentation!$O1360="keinen Abnehmer/kein Schälpersonal"),"Div. Zipfel, ES ohne Verwendung",VLOOKUP(Abfalldokumentation!$M1360,Produktgruppen!A:B,2,FALSE)),"-")</f>
        <v>Rest</v>
      </c>
      <c r="M1360" s="99" t="str">
        <f>IFERROR(VLOOKUP(Abfalldokumentation!$W1360,Artikel!A:C,3,FALSE),Abfalldokumentation!$W1360)</f>
        <v>-</v>
      </c>
      <c r="N1360" s="100" t="str">
        <f>VLOOKUP(D1360,'Liste Gründe'!A:D,2,FALSE)</f>
        <v>Linienbezogen</v>
      </c>
      <c r="O1360" s="98" t="str">
        <f>IF(ISBLANK(F1360),VLOOKUP(Abfalldokumentation!$X1360,'Liste Gründe'!A:D,3,FALSE),F1360)</f>
        <v>Maschinenabfall</v>
      </c>
      <c r="P1360" s="100" t="str">
        <f>IF(ISBLANK(Abfalldokumentation!$G1360),"-",Abfalldokumentation!$G1360)</f>
        <v>-</v>
      </c>
      <c r="Q1360" s="99">
        <f t="shared" si="148"/>
        <v>43</v>
      </c>
      <c r="R1360" s="100" t="str">
        <f t="shared" si="149"/>
        <v>Produkte</v>
      </c>
      <c r="S1360" s="100" t="str">
        <f t="shared" si="150"/>
        <v>BUs</v>
      </c>
      <c r="T1360" s="100" t="str">
        <f t="shared" si="151"/>
        <v>Symptome</v>
      </c>
      <c r="U1360" s="100" t="str">
        <f>IFERROR(VLOOKUP(Abfalldokumentation!$W1360,Kennzahlen!S:U,3,FALSE)*Abfalldokumentation!$J1360,"0")</f>
        <v>0</v>
      </c>
      <c r="V1360" s="99" t="str">
        <f>IF(ISBLANK(A1360),VLOOKUP(Abfalldokumentation!$W1360,'Linien - BU'!R:S,2,FALSE),A1360)</f>
        <v>bu4</v>
      </c>
      <c r="W1360" s="95" t="str">
        <f t="shared" si="152"/>
        <v>-</v>
      </c>
      <c r="X1360" s="108">
        <f t="shared" si="153"/>
        <v>30</v>
      </c>
      <c r="Z1360"/>
      <c r="AA1360"/>
      <c r="AB1360" s="3"/>
      <c r="AC1360" s="34"/>
      <c r="AD1360" s="3"/>
      <c r="AH1360" s="34"/>
      <c r="AK1360" s="3"/>
      <c r="AN1360" s="3"/>
      <c r="AO1360" s="3"/>
      <c r="AP1360" s="3"/>
    </row>
    <row r="1361" spans="1:42" ht="30" customHeight="1" x14ac:dyDescent="0.25">
      <c r="A1361" s="56" t="s">
        <v>63</v>
      </c>
      <c r="B1361" s="57" t="s">
        <v>36</v>
      </c>
      <c r="C1361" s="57">
        <v>60</v>
      </c>
      <c r="D1361" s="57">
        <v>30</v>
      </c>
      <c r="E1361" s="58">
        <v>44495</v>
      </c>
      <c r="F1361" s="59"/>
      <c r="G1361" s="57"/>
      <c r="H1361" s="66" t="str">
        <f>IFERROR(VLOOKUP(Abfalldokumentation!$B1361,Artikel!A:C,3,FALSE),Abfalldokumentation!$B1361)</f>
        <v>-</v>
      </c>
      <c r="I1361" s="90" t="str">
        <f>VLOOKUP(V1361,'Linien - BU'!A:B,2,FALSE)</f>
        <v>BU1</v>
      </c>
      <c r="J1361" s="91">
        <f t="shared" si="147"/>
        <v>60</v>
      </c>
      <c r="K1361" s="92">
        <f>Abfalldokumentation!$E1361</f>
        <v>44495</v>
      </c>
      <c r="L1361" s="91" t="str">
        <f>IFERROR(IF(AND(OR(Abfalldokumentation!$I1361="BU3",Abfalldokumentation!$I1361="Verkauf"),Abfalldokumentation!$N1361="Schimmel",Abfalldokumentation!$O1361="keinen Abnehmer/kein Schälpersonal"),"Div. Zipfel, ES ohne Verwendung",VLOOKUP(Abfalldokumentation!$M1361,Produktgruppen!A:B,2,FALSE)),"-")</f>
        <v>Rest</v>
      </c>
      <c r="M1361" s="93" t="str">
        <f>IFERROR(VLOOKUP(Abfalldokumentation!$W1361,Artikel!A:C,3,FALSE),Abfalldokumentation!$W1361)</f>
        <v>-</v>
      </c>
      <c r="N1361" s="94" t="str">
        <f>VLOOKUP(D1361,'Liste Gründe'!A:D,2,FALSE)</f>
        <v>Linienbezogen</v>
      </c>
      <c r="O1361" s="92" t="str">
        <f>IF(ISBLANK(F1361),VLOOKUP(Abfalldokumentation!$X1361,'Liste Gründe'!A:D,3,FALSE),F1361)</f>
        <v>Maschinenabfall</v>
      </c>
      <c r="P1361" s="94" t="str">
        <f>IF(ISBLANK(Abfalldokumentation!$G1361),"-",Abfalldokumentation!$G1361)</f>
        <v>-</v>
      </c>
      <c r="Q1361" s="93">
        <f t="shared" si="148"/>
        <v>43</v>
      </c>
      <c r="R1361" s="94" t="str">
        <f t="shared" si="149"/>
        <v>Produkte</v>
      </c>
      <c r="S1361" s="94" t="str">
        <f t="shared" si="150"/>
        <v>BUs</v>
      </c>
      <c r="T1361" s="94" t="str">
        <f t="shared" si="151"/>
        <v>Symptome</v>
      </c>
      <c r="U1361" s="94" t="str">
        <f>IFERROR(VLOOKUP(Abfalldokumentation!$W1361,Kennzahlen!S:U,3,FALSE)*Abfalldokumentation!$J1361,"0")</f>
        <v>0</v>
      </c>
      <c r="V1361" s="93" t="str">
        <f>IF(ISBLANK(A1361),VLOOKUP(Abfalldokumentation!$W1361,'Linien - BU'!R:S,2,FALSE),A1361)</f>
        <v>Abfüllung</v>
      </c>
      <c r="W1361" s="95" t="str">
        <f t="shared" si="152"/>
        <v>-</v>
      </c>
      <c r="X1361" s="108">
        <f t="shared" si="153"/>
        <v>30</v>
      </c>
      <c r="Z1361"/>
      <c r="AA1361"/>
      <c r="AB1361" s="3"/>
      <c r="AC1361" s="34"/>
      <c r="AD1361" s="3"/>
      <c r="AH1361" s="34"/>
      <c r="AK1361" s="3"/>
      <c r="AN1361" s="3"/>
      <c r="AO1361" s="3"/>
      <c r="AP1361" s="3"/>
    </row>
    <row r="1362" spans="1:42" ht="30" customHeight="1" x14ac:dyDescent="0.25">
      <c r="A1362" s="50" t="s">
        <v>140</v>
      </c>
      <c r="B1362" s="51" t="s">
        <v>36</v>
      </c>
      <c r="C1362" s="51">
        <v>14</v>
      </c>
      <c r="D1362" s="51">
        <v>74</v>
      </c>
      <c r="E1362" s="52">
        <v>44495</v>
      </c>
      <c r="F1362" s="53"/>
      <c r="G1362" s="51"/>
      <c r="H1362" s="65" t="str">
        <f>IFERROR(VLOOKUP(Abfalldokumentation!$B1362,Artikel!A:C,3,FALSE),Abfalldokumentation!$B1362)</f>
        <v>-</v>
      </c>
      <c r="I1362" s="96" t="str">
        <f>VLOOKUP(V1362,'Linien - BU'!A:B,2,FALSE)</f>
        <v>Rest</v>
      </c>
      <c r="J1362" s="97">
        <f t="shared" si="147"/>
        <v>14</v>
      </c>
      <c r="K1362" s="98">
        <f>Abfalldokumentation!$E1362</f>
        <v>44495</v>
      </c>
      <c r="L1362" s="97" t="str">
        <f>IFERROR(IF(AND(OR(Abfalldokumentation!$I1362="BU3",Abfalldokumentation!$I1362="Verkauf"),Abfalldokumentation!$N1362="Schimmel",Abfalldokumentation!$O1362="keinen Abnehmer/kein Schälpersonal"),"Div. Zipfel, ES ohne Verwendung",VLOOKUP(Abfalldokumentation!$M1362,Produktgruppen!A:B,2,FALSE)),"-")</f>
        <v>Rest</v>
      </c>
      <c r="M1362" s="99" t="str">
        <f>IFERROR(VLOOKUP(Abfalldokumentation!$W1362,Artikel!A:C,3,FALSE),Abfalldokumentation!$W1362)</f>
        <v>-</v>
      </c>
      <c r="N1362" s="100" t="str">
        <f>VLOOKUP(D1362,'Liste Gründe'!A:D,2,FALSE)</f>
        <v>Qualitätssicherung</v>
      </c>
      <c r="O1362" s="98" t="str">
        <f>IF(ISBLANK(F1362),VLOOKUP(Abfalldokumentation!$X1362,'Liste Gründe'!A:D,3,FALSE),F1362)</f>
        <v>Sensorik</v>
      </c>
      <c r="P1362" s="100" t="str">
        <f>IF(ISBLANK(Abfalldokumentation!$G1362),"-",Abfalldokumentation!$G1362)</f>
        <v>-</v>
      </c>
      <c r="Q1362" s="99">
        <f t="shared" si="148"/>
        <v>43</v>
      </c>
      <c r="R1362" s="100" t="str">
        <f t="shared" si="149"/>
        <v>Produkte</v>
      </c>
      <c r="S1362" s="100" t="str">
        <f t="shared" si="150"/>
        <v>BUs</v>
      </c>
      <c r="T1362" s="100" t="str">
        <f t="shared" si="151"/>
        <v>Symptome</v>
      </c>
      <c r="U1362" s="100" t="str">
        <f>IFERROR(VLOOKUP(Abfalldokumentation!$W1362,Kennzahlen!S:U,3,FALSE)*Abfalldokumentation!$J1362,"0")</f>
        <v>0</v>
      </c>
      <c r="V1362" s="99" t="str">
        <f>IF(ISBLANK(A1362),VLOOKUP(Abfalldokumentation!$W1362,'Linien - BU'!R:S,2,FALSE),A1362)</f>
        <v>QM</v>
      </c>
      <c r="W1362" s="95" t="str">
        <f t="shared" si="152"/>
        <v>-</v>
      </c>
      <c r="X1362" s="108">
        <f t="shared" si="153"/>
        <v>74</v>
      </c>
      <c r="Z1362"/>
      <c r="AA1362"/>
      <c r="AB1362" s="3"/>
      <c r="AC1362" s="34"/>
      <c r="AD1362" s="3"/>
      <c r="AH1362" s="34"/>
      <c r="AK1362" s="3"/>
      <c r="AN1362" s="3"/>
      <c r="AO1362" s="3"/>
      <c r="AP1362" s="3"/>
    </row>
    <row r="1363" spans="1:42" ht="30" customHeight="1" x14ac:dyDescent="0.25">
      <c r="A1363" s="56" t="s">
        <v>41</v>
      </c>
      <c r="B1363" s="57" t="s">
        <v>36</v>
      </c>
      <c r="C1363" s="57">
        <v>100</v>
      </c>
      <c r="D1363" s="57">
        <v>10</v>
      </c>
      <c r="E1363" s="58">
        <v>44495</v>
      </c>
      <c r="F1363" s="59"/>
      <c r="G1363" s="57"/>
      <c r="H1363" s="66" t="str">
        <f>IFERROR(VLOOKUP(Abfalldokumentation!$B1363,Artikel!A:C,3,FALSE),Abfalldokumentation!$B1363)</f>
        <v>-</v>
      </c>
      <c r="I1363" s="90" t="str">
        <f>VLOOKUP(V1363,'Linien - BU'!A:B,2,FALSE)</f>
        <v>BU1</v>
      </c>
      <c r="J1363" s="91">
        <f t="shared" si="147"/>
        <v>100</v>
      </c>
      <c r="K1363" s="92">
        <f>Abfalldokumentation!$E1363</f>
        <v>44495</v>
      </c>
      <c r="L1363" s="91" t="str">
        <f>IFERROR(IF(AND(OR(Abfalldokumentation!$I1363="BU3",Abfalldokumentation!$I1363="Verkauf"),Abfalldokumentation!$N1363="Schimmel",Abfalldokumentation!$O1363="keinen Abnehmer/kein Schälpersonal"),"Div. Zipfel, ES ohne Verwendung",VLOOKUP(Abfalldokumentation!$M1363,Produktgruppen!A:B,2,FALSE)),"-")</f>
        <v>Rest</v>
      </c>
      <c r="M1363" s="93" t="str">
        <f>IFERROR(VLOOKUP(Abfalldokumentation!$W1363,Artikel!A:C,3,FALSE),Abfalldokumentation!$W1363)</f>
        <v>-</v>
      </c>
      <c r="N1363" s="94" t="str">
        <f>VLOOKUP(D1363,'Liste Gründe'!A:D,2,FALSE)</f>
        <v>Linienbezogen</v>
      </c>
      <c r="O1363" s="92" t="str">
        <f>IF(ISBLANK(F1363),VLOOKUP(Abfalldokumentation!$X1363,'Liste Gründe'!A:D,3,FALSE),F1363)</f>
        <v>Reinigung</v>
      </c>
      <c r="P1363" s="94" t="str">
        <f>IF(ISBLANK(Abfalldokumentation!$G1363),"-",Abfalldokumentation!$G1363)</f>
        <v>-</v>
      </c>
      <c r="Q1363" s="93">
        <f t="shared" si="148"/>
        <v>43</v>
      </c>
      <c r="R1363" s="94" t="str">
        <f t="shared" si="149"/>
        <v>Produkte</v>
      </c>
      <c r="S1363" s="94" t="str">
        <f t="shared" si="150"/>
        <v>BUs</v>
      </c>
      <c r="T1363" s="94" t="str">
        <f t="shared" si="151"/>
        <v>Symptome</v>
      </c>
      <c r="U1363" s="94" t="str">
        <f>IFERROR(VLOOKUP(Abfalldokumentation!$W1363,Kennzahlen!S:U,3,FALSE)*Abfalldokumentation!$J1363,"0")</f>
        <v>0</v>
      </c>
      <c r="V1363" s="93" t="str">
        <f>IF(ISBLANK(A1363),VLOOKUP(Abfalldokumentation!$W1363,'Linien - BU'!R:S,2,FALSE),A1363)</f>
        <v>Schmelze</v>
      </c>
      <c r="W1363" s="95" t="str">
        <f t="shared" si="152"/>
        <v>-</v>
      </c>
      <c r="X1363" s="108">
        <f t="shared" si="153"/>
        <v>10</v>
      </c>
      <c r="Z1363"/>
      <c r="AA1363"/>
      <c r="AB1363" s="3"/>
      <c r="AC1363" s="34"/>
      <c r="AD1363" s="3"/>
      <c r="AH1363" s="34"/>
      <c r="AK1363" s="3"/>
      <c r="AN1363" s="3"/>
      <c r="AO1363" s="3"/>
      <c r="AP1363" s="3"/>
    </row>
    <row r="1364" spans="1:42" ht="30" customHeight="1" x14ac:dyDescent="0.25">
      <c r="A1364" s="50" t="s">
        <v>127</v>
      </c>
      <c r="B1364" s="51" t="s">
        <v>36</v>
      </c>
      <c r="C1364" s="51">
        <v>130</v>
      </c>
      <c r="D1364" s="51">
        <v>10</v>
      </c>
      <c r="E1364" s="52">
        <v>44495</v>
      </c>
      <c r="F1364" s="53"/>
      <c r="G1364" s="51"/>
      <c r="H1364" s="65" t="str">
        <f>IFERROR(VLOOKUP(Abfalldokumentation!$B1364,Artikel!A:C,3,FALSE),Abfalldokumentation!$B1364)</f>
        <v>-</v>
      </c>
      <c r="I1364" s="96" t="str">
        <f>VLOOKUP(V1364,'Linien - BU'!A:B,2,FALSE)</f>
        <v>BU1</v>
      </c>
      <c r="J1364" s="97">
        <f t="shared" si="147"/>
        <v>130</v>
      </c>
      <c r="K1364" s="98">
        <f>Abfalldokumentation!$E1364</f>
        <v>44495</v>
      </c>
      <c r="L1364" s="97" t="str">
        <f>IFERROR(IF(AND(OR(Abfalldokumentation!$I1364="BU3",Abfalldokumentation!$I1364="Verkauf"),Abfalldokumentation!$N1364="Schimmel",Abfalldokumentation!$O1364="keinen Abnehmer/kein Schälpersonal"),"Div. Zipfel, ES ohne Verwendung",VLOOKUP(Abfalldokumentation!$M1364,Produktgruppen!A:B,2,FALSE)),"-")</f>
        <v>Rest</v>
      </c>
      <c r="M1364" s="99" t="str">
        <f>IFERROR(VLOOKUP(Abfalldokumentation!$W1364,Artikel!A:C,3,FALSE),Abfalldokumentation!$W1364)</f>
        <v>-</v>
      </c>
      <c r="N1364" s="100" t="str">
        <f>VLOOKUP(D1364,'Liste Gründe'!A:D,2,FALSE)</f>
        <v>Linienbezogen</v>
      </c>
      <c r="O1364" s="98" t="str">
        <f>IF(ISBLANK(F1364),VLOOKUP(Abfalldokumentation!$X1364,'Liste Gründe'!A:D,3,FALSE),F1364)</f>
        <v>Reinigung</v>
      </c>
      <c r="P1364" s="100" t="str">
        <f>IF(ISBLANK(Abfalldokumentation!$G1364),"-",Abfalldokumentation!$G1364)</f>
        <v>-</v>
      </c>
      <c r="Q1364" s="99">
        <f t="shared" si="148"/>
        <v>43</v>
      </c>
      <c r="R1364" s="100" t="str">
        <f t="shared" si="149"/>
        <v>Produkte</v>
      </c>
      <c r="S1364" s="100" t="str">
        <f t="shared" si="150"/>
        <v>BUs</v>
      </c>
      <c r="T1364" s="100" t="str">
        <f t="shared" si="151"/>
        <v>Symptome</v>
      </c>
      <c r="U1364" s="100" t="str">
        <f>IFERROR(VLOOKUP(Abfalldokumentation!$W1364,Kennzahlen!S:U,3,FALSE)*Abfalldokumentation!$J1364,"0")</f>
        <v>0</v>
      </c>
      <c r="V1364" s="99" t="str">
        <f>IF(ISBLANK(A1364),VLOOKUP(Abfalldokumentation!$W1364,'Linien - BU'!R:S,2,FALSE),A1364)</f>
        <v>Strudelline</v>
      </c>
      <c r="W1364" s="95" t="str">
        <f t="shared" si="152"/>
        <v>-</v>
      </c>
      <c r="X1364" s="108">
        <f t="shared" si="153"/>
        <v>10</v>
      </c>
      <c r="Z1364"/>
      <c r="AA1364"/>
      <c r="AB1364" s="3"/>
      <c r="AC1364" s="34"/>
      <c r="AD1364" s="3"/>
      <c r="AH1364" s="34"/>
      <c r="AK1364" s="3"/>
      <c r="AN1364" s="3"/>
      <c r="AO1364" s="3"/>
      <c r="AP1364" s="3"/>
    </row>
    <row r="1365" spans="1:42" ht="30" customHeight="1" x14ac:dyDescent="0.25">
      <c r="A1365" s="56" t="s">
        <v>59</v>
      </c>
      <c r="B1365" s="57" t="s">
        <v>36</v>
      </c>
      <c r="C1365" s="57">
        <v>2</v>
      </c>
      <c r="D1365" s="57">
        <v>74</v>
      </c>
      <c r="E1365" s="58">
        <v>44495</v>
      </c>
      <c r="F1365" s="59"/>
      <c r="G1365" s="57"/>
      <c r="H1365" s="66" t="str">
        <f>IFERROR(VLOOKUP(Abfalldokumentation!$B1365,Artikel!A:C,3,FALSE),Abfalldokumentation!$B1365)</f>
        <v>-</v>
      </c>
      <c r="I1365" s="90" t="str">
        <f>VLOOKUP(V1365,'Linien - BU'!A:B,2,FALSE)</f>
        <v>Rest</v>
      </c>
      <c r="J1365" s="91">
        <f t="shared" si="147"/>
        <v>2</v>
      </c>
      <c r="K1365" s="92">
        <f>Abfalldokumentation!$E1365</f>
        <v>44495</v>
      </c>
      <c r="L1365" s="91" t="str">
        <f>IFERROR(IF(AND(OR(Abfalldokumentation!$I1365="BU3",Abfalldokumentation!$I1365="Verkauf"),Abfalldokumentation!$N1365="Schimmel",Abfalldokumentation!$O1365="keinen Abnehmer/kein Schälpersonal"),"Div. Zipfel, ES ohne Verwendung",VLOOKUP(Abfalldokumentation!$M1365,Produktgruppen!A:B,2,FALSE)),"-")</f>
        <v>Rest</v>
      </c>
      <c r="M1365" s="93" t="str">
        <f>IFERROR(VLOOKUP(Abfalldokumentation!$W1365,Artikel!A:C,3,FALSE),Abfalldokumentation!$W1365)</f>
        <v>-</v>
      </c>
      <c r="N1365" s="94" t="str">
        <f>VLOOKUP(D1365,'Liste Gründe'!A:D,2,FALSE)</f>
        <v>Qualitätssicherung</v>
      </c>
      <c r="O1365" s="92" t="str">
        <f>IF(ISBLANK(F1365),VLOOKUP(Abfalldokumentation!$X1365,'Liste Gründe'!A:D,3,FALSE),F1365)</f>
        <v>Sensorik</v>
      </c>
      <c r="P1365" s="94" t="str">
        <f>IF(ISBLANK(Abfalldokumentation!$G1365),"-",Abfalldokumentation!$G1365)</f>
        <v>-</v>
      </c>
      <c r="Q1365" s="93">
        <f t="shared" si="148"/>
        <v>43</v>
      </c>
      <c r="R1365" s="94" t="str">
        <f t="shared" si="149"/>
        <v>Produkte</v>
      </c>
      <c r="S1365" s="94" t="str">
        <f t="shared" si="150"/>
        <v>BUs</v>
      </c>
      <c r="T1365" s="94" t="str">
        <f t="shared" si="151"/>
        <v>Symptome</v>
      </c>
      <c r="U1365" s="94" t="str">
        <f>IFERROR(VLOOKUP(Abfalldokumentation!$W1365,Kennzahlen!S:U,3,FALSE)*Abfalldokumentation!$J1365,"0")</f>
        <v>0</v>
      </c>
      <c r="V1365" s="93" t="str">
        <f>IF(ISBLANK(A1365),VLOOKUP(Abfalldokumentation!$W1365,'Linien - BU'!R:S,2,FALSE),A1365)</f>
        <v>Labor</v>
      </c>
      <c r="W1365" s="95" t="str">
        <f t="shared" si="152"/>
        <v>-</v>
      </c>
      <c r="X1365" s="108">
        <f t="shared" si="153"/>
        <v>74</v>
      </c>
      <c r="Z1365"/>
      <c r="AA1365"/>
      <c r="AB1365" s="3"/>
      <c r="AC1365" s="34"/>
      <c r="AD1365" s="3"/>
      <c r="AH1365" s="34"/>
      <c r="AK1365" s="3"/>
      <c r="AN1365" s="3"/>
      <c r="AO1365" s="3"/>
      <c r="AP1365" s="3"/>
    </row>
    <row r="1366" spans="1:42" ht="30" customHeight="1" x14ac:dyDescent="0.25">
      <c r="A1366" s="50">
        <v>3110</v>
      </c>
      <c r="B1366" s="51" t="s">
        <v>15168</v>
      </c>
      <c r="C1366" s="51">
        <v>90</v>
      </c>
      <c r="D1366" s="51">
        <v>40</v>
      </c>
      <c r="E1366" s="52">
        <v>44495</v>
      </c>
      <c r="F1366" s="53"/>
      <c r="G1366" s="51"/>
      <c r="H1366" s="65" t="str">
        <f>IFERROR(VLOOKUP(Abfalldokumentation!$B1366,Artikel!A:C,3,FALSE),Abfalldokumentation!$B1366)</f>
        <v>Becher</v>
      </c>
      <c r="I1366" s="96" t="str">
        <f>VLOOKUP(V1366,'Linien - BU'!A:B,2,FALSE)</f>
        <v>BU1</v>
      </c>
      <c r="J1366" s="97">
        <f t="shared" si="147"/>
        <v>90</v>
      </c>
      <c r="K1366" s="98">
        <f>Abfalldokumentation!$E1366</f>
        <v>44495</v>
      </c>
      <c r="L1366" s="97" t="str">
        <f>IFERROR(IF(AND(OR(Abfalldokumentation!$I1366="BU3",Abfalldokumentation!$I1366="Verkauf"),Abfalldokumentation!$N1366="Schimmel",Abfalldokumentation!$O1366="keinen Abnehmer/kein Schälpersonal"),"Div. Zipfel, ES ohne Verwendung",VLOOKUP(Abfalldokumentation!$M1366,Produktgruppen!A:B,2,FALSE)),"-")</f>
        <v>-</v>
      </c>
      <c r="M1366" s="99" t="str">
        <f>IFERROR(VLOOKUP(Abfalldokumentation!$W1366,Artikel!A:C,3,FALSE),Abfalldokumentation!$W1366)</f>
        <v>Becher</v>
      </c>
      <c r="N1366" s="100" t="str">
        <f>VLOOKUP(D1366,'Liste Gründe'!A:D,2,FALSE)</f>
        <v>Rest</v>
      </c>
      <c r="O1366" s="98" t="str">
        <f>IF(ISBLANK(F1366),VLOOKUP(Abfalldokumentation!$X1366,'Liste Gründe'!A:D,3,FALSE),F1366)</f>
        <v>Metall</v>
      </c>
      <c r="P1366" s="100" t="str">
        <f>IF(ISBLANK(Abfalldokumentation!$G1366),"-",Abfalldokumentation!$G1366)</f>
        <v>-</v>
      </c>
      <c r="Q1366" s="99">
        <f t="shared" si="148"/>
        <v>43</v>
      </c>
      <c r="R1366" s="100" t="str">
        <f t="shared" si="149"/>
        <v>Produkte</v>
      </c>
      <c r="S1366" s="100" t="str">
        <f t="shared" si="150"/>
        <v>BUs</v>
      </c>
      <c r="T1366" s="100" t="str">
        <f t="shared" si="151"/>
        <v>Symptome</v>
      </c>
      <c r="U1366" s="100" t="str">
        <f>IFERROR(VLOOKUP(Abfalldokumentation!$W1366,Kennzahlen!S:U,3,FALSE)*Abfalldokumentation!$J1366,"0")</f>
        <v>0</v>
      </c>
      <c r="V1366" s="99">
        <f>IF(ISBLANK(A1366),VLOOKUP(Abfalldokumentation!$W1366,'Linien - BU'!R:S,2,FALSE),A1366)</f>
        <v>3110</v>
      </c>
      <c r="W1366" s="95" t="str">
        <f t="shared" si="152"/>
        <v>Becher</v>
      </c>
      <c r="X1366" s="108">
        <f t="shared" si="153"/>
        <v>40</v>
      </c>
      <c r="Z1366"/>
      <c r="AA1366"/>
      <c r="AB1366" s="3"/>
      <c r="AC1366" s="34"/>
      <c r="AD1366" s="3"/>
      <c r="AH1366" s="34"/>
      <c r="AK1366" s="3"/>
      <c r="AN1366" s="3"/>
      <c r="AO1366" s="3"/>
      <c r="AP1366" s="3"/>
    </row>
    <row r="1367" spans="1:42" ht="30" customHeight="1" x14ac:dyDescent="0.25">
      <c r="A1367" s="56" t="s">
        <v>15134</v>
      </c>
      <c r="B1367" s="57" t="s">
        <v>15259</v>
      </c>
      <c r="C1367" s="57">
        <v>38</v>
      </c>
      <c r="D1367" s="57">
        <v>12</v>
      </c>
      <c r="E1367" s="58">
        <v>44495</v>
      </c>
      <c r="F1367" s="59"/>
      <c r="G1367" s="57"/>
      <c r="H1367" s="66" t="str">
        <f>IFERROR(VLOOKUP(Abfalldokumentation!$B1367,Artikel!A:C,3,FALSE),Abfalldokumentation!$B1367)</f>
        <v>Div Zipfe, ES</v>
      </c>
      <c r="I1367" s="90" t="str">
        <f>VLOOKUP(V1367,'Linien - BU'!A:B,2,FALSE)</f>
        <v>BU3</v>
      </c>
      <c r="J1367" s="91">
        <f t="shared" si="147"/>
        <v>38</v>
      </c>
      <c r="K1367" s="92">
        <f>Abfalldokumentation!$E1367</f>
        <v>44495</v>
      </c>
      <c r="L1367" s="91" t="str">
        <f>IFERROR(IF(AND(OR(Abfalldokumentation!$I1367="BU3",Abfalldokumentation!$I1367="Verkauf"),Abfalldokumentation!$N1367="Schimmel",Abfalldokumentation!$O1367="keinen Abnehmer/kein Schälpersonal"),"Div. Zipfel, ES ohne Verwendung",VLOOKUP(Abfalldokumentation!$M1367,Produktgruppen!A:B,2,FALSE)),"-")</f>
        <v>-</v>
      </c>
      <c r="M1367" s="93" t="str">
        <f>IFERROR(VLOOKUP(Abfalldokumentation!$W1367,Artikel!A:C,3,FALSE),Abfalldokumentation!$W1367)</f>
        <v>Div Zipfe, ES</v>
      </c>
      <c r="N1367" s="94" t="str">
        <f>VLOOKUP(D1367,'Liste Gründe'!A:D,2,FALSE)</f>
        <v>Schimmel</v>
      </c>
      <c r="O1367" s="92" t="str">
        <f>IF(ISBLANK(F1367),VLOOKUP(Abfalldokumentation!$X1367,'Liste Gründe'!A:D,3,FALSE),F1367)</f>
        <v>Schimmel</v>
      </c>
      <c r="P1367" s="94" t="str">
        <f>IF(ISBLANK(Abfalldokumentation!$G1367),"-",Abfalldokumentation!$G1367)</f>
        <v>-</v>
      </c>
      <c r="Q1367" s="93">
        <f t="shared" si="148"/>
        <v>43</v>
      </c>
      <c r="R1367" s="94" t="str">
        <f t="shared" si="149"/>
        <v>Produkte</v>
      </c>
      <c r="S1367" s="94" t="str">
        <f t="shared" si="150"/>
        <v>BUs</v>
      </c>
      <c r="T1367" s="94" t="str">
        <f t="shared" si="151"/>
        <v>Symptome</v>
      </c>
      <c r="U1367" s="94" t="str">
        <f>IFERROR(VLOOKUP(Abfalldokumentation!$W1367,Kennzahlen!S:U,3,FALSE)*Abfalldokumentation!$J1367,"0")</f>
        <v>0</v>
      </c>
      <c r="V1367" s="93" t="str">
        <f>IF(ISBLANK(A1367),VLOOKUP(Abfalldokumentation!$W1367,'Linien - BU'!R:S,2,FALSE),A1367)</f>
        <v>bu3</v>
      </c>
      <c r="W1367" s="95" t="str">
        <f t="shared" si="152"/>
        <v>Div Zipfe, ES</v>
      </c>
      <c r="X1367" s="108">
        <f t="shared" si="153"/>
        <v>12</v>
      </c>
      <c r="Z1367"/>
      <c r="AA1367"/>
      <c r="AB1367" s="3"/>
      <c r="AC1367" s="34"/>
      <c r="AD1367" s="3"/>
      <c r="AH1367" s="34"/>
      <c r="AK1367" s="3"/>
      <c r="AN1367" s="3"/>
      <c r="AO1367" s="3"/>
      <c r="AP1367" s="3"/>
    </row>
    <row r="1368" spans="1:42" ht="30" customHeight="1" x14ac:dyDescent="0.25">
      <c r="A1368" s="50" t="s">
        <v>15112</v>
      </c>
      <c r="B1368" s="51">
        <v>29500886</v>
      </c>
      <c r="C1368" s="51">
        <v>204</v>
      </c>
      <c r="D1368" s="51">
        <v>61</v>
      </c>
      <c r="E1368" s="52">
        <v>44496</v>
      </c>
      <c r="F1368" s="53"/>
      <c r="G1368" s="51"/>
      <c r="H1368" s="65" t="str">
        <f>IFERROR(VLOOKUP(Abfalldokumentation!$B1368,Artikel!A:C,3,FALSE),Abfalldokumentation!$B1368)</f>
        <v>ABS MEDI-KRÄUK</v>
      </c>
      <c r="I1368" s="96" t="str">
        <f>VLOOKUP(V1368,'Linien - BU'!A:B,2,FALSE)</f>
        <v>BU4</v>
      </c>
      <c r="J1368" s="97">
        <f t="shared" si="147"/>
        <v>204</v>
      </c>
      <c r="K1368" s="98">
        <f>Abfalldokumentation!$E1368</f>
        <v>44496</v>
      </c>
      <c r="L1368" s="97" t="str">
        <f>IFERROR(IF(AND(OR(Abfalldokumentation!$I1368="BU3",Abfalldokumentation!$I1368="Verkauf"),Abfalldokumentation!$N1368="Schimmel",Abfalldokumentation!$O1368="keinen Abnehmer/kein Schälpersonal"),"Div. Zipfel, ES ohne Verwendung",VLOOKUP(Abfalldokumentation!$M1368,Produktgruppen!A:B,2,FALSE)),"-")</f>
        <v>ABS</v>
      </c>
      <c r="M1368" s="99" t="str">
        <f>IFERROR(VLOOKUP(Abfalldokumentation!$W1368,Artikel!A:C,3,FALSE),Abfalldokumentation!$W1368)</f>
        <v>ABS MEDI-KRÄUK</v>
      </c>
      <c r="N1368" s="100" t="str">
        <f>VLOOKUP(D1368,'Liste Gründe'!A:D,2,FALSE)</f>
        <v>keinen Verwendungszweck</v>
      </c>
      <c r="O1368" s="98" t="str">
        <f>IF(ISBLANK(F1368),VLOOKUP(Abfalldokumentation!$X1368,'Liste Gründe'!A:D,3,FALSE),F1368)</f>
        <v>keinen Verwendungszweck</v>
      </c>
      <c r="P1368" s="100" t="str">
        <f>IF(ISBLANK(Abfalldokumentation!$G1368),"-",Abfalldokumentation!$G1368)</f>
        <v>-</v>
      </c>
      <c r="Q1368" s="99">
        <f t="shared" si="148"/>
        <v>43</v>
      </c>
      <c r="R1368" s="100" t="str">
        <f t="shared" si="149"/>
        <v>Produkte</v>
      </c>
      <c r="S1368" s="100" t="str">
        <f t="shared" si="150"/>
        <v>BUs</v>
      </c>
      <c r="T1368" s="100" t="str">
        <f t="shared" si="151"/>
        <v>Symptome</v>
      </c>
      <c r="U1368" s="100">
        <f>IFERROR(VLOOKUP(Abfalldokumentation!$W1368,Kennzahlen!S:U,3,FALSE)*Abfalldokumentation!$J1368,"0")</f>
        <v>306</v>
      </c>
      <c r="V1368" s="99" t="str">
        <f>IF(ISBLANK(A1368),VLOOKUP(Abfalldokumentation!$W1368,'Linien - BU'!R:S,2,FALSE),A1368)</f>
        <v>bu4</v>
      </c>
      <c r="W1368" s="95">
        <f t="shared" si="152"/>
        <v>29500886</v>
      </c>
      <c r="X1368" s="108">
        <f t="shared" si="153"/>
        <v>61</v>
      </c>
      <c r="Z1368"/>
      <c r="AA1368"/>
      <c r="AB1368" s="3"/>
      <c r="AC1368" s="34"/>
      <c r="AD1368" s="3"/>
      <c r="AH1368" s="34"/>
      <c r="AK1368" s="3"/>
      <c r="AN1368" s="3"/>
      <c r="AO1368" s="3"/>
      <c r="AP1368" s="3"/>
    </row>
    <row r="1369" spans="1:42" ht="30" customHeight="1" x14ac:dyDescent="0.25">
      <c r="A1369" s="56" t="s">
        <v>15112</v>
      </c>
      <c r="B1369" s="57">
        <v>29500887</v>
      </c>
      <c r="C1369" s="57">
        <v>15</v>
      </c>
      <c r="D1369" s="57">
        <v>55</v>
      </c>
      <c r="E1369" s="58">
        <v>44496</v>
      </c>
      <c r="F1369" s="59" t="s">
        <v>15260</v>
      </c>
      <c r="G1369" s="57"/>
      <c r="H1369" s="66" t="str">
        <f>IFERROR(VLOOKUP(Abfalldokumentation!$B1369,Artikel!A:C,3,FALSE),Abfalldokumentation!$B1369)</f>
        <v>ABS ZIEGE-GOU</v>
      </c>
      <c r="I1369" s="90" t="str">
        <f>VLOOKUP(V1369,'Linien - BU'!A:B,2,FALSE)</f>
        <v>BU4</v>
      </c>
      <c r="J1369" s="91">
        <f t="shared" si="147"/>
        <v>15</v>
      </c>
      <c r="K1369" s="92">
        <f>Abfalldokumentation!$E1369</f>
        <v>44496</v>
      </c>
      <c r="L1369" s="91" t="str">
        <f>IFERROR(IF(AND(OR(Abfalldokumentation!$I1369="BU3",Abfalldokumentation!$I1369="Verkauf"),Abfalldokumentation!$N1369="Schimmel",Abfalldokumentation!$O1369="keinen Abnehmer/kein Schälpersonal"),"Div. Zipfel, ES ohne Verwendung",VLOOKUP(Abfalldokumentation!$M1369,Produktgruppen!A:B,2,FALSE)),"-")</f>
        <v>ABS</v>
      </c>
      <c r="M1369" s="93" t="str">
        <f>IFERROR(VLOOKUP(Abfalldokumentation!$W1369,Artikel!A:C,3,FALSE),Abfalldokumentation!$W1369)</f>
        <v>ABS ZIEGE-GOU</v>
      </c>
      <c r="N1369" s="94" t="str">
        <f>VLOOKUP(D1369,'Liste Gründe'!A:D,2,FALSE)</f>
        <v>Qualitätsprobleme</v>
      </c>
      <c r="O1369" s="92" t="str">
        <f>IF(ISBLANK(F1369),VLOOKUP(Abfalldokumentation!$X1369,'Liste Gründe'!A:D,3,FALSE),F1369)</f>
        <v>Wachs nicht entfernen</v>
      </c>
      <c r="P1369" s="94" t="str">
        <f>IF(ISBLANK(Abfalldokumentation!$G1369),"-",Abfalldokumentation!$G1369)</f>
        <v>-</v>
      </c>
      <c r="Q1369" s="93">
        <f t="shared" si="148"/>
        <v>43</v>
      </c>
      <c r="R1369" s="94" t="str">
        <f t="shared" si="149"/>
        <v>Produkte</v>
      </c>
      <c r="S1369" s="94" t="str">
        <f t="shared" si="150"/>
        <v>BUs</v>
      </c>
      <c r="T1369" s="94" t="str">
        <f t="shared" si="151"/>
        <v>Symptome</v>
      </c>
      <c r="U1369" s="94">
        <f>IFERROR(VLOOKUP(Abfalldokumentation!$W1369,Kennzahlen!S:U,3,FALSE)*Abfalldokumentation!$J1369,"0")</f>
        <v>15</v>
      </c>
      <c r="V1369" s="93" t="str">
        <f>IF(ISBLANK(A1369),VLOOKUP(Abfalldokumentation!$W1369,'Linien - BU'!R:S,2,FALSE),A1369)</f>
        <v>bu4</v>
      </c>
      <c r="W1369" s="95">
        <f t="shared" si="152"/>
        <v>29500887</v>
      </c>
      <c r="X1369" s="108">
        <f t="shared" si="153"/>
        <v>55</v>
      </c>
      <c r="Z1369"/>
      <c r="AA1369"/>
      <c r="AB1369" s="3"/>
      <c r="AC1369" s="34"/>
      <c r="AD1369" s="3"/>
      <c r="AH1369" s="34"/>
      <c r="AK1369" s="3"/>
      <c r="AN1369" s="3"/>
      <c r="AO1369" s="3"/>
      <c r="AP1369" s="3"/>
    </row>
    <row r="1370" spans="1:42" ht="30" customHeight="1" x14ac:dyDescent="0.25">
      <c r="A1370" s="50" t="s">
        <v>15112</v>
      </c>
      <c r="B1370" s="51">
        <v>29500906</v>
      </c>
      <c r="C1370" s="51">
        <v>11</v>
      </c>
      <c r="D1370" s="51">
        <v>61</v>
      </c>
      <c r="E1370" s="52">
        <v>44496</v>
      </c>
      <c r="F1370" s="53"/>
      <c r="G1370" s="51"/>
      <c r="H1370" s="65" t="str">
        <f>IFERROR(VLOOKUP(Abfalldokumentation!$B1370,Artikel!A:C,3,FALSE),Abfalldokumentation!$B1370)</f>
        <v>ABS SCH-PAUL</v>
      </c>
      <c r="I1370" s="96" t="str">
        <f>VLOOKUP(V1370,'Linien - BU'!A:B,2,FALSE)</f>
        <v>BU4</v>
      </c>
      <c r="J1370" s="97">
        <f t="shared" si="147"/>
        <v>11</v>
      </c>
      <c r="K1370" s="98">
        <f>Abfalldokumentation!$E1370</f>
        <v>44496</v>
      </c>
      <c r="L1370" s="97" t="str">
        <f>IFERROR(IF(AND(OR(Abfalldokumentation!$I1370="BU3",Abfalldokumentation!$I1370="Verkauf"),Abfalldokumentation!$N1370="Schimmel",Abfalldokumentation!$O1370="keinen Abnehmer/kein Schälpersonal"),"Div. Zipfel, ES ohne Verwendung",VLOOKUP(Abfalldokumentation!$M1370,Produktgruppen!A:B,2,FALSE)),"-")</f>
        <v>ABS</v>
      </c>
      <c r="M1370" s="99" t="str">
        <f>IFERROR(VLOOKUP(Abfalldokumentation!$W1370,Artikel!A:C,3,FALSE),Abfalldokumentation!$W1370)</f>
        <v>ABS SCH-PAUL</v>
      </c>
      <c r="N1370" s="100" t="str">
        <f>VLOOKUP(D1370,'Liste Gründe'!A:D,2,FALSE)</f>
        <v>keinen Verwendungszweck</v>
      </c>
      <c r="O1370" s="98" t="str">
        <f>IF(ISBLANK(F1370),VLOOKUP(Abfalldokumentation!$X1370,'Liste Gründe'!A:D,3,FALSE),F1370)</f>
        <v>keinen Verwendungszweck</v>
      </c>
      <c r="P1370" s="100" t="str">
        <f>IF(ISBLANK(Abfalldokumentation!$G1370),"-",Abfalldokumentation!$G1370)</f>
        <v>-</v>
      </c>
      <c r="Q1370" s="99">
        <f t="shared" si="148"/>
        <v>43</v>
      </c>
      <c r="R1370" s="100" t="str">
        <f t="shared" si="149"/>
        <v>Produkte</v>
      </c>
      <c r="S1370" s="100" t="str">
        <f t="shared" si="150"/>
        <v>BUs</v>
      </c>
      <c r="T1370" s="100" t="str">
        <f t="shared" si="151"/>
        <v>Symptome</v>
      </c>
      <c r="U1370" s="100">
        <f>IFERROR(VLOOKUP(Abfalldokumentation!$W1370,Kennzahlen!S:U,3,FALSE)*Abfalldokumentation!$J1370,"0")</f>
        <v>0.11</v>
      </c>
      <c r="V1370" s="99" t="str">
        <f>IF(ISBLANK(A1370),VLOOKUP(Abfalldokumentation!$W1370,'Linien - BU'!R:S,2,FALSE),A1370)</f>
        <v>bu4</v>
      </c>
      <c r="W1370" s="95">
        <f t="shared" si="152"/>
        <v>29500906</v>
      </c>
      <c r="X1370" s="108">
        <f t="shared" si="153"/>
        <v>61</v>
      </c>
      <c r="Z1370"/>
      <c r="AA1370"/>
      <c r="AB1370" s="3"/>
      <c r="AC1370" s="34"/>
      <c r="AD1370" s="3"/>
      <c r="AH1370" s="34"/>
      <c r="AK1370" s="3"/>
      <c r="AN1370" s="3"/>
      <c r="AO1370" s="3"/>
      <c r="AP1370" s="3"/>
    </row>
    <row r="1371" spans="1:42" ht="30" customHeight="1" x14ac:dyDescent="0.25">
      <c r="A1371" s="56" t="s">
        <v>15112</v>
      </c>
      <c r="B1371" s="57">
        <v>29500910</v>
      </c>
      <c r="C1371" s="57">
        <v>12</v>
      </c>
      <c r="D1371" s="57">
        <v>61</v>
      </c>
      <c r="E1371" s="58">
        <v>44496</v>
      </c>
      <c r="F1371" s="59"/>
      <c r="G1371" s="57"/>
      <c r="H1371" s="66" t="str">
        <f>IFERROR(VLOOKUP(Abfalldokumentation!$B1371,Artikel!A:C,3,FALSE),Abfalldokumentation!$B1371)</f>
        <v>ABS Unser Blütenkäse</v>
      </c>
      <c r="I1371" s="90" t="str">
        <f>VLOOKUP(V1371,'Linien - BU'!A:B,2,FALSE)</f>
        <v>BU4</v>
      </c>
      <c r="J1371" s="91">
        <f t="shared" si="147"/>
        <v>12</v>
      </c>
      <c r="K1371" s="92">
        <f>Abfalldokumentation!$E1371</f>
        <v>44496</v>
      </c>
      <c r="L1371" s="91" t="str">
        <f>IFERROR(IF(AND(OR(Abfalldokumentation!$I1371="BU3",Abfalldokumentation!$I1371="Verkauf"),Abfalldokumentation!$N1371="Schimmel",Abfalldokumentation!$O1371="keinen Abnehmer/kein Schälpersonal"),"Div. Zipfel, ES ohne Verwendung",VLOOKUP(Abfalldokumentation!$M1371,Produktgruppen!A:B,2,FALSE)),"-")</f>
        <v>ABS</v>
      </c>
      <c r="M1371" s="93" t="str">
        <f>IFERROR(VLOOKUP(Abfalldokumentation!$W1371,Artikel!A:C,3,FALSE),Abfalldokumentation!$W1371)</f>
        <v>ABS Unser Blütenkäse</v>
      </c>
      <c r="N1371" s="94" t="str">
        <f>VLOOKUP(D1371,'Liste Gründe'!A:D,2,FALSE)</f>
        <v>keinen Verwendungszweck</v>
      </c>
      <c r="O1371" s="92" t="str">
        <f>IF(ISBLANK(F1371),VLOOKUP(Abfalldokumentation!$X1371,'Liste Gründe'!A:D,3,FALSE),F1371)</f>
        <v>keinen Verwendungszweck</v>
      </c>
      <c r="P1371" s="94" t="str">
        <f>IF(ISBLANK(Abfalldokumentation!$G1371),"-",Abfalldokumentation!$G1371)</f>
        <v>-</v>
      </c>
      <c r="Q1371" s="93">
        <f t="shared" si="148"/>
        <v>43</v>
      </c>
      <c r="R1371" s="94" t="str">
        <f t="shared" si="149"/>
        <v>Produkte</v>
      </c>
      <c r="S1371" s="94" t="str">
        <f t="shared" si="150"/>
        <v>BUs</v>
      </c>
      <c r="T1371" s="94" t="str">
        <f t="shared" si="151"/>
        <v>Symptome</v>
      </c>
      <c r="U1371" s="94">
        <f>IFERROR(VLOOKUP(Abfalldokumentation!$W1371,Kennzahlen!S:U,3,FALSE)*Abfalldokumentation!$J1371,"0")</f>
        <v>0.12</v>
      </c>
      <c r="V1371" s="93" t="str">
        <f>IF(ISBLANK(A1371),VLOOKUP(Abfalldokumentation!$W1371,'Linien - BU'!R:S,2,FALSE),A1371)</f>
        <v>bu4</v>
      </c>
      <c r="W1371" s="95">
        <f t="shared" si="152"/>
        <v>29500910</v>
      </c>
      <c r="X1371" s="108">
        <f t="shared" si="153"/>
        <v>61</v>
      </c>
      <c r="Z1371"/>
      <c r="AA1371"/>
      <c r="AB1371" s="3"/>
      <c r="AC1371" s="34"/>
      <c r="AD1371" s="3"/>
      <c r="AH1371" s="34"/>
      <c r="AK1371" s="3"/>
      <c r="AN1371" s="3"/>
      <c r="AO1371" s="3"/>
      <c r="AP1371" s="3"/>
    </row>
    <row r="1372" spans="1:42" ht="30" customHeight="1" x14ac:dyDescent="0.25">
      <c r="A1372" s="50" t="s">
        <v>74</v>
      </c>
      <c r="B1372" s="51">
        <v>29500917</v>
      </c>
      <c r="C1372" s="51">
        <v>20</v>
      </c>
      <c r="D1372" s="51">
        <v>60</v>
      </c>
      <c r="E1372" s="52">
        <v>44496</v>
      </c>
      <c r="F1372" s="53"/>
      <c r="G1372" s="51"/>
      <c r="H1372" s="65" t="str">
        <f>IFERROR(VLOOKUP(Abfalldokumentation!$B1372,Artikel!A:C,3,FALSE),Abfalldokumentation!$B1372)</f>
        <v>VOS-ABS ENTSORGUNG</v>
      </c>
      <c r="I1372" s="96" t="str">
        <f>VLOOKUP(V1372,'Linien - BU'!A:B,2,FALSE)</f>
        <v>BU1</v>
      </c>
      <c r="J1372" s="97">
        <f t="shared" si="147"/>
        <v>20</v>
      </c>
      <c r="K1372" s="98">
        <f>Abfalldokumentation!$E1372</f>
        <v>44496</v>
      </c>
      <c r="L1372" s="97" t="str">
        <f>IFERROR(IF(AND(OR(Abfalldokumentation!$I1372="BU3",Abfalldokumentation!$I1372="Verkauf"),Abfalldokumentation!$N1372="Schimmel",Abfalldokumentation!$O1372="keinen Abnehmer/kein Schälpersonal"),"Div. Zipfel, ES ohne Verwendung",VLOOKUP(Abfalldokumentation!$M1372,Produktgruppen!A:B,2,FALSE)),"-")</f>
        <v>Vorschmelz</v>
      </c>
      <c r="M1372" s="99" t="str">
        <f>IFERROR(VLOOKUP(Abfalldokumentation!$W1372,Artikel!A:C,3,FALSE),Abfalldokumentation!$W1372)</f>
        <v>VOS-ABS ENTSORGUNG</v>
      </c>
      <c r="N1372" s="100" t="str">
        <f>VLOOKUP(D1372,'Liste Gründe'!A:D,2,FALSE)</f>
        <v>Rest</v>
      </c>
      <c r="O1372" s="98" t="str">
        <f>IF(ISBLANK(F1372),VLOOKUP(Abfalldokumentation!$X1372,'Liste Gründe'!A:D,3,FALSE),F1372)</f>
        <v>geschälte Rinde</v>
      </c>
      <c r="P1372" s="100" t="str">
        <f>IF(ISBLANK(Abfalldokumentation!$G1372),"-",Abfalldokumentation!$G1372)</f>
        <v>-</v>
      </c>
      <c r="Q1372" s="99">
        <f t="shared" si="148"/>
        <v>43</v>
      </c>
      <c r="R1372" s="100" t="str">
        <f t="shared" si="149"/>
        <v>Produkte</v>
      </c>
      <c r="S1372" s="100" t="str">
        <f t="shared" si="150"/>
        <v>BUs</v>
      </c>
      <c r="T1372" s="100" t="str">
        <f t="shared" si="151"/>
        <v>Symptome</v>
      </c>
      <c r="U1372" s="100">
        <f>IFERROR(VLOOKUP(Abfalldokumentation!$W1372,Kennzahlen!S:U,3,FALSE)*Abfalldokumentation!$J1372,"0")</f>
        <v>0.2</v>
      </c>
      <c r="V1372" s="99" t="str">
        <f>IF(ISBLANK(A1372),VLOOKUP(Abfalldokumentation!$W1372,'Linien - BU'!R:S,2,FALSE),A1372)</f>
        <v>RWV</v>
      </c>
      <c r="W1372" s="95">
        <f t="shared" si="152"/>
        <v>29500917</v>
      </c>
      <c r="X1372" s="108">
        <f t="shared" si="153"/>
        <v>60</v>
      </c>
      <c r="Z1372"/>
      <c r="AA1372"/>
      <c r="AB1372" s="3"/>
      <c r="AC1372" s="34"/>
      <c r="AD1372" s="3"/>
      <c r="AH1372" s="34"/>
      <c r="AK1372" s="3"/>
      <c r="AN1372" s="3"/>
      <c r="AO1372" s="3"/>
      <c r="AP1372" s="3"/>
    </row>
    <row r="1373" spans="1:42" ht="30" customHeight="1" x14ac:dyDescent="0.25">
      <c r="A1373" s="56" t="s">
        <v>15112</v>
      </c>
      <c r="B1373" s="57">
        <v>29500952</v>
      </c>
      <c r="C1373" s="57">
        <v>3</v>
      </c>
      <c r="D1373" s="57">
        <v>61</v>
      </c>
      <c r="E1373" s="58">
        <v>44496</v>
      </c>
      <c r="F1373" s="59"/>
      <c r="G1373" s="57"/>
      <c r="H1373" s="66" t="str">
        <f>IFERROR(VLOOKUP(Abfalldokumentation!$B1373,Artikel!A:C,3,FALSE),Abfalldokumentation!$B1373)</f>
        <v>ABS GRÜN-PESTO</v>
      </c>
      <c r="I1373" s="90" t="str">
        <f>VLOOKUP(V1373,'Linien - BU'!A:B,2,FALSE)</f>
        <v>BU4</v>
      </c>
      <c r="J1373" s="91">
        <f t="shared" si="147"/>
        <v>3</v>
      </c>
      <c r="K1373" s="92">
        <f>Abfalldokumentation!$E1373</f>
        <v>44496</v>
      </c>
      <c r="L1373" s="91" t="str">
        <f>IFERROR(IF(AND(OR(Abfalldokumentation!$I1373="BU3",Abfalldokumentation!$I1373="Verkauf"),Abfalldokumentation!$N1373="Schimmel",Abfalldokumentation!$O1373="keinen Abnehmer/kein Schälpersonal"),"Div. Zipfel, ES ohne Verwendung",VLOOKUP(Abfalldokumentation!$M1373,Produktgruppen!A:B,2,FALSE)),"-")</f>
        <v>ABS</v>
      </c>
      <c r="M1373" s="93" t="str">
        <f>IFERROR(VLOOKUP(Abfalldokumentation!$W1373,Artikel!A:C,3,FALSE),Abfalldokumentation!$W1373)</f>
        <v>ABS GRÜN-PESTO</v>
      </c>
      <c r="N1373" s="94" t="str">
        <f>VLOOKUP(D1373,'Liste Gründe'!A:D,2,FALSE)</f>
        <v>keinen Verwendungszweck</v>
      </c>
      <c r="O1373" s="92" t="str">
        <f>IF(ISBLANK(F1373),VLOOKUP(Abfalldokumentation!$X1373,'Liste Gründe'!A:D,3,FALSE),F1373)</f>
        <v>keinen Verwendungszweck</v>
      </c>
      <c r="P1373" s="94" t="str">
        <f>IF(ISBLANK(Abfalldokumentation!$G1373),"-",Abfalldokumentation!$G1373)</f>
        <v>-</v>
      </c>
      <c r="Q1373" s="93">
        <f t="shared" si="148"/>
        <v>43</v>
      </c>
      <c r="R1373" s="94" t="str">
        <f t="shared" si="149"/>
        <v>Produkte</v>
      </c>
      <c r="S1373" s="94" t="str">
        <f t="shared" si="150"/>
        <v>BUs</v>
      </c>
      <c r="T1373" s="94" t="str">
        <f t="shared" si="151"/>
        <v>Symptome</v>
      </c>
      <c r="U1373" s="94">
        <f>IFERROR(VLOOKUP(Abfalldokumentation!$W1373,Kennzahlen!S:U,3,FALSE)*Abfalldokumentation!$J1373,"0")</f>
        <v>4.5</v>
      </c>
      <c r="V1373" s="93" t="str">
        <f>IF(ISBLANK(A1373),VLOOKUP(Abfalldokumentation!$W1373,'Linien - BU'!R:S,2,FALSE),A1373)</f>
        <v>bu4</v>
      </c>
      <c r="W1373" s="95">
        <f t="shared" si="152"/>
        <v>29500952</v>
      </c>
      <c r="X1373" s="108">
        <f t="shared" si="153"/>
        <v>61</v>
      </c>
      <c r="Z1373"/>
      <c r="AA1373"/>
      <c r="AB1373" s="3"/>
      <c r="AC1373" s="34"/>
      <c r="AD1373" s="3"/>
      <c r="AH1373" s="34"/>
      <c r="AK1373" s="3"/>
      <c r="AN1373" s="3"/>
      <c r="AO1373" s="3"/>
      <c r="AP1373" s="3"/>
    </row>
    <row r="1374" spans="1:42" ht="30" customHeight="1" x14ac:dyDescent="0.25">
      <c r="A1374" s="50" t="s">
        <v>15112</v>
      </c>
      <c r="B1374" s="51">
        <v>29501013</v>
      </c>
      <c r="C1374" s="51">
        <v>20</v>
      </c>
      <c r="D1374" s="51">
        <v>61</v>
      </c>
      <c r="E1374" s="52">
        <v>44496</v>
      </c>
      <c r="F1374" s="53"/>
      <c r="G1374" s="51"/>
      <c r="H1374" s="65" t="str">
        <f>IFERROR(VLOOKUP(Abfalldokumentation!$B1374,Artikel!A:C,3,FALSE),Abfalldokumentation!$B1374)</f>
        <v>ABS AT-ROTWEIN</v>
      </c>
      <c r="I1374" s="96" t="str">
        <f>VLOOKUP(V1374,'Linien - BU'!A:B,2,FALSE)</f>
        <v>BU4</v>
      </c>
      <c r="J1374" s="97">
        <f t="shared" si="147"/>
        <v>20</v>
      </c>
      <c r="K1374" s="98">
        <f>Abfalldokumentation!$E1374</f>
        <v>44496</v>
      </c>
      <c r="L1374" s="97" t="str">
        <f>IFERROR(IF(AND(OR(Abfalldokumentation!$I1374="BU3",Abfalldokumentation!$I1374="Verkauf"),Abfalldokumentation!$N1374="Schimmel",Abfalldokumentation!$O1374="keinen Abnehmer/kein Schälpersonal"),"Div. Zipfel, ES ohne Verwendung",VLOOKUP(Abfalldokumentation!$M1374,Produktgruppen!A:B,2,FALSE)),"-")</f>
        <v>ABS</v>
      </c>
      <c r="M1374" s="99" t="str">
        <f>IFERROR(VLOOKUP(Abfalldokumentation!$W1374,Artikel!A:C,3,FALSE),Abfalldokumentation!$W1374)</f>
        <v>ABS AT-ROTWEIN</v>
      </c>
      <c r="N1374" s="100" t="str">
        <f>VLOOKUP(D1374,'Liste Gründe'!A:D,2,FALSE)</f>
        <v>keinen Verwendungszweck</v>
      </c>
      <c r="O1374" s="98" t="str">
        <f>IF(ISBLANK(F1374),VLOOKUP(Abfalldokumentation!$X1374,'Liste Gründe'!A:D,3,FALSE),F1374)</f>
        <v>keinen Verwendungszweck</v>
      </c>
      <c r="P1374" s="100" t="str">
        <f>IF(ISBLANK(Abfalldokumentation!$G1374),"-",Abfalldokumentation!$G1374)</f>
        <v>-</v>
      </c>
      <c r="Q1374" s="99">
        <f t="shared" si="148"/>
        <v>43</v>
      </c>
      <c r="R1374" s="100" t="str">
        <f t="shared" si="149"/>
        <v>Produkte</v>
      </c>
      <c r="S1374" s="100" t="str">
        <f t="shared" si="150"/>
        <v>BUs</v>
      </c>
      <c r="T1374" s="100" t="str">
        <f t="shared" si="151"/>
        <v>Symptome</v>
      </c>
      <c r="U1374" s="100">
        <f>IFERROR(VLOOKUP(Abfalldokumentation!$W1374,Kennzahlen!S:U,3,FALSE)*Abfalldokumentation!$J1374,"0")</f>
        <v>2E-3</v>
      </c>
      <c r="V1374" s="99" t="str">
        <f>IF(ISBLANK(A1374),VLOOKUP(Abfalldokumentation!$W1374,'Linien - BU'!R:S,2,FALSE),A1374)</f>
        <v>bu4</v>
      </c>
      <c r="W1374" s="95">
        <f t="shared" si="152"/>
        <v>29501013</v>
      </c>
      <c r="X1374" s="108">
        <f t="shared" si="153"/>
        <v>61</v>
      </c>
      <c r="Z1374"/>
      <c r="AA1374"/>
      <c r="AB1374" s="3"/>
      <c r="AC1374" s="34"/>
      <c r="AD1374" s="3"/>
      <c r="AH1374" s="34"/>
      <c r="AK1374" s="3"/>
      <c r="AN1374" s="3"/>
      <c r="AO1374" s="3"/>
      <c r="AP1374" s="3"/>
    </row>
    <row r="1375" spans="1:42" ht="30" customHeight="1" x14ac:dyDescent="0.25">
      <c r="A1375" s="56" t="s">
        <v>15112</v>
      </c>
      <c r="B1375" s="57">
        <v>29501020</v>
      </c>
      <c r="C1375" s="57">
        <v>4</v>
      </c>
      <c r="D1375" s="57">
        <v>61</v>
      </c>
      <c r="E1375" s="58">
        <v>44496</v>
      </c>
      <c r="F1375" s="59"/>
      <c r="G1375" s="57"/>
      <c r="H1375" s="66" t="str">
        <f>IFERROR(VLOOKUP(Abfalldokumentation!$B1375,Artikel!A:C,3,FALSE),Abfalldokumentation!$B1375)</f>
        <v>VOS WAL-THEKE</v>
      </c>
      <c r="I1375" s="90" t="str">
        <f>VLOOKUP(V1375,'Linien - BU'!A:B,2,FALSE)</f>
        <v>BU4</v>
      </c>
      <c r="J1375" s="91">
        <f t="shared" si="147"/>
        <v>4</v>
      </c>
      <c r="K1375" s="92">
        <f>Abfalldokumentation!$E1375</f>
        <v>44496</v>
      </c>
      <c r="L1375" s="91" t="str">
        <f>IFERROR(IF(AND(OR(Abfalldokumentation!$I1375="BU3",Abfalldokumentation!$I1375="Verkauf"),Abfalldokumentation!$N1375="Schimmel",Abfalldokumentation!$O1375="keinen Abnehmer/kein Schälpersonal"),"Div. Zipfel, ES ohne Verwendung",VLOOKUP(Abfalldokumentation!$M1375,Produktgruppen!A:B,2,FALSE)),"-")</f>
        <v>Vorschmelz</v>
      </c>
      <c r="M1375" s="93" t="str">
        <f>IFERROR(VLOOKUP(Abfalldokumentation!$W1375,Artikel!A:C,3,FALSE),Abfalldokumentation!$W1375)</f>
        <v>VOS WAL-THEKE</v>
      </c>
      <c r="N1375" s="94" t="str">
        <f>VLOOKUP(D1375,'Liste Gründe'!A:D,2,FALSE)</f>
        <v>keinen Verwendungszweck</v>
      </c>
      <c r="O1375" s="92" t="str">
        <f>IF(ISBLANK(F1375),VLOOKUP(Abfalldokumentation!$X1375,'Liste Gründe'!A:D,3,FALSE),F1375)</f>
        <v>keinen Verwendungszweck</v>
      </c>
      <c r="P1375" s="94" t="str">
        <f>IF(ISBLANK(Abfalldokumentation!$G1375),"-",Abfalldokumentation!$G1375)</f>
        <v>-</v>
      </c>
      <c r="Q1375" s="93">
        <f t="shared" si="148"/>
        <v>43</v>
      </c>
      <c r="R1375" s="94" t="str">
        <f t="shared" si="149"/>
        <v>Produkte</v>
      </c>
      <c r="S1375" s="94" t="str">
        <f t="shared" si="150"/>
        <v>BUs</v>
      </c>
      <c r="T1375" s="94" t="str">
        <f t="shared" si="151"/>
        <v>Symptome</v>
      </c>
      <c r="U1375" s="94">
        <f>IFERROR(VLOOKUP(Abfalldokumentation!$W1375,Kennzahlen!S:U,3,FALSE)*Abfalldokumentation!$J1375,"0")</f>
        <v>2</v>
      </c>
      <c r="V1375" s="93" t="str">
        <f>IF(ISBLANK(A1375),VLOOKUP(Abfalldokumentation!$W1375,'Linien - BU'!R:S,2,FALSE),A1375)</f>
        <v>bu4</v>
      </c>
      <c r="W1375" s="95">
        <f t="shared" si="152"/>
        <v>29501020</v>
      </c>
      <c r="X1375" s="108">
        <f t="shared" si="153"/>
        <v>61</v>
      </c>
      <c r="Z1375"/>
      <c r="AA1375"/>
      <c r="AB1375" s="3"/>
      <c r="AC1375" s="34"/>
      <c r="AD1375" s="3"/>
      <c r="AH1375" s="34"/>
      <c r="AK1375" s="3"/>
      <c r="AN1375" s="3"/>
      <c r="AO1375" s="3"/>
      <c r="AP1375" s="3"/>
    </row>
    <row r="1376" spans="1:42" ht="30" customHeight="1" x14ac:dyDescent="0.25">
      <c r="A1376" s="50" t="s">
        <v>15112</v>
      </c>
      <c r="B1376" s="51">
        <v>29501020</v>
      </c>
      <c r="C1376" s="51">
        <v>16</v>
      </c>
      <c r="D1376" s="51">
        <v>61</v>
      </c>
      <c r="E1376" s="52">
        <v>44496</v>
      </c>
      <c r="F1376" s="53"/>
      <c r="G1376" s="51"/>
      <c r="H1376" s="65" t="str">
        <f>IFERROR(VLOOKUP(Abfalldokumentation!$B1376,Artikel!A:C,3,FALSE),Abfalldokumentation!$B1376)</f>
        <v>VOS WAL-THEKE</v>
      </c>
      <c r="I1376" s="96" t="str">
        <f>VLOOKUP(V1376,'Linien - BU'!A:B,2,FALSE)</f>
        <v>BU4</v>
      </c>
      <c r="J1376" s="97">
        <f t="shared" si="147"/>
        <v>16</v>
      </c>
      <c r="K1376" s="98">
        <f>Abfalldokumentation!$E1376</f>
        <v>44496</v>
      </c>
      <c r="L1376" s="97" t="str">
        <f>IFERROR(IF(AND(OR(Abfalldokumentation!$I1376="BU3",Abfalldokumentation!$I1376="Verkauf"),Abfalldokumentation!$N1376="Schimmel",Abfalldokumentation!$O1376="keinen Abnehmer/kein Schälpersonal"),"Div. Zipfel, ES ohne Verwendung",VLOOKUP(Abfalldokumentation!$M1376,Produktgruppen!A:B,2,FALSE)),"-")</f>
        <v>Vorschmelz</v>
      </c>
      <c r="M1376" s="99" t="str">
        <f>IFERROR(VLOOKUP(Abfalldokumentation!$W1376,Artikel!A:C,3,FALSE),Abfalldokumentation!$W1376)</f>
        <v>VOS WAL-THEKE</v>
      </c>
      <c r="N1376" s="100" t="str">
        <f>VLOOKUP(D1376,'Liste Gründe'!A:D,2,FALSE)</f>
        <v>keinen Verwendungszweck</v>
      </c>
      <c r="O1376" s="98" t="str">
        <f>IF(ISBLANK(F1376),VLOOKUP(Abfalldokumentation!$X1376,'Liste Gründe'!A:D,3,FALSE),F1376)</f>
        <v>keinen Verwendungszweck</v>
      </c>
      <c r="P1376" s="100" t="str">
        <f>IF(ISBLANK(Abfalldokumentation!$G1376),"-",Abfalldokumentation!$G1376)</f>
        <v>-</v>
      </c>
      <c r="Q1376" s="99">
        <f t="shared" si="148"/>
        <v>43</v>
      </c>
      <c r="R1376" s="100" t="str">
        <f t="shared" si="149"/>
        <v>Produkte</v>
      </c>
      <c r="S1376" s="100" t="str">
        <f t="shared" si="150"/>
        <v>BUs</v>
      </c>
      <c r="T1376" s="100" t="str">
        <f t="shared" si="151"/>
        <v>Symptome</v>
      </c>
      <c r="U1376" s="100">
        <f>IFERROR(VLOOKUP(Abfalldokumentation!$W1376,Kennzahlen!S:U,3,FALSE)*Abfalldokumentation!$J1376,"0")</f>
        <v>8</v>
      </c>
      <c r="V1376" s="99" t="str">
        <f>IF(ISBLANK(A1376),VLOOKUP(Abfalldokumentation!$W1376,'Linien - BU'!R:S,2,FALSE),A1376)</f>
        <v>bu4</v>
      </c>
      <c r="W1376" s="95">
        <f t="shared" si="152"/>
        <v>29501020</v>
      </c>
      <c r="X1376" s="108">
        <f t="shared" si="153"/>
        <v>61</v>
      </c>
      <c r="Z1376"/>
      <c r="AA1376"/>
      <c r="AB1376" s="3"/>
      <c r="AC1376" s="34"/>
      <c r="AD1376" s="3"/>
      <c r="AH1376" s="34"/>
      <c r="AK1376" s="3"/>
      <c r="AN1376" s="3"/>
      <c r="AO1376" s="3"/>
      <c r="AP1376" s="3"/>
    </row>
    <row r="1377" spans="1:42" ht="30" customHeight="1" x14ac:dyDescent="0.25">
      <c r="A1377" s="56" t="s">
        <v>15112</v>
      </c>
      <c r="B1377" s="57">
        <v>29501028</v>
      </c>
      <c r="C1377" s="57">
        <v>17</v>
      </c>
      <c r="D1377" s="57">
        <v>61</v>
      </c>
      <c r="E1377" s="58">
        <v>44496</v>
      </c>
      <c r="F1377" s="59"/>
      <c r="G1377" s="57"/>
      <c r="H1377" s="66" t="str">
        <f>IFERROR(VLOOKUP(Abfalldokumentation!$B1377,Artikel!A:C,3,FALSE),Abfalldokumentation!$B1377)</f>
        <v>ABS KELLERGEIST</v>
      </c>
      <c r="I1377" s="90" t="str">
        <f>VLOOKUP(V1377,'Linien - BU'!A:B,2,FALSE)</f>
        <v>BU4</v>
      </c>
      <c r="J1377" s="91">
        <f t="shared" si="147"/>
        <v>17</v>
      </c>
      <c r="K1377" s="92">
        <f>Abfalldokumentation!$E1377</f>
        <v>44496</v>
      </c>
      <c r="L1377" s="91" t="str">
        <f>IFERROR(IF(AND(OR(Abfalldokumentation!$I1377="BU3",Abfalldokumentation!$I1377="Verkauf"),Abfalldokumentation!$N1377="Schimmel",Abfalldokumentation!$O1377="keinen Abnehmer/kein Schälpersonal"),"Div. Zipfel, ES ohne Verwendung",VLOOKUP(Abfalldokumentation!$M1377,Produktgruppen!A:B,2,FALSE)),"-")</f>
        <v>ABS</v>
      </c>
      <c r="M1377" s="93" t="str">
        <f>IFERROR(VLOOKUP(Abfalldokumentation!$W1377,Artikel!A:C,3,FALSE),Abfalldokumentation!$W1377)</f>
        <v>ABS KELLERGEIST</v>
      </c>
      <c r="N1377" s="94" t="str">
        <f>VLOOKUP(D1377,'Liste Gründe'!A:D,2,FALSE)</f>
        <v>keinen Verwendungszweck</v>
      </c>
      <c r="O1377" s="92" t="str">
        <f>IF(ISBLANK(F1377),VLOOKUP(Abfalldokumentation!$X1377,'Liste Gründe'!A:D,3,FALSE),F1377)</f>
        <v>keinen Verwendungszweck</v>
      </c>
      <c r="P1377" s="94" t="str">
        <f>IF(ISBLANK(Abfalldokumentation!$G1377),"-",Abfalldokumentation!$G1377)</f>
        <v>-</v>
      </c>
      <c r="Q1377" s="93">
        <f t="shared" si="148"/>
        <v>43</v>
      </c>
      <c r="R1377" s="94" t="str">
        <f t="shared" si="149"/>
        <v>Produkte</v>
      </c>
      <c r="S1377" s="94" t="str">
        <f t="shared" si="150"/>
        <v>BUs</v>
      </c>
      <c r="T1377" s="94" t="str">
        <f t="shared" si="151"/>
        <v>Symptome</v>
      </c>
      <c r="U1377" s="94">
        <f>IFERROR(VLOOKUP(Abfalldokumentation!$W1377,Kennzahlen!S:U,3,FALSE)*Abfalldokumentation!$J1377,"0")</f>
        <v>1.7000000000000001E-3</v>
      </c>
      <c r="V1377" s="93" t="str">
        <f>IF(ISBLANK(A1377),VLOOKUP(Abfalldokumentation!$W1377,'Linien - BU'!R:S,2,FALSE),A1377)</f>
        <v>bu4</v>
      </c>
      <c r="W1377" s="95">
        <f t="shared" si="152"/>
        <v>29501028</v>
      </c>
      <c r="X1377" s="108">
        <f t="shared" si="153"/>
        <v>61</v>
      </c>
      <c r="Z1377"/>
      <c r="AA1377"/>
      <c r="AB1377" s="3"/>
      <c r="AC1377" s="34"/>
      <c r="AD1377" s="3"/>
      <c r="AH1377" s="34"/>
      <c r="AK1377" s="3"/>
      <c r="AN1377" s="3"/>
      <c r="AO1377" s="3"/>
      <c r="AP1377" s="3"/>
    </row>
    <row r="1378" spans="1:42" ht="30" customHeight="1" x14ac:dyDescent="0.25">
      <c r="A1378" s="50" t="s">
        <v>15112</v>
      </c>
      <c r="B1378" s="51">
        <v>29501028</v>
      </c>
      <c r="C1378" s="51">
        <v>20</v>
      </c>
      <c r="D1378" s="51">
        <v>61</v>
      </c>
      <c r="E1378" s="52">
        <v>44496</v>
      </c>
      <c r="F1378" s="53"/>
      <c r="G1378" s="51"/>
      <c r="H1378" s="65" t="str">
        <f>IFERROR(VLOOKUP(Abfalldokumentation!$B1378,Artikel!A:C,3,FALSE),Abfalldokumentation!$B1378)</f>
        <v>ABS KELLERGEIST</v>
      </c>
      <c r="I1378" s="96" t="str">
        <f>VLOOKUP(V1378,'Linien - BU'!A:B,2,FALSE)</f>
        <v>BU4</v>
      </c>
      <c r="J1378" s="97">
        <f t="shared" si="147"/>
        <v>20</v>
      </c>
      <c r="K1378" s="98">
        <f>Abfalldokumentation!$E1378</f>
        <v>44496</v>
      </c>
      <c r="L1378" s="97" t="str">
        <f>IFERROR(IF(AND(OR(Abfalldokumentation!$I1378="BU3",Abfalldokumentation!$I1378="Verkauf"),Abfalldokumentation!$N1378="Schimmel",Abfalldokumentation!$O1378="keinen Abnehmer/kein Schälpersonal"),"Div. Zipfel, ES ohne Verwendung",VLOOKUP(Abfalldokumentation!$M1378,Produktgruppen!A:B,2,FALSE)),"-")</f>
        <v>ABS</v>
      </c>
      <c r="M1378" s="99" t="str">
        <f>IFERROR(VLOOKUP(Abfalldokumentation!$W1378,Artikel!A:C,3,FALSE),Abfalldokumentation!$W1378)</f>
        <v>ABS KELLERGEIST</v>
      </c>
      <c r="N1378" s="100" t="str">
        <f>VLOOKUP(D1378,'Liste Gründe'!A:D,2,FALSE)</f>
        <v>keinen Verwendungszweck</v>
      </c>
      <c r="O1378" s="98" t="str">
        <f>IF(ISBLANK(F1378),VLOOKUP(Abfalldokumentation!$X1378,'Liste Gründe'!A:D,3,FALSE),F1378)</f>
        <v>keinen Verwendungszweck</v>
      </c>
      <c r="P1378" s="100" t="str">
        <f>IF(ISBLANK(Abfalldokumentation!$G1378),"-",Abfalldokumentation!$G1378)</f>
        <v>-</v>
      </c>
      <c r="Q1378" s="99">
        <f t="shared" si="148"/>
        <v>43</v>
      </c>
      <c r="R1378" s="100" t="str">
        <f t="shared" si="149"/>
        <v>Produkte</v>
      </c>
      <c r="S1378" s="100" t="str">
        <f t="shared" si="150"/>
        <v>BUs</v>
      </c>
      <c r="T1378" s="100" t="str">
        <f t="shared" si="151"/>
        <v>Symptome</v>
      </c>
      <c r="U1378" s="100">
        <f>IFERROR(VLOOKUP(Abfalldokumentation!$W1378,Kennzahlen!S:U,3,FALSE)*Abfalldokumentation!$J1378,"0")</f>
        <v>2E-3</v>
      </c>
      <c r="V1378" s="99" t="str">
        <f>IF(ISBLANK(A1378),VLOOKUP(Abfalldokumentation!$W1378,'Linien - BU'!R:S,2,FALSE),A1378)</f>
        <v>bu4</v>
      </c>
      <c r="W1378" s="95">
        <f t="shared" si="152"/>
        <v>29501028</v>
      </c>
      <c r="X1378" s="108">
        <f t="shared" si="153"/>
        <v>61</v>
      </c>
      <c r="Z1378"/>
      <c r="AA1378"/>
      <c r="AB1378" s="3"/>
      <c r="AC1378" s="34"/>
      <c r="AD1378" s="3"/>
      <c r="AH1378" s="34"/>
      <c r="AK1378" s="3"/>
      <c r="AN1378" s="3"/>
      <c r="AO1378" s="3"/>
      <c r="AP1378" s="3"/>
    </row>
    <row r="1379" spans="1:42" ht="30" customHeight="1" x14ac:dyDescent="0.25">
      <c r="A1379" s="56" t="s">
        <v>15112</v>
      </c>
      <c r="B1379" s="57">
        <v>29501029</v>
      </c>
      <c r="C1379" s="57">
        <v>12</v>
      </c>
      <c r="D1379" s="57">
        <v>61</v>
      </c>
      <c r="E1379" s="58">
        <v>44496</v>
      </c>
      <c r="F1379" s="59"/>
      <c r="G1379" s="57"/>
      <c r="H1379" s="66" t="str">
        <f>IFERROR(VLOOKUP(Abfalldokumentation!$B1379,Artikel!A:C,3,FALSE),Abfalldokumentation!$B1379)</f>
        <v>ABS BRUSCHETTA</v>
      </c>
      <c r="I1379" s="90" t="str">
        <f>VLOOKUP(V1379,'Linien - BU'!A:B,2,FALSE)</f>
        <v>BU4</v>
      </c>
      <c r="J1379" s="91">
        <f t="shared" si="147"/>
        <v>12</v>
      </c>
      <c r="K1379" s="92">
        <f>Abfalldokumentation!$E1379</f>
        <v>44496</v>
      </c>
      <c r="L1379" s="91" t="str">
        <f>IFERROR(IF(AND(OR(Abfalldokumentation!$I1379="BU3",Abfalldokumentation!$I1379="Verkauf"),Abfalldokumentation!$N1379="Schimmel",Abfalldokumentation!$O1379="keinen Abnehmer/kein Schälpersonal"),"Div. Zipfel, ES ohne Verwendung",VLOOKUP(Abfalldokumentation!$M1379,Produktgruppen!A:B,2,FALSE)),"-")</f>
        <v>ABS</v>
      </c>
      <c r="M1379" s="93" t="str">
        <f>IFERROR(VLOOKUP(Abfalldokumentation!$W1379,Artikel!A:C,3,FALSE),Abfalldokumentation!$W1379)</f>
        <v>ABS BRUSCHETTA</v>
      </c>
      <c r="N1379" s="94" t="str">
        <f>VLOOKUP(D1379,'Liste Gründe'!A:D,2,FALSE)</f>
        <v>keinen Verwendungszweck</v>
      </c>
      <c r="O1379" s="92" t="str">
        <f>IF(ISBLANK(F1379),VLOOKUP(Abfalldokumentation!$X1379,'Liste Gründe'!A:D,3,FALSE),F1379)</f>
        <v>keinen Verwendungszweck</v>
      </c>
      <c r="P1379" s="94" t="str">
        <f>IF(ISBLANK(Abfalldokumentation!$G1379),"-",Abfalldokumentation!$G1379)</f>
        <v>-</v>
      </c>
      <c r="Q1379" s="93">
        <f t="shared" si="148"/>
        <v>43</v>
      </c>
      <c r="R1379" s="94" t="str">
        <f t="shared" si="149"/>
        <v>Produkte</v>
      </c>
      <c r="S1379" s="94" t="str">
        <f t="shared" si="150"/>
        <v>BUs</v>
      </c>
      <c r="T1379" s="94" t="str">
        <f t="shared" si="151"/>
        <v>Symptome</v>
      </c>
      <c r="U1379" s="94">
        <f>IFERROR(VLOOKUP(Abfalldokumentation!$W1379,Kennzahlen!S:U,3,FALSE)*Abfalldokumentation!$J1379,"0")</f>
        <v>18</v>
      </c>
      <c r="V1379" s="93" t="str">
        <f>IF(ISBLANK(A1379),VLOOKUP(Abfalldokumentation!$W1379,'Linien - BU'!R:S,2,FALSE),A1379)</f>
        <v>bu4</v>
      </c>
      <c r="W1379" s="95">
        <f t="shared" si="152"/>
        <v>29501029</v>
      </c>
      <c r="X1379" s="108">
        <f t="shared" si="153"/>
        <v>61</v>
      </c>
      <c r="Z1379"/>
      <c r="AA1379"/>
      <c r="AB1379" s="3"/>
      <c r="AC1379" s="34"/>
      <c r="AD1379" s="3"/>
      <c r="AH1379" s="34"/>
      <c r="AK1379" s="3"/>
      <c r="AN1379" s="3"/>
      <c r="AO1379" s="3"/>
      <c r="AP1379" s="3"/>
    </row>
    <row r="1380" spans="1:42" ht="30" customHeight="1" x14ac:dyDescent="0.25">
      <c r="A1380" s="50" t="s">
        <v>15134</v>
      </c>
      <c r="B1380" s="51">
        <v>29900002</v>
      </c>
      <c r="C1380" s="51">
        <f>249+263</f>
        <v>512</v>
      </c>
      <c r="D1380" s="51">
        <v>61</v>
      </c>
      <c r="E1380" s="52">
        <v>44496</v>
      </c>
      <c r="F1380" s="53" t="s">
        <v>15037</v>
      </c>
      <c r="G1380" s="51"/>
      <c r="H1380" s="65" t="str">
        <f>IFERROR(VLOOKUP(Abfalldokumentation!$B1380,Artikel!A:C,3,FALSE),Abfalldokumentation!$B1380)</f>
        <v>VOS VEG-SCH MILD</v>
      </c>
      <c r="I1380" s="96" t="str">
        <f>VLOOKUP(V1380,'Linien - BU'!A:B,2,FALSE)</f>
        <v>BU3</v>
      </c>
      <c r="J1380" s="97">
        <f t="shared" si="147"/>
        <v>512</v>
      </c>
      <c r="K1380" s="98">
        <f>Abfalldokumentation!$E1380</f>
        <v>44496</v>
      </c>
      <c r="L1380" s="97" t="str">
        <f>IFERROR(IF(AND(OR(Abfalldokumentation!$I1380="BU3",Abfalldokumentation!$I1380="Verkauf"),Abfalldokumentation!$N1380="Schimmel",Abfalldokumentation!$O1380="keinen Abnehmer/kein Schälpersonal"),"Div. Zipfel, ES ohne Verwendung",VLOOKUP(Abfalldokumentation!$M1380,Produktgruppen!A:B,2,FALSE)),"-")</f>
        <v>vegan</v>
      </c>
      <c r="M1380" s="99" t="str">
        <f>IFERROR(VLOOKUP(Abfalldokumentation!$W1380,Artikel!A:C,3,FALSE),Abfalldokumentation!$W1380)</f>
        <v>VOS VEG-SCH MILD</v>
      </c>
      <c r="N1380" s="100" t="str">
        <f>VLOOKUP(D1380,'Liste Gründe'!A:D,2,FALSE)</f>
        <v>keinen Verwendungszweck</v>
      </c>
      <c r="O1380" s="98" t="str">
        <f>IF(ISBLANK(F1380),VLOOKUP(Abfalldokumentation!$X1380,'Liste Gründe'!A:D,3,FALSE),F1380)</f>
        <v>VOS &gt; Einsatz</v>
      </c>
      <c r="P1380" s="100" t="str">
        <f>IF(ISBLANK(Abfalldokumentation!$G1380),"-",Abfalldokumentation!$G1380)</f>
        <v>-</v>
      </c>
      <c r="Q1380" s="99">
        <f t="shared" si="148"/>
        <v>43</v>
      </c>
      <c r="R1380" s="100" t="str">
        <f t="shared" si="149"/>
        <v>Produkte</v>
      </c>
      <c r="S1380" s="100" t="str">
        <f t="shared" si="150"/>
        <v>BUs</v>
      </c>
      <c r="T1380" s="100" t="str">
        <f t="shared" si="151"/>
        <v>Symptome</v>
      </c>
      <c r="U1380" s="100">
        <f>IFERROR(VLOOKUP(Abfalldokumentation!$W1380,Kennzahlen!S:U,3,FALSE)*Abfalldokumentation!$J1380,"0")</f>
        <v>256</v>
      </c>
      <c r="V1380" s="99" t="str">
        <f>IF(ISBLANK(A1380),VLOOKUP(Abfalldokumentation!$W1380,'Linien - BU'!R:S,2,FALSE),A1380)</f>
        <v>bu3</v>
      </c>
      <c r="W1380" s="95">
        <f t="shared" si="152"/>
        <v>29900002</v>
      </c>
      <c r="X1380" s="108">
        <f t="shared" si="153"/>
        <v>61</v>
      </c>
      <c r="Z1380"/>
      <c r="AA1380"/>
      <c r="AB1380" s="3"/>
      <c r="AC1380" s="34"/>
      <c r="AD1380" s="3"/>
      <c r="AH1380" s="34"/>
      <c r="AK1380" s="3"/>
      <c r="AN1380" s="3"/>
      <c r="AO1380" s="3"/>
      <c r="AP1380" s="3"/>
    </row>
    <row r="1381" spans="1:42" ht="30" customHeight="1" x14ac:dyDescent="0.25">
      <c r="A1381" s="56" t="s">
        <v>63</v>
      </c>
      <c r="B1381" s="57">
        <v>29900003</v>
      </c>
      <c r="C1381" s="57">
        <v>10</v>
      </c>
      <c r="D1381" s="57">
        <v>61</v>
      </c>
      <c r="E1381" s="58">
        <v>44496</v>
      </c>
      <c r="F1381" s="59" t="s">
        <v>15037</v>
      </c>
      <c r="G1381" s="57"/>
      <c r="H1381" s="66" t="str">
        <f>IFERROR(VLOOKUP(Abfalldokumentation!$B1381,Artikel!A:C,3,FALSE),Abfalldokumentation!$B1381)</f>
        <v>VOS VEG-SCH WÜRZIG</v>
      </c>
      <c r="I1381" s="90" t="str">
        <f>VLOOKUP(V1381,'Linien - BU'!A:B,2,FALSE)</f>
        <v>BU1</v>
      </c>
      <c r="J1381" s="91">
        <f t="shared" si="147"/>
        <v>10</v>
      </c>
      <c r="K1381" s="92">
        <f>Abfalldokumentation!$E1381</f>
        <v>44496</v>
      </c>
      <c r="L1381" s="91" t="str">
        <f>IFERROR(IF(AND(OR(Abfalldokumentation!$I1381="BU3",Abfalldokumentation!$I1381="Verkauf"),Abfalldokumentation!$N1381="Schimmel",Abfalldokumentation!$O1381="keinen Abnehmer/kein Schälpersonal"),"Div. Zipfel, ES ohne Verwendung",VLOOKUP(Abfalldokumentation!$M1381,Produktgruppen!A:B,2,FALSE)),"-")</f>
        <v>vegan</v>
      </c>
      <c r="M1381" s="93" t="str">
        <f>IFERROR(VLOOKUP(Abfalldokumentation!$W1381,Artikel!A:C,3,FALSE),Abfalldokumentation!$W1381)</f>
        <v>VOS VEG-SCH WÜRZIG</v>
      </c>
      <c r="N1381" s="94" t="str">
        <f>VLOOKUP(D1381,'Liste Gründe'!A:D,2,FALSE)</f>
        <v>keinen Verwendungszweck</v>
      </c>
      <c r="O1381" s="92" t="str">
        <f>IF(ISBLANK(F1381),VLOOKUP(Abfalldokumentation!$X1381,'Liste Gründe'!A:D,3,FALSE),F1381)</f>
        <v>VOS &gt; Einsatz</v>
      </c>
      <c r="P1381" s="94" t="str">
        <f>IF(ISBLANK(Abfalldokumentation!$G1381),"-",Abfalldokumentation!$G1381)</f>
        <v>-</v>
      </c>
      <c r="Q1381" s="93">
        <f t="shared" si="148"/>
        <v>43</v>
      </c>
      <c r="R1381" s="94" t="str">
        <f t="shared" si="149"/>
        <v>Produkte</v>
      </c>
      <c r="S1381" s="94" t="str">
        <f t="shared" si="150"/>
        <v>BUs</v>
      </c>
      <c r="T1381" s="94" t="str">
        <f t="shared" si="151"/>
        <v>Symptome</v>
      </c>
      <c r="U1381" s="94">
        <f>IFERROR(VLOOKUP(Abfalldokumentation!$W1381,Kennzahlen!S:U,3,FALSE)*Abfalldokumentation!$J1381,"0")</f>
        <v>5</v>
      </c>
      <c r="V1381" s="93" t="str">
        <f>IF(ISBLANK(A1381),VLOOKUP(Abfalldokumentation!$W1381,'Linien - BU'!R:S,2,FALSE),A1381)</f>
        <v>Abfüllung</v>
      </c>
      <c r="W1381" s="95">
        <f t="shared" si="152"/>
        <v>29900003</v>
      </c>
      <c r="X1381" s="108">
        <f t="shared" si="153"/>
        <v>61</v>
      </c>
      <c r="Z1381"/>
      <c r="AA1381"/>
      <c r="AB1381" s="3"/>
      <c r="AC1381" s="34"/>
      <c r="AD1381" s="3"/>
      <c r="AH1381" s="34"/>
      <c r="AK1381" s="3"/>
      <c r="AN1381" s="3"/>
      <c r="AO1381" s="3"/>
      <c r="AP1381" s="3"/>
    </row>
    <row r="1382" spans="1:42" ht="30" customHeight="1" x14ac:dyDescent="0.25">
      <c r="A1382" s="50">
        <v>3020</v>
      </c>
      <c r="B1382" s="51">
        <v>32000049</v>
      </c>
      <c r="C1382" s="51">
        <v>81.2</v>
      </c>
      <c r="D1382" s="51">
        <v>31</v>
      </c>
      <c r="E1382" s="52">
        <v>44496</v>
      </c>
      <c r="F1382" s="53"/>
      <c r="G1382" s="51"/>
      <c r="H1382" s="65" t="str">
        <f>IFERROR(VLOOKUP(Abfalldokumentation!$B1382,Artikel!A:C,3,FALSE),Abfalldokumentation!$B1382)</f>
        <v>GRW NATUR 7,2KG</v>
      </c>
      <c r="I1382" s="96" t="str">
        <f>VLOOKUP(V1382,'Linien - BU'!A:B,2,FALSE)</f>
        <v>BU1</v>
      </c>
      <c r="J1382" s="97">
        <f t="shared" si="147"/>
        <v>81.2</v>
      </c>
      <c r="K1382" s="98">
        <f>Abfalldokumentation!$E1382</f>
        <v>44496</v>
      </c>
      <c r="L1382" s="97" t="str">
        <f>IFERROR(IF(AND(OR(Abfalldokumentation!$I1382="BU3",Abfalldokumentation!$I1382="Verkauf"),Abfalldokumentation!$N1382="Schimmel",Abfalldokumentation!$O1382="keinen Abnehmer/kein Schälpersonal"),"Div. Zipfel, ES ohne Verwendung",VLOOKUP(Abfalldokumentation!$M1382,Produktgruppen!A:B,2,FALSE)),"-")</f>
        <v>RW</v>
      </c>
      <c r="M1382" s="99" t="str">
        <f>IFERROR(VLOOKUP(Abfalldokumentation!$W1382,Artikel!A:C,3,FALSE),Abfalldokumentation!$W1382)</f>
        <v>GRW NATUR 7,2KG</v>
      </c>
      <c r="N1382" s="100" t="str">
        <f>VLOOKUP(D1382,'Liste Gründe'!A:D,2,FALSE)</f>
        <v>Linienbezogen</v>
      </c>
      <c r="O1382" s="98" t="str">
        <f>IF(ISBLANK(F1382),VLOOKUP(Abfalldokumentation!$X1382,'Liste Gründe'!A:D,3,FALSE),F1382)</f>
        <v>Clip gerissen</v>
      </c>
      <c r="P1382" s="100" t="str">
        <f>IF(ISBLANK(Abfalldokumentation!$G1382),"-",Abfalldokumentation!$G1382)</f>
        <v>-</v>
      </c>
      <c r="Q1382" s="99">
        <f t="shared" si="148"/>
        <v>43</v>
      </c>
      <c r="R1382" s="100" t="str">
        <f t="shared" si="149"/>
        <v>Produkte</v>
      </c>
      <c r="S1382" s="100" t="str">
        <f t="shared" si="150"/>
        <v>BUs</v>
      </c>
      <c r="T1382" s="100" t="str">
        <f t="shared" si="151"/>
        <v>Symptome</v>
      </c>
      <c r="U1382" s="100" t="str">
        <f>IFERROR(VLOOKUP(Abfalldokumentation!$W1382,Kennzahlen!S:U,3,FALSE)*Abfalldokumentation!$J1382,"0")</f>
        <v>0</v>
      </c>
      <c r="V1382" s="99">
        <f>IF(ISBLANK(A1382),VLOOKUP(Abfalldokumentation!$W1382,'Linien - BU'!R:S,2,FALSE),A1382)</f>
        <v>3020</v>
      </c>
      <c r="W1382" s="95">
        <f t="shared" si="152"/>
        <v>32000049</v>
      </c>
      <c r="X1382" s="108">
        <f t="shared" si="153"/>
        <v>31</v>
      </c>
      <c r="Z1382"/>
      <c r="AA1382"/>
      <c r="AB1382" s="3"/>
      <c r="AC1382" s="34"/>
      <c r="AD1382" s="3"/>
      <c r="AH1382" s="34"/>
      <c r="AK1382" s="3"/>
      <c r="AN1382" s="3"/>
      <c r="AO1382" s="3"/>
      <c r="AP1382" s="3"/>
    </row>
    <row r="1383" spans="1:42" ht="30" customHeight="1" x14ac:dyDescent="0.25">
      <c r="A1383" s="56">
        <v>3020</v>
      </c>
      <c r="B1383" s="57">
        <v>32000049</v>
      </c>
      <c r="C1383" s="57">
        <v>81.2</v>
      </c>
      <c r="D1383" s="57">
        <v>31</v>
      </c>
      <c r="E1383" s="58">
        <v>44496</v>
      </c>
      <c r="F1383" s="59"/>
      <c r="G1383" s="57"/>
      <c r="H1383" s="66" t="str">
        <f>IFERROR(VLOOKUP(Abfalldokumentation!$B1383,Artikel!A:C,3,FALSE),Abfalldokumentation!$B1383)</f>
        <v>GRW NATUR 7,2KG</v>
      </c>
      <c r="I1383" s="90" t="str">
        <f>VLOOKUP(V1383,'Linien - BU'!A:B,2,FALSE)</f>
        <v>BU1</v>
      </c>
      <c r="J1383" s="91">
        <f t="shared" si="147"/>
        <v>81.2</v>
      </c>
      <c r="K1383" s="92">
        <f>Abfalldokumentation!$E1383</f>
        <v>44496</v>
      </c>
      <c r="L1383" s="91" t="str">
        <f>IFERROR(IF(AND(OR(Abfalldokumentation!$I1383="BU3",Abfalldokumentation!$I1383="Verkauf"),Abfalldokumentation!$N1383="Schimmel",Abfalldokumentation!$O1383="keinen Abnehmer/kein Schälpersonal"),"Div. Zipfel, ES ohne Verwendung",VLOOKUP(Abfalldokumentation!$M1383,Produktgruppen!A:B,2,FALSE)),"-")</f>
        <v>RW</v>
      </c>
      <c r="M1383" s="93" t="str">
        <f>IFERROR(VLOOKUP(Abfalldokumentation!$W1383,Artikel!A:C,3,FALSE),Abfalldokumentation!$W1383)</f>
        <v>GRW NATUR 7,2KG</v>
      </c>
      <c r="N1383" s="94" t="str">
        <f>VLOOKUP(D1383,'Liste Gründe'!A:D,2,FALSE)</f>
        <v>Linienbezogen</v>
      </c>
      <c r="O1383" s="92" t="str">
        <f>IF(ISBLANK(F1383),VLOOKUP(Abfalldokumentation!$X1383,'Liste Gründe'!A:D,3,FALSE),F1383)</f>
        <v>Clip gerissen</v>
      </c>
      <c r="P1383" s="94" t="str">
        <f>IF(ISBLANK(Abfalldokumentation!$G1383),"-",Abfalldokumentation!$G1383)</f>
        <v>-</v>
      </c>
      <c r="Q1383" s="93">
        <f t="shared" si="148"/>
        <v>43</v>
      </c>
      <c r="R1383" s="94" t="str">
        <f t="shared" si="149"/>
        <v>Produkte</v>
      </c>
      <c r="S1383" s="94" t="str">
        <f t="shared" si="150"/>
        <v>BUs</v>
      </c>
      <c r="T1383" s="94" t="str">
        <f t="shared" si="151"/>
        <v>Symptome</v>
      </c>
      <c r="U1383" s="94" t="str">
        <f>IFERROR(VLOOKUP(Abfalldokumentation!$W1383,Kennzahlen!S:U,3,FALSE)*Abfalldokumentation!$J1383,"0")</f>
        <v>0</v>
      </c>
      <c r="V1383" s="93">
        <f>IF(ISBLANK(A1383),VLOOKUP(Abfalldokumentation!$W1383,'Linien - BU'!R:S,2,FALSE),A1383)</f>
        <v>3020</v>
      </c>
      <c r="W1383" s="95">
        <f t="shared" si="152"/>
        <v>32000049</v>
      </c>
      <c r="X1383" s="108">
        <f t="shared" si="153"/>
        <v>31</v>
      </c>
      <c r="Z1383"/>
      <c r="AA1383"/>
      <c r="AB1383" s="3"/>
      <c r="AC1383" s="34"/>
      <c r="AD1383" s="3"/>
      <c r="AH1383" s="34"/>
      <c r="AK1383" s="3"/>
      <c r="AN1383" s="3"/>
      <c r="AO1383" s="3"/>
      <c r="AP1383" s="3"/>
    </row>
    <row r="1384" spans="1:42" ht="30" customHeight="1" x14ac:dyDescent="0.25">
      <c r="A1384" s="50">
        <v>3040</v>
      </c>
      <c r="B1384" s="51">
        <v>32000061</v>
      </c>
      <c r="C1384" s="51">
        <v>20.3</v>
      </c>
      <c r="D1384" s="51">
        <v>40</v>
      </c>
      <c r="E1384" s="52">
        <v>44496</v>
      </c>
      <c r="F1384" s="53"/>
      <c r="G1384" s="51"/>
      <c r="H1384" s="65" t="str">
        <f>IFERROR(VLOOKUP(Abfalldokumentation!$B1384,Artikel!A:C,3,FALSE),Abfalldokumentation!$B1384)</f>
        <v>GRW GARTK 7,2KG</v>
      </c>
      <c r="I1384" s="96" t="str">
        <f>VLOOKUP(V1384,'Linien - BU'!A:B,2,FALSE)</f>
        <v>BU1</v>
      </c>
      <c r="J1384" s="97">
        <f t="shared" si="147"/>
        <v>20.3</v>
      </c>
      <c r="K1384" s="98">
        <f>Abfalldokumentation!$E1384</f>
        <v>44496</v>
      </c>
      <c r="L1384" s="97" t="str">
        <f>IFERROR(IF(AND(OR(Abfalldokumentation!$I1384="BU3",Abfalldokumentation!$I1384="Verkauf"),Abfalldokumentation!$N1384="Schimmel",Abfalldokumentation!$O1384="keinen Abnehmer/kein Schälpersonal"),"Div. Zipfel, ES ohne Verwendung",VLOOKUP(Abfalldokumentation!$M1384,Produktgruppen!A:B,2,FALSE)),"-")</f>
        <v>-</v>
      </c>
      <c r="M1384" s="99" t="str">
        <f>IFERROR(VLOOKUP(Abfalldokumentation!$W1384,Artikel!A:C,3,FALSE),Abfalldokumentation!$W1384)</f>
        <v>GRW GARTK 7,2KG</v>
      </c>
      <c r="N1384" s="100" t="str">
        <f>VLOOKUP(D1384,'Liste Gründe'!A:D,2,FALSE)</f>
        <v>Rest</v>
      </c>
      <c r="O1384" s="98" t="str">
        <f>IF(ISBLANK(F1384),VLOOKUP(Abfalldokumentation!$X1384,'Liste Gründe'!A:D,3,FALSE),F1384)</f>
        <v>Metall</v>
      </c>
      <c r="P1384" s="100" t="str">
        <f>IF(ISBLANK(Abfalldokumentation!$G1384),"-",Abfalldokumentation!$G1384)</f>
        <v>-</v>
      </c>
      <c r="Q1384" s="99">
        <f t="shared" si="148"/>
        <v>43</v>
      </c>
      <c r="R1384" s="100" t="str">
        <f t="shared" si="149"/>
        <v>Produkte</v>
      </c>
      <c r="S1384" s="100" t="str">
        <f t="shared" si="150"/>
        <v>BUs</v>
      </c>
      <c r="T1384" s="100" t="str">
        <f t="shared" si="151"/>
        <v>Symptome</v>
      </c>
      <c r="U1384" s="100" t="str">
        <f>IFERROR(VLOOKUP(Abfalldokumentation!$W1384,Kennzahlen!S:U,3,FALSE)*Abfalldokumentation!$J1384,"0")</f>
        <v>0</v>
      </c>
      <c r="V1384" s="99">
        <f>IF(ISBLANK(A1384),VLOOKUP(Abfalldokumentation!$W1384,'Linien - BU'!R:S,2,FALSE),A1384)</f>
        <v>3040</v>
      </c>
      <c r="W1384" s="95">
        <f t="shared" si="152"/>
        <v>32000061</v>
      </c>
      <c r="X1384" s="108">
        <f t="shared" si="153"/>
        <v>40</v>
      </c>
      <c r="Z1384"/>
      <c r="AA1384"/>
      <c r="AB1384" s="3"/>
      <c r="AC1384" s="34"/>
      <c r="AD1384" s="3"/>
      <c r="AH1384" s="34"/>
      <c r="AK1384" s="3"/>
      <c r="AN1384" s="3"/>
      <c r="AO1384" s="3"/>
      <c r="AP1384" s="3"/>
    </row>
    <row r="1385" spans="1:42" ht="30" customHeight="1" x14ac:dyDescent="0.25">
      <c r="A1385" s="56">
        <v>2030</v>
      </c>
      <c r="B1385" s="57">
        <v>32000061</v>
      </c>
      <c r="C1385" s="57">
        <v>20.3</v>
      </c>
      <c r="D1385" s="57">
        <v>10</v>
      </c>
      <c r="E1385" s="58">
        <v>44496</v>
      </c>
      <c r="F1385" s="59"/>
      <c r="G1385" s="57"/>
      <c r="H1385" s="66" t="str">
        <f>IFERROR(VLOOKUP(Abfalldokumentation!$B1385,Artikel!A:C,3,FALSE),Abfalldokumentation!$B1385)</f>
        <v>GRW GARTK 7,2KG</v>
      </c>
      <c r="I1385" s="90" t="str">
        <f>VLOOKUP(V1385,'Linien - BU'!A:B,2,FALSE)</f>
        <v>BU1</v>
      </c>
      <c r="J1385" s="91">
        <f t="shared" si="147"/>
        <v>20.3</v>
      </c>
      <c r="K1385" s="92">
        <f>Abfalldokumentation!$E1385</f>
        <v>44496</v>
      </c>
      <c r="L1385" s="91" t="str">
        <f>IFERROR(IF(AND(OR(Abfalldokumentation!$I1385="BU3",Abfalldokumentation!$I1385="Verkauf"),Abfalldokumentation!$N1385="Schimmel",Abfalldokumentation!$O1385="keinen Abnehmer/kein Schälpersonal"),"Div. Zipfel, ES ohne Verwendung",VLOOKUP(Abfalldokumentation!$M1385,Produktgruppen!A:B,2,FALSE)),"-")</f>
        <v>-</v>
      </c>
      <c r="M1385" s="93" t="str">
        <f>IFERROR(VLOOKUP(Abfalldokumentation!$W1385,Artikel!A:C,3,FALSE),Abfalldokumentation!$W1385)</f>
        <v>GRW GARTK 7,2KG</v>
      </c>
      <c r="N1385" s="94" t="str">
        <f>VLOOKUP(D1385,'Liste Gründe'!A:D,2,FALSE)</f>
        <v>Linienbezogen</v>
      </c>
      <c r="O1385" s="92" t="str">
        <f>IF(ISBLANK(F1385),VLOOKUP(Abfalldokumentation!$X1385,'Liste Gründe'!A:D,3,FALSE),F1385)</f>
        <v>Reinigung</v>
      </c>
      <c r="P1385" s="94" t="str">
        <f>IF(ISBLANK(Abfalldokumentation!$G1385),"-",Abfalldokumentation!$G1385)</f>
        <v>-</v>
      </c>
      <c r="Q1385" s="93">
        <f t="shared" si="148"/>
        <v>43</v>
      </c>
      <c r="R1385" s="94" t="str">
        <f t="shared" si="149"/>
        <v>Produkte</v>
      </c>
      <c r="S1385" s="94" t="str">
        <f t="shared" si="150"/>
        <v>BUs</v>
      </c>
      <c r="T1385" s="94" t="str">
        <f t="shared" si="151"/>
        <v>Symptome</v>
      </c>
      <c r="U1385" s="94" t="str">
        <f>IFERROR(VLOOKUP(Abfalldokumentation!$W1385,Kennzahlen!S:U,3,FALSE)*Abfalldokumentation!$J1385,"0")</f>
        <v>0</v>
      </c>
      <c r="V1385" s="93">
        <f>IF(ISBLANK(A1385),VLOOKUP(Abfalldokumentation!$W1385,'Linien - BU'!R:S,2,FALSE),A1385)</f>
        <v>2030</v>
      </c>
      <c r="W1385" s="95">
        <f t="shared" si="152"/>
        <v>32000061</v>
      </c>
      <c r="X1385" s="108">
        <f t="shared" si="153"/>
        <v>10</v>
      </c>
      <c r="Z1385"/>
      <c r="AA1385"/>
      <c r="AB1385" s="3"/>
      <c r="AC1385" s="34"/>
      <c r="AD1385" s="3"/>
      <c r="AH1385" s="34"/>
      <c r="AK1385" s="3"/>
      <c r="AN1385" s="3"/>
      <c r="AO1385" s="3"/>
      <c r="AP1385" s="3"/>
    </row>
    <row r="1386" spans="1:42" ht="30" customHeight="1" x14ac:dyDescent="0.25">
      <c r="A1386" s="50" t="s">
        <v>15112</v>
      </c>
      <c r="B1386" s="51">
        <v>49500194</v>
      </c>
      <c r="C1386" s="51">
        <v>297</v>
      </c>
      <c r="D1386" s="51">
        <v>61</v>
      </c>
      <c r="E1386" s="52">
        <v>44496</v>
      </c>
      <c r="F1386" s="53"/>
      <c r="G1386" s="51"/>
      <c r="H1386" s="65" t="str">
        <f>IFERROR(VLOOKUP(Abfalldokumentation!$B1386,Artikel!A:C,3,FALSE),Abfalldokumentation!$B1386)</f>
        <v>ABS CAMBOZOLA-VAKU</v>
      </c>
      <c r="I1386" s="96" t="str">
        <f>VLOOKUP(V1386,'Linien - BU'!A:B,2,FALSE)</f>
        <v>BU4</v>
      </c>
      <c r="J1386" s="97">
        <f t="shared" si="147"/>
        <v>297</v>
      </c>
      <c r="K1386" s="98">
        <f>Abfalldokumentation!$E1386</f>
        <v>44496</v>
      </c>
      <c r="L1386" s="97" t="str">
        <f>IFERROR(IF(AND(OR(Abfalldokumentation!$I1386="BU3",Abfalldokumentation!$I1386="Verkauf"),Abfalldokumentation!$N1386="Schimmel",Abfalldokumentation!$O1386="keinen Abnehmer/kein Schälpersonal"),"Div. Zipfel, ES ohne Verwendung",VLOOKUP(Abfalldokumentation!$M1386,Produktgruppen!A:B,2,FALSE)),"-")</f>
        <v>ABS</v>
      </c>
      <c r="M1386" s="99" t="str">
        <f>IFERROR(VLOOKUP(Abfalldokumentation!$W1386,Artikel!A:C,3,FALSE),Abfalldokumentation!$W1386)</f>
        <v>ABS CAMBOZOLA-VAKU</v>
      </c>
      <c r="N1386" s="100" t="str">
        <f>VLOOKUP(D1386,'Liste Gründe'!A:D,2,FALSE)</f>
        <v>keinen Verwendungszweck</v>
      </c>
      <c r="O1386" s="98" t="str">
        <f>IF(ISBLANK(F1386),VLOOKUP(Abfalldokumentation!$X1386,'Liste Gründe'!A:D,3,FALSE),F1386)</f>
        <v>keinen Verwendungszweck</v>
      </c>
      <c r="P1386" s="100" t="str">
        <f>IF(ISBLANK(Abfalldokumentation!$G1386),"-",Abfalldokumentation!$G1386)</f>
        <v>-</v>
      </c>
      <c r="Q1386" s="99">
        <f t="shared" si="148"/>
        <v>43</v>
      </c>
      <c r="R1386" s="100" t="str">
        <f t="shared" si="149"/>
        <v>Produkte</v>
      </c>
      <c r="S1386" s="100" t="str">
        <f t="shared" si="150"/>
        <v>BUs</v>
      </c>
      <c r="T1386" s="100" t="str">
        <f t="shared" si="151"/>
        <v>Symptome</v>
      </c>
      <c r="U1386" s="100">
        <f>IFERROR(VLOOKUP(Abfalldokumentation!$W1386,Kennzahlen!S:U,3,FALSE)*Abfalldokumentation!$J1386,"0")</f>
        <v>4.1876999999999995</v>
      </c>
      <c r="V1386" s="99" t="str">
        <f>IF(ISBLANK(A1386),VLOOKUP(Abfalldokumentation!$W1386,'Linien - BU'!R:S,2,FALSE),A1386)</f>
        <v>bu4</v>
      </c>
      <c r="W1386" s="95">
        <f t="shared" si="152"/>
        <v>49500194</v>
      </c>
      <c r="X1386" s="108">
        <f t="shared" si="153"/>
        <v>61</v>
      </c>
      <c r="Z1386"/>
      <c r="AA1386"/>
      <c r="AB1386" s="3"/>
      <c r="AC1386" s="34"/>
      <c r="AD1386" s="3"/>
      <c r="AH1386" s="34"/>
      <c r="AK1386" s="3"/>
      <c r="AN1386" s="3"/>
      <c r="AO1386" s="3"/>
      <c r="AP1386" s="3"/>
    </row>
    <row r="1387" spans="1:42" ht="30" customHeight="1" x14ac:dyDescent="0.25">
      <c r="A1387" s="56" t="s">
        <v>15112</v>
      </c>
      <c r="B1387" s="57" t="s">
        <v>36</v>
      </c>
      <c r="C1387" s="57">
        <v>15.4</v>
      </c>
      <c r="D1387" s="57">
        <v>30</v>
      </c>
      <c r="E1387" s="58">
        <v>44496</v>
      </c>
      <c r="F1387" s="59"/>
      <c r="G1387" s="57"/>
      <c r="H1387" s="66" t="str">
        <f>IFERROR(VLOOKUP(Abfalldokumentation!$B1387,Artikel!A:C,3,FALSE),Abfalldokumentation!$B1387)</f>
        <v>-</v>
      </c>
      <c r="I1387" s="90" t="str">
        <f>VLOOKUP(V1387,'Linien - BU'!A:B,2,FALSE)</f>
        <v>BU4</v>
      </c>
      <c r="J1387" s="91">
        <f t="shared" si="147"/>
        <v>15.4</v>
      </c>
      <c r="K1387" s="92">
        <f>Abfalldokumentation!$E1387</f>
        <v>44496</v>
      </c>
      <c r="L1387" s="91" t="str">
        <f>IFERROR(IF(AND(OR(Abfalldokumentation!$I1387="BU3",Abfalldokumentation!$I1387="Verkauf"),Abfalldokumentation!$N1387="Schimmel",Abfalldokumentation!$O1387="keinen Abnehmer/kein Schälpersonal"),"Div. Zipfel, ES ohne Verwendung",VLOOKUP(Abfalldokumentation!$M1387,Produktgruppen!A:B,2,FALSE)),"-")</f>
        <v>Rest</v>
      </c>
      <c r="M1387" s="93" t="str">
        <f>IFERROR(VLOOKUP(Abfalldokumentation!$W1387,Artikel!A:C,3,FALSE),Abfalldokumentation!$W1387)</f>
        <v>-</v>
      </c>
      <c r="N1387" s="94" t="str">
        <f>VLOOKUP(D1387,'Liste Gründe'!A:D,2,FALSE)</f>
        <v>Linienbezogen</v>
      </c>
      <c r="O1387" s="92" t="str">
        <f>IF(ISBLANK(F1387),VLOOKUP(Abfalldokumentation!$X1387,'Liste Gründe'!A:D,3,FALSE),F1387)</f>
        <v>Maschinenabfall</v>
      </c>
      <c r="P1387" s="94" t="str">
        <f>IF(ISBLANK(Abfalldokumentation!$G1387),"-",Abfalldokumentation!$G1387)</f>
        <v>-</v>
      </c>
      <c r="Q1387" s="93">
        <f t="shared" si="148"/>
        <v>43</v>
      </c>
      <c r="R1387" s="94" t="str">
        <f t="shared" si="149"/>
        <v>Produkte</v>
      </c>
      <c r="S1387" s="94" t="str">
        <f t="shared" si="150"/>
        <v>BUs</v>
      </c>
      <c r="T1387" s="94" t="str">
        <f t="shared" si="151"/>
        <v>Symptome</v>
      </c>
      <c r="U1387" s="94" t="str">
        <f>IFERROR(VLOOKUP(Abfalldokumentation!$W1387,Kennzahlen!S:U,3,FALSE)*Abfalldokumentation!$J1387,"0")</f>
        <v>0</v>
      </c>
      <c r="V1387" s="93" t="str">
        <f>IF(ISBLANK(A1387),VLOOKUP(Abfalldokumentation!$W1387,'Linien - BU'!R:S,2,FALSE),A1387)</f>
        <v>bu4</v>
      </c>
      <c r="W1387" s="95" t="str">
        <f t="shared" si="152"/>
        <v>-</v>
      </c>
      <c r="X1387" s="108">
        <f t="shared" si="153"/>
        <v>30</v>
      </c>
      <c r="Z1387"/>
      <c r="AA1387"/>
      <c r="AB1387" s="3"/>
      <c r="AC1387" s="34"/>
      <c r="AD1387" s="3"/>
      <c r="AH1387" s="34"/>
      <c r="AK1387" s="3"/>
      <c r="AN1387" s="3"/>
      <c r="AO1387" s="3"/>
      <c r="AP1387" s="3"/>
    </row>
    <row r="1388" spans="1:42" ht="30" customHeight="1" x14ac:dyDescent="0.25">
      <c r="A1388" s="50" t="s">
        <v>15134</v>
      </c>
      <c r="B1388" s="51" t="s">
        <v>36</v>
      </c>
      <c r="C1388" s="51">
        <v>28.4</v>
      </c>
      <c r="D1388" s="51">
        <v>30</v>
      </c>
      <c r="E1388" s="52">
        <v>44496</v>
      </c>
      <c r="F1388" s="53"/>
      <c r="G1388" s="51"/>
      <c r="H1388" s="65" t="str">
        <f>IFERROR(VLOOKUP(Abfalldokumentation!$B1388,Artikel!A:C,3,FALSE),Abfalldokumentation!$B1388)</f>
        <v>-</v>
      </c>
      <c r="I1388" s="96" t="str">
        <f>VLOOKUP(V1388,'Linien - BU'!A:B,2,FALSE)</f>
        <v>BU3</v>
      </c>
      <c r="J1388" s="97">
        <f t="shared" si="147"/>
        <v>28.4</v>
      </c>
      <c r="K1388" s="98">
        <f>Abfalldokumentation!$E1388</f>
        <v>44496</v>
      </c>
      <c r="L1388" s="97" t="str">
        <f>IFERROR(IF(AND(OR(Abfalldokumentation!$I1388="BU3",Abfalldokumentation!$I1388="Verkauf"),Abfalldokumentation!$N1388="Schimmel",Abfalldokumentation!$O1388="keinen Abnehmer/kein Schälpersonal"),"Div. Zipfel, ES ohne Verwendung",VLOOKUP(Abfalldokumentation!$M1388,Produktgruppen!A:B,2,FALSE)),"-")</f>
        <v>Rest</v>
      </c>
      <c r="M1388" s="99" t="str">
        <f>IFERROR(VLOOKUP(Abfalldokumentation!$W1388,Artikel!A:C,3,FALSE),Abfalldokumentation!$W1388)</f>
        <v>-</v>
      </c>
      <c r="N1388" s="100" t="str">
        <f>VLOOKUP(D1388,'Liste Gründe'!A:D,2,FALSE)</f>
        <v>Linienbezogen</v>
      </c>
      <c r="O1388" s="98" t="str">
        <f>IF(ISBLANK(F1388),VLOOKUP(Abfalldokumentation!$X1388,'Liste Gründe'!A:D,3,FALSE),F1388)</f>
        <v>Maschinenabfall</v>
      </c>
      <c r="P1388" s="100" t="str">
        <f>IF(ISBLANK(Abfalldokumentation!$G1388),"-",Abfalldokumentation!$G1388)</f>
        <v>-</v>
      </c>
      <c r="Q1388" s="99">
        <f t="shared" si="148"/>
        <v>43</v>
      </c>
      <c r="R1388" s="100" t="str">
        <f t="shared" si="149"/>
        <v>Produkte</v>
      </c>
      <c r="S1388" s="100" t="str">
        <f t="shared" si="150"/>
        <v>BUs</v>
      </c>
      <c r="T1388" s="100" t="str">
        <f t="shared" si="151"/>
        <v>Symptome</v>
      </c>
      <c r="U1388" s="100" t="str">
        <f>IFERROR(VLOOKUP(Abfalldokumentation!$W1388,Kennzahlen!S:U,3,FALSE)*Abfalldokumentation!$J1388,"0")</f>
        <v>0</v>
      </c>
      <c r="V1388" s="99" t="str">
        <f>IF(ISBLANK(A1388),VLOOKUP(Abfalldokumentation!$W1388,'Linien - BU'!R:S,2,FALSE),A1388)</f>
        <v>bu3</v>
      </c>
      <c r="W1388" s="95" t="str">
        <f t="shared" si="152"/>
        <v>-</v>
      </c>
      <c r="X1388" s="108">
        <f t="shared" si="153"/>
        <v>30</v>
      </c>
      <c r="Z1388"/>
      <c r="AA1388"/>
      <c r="AB1388" s="3"/>
      <c r="AC1388" s="34"/>
      <c r="AD1388" s="3"/>
      <c r="AH1388" s="34"/>
      <c r="AK1388" s="3"/>
      <c r="AN1388" s="3"/>
      <c r="AO1388" s="3"/>
      <c r="AP1388" s="3"/>
    </row>
    <row r="1389" spans="1:42" ht="30" customHeight="1" x14ac:dyDescent="0.25">
      <c r="A1389" s="56">
        <v>3100</v>
      </c>
      <c r="B1389" s="57" t="s">
        <v>36</v>
      </c>
      <c r="C1389" s="57">
        <v>60.900000000000006</v>
      </c>
      <c r="D1389" s="57">
        <v>10</v>
      </c>
      <c r="E1389" s="58">
        <v>44496</v>
      </c>
      <c r="F1389" s="59"/>
      <c r="G1389" s="57"/>
      <c r="H1389" s="66" t="str">
        <f>IFERROR(VLOOKUP(Abfalldokumentation!$B1389,Artikel!A:C,3,FALSE),Abfalldokumentation!$B1389)</f>
        <v>-</v>
      </c>
      <c r="I1389" s="90" t="str">
        <f>VLOOKUP(V1389,'Linien - BU'!A:B,2,FALSE)</f>
        <v>BU1</v>
      </c>
      <c r="J1389" s="91">
        <f t="shared" si="147"/>
        <v>60.900000000000006</v>
      </c>
      <c r="K1389" s="92">
        <f>Abfalldokumentation!$E1389</f>
        <v>44496</v>
      </c>
      <c r="L1389" s="91" t="str">
        <f>IFERROR(IF(AND(OR(Abfalldokumentation!$I1389="BU3",Abfalldokumentation!$I1389="Verkauf"),Abfalldokumentation!$N1389="Schimmel",Abfalldokumentation!$O1389="keinen Abnehmer/kein Schälpersonal"),"Div. Zipfel, ES ohne Verwendung",VLOOKUP(Abfalldokumentation!$M1389,Produktgruppen!A:B,2,FALSE)),"-")</f>
        <v>Rest</v>
      </c>
      <c r="M1389" s="93" t="str">
        <f>IFERROR(VLOOKUP(Abfalldokumentation!$W1389,Artikel!A:C,3,FALSE),Abfalldokumentation!$W1389)</f>
        <v>-</v>
      </c>
      <c r="N1389" s="94" t="str">
        <f>VLOOKUP(D1389,'Liste Gründe'!A:D,2,FALSE)</f>
        <v>Linienbezogen</v>
      </c>
      <c r="O1389" s="92" t="str">
        <f>IF(ISBLANK(F1389),VLOOKUP(Abfalldokumentation!$X1389,'Liste Gründe'!A:D,3,FALSE),F1389)</f>
        <v>Reinigung</v>
      </c>
      <c r="P1389" s="94" t="str">
        <f>IF(ISBLANK(Abfalldokumentation!$G1389),"-",Abfalldokumentation!$G1389)</f>
        <v>-</v>
      </c>
      <c r="Q1389" s="93">
        <f t="shared" si="148"/>
        <v>43</v>
      </c>
      <c r="R1389" s="94" t="str">
        <f t="shared" si="149"/>
        <v>Produkte</v>
      </c>
      <c r="S1389" s="94" t="str">
        <f t="shared" si="150"/>
        <v>BUs</v>
      </c>
      <c r="T1389" s="94" t="str">
        <f t="shared" si="151"/>
        <v>Symptome</v>
      </c>
      <c r="U1389" s="94" t="str">
        <f>IFERROR(VLOOKUP(Abfalldokumentation!$W1389,Kennzahlen!S:U,3,FALSE)*Abfalldokumentation!$J1389,"0")</f>
        <v>0</v>
      </c>
      <c r="V1389" s="93">
        <f>IF(ISBLANK(A1389),VLOOKUP(Abfalldokumentation!$W1389,'Linien - BU'!R:S,2,FALSE),A1389)</f>
        <v>3100</v>
      </c>
      <c r="W1389" s="95" t="str">
        <f t="shared" si="152"/>
        <v>-</v>
      </c>
      <c r="X1389" s="108">
        <f t="shared" si="153"/>
        <v>10</v>
      </c>
      <c r="Z1389"/>
      <c r="AA1389"/>
      <c r="AB1389" s="3"/>
      <c r="AC1389" s="34"/>
      <c r="AD1389" s="3"/>
      <c r="AH1389" s="34"/>
      <c r="AK1389" s="3"/>
      <c r="AN1389" s="3"/>
      <c r="AO1389" s="3"/>
      <c r="AP1389" s="3"/>
    </row>
    <row r="1390" spans="1:42" ht="30" customHeight="1" x14ac:dyDescent="0.25">
      <c r="A1390" s="50" t="s">
        <v>59</v>
      </c>
      <c r="B1390" s="51" t="s">
        <v>36</v>
      </c>
      <c r="C1390" s="51">
        <v>90</v>
      </c>
      <c r="D1390" s="51">
        <v>73</v>
      </c>
      <c r="E1390" s="52">
        <v>44496</v>
      </c>
      <c r="F1390" s="53"/>
      <c r="G1390" s="51"/>
      <c r="H1390" s="65" t="str">
        <f>IFERROR(VLOOKUP(Abfalldokumentation!$B1390,Artikel!A:C,3,FALSE),Abfalldokumentation!$B1390)</f>
        <v>-</v>
      </c>
      <c r="I1390" s="96" t="str">
        <f>VLOOKUP(V1390,'Linien - BU'!A:B,2,FALSE)</f>
        <v>Rest</v>
      </c>
      <c r="J1390" s="97">
        <f t="shared" si="147"/>
        <v>90</v>
      </c>
      <c r="K1390" s="98">
        <f>Abfalldokumentation!$E1390</f>
        <v>44496</v>
      </c>
      <c r="L1390" s="97" t="str">
        <f>IFERROR(IF(AND(OR(Abfalldokumentation!$I1390="BU3",Abfalldokumentation!$I1390="Verkauf"),Abfalldokumentation!$N1390="Schimmel",Abfalldokumentation!$O1390="keinen Abnehmer/kein Schälpersonal"),"Div. Zipfel, ES ohne Verwendung",VLOOKUP(Abfalldokumentation!$M1390,Produktgruppen!A:B,2,FALSE)),"-")</f>
        <v>Rest</v>
      </c>
      <c r="M1390" s="99" t="str">
        <f>IFERROR(VLOOKUP(Abfalldokumentation!$W1390,Artikel!A:C,3,FALSE),Abfalldokumentation!$W1390)</f>
        <v>-</v>
      </c>
      <c r="N1390" s="100" t="str">
        <f>VLOOKUP(D1390,'Liste Gründe'!A:D,2,FALSE)</f>
        <v>Qualitätssicherung</v>
      </c>
      <c r="O1390" s="98" t="str">
        <f>IF(ISBLANK(F1390),VLOOKUP(Abfalldokumentation!$X1390,'Liste Gründe'!A:D,3,FALSE),F1390)</f>
        <v>Laborproben</v>
      </c>
      <c r="P1390" s="100" t="str">
        <f>IF(ISBLANK(Abfalldokumentation!$G1390),"-",Abfalldokumentation!$G1390)</f>
        <v>-</v>
      </c>
      <c r="Q1390" s="99">
        <f t="shared" si="148"/>
        <v>43</v>
      </c>
      <c r="R1390" s="100" t="str">
        <f t="shared" si="149"/>
        <v>Produkte</v>
      </c>
      <c r="S1390" s="100" t="str">
        <f t="shared" si="150"/>
        <v>BUs</v>
      </c>
      <c r="T1390" s="100" t="str">
        <f t="shared" si="151"/>
        <v>Symptome</v>
      </c>
      <c r="U1390" s="100" t="str">
        <f>IFERROR(VLOOKUP(Abfalldokumentation!$W1390,Kennzahlen!S:U,3,FALSE)*Abfalldokumentation!$J1390,"0")</f>
        <v>0</v>
      </c>
      <c r="V1390" s="99" t="str">
        <f>IF(ISBLANK(A1390),VLOOKUP(Abfalldokumentation!$W1390,'Linien - BU'!R:S,2,FALSE),A1390)</f>
        <v>Labor</v>
      </c>
      <c r="W1390" s="95" t="str">
        <f t="shared" si="152"/>
        <v>-</v>
      </c>
      <c r="X1390" s="108">
        <f t="shared" si="153"/>
        <v>73</v>
      </c>
      <c r="Z1390"/>
      <c r="AA1390"/>
      <c r="AB1390" s="3"/>
      <c r="AC1390" s="34"/>
      <c r="AD1390" s="3"/>
      <c r="AH1390" s="34"/>
      <c r="AK1390" s="3"/>
      <c r="AN1390" s="3"/>
      <c r="AO1390" s="3"/>
      <c r="AP1390" s="3"/>
    </row>
    <row r="1391" spans="1:42" ht="30" customHeight="1" x14ac:dyDescent="0.25">
      <c r="A1391" s="56" t="s">
        <v>59</v>
      </c>
      <c r="B1391" s="57" t="s">
        <v>36</v>
      </c>
      <c r="C1391" s="57">
        <v>120</v>
      </c>
      <c r="D1391" s="57">
        <v>73</v>
      </c>
      <c r="E1391" s="58">
        <v>44496</v>
      </c>
      <c r="F1391" s="59"/>
      <c r="G1391" s="57"/>
      <c r="H1391" s="66" t="str">
        <f>IFERROR(VLOOKUP(Abfalldokumentation!$B1391,Artikel!A:C,3,FALSE),Abfalldokumentation!$B1391)</f>
        <v>-</v>
      </c>
      <c r="I1391" s="90" t="str">
        <f>VLOOKUP(V1391,'Linien - BU'!A:B,2,FALSE)</f>
        <v>Rest</v>
      </c>
      <c r="J1391" s="91">
        <f t="shared" si="147"/>
        <v>120</v>
      </c>
      <c r="K1391" s="92">
        <f>Abfalldokumentation!$E1391</f>
        <v>44496</v>
      </c>
      <c r="L1391" s="91" t="str">
        <f>IFERROR(IF(AND(OR(Abfalldokumentation!$I1391="BU3",Abfalldokumentation!$I1391="Verkauf"),Abfalldokumentation!$N1391="Schimmel",Abfalldokumentation!$O1391="keinen Abnehmer/kein Schälpersonal"),"Div. Zipfel, ES ohne Verwendung",VLOOKUP(Abfalldokumentation!$M1391,Produktgruppen!A:B,2,FALSE)),"-")</f>
        <v>Rest</v>
      </c>
      <c r="M1391" s="93" t="str">
        <f>IFERROR(VLOOKUP(Abfalldokumentation!$W1391,Artikel!A:C,3,FALSE),Abfalldokumentation!$W1391)</f>
        <v>-</v>
      </c>
      <c r="N1391" s="94" t="str">
        <f>VLOOKUP(D1391,'Liste Gründe'!A:D,2,FALSE)</f>
        <v>Qualitätssicherung</v>
      </c>
      <c r="O1391" s="92" t="str">
        <f>IF(ISBLANK(F1391),VLOOKUP(Abfalldokumentation!$X1391,'Liste Gründe'!A:D,3,FALSE),F1391)</f>
        <v>Laborproben</v>
      </c>
      <c r="P1391" s="94" t="str">
        <f>IF(ISBLANK(Abfalldokumentation!$G1391),"-",Abfalldokumentation!$G1391)</f>
        <v>-</v>
      </c>
      <c r="Q1391" s="93">
        <f t="shared" si="148"/>
        <v>43</v>
      </c>
      <c r="R1391" s="94" t="str">
        <f t="shared" si="149"/>
        <v>Produkte</v>
      </c>
      <c r="S1391" s="94" t="str">
        <f t="shared" si="150"/>
        <v>BUs</v>
      </c>
      <c r="T1391" s="94" t="str">
        <f t="shared" si="151"/>
        <v>Symptome</v>
      </c>
      <c r="U1391" s="94" t="str">
        <f>IFERROR(VLOOKUP(Abfalldokumentation!$W1391,Kennzahlen!S:U,3,FALSE)*Abfalldokumentation!$J1391,"0")</f>
        <v>0</v>
      </c>
      <c r="V1391" s="93" t="str">
        <f>IF(ISBLANK(A1391),VLOOKUP(Abfalldokumentation!$W1391,'Linien - BU'!R:S,2,FALSE),A1391)</f>
        <v>Labor</v>
      </c>
      <c r="W1391" s="95" t="str">
        <f t="shared" si="152"/>
        <v>-</v>
      </c>
      <c r="X1391" s="108">
        <f t="shared" si="153"/>
        <v>73</v>
      </c>
      <c r="Z1391"/>
      <c r="AA1391"/>
      <c r="AB1391" s="3"/>
      <c r="AC1391" s="34"/>
      <c r="AD1391" s="3"/>
      <c r="AH1391" s="34"/>
      <c r="AK1391" s="3"/>
      <c r="AN1391" s="3"/>
      <c r="AO1391" s="3"/>
      <c r="AP1391" s="3"/>
    </row>
    <row r="1392" spans="1:42" ht="30" customHeight="1" x14ac:dyDescent="0.25">
      <c r="A1392" s="50" t="s">
        <v>59</v>
      </c>
      <c r="B1392" s="51" t="s">
        <v>36</v>
      </c>
      <c r="C1392" s="51">
        <v>47.6</v>
      </c>
      <c r="D1392" s="51">
        <v>73</v>
      </c>
      <c r="E1392" s="52">
        <v>44496</v>
      </c>
      <c r="F1392" s="53"/>
      <c r="G1392" s="51"/>
      <c r="H1392" s="65" t="str">
        <f>IFERROR(VLOOKUP(Abfalldokumentation!$B1392,Artikel!A:C,3,FALSE),Abfalldokumentation!$B1392)</f>
        <v>-</v>
      </c>
      <c r="I1392" s="96" t="str">
        <f>VLOOKUP(V1392,'Linien - BU'!A:B,2,FALSE)</f>
        <v>Rest</v>
      </c>
      <c r="J1392" s="97">
        <f t="shared" si="147"/>
        <v>47.6</v>
      </c>
      <c r="K1392" s="98">
        <f>Abfalldokumentation!$E1392</f>
        <v>44496</v>
      </c>
      <c r="L1392" s="97" t="str">
        <f>IFERROR(IF(AND(OR(Abfalldokumentation!$I1392="BU3",Abfalldokumentation!$I1392="Verkauf"),Abfalldokumentation!$N1392="Schimmel",Abfalldokumentation!$O1392="keinen Abnehmer/kein Schälpersonal"),"Div. Zipfel, ES ohne Verwendung",VLOOKUP(Abfalldokumentation!$M1392,Produktgruppen!A:B,2,FALSE)),"-")</f>
        <v>Rest</v>
      </c>
      <c r="M1392" s="99" t="str">
        <f>IFERROR(VLOOKUP(Abfalldokumentation!$W1392,Artikel!A:C,3,FALSE),Abfalldokumentation!$W1392)</f>
        <v>-</v>
      </c>
      <c r="N1392" s="100" t="str">
        <f>VLOOKUP(D1392,'Liste Gründe'!A:D,2,FALSE)</f>
        <v>Qualitätssicherung</v>
      </c>
      <c r="O1392" s="98" t="str">
        <f>IF(ISBLANK(F1392),VLOOKUP(Abfalldokumentation!$X1392,'Liste Gründe'!A:D,3,FALSE),F1392)</f>
        <v>Laborproben</v>
      </c>
      <c r="P1392" s="100" t="str">
        <f>IF(ISBLANK(Abfalldokumentation!$G1392),"-",Abfalldokumentation!$G1392)</f>
        <v>-</v>
      </c>
      <c r="Q1392" s="99">
        <f t="shared" si="148"/>
        <v>43</v>
      </c>
      <c r="R1392" s="100" t="str">
        <f t="shared" si="149"/>
        <v>Produkte</v>
      </c>
      <c r="S1392" s="100" t="str">
        <f t="shared" si="150"/>
        <v>BUs</v>
      </c>
      <c r="T1392" s="100" t="str">
        <f t="shared" si="151"/>
        <v>Symptome</v>
      </c>
      <c r="U1392" s="100" t="str">
        <f>IFERROR(VLOOKUP(Abfalldokumentation!$W1392,Kennzahlen!S:U,3,FALSE)*Abfalldokumentation!$J1392,"0")</f>
        <v>0</v>
      </c>
      <c r="V1392" s="99" t="str">
        <f>IF(ISBLANK(A1392),VLOOKUP(Abfalldokumentation!$W1392,'Linien - BU'!R:S,2,FALSE),A1392)</f>
        <v>Labor</v>
      </c>
      <c r="W1392" s="95" t="str">
        <f t="shared" si="152"/>
        <v>-</v>
      </c>
      <c r="X1392" s="108">
        <f t="shared" si="153"/>
        <v>73</v>
      </c>
      <c r="Z1392"/>
      <c r="AA1392"/>
      <c r="AB1392" s="3"/>
      <c r="AC1392" s="34"/>
      <c r="AD1392" s="3"/>
      <c r="AH1392" s="34"/>
      <c r="AK1392" s="3"/>
      <c r="AN1392" s="3"/>
      <c r="AO1392" s="3"/>
      <c r="AP1392" s="3"/>
    </row>
    <row r="1393" spans="1:42" ht="30" customHeight="1" x14ac:dyDescent="0.25">
      <c r="A1393" s="56" t="s">
        <v>140</v>
      </c>
      <c r="B1393" s="57" t="s">
        <v>36</v>
      </c>
      <c r="C1393" s="57">
        <v>17.399999999999999</v>
      </c>
      <c r="D1393" s="57">
        <v>74</v>
      </c>
      <c r="E1393" s="58">
        <v>44496</v>
      </c>
      <c r="F1393" s="59"/>
      <c r="G1393" s="57"/>
      <c r="H1393" s="66" t="str">
        <f>IFERROR(VLOOKUP(Abfalldokumentation!$B1393,Artikel!A:C,3,FALSE),Abfalldokumentation!$B1393)</f>
        <v>-</v>
      </c>
      <c r="I1393" s="90" t="str">
        <f>VLOOKUP(V1393,'Linien - BU'!A:B,2,FALSE)</f>
        <v>Rest</v>
      </c>
      <c r="J1393" s="91">
        <f t="shared" si="147"/>
        <v>17.399999999999999</v>
      </c>
      <c r="K1393" s="92">
        <f>Abfalldokumentation!$E1393</f>
        <v>44496</v>
      </c>
      <c r="L1393" s="91" t="str">
        <f>IFERROR(IF(AND(OR(Abfalldokumentation!$I1393="BU3",Abfalldokumentation!$I1393="Verkauf"),Abfalldokumentation!$N1393="Schimmel",Abfalldokumentation!$O1393="keinen Abnehmer/kein Schälpersonal"),"Div. Zipfel, ES ohne Verwendung",VLOOKUP(Abfalldokumentation!$M1393,Produktgruppen!A:B,2,FALSE)),"-")</f>
        <v>Rest</v>
      </c>
      <c r="M1393" s="93" t="str">
        <f>IFERROR(VLOOKUP(Abfalldokumentation!$W1393,Artikel!A:C,3,FALSE),Abfalldokumentation!$W1393)</f>
        <v>-</v>
      </c>
      <c r="N1393" s="94" t="str">
        <f>VLOOKUP(D1393,'Liste Gründe'!A:D,2,FALSE)</f>
        <v>Qualitätssicherung</v>
      </c>
      <c r="O1393" s="92" t="str">
        <f>IF(ISBLANK(F1393),VLOOKUP(Abfalldokumentation!$X1393,'Liste Gründe'!A:D,3,FALSE),F1393)</f>
        <v>Sensorik</v>
      </c>
      <c r="P1393" s="94" t="str">
        <f>IF(ISBLANK(Abfalldokumentation!$G1393),"-",Abfalldokumentation!$G1393)</f>
        <v>-</v>
      </c>
      <c r="Q1393" s="93">
        <f t="shared" si="148"/>
        <v>43</v>
      </c>
      <c r="R1393" s="94" t="str">
        <f t="shared" si="149"/>
        <v>Produkte</v>
      </c>
      <c r="S1393" s="94" t="str">
        <f t="shared" si="150"/>
        <v>BUs</v>
      </c>
      <c r="T1393" s="94" t="str">
        <f t="shared" si="151"/>
        <v>Symptome</v>
      </c>
      <c r="U1393" s="94" t="str">
        <f>IFERROR(VLOOKUP(Abfalldokumentation!$W1393,Kennzahlen!S:U,3,FALSE)*Abfalldokumentation!$J1393,"0")</f>
        <v>0</v>
      </c>
      <c r="V1393" s="93" t="str">
        <f>IF(ISBLANK(A1393),VLOOKUP(Abfalldokumentation!$W1393,'Linien - BU'!R:S,2,FALSE),A1393)</f>
        <v>QM</v>
      </c>
      <c r="W1393" s="95" t="str">
        <f t="shared" si="152"/>
        <v>-</v>
      </c>
      <c r="X1393" s="108">
        <f t="shared" si="153"/>
        <v>74</v>
      </c>
      <c r="Z1393"/>
      <c r="AA1393"/>
      <c r="AB1393" s="3"/>
      <c r="AC1393" s="34"/>
      <c r="AD1393" s="3"/>
      <c r="AH1393" s="34"/>
      <c r="AK1393" s="3"/>
      <c r="AN1393" s="3"/>
      <c r="AO1393" s="3"/>
      <c r="AP1393" s="3"/>
    </row>
    <row r="1394" spans="1:42" ht="30" customHeight="1" x14ac:dyDescent="0.25">
      <c r="A1394" s="50" t="s">
        <v>59</v>
      </c>
      <c r="B1394" s="51" t="s">
        <v>36</v>
      </c>
      <c r="C1394" s="51">
        <v>110</v>
      </c>
      <c r="D1394" s="51">
        <v>74</v>
      </c>
      <c r="E1394" s="52">
        <v>44496</v>
      </c>
      <c r="F1394" s="53"/>
      <c r="G1394" s="51"/>
      <c r="H1394" s="65" t="str">
        <f>IFERROR(VLOOKUP(Abfalldokumentation!$B1394,Artikel!A:C,3,FALSE),Abfalldokumentation!$B1394)</f>
        <v>-</v>
      </c>
      <c r="I1394" s="96" t="str">
        <f>VLOOKUP(V1394,'Linien - BU'!A:B,2,FALSE)</f>
        <v>Rest</v>
      </c>
      <c r="J1394" s="97">
        <f t="shared" si="147"/>
        <v>110</v>
      </c>
      <c r="K1394" s="98">
        <f>Abfalldokumentation!$E1394</f>
        <v>44496</v>
      </c>
      <c r="L1394" s="97" t="str">
        <f>IFERROR(IF(AND(OR(Abfalldokumentation!$I1394="BU3",Abfalldokumentation!$I1394="Verkauf"),Abfalldokumentation!$N1394="Schimmel",Abfalldokumentation!$O1394="keinen Abnehmer/kein Schälpersonal"),"Div. Zipfel, ES ohne Verwendung",VLOOKUP(Abfalldokumentation!$M1394,Produktgruppen!A:B,2,FALSE)),"-")</f>
        <v>Rest</v>
      </c>
      <c r="M1394" s="99" t="str">
        <f>IFERROR(VLOOKUP(Abfalldokumentation!$W1394,Artikel!A:C,3,FALSE),Abfalldokumentation!$W1394)</f>
        <v>-</v>
      </c>
      <c r="N1394" s="100" t="str">
        <f>VLOOKUP(D1394,'Liste Gründe'!A:D,2,FALSE)</f>
        <v>Qualitätssicherung</v>
      </c>
      <c r="O1394" s="98" t="str">
        <f>IF(ISBLANK(F1394),VLOOKUP(Abfalldokumentation!$X1394,'Liste Gründe'!A:D,3,FALSE),F1394)</f>
        <v>Sensorik</v>
      </c>
      <c r="P1394" s="100" t="str">
        <f>IF(ISBLANK(Abfalldokumentation!$G1394),"-",Abfalldokumentation!$G1394)</f>
        <v>-</v>
      </c>
      <c r="Q1394" s="99">
        <f t="shared" si="148"/>
        <v>43</v>
      </c>
      <c r="R1394" s="100" t="str">
        <f t="shared" si="149"/>
        <v>Produkte</v>
      </c>
      <c r="S1394" s="100" t="str">
        <f t="shared" si="150"/>
        <v>BUs</v>
      </c>
      <c r="T1394" s="100" t="str">
        <f t="shared" si="151"/>
        <v>Symptome</v>
      </c>
      <c r="U1394" s="100" t="str">
        <f>IFERROR(VLOOKUP(Abfalldokumentation!$W1394,Kennzahlen!S:U,3,FALSE)*Abfalldokumentation!$J1394,"0")</f>
        <v>0</v>
      </c>
      <c r="V1394" s="99" t="str">
        <f>IF(ISBLANK(A1394),VLOOKUP(Abfalldokumentation!$W1394,'Linien - BU'!R:S,2,FALSE),A1394)</f>
        <v>Labor</v>
      </c>
      <c r="W1394" s="95" t="str">
        <f t="shared" si="152"/>
        <v>-</v>
      </c>
      <c r="X1394" s="108">
        <f t="shared" si="153"/>
        <v>74</v>
      </c>
      <c r="Z1394"/>
      <c r="AA1394"/>
      <c r="AB1394" s="3"/>
      <c r="AC1394" s="34"/>
      <c r="AD1394" s="3"/>
      <c r="AH1394" s="34"/>
      <c r="AK1394" s="3"/>
      <c r="AN1394" s="3"/>
      <c r="AO1394" s="3"/>
      <c r="AP1394" s="3"/>
    </row>
    <row r="1395" spans="1:42" ht="30" customHeight="1" x14ac:dyDescent="0.25">
      <c r="A1395" s="56" t="s">
        <v>59</v>
      </c>
      <c r="B1395" s="57" t="s">
        <v>36</v>
      </c>
      <c r="C1395" s="57">
        <v>1.4</v>
      </c>
      <c r="D1395" s="57">
        <v>74</v>
      </c>
      <c r="E1395" s="58">
        <v>44496</v>
      </c>
      <c r="F1395" s="59"/>
      <c r="G1395" s="57"/>
      <c r="H1395" s="66" t="str">
        <f>IFERROR(VLOOKUP(Abfalldokumentation!$B1395,Artikel!A:C,3,FALSE),Abfalldokumentation!$B1395)</f>
        <v>-</v>
      </c>
      <c r="I1395" s="90" t="str">
        <f>VLOOKUP(V1395,'Linien - BU'!A:B,2,FALSE)</f>
        <v>Rest</v>
      </c>
      <c r="J1395" s="91">
        <f t="shared" si="147"/>
        <v>1.4</v>
      </c>
      <c r="K1395" s="92">
        <f>Abfalldokumentation!$E1395</f>
        <v>44496</v>
      </c>
      <c r="L1395" s="91" t="str">
        <f>IFERROR(IF(AND(OR(Abfalldokumentation!$I1395="BU3",Abfalldokumentation!$I1395="Verkauf"),Abfalldokumentation!$N1395="Schimmel",Abfalldokumentation!$O1395="keinen Abnehmer/kein Schälpersonal"),"Div. Zipfel, ES ohne Verwendung",VLOOKUP(Abfalldokumentation!$M1395,Produktgruppen!A:B,2,FALSE)),"-")</f>
        <v>Rest</v>
      </c>
      <c r="M1395" s="93" t="str">
        <f>IFERROR(VLOOKUP(Abfalldokumentation!$W1395,Artikel!A:C,3,FALSE),Abfalldokumentation!$W1395)</f>
        <v>-</v>
      </c>
      <c r="N1395" s="94" t="str">
        <f>VLOOKUP(D1395,'Liste Gründe'!A:D,2,FALSE)</f>
        <v>Qualitätssicherung</v>
      </c>
      <c r="O1395" s="92" t="str">
        <f>IF(ISBLANK(F1395),VLOOKUP(Abfalldokumentation!$X1395,'Liste Gründe'!A:D,3,FALSE),F1395)</f>
        <v>Sensorik</v>
      </c>
      <c r="P1395" s="94" t="str">
        <f>IF(ISBLANK(Abfalldokumentation!$G1395),"-",Abfalldokumentation!$G1395)</f>
        <v>-</v>
      </c>
      <c r="Q1395" s="93">
        <f t="shared" si="148"/>
        <v>43</v>
      </c>
      <c r="R1395" s="94" t="str">
        <f t="shared" si="149"/>
        <v>Produkte</v>
      </c>
      <c r="S1395" s="94" t="str">
        <f t="shared" si="150"/>
        <v>BUs</v>
      </c>
      <c r="T1395" s="94" t="str">
        <f t="shared" si="151"/>
        <v>Symptome</v>
      </c>
      <c r="U1395" s="94" t="str">
        <f>IFERROR(VLOOKUP(Abfalldokumentation!$W1395,Kennzahlen!S:U,3,FALSE)*Abfalldokumentation!$J1395,"0")</f>
        <v>0</v>
      </c>
      <c r="V1395" s="93" t="str">
        <f>IF(ISBLANK(A1395),VLOOKUP(Abfalldokumentation!$W1395,'Linien - BU'!R:S,2,FALSE),A1395)</f>
        <v>Labor</v>
      </c>
      <c r="W1395" s="95" t="str">
        <f t="shared" si="152"/>
        <v>-</v>
      </c>
      <c r="X1395" s="108">
        <f t="shared" si="153"/>
        <v>74</v>
      </c>
      <c r="Z1395"/>
      <c r="AA1395"/>
      <c r="AB1395" s="3"/>
      <c r="AC1395" s="34"/>
      <c r="AD1395" s="3"/>
      <c r="AH1395" s="34"/>
      <c r="AK1395" s="3"/>
      <c r="AN1395" s="3"/>
      <c r="AO1395" s="3"/>
      <c r="AP1395" s="3"/>
    </row>
    <row r="1396" spans="1:42" ht="30" customHeight="1" x14ac:dyDescent="0.25">
      <c r="A1396" s="50" t="s">
        <v>41</v>
      </c>
      <c r="B1396" s="51" t="s">
        <v>15272</v>
      </c>
      <c r="C1396" s="51">
        <v>80</v>
      </c>
      <c r="D1396" s="51">
        <v>11</v>
      </c>
      <c r="E1396" s="52">
        <v>44496</v>
      </c>
      <c r="F1396" s="53"/>
      <c r="G1396" s="51"/>
      <c r="H1396" s="65" t="str">
        <f>IFERROR(VLOOKUP(Abfalldokumentation!$B1396,Artikel!A:C,3,FALSE),Abfalldokumentation!$B1396)</f>
        <v>Kapa EMM</v>
      </c>
      <c r="I1396" s="96" t="str">
        <f>VLOOKUP(V1396,'Linien - BU'!A:B,2,FALSE)</f>
        <v>BU1</v>
      </c>
      <c r="J1396" s="97">
        <f t="shared" si="147"/>
        <v>80</v>
      </c>
      <c r="K1396" s="98">
        <f>Abfalldokumentation!$E1396</f>
        <v>44496</v>
      </c>
      <c r="L1396" s="97" t="str">
        <f>IFERROR(IF(AND(OR(Abfalldokumentation!$I1396="BU3",Abfalldokumentation!$I1396="Verkauf"),Abfalldokumentation!$N1396="Schimmel",Abfalldokumentation!$O1396="keinen Abnehmer/kein Schälpersonal"),"Div. Zipfel, ES ohne Verwendung",VLOOKUP(Abfalldokumentation!$M1396,Produktgruppen!A:B,2,FALSE)),"-")</f>
        <v>-</v>
      </c>
      <c r="M1396" s="99" t="str">
        <f>IFERROR(VLOOKUP(Abfalldokumentation!$W1396,Artikel!A:C,3,FALSE),Abfalldokumentation!$W1396)</f>
        <v>Kapa EMM</v>
      </c>
      <c r="N1396" s="100" t="str">
        <f>VLOOKUP(D1396,'Liste Gründe'!A:D,2,FALSE)</f>
        <v>Schimmel</v>
      </c>
      <c r="O1396" s="98" t="str">
        <f>IF(ISBLANK(F1396),VLOOKUP(Abfalldokumentation!$X1396,'Liste Gründe'!A:D,3,FALSE),F1396)</f>
        <v>MHD abgelaufen</v>
      </c>
      <c r="P1396" s="100" t="str">
        <f>IF(ISBLANK(Abfalldokumentation!$G1396),"-",Abfalldokumentation!$G1396)</f>
        <v>-</v>
      </c>
      <c r="Q1396" s="99">
        <f t="shared" si="148"/>
        <v>43</v>
      </c>
      <c r="R1396" s="100" t="str">
        <f t="shared" si="149"/>
        <v>Produkte</v>
      </c>
      <c r="S1396" s="100" t="str">
        <f t="shared" si="150"/>
        <v>BUs</v>
      </c>
      <c r="T1396" s="100" t="str">
        <f t="shared" si="151"/>
        <v>Symptome</v>
      </c>
      <c r="U1396" s="100" t="str">
        <f>IFERROR(VLOOKUP(Abfalldokumentation!$W1396,Kennzahlen!S:U,3,FALSE)*Abfalldokumentation!$J1396,"0")</f>
        <v>0</v>
      </c>
      <c r="V1396" s="99" t="str">
        <f>IF(ISBLANK(A1396),VLOOKUP(Abfalldokumentation!$W1396,'Linien - BU'!R:S,2,FALSE),A1396)</f>
        <v>Schmelze</v>
      </c>
      <c r="W1396" s="95" t="str">
        <f t="shared" si="152"/>
        <v>Kapa EMM</v>
      </c>
      <c r="X1396" s="108">
        <f t="shared" si="153"/>
        <v>11</v>
      </c>
      <c r="Z1396"/>
      <c r="AA1396"/>
      <c r="AB1396" s="3"/>
      <c r="AC1396" s="34"/>
      <c r="AD1396" s="3"/>
      <c r="AH1396" s="34"/>
      <c r="AK1396" s="3"/>
      <c r="AN1396" s="3"/>
      <c r="AO1396" s="3"/>
      <c r="AP1396" s="3"/>
    </row>
    <row r="1397" spans="1:42" ht="30" customHeight="1" x14ac:dyDescent="0.25">
      <c r="A1397" s="56" t="s">
        <v>59</v>
      </c>
      <c r="B1397" s="59" t="s">
        <v>90</v>
      </c>
      <c r="C1397" s="57">
        <v>60</v>
      </c>
      <c r="D1397" s="57">
        <v>70</v>
      </c>
      <c r="E1397" s="58">
        <v>44496</v>
      </c>
      <c r="F1397" s="59"/>
      <c r="G1397" s="57"/>
      <c r="H1397" s="66" t="str">
        <f>IFERROR(VLOOKUP(Abfalldokumentation!$B1397,Artikel!A:C,3,FALSE),Abfalldokumentation!$B1397)</f>
        <v>Rückstellproben</v>
      </c>
      <c r="I1397" s="90" t="str">
        <f>VLOOKUP(V1397,'Linien - BU'!A:B,2,FALSE)</f>
        <v>Rest</v>
      </c>
      <c r="J1397" s="91">
        <f t="shared" si="147"/>
        <v>60</v>
      </c>
      <c r="K1397" s="92">
        <f>Abfalldokumentation!$E1397</f>
        <v>44496</v>
      </c>
      <c r="L1397" s="91" t="str">
        <f>IFERROR(IF(AND(OR(Abfalldokumentation!$I1397="BU3",Abfalldokumentation!$I1397="Verkauf"),Abfalldokumentation!$N1397="Schimmel",Abfalldokumentation!$O1397="keinen Abnehmer/kein Schälpersonal"),"Div. Zipfel, ES ohne Verwendung",VLOOKUP(Abfalldokumentation!$M1397,Produktgruppen!A:B,2,FALSE)),"-")</f>
        <v>Qualitätssicherung</v>
      </c>
      <c r="M1397" s="93" t="str">
        <f>IFERROR(VLOOKUP(Abfalldokumentation!$W1397,Artikel!A:C,3,FALSE),Abfalldokumentation!$W1397)</f>
        <v>Rückstellproben</v>
      </c>
      <c r="N1397" s="94" t="str">
        <f>VLOOKUP(D1397,'Liste Gründe'!A:D,2,FALSE)</f>
        <v>Qualitätssicherung</v>
      </c>
      <c r="O1397" s="92" t="str">
        <f>IF(ISBLANK(F1397),VLOOKUP(Abfalldokumentation!$X1397,'Liste Gründe'!A:D,3,FALSE),F1397)</f>
        <v>Rückstellproben</v>
      </c>
      <c r="P1397" s="94" t="str">
        <f>IF(ISBLANK(Abfalldokumentation!$G1397),"-",Abfalldokumentation!$G1397)</f>
        <v>-</v>
      </c>
      <c r="Q1397" s="93">
        <f t="shared" si="148"/>
        <v>43</v>
      </c>
      <c r="R1397" s="94" t="str">
        <f t="shared" si="149"/>
        <v>Produkte</v>
      </c>
      <c r="S1397" s="94" t="str">
        <f t="shared" si="150"/>
        <v>BUs</v>
      </c>
      <c r="T1397" s="94" t="str">
        <f t="shared" si="151"/>
        <v>Symptome</v>
      </c>
      <c r="U1397" s="94" t="str">
        <f>IFERROR(VLOOKUP(Abfalldokumentation!$W1397,Kennzahlen!S:U,3,FALSE)*Abfalldokumentation!$J1397,"0")</f>
        <v>0</v>
      </c>
      <c r="V1397" s="93" t="str">
        <f>IF(ISBLANK(A1397),VLOOKUP(Abfalldokumentation!$W1397,'Linien - BU'!R:S,2,FALSE),A1397)</f>
        <v>Labor</v>
      </c>
      <c r="W1397" s="95" t="str">
        <f t="shared" si="152"/>
        <v>Rückstellproben</v>
      </c>
      <c r="X1397" s="108">
        <f t="shared" si="153"/>
        <v>70</v>
      </c>
      <c r="Z1397"/>
      <c r="AA1397"/>
      <c r="AB1397" s="3"/>
      <c r="AC1397" s="34"/>
      <c r="AD1397" s="3"/>
      <c r="AH1397" s="34"/>
      <c r="AK1397" s="3"/>
      <c r="AN1397" s="3"/>
      <c r="AO1397" s="3"/>
      <c r="AP1397" s="3"/>
    </row>
    <row r="1398" spans="1:42" ht="30" customHeight="1" x14ac:dyDescent="0.25">
      <c r="A1398" s="50" t="s">
        <v>84</v>
      </c>
      <c r="B1398" s="51" t="s">
        <v>255</v>
      </c>
      <c r="C1398" s="51">
        <v>432</v>
      </c>
      <c r="D1398" s="51">
        <v>82</v>
      </c>
      <c r="E1398" s="52">
        <v>44496</v>
      </c>
      <c r="F1398" s="53" t="s">
        <v>15271</v>
      </c>
      <c r="G1398" s="51"/>
      <c r="H1398" s="65" t="str">
        <f>IFERROR(VLOOKUP(Abfalldokumentation!$B1398,Artikel!A:C,3,FALSE),Abfalldokumentation!$B1398)</f>
        <v>Schmelzkäsezubereitung</v>
      </c>
      <c r="I1398" s="96" t="str">
        <f>VLOOKUP(V1398,'Linien - BU'!A:B,2,FALSE)</f>
        <v>Rest</v>
      </c>
      <c r="J1398" s="97">
        <f t="shared" si="147"/>
        <v>432</v>
      </c>
      <c r="K1398" s="98">
        <f>Abfalldokumentation!$E1398</f>
        <v>44496</v>
      </c>
      <c r="L1398" s="97" t="str">
        <f>IFERROR(IF(AND(OR(Abfalldokumentation!$I1398="BU3",Abfalldokumentation!$I1398="Verkauf"),Abfalldokumentation!$N1398="Schimmel",Abfalldokumentation!$O1398="keinen Abnehmer/kein Schälpersonal"),"Div. Zipfel, ES ohne Verwendung",VLOOKUP(Abfalldokumentation!$M1398,Produktgruppen!A:B,2,FALSE)),"-")</f>
        <v>Rest</v>
      </c>
      <c r="M1398" s="99" t="str">
        <f>IFERROR(VLOOKUP(Abfalldokumentation!$W1398,Artikel!A:C,3,FALSE),Abfalldokumentation!$W1398)</f>
        <v>Schmelzkäsezubereitung</v>
      </c>
      <c r="N1398" s="100" t="str">
        <f>VLOOKUP(D1398,'Liste Gründe'!A:D,2,FALSE)</f>
        <v>Verpackungsfehler</v>
      </c>
      <c r="O1398" s="98" t="str">
        <f>IF(ISBLANK(F1398),VLOOKUP(Abfalldokumentation!$X1398,'Liste Gründe'!A:D,3,FALSE),F1398)</f>
        <v>Alufolie reißt</v>
      </c>
      <c r="P1398" s="100" t="str">
        <f>IF(ISBLANK(Abfalldokumentation!$G1398),"-",Abfalldokumentation!$G1398)</f>
        <v>-</v>
      </c>
      <c r="Q1398" s="99">
        <f t="shared" si="148"/>
        <v>43</v>
      </c>
      <c r="R1398" s="100" t="str">
        <f t="shared" si="149"/>
        <v>Produkte</v>
      </c>
      <c r="S1398" s="100" t="str">
        <f t="shared" si="150"/>
        <v>BUs</v>
      </c>
      <c r="T1398" s="100" t="str">
        <f t="shared" si="151"/>
        <v>Symptome</v>
      </c>
      <c r="U1398" s="100" t="str">
        <f>IFERROR(VLOOKUP(Abfalldokumentation!$W1398,Kennzahlen!S:U,3,FALSE)*Abfalldokumentation!$J1398,"0")</f>
        <v>0</v>
      </c>
      <c r="V1398" s="99" t="str">
        <f>IF(ISBLANK(A1398),VLOOKUP(Abfalldokumentation!$W1398,'Linien - BU'!R:S,2,FALSE),A1398)</f>
        <v>Retoure</v>
      </c>
      <c r="W1398" s="95" t="str">
        <f t="shared" si="152"/>
        <v>Schmelzkäsezubereitung</v>
      </c>
      <c r="X1398" s="108">
        <f t="shared" si="153"/>
        <v>82</v>
      </c>
      <c r="Z1398"/>
      <c r="AA1398"/>
      <c r="AB1398" s="3"/>
      <c r="AC1398" s="34"/>
      <c r="AD1398" s="3"/>
      <c r="AH1398" s="34"/>
      <c r="AK1398" s="3"/>
      <c r="AN1398" s="3"/>
      <c r="AO1398" s="3"/>
      <c r="AP1398" s="3"/>
    </row>
    <row r="1399" spans="1:42" ht="30" customHeight="1" x14ac:dyDescent="0.25">
      <c r="A1399" s="56" t="s">
        <v>15138</v>
      </c>
      <c r="B1399" s="57">
        <v>29500477</v>
      </c>
      <c r="C1399" s="57">
        <v>70</v>
      </c>
      <c r="D1399" s="57">
        <v>11</v>
      </c>
      <c r="E1399" s="58">
        <v>44497</v>
      </c>
      <c r="F1399" s="59"/>
      <c r="G1399" s="57"/>
      <c r="H1399" s="66" t="str">
        <f>IFERROR(VLOOKUP(Abfalldokumentation!$B1399,Artikel!A:C,3,FALSE),Abfalldokumentation!$B1399)</f>
        <v>VOS Bergkäse 10kg Beute</v>
      </c>
      <c r="I1399" s="90" t="str">
        <f>VLOOKUP(V1399,'Linien - BU'!A:B,2,FALSE)</f>
        <v>Rest</v>
      </c>
      <c r="J1399" s="91">
        <f t="shared" si="147"/>
        <v>70</v>
      </c>
      <c r="K1399" s="92">
        <f>Abfalldokumentation!$E1399</f>
        <v>44497</v>
      </c>
      <c r="L1399" s="91" t="str">
        <f>IFERROR(IF(AND(OR(Abfalldokumentation!$I1399="BU3",Abfalldokumentation!$I1399="Verkauf"),Abfalldokumentation!$N1399="Schimmel",Abfalldokumentation!$O1399="keinen Abnehmer/kein Schälpersonal"),"Div. Zipfel, ES ohne Verwendung",VLOOKUP(Abfalldokumentation!$M1399,Produktgruppen!A:B,2,FALSE)),"-")</f>
        <v>Vorschmelz</v>
      </c>
      <c r="M1399" s="93" t="str">
        <f>IFERROR(VLOOKUP(Abfalldokumentation!$W1399,Artikel!A:C,3,FALSE),Abfalldokumentation!$W1399)</f>
        <v>VOS Bergkäse 10kg Beute</v>
      </c>
      <c r="N1399" s="94" t="str">
        <f>VLOOKUP(D1399,'Liste Gründe'!A:D,2,FALSE)</f>
        <v>Schimmel</v>
      </c>
      <c r="O1399" s="92" t="str">
        <f>IF(ISBLANK(F1399),VLOOKUP(Abfalldokumentation!$X1399,'Liste Gründe'!A:D,3,FALSE),F1399)</f>
        <v>MHD abgelaufen</v>
      </c>
      <c r="P1399" s="94" t="str">
        <f>IF(ISBLANK(Abfalldokumentation!$G1399),"-",Abfalldokumentation!$G1399)</f>
        <v>-</v>
      </c>
      <c r="Q1399" s="93">
        <f t="shared" si="148"/>
        <v>43</v>
      </c>
      <c r="R1399" s="94" t="str">
        <f t="shared" si="149"/>
        <v>Produkte</v>
      </c>
      <c r="S1399" s="94" t="str">
        <f t="shared" si="150"/>
        <v>BUs</v>
      </c>
      <c r="T1399" s="94" t="str">
        <f t="shared" si="151"/>
        <v>Symptome</v>
      </c>
      <c r="U1399" s="94">
        <f>IFERROR(VLOOKUP(Abfalldokumentation!$W1399,Kennzahlen!S:U,3,FALSE)*Abfalldokumentation!$J1399,"0")</f>
        <v>35</v>
      </c>
      <c r="V1399" s="93" t="str">
        <f>IF(ISBLANK(A1399),VLOOKUP(Abfalldokumentation!$W1399,'Linien - BU'!R:S,2,FALSE),A1399)</f>
        <v>Außenlager</v>
      </c>
      <c r="W1399" s="95">
        <f t="shared" si="152"/>
        <v>29500477</v>
      </c>
      <c r="X1399" s="108">
        <f t="shared" si="153"/>
        <v>11</v>
      </c>
      <c r="Z1399"/>
      <c r="AA1399"/>
      <c r="AB1399" s="3"/>
      <c r="AC1399" s="34"/>
      <c r="AD1399" s="3"/>
      <c r="AH1399" s="34"/>
      <c r="AK1399" s="3"/>
      <c r="AN1399" s="3"/>
      <c r="AO1399" s="3"/>
      <c r="AP1399" s="3"/>
    </row>
    <row r="1400" spans="1:42" ht="30" customHeight="1" x14ac:dyDescent="0.25">
      <c r="A1400" s="50" t="s">
        <v>8</v>
      </c>
      <c r="B1400" s="51">
        <v>29501070</v>
      </c>
      <c r="C1400" s="51">
        <v>331</v>
      </c>
      <c r="D1400" s="51">
        <v>12</v>
      </c>
      <c r="E1400" s="52">
        <v>44497</v>
      </c>
      <c r="F1400" s="53"/>
      <c r="G1400" s="51"/>
      <c r="H1400" s="65" t="str">
        <f>IFERROR(VLOOKUP(Abfalldokumentation!$B1400,Artikel!A:C,3,FALSE),Abfalldokumentation!$B1400)</f>
        <v>VOS GRW-SCHI-NAT ENDSTÜ</v>
      </c>
      <c r="I1400" s="96" t="str">
        <f>VLOOKUP(V1400,'Linien - BU'!A:B,2,FALSE)</f>
        <v>BU3</v>
      </c>
      <c r="J1400" s="97">
        <f t="shared" si="147"/>
        <v>331</v>
      </c>
      <c r="K1400" s="98">
        <f>Abfalldokumentation!$E1400</f>
        <v>44497</v>
      </c>
      <c r="L1400" s="97" t="str">
        <f>IFERROR(IF(AND(OR(Abfalldokumentation!$I1400="BU3",Abfalldokumentation!$I1400="Verkauf"),Abfalldokumentation!$N1400="Schimmel",Abfalldokumentation!$O1400="keinen Abnehmer/kein Schälpersonal"),"Div. Zipfel, ES ohne Verwendung",VLOOKUP(Abfalldokumentation!$M1400,Produktgruppen!A:B,2,FALSE)),"-")</f>
        <v>Vorschmelz</v>
      </c>
      <c r="M1400" s="99" t="str">
        <f>IFERROR(VLOOKUP(Abfalldokumentation!$W1400,Artikel!A:C,3,FALSE),Abfalldokumentation!$W1400)</f>
        <v>VOS GRW-SCHI-NAT ENDSTÜ</v>
      </c>
      <c r="N1400" s="100" t="str">
        <f>VLOOKUP(D1400,'Liste Gründe'!A:D,2,FALSE)</f>
        <v>Schimmel</v>
      </c>
      <c r="O1400" s="98" t="str">
        <f>IF(ISBLANK(F1400),VLOOKUP(Abfalldokumentation!$X1400,'Liste Gründe'!A:D,3,FALSE),F1400)</f>
        <v>Schimmel</v>
      </c>
      <c r="P1400" s="100" t="str">
        <f>IF(ISBLANK(Abfalldokumentation!$G1400),"-",Abfalldokumentation!$G1400)</f>
        <v>-</v>
      </c>
      <c r="Q1400" s="99">
        <f t="shared" si="148"/>
        <v>43</v>
      </c>
      <c r="R1400" s="100" t="str">
        <f t="shared" si="149"/>
        <v>Produkte</v>
      </c>
      <c r="S1400" s="100" t="str">
        <f t="shared" si="150"/>
        <v>BUs</v>
      </c>
      <c r="T1400" s="100" t="str">
        <f t="shared" si="151"/>
        <v>Symptome</v>
      </c>
      <c r="U1400" s="100">
        <f>IFERROR(VLOOKUP(Abfalldokumentation!$W1400,Kennzahlen!S:U,3,FALSE)*Abfalldokumentation!$J1400,"0")</f>
        <v>165.5</v>
      </c>
      <c r="V1400" s="99" t="str">
        <f>IF(ISBLANK(A1400),VLOOKUP(Abfalldokumentation!$W1400,'Linien - BU'!R:S,2,FALSE),A1400)</f>
        <v>BU3</v>
      </c>
      <c r="W1400" s="95">
        <f t="shared" si="152"/>
        <v>29501070</v>
      </c>
      <c r="X1400" s="108">
        <f t="shared" si="153"/>
        <v>12</v>
      </c>
      <c r="Z1400"/>
      <c r="AA1400"/>
      <c r="AB1400" s="3"/>
      <c r="AC1400" s="34"/>
      <c r="AD1400" s="3"/>
      <c r="AH1400" s="34"/>
      <c r="AK1400" s="3"/>
      <c r="AN1400" s="3"/>
      <c r="AO1400" s="3"/>
      <c r="AP1400" s="3"/>
    </row>
    <row r="1401" spans="1:42" ht="30" customHeight="1" x14ac:dyDescent="0.25">
      <c r="A1401" s="56" t="s">
        <v>8</v>
      </c>
      <c r="B1401" s="57">
        <v>29501083</v>
      </c>
      <c r="C1401" s="57">
        <v>175</v>
      </c>
      <c r="D1401" s="57">
        <v>12</v>
      </c>
      <c r="E1401" s="58">
        <v>44497</v>
      </c>
      <c r="F1401" s="59"/>
      <c r="G1401" s="57"/>
      <c r="H1401" s="66" t="str">
        <f>IFERROR(VLOOKUP(Abfalldokumentation!$B1401,Artikel!A:C,3,FALSE),Abfalldokumentation!$B1401)</f>
        <v>VOS RW-NATUR-EXTRA ENDS</v>
      </c>
      <c r="I1401" s="90" t="str">
        <f>VLOOKUP(V1401,'Linien - BU'!A:B,2,FALSE)</f>
        <v>BU3</v>
      </c>
      <c r="J1401" s="91">
        <f t="shared" si="147"/>
        <v>175</v>
      </c>
      <c r="K1401" s="92">
        <f>Abfalldokumentation!$E1401</f>
        <v>44497</v>
      </c>
      <c r="L1401" s="91" t="str">
        <f>IFERROR(IF(AND(OR(Abfalldokumentation!$I1401="BU3",Abfalldokumentation!$I1401="Verkauf"),Abfalldokumentation!$N1401="Schimmel",Abfalldokumentation!$O1401="keinen Abnehmer/kein Schälpersonal"),"Div. Zipfel, ES ohne Verwendung",VLOOKUP(Abfalldokumentation!$M1401,Produktgruppen!A:B,2,FALSE)),"-")</f>
        <v>Vorschmelz</v>
      </c>
      <c r="M1401" s="93" t="str">
        <f>IFERROR(VLOOKUP(Abfalldokumentation!$W1401,Artikel!A:C,3,FALSE),Abfalldokumentation!$W1401)</f>
        <v>VOS RW-NATUR-EXTRA ENDS</v>
      </c>
      <c r="N1401" s="94" t="str">
        <f>VLOOKUP(D1401,'Liste Gründe'!A:D,2,FALSE)</f>
        <v>Schimmel</v>
      </c>
      <c r="O1401" s="92" t="str">
        <f>IF(ISBLANK(F1401),VLOOKUP(Abfalldokumentation!$X1401,'Liste Gründe'!A:D,3,FALSE),F1401)</f>
        <v>Schimmel</v>
      </c>
      <c r="P1401" s="94" t="str">
        <f>IF(ISBLANK(Abfalldokumentation!$G1401),"-",Abfalldokumentation!$G1401)</f>
        <v>-</v>
      </c>
      <c r="Q1401" s="93">
        <f t="shared" si="148"/>
        <v>43</v>
      </c>
      <c r="R1401" s="94" t="str">
        <f t="shared" si="149"/>
        <v>Produkte</v>
      </c>
      <c r="S1401" s="94" t="str">
        <f t="shared" si="150"/>
        <v>BUs</v>
      </c>
      <c r="T1401" s="94" t="str">
        <f t="shared" si="151"/>
        <v>Symptome</v>
      </c>
      <c r="U1401" s="94">
        <f>IFERROR(VLOOKUP(Abfalldokumentation!$W1401,Kennzahlen!S:U,3,FALSE)*Abfalldokumentation!$J1401,"0")</f>
        <v>87.5</v>
      </c>
      <c r="V1401" s="93" t="str">
        <f>IF(ISBLANK(A1401),VLOOKUP(Abfalldokumentation!$W1401,'Linien - BU'!R:S,2,FALSE),A1401)</f>
        <v>BU3</v>
      </c>
      <c r="W1401" s="95">
        <f t="shared" si="152"/>
        <v>29501083</v>
      </c>
      <c r="X1401" s="108">
        <f t="shared" si="153"/>
        <v>12</v>
      </c>
      <c r="Z1401"/>
      <c r="AA1401"/>
      <c r="AB1401" s="3"/>
      <c r="AC1401" s="34"/>
      <c r="AD1401" s="3"/>
      <c r="AH1401" s="34"/>
      <c r="AK1401" s="3"/>
      <c r="AN1401" s="3"/>
      <c r="AO1401" s="3"/>
      <c r="AP1401" s="3"/>
    </row>
    <row r="1402" spans="1:42" ht="30" customHeight="1" x14ac:dyDescent="0.25">
      <c r="A1402" s="50" t="s">
        <v>84</v>
      </c>
      <c r="B1402" s="51">
        <v>49500190</v>
      </c>
      <c r="C1402" s="51">
        <v>91</v>
      </c>
      <c r="D1402" s="51">
        <v>12</v>
      </c>
      <c r="E1402" s="52">
        <v>44497</v>
      </c>
      <c r="F1402" s="53"/>
      <c r="G1402" s="51"/>
      <c r="H1402" s="65" t="str">
        <f>IFERROR(VLOOKUP(Abfalldokumentation!$B1402,Artikel!A:C,3,FALSE),Abfalldokumentation!$B1402)</f>
        <v>ABS ALL-EMM-VAKU</v>
      </c>
      <c r="I1402" s="96" t="str">
        <f>VLOOKUP(V1402,'Linien - BU'!A:B,2,FALSE)</f>
        <v>Rest</v>
      </c>
      <c r="J1402" s="97">
        <f t="shared" si="147"/>
        <v>91</v>
      </c>
      <c r="K1402" s="98">
        <f>Abfalldokumentation!$E1402</f>
        <v>44497</v>
      </c>
      <c r="L1402" s="97" t="str">
        <f>IFERROR(IF(AND(OR(Abfalldokumentation!$I1402="BU3",Abfalldokumentation!$I1402="Verkauf"),Abfalldokumentation!$N1402="Schimmel",Abfalldokumentation!$O1402="keinen Abnehmer/kein Schälpersonal"),"Div. Zipfel, ES ohne Verwendung",VLOOKUP(Abfalldokumentation!$M1402,Produktgruppen!A:B,2,FALSE)),"-")</f>
        <v>ABS</v>
      </c>
      <c r="M1402" s="99" t="str">
        <f>IFERROR(VLOOKUP(Abfalldokumentation!$W1402,Artikel!A:C,3,FALSE),Abfalldokumentation!$W1402)</f>
        <v>ABS ALL-EMM-VAKU</v>
      </c>
      <c r="N1402" s="100" t="str">
        <f>VLOOKUP(D1402,'Liste Gründe'!A:D,2,FALSE)</f>
        <v>Schimmel</v>
      </c>
      <c r="O1402" s="98" t="str">
        <f>IF(ISBLANK(F1402),VLOOKUP(Abfalldokumentation!$X1402,'Liste Gründe'!A:D,3,FALSE),F1402)</f>
        <v>Schimmel</v>
      </c>
      <c r="P1402" s="100" t="str">
        <f>IF(ISBLANK(Abfalldokumentation!$G1402),"-",Abfalldokumentation!$G1402)</f>
        <v>-</v>
      </c>
      <c r="Q1402" s="99">
        <f t="shared" si="148"/>
        <v>43</v>
      </c>
      <c r="R1402" s="100" t="str">
        <f t="shared" si="149"/>
        <v>Produkte</v>
      </c>
      <c r="S1402" s="100" t="str">
        <f t="shared" si="150"/>
        <v>BUs</v>
      </c>
      <c r="T1402" s="100" t="str">
        <f t="shared" si="151"/>
        <v>Symptome</v>
      </c>
      <c r="U1402" s="100">
        <f>IFERROR(VLOOKUP(Abfalldokumentation!$W1402,Kennzahlen!S:U,3,FALSE)*Abfalldokumentation!$J1402,"0")</f>
        <v>228.77399999999997</v>
      </c>
      <c r="V1402" s="99" t="str">
        <f>IF(ISBLANK(A1402),VLOOKUP(Abfalldokumentation!$W1402,'Linien - BU'!R:S,2,FALSE),A1402)</f>
        <v>Retoure</v>
      </c>
      <c r="W1402" s="95">
        <f t="shared" si="152"/>
        <v>49500190</v>
      </c>
      <c r="X1402" s="108">
        <f t="shared" si="153"/>
        <v>12</v>
      </c>
      <c r="Z1402"/>
      <c r="AA1402"/>
      <c r="AB1402" s="3"/>
      <c r="AC1402" s="34"/>
      <c r="AD1402" s="3"/>
      <c r="AH1402" s="34"/>
      <c r="AK1402" s="3"/>
      <c r="AN1402" s="3"/>
      <c r="AO1402" s="3"/>
      <c r="AP1402" s="3"/>
    </row>
    <row r="1403" spans="1:42" ht="30" customHeight="1" x14ac:dyDescent="0.25">
      <c r="A1403" s="56" t="s">
        <v>9</v>
      </c>
      <c r="B1403" s="57">
        <v>49500192</v>
      </c>
      <c r="C1403" s="57">
        <v>642</v>
      </c>
      <c r="D1403" s="57">
        <v>12</v>
      </c>
      <c r="E1403" s="58">
        <v>44497</v>
      </c>
      <c r="F1403" s="59"/>
      <c r="G1403" s="57"/>
      <c r="H1403" s="66" t="str">
        <f>IFERROR(VLOOKUP(Abfalldokumentation!$B1403,Artikel!A:C,3,FALSE),Abfalldokumentation!$B1403)</f>
        <v>ABS JARLSBERG-VAKU</v>
      </c>
      <c r="I1403" s="90" t="str">
        <f>VLOOKUP(V1403,'Linien - BU'!A:B,2,FALSE)</f>
        <v>BU4</v>
      </c>
      <c r="J1403" s="91">
        <f t="shared" si="147"/>
        <v>642</v>
      </c>
      <c r="K1403" s="92">
        <f>Abfalldokumentation!$E1403</f>
        <v>44497</v>
      </c>
      <c r="L1403" s="91" t="str">
        <f>IFERROR(IF(AND(OR(Abfalldokumentation!$I1403="BU3",Abfalldokumentation!$I1403="Verkauf"),Abfalldokumentation!$N1403="Schimmel",Abfalldokumentation!$O1403="keinen Abnehmer/kein Schälpersonal"),"Div. Zipfel, ES ohne Verwendung",VLOOKUP(Abfalldokumentation!$M1403,Produktgruppen!A:B,2,FALSE)),"-")</f>
        <v>ABS</v>
      </c>
      <c r="M1403" s="93" t="str">
        <f>IFERROR(VLOOKUP(Abfalldokumentation!$W1403,Artikel!A:C,3,FALSE),Abfalldokumentation!$W1403)</f>
        <v>ABS JARLSBERG-VAKU</v>
      </c>
      <c r="N1403" s="94" t="str">
        <f>VLOOKUP(D1403,'Liste Gründe'!A:D,2,FALSE)</f>
        <v>Schimmel</v>
      </c>
      <c r="O1403" s="92" t="str">
        <f>IF(ISBLANK(F1403),VLOOKUP(Abfalldokumentation!$X1403,'Liste Gründe'!A:D,3,FALSE),F1403)</f>
        <v>Schimmel</v>
      </c>
      <c r="P1403" s="94" t="str">
        <f>IF(ISBLANK(Abfalldokumentation!$G1403),"-",Abfalldokumentation!$G1403)</f>
        <v>-</v>
      </c>
      <c r="Q1403" s="93">
        <f t="shared" si="148"/>
        <v>43</v>
      </c>
      <c r="R1403" s="94" t="str">
        <f t="shared" si="149"/>
        <v>Produkte</v>
      </c>
      <c r="S1403" s="94" t="str">
        <f t="shared" si="150"/>
        <v>BUs</v>
      </c>
      <c r="T1403" s="94" t="str">
        <f t="shared" si="151"/>
        <v>Symptome</v>
      </c>
      <c r="U1403" s="94" t="str">
        <f>IFERROR(VLOOKUP(Abfalldokumentation!$W1403,Kennzahlen!S:U,3,FALSE)*Abfalldokumentation!$J1403,"0")</f>
        <v>0</v>
      </c>
      <c r="V1403" s="93" t="str">
        <f>IF(ISBLANK(A1403),VLOOKUP(Abfalldokumentation!$W1403,'Linien - BU'!R:S,2,FALSE),A1403)</f>
        <v>BU4</v>
      </c>
      <c r="W1403" s="95">
        <f t="shared" si="152"/>
        <v>49500192</v>
      </c>
      <c r="X1403" s="108">
        <f t="shared" si="153"/>
        <v>12</v>
      </c>
      <c r="Z1403"/>
      <c r="AA1403"/>
      <c r="AB1403" s="3"/>
      <c r="AC1403" s="34"/>
      <c r="AD1403" s="3"/>
      <c r="AH1403" s="34"/>
      <c r="AK1403" s="3"/>
      <c r="AN1403" s="3"/>
      <c r="AO1403" s="3"/>
      <c r="AP1403" s="3"/>
    </row>
    <row r="1404" spans="1:42" ht="30" customHeight="1" x14ac:dyDescent="0.25">
      <c r="A1404" s="50" t="s">
        <v>7</v>
      </c>
      <c r="B1404" s="51" t="s">
        <v>36</v>
      </c>
      <c r="C1404" s="51">
        <v>70</v>
      </c>
      <c r="D1404" s="51">
        <v>30</v>
      </c>
      <c r="E1404" s="52">
        <v>44497</v>
      </c>
      <c r="F1404" s="53"/>
      <c r="G1404" s="51"/>
      <c r="H1404" s="65" t="str">
        <f>IFERROR(VLOOKUP(Abfalldokumentation!$B1404,Artikel!A:C,3,FALSE),Abfalldokumentation!$B1404)</f>
        <v>-</v>
      </c>
      <c r="I1404" s="96" t="str">
        <f>VLOOKUP(V1404,'Linien - BU'!A:B,2,FALSE)</f>
        <v>BU2</v>
      </c>
      <c r="J1404" s="97">
        <f t="shared" si="147"/>
        <v>70</v>
      </c>
      <c r="K1404" s="98">
        <f>Abfalldokumentation!$E1404</f>
        <v>44497</v>
      </c>
      <c r="L1404" s="97" t="str">
        <f>IFERROR(IF(AND(OR(Abfalldokumentation!$I1404="BU3",Abfalldokumentation!$I1404="Verkauf"),Abfalldokumentation!$N1404="Schimmel",Abfalldokumentation!$O1404="keinen Abnehmer/kein Schälpersonal"),"Div. Zipfel, ES ohne Verwendung",VLOOKUP(Abfalldokumentation!$M1404,Produktgruppen!A:B,2,FALSE)),"-")</f>
        <v>Rest</v>
      </c>
      <c r="M1404" s="99" t="str">
        <f>IFERROR(VLOOKUP(Abfalldokumentation!$W1404,Artikel!A:C,3,FALSE),Abfalldokumentation!$W1404)</f>
        <v>-</v>
      </c>
      <c r="N1404" s="100" t="str">
        <f>VLOOKUP(D1404,'Liste Gründe'!A:D,2,FALSE)</f>
        <v>Linienbezogen</v>
      </c>
      <c r="O1404" s="98" t="str">
        <f>IF(ISBLANK(F1404),VLOOKUP(Abfalldokumentation!$X1404,'Liste Gründe'!A:D,3,FALSE),F1404)</f>
        <v>Maschinenabfall</v>
      </c>
      <c r="P1404" s="100" t="str">
        <f>IF(ISBLANK(Abfalldokumentation!$G1404),"-",Abfalldokumentation!$G1404)</f>
        <v>-</v>
      </c>
      <c r="Q1404" s="99">
        <f t="shared" si="148"/>
        <v>43</v>
      </c>
      <c r="R1404" s="100" t="str">
        <f t="shared" si="149"/>
        <v>Produkte</v>
      </c>
      <c r="S1404" s="100" t="str">
        <f t="shared" si="150"/>
        <v>BUs</v>
      </c>
      <c r="T1404" s="100" t="str">
        <f t="shared" si="151"/>
        <v>Symptome</v>
      </c>
      <c r="U1404" s="100" t="str">
        <f>IFERROR(VLOOKUP(Abfalldokumentation!$W1404,Kennzahlen!S:U,3,FALSE)*Abfalldokumentation!$J1404,"0")</f>
        <v>0</v>
      </c>
      <c r="V1404" s="99" t="str">
        <f>IF(ISBLANK(A1404),VLOOKUP(Abfalldokumentation!$W1404,'Linien - BU'!R:S,2,FALSE),A1404)</f>
        <v>BU2</v>
      </c>
      <c r="W1404" s="95" t="str">
        <f t="shared" si="152"/>
        <v>-</v>
      </c>
      <c r="X1404" s="108">
        <f t="shared" si="153"/>
        <v>30</v>
      </c>
      <c r="Z1404"/>
      <c r="AA1404"/>
      <c r="AB1404" s="3"/>
      <c r="AC1404" s="34"/>
      <c r="AD1404" s="3"/>
      <c r="AH1404" s="34"/>
      <c r="AK1404" s="3"/>
      <c r="AN1404" s="3"/>
      <c r="AO1404" s="3"/>
      <c r="AP1404" s="3"/>
    </row>
    <row r="1405" spans="1:42" ht="30" customHeight="1" x14ac:dyDescent="0.25">
      <c r="A1405" s="56" t="s">
        <v>41</v>
      </c>
      <c r="B1405" s="57" t="s">
        <v>36</v>
      </c>
      <c r="C1405" s="57">
        <v>37</v>
      </c>
      <c r="D1405" s="57">
        <v>10</v>
      </c>
      <c r="E1405" s="58">
        <v>44497</v>
      </c>
      <c r="F1405" s="59"/>
      <c r="G1405" s="57"/>
      <c r="H1405" s="66" t="str">
        <f>IFERROR(VLOOKUP(Abfalldokumentation!$B1405,Artikel!A:C,3,FALSE),Abfalldokumentation!$B1405)</f>
        <v>-</v>
      </c>
      <c r="I1405" s="90" t="str">
        <f>VLOOKUP(V1405,'Linien - BU'!A:B,2,FALSE)</f>
        <v>BU1</v>
      </c>
      <c r="J1405" s="91">
        <f t="shared" si="147"/>
        <v>37</v>
      </c>
      <c r="K1405" s="92">
        <f>Abfalldokumentation!$E1405</f>
        <v>44497</v>
      </c>
      <c r="L1405" s="91" t="str">
        <f>IFERROR(IF(AND(OR(Abfalldokumentation!$I1405="BU3",Abfalldokumentation!$I1405="Verkauf"),Abfalldokumentation!$N1405="Schimmel",Abfalldokumentation!$O1405="keinen Abnehmer/kein Schälpersonal"),"Div. Zipfel, ES ohne Verwendung",VLOOKUP(Abfalldokumentation!$M1405,Produktgruppen!A:B,2,FALSE)),"-")</f>
        <v>Rest</v>
      </c>
      <c r="M1405" s="93" t="str">
        <f>IFERROR(VLOOKUP(Abfalldokumentation!$W1405,Artikel!A:C,3,FALSE),Abfalldokumentation!$W1405)</f>
        <v>-</v>
      </c>
      <c r="N1405" s="94" t="str">
        <f>VLOOKUP(D1405,'Liste Gründe'!A:D,2,FALSE)</f>
        <v>Linienbezogen</v>
      </c>
      <c r="O1405" s="92" t="str">
        <f>IF(ISBLANK(F1405),VLOOKUP(Abfalldokumentation!$X1405,'Liste Gründe'!A:D,3,FALSE),F1405)</f>
        <v>Reinigung</v>
      </c>
      <c r="P1405" s="94" t="str">
        <f>IF(ISBLANK(Abfalldokumentation!$G1405),"-",Abfalldokumentation!$G1405)</f>
        <v>-</v>
      </c>
      <c r="Q1405" s="93">
        <f t="shared" si="148"/>
        <v>43</v>
      </c>
      <c r="R1405" s="94" t="str">
        <f t="shared" si="149"/>
        <v>Produkte</v>
      </c>
      <c r="S1405" s="94" t="str">
        <f t="shared" si="150"/>
        <v>BUs</v>
      </c>
      <c r="T1405" s="94" t="str">
        <f t="shared" si="151"/>
        <v>Symptome</v>
      </c>
      <c r="U1405" s="94" t="str">
        <f>IFERROR(VLOOKUP(Abfalldokumentation!$W1405,Kennzahlen!S:U,3,FALSE)*Abfalldokumentation!$J1405,"0")</f>
        <v>0</v>
      </c>
      <c r="V1405" s="93" t="str">
        <f>IF(ISBLANK(A1405),VLOOKUP(Abfalldokumentation!$W1405,'Linien - BU'!R:S,2,FALSE),A1405)</f>
        <v>Schmelze</v>
      </c>
      <c r="W1405" s="95" t="str">
        <f t="shared" si="152"/>
        <v>-</v>
      </c>
      <c r="X1405" s="108">
        <f t="shared" si="153"/>
        <v>10</v>
      </c>
      <c r="Z1405"/>
      <c r="AA1405"/>
      <c r="AB1405" s="3"/>
      <c r="AC1405" s="34"/>
      <c r="AD1405" s="3"/>
      <c r="AH1405" s="34"/>
      <c r="AK1405" s="3"/>
      <c r="AN1405" s="3"/>
      <c r="AO1405" s="3"/>
      <c r="AP1405" s="3"/>
    </row>
    <row r="1406" spans="1:42" ht="30" customHeight="1" x14ac:dyDescent="0.25">
      <c r="A1406" s="50" t="s">
        <v>41</v>
      </c>
      <c r="B1406" s="51" t="s">
        <v>36</v>
      </c>
      <c r="C1406" s="51">
        <v>107.6</v>
      </c>
      <c r="D1406" s="51">
        <v>10</v>
      </c>
      <c r="E1406" s="52">
        <v>44497</v>
      </c>
      <c r="F1406" s="53"/>
      <c r="G1406" s="51"/>
      <c r="H1406" s="65" t="str">
        <f>IFERROR(VLOOKUP(Abfalldokumentation!$B1406,Artikel!A:C,3,FALSE),Abfalldokumentation!$B1406)</f>
        <v>-</v>
      </c>
      <c r="I1406" s="96" t="str">
        <f>VLOOKUP(V1406,'Linien - BU'!A:B,2,FALSE)</f>
        <v>BU1</v>
      </c>
      <c r="J1406" s="97">
        <f t="shared" si="147"/>
        <v>107.6</v>
      </c>
      <c r="K1406" s="98">
        <f>Abfalldokumentation!$E1406</f>
        <v>44497</v>
      </c>
      <c r="L1406" s="97" t="str">
        <f>IFERROR(IF(AND(OR(Abfalldokumentation!$I1406="BU3",Abfalldokumentation!$I1406="Verkauf"),Abfalldokumentation!$N1406="Schimmel",Abfalldokumentation!$O1406="keinen Abnehmer/kein Schälpersonal"),"Div. Zipfel, ES ohne Verwendung",VLOOKUP(Abfalldokumentation!$M1406,Produktgruppen!A:B,2,FALSE)),"-")</f>
        <v>Rest</v>
      </c>
      <c r="M1406" s="99" t="str">
        <f>IFERROR(VLOOKUP(Abfalldokumentation!$W1406,Artikel!A:C,3,FALSE),Abfalldokumentation!$W1406)</f>
        <v>-</v>
      </c>
      <c r="N1406" s="100" t="str">
        <f>VLOOKUP(D1406,'Liste Gründe'!A:D,2,FALSE)</f>
        <v>Linienbezogen</v>
      </c>
      <c r="O1406" s="98" t="str">
        <f>IF(ISBLANK(F1406),VLOOKUP(Abfalldokumentation!$X1406,'Liste Gründe'!A:D,3,FALSE),F1406)</f>
        <v>Reinigung</v>
      </c>
      <c r="P1406" s="100" t="str">
        <f>IF(ISBLANK(Abfalldokumentation!$G1406),"-",Abfalldokumentation!$G1406)</f>
        <v>-</v>
      </c>
      <c r="Q1406" s="99">
        <f t="shared" si="148"/>
        <v>43</v>
      </c>
      <c r="R1406" s="100" t="str">
        <f t="shared" si="149"/>
        <v>Produkte</v>
      </c>
      <c r="S1406" s="100" t="str">
        <f t="shared" si="150"/>
        <v>BUs</v>
      </c>
      <c r="T1406" s="100" t="str">
        <f t="shared" si="151"/>
        <v>Symptome</v>
      </c>
      <c r="U1406" s="100" t="str">
        <f>IFERROR(VLOOKUP(Abfalldokumentation!$W1406,Kennzahlen!S:U,3,FALSE)*Abfalldokumentation!$J1406,"0")</f>
        <v>0</v>
      </c>
      <c r="V1406" s="99" t="str">
        <f>IF(ISBLANK(A1406),VLOOKUP(Abfalldokumentation!$W1406,'Linien - BU'!R:S,2,FALSE),A1406)</f>
        <v>Schmelze</v>
      </c>
      <c r="W1406" s="95" t="str">
        <f t="shared" si="152"/>
        <v>-</v>
      </c>
      <c r="X1406" s="108">
        <f t="shared" si="153"/>
        <v>10</v>
      </c>
      <c r="Z1406"/>
      <c r="AA1406"/>
      <c r="AB1406" s="3"/>
      <c r="AC1406" s="34"/>
      <c r="AD1406" s="3"/>
      <c r="AH1406" s="34"/>
      <c r="AK1406" s="3"/>
      <c r="AN1406" s="3"/>
      <c r="AO1406" s="3"/>
      <c r="AP1406" s="3"/>
    </row>
    <row r="1407" spans="1:42" ht="30" customHeight="1" x14ac:dyDescent="0.25">
      <c r="A1407" s="56" t="s">
        <v>8</v>
      </c>
      <c r="B1407" s="57" t="s">
        <v>36</v>
      </c>
      <c r="C1407" s="57">
        <v>110</v>
      </c>
      <c r="D1407" s="57">
        <v>10</v>
      </c>
      <c r="E1407" s="58">
        <v>44497</v>
      </c>
      <c r="F1407" s="59"/>
      <c r="G1407" s="57"/>
      <c r="H1407" s="66" t="str">
        <f>IFERROR(VLOOKUP(Abfalldokumentation!$B1407,Artikel!A:C,3,FALSE),Abfalldokumentation!$B1407)</f>
        <v>-</v>
      </c>
      <c r="I1407" s="90" t="str">
        <f>VLOOKUP(V1407,'Linien - BU'!A:B,2,FALSE)</f>
        <v>BU3</v>
      </c>
      <c r="J1407" s="91">
        <f t="shared" si="147"/>
        <v>110</v>
      </c>
      <c r="K1407" s="92">
        <f>Abfalldokumentation!$E1407</f>
        <v>44497</v>
      </c>
      <c r="L1407" s="91" t="str">
        <f>IFERROR(IF(AND(OR(Abfalldokumentation!$I1407="BU3",Abfalldokumentation!$I1407="Verkauf"),Abfalldokumentation!$N1407="Schimmel",Abfalldokumentation!$O1407="keinen Abnehmer/kein Schälpersonal"),"Div. Zipfel, ES ohne Verwendung",VLOOKUP(Abfalldokumentation!$M1407,Produktgruppen!A:B,2,FALSE)),"-")</f>
        <v>Rest</v>
      </c>
      <c r="M1407" s="93" t="str">
        <f>IFERROR(VLOOKUP(Abfalldokumentation!$W1407,Artikel!A:C,3,FALSE),Abfalldokumentation!$W1407)</f>
        <v>-</v>
      </c>
      <c r="N1407" s="94" t="str">
        <f>VLOOKUP(D1407,'Liste Gründe'!A:D,2,FALSE)</f>
        <v>Linienbezogen</v>
      </c>
      <c r="O1407" s="92" t="str">
        <f>IF(ISBLANK(F1407),VLOOKUP(Abfalldokumentation!$X1407,'Liste Gründe'!A:D,3,FALSE),F1407)</f>
        <v>Reinigung</v>
      </c>
      <c r="P1407" s="94" t="str">
        <f>IF(ISBLANK(Abfalldokumentation!$G1407),"-",Abfalldokumentation!$G1407)</f>
        <v>-</v>
      </c>
      <c r="Q1407" s="93">
        <f t="shared" si="148"/>
        <v>43</v>
      </c>
      <c r="R1407" s="94" t="str">
        <f t="shared" si="149"/>
        <v>Produkte</v>
      </c>
      <c r="S1407" s="94" t="str">
        <f t="shared" si="150"/>
        <v>BUs</v>
      </c>
      <c r="T1407" s="94" t="str">
        <f t="shared" si="151"/>
        <v>Symptome</v>
      </c>
      <c r="U1407" s="94" t="str">
        <f>IFERROR(VLOOKUP(Abfalldokumentation!$W1407,Kennzahlen!S:U,3,FALSE)*Abfalldokumentation!$J1407,"0")</f>
        <v>0</v>
      </c>
      <c r="V1407" s="93" t="str">
        <f>IF(ISBLANK(A1407),VLOOKUP(Abfalldokumentation!$W1407,'Linien - BU'!R:S,2,FALSE),A1407)</f>
        <v>BU3</v>
      </c>
      <c r="W1407" s="95" t="str">
        <f t="shared" si="152"/>
        <v>-</v>
      </c>
      <c r="X1407" s="108">
        <f t="shared" si="153"/>
        <v>10</v>
      </c>
      <c r="Z1407"/>
      <c r="AA1407"/>
      <c r="AB1407" s="3"/>
      <c r="AC1407" s="34"/>
      <c r="AD1407" s="3"/>
      <c r="AH1407" s="34"/>
      <c r="AK1407" s="3"/>
      <c r="AN1407" s="3"/>
      <c r="AO1407" s="3"/>
      <c r="AP1407" s="3"/>
    </row>
    <row r="1408" spans="1:42" ht="30" customHeight="1" x14ac:dyDescent="0.25">
      <c r="A1408" s="50" t="s">
        <v>7</v>
      </c>
      <c r="B1408" s="51" t="s">
        <v>64</v>
      </c>
      <c r="C1408" s="51">
        <v>15</v>
      </c>
      <c r="D1408" s="51">
        <v>12</v>
      </c>
      <c r="E1408" s="52">
        <v>44497</v>
      </c>
      <c r="F1408" s="53"/>
      <c r="G1408" s="51"/>
      <c r="H1408" s="65" t="str">
        <f>IFERROR(VLOOKUP(Abfalldokumentation!$B1408,Artikel!A:C,3,FALSE),Abfalldokumentation!$B1408)</f>
        <v>Blöcke</v>
      </c>
      <c r="I1408" s="96" t="str">
        <f>VLOOKUP(V1408,'Linien - BU'!A:B,2,FALSE)</f>
        <v>BU2</v>
      </c>
      <c r="J1408" s="97">
        <f t="shared" si="147"/>
        <v>15</v>
      </c>
      <c r="K1408" s="98">
        <f>Abfalldokumentation!$E1408</f>
        <v>44497</v>
      </c>
      <c r="L1408" s="97" t="str">
        <f>IFERROR(IF(AND(OR(Abfalldokumentation!$I1408="BU3",Abfalldokumentation!$I1408="Verkauf"),Abfalldokumentation!$N1408="Schimmel",Abfalldokumentation!$O1408="keinen Abnehmer/kein Schälpersonal"),"Div. Zipfel, ES ohne Verwendung",VLOOKUP(Abfalldokumentation!$M1408,Produktgruppen!A:B,2,FALSE)),"-")</f>
        <v>Rohware</v>
      </c>
      <c r="M1408" s="99" t="str">
        <f>IFERROR(VLOOKUP(Abfalldokumentation!$W1408,Artikel!A:C,3,FALSE),Abfalldokumentation!$W1408)</f>
        <v>Blöcke</v>
      </c>
      <c r="N1408" s="100" t="str">
        <f>VLOOKUP(D1408,'Liste Gründe'!A:D,2,FALSE)</f>
        <v>Schimmel</v>
      </c>
      <c r="O1408" s="98" t="str">
        <f>IF(ISBLANK(F1408),VLOOKUP(Abfalldokumentation!$X1408,'Liste Gründe'!A:D,3,FALSE),F1408)</f>
        <v>Schimmel</v>
      </c>
      <c r="P1408" s="100" t="str">
        <f>IF(ISBLANK(Abfalldokumentation!$G1408),"-",Abfalldokumentation!$G1408)</f>
        <v>-</v>
      </c>
      <c r="Q1408" s="99">
        <f t="shared" si="148"/>
        <v>43</v>
      </c>
      <c r="R1408" s="100" t="str">
        <f t="shared" si="149"/>
        <v>Produkte</v>
      </c>
      <c r="S1408" s="100" t="str">
        <f t="shared" si="150"/>
        <v>BUs</v>
      </c>
      <c r="T1408" s="100" t="str">
        <f t="shared" si="151"/>
        <v>Symptome</v>
      </c>
      <c r="U1408" s="100" t="str">
        <f>IFERROR(VLOOKUP(Abfalldokumentation!$W1408,Kennzahlen!S:U,3,FALSE)*Abfalldokumentation!$J1408,"0")</f>
        <v>0</v>
      </c>
      <c r="V1408" s="99" t="str">
        <f>IF(ISBLANK(A1408),VLOOKUP(Abfalldokumentation!$W1408,'Linien - BU'!R:S,2,FALSE),A1408)</f>
        <v>BU2</v>
      </c>
      <c r="W1408" s="95" t="str">
        <f t="shared" si="152"/>
        <v>Blöcke</v>
      </c>
      <c r="X1408" s="108">
        <f t="shared" si="153"/>
        <v>12</v>
      </c>
      <c r="Z1408"/>
      <c r="AA1408"/>
      <c r="AB1408" s="3"/>
      <c r="AC1408" s="34"/>
      <c r="AD1408" s="3"/>
      <c r="AH1408" s="34"/>
      <c r="AK1408" s="3"/>
      <c r="AN1408" s="3"/>
      <c r="AO1408" s="3"/>
      <c r="AP1408" s="3"/>
    </row>
    <row r="1409" spans="1:42" ht="30" customHeight="1" x14ac:dyDescent="0.25">
      <c r="A1409" s="56" t="s">
        <v>59</v>
      </c>
      <c r="B1409" s="59" t="s">
        <v>90</v>
      </c>
      <c r="C1409" s="57">
        <v>36</v>
      </c>
      <c r="D1409" s="57">
        <v>70</v>
      </c>
      <c r="E1409" s="58">
        <v>44497</v>
      </c>
      <c r="F1409" s="59"/>
      <c r="G1409" s="57"/>
      <c r="H1409" s="66" t="str">
        <f>IFERROR(VLOOKUP(Abfalldokumentation!$B1409,Artikel!A:C,3,FALSE),Abfalldokumentation!$B1409)</f>
        <v>Rückstellproben</v>
      </c>
      <c r="I1409" s="90" t="str">
        <f>VLOOKUP(V1409,'Linien - BU'!A:B,2,FALSE)</f>
        <v>Rest</v>
      </c>
      <c r="J1409" s="91">
        <f t="shared" si="147"/>
        <v>36</v>
      </c>
      <c r="K1409" s="92">
        <f>Abfalldokumentation!$E1409</f>
        <v>44497</v>
      </c>
      <c r="L1409" s="91" t="str">
        <f>IFERROR(IF(AND(OR(Abfalldokumentation!$I1409="BU3",Abfalldokumentation!$I1409="Verkauf"),Abfalldokumentation!$N1409="Schimmel",Abfalldokumentation!$O1409="keinen Abnehmer/kein Schälpersonal"),"Div. Zipfel, ES ohne Verwendung",VLOOKUP(Abfalldokumentation!$M1409,Produktgruppen!A:B,2,FALSE)),"-")</f>
        <v>Qualitätssicherung</v>
      </c>
      <c r="M1409" s="93" t="str">
        <f>IFERROR(VLOOKUP(Abfalldokumentation!$W1409,Artikel!A:C,3,FALSE),Abfalldokumentation!$W1409)</f>
        <v>Rückstellproben</v>
      </c>
      <c r="N1409" s="94" t="str">
        <f>VLOOKUP(D1409,'Liste Gründe'!A:D,2,FALSE)</f>
        <v>Qualitätssicherung</v>
      </c>
      <c r="O1409" s="92" t="str">
        <f>IF(ISBLANK(F1409),VLOOKUP(Abfalldokumentation!$X1409,'Liste Gründe'!A:D,3,FALSE),F1409)</f>
        <v>Rückstellproben</v>
      </c>
      <c r="P1409" s="94" t="str">
        <f>IF(ISBLANK(Abfalldokumentation!$G1409),"-",Abfalldokumentation!$G1409)</f>
        <v>-</v>
      </c>
      <c r="Q1409" s="93">
        <f t="shared" si="148"/>
        <v>43</v>
      </c>
      <c r="R1409" s="94" t="str">
        <f t="shared" si="149"/>
        <v>Produkte</v>
      </c>
      <c r="S1409" s="94" t="str">
        <f t="shared" si="150"/>
        <v>BUs</v>
      </c>
      <c r="T1409" s="94" t="str">
        <f t="shared" si="151"/>
        <v>Symptome</v>
      </c>
      <c r="U1409" s="94" t="str">
        <f>IFERROR(VLOOKUP(Abfalldokumentation!$W1409,Kennzahlen!S:U,3,FALSE)*Abfalldokumentation!$J1409,"0")</f>
        <v>0</v>
      </c>
      <c r="V1409" s="93" t="str">
        <f>IF(ISBLANK(A1409),VLOOKUP(Abfalldokumentation!$W1409,'Linien - BU'!R:S,2,FALSE),A1409)</f>
        <v>Labor</v>
      </c>
      <c r="W1409" s="95" t="str">
        <f t="shared" si="152"/>
        <v>Rückstellproben</v>
      </c>
      <c r="X1409" s="108">
        <f t="shared" si="153"/>
        <v>70</v>
      </c>
      <c r="Z1409"/>
      <c r="AA1409"/>
      <c r="AB1409" s="3"/>
      <c r="AC1409" s="34"/>
      <c r="AD1409" s="3"/>
      <c r="AH1409" s="34"/>
      <c r="AK1409" s="3"/>
      <c r="AN1409" s="3"/>
      <c r="AO1409" s="3"/>
      <c r="AP1409" s="3"/>
    </row>
    <row r="1410" spans="1:42" ht="30" customHeight="1" x14ac:dyDescent="0.25">
      <c r="A1410" s="50" t="s">
        <v>59</v>
      </c>
      <c r="B1410" s="53" t="s">
        <v>90</v>
      </c>
      <c r="C1410" s="51">
        <v>41</v>
      </c>
      <c r="D1410" s="51">
        <v>70</v>
      </c>
      <c r="E1410" s="52">
        <v>44497</v>
      </c>
      <c r="F1410" s="53"/>
      <c r="G1410" s="51"/>
      <c r="H1410" s="65" t="str">
        <f>IFERROR(VLOOKUP(Abfalldokumentation!$B1410,Artikel!A:C,3,FALSE),Abfalldokumentation!$B1410)</f>
        <v>Rückstellproben</v>
      </c>
      <c r="I1410" s="96" t="str">
        <f>VLOOKUP(V1410,'Linien - BU'!A:B,2,FALSE)</f>
        <v>Rest</v>
      </c>
      <c r="J1410" s="97">
        <f t="shared" ref="J1410:J1473" si="154">C1410</f>
        <v>41</v>
      </c>
      <c r="K1410" s="98">
        <f>Abfalldokumentation!$E1410</f>
        <v>44497</v>
      </c>
      <c r="L1410" s="97" t="str">
        <f>IFERROR(IF(AND(OR(Abfalldokumentation!$I1410="BU3",Abfalldokumentation!$I1410="Verkauf"),Abfalldokumentation!$N1410="Schimmel",Abfalldokumentation!$O1410="keinen Abnehmer/kein Schälpersonal"),"Div. Zipfel, ES ohne Verwendung",VLOOKUP(Abfalldokumentation!$M1410,Produktgruppen!A:B,2,FALSE)),"-")</f>
        <v>Qualitätssicherung</v>
      </c>
      <c r="M1410" s="99" t="str">
        <f>IFERROR(VLOOKUP(Abfalldokumentation!$W1410,Artikel!A:C,3,FALSE),Abfalldokumentation!$W1410)</f>
        <v>Rückstellproben</v>
      </c>
      <c r="N1410" s="100" t="str">
        <f>VLOOKUP(D1410,'Liste Gründe'!A:D,2,FALSE)</f>
        <v>Qualitätssicherung</v>
      </c>
      <c r="O1410" s="98" t="str">
        <f>IF(ISBLANK(F1410),VLOOKUP(Abfalldokumentation!$X1410,'Liste Gründe'!A:D,3,FALSE),F1410)</f>
        <v>Rückstellproben</v>
      </c>
      <c r="P1410" s="100" t="str">
        <f>IF(ISBLANK(Abfalldokumentation!$G1410),"-",Abfalldokumentation!$G1410)</f>
        <v>-</v>
      </c>
      <c r="Q1410" s="99">
        <f t="shared" ref="Q1410:Q1473" si="155">_xlfn.ISOWEEKNUM(K1410)</f>
        <v>43</v>
      </c>
      <c r="R1410" s="100" t="str">
        <f t="shared" ref="R1410:R1473" si="156">"Produkte"</f>
        <v>Produkte</v>
      </c>
      <c r="S1410" s="100" t="str">
        <f t="shared" ref="S1410:S1473" si="157">"BUs"</f>
        <v>BUs</v>
      </c>
      <c r="T1410" s="100" t="str">
        <f t="shared" ref="T1410:T1473" si="158">"Symptome"</f>
        <v>Symptome</v>
      </c>
      <c r="U1410" s="100" t="str">
        <f>IFERROR(VLOOKUP(Abfalldokumentation!$W1410,Kennzahlen!S:U,3,FALSE)*Abfalldokumentation!$J1410,"0")</f>
        <v>0</v>
      </c>
      <c r="V1410" s="99" t="str">
        <f>IF(ISBLANK(A1410),VLOOKUP(Abfalldokumentation!$W1410,'Linien - BU'!R:S,2,FALSE),A1410)</f>
        <v>Labor</v>
      </c>
      <c r="W1410" s="95" t="str">
        <f t="shared" ref="W1410:W1473" si="159">B1410</f>
        <v>Rückstellproben</v>
      </c>
      <c r="X1410" s="108">
        <f t="shared" ref="X1410:X1473" si="160">D1410</f>
        <v>70</v>
      </c>
      <c r="Z1410"/>
      <c r="AA1410"/>
      <c r="AB1410" s="3"/>
      <c r="AC1410" s="34"/>
      <c r="AD1410" s="3"/>
      <c r="AH1410" s="34"/>
      <c r="AK1410" s="3"/>
      <c r="AN1410" s="3"/>
      <c r="AO1410" s="3"/>
      <c r="AP1410" s="3"/>
    </row>
    <row r="1411" spans="1:42" ht="30" customHeight="1" x14ac:dyDescent="0.25">
      <c r="A1411" s="56" t="s">
        <v>372</v>
      </c>
      <c r="B1411" s="57" t="s">
        <v>15014</v>
      </c>
      <c r="C1411" s="57">
        <v>14</v>
      </c>
      <c r="D1411" s="57">
        <v>30</v>
      </c>
      <c r="E1411" s="58">
        <v>44497</v>
      </c>
      <c r="F1411" s="59"/>
      <c r="G1411" s="57"/>
      <c r="H1411" s="66" t="str">
        <f>IFERROR(VLOOKUP(Abfalldokumentation!$B1411,Artikel!A:C,3,FALSE),Abfalldokumentation!$B1411)</f>
        <v>Würfel</v>
      </c>
      <c r="I1411" s="90" t="str">
        <f>VLOOKUP(V1411,'Linien - BU'!A:B,2,FALSE)</f>
        <v>BU3</v>
      </c>
      <c r="J1411" s="91">
        <f t="shared" si="154"/>
        <v>14</v>
      </c>
      <c r="K1411" s="92">
        <f>Abfalldokumentation!$E1411</f>
        <v>44497</v>
      </c>
      <c r="L1411" s="91" t="str">
        <f>IFERROR(IF(AND(OR(Abfalldokumentation!$I1411="BU3",Abfalldokumentation!$I1411="Verkauf"),Abfalldokumentation!$N1411="Schimmel",Abfalldokumentation!$O1411="keinen Abnehmer/kein Schälpersonal"),"Div. Zipfel, ES ohne Verwendung",VLOOKUP(Abfalldokumentation!$M1411,Produktgruppen!A:B,2,FALSE)),"-")</f>
        <v>ABS</v>
      </c>
      <c r="M1411" s="93" t="str">
        <f>IFERROR(VLOOKUP(Abfalldokumentation!$W1411,Artikel!A:C,3,FALSE),Abfalldokumentation!$W1411)</f>
        <v>Würfel</v>
      </c>
      <c r="N1411" s="94" t="str">
        <f>VLOOKUP(D1411,'Liste Gründe'!A:D,2,FALSE)</f>
        <v>Linienbezogen</v>
      </c>
      <c r="O1411" s="92" t="str">
        <f>IF(ISBLANK(F1411),VLOOKUP(Abfalldokumentation!$X1411,'Liste Gründe'!A:D,3,FALSE),F1411)</f>
        <v>Maschinenabfall</v>
      </c>
      <c r="P1411" s="94" t="str">
        <f>IF(ISBLANK(Abfalldokumentation!$G1411),"-",Abfalldokumentation!$G1411)</f>
        <v>-</v>
      </c>
      <c r="Q1411" s="93">
        <f t="shared" si="155"/>
        <v>43</v>
      </c>
      <c r="R1411" s="94" t="str">
        <f t="shared" si="156"/>
        <v>Produkte</v>
      </c>
      <c r="S1411" s="94" t="str">
        <f t="shared" si="157"/>
        <v>BUs</v>
      </c>
      <c r="T1411" s="94" t="str">
        <f t="shared" si="158"/>
        <v>Symptome</v>
      </c>
      <c r="U1411" s="94" t="str">
        <f>IFERROR(VLOOKUP(Abfalldokumentation!$W1411,Kennzahlen!S:U,3,FALSE)*Abfalldokumentation!$J1411,"0")</f>
        <v>0</v>
      </c>
      <c r="V1411" s="93" t="str">
        <f>IF(ISBLANK(A1411),VLOOKUP(Abfalldokumentation!$W1411,'Linien - BU'!R:S,2,FALSE),A1411)</f>
        <v>L35</v>
      </c>
      <c r="W1411" s="95" t="str">
        <f t="shared" si="159"/>
        <v>Würfel</v>
      </c>
      <c r="X1411" s="108">
        <f t="shared" si="160"/>
        <v>30</v>
      </c>
      <c r="Z1411"/>
      <c r="AA1411"/>
      <c r="AB1411" s="3"/>
      <c r="AC1411" s="34"/>
      <c r="AD1411" s="3"/>
      <c r="AH1411" s="34"/>
      <c r="AK1411" s="3"/>
      <c r="AN1411" s="3"/>
      <c r="AO1411" s="3"/>
      <c r="AP1411" s="3"/>
    </row>
    <row r="1412" spans="1:42" ht="30" customHeight="1" x14ac:dyDescent="0.25">
      <c r="A1412" s="50" t="s">
        <v>8</v>
      </c>
      <c r="B1412" s="51" t="s">
        <v>54</v>
      </c>
      <c r="C1412" s="51">
        <v>306</v>
      </c>
      <c r="D1412" s="51">
        <v>12</v>
      </c>
      <c r="E1412" s="52">
        <v>44497</v>
      </c>
      <c r="F1412" s="53"/>
      <c r="G1412" s="51"/>
      <c r="H1412" s="65" t="str">
        <f>IFERROR(VLOOKUP(Abfalldokumentation!$B1412,Artikel!A:C,3,FALSE),Abfalldokumentation!$B1412)</f>
        <v>Zipfel, Endstücke</v>
      </c>
      <c r="I1412" s="96" t="str">
        <f>VLOOKUP(V1412,'Linien - BU'!A:B,2,FALSE)</f>
        <v>BU3</v>
      </c>
      <c r="J1412" s="97">
        <f t="shared" si="154"/>
        <v>306</v>
      </c>
      <c r="K1412" s="98">
        <f>Abfalldokumentation!$E1412</f>
        <v>44497</v>
      </c>
      <c r="L1412" s="97" t="str">
        <f>IFERROR(IF(AND(OR(Abfalldokumentation!$I1412="BU3",Abfalldokumentation!$I1412="Verkauf"),Abfalldokumentation!$N1412="Schimmel",Abfalldokumentation!$O1412="keinen Abnehmer/kein Schälpersonal"),"Div. Zipfel, ES ohne Verwendung",VLOOKUP(Abfalldokumentation!$M1412,Produktgruppen!A:B,2,FALSE)),"-")</f>
        <v>Zipfel, ES ohne Verwendung</v>
      </c>
      <c r="M1412" s="99" t="str">
        <f>IFERROR(VLOOKUP(Abfalldokumentation!$W1412,Artikel!A:C,3,FALSE),Abfalldokumentation!$W1412)</f>
        <v>Zipfel, Endstücke</v>
      </c>
      <c r="N1412" s="100" t="str">
        <f>VLOOKUP(D1412,'Liste Gründe'!A:D,2,FALSE)</f>
        <v>Schimmel</v>
      </c>
      <c r="O1412" s="98" t="str">
        <f>IF(ISBLANK(F1412),VLOOKUP(Abfalldokumentation!$X1412,'Liste Gründe'!A:D,3,FALSE),F1412)</f>
        <v>Schimmel</v>
      </c>
      <c r="P1412" s="100" t="str">
        <f>IF(ISBLANK(Abfalldokumentation!$G1412),"-",Abfalldokumentation!$G1412)</f>
        <v>-</v>
      </c>
      <c r="Q1412" s="99">
        <f t="shared" si="155"/>
        <v>43</v>
      </c>
      <c r="R1412" s="100" t="str">
        <f t="shared" si="156"/>
        <v>Produkte</v>
      </c>
      <c r="S1412" s="100" t="str">
        <f t="shared" si="157"/>
        <v>BUs</v>
      </c>
      <c r="T1412" s="100" t="str">
        <f t="shared" si="158"/>
        <v>Symptome</v>
      </c>
      <c r="U1412" s="100" t="str">
        <f>IFERROR(VLOOKUP(Abfalldokumentation!$W1412,Kennzahlen!S:U,3,FALSE)*Abfalldokumentation!$J1412,"0")</f>
        <v>0</v>
      </c>
      <c r="V1412" s="99" t="str">
        <f>IF(ISBLANK(A1412),VLOOKUP(Abfalldokumentation!$W1412,'Linien - BU'!R:S,2,FALSE),A1412)</f>
        <v>BU3</v>
      </c>
      <c r="W1412" s="95" t="str">
        <f t="shared" si="159"/>
        <v>Zipfel, Endstücke</v>
      </c>
      <c r="X1412" s="108">
        <f t="shared" si="160"/>
        <v>12</v>
      </c>
      <c r="Z1412"/>
      <c r="AA1412"/>
      <c r="AB1412" s="3"/>
      <c r="AC1412" s="34"/>
      <c r="AD1412" s="3"/>
      <c r="AH1412" s="34"/>
      <c r="AK1412" s="3"/>
      <c r="AN1412" s="3"/>
      <c r="AO1412" s="3"/>
      <c r="AP1412" s="3"/>
    </row>
    <row r="1413" spans="1:42" ht="30" customHeight="1" x14ac:dyDescent="0.25">
      <c r="A1413" s="56">
        <v>3020</v>
      </c>
      <c r="B1413" s="57">
        <v>29500531</v>
      </c>
      <c r="C1413" s="57">
        <v>60</v>
      </c>
      <c r="D1413" s="57">
        <v>12</v>
      </c>
      <c r="E1413" s="58">
        <v>44498</v>
      </c>
      <c r="F1413" s="59" t="s">
        <v>15037</v>
      </c>
      <c r="G1413" s="57"/>
      <c r="H1413" s="66" t="str">
        <f>IFERROR(VLOOKUP(Abfalldokumentation!$B1413,Artikel!A:C,3,FALSE),Abfalldokumentation!$B1413)</f>
        <v>VOS mit Walnusskonzentr</v>
      </c>
      <c r="I1413" s="90" t="str">
        <f>VLOOKUP(V1413,'Linien - BU'!A:B,2,FALSE)</f>
        <v>BU1</v>
      </c>
      <c r="J1413" s="91">
        <f t="shared" si="154"/>
        <v>60</v>
      </c>
      <c r="K1413" s="92">
        <f>Abfalldokumentation!$E1413</f>
        <v>44498</v>
      </c>
      <c r="L1413" s="91" t="str">
        <f>IFERROR(IF(AND(OR(Abfalldokumentation!$I1413="BU3",Abfalldokumentation!$I1413="Verkauf"),Abfalldokumentation!$N1413="Schimmel",Abfalldokumentation!$O1413="keinen Abnehmer/kein Schälpersonal"),"Div. Zipfel, ES ohne Verwendung",VLOOKUP(Abfalldokumentation!$M1413,Produktgruppen!A:B,2,FALSE)),"-")</f>
        <v>Vorschmelz</v>
      </c>
      <c r="M1413" s="93" t="str">
        <f>IFERROR(VLOOKUP(Abfalldokumentation!$W1413,Artikel!A:C,3,FALSE),Abfalldokumentation!$W1413)</f>
        <v>VOS mit Walnusskonzentr</v>
      </c>
      <c r="N1413" s="94" t="str">
        <f>VLOOKUP(D1413,'Liste Gründe'!A:D,2,FALSE)</f>
        <v>Schimmel</v>
      </c>
      <c r="O1413" s="92" t="str">
        <f>IF(ISBLANK(F1413),VLOOKUP(Abfalldokumentation!$X1413,'Liste Gründe'!A:D,3,FALSE),F1413)</f>
        <v>VOS &gt; Einsatz</v>
      </c>
      <c r="P1413" s="94" t="str">
        <f>IF(ISBLANK(Abfalldokumentation!$G1413),"-",Abfalldokumentation!$G1413)</f>
        <v>-</v>
      </c>
      <c r="Q1413" s="93">
        <f t="shared" si="155"/>
        <v>43</v>
      </c>
      <c r="R1413" s="94" t="str">
        <f t="shared" si="156"/>
        <v>Produkte</v>
      </c>
      <c r="S1413" s="94" t="str">
        <f t="shared" si="157"/>
        <v>BUs</v>
      </c>
      <c r="T1413" s="94" t="str">
        <f t="shared" si="158"/>
        <v>Symptome</v>
      </c>
      <c r="U1413" s="94" t="str">
        <f>IFERROR(VLOOKUP(Abfalldokumentation!$W1413,Kennzahlen!S:U,3,FALSE)*Abfalldokumentation!$J1413,"0")</f>
        <v>0</v>
      </c>
      <c r="V1413" s="93">
        <f>IF(ISBLANK(A1413),VLOOKUP(Abfalldokumentation!$W1413,'Linien - BU'!R:S,2,FALSE),A1413)</f>
        <v>3020</v>
      </c>
      <c r="W1413" s="95">
        <f t="shared" si="159"/>
        <v>29500531</v>
      </c>
      <c r="X1413" s="108">
        <f t="shared" si="160"/>
        <v>12</v>
      </c>
      <c r="Z1413"/>
      <c r="AA1413"/>
      <c r="AB1413" s="3"/>
      <c r="AC1413" s="34"/>
      <c r="AD1413" s="3"/>
      <c r="AH1413" s="34"/>
      <c r="AK1413" s="3"/>
      <c r="AN1413" s="3"/>
      <c r="AO1413" s="3"/>
      <c r="AP1413" s="3"/>
    </row>
    <row r="1414" spans="1:42" ht="30" customHeight="1" x14ac:dyDescent="0.25">
      <c r="A1414" s="50" t="s">
        <v>9</v>
      </c>
      <c r="B1414" s="51">
        <v>29500885</v>
      </c>
      <c r="C1414" s="51">
        <v>18</v>
      </c>
      <c r="D1414" s="51">
        <v>61</v>
      </c>
      <c r="E1414" s="52">
        <v>44498</v>
      </c>
      <c r="F1414" s="53"/>
      <c r="G1414" s="51"/>
      <c r="H1414" s="65" t="str">
        <f>IFERROR(VLOOKUP(Abfalldokumentation!$B1414,Artikel!A:C,3,FALSE),Abfalldokumentation!$B1414)</f>
        <v>ABS HEUBL</v>
      </c>
      <c r="I1414" s="96" t="str">
        <f>VLOOKUP(V1414,'Linien - BU'!A:B,2,FALSE)</f>
        <v>BU4</v>
      </c>
      <c r="J1414" s="97">
        <f t="shared" si="154"/>
        <v>18</v>
      </c>
      <c r="K1414" s="98">
        <f>Abfalldokumentation!$E1414</f>
        <v>44498</v>
      </c>
      <c r="L1414" s="97" t="str">
        <f>IFERROR(IF(AND(OR(Abfalldokumentation!$I1414="BU3",Abfalldokumentation!$I1414="Verkauf"),Abfalldokumentation!$N1414="Schimmel",Abfalldokumentation!$O1414="keinen Abnehmer/kein Schälpersonal"),"Div. Zipfel, ES ohne Verwendung",VLOOKUP(Abfalldokumentation!$M1414,Produktgruppen!A:B,2,FALSE)),"-")</f>
        <v>ABS</v>
      </c>
      <c r="M1414" s="99" t="str">
        <f>IFERROR(VLOOKUP(Abfalldokumentation!$W1414,Artikel!A:C,3,FALSE),Abfalldokumentation!$W1414)</f>
        <v>ABS HEUBL</v>
      </c>
      <c r="N1414" s="100" t="str">
        <f>VLOOKUP(D1414,'Liste Gründe'!A:D,2,FALSE)</f>
        <v>keinen Verwendungszweck</v>
      </c>
      <c r="O1414" s="98" t="str">
        <f>IF(ISBLANK(F1414),VLOOKUP(Abfalldokumentation!$X1414,'Liste Gründe'!A:D,3,FALSE),F1414)</f>
        <v>keinen Verwendungszweck</v>
      </c>
      <c r="P1414" s="100" t="str">
        <f>IF(ISBLANK(Abfalldokumentation!$G1414),"-",Abfalldokumentation!$G1414)</f>
        <v>-</v>
      </c>
      <c r="Q1414" s="99">
        <f t="shared" si="155"/>
        <v>43</v>
      </c>
      <c r="R1414" s="100" t="str">
        <f t="shared" si="156"/>
        <v>Produkte</v>
      </c>
      <c r="S1414" s="100" t="str">
        <f t="shared" si="157"/>
        <v>BUs</v>
      </c>
      <c r="T1414" s="100" t="str">
        <f t="shared" si="158"/>
        <v>Symptome</v>
      </c>
      <c r="U1414" s="100">
        <f>IFERROR(VLOOKUP(Abfalldokumentation!$W1414,Kennzahlen!S:U,3,FALSE)*Abfalldokumentation!$J1414,"0")</f>
        <v>0.18</v>
      </c>
      <c r="V1414" s="99" t="str">
        <f>IF(ISBLANK(A1414),VLOOKUP(Abfalldokumentation!$W1414,'Linien - BU'!R:S,2,FALSE),A1414)</f>
        <v>BU4</v>
      </c>
      <c r="W1414" s="95">
        <f t="shared" si="159"/>
        <v>29500885</v>
      </c>
      <c r="X1414" s="108">
        <f t="shared" si="160"/>
        <v>61</v>
      </c>
      <c r="Z1414"/>
      <c r="AA1414"/>
      <c r="AB1414" s="3"/>
      <c r="AC1414" s="34"/>
      <c r="AD1414" s="3"/>
      <c r="AH1414" s="34"/>
      <c r="AK1414" s="3"/>
      <c r="AN1414" s="3"/>
      <c r="AO1414" s="3"/>
      <c r="AP1414" s="3"/>
    </row>
    <row r="1415" spans="1:42" ht="30" customHeight="1" x14ac:dyDescent="0.25">
      <c r="A1415" s="56" t="s">
        <v>9</v>
      </c>
      <c r="B1415" s="57">
        <v>29500886</v>
      </c>
      <c r="C1415" s="57">
        <v>20</v>
      </c>
      <c r="D1415" s="57">
        <v>61</v>
      </c>
      <c r="E1415" s="58">
        <v>44498</v>
      </c>
      <c r="F1415" s="59"/>
      <c r="G1415" s="57"/>
      <c r="H1415" s="66" t="str">
        <f>IFERROR(VLOOKUP(Abfalldokumentation!$B1415,Artikel!A:C,3,FALSE),Abfalldokumentation!$B1415)</f>
        <v>ABS MEDI-KRÄUK</v>
      </c>
      <c r="I1415" s="90" t="str">
        <f>VLOOKUP(V1415,'Linien - BU'!A:B,2,FALSE)</f>
        <v>BU4</v>
      </c>
      <c r="J1415" s="91">
        <f t="shared" si="154"/>
        <v>20</v>
      </c>
      <c r="K1415" s="92">
        <f>Abfalldokumentation!$E1415</f>
        <v>44498</v>
      </c>
      <c r="L1415" s="91" t="str">
        <f>IFERROR(IF(AND(OR(Abfalldokumentation!$I1415="BU3",Abfalldokumentation!$I1415="Verkauf"),Abfalldokumentation!$N1415="Schimmel",Abfalldokumentation!$O1415="keinen Abnehmer/kein Schälpersonal"),"Div. Zipfel, ES ohne Verwendung",VLOOKUP(Abfalldokumentation!$M1415,Produktgruppen!A:B,2,FALSE)),"-")</f>
        <v>ABS</v>
      </c>
      <c r="M1415" s="93" t="str">
        <f>IFERROR(VLOOKUP(Abfalldokumentation!$W1415,Artikel!A:C,3,FALSE),Abfalldokumentation!$W1415)</f>
        <v>ABS MEDI-KRÄUK</v>
      </c>
      <c r="N1415" s="94" t="str">
        <f>VLOOKUP(D1415,'Liste Gründe'!A:D,2,FALSE)</f>
        <v>keinen Verwendungszweck</v>
      </c>
      <c r="O1415" s="92" t="str">
        <f>IF(ISBLANK(F1415),VLOOKUP(Abfalldokumentation!$X1415,'Liste Gründe'!A:D,3,FALSE),F1415)</f>
        <v>keinen Verwendungszweck</v>
      </c>
      <c r="P1415" s="94" t="str">
        <f>IF(ISBLANK(Abfalldokumentation!$G1415),"-",Abfalldokumentation!$G1415)</f>
        <v>-</v>
      </c>
      <c r="Q1415" s="93">
        <f t="shared" si="155"/>
        <v>43</v>
      </c>
      <c r="R1415" s="94" t="str">
        <f t="shared" si="156"/>
        <v>Produkte</v>
      </c>
      <c r="S1415" s="94" t="str">
        <f t="shared" si="157"/>
        <v>BUs</v>
      </c>
      <c r="T1415" s="94" t="str">
        <f t="shared" si="158"/>
        <v>Symptome</v>
      </c>
      <c r="U1415" s="94">
        <f>IFERROR(VLOOKUP(Abfalldokumentation!$W1415,Kennzahlen!S:U,3,FALSE)*Abfalldokumentation!$J1415,"0")</f>
        <v>30</v>
      </c>
      <c r="V1415" s="93" t="str">
        <f>IF(ISBLANK(A1415),VLOOKUP(Abfalldokumentation!$W1415,'Linien - BU'!R:S,2,FALSE),A1415)</f>
        <v>BU4</v>
      </c>
      <c r="W1415" s="95">
        <f t="shared" si="159"/>
        <v>29500886</v>
      </c>
      <c r="X1415" s="108">
        <f t="shared" si="160"/>
        <v>61</v>
      </c>
      <c r="Z1415"/>
      <c r="AA1415"/>
      <c r="AB1415" s="3"/>
      <c r="AC1415" s="34"/>
      <c r="AD1415" s="3"/>
      <c r="AH1415" s="34"/>
      <c r="AK1415" s="3"/>
      <c r="AN1415" s="3"/>
      <c r="AO1415" s="3"/>
      <c r="AP1415" s="3"/>
    </row>
    <row r="1416" spans="1:42" ht="30" customHeight="1" x14ac:dyDescent="0.25">
      <c r="A1416" s="50" t="s">
        <v>9</v>
      </c>
      <c r="B1416" s="51">
        <v>29500886</v>
      </c>
      <c r="C1416" s="51">
        <v>18</v>
      </c>
      <c r="D1416" s="51">
        <v>61</v>
      </c>
      <c r="E1416" s="52">
        <v>44498</v>
      </c>
      <c r="F1416" s="53"/>
      <c r="G1416" s="51"/>
      <c r="H1416" s="65" t="str">
        <f>IFERROR(VLOOKUP(Abfalldokumentation!$B1416,Artikel!A:C,3,FALSE),Abfalldokumentation!$B1416)</f>
        <v>ABS MEDI-KRÄUK</v>
      </c>
      <c r="I1416" s="96" t="str">
        <f>VLOOKUP(V1416,'Linien - BU'!A:B,2,FALSE)</f>
        <v>BU4</v>
      </c>
      <c r="J1416" s="97">
        <f t="shared" si="154"/>
        <v>18</v>
      </c>
      <c r="K1416" s="98">
        <f>Abfalldokumentation!$E1416</f>
        <v>44498</v>
      </c>
      <c r="L1416" s="97" t="str">
        <f>IFERROR(IF(AND(OR(Abfalldokumentation!$I1416="BU3",Abfalldokumentation!$I1416="Verkauf"),Abfalldokumentation!$N1416="Schimmel",Abfalldokumentation!$O1416="keinen Abnehmer/kein Schälpersonal"),"Div. Zipfel, ES ohne Verwendung",VLOOKUP(Abfalldokumentation!$M1416,Produktgruppen!A:B,2,FALSE)),"-")</f>
        <v>ABS</v>
      </c>
      <c r="M1416" s="99" t="str">
        <f>IFERROR(VLOOKUP(Abfalldokumentation!$W1416,Artikel!A:C,3,FALSE),Abfalldokumentation!$W1416)</f>
        <v>ABS MEDI-KRÄUK</v>
      </c>
      <c r="N1416" s="100" t="str">
        <f>VLOOKUP(D1416,'Liste Gründe'!A:D,2,FALSE)</f>
        <v>keinen Verwendungszweck</v>
      </c>
      <c r="O1416" s="98" t="str">
        <f>IF(ISBLANK(F1416),VLOOKUP(Abfalldokumentation!$X1416,'Liste Gründe'!A:D,3,FALSE),F1416)</f>
        <v>keinen Verwendungszweck</v>
      </c>
      <c r="P1416" s="100" t="str">
        <f>IF(ISBLANK(Abfalldokumentation!$G1416),"-",Abfalldokumentation!$G1416)</f>
        <v>-</v>
      </c>
      <c r="Q1416" s="99">
        <f t="shared" si="155"/>
        <v>43</v>
      </c>
      <c r="R1416" s="100" t="str">
        <f t="shared" si="156"/>
        <v>Produkte</v>
      </c>
      <c r="S1416" s="100" t="str">
        <f t="shared" si="157"/>
        <v>BUs</v>
      </c>
      <c r="T1416" s="100" t="str">
        <f t="shared" si="158"/>
        <v>Symptome</v>
      </c>
      <c r="U1416" s="100">
        <f>IFERROR(VLOOKUP(Abfalldokumentation!$W1416,Kennzahlen!S:U,3,FALSE)*Abfalldokumentation!$J1416,"0")</f>
        <v>27</v>
      </c>
      <c r="V1416" s="99" t="str">
        <f>IF(ISBLANK(A1416),VLOOKUP(Abfalldokumentation!$W1416,'Linien - BU'!R:S,2,FALSE),A1416)</f>
        <v>BU4</v>
      </c>
      <c r="W1416" s="95">
        <f t="shared" si="159"/>
        <v>29500886</v>
      </c>
      <c r="X1416" s="108">
        <f t="shared" si="160"/>
        <v>61</v>
      </c>
      <c r="Z1416"/>
      <c r="AA1416"/>
      <c r="AB1416" s="3"/>
      <c r="AC1416" s="34"/>
      <c r="AD1416" s="3"/>
      <c r="AH1416" s="34"/>
      <c r="AK1416" s="3"/>
      <c r="AN1416" s="3"/>
      <c r="AO1416" s="3"/>
      <c r="AP1416" s="3"/>
    </row>
    <row r="1417" spans="1:42" ht="30" customHeight="1" x14ac:dyDescent="0.25">
      <c r="A1417" s="56" t="s">
        <v>9</v>
      </c>
      <c r="B1417" s="57">
        <v>29500886</v>
      </c>
      <c r="C1417" s="57">
        <v>18</v>
      </c>
      <c r="D1417" s="57">
        <v>61</v>
      </c>
      <c r="E1417" s="58">
        <v>44498</v>
      </c>
      <c r="F1417" s="59"/>
      <c r="G1417" s="57"/>
      <c r="H1417" s="66" t="str">
        <f>IFERROR(VLOOKUP(Abfalldokumentation!$B1417,Artikel!A:C,3,FALSE),Abfalldokumentation!$B1417)</f>
        <v>ABS MEDI-KRÄUK</v>
      </c>
      <c r="I1417" s="90" t="str">
        <f>VLOOKUP(V1417,'Linien - BU'!A:B,2,FALSE)</f>
        <v>BU4</v>
      </c>
      <c r="J1417" s="91">
        <f t="shared" si="154"/>
        <v>18</v>
      </c>
      <c r="K1417" s="92">
        <f>Abfalldokumentation!$E1417</f>
        <v>44498</v>
      </c>
      <c r="L1417" s="91" t="str">
        <f>IFERROR(IF(AND(OR(Abfalldokumentation!$I1417="BU3",Abfalldokumentation!$I1417="Verkauf"),Abfalldokumentation!$N1417="Schimmel",Abfalldokumentation!$O1417="keinen Abnehmer/kein Schälpersonal"),"Div. Zipfel, ES ohne Verwendung",VLOOKUP(Abfalldokumentation!$M1417,Produktgruppen!A:B,2,FALSE)),"-")</f>
        <v>ABS</v>
      </c>
      <c r="M1417" s="93" t="str">
        <f>IFERROR(VLOOKUP(Abfalldokumentation!$W1417,Artikel!A:C,3,FALSE),Abfalldokumentation!$W1417)</f>
        <v>ABS MEDI-KRÄUK</v>
      </c>
      <c r="N1417" s="94" t="str">
        <f>VLOOKUP(D1417,'Liste Gründe'!A:D,2,FALSE)</f>
        <v>keinen Verwendungszweck</v>
      </c>
      <c r="O1417" s="92" t="str">
        <f>IF(ISBLANK(F1417),VLOOKUP(Abfalldokumentation!$X1417,'Liste Gründe'!A:D,3,FALSE),F1417)</f>
        <v>keinen Verwendungszweck</v>
      </c>
      <c r="P1417" s="94" t="str">
        <f>IF(ISBLANK(Abfalldokumentation!$G1417),"-",Abfalldokumentation!$G1417)</f>
        <v>-</v>
      </c>
      <c r="Q1417" s="93">
        <f t="shared" si="155"/>
        <v>43</v>
      </c>
      <c r="R1417" s="94" t="str">
        <f t="shared" si="156"/>
        <v>Produkte</v>
      </c>
      <c r="S1417" s="94" t="str">
        <f t="shared" si="157"/>
        <v>BUs</v>
      </c>
      <c r="T1417" s="94" t="str">
        <f t="shared" si="158"/>
        <v>Symptome</v>
      </c>
      <c r="U1417" s="94">
        <f>IFERROR(VLOOKUP(Abfalldokumentation!$W1417,Kennzahlen!S:U,3,FALSE)*Abfalldokumentation!$J1417,"0")</f>
        <v>27</v>
      </c>
      <c r="V1417" s="93" t="str">
        <f>IF(ISBLANK(A1417),VLOOKUP(Abfalldokumentation!$W1417,'Linien - BU'!R:S,2,FALSE),A1417)</f>
        <v>BU4</v>
      </c>
      <c r="W1417" s="95">
        <f t="shared" si="159"/>
        <v>29500886</v>
      </c>
      <c r="X1417" s="108">
        <f t="shared" si="160"/>
        <v>61</v>
      </c>
      <c r="Z1417"/>
      <c r="AA1417"/>
      <c r="AB1417" s="3"/>
      <c r="AC1417" s="34"/>
      <c r="AD1417" s="3"/>
      <c r="AH1417" s="34"/>
      <c r="AK1417" s="3"/>
      <c r="AN1417" s="3"/>
      <c r="AO1417" s="3"/>
      <c r="AP1417" s="3"/>
    </row>
    <row r="1418" spans="1:42" ht="30" customHeight="1" x14ac:dyDescent="0.25">
      <c r="A1418" s="50" t="s">
        <v>9</v>
      </c>
      <c r="B1418" s="51">
        <v>29500891</v>
      </c>
      <c r="C1418" s="51">
        <v>7</v>
      </c>
      <c r="D1418" s="51">
        <v>61</v>
      </c>
      <c r="E1418" s="52">
        <v>44498</v>
      </c>
      <c r="F1418" s="53"/>
      <c r="G1418" s="51"/>
      <c r="H1418" s="65" t="str">
        <f>IFERROR(VLOOKUP(Abfalldokumentation!$B1418,Artikel!A:C,3,FALSE),Abfalldokumentation!$B1418)</f>
        <v>ABS PECO</v>
      </c>
      <c r="I1418" s="96" t="str">
        <f>VLOOKUP(V1418,'Linien - BU'!A:B,2,FALSE)</f>
        <v>BU4</v>
      </c>
      <c r="J1418" s="97">
        <f t="shared" si="154"/>
        <v>7</v>
      </c>
      <c r="K1418" s="98">
        <f>Abfalldokumentation!$E1418</f>
        <v>44498</v>
      </c>
      <c r="L1418" s="97" t="str">
        <f>IFERROR(IF(AND(OR(Abfalldokumentation!$I1418="BU3",Abfalldokumentation!$I1418="Verkauf"),Abfalldokumentation!$N1418="Schimmel",Abfalldokumentation!$O1418="keinen Abnehmer/kein Schälpersonal"),"Div. Zipfel, ES ohne Verwendung",VLOOKUP(Abfalldokumentation!$M1418,Produktgruppen!A:B,2,FALSE)),"-")</f>
        <v>ABS</v>
      </c>
      <c r="M1418" s="99" t="str">
        <f>IFERROR(VLOOKUP(Abfalldokumentation!$W1418,Artikel!A:C,3,FALSE),Abfalldokumentation!$W1418)</f>
        <v>ABS PECO</v>
      </c>
      <c r="N1418" s="100" t="str">
        <f>VLOOKUP(D1418,'Liste Gründe'!A:D,2,FALSE)</f>
        <v>keinen Verwendungszweck</v>
      </c>
      <c r="O1418" s="98" t="str">
        <f>IF(ISBLANK(F1418),VLOOKUP(Abfalldokumentation!$X1418,'Liste Gründe'!A:D,3,FALSE),F1418)</f>
        <v>keinen Verwendungszweck</v>
      </c>
      <c r="P1418" s="100" t="str">
        <f>IF(ISBLANK(Abfalldokumentation!$G1418),"-",Abfalldokumentation!$G1418)</f>
        <v>-</v>
      </c>
      <c r="Q1418" s="99">
        <f t="shared" si="155"/>
        <v>43</v>
      </c>
      <c r="R1418" s="100" t="str">
        <f t="shared" si="156"/>
        <v>Produkte</v>
      </c>
      <c r="S1418" s="100" t="str">
        <f t="shared" si="157"/>
        <v>BUs</v>
      </c>
      <c r="T1418" s="100" t="str">
        <f t="shared" si="158"/>
        <v>Symptome</v>
      </c>
      <c r="U1418" s="100">
        <f>IFERROR(VLOOKUP(Abfalldokumentation!$W1418,Kennzahlen!S:U,3,FALSE)*Abfalldokumentation!$J1418,"0")</f>
        <v>10.294117647058824</v>
      </c>
      <c r="V1418" s="99" t="str">
        <f>IF(ISBLANK(A1418),VLOOKUP(Abfalldokumentation!$W1418,'Linien - BU'!R:S,2,FALSE),A1418)</f>
        <v>BU4</v>
      </c>
      <c r="W1418" s="95">
        <f t="shared" si="159"/>
        <v>29500891</v>
      </c>
      <c r="X1418" s="108">
        <f t="shared" si="160"/>
        <v>61</v>
      </c>
      <c r="Z1418"/>
      <c r="AA1418"/>
      <c r="AB1418" s="3"/>
      <c r="AC1418" s="34"/>
      <c r="AD1418" s="3"/>
      <c r="AH1418" s="34"/>
      <c r="AK1418" s="3"/>
      <c r="AN1418" s="3"/>
      <c r="AO1418" s="3"/>
      <c r="AP1418" s="3"/>
    </row>
    <row r="1419" spans="1:42" ht="30" customHeight="1" x14ac:dyDescent="0.25">
      <c r="A1419" s="56" t="s">
        <v>9</v>
      </c>
      <c r="B1419" s="57">
        <v>29500906</v>
      </c>
      <c r="C1419" s="57">
        <v>25</v>
      </c>
      <c r="D1419" s="57">
        <v>61</v>
      </c>
      <c r="E1419" s="58">
        <v>44498</v>
      </c>
      <c r="F1419" s="59"/>
      <c r="G1419" s="57"/>
      <c r="H1419" s="66" t="str">
        <f>IFERROR(VLOOKUP(Abfalldokumentation!$B1419,Artikel!A:C,3,FALSE),Abfalldokumentation!$B1419)</f>
        <v>ABS SCH-PAUL</v>
      </c>
      <c r="I1419" s="90" t="str">
        <f>VLOOKUP(V1419,'Linien - BU'!A:B,2,FALSE)</f>
        <v>BU4</v>
      </c>
      <c r="J1419" s="91">
        <f t="shared" si="154"/>
        <v>25</v>
      </c>
      <c r="K1419" s="92">
        <f>Abfalldokumentation!$E1419</f>
        <v>44498</v>
      </c>
      <c r="L1419" s="91" t="str">
        <f>IFERROR(IF(AND(OR(Abfalldokumentation!$I1419="BU3",Abfalldokumentation!$I1419="Verkauf"),Abfalldokumentation!$N1419="Schimmel",Abfalldokumentation!$O1419="keinen Abnehmer/kein Schälpersonal"),"Div. Zipfel, ES ohne Verwendung",VLOOKUP(Abfalldokumentation!$M1419,Produktgruppen!A:B,2,FALSE)),"-")</f>
        <v>ABS</v>
      </c>
      <c r="M1419" s="93" t="str">
        <f>IFERROR(VLOOKUP(Abfalldokumentation!$W1419,Artikel!A:C,3,FALSE),Abfalldokumentation!$W1419)</f>
        <v>ABS SCH-PAUL</v>
      </c>
      <c r="N1419" s="94" t="str">
        <f>VLOOKUP(D1419,'Liste Gründe'!A:D,2,FALSE)</f>
        <v>keinen Verwendungszweck</v>
      </c>
      <c r="O1419" s="92" t="str">
        <f>IF(ISBLANK(F1419),VLOOKUP(Abfalldokumentation!$X1419,'Liste Gründe'!A:D,3,FALSE),F1419)</f>
        <v>keinen Verwendungszweck</v>
      </c>
      <c r="P1419" s="94" t="str">
        <f>IF(ISBLANK(Abfalldokumentation!$G1419),"-",Abfalldokumentation!$G1419)</f>
        <v>-</v>
      </c>
      <c r="Q1419" s="93">
        <f t="shared" si="155"/>
        <v>43</v>
      </c>
      <c r="R1419" s="94" t="str">
        <f t="shared" si="156"/>
        <v>Produkte</v>
      </c>
      <c r="S1419" s="94" t="str">
        <f t="shared" si="157"/>
        <v>BUs</v>
      </c>
      <c r="T1419" s="94" t="str">
        <f t="shared" si="158"/>
        <v>Symptome</v>
      </c>
      <c r="U1419" s="94">
        <f>IFERROR(VLOOKUP(Abfalldokumentation!$W1419,Kennzahlen!S:U,3,FALSE)*Abfalldokumentation!$J1419,"0")</f>
        <v>0.25</v>
      </c>
      <c r="V1419" s="93" t="str">
        <f>IF(ISBLANK(A1419),VLOOKUP(Abfalldokumentation!$W1419,'Linien - BU'!R:S,2,FALSE),A1419)</f>
        <v>BU4</v>
      </c>
      <c r="W1419" s="95">
        <f t="shared" si="159"/>
        <v>29500906</v>
      </c>
      <c r="X1419" s="108">
        <f t="shared" si="160"/>
        <v>61</v>
      </c>
      <c r="Z1419"/>
      <c r="AA1419"/>
      <c r="AB1419" s="3"/>
      <c r="AC1419" s="34"/>
      <c r="AD1419" s="3"/>
      <c r="AH1419" s="34"/>
      <c r="AK1419" s="3"/>
      <c r="AN1419" s="3"/>
      <c r="AO1419" s="3"/>
      <c r="AP1419" s="3"/>
    </row>
    <row r="1420" spans="1:42" ht="30" customHeight="1" x14ac:dyDescent="0.25">
      <c r="A1420" s="50" t="s">
        <v>9</v>
      </c>
      <c r="B1420" s="51">
        <v>29500913</v>
      </c>
      <c r="C1420" s="51">
        <v>11</v>
      </c>
      <c r="D1420" s="51">
        <v>61</v>
      </c>
      <c r="E1420" s="52">
        <v>44498</v>
      </c>
      <c r="F1420" s="53"/>
      <c r="G1420" s="51"/>
      <c r="H1420" s="65" t="str">
        <f>IFERROR(VLOOKUP(Abfalldokumentation!$B1420,Artikel!A:C,3,FALSE),Abfalldokumentation!$B1420)</f>
        <v>ABS ZIEGENR</v>
      </c>
      <c r="I1420" s="96" t="str">
        <f>VLOOKUP(V1420,'Linien - BU'!A:B,2,FALSE)</f>
        <v>BU4</v>
      </c>
      <c r="J1420" s="97">
        <f t="shared" si="154"/>
        <v>11</v>
      </c>
      <c r="K1420" s="98">
        <f>Abfalldokumentation!$E1420</f>
        <v>44498</v>
      </c>
      <c r="L1420" s="97" t="str">
        <f>IFERROR(IF(AND(OR(Abfalldokumentation!$I1420="BU3",Abfalldokumentation!$I1420="Verkauf"),Abfalldokumentation!$N1420="Schimmel",Abfalldokumentation!$O1420="keinen Abnehmer/kein Schälpersonal"),"Div. Zipfel, ES ohne Verwendung",VLOOKUP(Abfalldokumentation!$M1420,Produktgruppen!A:B,2,FALSE)),"-")</f>
        <v>ABS</v>
      </c>
      <c r="M1420" s="99" t="str">
        <f>IFERROR(VLOOKUP(Abfalldokumentation!$W1420,Artikel!A:C,3,FALSE),Abfalldokumentation!$W1420)</f>
        <v>ABS ZIEGENR</v>
      </c>
      <c r="N1420" s="100" t="str">
        <f>VLOOKUP(D1420,'Liste Gründe'!A:D,2,FALSE)</f>
        <v>keinen Verwendungszweck</v>
      </c>
      <c r="O1420" s="98" t="str">
        <f>IF(ISBLANK(F1420),VLOOKUP(Abfalldokumentation!$X1420,'Liste Gründe'!A:D,3,FALSE),F1420)</f>
        <v>keinen Verwendungszweck</v>
      </c>
      <c r="P1420" s="100" t="str">
        <f>IF(ISBLANK(Abfalldokumentation!$G1420),"-",Abfalldokumentation!$G1420)</f>
        <v>-</v>
      </c>
      <c r="Q1420" s="99">
        <f t="shared" si="155"/>
        <v>43</v>
      </c>
      <c r="R1420" s="100" t="str">
        <f t="shared" si="156"/>
        <v>Produkte</v>
      </c>
      <c r="S1420" s="100" t="str">
        <f t="shared" si="157"/>
        <v>BUs</v>
      </c>
      <c r="T1420" s="100" t="str">
        <f t="shared" si="158"/>
        <v>Symptome</v>
      </c>
      <c r="U1420" s="100">
        <f>IFERROR(VLOOKUP(Abfalldokumentation!$W1420,Kennzahlen!S:U,3,FALSE)*Abfalldokumentation!$J1420,"0")</f>
        <v>0.11</v>
      </c>
      <c r="V1420" s="99" t="str">
        <f>IF(ISBLANK(A1420),VLOOKUP(Abfalldokumentation!$W1420,'Linien - BU'!R:S,2,FALSE),A1420)</f>
        <v>BU4</v>
      </c>
      <c r="W1420" s="95">
        <f t="shared" si="159"/>
        <v>29500913</v>
      </c>
      <c r="X1420" s="108">
        <f t="shared" si="160"/>
        <v>61</v>
      </c>
      <c r="Z1420"/>
      <c r="AA1420"/>
      <c r="AB1420" s="3"/>
      <c r="AC1420" s="34"/>
      <c r="AD1420" s="3"/>
      <c r="AH1420" s="34"/>
      <c r="AK1420" s="3"/>
      <c r="AN1420" s="3"/>
      <c r="AO1420" s="3"/>
      <c r="AP1420" s="3"/>
    </row>
    <row r="1421" spans="1:42" ht="30" customHeight="1" x14ac:dyDescent="0.25">
      <c r="A1421" s="56" t="s">
        <v>74</v>
      </c>
      <c r="B1421" s="57">
        <v>29500917</v>
      </c>
      <c r="C1421" s="57">
        <v>52</v>
      </c>
      <c r="D1421" s="57">
        <v>60</v>
      </c>
      <c r="E1421" s="58">
        <v>44498</v>
      </c>
      <c r="F1421" s="59"/>
      <c r="G1421" s="57"/>
      <c r="H1421" s="66" t="str">
        <f>IFERROR(VLOOKUP(Abfalldokumentation!$B1421,Artikel!A:C,3,FALSE),Abfalldokumentation!$B1421)</f>
        <v>VOS-ABS ENTSORGUNG</v>
      </c>
      <c r="I1421" s="90" t="str">
        <f>VLOOKUP(V1421,'Linien - BU'!A:B,2,FALSE)</f>
        <v>BU1</v>
      </c>
      <c r="J1421" s="91">
        <f t="shared" si="154"/>
        <v>52</v>
      </c>
      <c r="K1421" s="92">
        <f>Abfalldokumentation!$E1421</f>
        <v>44498</v>
      </c>
      <c r="L1421" s="91" t="str">
        <f>IFERROR(IF(AND(OR(Abfalldokumentation!$I1421="BU3",Abfalldokumentation!$I1421="Verkauf"),Abfalldokumentation!$N1421="Schimmel",Abfalldokumentation!$O1421="keinen Abnehmer/kein Schälpersonal"),"Div. Zipfel, ES ohne Verwendung",VLOOKUP(Abfalldokumentation!$M1421,Produktgruppen!A:B,2,FALSE)),"-")</f>
        <v>Vorschmelz</v>
      </c>
      <c r="M1421" s="93" t="str">
        <f>IFERROR(VLOOKUP(Abfalldokumentation!$W1421,Artikel!A:C,3,FALSE),Abfalldokumentation!$W1421)</f>
        <v>VOS-ABS ENTSORGUNG</v>
      </c>
      <c r="N1421" s="94" t="str">
        <f>VLOOKUP(D1421,'Liste Gründe'!A:D,2,FALSE)</f>
        <v>Rest</v>
      </c>
      <c r="O1421" s="92" t="str">
        <f>IF(ISBLANK(F1421),VLOOKUP(Abfalldokumentation!$X1421,'Liste Gründe'!A:D,3,FALSE),F1421)</f>
        <v>geschälte Rinde</v>
      </c>
      <c r="P1421" s="94" t="str">
        <f>IF(ISBLANK(Abfalldokumentation!$G1421),"-",Abfalldokumentation!$G1421)</f>
        <v>-</v>
      </c>
      <c r="Q1421" s="93">
        <f t="shared" si="155"/>
        <v>43</v>
      </c>
      <c r="R1421" s="94" t="str">
        <f t="shared" si="156"/>
        <v>Produkte</v>
      </c>
      <c r="S1421" s="94" t="str">
        <f t="shared" si="157"/>
        <v>BUs</v>
      </c>
      <c r="T1421" s="94" t="str">
        <f t="shared" si="158"/>
        <v>Symptome</v>
      </c>
      <c r="U1421" s="94">
        <f>IFERROR(VLOOKUP(Abfalldokumentation!$W1421,Kennzahlen!S:U,3,FALSE)*Abfalldokumentation!$J1421,"0")</f>
        <v>0.52</v>
      </c>
      <c r="V1421" s="93" t="str">
        <f>IF(ISBLANK(A1421),VLOOKUP(Abfalldokumentation!$W1421,'Linien - BU'!R:S,2,FALSE),A1421)</f>
        <v>RWV</v>
      </c>
      <c r="W1421" s="95">
        <f t="shared" si="159"/>
        <v>29500917</v>
      </c>
      <c r="X1421" s="108">
        <f t="shared" si="160"/>
        <v>60</v>
      </c>
      <c r="Z1421"/>
      <c r="AA1421"/>
      <c r="AB1421" s="3"/>
      <c r="AC1421" s="34"/>
      <c r="AD1421" s="3"/>
      <c r="AH1421" s="34"/>
      <c r="AK1421" s="3"/>
      <c r="AN1421" s="3"/>
      <c r="AO1421" s="3"/>
      <c r="AP1421" s="3"/>
    </row>
    <row r="1422" spans="1:42" ht="30" customHeight="1" x14ac:dyDescent="0.25">
      <c r="A1422" s="50" t="s">
        <v>74</v>
      </c>
      <c r="B1422" s="51">
        <v>29500917</v>
      </c>
      <c r="C1422" s="51">
        <v>52</v>
      </c>
      <c r="D1422" s="51">
        <v>60</v>
      </c>
      <c r="E1422" s="52">
        <v>44498</v>
      </c>
      <c r="F1422" s="53"/>
      <c r="G1422" s="51"/>
      <c r="H1422" s="65" t="str">
        <f>IFERROR(VLOOKUP(Abfalldokumentation!$B1422,Artikel!A:C,3,FALSE),Abfalldokumentation!$B1422)</f>
        <v>VOS-ABS ENTSORGUNG</v>
      </c>
      <c r="I1422" s="96" t="str">
        <f>VLOOKUP(V1422,'Linien - BU'!A:B,2,FALSE)</f>
        <v>BU1</v>
      </c>
      <c r="J1422" s="97">
        <f t="shared" si="154"/>
        <v>52</v>
      </c>
      <c r="K1422" s="98">
        <f>Abfalldokumentation!$E1422</f>
        <v>44498</v>
      </c>
      <c r="L1422" s="97" t="str">
        <f>IFERROR(IF(AND(OR(Abfalldokumentation!$I1422="BU3",Abfalldokumentation!$I1422="Verkauf"),Abfalldokumentation!$N1422="Schimmel",Abfalldokumentation!$O1422="keinen Abnehmer/kein Schälpersonal"),"Div. Zipfel, ES ohne Verwendung",VLOOKUP(Abfalldokumentation!$M1422,Produktgruppen!A:B,2,FALSE)),"-")</f>
        <v>Vorschmelz</v>
      </c>
      <c r="M1422" s="99" t="str">
        <f>IFERROR(VLOOKUP(Abfalldokumentation!$W1422,Artikel!A:C,3,FALSE),Abfalldokumentation!$W1422)</f>
        <v>VOS-ABS ENTSORGUNG</v>
      </c>
      <c r="N1422" s="100" t="str">
        <f>VLOOKUP(D1422,'Liste Gründe'!A:D,2,FALSE)</f>
        <v>Rest</v>
      </c>
      <c r="O1422" s="98" t="str">
        <f>IF(ISBLANK(F1422),VLOOKUP(Abfalldokumentation!$X1422,'Liste Gründe'!A:D,3,FALSE),F1422)</f>
        <v>geschälte Rinde</v>
      </c>
      <c r="P1422" s="100" t="str">
        <f>IF(ISBLANK(Abfalldokumentation!$G1422),"-",Abfalldokumentation!$G1422)</f>
        <v>-</v>
      </c>
      <c r="Q1422" s="99">
        <f t="shared" si="155"/>
        <v>43</v>
      </c>
      <c r="R1422" s="100" t="str">
        <f t="shared" si="156"/>
        <v>Produkte</v>
      </c>
      <c r="S1422" s="100" t="str">
        <f t="shared" si="157"/>
        <v>BUs</v>
      </c>
      <c r="T1422" s="100" t="str">
        <f t="shared" si="158"/>
        <v>Symptome</v>
      </c>
      <c r="U1422" s="100">
        <f>IFERROR(VLOOKUP(Abfalldokumentation!$W1422,Kennzahlen!S:U,3,FALSE)*Abfalldokumentation!$J1422,"0")</f>
        <v>0.52</v>
      </c>
      <c r="V1422" s="99" t="str">
        <f>IF(ISBLANK(A1422),VLOOKUP(Abfalldokumentation!$W1422,'Linien - BU'!R:S,2,FALSE),A1422)</f>
        <v>RWV</v>
      </c>
      <c r="W1422" s="95">
        <f t="shared" si="159"/>
        <v>29500917</v>
      </c>
      <c r="X1422" s="108">
        <f t="shared" si="160"/>
        <v>60</v>
      </c>
      <c r="Z1422"/>
      <c r="AA1422"/>
      <c r="AB1422" s="3"/>
      <c r="AC1422" s="34"/>
      <c r="AD1422" s="3"/>
      <c r="AH1422" s="34"/>
      <c r="AK1422" s="3"/>
      <c r="AN1422" s="3"/>
      <c r="AO1422" s="3"/>
      <c r="AP1422" s="3"/>
    </row>
    <row r="1423" spans="1:42" ht="30" customHeight="1" x14ac:dyDescent="0.25">
      <c r="A1423" s="56" t="s">
        <v>74</v>
      </c>
      <c r="B1423" s="57">
        <v>29500917</v>
      </c>
      <c r="C1423" s="57">
        <v>52</v>
      </c>
      <c r="D1423" s="57">
        <v>60</v>
      </c>
      <c r="E1423" s="58">
        <v>44498</v>
      </c>
      <c r="F1423" s="59"/>
      <c r="G1423" s="57"/>
      <c r="H1423" s="66" t="str">
        <f>IFERROR(VLOOKUP(Abfalldokumentation!$B1423,Artikel!A:C,3,FALSE),Abfalldokumentation!$B1423)</f>
        <v>VOS-ABS ENTSORGUNG</v>
      </c>
      <c r="I1423" s="90" t="str">
        <f>VLOOKUP(V1423,'Linien - BU'!A:B,2,FALSE)</f>
        <v>BU1</v>
      </c>
      <c r="J1423" s="91">
        <f t="shared" si="154"/>
        <v>52</v>
      </c>
      <c r="K1423" s="92">
        <f>Abfalldokumentation!$E1423</f>
        <v>44498</v>
      </c>
      <c r="L1423" s="91" t="str">
        <f>IFERROR(IF(AND(OR(Abfalldokumentation!$I1423="BU3",Abfalldokumentation!$I1423="Verkauf"),Abfalldokumentation!$N1423="Schimmel",Abfalldokumentation!$O1423="keinen Abnehmer/kein Schälpersonal"),"Div. Zipfel, ES ohne Verwendung",VLOOKUP(Abfalldokumentation!$M1423,Produktgruppen!A:B,2,FALSE)),"-")</f>
        <v>Vorschmelz</v>
      </c>
      <c r="M1423" s="93" t="str">
        <f>IFERROR(VLOOKUP(Abfalldokumentation!$W1423,Artikel!A:C,3,FALSE),Abfalldokumentation!$W1423)</f>
        <v>VOS-ABS ENTSORGUNG</v>
      </c>
      <c r="N1423" s="94" t="str">
        <f>VLOOKUP(D1423,'Liste Gründe'!A:D,2,FALSE)</f>
        <v>Rest</v>
      </c>
      <c r="O1423" s="92" t="str">
        <f>IF(ISBLANK(F1423),VLOOKUP(Abfalldokumentation!$X1423,'Liste Gründe'!A:D,3,FALSE),F1423)</f>
        <v>geschälte Rinde</v>
      </c>
      <c r="P1423" s="94" t="str">
        <f>IF(ISBLANK(Abfalldokumentation!$G1423),"-",Abfalldokumentation!$G1423)</f>
        <v>-</v>
      </c>
      <c r="Q1423" s="93">
        <f t="shared" si="155"/>
        <v>43</v>
      </c>
      <c r="R1423" s="94" t="str">
        <f t="shared" si="156"/>
        <v>Produkte</v>
      </c>
      <c r="S1423" s="94" t="str">
        <f t="shared" si="157"/>
        <v>BUs</v>
      </c>
      <c r="T1423" s="94" t="str">
        <f t="shared" si="158"/>
        <v>Symptome</v>
      </c>
      <c r="U1423" s="94">
        <f>IFERROR(VLOOKUP(Abfalldokumentation!$W1423,Kennzahlen!S:U,3,FALSE)*Abfalldokumentation!$J1423,"0")</f>
        <v>0.52</v>
      </c>
      <c r="V1423" s="93" t="str">
        <f>IF(ISBLANK(A1423),VLOOKUP(Abfalldokumentation!$W1423,'Linien - BU'!R:S,2,FALSE),A1423)</f>
        <v>RWV</v>
      </c>
      <c r="W1423" s="95">
        <f t="shared" si="159"/>
        <v>29500917</v>
      </c>
      <c r="X1423" s="108">
        <f t="shared" si="160"/>
        <v>60</v>
      </c>
      <c r="Z1423"/>
      <c r="AA1423"/>
      <c r="AB1423" s="3"/>
      <c r="AC1423" s="34"/>
      <c r="AD1423" s="3"/>
      <c r="AH1423" s="34"/>
      <c r="AK1423" s="3"/>
      <c r="AN1423" s="3"/>
      <c r="AO1423" s="3"/>
      <c r="AP1423" s="3"/>
    </row>
    <row r="1424" spans="1:42" ht="30" customHeight="1" x14ac:dyDescent="0.25">
      <c r="A1424" s="50" t="s">
        <v>8</v>
      </c>
      <c r="B1424" s="51">
        <v>29501003</v>
      </c>
      <c r="C1424" s="51">
        <v>158</v>
      </c>
      <c r="D1424" s="51">
        <v>61</v>
      </c>
      <c r="E1424" s="52">
        <v>44498</v>
      </c>
      <c r="F1424" s="53"/>
      <c r="G1424" s="51"/>
      <c r="H1424" s="65" t="str">
        <f>IFERROR(VLOOKUP(Abfalldokumentation!$B1424,Artikel!A:C,3,FALSE),Abfalldokumentation!$B1424)</f>
        <v>ABS CHED-PF-KRÄUK gemis</v>
      </c>
      <c r="I1424" s="96" t="str">
        <f>VLOOKUP(V1424,'Linien - BU'!A:B,2,FALSE)</f>
        <v>BU3</v>
      </c>
      <c r="J1424" s="97">
        <f t="shared" si="154"/>
        <v>158</v>
      </c>
      <c r="K1424" s="98">
        <f>Abfalldokumentation!$E1424</f>
        <v>44498</v>
      </c>
      <c r="L1424" s="97" t="str">
        <f>IFERROR(IF(AND(OR(Abfalldokumentation!$I1424="BU3",Abfalldokumentation!$I1424="Verkauf"),Abfalldokumentation!$N1424="Schimmel",Abfalldokumentation!$O1424="keinen Abnehmer/kein Schälpersonal"),"Div. Zipfel, ES ohne Verwendung",VLOOKUP(Abfalldokumentation!$M1424,Produktgruppen!A:B,2,FALSE)),"-")</f>
        <v>ABS</v>
      </c>
      <c r="M1424" s="99" t="str">
        <f>IFERROR(VLOOKUP(Abfalldokumentation!$W1424,Artikel!A:C,3,FALSE),Abfalldokumentation!$W1424)</f>
        <v>ABS CHED-PF-KRÄUK gemis</v>
      </c>
      <c r="N1424" s="100" t="str">
        <f>VLOOKUP(D1424,'Liste Gründe'!A:D,2,FALSE)</f>
        <v>keinen Verwendungszweck</v>
      </c>
      <c r="O1424" s="98" t="str">
        <f>IF(ISBLANK(F1424),VLOOKUP(Abfalldokumentation!$X1424,'Liste Gründe'!A:D,3,FALSE),F1424)</f>
        <v>keinen Verwendungszweck</v>
      </c>
      <c r="P1424" s="100" t="str">
        <f>IF(ISBLANK(Abfalldokumentation!$G1424),"-",Abfalldokumentation!$G1424)</f>
        <v>-</v>
      </c>
      <c r="Q1424" s="99">
        <f t="shared" si="155"/>
        <v>43</v>
      </c>
      <c r="R1424" s="100" t="str">
        <f t="shared" si="156"/>
        <v>Produkte</v>
      </c>
      <c r="S1424" s="100" t="str">
        <f t="shared" si="157"/>
        <v>BUs</v>
      </c>
      <c r="T1424" s="100" t="str">
        <f t="shared" si="158"/>
        <v>Symptome</v>
      </c>
      <c r="U1424" s="100">
        <f>IFERROR(VLOOKUP(Abfalldokumentation!$W1424,Kennzahlen!S:U,3,FALSE)*Abfalldokumentation!$J1424,"0")</f>
        <v>158</v>
      </c>
      <c r="V1424" s="99" t="str">
        <f>IF(ISBLANK(A1424),VLOOKUP(Abfalldokumentation!$W1424,'Linien - BU'!R:S,2,FALSE),A1424)</f>
        <v>BU3</v>
      </c>
      <c r="W1424" s="95">
        <f t="shared" si="159"/>
        <v>29501003</v>
      </c>
      <c r="X1424" s="108">
        <f t="shared" si="160"/>
        <v>61</v>
      </c>
      <c r="Z1424"/>
      <c r="AA1424"/>
      <c r="AB1424" s="3"/>
      <c r="AC1424" s="34"/>
      <c r="AD1424" s="3"/>
      <c r="AH1424" s="34"/>
      <c r="AK1424" s="3"/>
      <c r="AN1424" s="3"/>
      <c r="AO1424" s="3"/>
      <c r="AP1424" s="3"/>
    </row>
    <row r="1425" spans="1:42" ht="30" customHeight="1" x14ac:dyDescent="0.25">
      <c r="A1425" s="56" t="s">
        <v>8</v>
      </c>
      <c r="B1425" s="57">
        <v>29501003</v>
      </c>
      <c r="C1425" s="57">
        <v>158</v>
      </c>
      <c r="D1425" s="57">
        <v>81</v>
      </c>
      <c r="E1425" s="58">
        <v>44498</v>
      </c>
      <c r="F1425" s="59"/>
      <c r="G1425" s="57"/>
      <c r="H1425" s="66" t="str">
        <f>IFERROR(VLOOKUP(Abfalldokumentation!$B1425,Artikel!A:C,3,FALSE),Abfalldokumentation!$B1425)</f>
        <v>ABS CHED-PF-KRÄUK gemis</v>
      </c>
      <c r="I1425" s="90" t="str">
        <f>VLOOKUP(V1425,'Linien - BU'!A:B,2,FALSE)</f>
        <v>BU3</v>
      </c>
      <c r="J1425" s="91">
        <f t="shared" si="154"/>
        <v>158</v>
      </c>
      <c r="K1425" s="92">
        <f>Abfalldokumentation!$E1425</f>
        <v>44498</v>
      </c>
      <c r="L1425" s="91" t="str">
        <f>IFERROR(IF(AND(OR(Abfalldokumentation!$I1425="BU3",Abfalldokumentation!$I1425="Verkauf"),Abfalldokumentation!$N1425="Schimmel",Abfalldokumentation!$O1425="keinen Abnehmer/kein Schälpersonal"),"Div. Zipfel, ES ohne Verwendung",VLOOKUP(Abfalldokumentation!$M1425,Produktgruppen!A:B,2,FALSE)),"-")</f>
        <v>ABS</v>
      </c>
      <c r="M1425" s="93" t="str">
        <f>IFERROR(VLOOKUP(Abfalldokumentation!$W1425,Artikel!A:C,3,FALSE),Abfalldokumentation!$W1425)</f>
        <v>ABS CHED-PF-KRÄUK gemis</v>
      </c>
      <c r="N1425" s="94" t="str">
        <f>VLOOKUP(D1425,'Liste Gründe'!A:D,2,FALSE)</f>
        <v>Linienbezogen</v>
      </c>
      <c r="O1425" s="92" t="str">
        <f>IF(ISBLANK(F1425),VLOOKUP(Abfalldokumentation!$X1425,'Liste Gründe'!A:D,3,FALSE),F1425)</f>
        <v>gemischtes Produkt</v>
      </c>
      <c r="P1425" s="94" t="str">
        <f>IF(ISBLANK(Abfalldokumentation!$G1425),"-",Abfalldokumentation!$G1425)</f>
        <v>-</v>
      </c>
      <c r="Q1425" s="93">
        <f t="shared" si="155"/>
        <v>43</v>
      </c>
      <c r="R1425" s="94" t="str">
        <f t="shared" si="156"/>
        <v>Produkte</v>
      </c>
      <c r="S1425" s="94" t="str">
        <f t="shared" si="157"/>
        <v>BUs</v>
      </c>
      <c r="T1425" s="94" t="str">
        <f t="shared" si="158"/>
        <v>Symptome</v>
      </c>
      <c r="U1425" s="94">
        <f>IFERROR(VLOOKUP(Abfalldokumentation!$W1425,Kennzahlen!S:U,3,FALSE)*Abfalldokumentation!$J1425,"0")</f>
        <v>158</v>
      </c>
      <c r="V1425" s="93" t="str">
        <f>IF(ISBLANK(A1425),VLOOKUP(Abfalldokumentation!$W1425,'Linien - BU'!R:S,2,FALSE),A1425)</f>
        <v>BU3</v>
      </c>
      <c r="W1425" s="95">
        <f t="shared" si="159"/>
        <v>29501003</v>
      </c>
      <c r="X1425" s="108">
        <f t="shared" si="160"/>
        <v>81</v>
      </c>
      <c r="Z1425"/>
      <c r="AA1425"/>
      <c r="AB1425" s="3"/>
      <c r="AC1425" s="34"/>
      <c r="AD1425" s="3"/>
      <c r="AH1425" s="34"/>
      <c r="AK1425" s="3"/>
      <c r="AN1425" s="3"/>
      <c r="AO1425" s="3"/>
      <c r="AP1425" s="3"/>
    </row>
    <row r="1426" spans="1:42" ht="30" customHeight="1" x14ac:dyDescent="0.25">
      <c r="A1426" s="50" t="s">
        <v>9</v>
      </c>
      <c r="B1426" s="51">
        <v>29501029</v>
      </c>
      <c r="C1426" s="51">
        <v>20</v>
      </c>
      <c r="D1426" s="51">
        <v>61</v>
      </c>
      <c r="E1426" s="52">
        <v>44498</v>
      </c>
      <c r="F1426" s="53"/>
      <c r="G1426" s="51"/>
      <c r="H1426" s="65" t="str">
        <f>IFERROR(VLOOKUP(Abfalldokumentation!$B1426,Artikel!A:C,3,FALSE),Abfalldokumentation!$B1426)</f>
        <v>ABS BRUSCHETTA</v>
      </c>
      <c r="I1426" s="96" t="str">
        <f>VLOOKUP(V1426,'Linien - BU'!A:B,2,FALSE)</f>
        <v>BU4</v>
      </c>
      <c r="J1426" s="97">
        <f t="shared" si="154"/>
        <v>20</v>
      </c>
      <c r="K1426" s="98">
        <f>Abfalldokumentation!$E1426</f>
        <v>44498</v>
      </c>
      <c r="L1426" s="97" t="str">
        <f>IFERROR(IF(AND(OR(Abfalldokumentation!$I1426="BU3",Abfalldokumentation!$I1426="Verkauf"),Abfalldokumentation!$N1426="Schimmel",Abfalldokumentation!$O1426="keinen Abnehmer/kein Schälpersonal"),"Div. Zipfel, ES ohne Verwendung",VLOOKUP(Abfalldokumentation!$M1426,Produktgruppen!A:B,2,FALSE)),"-")</f>
        <v>ABS</v>
      </c>
      <c r="M1426" s="99" t="str">
        <f>IFERROR(VLOOKUP(Abfalldokumentation!$W1426,Artikel!A:C,3,FALSE),Abfalldokumentation!$W1426)</f>
        <v>ABS BRUSCHETTA</v>
      </c>
      <c r="N1426" s="100" t="str">
        <f>VLOOKUP(D1426,'Liste Gründe'!A:D,2,FALSE)</f>
        <v>keinen Verwendungszweck</v>
      </c>
      <c r="O1426" s="98" t="str">
        <f>IF(ISBLANK(F1426),VLOOKUP(Abfalldokumentation!$X1426,'Liste Gründe'!A:D,3,FALSE),F1426)</f>
        <v>keinen Verwendungszweck</v>
      </c>
      <c r="P1426" s="100" t="str">
        <f>IF(ISBLANK(Abfalldokumentation!$G1426),"-",Abfalldokumentation!$G1426)</f>
        <v>-</v>
      </c>
      <c r="Q1426" s="99">
        <f t="shared" si="155"/>
        <v>43</v>
      </c>
      <c r="R1426" s="100" t="str">
        <f t="shared" si="156"/>
        <v>Produkte</v>
      </c>
      <c r="S1426" s="100" t="str">
        <f t="shared" si="157"/>
        <v>BUs</v>
      </c>
      <c r="T1426" s="100" t="str">
        <f t="shared" si="158"/>
        <v>Symptome</v>
      </c>
      <c r="U1426" s="100">
        <f>IFERROR(VLOOKUP(Abfalldokumentation!$W1426,Kennzahlen!S:U,3,FALSE)*Abfalldokumentation!$J1426,"0")</f>
        <v>30</v>
      </c>
      <c r="V1426" s="99" t="str">
        <f>IF(ISBLANK(A1426),VLOOKUP(Abfalldokumentation!$W1426,'Linien - BU'!R:S,2,FALSE),A1426)</f>
        <v>BU4</v>
      </c>
      <c r="W1426" s="95">
        <f t="shared" si="159"/>
        <v>29501029</v>
      </c>
      <c r="X1426" s="108">
        <f t="shared" si="160"/>
        <v>61</v>
      </c>
      <c r="Z1426"/>
      <c r="AA1426"/>
      <c r="AB1426" s="3"/>
      <c r="AC1426" s="34"/>
      <c r="AD1426" s="3"/>
      <c r="AH1426" s="34"/>
      <c r="AK1426" s="3"/>
      <c r="AN1426" s="3"/>
      <c r="AO1426" s="3"/>
      <c r="AP1426" s="3"/>
    </row>
    <row r="1427" spans="1:42" ht="30" customHeight="1" x14ac:dyDescent="0.25">
      <c r="A1427" s="56" t="s">
        <v>88</v>
      </c>
      <c r="B1427" s="57">
        <v>29501032</v>
      </c>
      <c r="C1427" s="57">
        <v>38</v>
      </c>
      <c r="D1427" s="57">
        <v>61</v>
      </c>
      <c r="E1427" s="58">
        <v>44498</v>
      </c>
      <c r="F1427" s="59"/>
      <c r="G1427" s="57"/>
      <c r="H1427" s="66" t="str">
        <f>IFERROR(VLOOKUP(Abfalldokumentation!$B1427,Artikel!A:C,3,FALSE),Abfalldokumentation!$B1427)</f>
        <v>ABS CHED-ROT MIT ß-CARO</v>
      </c>
      <c r="I1427" s="90" t="str">
        <f>VLOOKUP(V1427,'Linien - BU'!A:B,2,FALSE)</f>
        <v>BU3</v>
      </c>
      <c r="J1427" s="91">
        <f t="shared" si="154"/>
        <v>38</v>
      </c>
      <c r="K1427" s="92">
        <f>Abfalldokumentation!$E1427</f>
        <v>44498</v>
      </c>
      <c r="L1427" s="91" t="str">
        <f>IFERROR(IF(AND(OR(Abfalldokumentation!$I1427="BU3",Abfalldokumentation!$I1427="Verkauf"),Abfalldokumentation!$N1427="Schimmel",Abfalldokumentation!$O1427="keinen Abnehmer/kein Schälpersonal"),"Div. Zipfel, ES ohne Verwendung",VLOOKUP(Abfalldokumentation!$M1427,Produktgruppen!A:B,2,FALSE)),"-")</f>
        <v>ABS</v>
      </c>
      <c r="M1427" s="93" t="str">
        <f>IFERROR(VLOOKUP(Abfalldokumentation!$W1427,Artikel!A:C,3,FALSE),Abfalldokumentation!$W1427)</f>
        <v>ABS CHED-ROT MIT ß-CARO</v>
      </c>
      <c r="N1427" s="94" t="str">
        <f>VLOOKUP(D1427,'Liste Gründe'!A:D,2,FALSE)</f>
        <v>keinen Verwendungszweck</v>
      </c>
      <c r="O1427" s="92" t="str">
        <f>IF(ISBLANK(F1427),VLOOKUP(Abfalldokumentation!$X1427,'Liste Gründe'!A:D,3,FALSE),F1427)</f>
        <v>keinen Verwendungszweck</v>
      </c>
      <c r="P1427" s="94" t="str">
        <f>IF(ISBLANK(Abfalldokumentation!$G1427),"-",Abfalldokumentation!$G1427)</f>
        <v>-</v>
      </c>
      <c r="Q1427" s="93">
        <f t="shared" si="155"/>
        <v>43</v>
      </c>
      <c r="R1427" s="94" t="str">
        <f t="shared" si="156"/>
        <v>Produkte</v>
      </c>
      <c r="S1427" s="94" t="str">
        <f t="shared" si="157"/>
        <v>BUs</v>
      </c>
      <c r="T1427" s="94" t="str">
        <f t="shared" si="158"/>
        <v>Symptome</v>
      </c>
      <c r="U1427" s="94">
        <f>IFERROR(VLOOKUP(Abfalldokumentation!$W1427,Kennzahlen!S:U,3,FALSE)*Abfalldokumentation!$J1427,"0")</f>
        <v>38</v>
      </c>
      <c r="V1427" s="93" t="str">
        <f>IF(ISBLANK(A1427),VLOOKUP(Abfalldokumentation!$W1427,'Linien - BU'!R:S,2,FALSE),A1427)</f>
        <v>Bu3</v>
      </c>
      <c r="W1427" s="95">
        <f t="shared" si="159"/>
        <v>29501032</v>
      </c>
      <c r="X1427" s="108">
        <f t="shared" si="160"/>
        <v>61</v>
      </c>
      <c r="Z1427"/>
      <c r="AA1427"/>
      <c r="AB1427" s="3"/>
      <c r="AC1427" s="34"/>
      <c r="AD1427" s="3"/>
      <c r="AH1427" s="34"/>
      <c r="AK1427" s="3"/>
      <c r="AN1427" s="3"/>
      <c r="AO1427" s="3"/>
      <c r="AP1427" s="3"/>
    </row>
    <row r="1428" spans="1:42" ht="30" customHeight="1" x14ac:dyDescent="0.25">
      <c r="A1428" s="50" t="s">
        <v>37</v>
      </c>
      <c r="B1428" s="51">
        <v>29501032</v>
      </c>
      <c r="C1428" s="51">
        <v>38</v>
      </c>
      <c r="D1428" s="51">
        <v>42</v>
      </c>
      <c r="E1428" s="52">
        <v>44498</v>
      </c>
      <c r="F1428" s="53"/>
      <c r="G1428" s="51"/>
      <c r="H1428" s="65" t="str">
        <f>IFERROR(VLOOKUP(Abfalldokumentation!$B1428,Artikel!A:C,3,FALSE),Abfalldokumentation!$B1428)</f>
        <v>ABS CHED-ROT MIT ß-CARO</v>
      </c>
      <c r="I1428" s="96" t="str">
        <f>VLOOKUP(V1428,'Linien - BU'!A:B,2,FALSE)</f>
        <v>BU3</v>
      </c>
      <c r="J1428" s="97">
        <f t="shared" si="154"/>
        <v>38</v>
      </c>
      <c r="K1428" s="98">
        <f>Abfalldokumentation!$E1428</f>
        <v>44498</v>
      </c>
      <c r="L1428" s="97" t="str">
        <f>IFERROR(IF(AND(OR(Abfalldokumentation!$I1428="BU3",Abfalldokumentation!$I1428="Verkauf"),Abfalldokumentation!$N1428="Schimmel",Abfalldokumentation!$O1428="keinen Abnehmer/kein Schälpersonal"),"Div. Zipfel, ES ohne Verwendung",VLOOKUP(Abfalldokumentation!$M1428,Produktgruppen!A:B,2,FALSE)),"-")</f>
        <v>ABS</v>
      </c>
      <c r="M1428" s="99" t="str">
        <f>IFERROR(VLOOKUP(Abfalldokumentation!$W1428,Artikel!A:C,3,FALSE),Abfalldokumentation!$W1428)</f>
        <v>ABS CHED-ROT MIT ß-CARO</v>
      </c>
      <c r="N1428" s="100" t="str">
        <f>VLOOKUP(D1428,'Liste Gründe'!A:D,2,FALSE)</f>
        <v>Rest</v>
      </c>
      <c r="O1428" s="98" t="str">
        <f>IF(ISBLANK(F1428),VLOOKUP(Abfalldokumentation!$X1428,'Liste Gründe'!A:D,3,FALSE),F1428)</f>
        <v>Schmutz</v>
      </c>
      <c r="P1428" s="100" t="str">
        <f>IF(ISBLANK(Abfalldokumentation!$G1428),"-",Abfalldokumentation!$G1428)</f>
        <v>-</v>
      </c>
      <c r="Q1428" s="99">
        <f t="shared" si="155"/>
        <v>43</v>
      </c>
      <c r="R1428" s="100" t="str">
        <f t="shared" si="156"/>
        <v>Produkte</v>
      </c>
      <c r="S1428" s="100" t="str">
        <f t="shared" si="157"/>
        <v>BUs</v>
      </c>
      <c r="T1428" s="100" t="str">
        <f t="shared" si="158"/>
        <v>Symptome</v>
      </c>
      <c r="U1428" s="100">
        <f>IFERROR(VLOOKUP(Abfalldokumentation!$W1428,Kennzahlen!S:U,3,FALSE)*Abfalldokumentation!$J1428,"0")</f>
        <v>38</v>
      </c>
      <c r="V1428" s="99" t="str">
        <f>IF(ISBLANK(A1428),VLOOKUP(Abfalldokumentation!$W1428,'Linien - BU'!R:S,2,FALSE),A1428)</f>
        <v>L33</v>
      </c>
      <c r="W1428" s="95">
        <f t="shared" si="159"/>
        <v>29501032</v>
      </c>
      <c r="X1428" s="108">
        <f t="shared" si="160"/>
        <v>42</v>
      </c>
      <c r="Z1428"/>
      <c r="AA1428"/>
      <c r="AB1428" s="3"/>
      <c r="AC1428" s="34"/>
      <c r="AD1428" s="3"/>
      <c r="AH1428" s="34"/>
      <c r="AK1428" s="3"/>
      <c r="AN1428" s="3"/>
      <c r="AO1428" s="3"/>
      <c r="AP1428" s="3"/>
    </row>
    <row r="1429" spans="1:42" ht="30" customHeight="1" x14ac:dyDescent="0.25">
      <c r="A1429" s="56" t="s">
        <v>8</v>
      </c>
      <c r="B1429" s="57">
        <v>29900003</v>
      </c>
      <c r="C1429" s="57">
        <v>14</v>
      </c>
      <c r="D1429" s="57">
        <v>61</v>
      </c>
      <c r="E1429" s="58">
        <v>44498</v>
      </c>
      <c r="F1429" s="59"/>
      <c r="G1429" s="57"/>
      <c r="H1429" s="66" t="str">
        <f>IFERROR(VLOOKUP(Abfalldokumentation!$B1429,Artikel!A:C,3,FALSE),Abfalldokumentation!$B1429)</f>
        <v>VOS VEG-SCH WÜRZIG</v>
      </c>
      <c r="I1429" s="90" t="str">
        <f>VLOOKUP(V1429,'Linien - BU'!A:B,2,FALSE)</f>
        <v>BU3</v>
      </c>
      <c r="J1429" s="91">
        <f t="shared" si="154"/>
        <v>14</v>
      </c>
      <c r="K1429" s="92">
        <f>Abfalldokumentation!$E1429</f>
        <v>44498</v>
      </c>
      <c r="L1429" s="91" t="str">
        <f>IFERROR(IF(AND(OR(Abfalldokumentation!$I1429="BU3",Abfalldokumentation!$I1429="Verkauf"),Abfalldokumentation!$N1429="Schimmel",Abfalldokumentation!$O1429="keinen Abnehmer/kein Schälpersonal"),"Div. Zipfel, ES ohne Verwendung",VLOOKUP(Abfalldokumentation!$M1429,Produktgruppen!A:B,2,FALSE)),"-")</f>
        <v>vegan</v>
      </c>
      <c r="M1429" s="93" t="str">
        <f>IFERROR(VLOOKUP(Abfalldokumentation!$W1429,Artikel!A:C,3,FALSE),Abfalldokumentation!$W1429)</f>
        <v>VOS VEG-SCH WÜRZIG</v>
      </c>
      <c r="N1429" s="94" t="str">
        <f>VLOOKUP(D1429,'Liste Gründe'!A:D,2,FALSE)</f>
        <v>keinen Verwendungszweck</v>
      </c>
      <c r="O1429" s="92" t="str">
        <f>IF(ISBLANK(F1429),VLOOKUP(Abfalldokumentation!$X1429,'Liste Gründe'!A:D,3,FALSE),F1429)</f>
        <v>keinen Verwendungszweck</v>
      </c>
      <c r="P1429" s="94" t="str">
        <f>IF(ISBLANK(Abfalldokumentation!$G1429),"-",Abfalldokumentation!$G1429)</f>
        <v>-</v>
      </c>
      <c r="Q1429" s="93">
        <f t="shared" si="155"/>
        <v>43</v>
      </c>
      <c r="R1429" s="94" t="str">
        <f t="shared" si="156"/>
        <v>Produkte</v>
      </c>
      <c r="S1429" s="94" t="str">
        <f t="shared" si="157"/>
        <v>BUs</v>
      </c>
      <c r="T1429" s="94" t="str">
        <f t="shared" si="158"/>
        <v>Symptome</v>
      </c>
      <c r="U1429" s="94">
        <f>IFERROR(VLOOKUP(Abfalldokumentation!$W1429,Kennzahlen!S:U,3,FALSE)*Abfalldokumentation!$J1429,"0")</f>
        <v>7</v>
      </c>
      <c r="V1429" s="93" t="str">
        <f>IF(ISBLANK(A1429),VLOOKUP(Abfalldokumentation!$W1429,'Linien - BU'!R:S,2,FALSE),A1429)</f>
        <v>BU3</v>
      </c>
      <c r="W1429" s="95">
        <f t="shared" si="159"/>
        <v>29900003</v>
      </c>
      <c r="X1429" s="108">
        <f t="shared" si="160"/>
        <v>61</v>
      </c>
      <c r="Z1429"/>
      <c r="AA1429"/>
      <c r="AB1429" s="3"/>
      <c r="AC1429" s="34"/>
      <c r="AD1429" s="3"/>
      <c r="AH1429" s="34"/>
      <c r="AK1429" s="3"/>
      <c r="AN1429" s="3"/>
      <c r="AO1429" s="3"/>
      <c r="AP1429" s="3"/>
    </row>
    <row r="1430" spans="1:42" ht="30" customHeight="1" x14ac:dyDescent="0.25">
      <c r="A1430" s="50">
        <v>3020</v>
      </c>
      <c r="B1430" s="51">
        <v>31000022</v>
      </c>
      <c r="C1430" s="70">
        <v>20.399999999999999</v>
      </c>
      <c r="D1430" s="51">
        <v>40</v>
      </c>
      <c r="E1430" s="52">
        <v>44498</v>
      </c>
      <c r="F1430" s="53"/>
      <c r="G1430" s="51"/>
      <c r="H1430" s="65">
        <f>IFERROR(VLOOKUP(Abfalldokumentation!$B1430,Artikel!A:C,3,FALSE),Abfalldokumentation!$B1430)</f>
        <v>31000022</v>
      </c>
      <c r="I1430" s="96" t="str">
        <f>VLOOKUP(V1430,'Linien - BU'!A:B,2,FALSE)</f>
        <v>BU1</v>
      </c>
      <c r="J1430" s="97">
        <f t="shared" si="154"/>
        <v>20.399999999999999</v>
      </c>
      <c r="K1430" s="98">
        <f>Abfalldokumentation!$E1430</f>
        <v>44498</v>
      </c>
      <c r="L1430" s="97" t="str">
        <f>IFERROR(IF(AND(OR(Abfalldokumentation!$I1430="BU3",Abfalldokumentation!$I1430="Verkauf"),Abfalldokumentation!$N1430="Schimmel",Abfalldokumentation!$O1430="keinen Abnehmer/kein Schälpersonal"),"Div. Zipfel, ES ohne Verwendung",VLOOKUP(Abfalldokumentation!$M1430,Produktgruppen!A:B,2,FALSE)),"-")</f>
        <v>-</v>
      </c>
      <c r="M1430" s="99">
        <f>IFERROR(VLOOKUP(Abfalldokumentation!$W1430,Artikel!A:C,3,FALSE),Abfalldokumentation!$W1430)</f>
        <v>31000022</v>
      </c>
      <c r="N1430" s="100" t="str">
        <f>VLOOKUP(D1430,'Liste Gründe'!A:D,2,FALSE)</f>
        <v>Rest</v>
      </c>
      <c r="O1430" s="98" t="str">
        <f>IF(ISBLANK(F1430),VLOOKUP(Abfalldokumentation!$X1430,'Liste Gründe'!A:D,3,FALSE),F1430)</f>
        <v>Metall</v>
      </c>
      <c r="P1430" s="100" t="str">
        <f>IF(ISBLANK(Abfalldokumentation!$G1430),"-",Abfalldokumentation!$G1430)</f>
        <v>-</v>
      </c>
      <c r="Q1430" s="99">
        <f t="shared" si="155"/>
        <v>43</v>
      </c>
      <c r="R1430" s="100" t="str">
        <f t="shared" si="156"/>
        <v>Produkte</v>
      </c>
      <c r="S1430" s="100" t="str">
        <f t="shared" si="157"/>
        <v>BUs</v>
      </c>
      <c r="T1430" s="100" t="str">
        <f t="shared" si="158"/>
        <v>Symptome</v>
      </c>
      <c r="U1430" s="100" t="str">
        <f>IFERROR(VLOOKUP(Abfalldokumentation!$W1430,Kennzahlen!S:U,3,FALSE)*Abfalldokumentation!$J1430,"0")</f>
        <v>0</v>
      </c>
      <c r="V1430" s="99">
        <f>IF(ISBLANK(A1430),VLOOKUP(Abfalldokumentation!$W1430,'Linien - BU'!R:S,2,FALSE),A1430)</f>
        <v>3020</v>
      </c>
      <c r="W1430" s="95">
        <f t="shared" si="159"/>
        <v>31000022</v>
      </c>
      <c r="X1430" s="108">
        <f t="shared" si="160"/>
        <v>40</v>
      </c>
      <c r="Z1430"/>
      <c r="AA1430"/>
      <c r="AB1430" s="3"/>
      <c r="AC1430" s="34"/>
      <c r="AD1430" s="3"/>
      <c r="AH1430" s="34"/>
      <c r="AK1430" s="3"/>
      <c r="AN1430" s="3"/>
      <c r="AO1430" s="3"/>
      <c r="AP1430" s="3"/>
    </row>
    <row r="1431" spans="1:42" ht="30" customHeight="1" x14ac:dyDescent="0.25">
      <c r="A1431" s="56">
        <v>3010</v>
      </c>
      <c r="B1431" s="57">
        <v>31900002</v>
      </c>
      <c r="C1431" s="71">
        <v>20.399999999999999</v>
      </c>
      <c r="D1431" s="57">
        <v>20</v>
      </c>
      <c r="E1431" s="58">
        <v>44498</v>
      </c>
      <c r="F1431" s="59"/>
      <c r="G1431" s="57"/>
      <c r="H1431" s="66" t="str">
        <f>IFERROR(VLOOKUP(Abfalldokumentation!$B1431,Artikel!A:C,3,FALSE),Abfalldokumentation!$B1431)</f>
        <v>VEG-SCH WÜRZIG  7,2KG</v>
      </c>
      <c r="I1431" s="90" t="str">
        <f>VLOOKUP(V1431,'Linien - BU'!A:B,2,FALSE)</f>
        <v>BU1</v>
      </c>
      <c r="J1431" s="91">
        <f t="shared" si="154"/>
        <v>20.399999999999999</v>
      </c>
      <c r="K1431" s="92">
        <f>Abfalldokumentation!$E1431</f>
        <v>44498</v>
      </c>
      <c r="L1431" s="91" t="str">
        <f>IFERROR(IF(AND(OR(Abfalldokumentation!$I1431="BU3",Abfalldokumentation!$I1431="Verkauf"),Abfalldokumentation!$N1431="Schimmel",Abfalldokumentation!$O1431="keinen Abnehmer/kein Schälpersonal"),"Div. Zipfel, ES ohne Verwendung",VLOOKUP(Abfalldokumentation!$M1431,Produktgruppen!A:B,2,FALSE)),"-")</f>
        <v>vegan</v>
      </c>
      <c r="M1431" s="93" t="str">
        <f>IFERROR(VLOOKUP(Abfalldokumentation!$W1431,Artikel!A:C,3,FALSE),Abfalldokumentation!$W1431)</f>
        <v>VEG-SCH WÜRZIG  7,2KG</v>
      </c>
      <c r="N1431" s="94" t="str">
        <f>VLOOKUP(D1431,'Liste Gründe'!A:D,2,FALSE)</f>
        <v>Linienbezogen</v>
      </c>
      <c r="O1431" s="92" t="str">
        <f>IF(ISBLANK(F1431),VLOOKUP(Abfalldokumentation!$X1431,'Liste Gründe'!A:D,3,FALSE),F1431)</f>
        <v>Füllkopf tropft (vegan)</v>
      </c>
      <c r="P1431" s="94" t="str">
        <f>IF(ISBLANK(Abfalldokumentation!$G1431),"-",Abfalldokumentation!$G1431)</f>
        <v>-</v>
      </c>
      <c r="Q1431" s="93">
        <f t="shared" si="155"/>
        <v>43</v>
      </c>
      <c r="R1431" s="94" t="str">
        <f t="shared" si="156"/>
        <v>Produkte</v>
      </c>
      <c r="S1431" s="94" t="str">
        <f t="shared" si="157"/>
        <v>BUs</v>
      </c>
      <c r="T1431" s="94" t="str">
        <f t="shared" si="158"/>
        <v>Symptome</v>
      </c>
      <c r="U1431" s="94">
        <f>IFERROR(VLOOKUP(Abfalldokumentation!$W1431,Kennzahlen!S:U,3,FALSE)*Abfalldokumentation!$J1431,"0")</f>
        <v>366.99191999999994</v>
      </c>
      <c r="V1431" s="93">
        <f>IF(ISBLANK(A1431),VLOOKUP(Abfalldokumentation!$W1431,'Linien - BU'!R:S,2,FALSE),A1431)</f>
        <v>3010</v>
      </c>
      <c r="W1431" s="95">
        <f t="shared" si="159"/>
        <v>31900002</v>
      </c>
      <c r="X1431" s="108">
        <f t="shared" si="160"/>
        <v>20</v>
      </c>
      <c r="Z1431"/>
      <c r="AA1431"/>
      <c r="AB1431" s="3"/>
      <c r="AC1431" s="34"/>
      <c r="AD1431" s="3"/>
      <c r="AH1431" s="34"/>
      <c r="AK1431" s="3"/>
      <c r="AN1431" s="3"/>
      <c r="AO1431" s="3"/>
      <c r="AP1431" s="3"/>
    </row>
    <row r="1432" spans="1:42" ht="30" customHeight="1" x14ac:dyDescent="0.25">
      <c r="A1432" s="50">
        <v>3020</v>
      </c>
      <c r="B1432" s="51">
        <v>32000106</v>
      </c>
      <c r="C1432" s="70">
        <v>61.3</v>
      </c>
      <c r="D1432" s="51">
        <v>31</v>
      </c>
      <c r="E1432" s="52">
        <v>44498</v>
      </c>
      <c r="F1432" s="53"/>
      <c r="G1432" s="51"/>
      <c r="H1432" s="65" t="str">
        <f>IFERROR(VLOOKUP(Abfalldokumentation!$B1432,Artikel!A:C,3,FALSE),Abfalldokumentation!$B1432)</f>
        <v>GRW SCHI-NAT 7,2GK NEUE</v>
      </c>
      <c r="I1432" s="96" t="str">
        <f>VLOOKUP(V1432,'Linien - BU'!A:B,2,FALSE)</f>
        <v>BU1</v>
      </c>
      <c r="J1432" s="97">
        <f t="shared" si="154"/>
        <v>61.3</v>
      </c>
      <c r="K1432" s="98">
        <f>Abfalldokumentation!$E1432</f>
        <v>44498</v>
      </c>
      <c r="L1432" s="97" t="str">
        <f>IFERROR(IF(AND(OR(Abfalldokumentation!$I1432="BU3",Abfalldokumentation!$I1432="Verkauf"),Abfalldokumentation!$N1432="Schimmel",Abfalldokumentation!$O1432="keinen Abnehmer/kein Schälpersonal"),"Div. Zipfel, ES ohne Verwendung",VLOOKUP(Abfalldokumentation!$M1432,Produktgruppen!A:B,2,FALSE)),"-")</f>
        <v>RW</v>
      </c>
      <c r="M1432" s="99" t="str">
        <f>IFERROR(VLOOKUP(Abfalldokumentation!$W1432,Artikel!A:C,3,FALSE),Abfalldokumentation!$W1432)</f>
        <v>GRW SCHI-NAT 7,2GK NEUE</v>
      </c>
      <c r="N1432" s="100" t="str">
        <f>VLOOKUP(D1432,'Liste Gründe'!A:D,2,FALSE)</f>
        <v>Linienbezogen</v>
      </c>
      <c r="O1432" s="98" t="str">
        <f>IF(ISBLANK(F1432),VLOOKUP(Abfalldokumentation!$X1432,'Liste Gründe'!A:D,3,FALSE),F1432)</f>
        <v>Clip gerissen</v>
      </c>
      <c r="P1432" s="100" t="str">
        <f>IF(ISBLANK(Abfalldokumentation!$G1432),"-",Abfalldokumentation!$G1432)</f>
        <v>-</v>
      </c>
      <c r="Q1432" s="99">
        <f t="shared" si="155"/>
        <v>43</v>
      </c>
      <c r="R1432" s="100" t="str">
        <f t="shared" si="156"/>
        <v>Produkte</v>
      </c>
      <c r="S1432" s="100" t="str">
        <f t="shared" si="157"/>
        <v>BUs</v>
      </c>
      <c r="T1432" s="100" t="str">
        <f t="shared" si="158"/>
        <v>Symptome</v>
      </c>
      <c r="U1432" s="100" t="str">
        <f>IFERROR(VLOOKUP(Abfalldokumentation!$W1432,Kennzahlen!S:U,3,FALSE)*Abfalldokumentation!$J1432,"0")</f>
        <v>0</v>
      </c>
      <c r="V1432" s="99">
        <f>IF(ISBLANK(A1432),VLOOKUP(Abfalldokumentation!$W1432,'Linien - BU'!R:S,2,FALSE),A1432)</f>
        <v>3020</v>
      </c>
      <c r="W1432" s="95">
        <f t="shared" si="159"/>
        <v>32000106</v>
      </c>
      <c r="X1432" s="108">
        <f t="shared" si="160"/>
        <v>31</v>
      </c>
      <c r="Z1432"/>
      <c r="AA1432"/>
      <c r="AB1432" s="3"/>
      <c r="AC1432" s="34"/>
      <c r="AD1432" s="3"/>
      <c r="AH1432" s="34"/>
      <c r="AK1432" s="3"/>
      <c r="AN1432" s="3"/>
      <c r="AO1432" s="3"/>
      <c r="AP1432" s="3"/>
    </row>
    <row r="1433" spans="1:42" ht="30" customHeight="1" x14ac:dyDescent="0.25">
      <c r="A1433" s="56" t="s">
        <v>8</v>
      </c>
      <c r="B1433" s="57">
        <v>49900002</v>
      </c>
      <c r="C1433" s="57">
        <f>258+298</f>
        <v>556</v>
      </c>
      <c r="D1433" s="57">
        <v>12</v>
      </c>
      <c r="E1433" s="58">
        <v>44498</v>
      </c>
      <c r="F1433" s="59" t="s">
        <v>15037</v>
      </c>
      <c r="G1433" s="57"/>
      <c r="H1433" s="66" t="str">
        <f>IFERROR(VLOOKUP(Abfalldokumentation!$B1433,Artikel!A:C,3,FALSE),Abfalldokumentation!$B1433)</f>
        <v>VOS VEG-SCH-WÜRZIG-VAKU</v>
      </c>
      <c r="I1433" s="90" t="str">
        <f>VLOOKUP(V1433,'Linien - BU'!A:B,2,FALSE)</f>
        <v>BU3</v>
      </c>
      <c r="J1433" s="91">
        <f t="shared" si="154"/>
        <v>556</v>
      </c>
      <c r="K1433" s="92">
        <f>Abfalldokumentation!$E1433</f>
        <v>44498</v>
      </c>
      <c r="L1433" s="91" t="str">
        <f>IFERROR(IF(AND(OR(Abfalldokumentation!$I1433="BU3",Abfalldokumentation!$I1433="Verkauf"),Abfalldokumentation!$N1433="Schimmel",Abfalldokumentation!$O1433="keinen Abnehmer/kein Schälpersonal"),"Div. Zipfel, ES ohne Verwendung",VLOOKUP(Abfalldokumentation!$M1433,Produktgruppen!A:B,2,FALSE)),"-")</f>
        <v>vegan</v>
      </c>
      <c r="M1433" s="93" t="str">
        <f>IFERROR(VLOOKUP(Abfalldokumentation!$W1433,Artikel!A:C,3,FALSE),Abfalldokumentation!$W1433)</f>
        <v>VOS VEG-SCH-WÜRZIG-VAKU</v>
      </c>
      <c r="N1433" s="94" t="str">
        <f>VLOOKUP(D1433,'Liste Gründe'!A:D,2,FALSE)</f>
        <v>Schimmel</v>
      </c>
      <c r="O1433" s="92" t="str">
        <f>IF(ISBLANK(F1433),VLOOKUP(Abfalldokumentation!$X1433,'Liste Gründe'!A:D,3,FALSE),F1433)</f>
        <v>VOS &gt; Einsatz</v>
      </c>
      <c r="P1433" s="94" t="str">
        <f>IF(ISBLANK(Abfalldokumentation!$G1433),"-",Abfalldokumentation!$G1433)</f>
        <v>-</v>
      </c>
      <c r="Q1433" s="93">
        <f t="shared" si="155"/>
        <v>43</v>
      </c>
      <c r="R1433" s="94" t="str">
        <f t="shared" si="156"/>
        <v>Produkte</v>
      </c>
      <c r="S1433" s="94" t="str">
        <f t="shared" si="157"/>
        <v>BUs</v>
      </c>
      <c r="T1433" s="94" t="str">
        <f t="shared" si="158"/>
        <v>Symptome</v>
      </c>
      <c r="U1433" s="94">
        <f>IFERROR(VLOOKUP(Abfalldokumentation!$W1433,Kennzahlen!S:U,3,FALSE)*Abfalldokumentation!$J1433,"0")</f>
        <v>285.78399999999999</v>
      </c>
      <c r="V1433" s="93" t="str">
        <f>IF(ISBLANK(A1433),VLOOKUP(Abfalldokumentation!$W1433,'Linien - BU'!R:S,2,FALSE),A1433)</f>
        <v>BU3</v>
      </c>
      <c r="W1433" s="95">
        <f t="shared" si="159"/>
        <v>49900002</v>
      </c>
      <c r="X1433" s="108">
        <f t="shared" si="160"/>
        <v>12</v>
      </c>
      <c r="Z1433"/>
      <c r="AA1433"/>
      <c r="AB1433" s="3"/>
      <c r="AC1433" s="34"/>
      <c r="AD1433" s="3"/>
      <c r="AH1433" s="34"/>
      <c r="AK1433" s="3"/>
      <c r="AN1433" s="3"/>
      <c r="AO1433" s="3"/>
      <c r="AP1433" s="3"/>
    </row>
    <row r="1434" spans="1:42" ht="30" customHeight="1" x14ac:dyDescent="0.25">
      <c r="A1434" s="50" t="s">
        <v>8</v>
      </c>
      <c r="B1434" s="51">
        <v>49900002</v>
      </c>
      <c r="C1434" s="51">
        <v>284</v>
      </c>
      <c r="D1434" s="51">
        <v>42</v>
      </c>
      <c r="E1434" s="52">
        <v>44498</v>
      </c>
      <c r="F1434" s="53"/>
      <c r="G1434" s="51"/>
      <c r="H1434" s="65" t="str">
        <f>IFERROR(VLOOKUP(Abfalldokumentation!$B1434,Artikel!A:C,3,FALSE),Abfalldokumentation!$B1434)</f>
        <v>VOS VEG-SCH-WÜRZIG-VAKU</v>
      </c>
      <c r="I1434" s="96" t="str">
        <f>VLOOKUP(V1434,'Linien - BU'!A:B,2,FALSE)</f>
        <v>BU3</v>
      </c>
      <c r="J1434" s="97">
        <f t="shared" si="154"/>
        <v>284</v>
      </c>
      <c r="K1434" s="98">
        <f>Abfalldokumentation!$E1434</f>
        <v>44498</v>
      </c>
      <c r="L1434" s="97" t="str">
        <f>IFERROR(IF(AND(OR(Abfalldokumentation!$I1434="BU3",Abfalldokumentation!$I1434="Verkauf"),Abfalldokumentation!$N1434="Schimmel",Abfalldokumentation!$O1434="keinen Abnehmer/kein Schälpersonal"),"Div. Zipfel, ES ohne Verwendung",VLOOKUP(Abfalldokumentation!$M1434,Produktgruppen!A:B,2,FALSE)),"-")</f>
        <v>vegan</v>
      </c>
      <c r="M1434" s="99" t="str">
        <f>IFERROR(VLOOKUP(Abfalldokumentation!$W1434,Artikel!A:C,3,FALSE),Abfalldokumentation!$W1434)</f>
        <v>VOS VEG-SCH-WÜRZIG-VAKU</v>
      </c>
      <c r="N1434" s="100" t="str">
        <f>VLOOKUP(D1434,'Liste Gründe'!A:D,2,FALSE)</f>
        <v>Rest</v>
      </c>
      <c r="O1434" s="98" t="str">
        <f>IF(ISBLANK(F1434),VLOOKUP(Abfalldokumentation!$X1434,'Liste Gründe'!A:D,3,FALSE),F1434)</f>
        <v>Schmutz</v>
      </c>
      <c r="P1434" s="100" t="str">
        <f>IF(ISBLANK(Abfalldokumentation!$G1434),"-",Abfalldokumentation!$G1434)</f>
        <v>-</v>
      </c>
      <c r="Q1434" s="99">
        <f t="shared" si="155"/>
        <v>43</v>
      </c>
      <c r="R1434" s="100" t="str">
        <f t="shared" si="156"/>
        <v>Produkte</v>
      </c>
      <c r="S1434" s="100" t="str">
        <f t="shared" si="157"/>
        <v>BUs</v>
      </c>
      <c r="T1434" s="100" t="str">
        <f t="shared" si="158"/>
        <v>Symptome</v>
      </c>
      <c r="U1434" s="100">
        <f>IFERROR(VLOOKUP(Abfalldokumentation!$W1434,Kennzahlen!S:U,3,FALSE)*Abfalldokumentation!$J1434,"0")</f>
        <v>145.976</v>
      </c>
      <c r="V1434" s="99" t="str">
        <f>IF(ISBLANK(A1434),VLOOKUP(Abfalldokumentation!$W1434,'Linien - BU'!R:S,2,FALSE),A1434)</f>
        <v>BU3</v>
      </c>
      <c r="W1434" s="95">
        <f t="shared" si="159"/>
        <v>49900002</v>
      </c>
      <c r="X1434" s="108">
        <f t="shared" si="160"/>
        <v>42</v>
      </c>
      <c r="Z1434"/>
      <c r="AA1434"/>
      <c r="AB1434" s="3"/>
      <c r="AC1434" s="34"/>
      <c r="AD1434" s="3"/>
      <c r="AH1434" s="34"/>
      <c r="AK1434" s="3"/>
      <c r="AN1434" s="3"/>
      <c r="AO1434" s="3"/>
      <c r="AP1434" s="3"/>
    </row>
    <row r="1435" spans="1:42" ht="30" customHeight="1" x14ac:dyDescent="0.25">
      <c r="A1435" s="56" t="s">
        <v>140</v>
      </c>
      <c r="B1435" s="57" t="s">
        <v>36</v>
      </c>
      <c r="C1435" s="57">
        <v>9.8000000000000007</v>
      </c>
      <c r="D1435" s="57">
        <v>74</v>
      </c>
      <c r="E1435" s="58">
        <v>44498</v>
      </c>
      <c r="F1435" s="59"/>
      <c r="G1435" s="57"/>
      <c r="H1435" s="66" t="str">
        <f>IFERROR(VLOOKUP(Abfalldokumentation!$B1435,Artikel!A:C,3,FALSE),Abfalldokumentation!$B1435)</f>
        <v>-</v>
      </c>
      <c r="I1435" s="90" t="str">
        <f>VLOOKUP(V1435,'Linien - BU'!A:B,2,FALSE)</f>
        <v>Rest</v>
      </c>
      <c r="J1435" s="91">
        <f t="shared" si="154"/>
        <v>9.8000000000000007</v>
      </c>
      <c r="K1435" s="92">
        <f>Abfalldokumentation!$E1435</f>
        <v>44498</v>
      </c>
      <c r="L1435" s="91" t="str">
        <f>IFERROR(IF(AND(OR(Abfalldokumentation!$I1435="BU3",Abfalldokumentation!$I1435="Verkauf"),Abfalldokumentation!$N1435="Schimmel",Abfalldokumentation!$O1435="keinen Abnehmer/kein Schälpersonal"),"Div. Zipfel, ES ohne Verwendung",VLOOKUP(Abfalldokumentation!$M1435,Produktgruppen!A:B,2,FALSE)),"-")</f>
        <v>Rest</v>
      </c>
      <c r="M1435" s="93" t="str">
        <f>IFERROR(VLOOKUP(Abfalldokumentation!$W1435,Artikel!A:C,3,FALSE),Abfalldokumentation!$W1435)</f>
        <v>-</v>
      </c>
      <c r="N1435" s="94" t="str">
        <f>VLOOKUP(D1435,'Liste Gründe'!A:D,2,FALSE)</f>
        <v>Qualitätssicherung</v>
      </c>
      <c r="O1435" s="92" t="str">
        <f>IF(ISBLANK(F1435),VLOOKUP(Abfalldokumentation!$X1435,'Liste Gründe'!A:D,3,FALSE),F1435)</f>
        <v>Sensorik</v>
      </c>
      <c r="P1435" s="94" t="str">
        <f>IF(ISBLANK(Abfalldokumentation!$G1435),"-",Abfalldokumentation!$G1435)</f>
        <v>-</v>
      </c>
      <c r="Q1435" s="93">
        <f t="shared" si="155"/>
        <v>43</v>
      </c>
      <c r="R1435" s="94" t="str">
        <f t="shared" si="156"/>
        <v>Produkte</v>
      </c>
      <c r="S1435" s="94" t="str">
        <f t="shared" si="157"/>
        <v>BUs</v>
      </c>
      <c r="T1435" s="94" t="str">
        <f t="shared" si="158"/>
        <v>Symptome</v>
      </c>
      <c r="U1435" s="94" t="str">
        <f>IFERROR(VLOOKUP(Abfalldokumentation!$W1435,Kennzahlen!S:U,3,FALSE)*Abfalldokumentation!$J1435,"0")</f>
        <v>0</v>
      </c>
      <c r="V1435" s="93" t="str">
        <f>IF(ISBLANK(A1435),VLOOKUP(Abfalldokumentation!$W1435,'Linien - BU'!R:S,2,FALSE),A1435)</f>
        <v>QM</v>
      </c>
      <c r="W1435" s="95" t="str">
        <f t="shared" si="159"/>
        <v>-</v>
      </c>
      <c r="X1435" s="108">
        <f t="shared" si="160"/>
        <v>74</v>
      </c>
      <c r="Z1435"/>
      <c r="AA1435"/>
      <c r="AB1435" s="3"/>
      <c r="AC1435" s="34"/>
      <c r="AD1435" s="3"/>
      <c r="AH1435" s="34"/>
      <c r="AK1435" s="3"/>
      <c r="AN1435" s="3"/>
      <c r="AO1435" s="3"/>
      <c r="AP1435" s="3"/>
    </row>
    <row r="1436" spans="1:42" ht="30" customHeight="1" x14ac:dyDescent="0.25">
      <c r="A1436" s="50" t="s">
        <v>59</v>
      </c>
      <c r="B1436" s="51" t="s">
        <v>36</v>
      </c>
      <c r="C1436" s="51">
        <v>20</v>
      </c>
      <c r="D1436" s="51">
        <v>72</v>
      </c>
      <c r="E1436" s="52">
        <v>44498</v>
      </c>
      <c r="F1436" s="53"/>
      <c r="G1436" s="51"/>
      <c r="H1436" s="65" t="str">
        <f>IFERROR(VLOOKUP(Abfalldokumentation!$B1436,Artikel!A:C,3,FALSE),Abfalldokumentation!$B1436)</f>
        <v>-</v>
      </c>
      <c r="I1436" s="96" t="str">
        <f>VLOOKUP(V1436,'Linien - BU'!A:B,2,FALSE)</f>
        <v>Rest</v>
      </c>
      <c r="J1436" s="97">
        <f t="shared" si="154"/>
        <v>20</v>
      </c>
      <c r="K1436" s="98">
        <f>Abfalldokumentation!$E1436</f>
        <v>44498</v>
      </c>
      <c r="L1436" s="97" t="str">
        <f>IFERROR(IF(AND(OR(Abfalldokumentation!$I1436="BU3",Abfalldokumentation!$I1436="Verkauf"),Abfalldokumentation!$N1436="Schimmel",Abfalldokumentation!$O1436="keinen Abnehmer/kein Schälpersonal"),"Div. Zipfel, ES ohne Verwendung",VLOOKUP(Abfalldokumentation!$M1436,Produktgruppen!A:B,2,FALSE)),"-")</f>
        <v>Rest</v>
      </c>
      <c r="M1436" s="99" t="str">
        <f>IFERROR(VLOOKUP(Abfalldokumentation!$W1436,Artikel!A:C,3,FALSE),Abfalldokumentation!$W1436)</f>
        <v>-</v>
      </c>
      <c r="N1436" s="100" t="str">
        <f>VLOOKUP(D1436,'Liste Gründe'!A:D,2,FALSE)</f>
        <v>Qualitätssicherung</v>
      </c>
      <c r="O1436" s="98" t="str">
        <f>IF(ISBLANK(F1436),VLOOKUP(Abfalldokumentation!$X1436,'Liste Gründe'!A:D,3,FALSE),F1436)</f>
        <v>Muster</v>
      </c>
      <c r="P1436" s="100" t="str">
        <f>IF(ISBLANK(Abfalldokumentation!$G1436),"-",Abfalldokumentation!$G1436)</f>
        <v>-</v>
      </c>
      <c r="Q1436" s="99">
        <f t="shared" si="155"/>
        <v>43</v>
      </c>
      <c r="R1436" s="100" t="str">
        <f t="shared" si="156"/>
        <v>Produkte</v>
      </c>
      <c r="S1436" s="100" t="str">
        <f t="shared" si="157"/>
        <v>BUs</v>
      </c>
      <c r="T1436" s="100" t="str">
        <f t="shared" si="158"/>
        <v>Symptome</v>
      </c>
      <c r="U1436" s="100" t="str">
        <f>IFERROR(VLOOKUP(Abfalldokumentation!$W1436,Kennzahlen!S:U,3,FALSE)*Abfalldokumentation!$J1436,"0")</f>
        <v>0</v>
      </c>
      <c r="V1436" s="99" t="str">
        <f>IF(ISBLANK(A1436),VLOOKUP(Abfalldokumentation!$W1436,'Linien - BU'!R:S,2,FALSE),A1436)</f>
        <v>Labor</v>
      </c>
      <c r="W1436" s="95" t="str">
        <f t="shared" si="159"/>
        <v>-</v>
      </c>
      <c r="X1436" s="108">
        <f t="shared" si="160"/>
        <v>72</v>
      </c>
      <c r="Z1436"/>
      <c r="AA1436"/>
      <c r="AB1436" s="3"/>
      <c r="AC1436" s="34"/>
      <c r="AD1436" s="3"/>
      <c r="AH1436" s="34"/>
      <c r="AK1436" s="3"/>
      <c r="AN1436" s="3"/>
      <c r="AO1436" s="3"/>
      <c r="AP1436" s="3"/>
    </row>
    <row r="1437" spans="1:42" ht="30" customHeight="1" x14ac:dyDescent="0.25">
      <c r="A1437" s="56" t="s">
        <v>63</v>
      </c>
      <c r="B1437" s="57" t="s">
        <v>36</v>
      </c>
      <c r="C1437" s="71">
        <v>81.8</v>
      </c>
      <c r="D1437" s="57">
        <v>30</v>
      </c>
      <c r="E1437" s="58">
        <v>44498</v>
      </c>
      <c r="F1437" s="59"/>
      <c r="G1437" s="57"/>
      <c r="H1437" s="66" t="str">
        <f>IFERROR(VLOOKUP(Abfalldokumentation!$B1437,Artikel!A:C,3,FALSE),Abfalldokumentation!$B1437)</f>
        <v>-</v>
      </c>
      <c r="I1437" s="90" t="str">
        <f>VLOOKUP(V1437,'Linien - BU'!A:B,2,FALSE)</f>
        <v>BU1</v>
      </c>
      <c r="J1437" s="91">
        <f t="shared" si="154"/>
        <v>81.8</v>
      </c>
      <c r="K1437" s="92">
        <f>Abfalldokumentation!$E1437</f>
        <v>44498</v>
      </c>
      <c r="L1437" s="91" t="str">
        <f>IFERROR(IF(AND(OR(Abfalldokumentation!$I1437="BU3",Abfalldokumentation!$I1437="Verkauf"),Abfalldokumentation!$N1437="Schimmel",Abfalldokumentation!$O1437="keinen Abnehmer/kein Schälpersonal"),"Div. Zipfel, ES ohne Verwendung",VLOOKUP(Abfalldokumentation!$M1437,Produktgruppen!A:B,2,FALSE)),"-")</f>
        <v>Rest</v>
      </c>
      <c r="M1437" s="93" t="str">
        <f>IFERROR(VLOOKUP(Abfalldokumentation!$W1437,Artikel!A:C,3,FALSE),Abfalldokumentation!$W1437)</f>
        <v>-</v>
      </c>
      <c r="N1437" s="94" t="str">
        <f>VLOOKUP(D1437,'Liste Gründe'!A:D,2,FALSE)</f>
        <v>Linienbezogen</v>
      </c>
      <c r="O1437" s="92" t="str">
        <f>IF(ISBLANK(F1437),VLOOKUP(Abfalldokumentation!$X1437,'Liste Gründe'!A:D,3,FALSE),F1437)</f>
        <v>Maschinenabfall</v>
      </c>
      <c r="P1437" s="94" t="str">
        <f>IF(ISBLANK(Abfalldokumentation!$G1437),"-",Abfalldokumentation!$G1437)</f>
        <v>-</v>
      </c>
      <c r="Q1437" s="93">
        <f t="shared" si="155"/>
        <v>43</v>
      </c>
      <c r="R1437" s="94" t="str">
        <f t="shared" si="156"/>
        <v>Produkte</v>
      </c>
      <c r="S1437" s="94" t="str">
        <f t="shared" si="157"/>
        <v>BUs</v>
      </c>
      <c r="T1437" s="94" t="str">
        <f t="shared" si="158"/>
        <v>Symptome</v>
      </c>
      <c r="U1437" s="94" t="str">
        <f>IFERROR(VLOOKUP(Abfalldokumentation!$W1437,Kennzahlen!S:U,3,FALSE)*Abfalldokumentation!$J1437,"0")</f>
        <v>0</v>
      </c>
      <c r="V1437" s="93" t="str">
        <f>IF(ISBLANK(A1437),VLOOKUP(Abfalldokumentation!$W1437,'Linien - BU'!R:S,2,FALSE),A1437)</f>
        <v>Abfüllung</v>
      </c>
      <c r="W1437" s="95" t="str">
        <f t="shared" si="159"/>
        <v>-</v>
      </c>
      <c r="X1437" s="108">
        <f t="shared" si="160"/>
        <v>30</v>
      </c>
      <c r="Z1437"/>
      <c r="AA1437"/>
      <c r="AB1437" s="3"/>
      <c r="AC1437" s="34"/>
      <c r="AD1437" s="3"/>
      <c r="AH1437" s="34"/>
      <c r="AK1437" s="3"/>
      <c r="AN1437" s="3"/>
      <c r="AO1437" s="3"/>
      <c r="AP1437" s="3"/>
    </row>
    <row r="1438" spans="1:42" ht="30" customHeight="1" x14ac:dyDescent="0.25">
      <c r="A1438" s="50" t="s">
        <v>37</v>
      </c>
      <c r="B1438" s="51" t="s">
        <v>36</v>
      </c>
      <c r="C1438" s="51">
        <v>51.2</v>
      </c>
      <c r="D1438" s="51">
        <v>30</v>
      </c>
      <c r="E1438" s="52">
        <v>44498</v>
      </c>
      <c r="F1438" s="53"/>
      <c r="G1438" s="51"/>
      <c r="H1438" s="65" t="str">
        <f>IFERROR(VLOOKUP(Abfalldokumentation!$B1438,Artikel!A:C,3,FALSE),Abfalldokumentation!$B1438)</f>
        <v>-</v>
      </c>
      <c r="I1438" s="96" t="str">
        <f>VLOOKUP(V1438,'Linien - BU'!A:B,2,FALSE)</f>
        <v>BU3</v>
      </c>
      <c r="J1438" s="97">
        <f t="shared" si="154"/>
        <v>51.2</v>
      </c>
      <c r="K1438" s="98">
        <f>Abfalldokumentation!$E1438</f>
        <v>44498</v>
      </c>
      <c r="L1438" s="97" t="str">
        <f>IFERROR(IF(AND(OR(Abfalldokumentation!$I1438="BU3",Abfalldokumentation!$I1438="Verkauf"),Abfalldokumentation!$N1438="Schimmel",Abfalldokumentation!$O1438="keinen Abnehmer/kein Schälpersonal"),"Div. Zipfel, ES ohne Verwendung",VLOOKUP(Abfalldokumentation!$M1438,Produktgruppen!A:B,2,FALSE)),"-")</f>
        <v>Rest</v>
      </c>
      <c r="M1438" s="99" t="str">
        <f>IFERROR(VLOOKUP(Abfalldokumentation!$W1438,Artikel!A:C,3,FALSE),Abfalldokumentation!$W1438)</f>
        <v>-</v>
      </c>
      <c r="N1438" s="100" t="str">
        <f>VLOOKUP(D1438,'Liste Gründe'!A:D,2,FALSE)</f>
        <v>Linienbezogen</v>
      </c>
      <c r="O1438" s="98" t="str">
        <f>IF(ISBLANK(F1438),VLOOKUP(Abfalldokumentation!$X1438,'Liste Gründe'!A:D,3,FALSE),F1438)</f>
        <v>Maschinenabfall</v>
      </c>
      <c r="P1438" s="100" t="str">
        <f>IF(ISBLANK(Abfalldokumentation!$G1438),"-",Abfalldokumentation!$G1438)</f>
        <v>-</v>
      </c>
      <c r="Q1438" s="99">
        <f t="shared" si="155"/>
        <v>43</v>
      </c>
      <c r="R1438" s="100" t="str">
        <f t="shared" si="156"/>
        <v>Produkte</v>
      </c>
      <c r="S1438" s="100" t="str">
        <f t="shared" si="157"/>
        <v>BUs</v>
      </c>
      <c r="T1438" s="100" t="str">
        <f t="shared" si="158"/>
        <v>Symptome</v>
      </c>
      <c r="U1438" s="100" t="str">
        <f>IFERROR(VLOOKUP(Abfalldokumentation!$W1438,Kennzahlen!S:U,3,FALSE)*Abfalldokumentation!$J1438,"0")</f>
        <v>0</v>
      </c>
      <c r="V1438" s="99" t="str">
        <f>IF(ISBLANK(A1438),VLOOKUP(Abfalldokumentation!$W1438,'Linien - BU'!R:S,2,FALSE),A1438)</f>
        <v>L33</v>
      </c>
      <c r="W1438" s="95" t="str">
        <f t="shared" si="159"/>
        <v>-</v>
      </c>
      <c r="X1438" s="108">
        <f t="shared" si="160"/>
        <v>30</v>
      </c>
      <c r="Z1438"/>
      <c r="AA1438"/>
      <c r="AB1438" s="3"/>
      <c r="AC1438" s="34"/>
      <c r="AD1438" s="3"/>
      <c r="AH1438" s="34"/>
      <c r="AK1438" s="3"/>
      <c r="AN1438" s="3"/>
      <c r="AO1438" s="3"/>
      <c r="AP1438" s="3"/>
    </row>
    <row r="1439" spans="1:42" ht="30" customHeight="1" x14ac:dyDescent="0.25">
      <c r="A1439" s="56" t="s">
        <v>59</v>
      </c>
      <c r="B1439" s="57" t="s">
        <v>36</v>
      </c>
      <c r="C1439" s="57">
        <v>2.4</v>
      </c>
      <c r="D1439" s="57">
        <v>74</v>
      </c>
      <c r="E1439" s="58">
        <v>44498</v>
      </c>
      <c r="F1439" s="59"/>
      <c r="G1439" s="57"/>
      <c r="H1439" s="66" t="str">
        <f>IFERROR(VLOOKUP(Abfalldokumentation!$B1439,Artikel!A:C,3,FALSE),Abfalldokumentation!$B1439)</f>
        <v>-</v>
      </c>
      <c r="I1439" s="90" t="str">
        <f>VLOOKUP(V1439,'Linien - BU'!A:B,2,FALSE)</f>
        <v>Rest</v>
      </c>
      <c r="J1439" s="91">
        <f t="shared" si="154"/>
        <v>2.4</v>
      </c>
      <c r="K1439" s="92">
        <f>Abfalldokumentation!$E1439</f>
        <v>44498</v>
      </c>
      <c r="L1439" s="91" t="str">
        <f>IFERROR(IF(AND(OR(Abfalldokumentation!$I1439="BU3",Abfalldokumentation!$I1439="Verkauf"),Abfalldokumentation!$N1439="Schimmel",Abfalldokumentation!$O1439="keinen Abnehmer/kein Schälpersonal"),"Div. Zipfel, ES ohne Verwendung",VLOOKUP(Abfalldokumentation!$M1439,Produktgruppen!A:B,2,FALSE)),"-")</f>
        <v>Rest</v>
      </c>
      <c r="M1439" s="93" t="str">
        <f>IFERROR(VLOOKUP(Abfalldokumentation!$W1439,Artikel!A:C,3,FALSE),Abfalldokumentation!$W1439)</f>
        <v>-</v>
      </c>
      <c r="N1439" s="94" t="str">
        <f>VLOOKUP(D1439,'Liste Gründe'!A:D,2,FALSE)</f>
        <v>Qualitätssicherung</v>
      </c>
      <c r="O1439" s="92" t="str">
        <f>IF(ISBLANK(F1439),VLOOKUP(Abfalldokumentation!$X1439,'Liste Gründe'!A:D,3,FALSE),F1439)</f>
        <v>Sensorik</v>
      </c>
      <c r="P1439" s="94" t="str">
        <f>IF(ISBLANK(Abfalldokumentation!$G1439),"-",Abfalldokumentation!$G1439)</f>
        <v>-</v>
      </c>
      <c r="Q1439" s="93">
        <f t="shared" si="155"/>
        <v>43</v>
      </c>
      <c r="R1439" s="94" t="str">
        <f t="shared" si="156"/>
        <v>Produkte</v>
      </c>
      <c r="S1439" s="94" t="str">
        <f t="shared" si="157"/>
        <v>BUs</v>
      </c>
      <c r="T1439" s="94" t="str">
        <f t="shared" si="158"/>
        <v>Symptome</v>
      </c>
      <c r="U1439" s="94" t="str">
        <f>IFERROR(VLOOKUP(Abfalldokumentation!$W1439,Kennzahlen!S:U,3,FALSE)*Abfalldokumentation!$J1439,"0")</f>
        <v>0</v>
      </c>
      <c r="V1439" s="93" t="str">
        <f>IF(ISBLANK(A1439),VLOOKUP(Abfalldokumentation!$W1439,'Linien - BU'!R:S,2,FALSE),A1439)</f>
        <v>Labor</v>
      </c>
      <c r="W1439" s="95" t="str">
        <f t="shared" si="159"/>
        <v>-</v>
      </c>
      <c r="X1439" s="108">
        <f t="shared" si="160"/>
        <v>74</v>
      </c>
      <c r="Z1439"/>
      <c r="AA1439"/>
      <c r="AB1439" s="3"/>
      <c r="AC1439" s="34"/>
      <c r="AD1439" s="3"/>
      <c r="AH1439" s="34"/>
      <c r="AK1439" s="3"/>
      <c r="AN1439" s="3"/>
      <c r="AO1439" s="3"/>
      <c r="AP1439" s="3"/>
    </row>
    <row r="1440" spans="1:42" ht="30" customHeight="1" x14ac:dyDescent="0.25">
      <c r="A1440" s="50" t="s">
        <v>140</v>
      </c>
      <c r="B1440" s="51" t="s">
        <v>36</v>
      </c>
      <c r="C1440" s="51">
        <v>16</v>
      </c>
      <c r="D1440" s="51">
        <v>74</v>
      </c>
      <c r="E1440" s="52">
        <v>44498</v>
      </c>
      <c r="F1440" s="53"/>
      <c r="G1440" s="51"/>
      <c r="H1440" s="65" t="str">
        <f>IFERROR(VLOOKUP(Abfalldokumentation!$B1440,Artikel!A:C,3,FALSE),Abfalldokumentation!$B1440)</f>
        <v>-</v>
      </c>
      <c r="I1440" s="96" t="str">
        <f>VLOOKUP(V1440,'Linien - BU'!A:B,2,FALSE)</f>
        <v>Rest</v>
      </c>
      <c r="J1440" s="97">
        <f t="shared" si="154"/>
        <v>16</v>
      </c>
      <c r="K1440" s="98">
        <f>Abfalldokumentation!$E1440</f>
        <v>44498</v>
      </c>
      <c r="L1440" s="97" t="str">
        <f>IFERROR(IF(AND(OR(Abfalldokumentation!$I1440="BU3",Abfalldokumentation!$I1440="Verkauf"),Abfalldokumentation!$N1440="Schimmel",Abfalldokumentation!$O1440="keinen Abnehmer/kein Schälpersonal"),"Div. Zipfel, ES ohne Verwendung",VLOOKUP(Abfalldokumentation!$M1440,Produktgruppen!A:B,2,FALSE)),"-")</f>
        <v>Rest</v>
      </c>
      <c r="M1440" s="99" t="str">
        <f>IFERROR(VLOOKUP(Abfalldokumentation!$W1440,Artikel!A:C,3,FALSE),Abfalldokumentation!$W1440)</f>
        <v>-</v>
      </c>
      <c r="N1440" s="100" t="str">
        <f>VLOOKUP(D1440,'Liste Gründe'!A:D,2,FALSE)</f>
        <v>Qualitätssicherung</v>
      </c>
      <c r="O1440" s="98" t="str">
        <f>IF(ISBLANK(F1440),VLOOKUP(Abfalldokumentation!$X1440,'Liste Gründe'!A:D,3,FALSE),F1440)</f>
        <v>Sensorik</v>
      </c>
      <c r="P1440" s="100" t="str">
        <f>IF(ISBLANK(Abfalldokumentation!$G1440),"-",Abfalldokumentation!$G1440)</f>
        <v>-</v>
      </c>
      <c r="Q1440" s="99">
        <f t="shared" si="155"/>
        <v>43</v>
      </c>
      <c r="R1440" s="100" t="str">
        <f t="shared" si="156"/>
        <v>Produkte</v>
      </c>
      <c r="S1440" s="100" t="str">
        <f t="shared" si="157"/>
        <v>BUs</v>
      </c>
      <c r="T1440" s="100" t="str">
        <f t="shared" si="158"/>
        <v>Symptome</v>
      </c>
      <c r="U1440" s="100" t="str">
        <f>IFERROR(VLOOKUP(Abfalldokumentation!$W1440,Kennzahlen!S:U,3,FALSE)*Abfalldokumentation!$J1440,"0")</f>
        <v>0</v>
      </c>
      <c r="V1440" s="99" t="str">
        <f>IF(ISBLANK(A1440),VLOOKUP(Abfalldokumentation!$W1440,'Linien - BU'!R:S,2,FALSE),A1440)</f>
        <v>QM</v>
      </c>
      <c r="W1440" s="95" t="str">
        <f t="shared" si="159"/>
        <v>-</v>
      </c>
      <c r="X1440" s="108">
        <f t="shared" si="160"/>
        <v>74</v>
      </c>
      <c r="Z1440"/>
      <c r="AA1440"/>
      <c r="AB1440" s="3"/>
      <c r="AC1440" s="34"/>
      <c r="AD1440" s="3"/>
      <c r="AH1440" s="34"/>
      <c r="AK1440" s="3"/>
      <c r="AN1440" s="3"/>
      <c r="AO1440" s="3"/>
      <c r="AP1440" s="3"/>
    </row>
    <row r="1441" spans="1:42" ht="30" customHeight="1" x14ac:dyDescent="0.25">
      <c r="A1441" s="56" t="s">
        <v>59</v>
      </c>
      <c r="B1441" s="57" t="s">
        <v>36</v>
      </c>
      <c r="C1441" s="57">
        <v>66</v>
      </c>
      <c r="D1441" s="57">
        <v>73</v>
      </c>
      <c r="E1441" s="58">
        <v>44498</v>
      </c>
      <c r="F1441" s="59"/>
      <c r="G1441" s="57"/>
      <c r="H1441" s="66" t="str">
        <f>IFERROR(VLOOKUP(Abfalldokumentation!$B1441,Artikel!A:C,3,FALSE),Abfalldokumentation!$B1441)</f>
        <v>-</v>
      </c>
      <c r="I1441" s="90" t="str">
        <f>VLOOKUP(V1441,'Linien - BU'!A:B,2,FALSE)</f>
        <v>Rest</v>
      </c>
      <c r="J1441" s="91">
        <f t="shared" si="154"/>
        <v>66</v>
      </c>
      <c r="K1441" s="92">
        <f>Abfalldokumentation!$E1441</f>
        <v>44498</v>
      </c>
      <c r="L1441" s="91" t="str">
        <f>IFERROR(IF(AND(OR(Abfalldokumentation!$I1441="BU3",Abfalldokumentation!$I1441="Verkauf"),Abfalldokumentation!$N1441="Schimmel",Abfalldokumentation!$O1441="keinen Abnehmer/kein Schälpersonal"),"Div. Zipfel, ES ohne Verwendung",VLOOKUP(Abfalldokumentation!$M1441,Produktgruppen!A:B,2,FALSE)),"-")</f>
        <v>Rest</v>
      </c>
      <c r="M1441" s="93" t="str">
        <f>IFERROR(VLOOKUP(Abfalldokumentation!$W1441,Artikel!A:C,3,FALSE),Abfalldokumentation!$W1441)</f>
        <v>-</v>
      </c>
      <c r="N1441" s="94" t="str">
        <f>VLOOKUP(D1441,'Liste Gründe'!A:D,2,FALSE)</f>
        <v>Qualitätssicherung</v>
      </c>
      <c r="O1441" s="92" t="str">
        <f>IF(ISBLANK(F1441),VLOOKUP(Abfalldokumentation!$X1441,'Liste Gründe'!A:D,3,FALSE),F1441)</f>
        <v>Laborproben</v>
      </c>
      <c r="P1441" s="94" t="str">
        <f>IF(ISBLANK(Abfalldokumentation!$G1441),"-",Abfalldokumentation!$G1441)</f>
        <v>-</v>
      </c>
      <c r="Q1441" s="93">
        <f t="shared" si="155"/>
        <v>43</v>
      </c>
      <c r="R1441" s="94" t="str">
        <f t="shared" si="156"/>
        <v>Produkte</v>
      </c>
      <c r="S1441" s="94" t="str">
        <f t="shared" si="157"/>
        <v>BUs</v>
      </c>
      <c r="T1441" s="94" t="str">
        <f t="shared" si="158"/>
        <v>Symptome</v>
      </c>
      <c r="U1441" s="94" t="str">
        <f>IFERROR(VLOOKUP(Abfalldokumentation!$W1441,Kennzahlen!S:U,3,FALSE)*Abfalldokumentation!$J1441,"0")</f>
        <v>0</v>
      </c>
      <c r="V1441" s="93" t="str">
        <f>IF(ISBLANK(A1441),VLOOKUP(Abfalldokumentation!$W1441,'Linien - BU'!R:S,2,FALSE),A1441)</f>
        <v>Labor</v>
      </c>
      <c r="W1441" s="95" t="str">
        <f t="shared" si="159"/>
        <v>-</v>
      </c>
      <c r="X1441" s="108">
        <f t="shared" si="160"/>
        <v>73</v>
      </c>
      <c r="Z1441"/>
      <c r="AA1441"/>
      <c r="AB1441" s="3"/>
      <c r="AC1441" s="34"/>
      <c r="AD1441" s="3"/>
      <c r="AH1441" s="34"/>
      <c r="AK1441" s="3"/>
      <c r="AN1441" s="3"/>
      <c r="AO1441" s="3"/>
      <c r="AP1441" s="3"/>
    </row>
    <row r="1442" spans="1:42" ht="30" customHeight="1" x14ac:dyDescent="0.25">
      <c r="A1442" s="50" t="s">
        <v>8</v>
      </c>
      <c r="B1442" s="51" t="s">
        <v>36</v>
      </c>
      <c r="C1442" s="51">
        <v>285</v>
      </c>
      <c r="D1442" s="51">
        <v>30</v>
      </c>
      <c r="E1442" s="52">
        <v>44498</v>
      </c>
      <c r="F1442" s="53"/>
      <c r="G1442" s="51"/>
      <c r="H1442" s="65" t="str">
        <f>IFERROR(VLOOKUP(Abfalldokumentation!$B1442,Artikel!A:C,3,FALSE),Abfalldokumentation!$B1442)</f>
        <v>-</v>
      </c>
      <c r="I1442" s="96" t="str">
        <f>VLOOKUP(V1442,'Linien - BU'!A:B,2,FALSE)</f>
        <v>BU3</v>
      </c>
      <c r="J1442" s="97">
        <f t="shared" si="154"/>
        <v>285</v>
      </c>
      <c r="K1442" s="98">
        <f>Abfalldokumentation!$E1442</f>
        <v>44498</v>
      </c>
      <c r="L1442" s="97" t="str">
        <f>IFERROR(IF(AND(OR(Abfalldokumentation!$I1442="BU3",Abfalldokumentation!$I1442="Verkauf"),Abfalldokumentation!$N1442="Schimmel",Abfalldokumentation!$O1442="keinen Abnehmer/kein Schälpersonal"),"Div. Zipfel, ES ohne Verwendung",VLOOKUP(Abfalldokumentation!$M1442,Produktgruppen!A:B,2,FALSE)),"-")</f>
        <v>Rest</v>
      </c>
      <c r="M1442" s="99" t="str">
        <f>IFERROR(VLOOKUP(Abfalldokumentation!$W1442,Artikel!A:C,3,FALSE),Abfalldokumentation!$W1442)</f>
        <v>-</v>
      </c>
      <c r="N1442" s="100" t="str">
        <f>VLOOKUP(D1442,'Liste Gründe'!A:D,2,FALSE)</f>
        <v>Linienbezogen</v>
      </c>
      <c r="O1442" s="98" t="str">
        <f>IF(ISBLANK(F1442),VLOOKUP(Abfalldokumentation!$X1442,'Liste Gründe'!A:D,3,FALSE),F1442)</f>
        <v>Maschinenabfall</v>
      </c>
      <c r="P1442" s="100" t="str">
        <f>IF(ISBLANK(Abfalldokumentation!$G1442),"-",Abfalldokumentation!$G1442)</f>
        <v>-</v>
      </c>
      <c r="Q1442" s="99">
        <f t="shared" si="155"/>
        <v>43</v>
      </c>
      <c r="R1442" s="100" t="str">
        <f t="shared" si="156"/>
        <v>Produkte</v>
      </c>
      <c r="S1442" s="100" t="str">
        <f t="shared" si="157"/>
        <v>BUs</v>
      </c>
      <c r="T1442" s="100" t="str">
        <f t="shared" si="158"/>
        <v>Symptome</v>
      </c>
      <c r="U1442" s="100" t="str">
        <f>IFERROR(VLOOKUP(Abfalldokumentation!$W1442,Kennzahlen!S:U,3,FALSE)*Abfalldokumentation!$J1442,"0")</f>
        <v>0</v>
      </c>
      <c r="V1442" s="99" t="str">
        <f>IF(ISBLANK(A1442),VLOOKUP(Abfalldokumentation!$W1442,'Linien - BU'!R:S,2,FALSE),A1442)</f>
        <v>BU3</v>
      </c>
      <c r="W1442" s="95" t="str">
        <f t="shared" si="159"/>
        <v>-</v>
      </c>
      <c r="X1442" s="108">
        <f t="shared" si="160"/>
        <v>30</v>
      </c>
      <c r="Z1442"/>
      <c r="AA1442"/>
      <c r="AB1442" s="3"/>
      <c r="AC1442" s="34"/>
      <c r="AD1442" s="3"/>
      <c r="AH1442" s="34"/>
      <c r="AK1442" s="3"/>
      <c r="AN1442" s="3"/>
      <c r="AO1442" s="3"/>
      <c r="AP1442" s="3"/>
    </row>
    <row r="1443" spans="1:42" ht="30" customHeight="1" x14ac:dyDescent="0.25">
      <c r="A1443" s="56" t="s">
        <v>59</v>
      </c>
      <c r="B1443" s="57" t="s">
        <v>36</v>
      </c>
      <c r="C1443" s="57">
        <v>3.8</v>
      </c>
      <c r="D1443" s="57">
        <v>74</v>
      </c>
      <c r="E1443" s="58">
        <v>44498</v>
      </c>
      <c r="F1443" s="59"/>
      <c r="G1443" s="57"/>
      <c r="H1443" s="66" t="str">
        <f>IFERROR(VLOOKUP(Abfalldokumentation!$B1443,Artikel!A:C,3,FALSE),Abfalldokumentation!$B1443)</f>
        <v>-</v>
      </c>
      <c r="I1443" s="90" t="str">
        <f>VLOOKUP(V1443,'Linien - BU'!A:B,2,FALSE)</f>
        <v>Rest</v>
      </c>
      <c r="J1443" s="91">
        <f t="shared" si="154"/>
        <v>3.8</v>
      </c>
      <c r="K1443" s="92">
        <f>Abfalldokumentation!$E1443</f>
        <v>44498</v>
      </c>
      <c r="L1443" s="91" t="str">
        <f>IFERROR(IF(AND(OR(Abfalldokumentation!$I1443="BU3",Abfalldokumentation!$I1443="Verkauf"),Abfalldokumentation!$N1443="Schimmel",Abfalldokumentation!$O1443="keinen Abnehmer/kein Schälpersonal"),"Div. Zipfel, ES ohne Verwendung",VLOOKUP(Abfalldokumentation!$M1443,Produktgruppen!A:B,2,FALSE)),"-")</f>
        <v>Rest</v>
      </c>
      <c r="M1443" s="93" t="str">
        <f>IFERROR(VLOOKUP(Abfalldokumentation!$W1443,Artikel!A:C,3,FALSE),Abfalldokumentation!$W1443)</f>
        <v>-</v>
      </c>
      <c r="N1443" s="94" t="str">
        <f>VLOOKUP(D1443,'Liste Gründe'!A:D,2,FALSE)</f>
        <v>Qualitätssicherung</v>
      </c>
      <c r="O1443" s="92" t="str">
        <f>IF(ISBLANK(F1443),VLOOKUP(Abfalldokumentation!$X1443,'Liste Gründe'!A:D,3,FALSE),F1443)</f>
        <v>Sensorik</v>
      </c>
      <c r="P1443" s="94" t="str">
        <f>IF(ISBLANK(Abfalldokumentation!$G1443),"-",Abfalldokumentation!$G1443)</f>
        <v>-</v>
      </c>
      <c r="Q1443" s="93">
        <f t="shared" si="155"/>
        <v>43</v>
      </c>
      <c r="R1443" s="94" t="str">
        <f t="shared" si="156"/>
        <v>Produkte</v>
      </c>
      <c r="S1443" s="94" t="str">
        <f t="shared" si="157"/>
        <v>BUs</v>
      </c>
      <c r="T1443" s="94" t="str">
        <f t="shared" si="158"/>
        <v>Symptome</v>
      </c>
      <c r="U1443" s="94" t="str">
        <f>IFERROR(VLOOKUP(Abfalldokumentation!$W1443,Kennzahlen!S:U,3,FALSE)*Abfalldokumentation!$J1443,"0")</f>
        <v>0</v>
      </c>
      <c r="V1443" s="93" t="str">
        <f>IF(ISBLANK(A1443),VLOOKUP(Abfalldokumentation!$W1443,'Linien - BU'!R:S,2,FALSE),A1443)</f>
        <v>Labor</v>
      </c>
      <c r="W1443" s="95" t="str">
        <f t="shared" si="159"/>
        <v>-</v>
      </c>
      <c r="X1443" s="108">
        <f t="shared" si="160"/>
        <v>74</v>
      </c>
      <c r="Z1443"/>
      <c r="AA1443"/>
      <c r="AB1443" s="3"/>
      <c r="AC1443" s="34"/>
      <c r="AD1443" s="3"/>
      <c r="AH1443" s="34"/>
      <c r="AK1443" s="3"/>
      <c r="AN1443" s="3"/>
      <c r="AO1443" s="3"/>
      <c r="AP1443" s="3"/>
    </row>
    <row r="1444" spans="1:42" ht="30" customHeight="1" x14ac:dyDescent="0.25">
      <c r="A1444" s="50" t="s">
        <v>348</v>
      </c>
      <c r="B1444" s="51" t="s">
        <v>351</v>
      </c>
      <c r="C1444" s="51">
        <v>22</v>
      </c>
      <c r="D1444" s="51">
        <v>30</v>
      </c>
      <c r="E1444" s="52">
        <v>44498</v>
      </c>
      <c r="F1444" s="53"/>
      <c r="G1444" s="51"/>
      <c r="H1444" s="65" t="str">
        <f>IFERROR(VLOOKUP(Abfalldokumentation!$B1444,Artikel!A:C,3,FALSE),Abfalldokumentation!$B1444)</f>
        <v>RW natur</v>
      </c>
      <c r="I1444" s="96" t="str">
        <f>VLOOKUP(V1444,'Linien - BU'!A:B,2,FALSE)</f>
        <v>BU3</v>
      </c>
      <c r="J1444" s="97">
        <f t="shared" si="154"/>
        <v>22</v>
      </c>
      <c r="K1444" s="98">
        <f>Abfalldokumentation!$E1444</f>
        <v>44498</v>
      </c>
      <c r="L1444" s="97" t="str">
        <f>IFERROR(IF(AND(OR(Abfalldokumentation!$I1444="BU3",Abfalldokumentation!$I1444="Verkauf"),Abfalldokumentation!$N1444="Schimmel",Abfalldokumentation!$O1444="keinen Abnehmer/kein Schälpersonal"),"Div. Zipfel, ES ohne Verwendung",VLOOKUP(Abfalldokumentation!$M1444,Produktgruppen!A:B,2,FALSE)),"-")</f>
        <v>RW</v>
      </c>
      <c r="M1444" s="99" t="str">
        <f>IFERROR(VLOOKUP(Abfalldokumentation!$W1444,Artikel!A:C,3,FALSE),Abfalldokumentation!$W1444)</f>
        <v>RW natur</v>
      </c>
      <c r="N1444" s="100" t="str">
        <f>VLOOKUP(D1444,'Liste Gründe'!A:D,2,FALSE)</f>
        <v>Linienbezogen</v>
      </c>
      <c r="O1444" s="98" t="str">
        <f>IF(ISBLANK(F1444),VLOOKUP(Abfalldokumentation!$X1444,'Liste Gründe'!A:D,3,FALSE),F1444)</f>
        <v>Maschinenabfall</v>
      </c>
      <c r="P1444" s="100" t="str">
        <f>IF(ISBLANK(Abfalldokumentation!$G1444),"-",Abfalldokumentation!$G1444)</f>
        <v>-</v>
      </c>
      <c r="Q1444" s="99">
        <f t="shared" si="155"/>
        <v>43</v>
      </c>
      <c r="R1444" s="100" t="str">
        <f t="shared" si="156"/>
        <v>Produkte</v>
      </c>
      <c r="S1444" s="100" t="str">
        <f t="shared" si="157"/>
        <v>BUs</v>
      </c>
      <c r="T1444" s="100" t="str">
        <f t="shared" si="158"/>
        <v>Symptome</v>
      </c>
      <c r="U1444" s="100" t="str">
        <f>IFERROR(VLOOKUP(Abfalldokumentation!$W1444,Kennzahlen!S:U,3,FALSE)*Abfalldokumentation!$J1444,"0")</f>
        <v>0</v>
      </c>
      <c r="V1444" s="99" t="str">
        <f>IF(ISBLANK(A1444),VLOOKUP(Abfalldokumentation!$W1444,'Linien - BU'!R:S,2,FALSE),A1444)</f>
        <v>L9</v>
      </c>
      <c r="W1444" s="95" t="str">
        <f t="shared" si="159"/>
        <v>RW natur</v>
      </c>
      <c r="X1444" s="108">
        <f t="shared" si="160"/>
        <v>30</v>
      </c>
      <c r="Z1444"/>
      <c r="AA1444"/>
      <c r="AB1444" s="3"/>
      <c r="AC1444" s="34"/>
      <c r="AD1444" s="3"/>
      <c r="AH1444" s="34"/>
      <c r="AK1444" s="3"/>
      <c r="AN1444" s="3"/>
      <c r="AO1444" s="3"/>
      <c r="AP1444" s="3"/>
    </row>
    <row r="1445" spans="1:42" ht="30" customHeight="1" x14ac:dyDescent="0.25">
      <c r="A1445" s="56" t="s">
        <v>15096</v>
      </c>
      <c r="B1445" s="57" t="s">
        <v>15273</v>
      </c>
      <c r="C1445" s="57">
        <v>18</v>
      </c>
      <c r="D1445" s="57">
        <v>30</v>
      </c>
      <c r="E1445" s="58">
        <v>44498</v>
      </c>
      <c r="F1445" s="59"/>
      <c r="G1445" s="57"/>
      <c r="H1445" s="66" t="str">
        <f>IFERROR(VLOOKUP(Abfalldokumentation!$B1445,Artikel!A:C,3,FALSE),Abfalldokumentation!$B1445)</f>
        <v>RW naur</v>
      </c>
      <c r="I1445" s="90" t="str">
        <f>VLOOKUP(V1445,'Linien - BU'!A:B,2,FALSE)</f>
        <v>BU3</v>
      </c>
      <c r="J1445" s="91">
        <f t="shared" si="154"/>
        <v>18</v>
      </c>
      <c r="K1445" s="92">
        <f>Abfalldokumentation!$E1445</f>
        <v>44498</v>
      </c>
      <c r="L1445" s="91" t="str">
        <f>IFERROR(IF(AND(OR(Abfalldokumentation!$I1445="BU3",Abfalldokumentation!$I1445="Verkauf"),Abfalldokumentation!$N1445="Schimmel",Abfalldokumentation!$O1445="keinen Abnehmer/kein Schälpersonal"),"Div. Zipfel, ES ohne Verwendung",VLOOKUP(Abfalldokumentation!$M1445,Produktgruppen!A:B,2,FALSE)),"-")</f>
        <v>-</v>
      </c>
      <c r="M1445" s="93" t="str">
        <f>IFERROR(VLOOKUP(Abfalldokumentation!$W1445,Artikel!A:C,3,FALSE),Abfalldokumentation!$W1445)</f>
        <v>RW naur</v>
      </c>
      <c r="N1445" s="94" t="str">
        <f>VLOOKUP(D1445,'Liste Gründe'!A:D,2,FALSE)</f>
        <v>Linienbezogen</v>
      </c>
      <c r="O1445" s="92" t="str">
        <f>IF(ISBLANK(F1445),VLOOKUP(Abfalldokumentation!$X1445,'Liste Gründe'!A:D,3,FALSE),F1445)</f>
        <v>Maschinenabfall</v>
      </c>
      <c r="P1445" s="94" t="str">
        <f>IF(ISBLANK(Abfalldokumentation!$G1445),"-",Abfalldokumentation!$G1445)</f>
        <v>-</v>
      </c>
      <c r="Q1445" s="93">
        <f t="shared" si="155"/>
        <v>43</v>
      </c>
      <c r="R1445" s="94" t="str">
        <f t="shared" si="156"/>
        <v>Produkte</v>
      </c>
      <c r="S1445" s="94" t="str">
        <f t="shared" si="157"/>
        <v>BUs</v>
      </c>
      <c r="T1445" s="94" t="str">
        <f t="shared" si="158"/>
        <v>Symptome</v>
      </c>
      <c r="U1445" s="94" t="str">
        <f>IFERROR(VLOOKUP(Abfalldokumentation!$W1445,Kennzahlen!S:U,3,FALSE)*Abfalldokumentation!$J1445,"0")</f>
        <v>0</v>
      </c>
      <c r="V1445" s="93" t="str">
        <f>IF(ISBLANK(A1445),VLOOKUP(Abfalldokumentation!$W1445,'Linien - BU'!R:S,2,FALSE),A1445)</f>
        <v>L1</v>
      </c>
      <c r="W1445" s="95" t="str">
        <f t="shared" si="159"/>
        <v>RW naur</v>
      </c>
      <c r="X1445" s="108">
        <f t="shared" si="160"/>
        <v>30</v>
      </c>
      <c r="Z1445"/>
      <c r="AA1445"/>
      <c r="AB1445" s="3"/>
      <c r="AC1445" s="34"/>
      <c r="AD1445" s="3"/>
      <c r="AH1445" s="34"/>
      <c r="AK1445" s="3"/>
      <c r="AN1445" s="3"/>
      <c r="AO1445" s="3"/>
      <c r="AP1445" s="3"/>
    </row>
    <row r="1446" spans="1:42" ht="30" customHeight="1" x14ac:dyDescent="0.25">
      <c r="A1446" s="50" t="s">
        <v>372</v>
      </c>
      <c r="B1446" s="51" t="s">
        <v>15014</v>
      </c>
      <c r="C1446" s="51">
        <v>24.5</v>
      </c>
      <c r="D1446" s="51">
        <v>30</v>
      </c>
      <c r="E1446" s="52">
        <v>44498</v>
      </c>
      <c r="F1446" s="53"/>
      <c r="G1446" s="51"/>
      <c r="H1446" s="65" t="str">
        <f>IFERROR(VLOOKUP(Abfalldokumentation!$B1446,Artikel!A:C,3,FALSE),Abfalldokumentation!$B1446)</f>
        <v>Würfel</v>
      </c>
      <c r="I1446" s="96" t="str">
        <f>VLOOKUP(V1446,'Linien - BU'!A:B,2,FALSE)</f>
        <v>BU3</v>
      </c>
      <c r="J1446" s="97">
        <f t="shared" si="154"/>
        <v>24.5</v>
      </c>
      <c r="K1446" s="98">
        <f>Abfalldokumentation!$E1446</f>
        <v>44498</v>
      </c>
      <c r="L1446" s="97" t="str">
        <f>IFERROR(IF(AND(OR(Abfalldokumentation!$I1446="BU3",Abfalldokumentation!$I1446="Verkauf"),Abfalldokumentation!$N1446="Schimmel",Abfalldokumentation!$O1446="keinen Abnehmer/kein Schälpersonal"),"Div. Zipfel, ES ohne Verwendung",VLOOKUP(Abfalldokumentation!$M1446,Produktgruppen!A:B,2,FALSE)),"-")</f>
        <v>ABS</v>
      </c>
      <c r="M1446" s="99" t="str">
        <f>IFERROR(VLOOKUP(Abfalldokumentation!$W1446,Artikel!A:C,3,FALSE),Abfalldokumentation!$W1446)</f>
        <v>Würfel</v>
      </c>
      <c r="N1446" s="100" t="str">
        <f>VLOOKUP(D1446,'Liste Gründe'!A:D,2,FALSE)</f>
        <v>Linienbezogen</v>
      </c>
      <c r="O1446" s="98" t="str">
        <f>IF(ISBLANK(F1446),VLOOKUP(Abfalldokumentation!$X1446,'Liste Gründe'!A:D,3,FALSE),F1446)</f>
        <v>Maschinenabfall</v>
      </c>
      <c r="P1446" s="100" t="str">
        <f>IF(ISBLANK(Abfalldokumentation!$G1446),"-",Abfalldokumentation!$G1446)</f>
        <v>-</v>
      </c>
      <c r="Q1446" s="99">
        <f t="shared" si="155"/>
        <v>43</v>
      </c>
      <c r="R1446" s="100" t="str">
        <f t="shared" si="156"/>
        <v>Produkte</v>
      </c>
      <c r="S1446" s="100" t="str">
        <f t="shared" si="157"/>
        <v>BUs</v>
      </c>
      <c r="T1446" s="100" t="str">
        <f t="shared" si="158"/>
        <v>Symptome</v>
      </c>
      <c r="U1446" s="100" t="str">
        <f>IFERROR(VLOOKUP(Abfalldokumentation!$W1446,Kennzahlen!S:U,3,FALSE)*Abfalldokumentation!$J1446,"0")</f>
        <v>0</v>
      </c>
      <c r="V1446" s="99" t="str">
        <f>IF(ISBLANK(A1446),VLOOKUP(Abfalldokumentation!$W1446,'Linien - BU'!R:S,2,FALSE),A1446)</f>
        <v>L35</v>
      </c>
      <c r="W1446" s="95" t="str">
        <f t="shared" si="159"/>
        <v>Würfel</v>
      </c>
      <c r="X1446" s="108">
        <f t="shared" si="160"/>
        <v>30</v>
      </c>
      <c r="Z1446"/>
      <c r="AA1446"/>
      <c r="AB1446" s="3"/>
      <c r="AC1446" s="34"/>
      <c r="AD1446" s="3"/>
      <c r="AH1446" s="34"/>
      <c r="AK1446" s="3"/>
      <c r="AN1446" s="3"/>
      <c r="AO1446" s="3"/>
      <c r="AP1446" s="3"/>
    </row>
    <row r="1447" spans="1:42" ht="30" customHeight="1" x14ac:dyDescent="0.25">
      <c r="A1447" s="56" t="s">
        <v>74</v>
      </c>
      <c r="B1447" s="57" t="s">
        <v>36</v>
      </c>
      <c r="C1447" s="57">
        <v>30</v>
      </c>
      <c r="D1447" s="57">
        <v>30</v>
      </c>
      <c r="E1447" s="58">
        <v>44499</v>
      </c>
      <c r="F1447" s="59"/>
      <c r="G1447" s="57"/>
      <c r="H1447" s="66" t="str">
        <f>IFERROR(VLOOKUP(Abfalldokumentation!$B1447,Artikel!A:C,3,FALSE),Abfalldokumentation!$B1447)</f>
        <v>-</v>
      </c>
      <c r="I1447" s="90" t="str">
        <f>VLOOKUP(V1447,'Linien - BU'!A:B,2,FALSE)</f>
        <v>BU1</v>
      </c>
      <c r="J1447" s="91">
        <f t="shared" si="154"/>
        <v>30</v>
      </c>
      <c r="K1447" s="92">
        <f>Abfalldokumentation!$E1447</f>
        <v>44499</v>
      </c>
      <c r="L1447" s="91" t="str">
        <f>IFERROR(IF(AND(OR(Abfalldokumentation!$I1447="BU3",Abfalldokumentation!$I1447="Verkauf"),Abfalldokumentation!$N1447="Schimmel",Abfalldokumentation!$O1447="keinen Abnehmer/kein Schälpersonal"),"Div. Zipfel, ES ohne Verwendung",VLOOKUP(Abfalldokumentation!$M1447,Produktgruppen!A:B,2,FALSE)),"-")</f>
        <v>Rest</v>
      </c>
      <c r="M1447" s="93" t="str">
        <f>IFERROR(VLOOKUP(Abfalldokumentation!$W1447,Artikel!A:C,3,FALSE),Abfalldokumentation!$W1447)</f>
        <v>-</v>
      </c>
      <c r="N1447" s="94" t="str">
        <f>VLOOKUP(D1447,'Liste Gründe'!A:D,2,FALSE)</f>
        <v>Linienbezogen</v>
      </c>
      <c r="O1447" s="92" t="str">
        <f>IF(ISBLANK(F1447),VLOOKUP(Abfalldokumentation!$X1447,'Liste Gründe'!A:D,3,FALSE),F1447)</f>
        <v>Maschinenabfall</v>
      </c>
      <c r="P1447" s="94" t="str">
        <f>IF(ISBLANK(Abfalldokumentation!$G1447),"-",Abfalldokumentation!$G1447)</f>
        <v>-</v>
      </c>
      <c r="Q1447" s="93">
        <f t="shared" si="155"/>
        <v>43</v>
      </c>
      <c r="R1447" s="94" t="str">
        <f t="shared" si="156"/>
        <v>Produkte</v>
      </c>
      <c r="S1447" s="94" t="str">
        <f t="shared" si="157"/>
        <v>BUs</v>
      </c>
      <c r="T1447" s="94" t="str">
        <f t="shared" si="158"/>
        <v>Symptome</v>
      </c>
      <c r="U1447" s="94" t="str">
        <f>IFERROR(VLOOKUP(Abfalldokumentation!$W1447,Kennzahlen!S:U,3,FALSE)*Abfalldokumentation!$J1447,"0")</f>
        <v>0</v>
      </c>
      <c r="V1447" s="93" t="str">
        <f>IF(ISBLANK(A1447),VLOOKUP(Abfalldokumentation!$W1447,'Linien - BU'!R:S,2,FALSE),A1447)</f>
        <v>RWV</v>
      </c>
      <c r="W1447" s="95" t="str">
        <f t="shared" si="159"/>
        <v>-</v>
      </c>
      <c r="X1447" s="108">
        <f t="shared" si="160"/>
        <v>30</v>
      </c>
      <c r="Z1447"/>
      <c r="AA1447"/>
      <c r="AB1447" s="3"/>
      <c r="AC1447" s="34"/>
      <c r="AD1447" s="3"/>
      <c r="AH1447" s="34"/>
      <c r="AK1447" s="3"/>
      <c r="AN1447" s="3"/>
      <c r="AO1447" s="3"/>
      <c r="AP1447" s="3"/>
    </row>
    <row r="1448" spans="1:42" ht="30" customHeight="1" x14ac:dyDescent="0.25">
      <c r="A1448" s="50" t="s">
        <v>74</v>
      </c>
      <c r="B1448" s="51">
        <v>23500368</v>
      </c>
      <c r="C1448" s="51">
        <v>25</v>
      </c>
      <c r="D1448" s="51">
        <v>60</v>
      </c>
      <c r="E1448" s="52">
        <v>44502</v>
      </c>
      <c r="F1448" s="53"/>
      <c r="G1448" s="51"/>
      <c r="H1448" s="65" t="str">
        <f>IFERROR(VLOOKUP(Abfalldokumentation!$B1448,Artikel!A:C,3,FALSE),Abfalldokumentation!$B1448)</f>
        <v>RW NATUR-ALD-SCHÄLEN</v>
      </c>
      <c r="I1448" s="96" t="str">
        <f>VLOOKUP(V1448,'Linien - BU'!A:B,2,FALSE)</f>
        <v>BU1</v>
      </c>
      <c r="J1448" s="97">
        <f t="shared" si="154"/>
        <v>25</v>
      </c>
      <c r="K1448" s="98">
        <f>Abfalldokumentation!$E1448</f>
        <v>44502</v>
      </c>
      <c r="L1448" s="97" t="str">
        <f>IFERROR(IF(AND(OR(Abfalldokumentation!$I1448="BU3",Abfalldokumentation!$I1448="Verkauf"),Abfalldokumentation!$N1448="Schimmel",Abfalldokumentation!$O1448="keinen Abnehmer/kein Schälpersonal"),"Div. Zipfel, ES ohne Verwendung",VLOOKUP(Abfalldokumentation!$M1448,Produktgruppen!A:B,2,FALSE)),"-")</f>
        <v>-</v>
      </c>
      <c r="M1448" s="99" t="str">
        <f>IFERROR(VLOOKUP(Abfalldokumentation!$W1448,Artikel!A:C,3,FALSE),Abfalldokumentation!$W1448)</f>
        <v>RW NATUR-ALD-SCHÄLEN</v>
      </c>
      <c r="N1448" s="100" t="str">
        <f>VLOOKUP(D1448,'Liste Gründe'!A:D,2,FALSE)</f>
        <v>Rest</v>
      </c>
      <c r="O1448" s="98" t="str">
        <f>IF(ISBLANK(F1448),VLOOKUP(Abfalldokumentation!$X1448,'Liste Gründe'!A:D,3,FALSE),F1448)</f>
        <v>geschälte Rinde</v>
      </c>
      <c r="P1448" s="100" t="str">
        <f>IF(ISBLANK(Abfalldokumentation!$G1448),"-",Abfalldokumentation!$G1448)</f>
        <v>-</v>
      </c>
      <c r="Q1448" s="99">
        <f t="shared" si="155"/>
        <v>44</v>
      </c>
      <c r="R1448" s="100" t="str">
        <f t="shared" si="156"/>
        <v>Produkte</v>
      </c>
      <c r="S1448" s="100" t="str">
        <f t="shared" si="157"/>
        <v>BUs</v>
      </c>
      <c r="T1448" s="100" t="str">
        <f t="shared" si="158"/>
        <v>Symptome</v>
      </c>
      <c r="U1448" s="100" t="str">
        <f>IFERROR(VLOOKUP(Abfalldokumentation!$W1448,Kennzahlen!S:U,3,FALSE)*Abfalldokumentation!$J1448,"0")</f>
        <v>0</v>
      </c>
      <c r="V1448" s="99" t="str">
        <f>IF(ISBLANK(A1448),VLOOKUP(Abfalldokumentation!$W1448,'Linien - BU'!R:S,2,FALSE),A1448)</f>
        <v>RWV</v>
      </c>
      <c r="W1448" s="95">
        <f t="shared" si="159"/>
        <v>23500368</v>
      </c>
      <c r="X1448" s="108">
        <f t="shared" si="160"/>
        <v>60</v>
      </c>
      <c r="Z1448"/>
      <c r="AA1448"/>
      <c r="AB1448" s="3"/>
      <c r="AC1448" s="34"/>
      <c r="AD1448" s="3"/>
      <c r="AH1448" s="34"/>
      <c r="AK1448" s="3"/>
      <c r="AN1448" s="3"/>
      <c r="AO1448" s="3"/>
      <c r="AP1448" s="3"/>
    </row>
    <row r="1449" spans="1:42" ht="30" customHeight="1" x14ac:dyDescent="0.25">
      <c r="A1449" s="56" t="s">
        <v>74</v>
      </c>
      <c r="B1449" s="57">
        <v>23500374</v>
      </c>
      <c r="C1449" s="57">
        <v>10</v>
      </c>
      <c r="D1449" s="57">
        <v>60</v>
      </c>
      <c r="E1449" s="58">
        <v>44502</v>
      </c>
      <c r="F1449" s="59"/>
      <c r="G1449" s="57"/>
      <c r="H1449" s="66" t="str">
        <f>IFERROR(VLOOKUP(Abfalldokumentation!$B1449,Artikel!A:C,3,FALSE),Abfalldokumentation!$B1449)</f>
        <v>RW CHILI-ALD SCHÄLEN</v>
      </c>
      <c r="I1449" s="90" t="str">
        <f>VLOOKUP(V1449,'Linien - BU'!A:B,2,FALSE)</f>
        <v>BU1</v>
      </c>
      <c r="J1449" s="91">
        <f t="shared" si="154"/>
        <v>10</v>
      </c>
      <c r="K1449" s="92">
        <f>Abfalldokumentation!$E1449</f>
        <v>44502</v>
      </c>
      <c r="L1449" s="91" t="str">
        <f>IFERROR(IF(AND(OR(Abfalldokumentation!$I1449="BU3",Abfalldokumentation!$I1449="Verkauf"),Abfalldokumentation!$N1449="Schimmel",Abfalldokumentation!$O1449="keinen Abnehmer/kein Schälpersonal"),"Div. Zipfel, ES ohne Verwendung",VLOOKUP(Abfalldokumentation!$M1449,Produktgruppen!A:B,2,FALSE)),"-")</f>
        <v>-</v>
      </c>
      <c r="M1449" s="93" t="str">
        <f>IFERROR(VLOOKUP(Abfalldokumentation!$W1449,Artikel!A:C,3,FALSE),Abfalldokumentation!$W1449)</f>
        <v>RW CHILI-ALD SCHÄLEN</v>
      </c>
      <c r="N1449" s="94" t="str">
        <f>VLOOKUP(D1449,'Liste Gründe'!A:D,2,FALSE)</f>
        <v>Rest</v>
      </c>
      <c r="O1449" s="92" t="str">
        <f>IF(ISBLANK(F1449),VLOOKUP(Abfalldokumentation!$X1449,'Liste Gründe'!A:D,3,FALSE),F1449)</f>
        <v>geschälte Rinde</v>
      </c>
      <c r="P1449" s="94" t="str">
        <f>IF(ISBLANK(Abfalldokumentation!$G1449),"-",Abfalldokumentation!$G1449)</f>
        <v>-</v>
      </c>
      <c r="Q1449" s="93">
        <f t="shared" si="155"/>
        <v>44</v>
      </c>
      <c r="R1449" s="94" t="str">
        <f t="shared" si="156"/>
        <v>Produkte</v>
      </c>
      <c r="S1449" s="94" t="str">
        <f t="shared" si="157"/>
        <v>BUs</v>
      </c>
      <c r="T1449" s="94" t="str">
        <f t="shared" si="158"/>
        <v>Symptome</v>
      </c>
      <c r="U1449" s="94" t="str">
        <f>IFERROR(VLOOKUP(Abfalldokumentation!$W1449,Kennzahlen!S:U,3,FALSE)*Abfalldokumentation!$J1449,"0")</f>
        <v>0</v>
      </c>
      <c r="V1449" s="93" t="str">
        <f>IF(ISBLANK(A1449),VLOOKUP(Abfalldokumentation!$W1449,'Linien - BU'!R:S,2,FALSE),A1449)</f>
        <v>RWV</v>
      </c>
      <c r="W1449" s="95">
        <f t="shared" si="159"/>
        <v>23500374</v>
      </c>
      <c r="X1449" s="108">
        <f t="shared" si="160"/>
        <v>60</v>
      </c>
      <c r="Z1449"/>
      <c r="AA1449"/>
      <c r="AB1449" s="3"/>
      <c r="AC1449" s="34"/>
      <c r="AD1449" s="3"/>
      <c r="AH1449" s="34"/>
      <c r="AK1449" s="3"/>
      <c r="AN1449" s="3"/>
      <c r="AO1449" s="3"/>
      <c r="AP1449" s="3"/>
    </row>
    <row r="1450" spans="1:42" ht="30" customHeight="1" x14ac:dyDescent="0.25">
      <c r="A1450" s="50" t="s">
        <v>88</v>
      </c>
      <c r="B1450" s="51">
        <v>29500613</v>
      </c>
      <c r="C1450" s="51">
        <v>276</v>
      </c>
      <c r="D1450" s="51">
        <v>12</v>
      </c>
      <c r="E1450" s="52">
        <v>44502</v>
      </c>
      <c r="F1450" s="53" t="s">
        <v>15037</v>
      </c>
      <c r="G1450" s="51"/>
      <c r="H1450" s="65" t="str">
        <f>IFERROR(VLOOKUP(Abfalldokumentation!$B1450,Artikel!A:C,3,FALSE),Abfalldokumentation!$B1450)</f>
        <v>VOS Räucher extra natri</v>
      </c>
      <c r="I1450" s="96" t="str">
        <f>VLOOKUP(V1450,'Linien - BU'!A:B,2,FALSE)</f>
        <v>BU3</v>
      </c>
      <c r="J1450" s="97">
        <f t="shared" si="154"/>
        <v>276</v>
      </c>
      <c r="K1450" s="98">
        <f>Abfalldokumentation!$E1450</f>
        <v>44502</v>
      </c>
      <c r="L1450" s="97" t="str">
        <f>IFERROR(IF(AND(OR(Abfalldokumentation!$I1450="BU3",Abfalldokumentation!$I1450="Verkauf"),Abfalldokumentation!$N1450="Schimmel",Abfalldokumentation!$O1450="keinen Abnehmer/kein Schälpersonal"),"Div. Zipfel, ES ohne Verwendung",VLOOKUP(Abfalldokumentation!$M1450,Produktgruppen!A:B,2,FALSE)),"-")</f>
        <v>Vorschmelz</v>
      </c>
      <c r="M1450" s="99" t="str">
        <f>IFERROR(VLOOKUP(Abfalldokumentation!$W1450,Artikel!A:C,3,FALSE),Abfalldokumentation!$W1450)</f>
        <v>VOS Räucher extra natri</v>
      </c>
      <c r="N1450" s="100" t="str">
        <f>VLOOKUP(D1450,'Liste Gründe'!A:D,2,FALSE)</f>
        <v>Schimmel</v>
      </c>
      <c r="O1450" s="98" t="str">
        <f>IF(ISBLANK(F1450),VLOOKUP(Abfalldokumentation!$X1450,'Liste Gründe'!A:D,3,FALSE),F1450)</f>
        <v>VOS &gt; Einsatz</v>
      </c>
      <c r="P1450" s="100" t="str">
        <f>IF(ISBLANK(Abfalldokumentation!$G1450),"-",Abfalldokumentation!$G1450)</f>
        <v>-</v>
      </c>
      <c r="Q1450" s="99">
        <f t="shared" si="155"/>
        <v>44</v>
      </c>
      <c r="R1450" s="100" t="str">
        <f t="shared" si="156"/>
        <v>Produkte</v>
      </c>
      <c r="S1450" s="100" t="str">
        <f t="shared" si="157"/>
        <v>BUs</v>
      </c>
      <c r="T1450" s="100" t="str">
        <f t="shared" si="158"/>
        <v>Symptome</v>
      </c>
      <c r="U1450" s="100">
        <f>IFERROR(VLOOKUP(Abfalldokumentation!$W1450,Kennzahlen!S:U,3,FALSE)*Abfalldokumentation!$J1450,"0")</f>
        <v>138</v>
      </c>
      <c r="V1450" s="99" t="str">
        <f>IF(ISBLANK(A1450),VLOOKUP(Abfalldokumentation!$W1450,'Linien - BU'!R:S,2,FALSE),A1450)</f>
        <v>Bu3</v>
      </c>
      <c r="W1450" s="95">
        <f t="shared" si="159"/>
        <v>29500613</v>
      </c>
      <c r="X1450" s="108">
        <f t="shared" si="160"/>
        <v>12</v>
      </c>
      <c r="Z1450"/>
      <c r="AA1450"/>
      <c r="AB1450" s="3"/>
      <c r="AC1450" s="34"/>
      <c r="AD1450" s="3"/>
      <c r="AH1450" s="34"/>
      <c r="AK1450" s="3"/>
      <c r="AN1450" s="3"/>
      <c r="AO1450" s="3"/>
      <c r="AP1450" s="3"/>
    </row>
    <row r="1451" spans="1:42" ht="30" customHeight="1" x14ac:dyDescent="0.25">
      <c r="A1451" s="56" t="s">
        <v>8</v>
      </c>
      <c r="B1451" s="57">
        <v>29500622</v>
      </c>
      <c r="C1451" s="57">
        <v>453</v>
      </c>
      <c r="D1451" s="57">
        <v>12</v>
      </c>
      <c r="E1451" s="58">
        <v>44502</v>
      </c>
      <c r="F1451" s="59" t="s">
        <v>15037</v>
      </c>
      <c r="G1451" s="57"/>
      <c r="H1451" s="66" t="str">
        <f>IFERROR(VLOOKUP(Abfalldokumentation!$B1451,Artikel!A:C,3,FALSE),Abfalldokumentation!$B1451)</f>
        <v>VOS GRW Natur 45% OGT</v>
      </c>
      <c r="I1451" s="90" t="str">
        <f>VLOOKUP(V1451,'Linien - BU'!A:B,2,FALSE)</f>
        <v>BU3</v>
      </c>
      <c r="J1451" s="91">
        <f t="shared" si="154"/>
        <v>453</v>
      </c>
      <c r="K1451" s="92">
        <f>Abfalldokumentation!$E1451</f>
        <v>44502</v>
      </c>
      <c r="L1451" s="91" t="str">
        <f>IFERROR(IF(AND(OR(Abfalldokumentation!$I1451="BU3",Abfalldokumentation!$I1451="Verkauf"),Abfalldokumentation!$N1451="Schimmel",Abfalldokumentation!$O1451="keinen Abnehmer/kein Schälpersonal"),"Div. Zipfel, ES ohne Verwendung",VLOOKUP(Abfalldokumentation!$M1451,Produktgruppen!A:B,2,FALSE)),"-")</f>
        <v>Vorschmelz</v>
      </c>
      <c r="M1451" s="93" t="str">
        <f>IFERROR(VLOOKUP(Abfalldokumentation!$W1451,Artikel!A:C,3,FALSE),Abfalldokumentation!$W1451)</f>
        <v>VOS GRW Natur 45% OGT</v>
      </c>
      <c r="N1451" s="94" t="str">
        <f>VLOOKUP(D1451,'Liste Gründe'!A:D,2,FALSE)</f>
        <v>Schimmel</v>
      </c>
      <c r="O1451" s="92" t="str">
        <f>IF(ISBLANK(F1451),VLOOKUP(Abfalldokumentation!$X1451,'Liste Gründe'!A:D,3,FALSE),F1451)</f>
        <v>VOS &gt; Einsatz</v>
      </c>
      <c r="P1451" s="94" t="str">
        <f>IF(ISBLANK(Abfalldokumentation!$G1451),"-",Abfalldokumentation!$G1451)</f>
        <v>-</v>
      </c>
      <c r="Q1451" s="93">
        <f t="shared" si="155"/>
        <v>44</v>
      </c>
      <c r="R1451" s="94" t="str">
        <f t="shared" si="156"/>
        <v>Produkte</v>
      </c>
      <c r="S1451" s="94" t="str">
        <f t="shared" si="157"/>
        <v>BUs</v>
      </c>
      <c r="T1451" s="94" t="str">
        <f t="shared" si="158"/>
        <v>Symptome</v>
      </c>
      <c r="U1451" s="94">
        <f>IFERROR(VLOOKUP(Abfalldokumentation!$W1451,Kennzahlen!S:U,3,FALSE)*Abfalldokumentation!$J1451,"0")</f>
        <v>226.5</v>
      </c>
      <c r="V1451" s="93" t="str">
        <f>IF(ISBLANK(A1451),VLOOKUP(Abfalldokumentation!$W1451,'Linien - BU'!R:S,2,FALSE),A1451)</f>
        <v>BU3</v>
      </c>
      <c r="W1451" s="95">
        <f t="shared" si="159"/>
        <v>29500622</v>
      </c>
      <c r="X1451" s="108">
        <f t="shared" si="160"/>
        <v>12</v>
      </c>
      <c r="Z1451"/>
      <c r="AA1451"/>
      <c r="AB1451" s="3"/>
      <c r="AC1451" s="34"/>
      <c r="AD1451" s="3"/>
      <c r="AH1451" s="34"/>
      <c r="AK1451" s="3"/>
      <c r="AN1451" s="3"/>
      <c r="AO1451" s="3"/>
      <c r="AP1451" s="3"/>
    </row>
    <row r="1452" spans="1:42" ht="30" customHeight="1" x14ac:dyDescent="0.25">
      <c r="A1452" s="50" t="s">
        <v>8</v>
      </c>
      <c r="B1452" s="51">
        <v>29501003</v>
      </c>
      <c r="C1452" s="51">
        <v>90</v>
      </c>
      <c r="D1452" s="51">
        <v>81</v>
      </c>
      <c r="E1452" s="52">
        <v>44502</v>
      </c>
      <c r="F1452" s="53"/>
      <c r="G1452" s="51"/>
      <c r="H1452" s="65" t="str">
        <f>IFERROR(VLOOKUP(Abfalldokumentation!$B1452,Artikel!A:C,3,FALSE),Abfalldokumentation!$B1452)</f>
        <v>ABS CHED-PF-KRÄUK gemis</v>
      </c>
      <c r="I1452" s="96" t="str">
        <f>VLOOKUP(V1452,'Linien - BU'!A:B,2,FALSE)</f>
        <v>BU3</v>
      </c>
      <c r="J1452" s="97">
        <f t="shared" si="154"/>
        <v>90</v>
      </c>
      <c r="K1452" s="98">
        <f>Abfalldokumentation!$E1452</f>
        <v>44502</v>
      </c>
      <c r="L1452" s="97" t="str">
        <f>IFERROR(IF(AND(OR(Abfalldokumentation!$I1452="BU3",Abfalldokumentation!$I1452="Verkauf"),Abfalldokumentation!$N1452="Schimmel",Abfalldokumentation!$O1452="keinen Abnehmer/kein Schälpersonal"),"Div. Zipfel, ES ohne Verwendung",VLOOKUP(Abfalldokumentation!$M1452,Produktgruppen!A:B,2,FALSE)),"-")</f>
        <v>ABS</v>
      </c>
      <c r="M1452" s="99" t="str">
        <f>IFERROR(VLOOKUP(Abfalldokumentation!$W1452,Artikel!A:C,3,FALSE),Abfalldokumentation!$W1452)</f>
        <v>ABS CHED-PF-KRÄUK gemis</v>
      </c>
      <c r="N1452" s="100" t="str">
        <f>VLOOKUP(D1452,'Liste Gründe'!A:D,2,FALSE)</f>
        <v>Linienbezogen</v>
      </c>
      <c r="O1452" s="98" t="str">
        <f>IF(ISBLANK(F1452),VLOOKUP(Abfalldokumentation!$X1452,'Liste Gründe'!A:D,3,FALSE),F1452)</f>
        <v>gemischtes Produkt</v>
      </c>
      <c r="P1452" s="100" t="str">
        <f>IF(ISBLANK(Abfalldokumentation!$G1452),"-",Abfalldokumentation!$G1452)</f>
        <v>-</v>
      </c>
      <c r="Q1452" s="99">
        <f t="shared" si="155"/>
        <v>44</v>
      </c>
      <c r="R1452" s="100" t="str">
        <f t="shared" si="156"/>
        <v>Produkte</v>
      </c>
      <c r="S1452" s="100" t="str">
        <f t="shared" si="157"/>
        <v>BUs</v>
      </c>
      <c r="T1452" s="100" t="str">
        <f t="shared" si="158"/>
        <v>Symptome</v>
      </c>
      <c r="U1452" s="100">
        <f>IFERROR(VLOOKUP(Abfalldokumentation!$W1452,Kennzahlen!S:U,3,FALSE)*Abfalldokumentation!$J1452,"0")</f>
        <v>90</v>
      </c>
      <c r="V1452" s="99" t="str">
        <f>IF(ISBLANK(A1452),VLOOKUP(Abfalldokumentation!$W1452,'Linien - BU'!R:S,2,FALSE),A1452)</f>
        <v>BU3</v>
      </c>
      <c r="W1452" s="95">
        <f t="shared" si="159"/>
        <v>29501003</v>
      </c>
      <c r="X1452" s="108">
        <f t="shared" si="160"/>
        <v>81</v>
      </c>
      <c r="Z1452"/>
      <c r="AA1452"/>
      <c r="AB1452" s="3"/>
      <c r="AC1452" s="34"/>
      <c r="AD1452" s="3"/>
      <c r="AH1452" s="34"/>
      <c r="AK1452" s="3"/>
      <c r="AN1452" s="3"/>
      <c r="AO1452" s="3"/>
      <c r="AP1452" s="3"/>
    </row>
    <row r="1453" spans="1:42" ht="30" customHeight="1" x14ac:dyDescent="0.25">
      <c r="A1453" s="56" t="s">
        <v>8</v>
      </c>
      <c r="B1453" s="57">
        <v>29501032</v>
      </c>
      <c r="C1453" s="57">
        <v>150</v>
      </c>
      <c r="D1453" s="57">
        <v>42</v>
      </c>
      <c r="E1453" s="58">
        <v>44502</v>
      </c>
      <c r="F1453" s="59"/>
      <c r="G1453" s="57"/>
      <c r="H1453" s="66" t="str">
        <f>IFERROR(VLOOKUP(Abfalldokumentation!$B1453,Artikel!A:C,3,FALSE),Abfalldokumentation!$B1453)</f>
        <v>ABS CHED-ROT MIT ß-CARO</v>
      </c>
      <c r="I1453" s="90" t="str">
        <f>VLOOKUP(V1453,'Linien - BU'!A:B,2,FALSE)</f>
        <v>BU3</v>
      </c>
      <c r="J1453" s="91">
        <f t="shared" si="154"/>
        <v>150</v>
      </c>
      <c r="K1453" s="92">
        <f>Abfalldokumentation!$E1453</f>
        <v>44502</v>
      </c>
      <c r="L1453" s="91" t="str">
        <f>IFERROR(IF(AND(OR(Abfalldokumentation!$I1453="BU3",Abfalldokumentation!$I1453="Verkauf"),Abfalldokumentation!$N1453="Schimmel",Abfalldokumentation!$O1453="keinen Abnehmer/kein Schälpersonal"),"Div. Zipfel, ES ohne Verwendung",VLOOKUP(Abfalldokumentation!$M1453,Produktgruppen!A:B,2,FALSE)),"-")</f>
        <v>ABS</v>
      </c>
      <c r="M1453" s="93" t="str">
        <f>IFERROR(VLOOKUP(Abfalldokumentation!$W1453,Artikel!A:C,3,FALSE),Abfalldokumentation!$W1453)</f>
        <v>ABS CHED-ROT MIT ß-CARO</v>
      </c>
      <c r="N1453" s="94" t="str">
        <f>VLOOKUP(D1453,'Liste Gründe'!A:D,2,FALSE)</f>
        <v>Rest</v>
      </c>
      <c r="O1453" s="92" t="str">
        <f>IF(ISBLANK(F1453),VLOOKUP(Abfalldokumentation!$X1453,'Liste Gründe'!A:D,3,FALSE),F1453)</f>
        <v>Schmutz</v>
      </c>
      <c r="P1453" s="94" t="str">
        <f>IF(ISBLANK(Abfalldokumentation!$G1453),"-",Abfalldokumentation!$G1453)</f>
        <v>-</v>
      </c>
      <c r="Q1453" s="93">
        <f t="shared" si="155"/>
        <v>44</v>
      </c>
      <c r="R1453" s="94" t="str">
        <f t="shared" si="156"/>
        <v>Produkte</v>
      </c>
      <c r="S1453" s="94" t="str">
        <f t="shared" si="157"/>
        <v>BUs</v>
      </c>
      <c r="T1453" s="94" t="str">
        <f t="shared" si="158"/>
        <v>Symptome</v>
      </c>
      <c r="U1453" s="94">
        <f>IFERROR(VLOOKUP(Abfalldokumentation!$W1453,Kennzahlen!S:U,3,FALSE)*Abfalldokumentation!$J1453,"0")</f>
        <v>150</v>
      </c>
      <c r="V1453" s="93" t="str">
        <f>IF(ISBLANK(A1453),VLOOKUP(Abfalldokumentation!$W1453,'Linien - BU'!R:S,2,FALSE),A1453)</f>
        <v>BU3</v>
      </c>
      <c r="W1453" s="95">
        <f t="shared" si="159"/>
        <v>29501032</v>
      </c>
      <c r="X1453" s="108">
        <f t="shared" si="160"/>
        <v>42</v>
      </c>
      <c r="Z1453"/>
      <c r="AA1453"/>
      <c r="AB1453" s="3"/>
      <c r="AC1453" s="34"/>
      <c r="AD1453" s="3"/>
      <c r="AH1453" s="34"/>
      <c r="AK1453" s="3"/>
      <c r="AN1453" s="3"/>
      <c r="AO1453" s="3"/>
      <c r="AP1453" s="3"/>
    </row>
    <row r="1454" spans="1:42" ht="30" customHeight="1" x14ac:dyDescent="0.25">
      <c r="A1454" s="50" t="s">
        <v>8</v>
      </c>
      <c r="B1454" s="51">
        <v>29501055</v>
      </c>
      <c r="C1454" s="51">
        <v>308</v>
      </c>
      <c r="D1454" s="51">
        <v>12</v>
      </c>
      <c r="E1454" s="52">
        <v>44502</v>
      </c>
      <c r="F1454" s="53" t="s">
        <v>15037</v>
      </c>
      <c r="G1454" s="51"/>
      <c r="H1454" s="65" t="str">
        <f>IFERROR(VLOOKUP(Abfalldokumentation!$B1454,Artikel!A:C,3,FALSE),Abfalldokumentation!$B1454)</f>
        <v>VOS RW BUN-PF</v>
      </c>
      <c r="I1454" s="96" t="str">
        <f>VLOOKUP(V1454,'Linien - BU'!A:B,2,FALSE)</f>
        <v>BU3</v>
      </c>
      <c r="J1454" s="97">
        <f t="shared" si="154"/>
        <v>308</v>
      </c>
      <c r="K1454" s="98">
        <f>Abfalldokumentation!$E1454</f>
        <v>44502</v>
      </c>
      <c r="L1454" s="97" t="str">
        <f>IFERROR(IF(AND(OR(Abfalldokumentation!$I1454="BU3",Abfalldokumentation!$I1454="Verkauf"),Abfalldokumentation!$N1454="Schimmel",Abfalldokumentation!$O1454="keinen Abnehmer/kein Schälpersonal"),"Div. Zipfel, ES ohne Verwendung",VLOOKUP(Abfalldokumentation!$M1454,Produktgruppen!A:B,2,FALSE)),"-")</f>
        <v>Vorschmelz</v>
      </c>
      <c r="M1454" s="99" t="str">
        <f>IFERROR(VLOOKUP(Abfalldokumentation!$W1454,Artikel!A:C,3,FALSE),Abfalldokumentation!$W1454)</f>
        <v>VOS RW BUN-PF</v>
      </c>
      <c r="N1454" s="100" t="str">
        <f>VLOOKUP(D1454,'Liste Gründe'!A:D,2,FALSE)</f>
        <v>Schimmel</v>
      </c>
      <c r="O1454" s="98" t="str">
        <f>IF(ISBLANK(F1454),VLOOKUP(Abfalldokumentation!$X1454,'Liste Gründe'!A:D,3,FALSE),F1454)</f>
        <v>VOS &gt; Einsatz</v>
      </c>
      <c r="P1454" s="100" t="str">
        <f>IF(ISBLANK(Abfalldokumentation!$G1454),"-",Abfalldokumentation!$G1454)</f>
        <v>-</v>
      </c>
      <c r="Q1454" s="99">
        <f t="shared" si="155"/>
        <v>44</v>
      </c>
      <c r="R1454" s="100" t="str">
        <f t="shared" si="156"/>
        <v>Produkte</v>
      </c>
      <c r="S1454" s="100" t="str">
        <f t="shared" si="157"/>
        <v>BUs</v>
      </c>
      <c r="T1454" s="100" t="str">
        <f t="shared" si="158"/>
        <v>Symptome</v>
      </c>
      <c r="U1454" s="100">
        <f>IFERROR(VLOOKUP(Abfalldokumentation!$W1454,Kennzahlen!S:U,3,FALSE)*Abfalldokumentation!$J1454,"0")</f>
        <v>154</v>
      </c>
      <c r="V1454" s="99" t="str">
        <f>IF(ISBLANK(A1454),VLOOKUP(Abfalldokumentation!$W1454,'Linien - BU'!R:S,2,FALSE),A1454)</f>
        <v>BU3</v>
      </c>
      <c r="W1454" s="95">
        <f t="shared" si="159"/>
        <v>29501055</v>
      </c>
      <c r="X1454" s="108">
        <f t="shared" si="160"/>
        <v>12</v>
      </c>
      <c r="Z1454"/>
      <c r="AA1454"/>
      <c r="AB1454" s="3"/>
      <c r="AC1454" s="34"/>
      <c r="AD1454" s="3"/>
      <c r="AH1454" s="34"/>
      <c r="AK1454" s="3"/>
      <c r="AN1454" s="3"/>
      <c r="AO1454" s="3"/>
      <c r="AP1454" s="3"/>
    </row>
    <row r="1455" spans="1:42" ht="30" customHeight="1" x14ac:dyDescent="0.25">
      <c r="A1455" s="56" t="s">
        <v>8</v>
      </c>
      <c r="B1455" s="57">
        <v>29501058</v>
      </c>
      <c r="C1455" s="57">
        <v>334</v>
      </c>
      <c r="D1455" s="57">
        <v>12</v>
      </c>
      <c r="E1455" s="58">
        <v>44502</v>
      </c>
      <c r="F1455" s="59" t="s">
        <v>15037</v>
      </c>
      <c r="G1455" s="57"/>
      <c r="H1455" s="66" t="str">
        <f>IFERROR(VLOOKUP(Abfalldokumentation!$B1455,Artikel!A:C,3,FALSE),Abfalldokumentation!$B1455)</f>
        <v>VOS GRW SCHI-NATRIUMARM</v>
      </c>
      <c r="I1455" s="90" t="str">
        <f>VLOOKUP(V1455,'Linien - BU'!A:B,2,FALSE)</f>
        <v>BU3</v>
      </c>
      <c r="J1455" s="91">
        <f t="shared" si="154"/>
        <v>334</v>
      </c>
      <c r="K1455" s="92">
        <f>Abfalldokumentation!$E1455</f>
        <v>44502</v>
      </c>
      <c r="L1455" s="91" t="str">
        <f>IFERROR(IF(AND(OR(Abfalldokumentation!$I1455="BU3",Abfalldokumentation!$I1455="Verkauf"),Abfalldokumentation!$N1455="Schimmel",Abfalldokumentation!$O1455="keinen Abnehmer/kein Schälpersonal"),"Div. Zipfel, ES ohne Verwendung",VLOOKUP(Abfalldokumentation!$M1455,Produktgruppen!A:B,2,FALSE)),"-")</f>
        <v>-</v>
      </c>
      <c r="M1455" s="93" t="str">
        <f>IFERROR(VLOOKUP(Abfalldokumentation!$W1455,Artikel!A:C,3,FALSE),Abfalldokumentation!$W1455)</f>
        <v>VOS GRW SCHI-NATRIUMARM</v>
      </c>
      <c r="N1455" s="94" t="str">
        <f>VLOOKUP(D1455,'Liste Gründe'!A:D,2,FALSE)</f>
        <v>Schimmel</v>
      </c>
      <c r="O1455" s="92" t="str">
        <f>IF(ISBLANK(F1455),VLOOKUP(Abfalldokumentation!$X1455,'Liste Gründe'!A:D,3,FALSE),F1455)</f>
        <v>VOS &gt; Einsatz</v>
      </c>
      <c r="P1455" s="94" t="str">
        <f>IF(ISBLANK(Abfalldokumentation!$G1455),"-",Abfalldokumentation!$G1455)</f>
        <v>-</v>
      </c>
      <c r="Q1455" s="93">
        <f t="shared" si="155"/>
        <v>44</v>
      </c>
      <c r="R1455" s="94" t="str">
        <f t="shared" si="156"/>
        <v>Produkte</v>
      </c>
      <c r="S1455" s="94" t="str">
        <f t="shared" si="157"/>
        <v>BUs</v>
      </c>
      <c r="T1455" s="94" t="str">
        <f t="shared" si="158"/>
        <v>Symptome</v>
      </c>
      <c r="U1455" s="94">
        <f>IFERROR(VLOOKUP(Abfalldokumentation!$W1455,Kennzahlen!S:U,3,FALSE)*Abfalldokumentation!$J1455,"0")</f>
        <v>167</v>
      </c>
      <c r="V1455" s="93" t="str">
        <f>IF(ISBLANK(A1455),VLOOKUP(Abfalldokumentation!$W1455,'Linien - BU'!R:S,2,FALSE),A1455)</f>
        <v>BU3</v>
      </c>
      <c r="W1455" s="95">
        <f t="shared" si="159"/>
        <v>29501058</v>
      </c>
      <c r="X1455" s="108">
        <f t="shared" si="160"/>
        <v>12</v>
      </c>
      <c r="Z1455"/>
      <c r="AA1455"/>
      <c r="AB1455" s="3"/>
      <c r="AC1455" s="34"/>
      <c r="AD1455" s="3"/>
      <c r="AH1455" s="34"/>
      <c r="AK1455" s="3"/>
      <c r="AN1455" s="3"/>
      <c r="AO1455" s="3"/>
      <c r="AP1455" s="3"/>
    </row>
    <row r="1456" spans="1:42" ht="30" customHeight="1" x14ac:dyDescent="0.25">
      <c r="A1456" s="50" t="s">
        <v>8</v>
      </c>
      <c r="B1456" s="51">
        <v>29501070</v>
      </c>
      <c r="C1456" s="51">
        <v>258</v>
      </c>
      <c r="D1456" s="51">
        <v>12</v>
      </c>
      <c r="E1456" s="52">
        <v>44502</v>
      </c>
      <c r="F1456" s="53" t="s">
        <v>15037</v>
      </c>
      <c r="G1456" s="51"/>
      <c r="H1456" s="65" t="str">
        <f>IFERROR(VLOOKUP(Abfalldokumentation!$B1456,Artikel!A:C,3,FALSE),Abfalldokumentation!$B1456)</f>
        <v>VOS GRW-SCHI-NAT ENDSTÜ</v>
      </c>
      <c r="I1456" s="96" t="str">
        <f>VLOOKUP(V1456,'Linien - BU'!A:B,2,FALSE)</f>
        <v>BU3</v>
      </c>
      <c r="J1456" s="97">
        <f t="shared" si="154"/>
        <v>258</v>
      </c>
      <c r="K1456" s="98">
        <f>Abfalldokumentation!$E1456</f>
        <v>44502</v>
      </c>
      <c r="L1456" s="97" t="str">
        <f>IFERROR(IF(AND(OR(Abfalldokumentation!$I1456="BU3",Abfalldokumentation!$I1456="Verkauf"),Abfalldokumentation!$N1456="Schimmel",Abfalldokumentation!$O1456="keinen Abnehmer/kein Schälpersonal"),"Div. Zipfel, ES ohne Verwendung",VLOOKUP(Abfalldokumentation!$M1456,Produktgruppen!A:B,2,FALSE)),"-")</f>
        <v>Vorschmelz</v>
      </c>
      <c r="M1456" s="99" t="str">
        <f>IFERROR(VLOOKUP(Abfalldokumentation!$W1456,Artikel!A:C,3,FALSE),Abfalldokumentation!$W1456)</f>
        <v>VOS GRW-SCHI-NAT ENDSTÜ</v>
      </c>
      <c r="N1456" s="100" t="str">
        <f>VLOOKUP(D1456,'Liste Gründe'!A:D,2,FALSE)</f>
        <v>Schimmel</v>
      </c>
      <c r="O1456" s="98" t="str">
        <f>IF(ISBLANK(F1456),VLOOKUP(Abfalldokumentation!$X1456,'Liste Gründe'!A:D,3,FALSE),F1456)</f>
        <v>VOS &gt; Einsatz</v>
      </c>
      <c r="P1456" s="100" t="str">
        <f>IF(ISBLANK(Abfalldokumentation!$G1456),"-",Abfalldokumentation!$G1456)</f>
        <v>-</v>
      </c>
      <c r="Q1456" s="99">
        <f t="shared" si="155"/>
        <v>44</v>
      </c>
      <c r="R1456" s="100" t="str">
        <f t="shared" si="156"/>
        <v>Produkte</v>
      </c>
      <c r="S1456" s="100" t="str">
        <f t="shared" si="157"/>
        <v>BUs</v>
      </c>
      <c r="T1456" s="100" t="str">
        <f t="shared" si="158"/>
        <v>Symptome</v>
      </c>
      <c r="U1456" s="100">
        <f>IFERROR(VLOOKUP(Abfalldokumentation!$W1456,Kennzahlen!S:U,3,FALSE)*Abfalldokumentation!$J1456,"0")</f>
        <v>129</v>
      </c>
      <c r="V1456" s="99" t="str">
        <f>IF(ISBLANK(A1456),VLOOKUP(Abfalldokumentation!$W1456,'Linien - BU'!R:S,2,FALSE),A1456)</f>
        <v>BU3</v>
      </c>
      <c r="W1456" s="95">
        <f t="shared" si="159"/>
        <v>29501070</v>
      </c>
      <c r="X1456" s="108">
        <f t="shared" si="160"/>
        <v>12</v>
      </c>
      <c r="Z1456"/>
      <c r="AA1456"/>
      <c r="AB1456" s="3"/>
      <c r="AC1456" s="34"/>
      <c r="AD1456" s="3"/>
      <c r="AH1456" s="34"/>
      <c r="AK1456" s="3"/>
      <c r="AN1456" s="3"/>
      <c r="AO1456" s="3"/>
      <c r="AP1456" s="3"/>
    </row>
    <row r="1457" spans="1:42" ht="30" customHeight="1" x14ac:dyDescent="0.25">
      <c r="A1457" s="56" t="s">
        <v>8</v>
      </c>
      <c r="B1457" s="57">
        <v>29501074</v>
      </c>
      <c r="C1457" s="57">
        <v>198</v>
      </c>
      <c r="D1457" s="57">
        <v>12</v>
      </c>
      <c r="E1457" s="58">
        <v>44502</v>
      </c>
      <c r="F1457" s="59" t="s">
        <v>15037</v>
      </c>
      <c r="G1457" s="57"/>
      <c r="H1457" s="66" t="str">
        <f>IFERROR(VLOOKUP(Abfalldokumentation!$B1457,Artikel!A:C,3,FALSE),Abfalldokumentation!$B1457)</f>
        <v>VOS GRW-KRÄU-ZIPFEL</v>
      </c>
      <c r="I1457" s="90" t="str">
        <f>VLOOKUP(V1457,'Linien - BU'!A:B,2,FALSE)</f>
        <v>BU3</v>
      </c>
      <c r="J1457" s="91">
        <f t="shared" si="154"/>
        <v>198</v>
      </c>
      <c r="K1457" s="92">
        <f>Abfalldokumentation!$E1457</f>
        <v>44502</v>
      </c>
      <c r="L1457" s="91" t="str">
        <f>IFERROR(IF(AND(OR(Abfalldokumentation!$I1457="BU3",Abfalldokumentation!$I1457="Verkauf"),Abfalldokumentation!$N1457="Schimmel",Abfalldokumentation!$O1457="keinen Abnehmer/kein Schälpersonal"),"Div. Zipfel, ES ohne Verwendung",VLOOKUP(Abfalldokumentation!$M1457,Produktgruppen!A:B,2,FALSE)),"-")</f>
        <v>Vorschmelz</v>
      </c>
      <c r="M1457" s="93" t="str">
        <f>IFERROR(VLOOKUP(Abfalldokumentation!$W1457,Artikel!A:C,3,FALSE),Abfalldokumentation!$W1457)</f>
        <v>VOS GRW-KRÄU-ZIPFEL</v>
      </c>
      <c r="N1457" s="94" t="str">
        <f>VLOOKUP(D1457,'Liste Gründe'!A:D,2,FALSE)</f>
        <v>Schimmel</v>
      </c>
      <c r="O1457" s="92" t="str">
        <f>IF(ISBLANK(F1457),VLOOKUP(Abfalldokumentation!$X1457,'Liste Gründe'!A:D,3,FALSE),F1457)</f>
        <v>VOS &gt; Einsatz</v>
      </c>
      <c r="P1457" s="94" t="str">
        <f>IF(ISBLANK(Abfalldokumentation!$G1457),"-",Abfalldokumentation!$G1457)</f>
        <v>-</v>
      </c>
      <c r="Q1457" s="93">
        <f t="shared" si="155"/>
        <v>44</v>
      </c>
      <c r="R1457" s="94" t="str">
        <f t="shared" si="156"/>
        <v>Produkte</v>
      </c>
      <c r="S1457" s="94" t="str">
        <f t="shared" si="157"/>
        <v>BUs</v>
      </c>
      <c r="T1457" s="94" t="str">
        <f t="shared" si="158"/>
        <v>Symptome</v>
      </c>
      <c r="U1457" s="94">
        <f>IFERROR(VLOOKUP(Abfalldokumentation!$W1457,Kennzahlen!S:U,3,FALSE)*Abfalldokumentation!$J1457,"0")</f>
        <v>99</v>
      </c>
      <c r="V1457" s="93" t="str">
        <f>IF(ISBLANK(A1457),VLOOKUP(Abfalldokumentation!$W1457,'Linien - BU'!R:S,2,FALSE),A1457)</f>
        <v>BU3</v>
      </c>
      <c r="W1457" s="95">
        <f t="shared" si="159"/>
        <v>29501074</v>
      </c>
      <c r="X1457" s="108">
        <f t="shared" si="160"/>
        <v>12</v>
      </c>
      <c r="Z1457"/>
      <c r="AA1457"/>
      <c r="AB1457" s="3"/>
      <c r="AC1457" s="34"/>
      <c r="AD1457" s="3"/>
      <c r="AH1457" s="34"/>
      <c r="AK1457" s="3"/>
      <c r="AN1457" s="3"/>
      <c r="AO1457" s="3"/>
      <c r="AP1457" s="3"/>
    </row>
    <row r="1458" spans="1:42" ht="30" customHeight="1" x14ac:dyDescent="0.25">
      <c r="A1458" s="50">
        <v>3100</v>
      </c>
      <c r="B1458" s="51">
        <v>31900001</v>
      </c>
      <c r="C1458" s="51">
        <v>20</v>
      </c>
      <c r="D1458" s="51">
        <v>20</v>
      </c>
      <c r="E1458" s="52">
        <v>44502</v>
      </c>
      <c r="F1458" s="53"/>
      <c r="G1458" s="51"/>
      <c r="H1458" s="65" t="str">
        <f>IFERROR(VLOOKUP(Abfalldokumentation!$B1458,Artikel!A:C,3,FALSE),Abfalldokumentation!$B1458)</f>
        <v>VEG-SCH MILD 7,2KG</v>
      </c>
      <c r="I1458" s="96" t="str">
        <f>VLOOKUP(V1458,'Linien - BU'!A:B,2,FALSE)</f>
        <v>BU1</v>
      </c>
      <c r="J1458" s="97">
        <f t="shared" si="154"/>
        <v>20</v>
      </c>
      <c r="K1458" s="98">
        <f>Abfalldokumentation!$E1458</f>
        <v>44502</v>
      </c>
      <c r="L1458" s="97" t="str">
        <f>IFERROR(IF(AND(OR(Abfalldokumentation!$I1458="BU3",Abfalldokumentation!$I1458="Verkauf"),Abfalldokumentation!$N1458="Schimmel",Abfalldokumentation!$O1458="keinen Abnehmer/kein Schälpersonal"),"Div. Zipfel, ES ohne Verwendung",VLOOKUP(Abfalldokumentation!$M1458,Produktgruppen!A:B,2,FALSE)),"-")</f>
        <v>vegan</v>
      </c>
      <c r="M1458" s="99" t="str">
        <f>IFERROR(VLOOKUP(Abfalldokumentation!$W1458,Artikel!A:C,3,FALSE),Abfalldokumentation!$W1458)</f>
        <v>VEG-SCH MILD 7,2KG</v>
      </c>
      <c r="N1458" s="100" t="str">
        <f>VLOOKUP(D1458,'Liste Gründe'!A:D,2,FALSE)</f>
        <v>Linienbezogen</v>
      </c>
      <c r="O1458" s="98" t="str">
        <f>IF(ISBLANK(F1458),VLOOKUP(Abfalldokumentation!$X1458,'Liste Gründe'!A:D,3,FALSE),F1458)</f>
        <v>Füllkopf tropft (vegan)</v>
      </c>
      <c r="P1458" s="100" t="str">
        <f>IF(ISBLANK(Abfalldokumentation!$G1458),"-",Abfalldokumentation!$G1458)</f>
        <v>-</v>
      </c>
      <c r="Q1458" s="99">
        <f t="shared" si="155"/>
        <v>44</v>
      </c>
      <c r="R1458" s="100" t="str">
        <f t="shared" si="156"/>
        <v>Produkte</v>
      </c>
      <c r="S1458" s="100" t="str">
        <f t="shared" si="157"/>
        <v>BUs</v>
      </c>
      <c r="T1458" s="100" t="str">
        <f t="shared" si="158"/>
        <v>Symptome</v>
      </c>
      <c r="U1458" s="100" t="str">
        <f>IFERROR(VLOOKUP(Abfalldokumentation!$W1458,Kennzahlen!S:U,3,FALSE)*Abfalldokumentation!$J1458,"0")</f>
        <v>0</v>
      </c>
      <c r="V1458" s="99">
        <f>IF(ISBLANK(A1458),VLOOKUP(Abfalldokumentation!$W1458,'Linien - BU'!R:S,2,FALSE),A1458)</f>
        <v>3100</v>
      </c>
      <c r="W1458" s="95">
        <f t="shared" si="159"/>
        <v>31900001</v>
      </c>
      <c r="X1458" s="108">
        <f t="shared" si="160"/>
        <v>20</v>
      </c>
      <c r="Z1458"/>
      <c r="AA1458"/>
      <c r="AB1458" s="3"/>
      <c r="AC1458" s="34"/>
      <c r="AD1458" s="3"/>
      <c r="AH1458" s="34"/>
      <c r="AK1458" s="3"/>
      <c r="AN1458" s="3"/>
      <c r="AO1458" s="3"/>
      <c r="AP1458" s="3"/>
    </row>
    <row r="1459" spans="1:42" ht="30" customHeight="1" x14ac:dyDescent="0.25">
      <c r="A1459" s="56" t="s">
        <v>15106</v>
      </c>
      <c r="B1459" s="57">
        <v>32000053</v>
      </c>
      <c r="C1459" s="57">
        <v>20</v>
      </c>
      <c r="D1459" s="57">
        <v>34</v>
      </c>
      <c r="E1459" s="58">
        <v>44502</v>
      </c>
      <c r="F1459" s="59"/>
      <c r="G1459" s="57"/>
      <c r="H1459" s="66" t="str">
        <f>IFERROR(VLOOKUP(Abfalldokumentation!$B1459,Artikel!A:C,3,FALSE),Abfalldokumentation!$B1459)</f>
        <v>RW EX-NAT-FUTURA 6,1KG</v>
      </c>
      <c r="I1459" s="90" t="str">
        <f>VLOOKUP(V1459,'Linien - BU'!A:B,2,FALSE)</f>
        <v>BU1</v>
      </c>
      <c r="J1459" s="91">
        <f t="shared" si="154"/>
        <v>20</v>
      </c>
      <c r="K1459" s="92">
        <f>Abfalldokumentation!$E1459</f>
        <v>44502</v>
      </c>
      <c r="L1459" s="91" t="str">
        <f>IFERROR(IF(AND(OR(Abfalldokumentation!$I1459="BU3",Abfalldokumentation!$I1459="Verkauf"),Abfalldokumentation!$N1459="Schimmel",Abfalldokumentation!$O1459="keinen Abnehmer/kein Schälpersonal"),"Div. Zipfel, ES ohne Verwendung",VLOOKUP(Abfalldokumentation!$M1459,Produktgruppen!A:B,2,FALSE)),"-")</f>
        <v>-</v>
      </c>
      <c r="M1459" s="93" t="str">
        <f>IFERROR(VLOOKUP(Abfalldokumentation!$W1459,Artikel!A:C,3,FALSE),Abfalldokumentation!$W1459)</f>
        <v>RW EX-NAT-FUTURA 6,1KG</v>
      </c>
      <c r="N1459" s="94" t="str">
        <f>VLOOKUP(D1459,'Liste Gründe'!A:D,2,FALSE)</f>
        <v>Linienbezogen</v>
      </c>
      <c r="O1459" s="92" t="str">
        <f>IF(ISBLANK(F1459),VLOOKUP(Abfalldokumentation!$X1459,'Liste Gründe'!A:D,3,FALSE),F1459)</f>
        <v>Darm geplatzt</v>
      </c>
      <c r="P1459" s="94" t="str">
        <f>IF(ISBLANK(Abfalldokumentation!$G1459),"-",Abfalldokumentation!$G1459)</f>
        <v>-</v>
      </c>
      <c r="Q1459" s="93">
        <f t="shared" si="155"/>
        <v>44</v>
      </c>
      <c r="R1459" s="94" t="str">
        <f t="shared" si="156"/>
        <v>Produkte</v>
      </c>
      <c r="S1459" s="94" t="str">
        <f t="shared" si="157"/>
        <v>BUs</v>
      </c>
      <c r="T1459" s="94" t="str">
        <f t="shared" si="158"/>
        <v>Symptome</v>
      </c>
      <c r="U1459" s="94" t="str">
        <f>IFERROR(VLOOKUP(Abfalldokumentation!$W1459,Kennzahlen!S:U,3,FALSE)*Abfalldokumentation!$J1459,"0")</f>
        <v>0</v>
      </c>
      <c r="V1459" s="93" t="str">
        <f>IF(ISBLANK(A1459),VLOOKUP(Abfalldokumentation!$W1459,'Linien - BU'!R:S,2,FALSE),A1459)</f>
        <v>HN848</v>
      </c>
      <c r="W1459" s="95">
        <f t="shared" si="159"/>
        <v>32000053</v>
      </c>
      <c r="X1459" s="108">
        <f t="shared" si="160"/>
        <v>34</v>
      </c>
      <c r="Z1459"/>
      <c r="AA1459"/>
      <c r="AB1459" s="3"/>
      <c r="AC1459" s="34"/>
      <c r="AD1459" s="3"/>
      <c r="AH1459" s="34"/>
      <c r="AK1459" s="3"/>
      <c r="AN1459" s="3"/>
      <c r="AO1459" s="3"/>
      <c r="AP1459" s="3"/>
    </row>
    <row r="1460" spans="1:42" ht="30" customHeight="1" x14ac:dyDescent="0.25">
      <c r="A1460" s="50" t="s">
        <v>41</v>
      </c>
      <c r="B1460" s="51" t="s">
        <v>36</v>
      </c>
      <c r="C1460" s="51">
        <v>90</v>
      </c>
      <c r="D1460" s="51">
        <v>12</v>
      </c>
      <c r="E1460" s="52">
        <v>44502</v>
      </c>
      <c r="F1460" s="53"/>
      <c r="G1460" s="51"/>
      <c r="H1460" s="65" t="str">
        <f>IFERROR(VLOOKUP(Abfalldokumentation!$B1460,Artikel!A:C,3,FALSE),Abfalldokumentation!$B1460)</f>
        <v>-</v>
      </c>
      <c r="I1460" s="96" t="str">
        <f>VLOOKUP(V1460,'Linien - BU'!A:B,2,FALSE)</f>
        <v>BU1</v>
      </c>
      <c r="J1460" s="97">
        <f t="shared" si="154"/>
        <v>90</v>
      </c>
      <c r="K1460" s="98">
        <f>Abfalldokumentation!$E1460</f>
        <v>44502</v>
      </c>
      <c r="L1460" s="97" t="str">
        <f>IFERROR(IF(AND(OR(Abfalldokumentation!$I1460="BU3",Abfalldokumentation!$I1460="Verkauf"),Abfalldokumentation!$N1460="Schimmel",Abfalldokumentation!$O1460="keinen Abnehmer/kein Schälpersonal"),"Div. Zipfel, ES ohne Verwendung",VLOOKUP(Abfalldokumentation!$M1460,Produktgruppen!A:B,2,FALSE)),"-")</f>
        <v>Rest</v>
      </c>
      <c r="M1460" s="99" t="str">
        <f>IFERROR(VLOOKUP(Abfalldokumentation!$W1460,Artikel!A:C,3,FALSE),Abfalldokumentation!$W1460)</f>
        <v>-</v>
      </c>
      <c r="N1460" s="100" t="str">
        <f>VLOOKUP(D1460,'Liste Gründe'!A:D,2,FALSE)</f>
        <v>Schimmel</v>
      </c>
      <c r="O1460" s="98" t="str">
        <f>IF(ISBLANK(F1460),VLOOKUP(Abfalldokumentation!$X1460,'Liste Gründe'!A:D,3,FALSE),F1460)</f>
        <v>Schimmel</v>
      </c>
      <c r="P1460" s="100" t="str">
        <f>IF(ISBLANK(Abfalldokumentation!$G1460),"-",Abfalldokumentation!$G1460)</f>
        <v>-</v>
      </c>
      <c r="Q1460" s="99">
        <f t="shared" si="155"/>
        <v>44</v>
      </c>
      <c r="R1460" s="100" t="str">
        <f t="shared" si="156"/>
        <v>Produkte</v>
      </c>
      <c r="S1460" s="100" t="str">
        <f t="shared" si="157"/>
        <v>BUs</v>
      </c>
      <c r="T1460" s="100" t="str">
        <f t="shared" si="158"/>
        <v>Symptome</v>
      </c>
      <c r="U1460" s="100" t="str">
        <f>IFERROR(VLOOKUP(Abfalldokumentation!$W1460,Kennzahlen!S:U,3,FALSE)*Abfalldokumentation!$J1460,"0")</f>
        <v>0</v>
      </c>
      <c r="V1460" s="99" t="str">
        <f>IF(ISBLANK(A1460),VLOOKUP(Abfalldokumentation!$W1460,'Linien - BU'!R:S,2,FALSE),A1460)</f>
        <v>Schmelze</v>
      </c>
      <c r="W1460" s="95" t="str">
        <f t="shared" si="159"/>
        <v>-</v>
      </c>
      <c r="X1460" s="108">
        <f t="shared" si="160"/>
        <v>12</v>
      </c>
      <c r="Z1460"/>
      <c r="AA1460"/>
      <c r="AB1460" s="3"/>
      <c r="AC1460" s="34"/>
      <c r="AD1460" s="3"/>
      <c r="AH1460" s="34"/>
      <c r="AK1460" s="3"/>
      <c r="AN1460" s="3"/>
      <c r="AO1460" s="3"/>
      <c r="AP1460" s="3"/>
    </row>
    <row r="1461" spans="1:42" ht="30" customHeight="1" x14ac:dyDescent="0.25">
      <c r="A1461" s="56" t="s">
        <v>41</v>
      </c>
      <c r="B1461" s="57" t="s">
        <v>36</v>
      </c>
      <c r="C1461" s="57">
        <v>156</v>
      </c>
      <c r="D1461" s="57">
        <v>12</v>
      </c>
      <c r="E1461" s="58">
        <v>44502</v>
      </c>
      <c r="F1461" s="59"/>
      <c r="G1461" s="57"/>
      <c r="H1461" s="66" t="str">
        <f>IFERROR(VLOOKUP(Abfalldokumentation!$B1461,Artikel!A:C,3,FALSE),Abfalldokumentation!$B1461)</f>
        <v>-</v>
      </c>
      <c r="I1461" s="90" t="str">
        <f>VLOOKUP(V1461,'Linien - BU'!A:B,2,FALSE)</f>
        <v>BU1</v>
      </c>
      <c r="J1461" s="91">
        <f t="shared" si="154"/>
        <v>156</v>
      </c>
      <c r="K1461" s="92">
        <f>Abfalldokumentation!$E1461</f>
        <v>44502</v>
      </c>
      <c r="L1461" s="91" t="str">
        <f>IFERROR(IF(AND(OR(Abfalldokumentation!$I1461="BU3",Abfalldokumentation!$I1461="Verkauf"),Abfalldokumentation!$N1461="Schimmel",Abfalldokumentation!$O1461="keinen Abnehmer/kein Schälpersonal"),"Div. Zipfel, ES ohne Verwendung",VLOOKUP(Abfalldokumentation!$M1461,Produktgruppen!A:B,2,FALSE)),"-")</f>
        <v>Rest</v>
      </c>
      <c r="M1461" s="93" t="str">
        <f>IFERROR(VLOOKUP(Abfalldokumentation!$W1461,Artikel!A:C,3,FALSE),Abfalldokumentation!$W1461)</f>
        <v>-</v>
      </c>
      <c r="N1461" s="94" t="str">
        <f>VLOOKUP(D1461,'Liste Gründe'!A:D,2,FALSE)</f>
        <v>Schimmel</v>
      </c>
      <c r="O1461" s="92" t="str">
        <f>IF(ISBLANK(F1461),VLOOKUP(Abfalldokumentation!$X1461,'Liste Gründe'!A:D,3,FALSE),F1461)</f>
        <v>Schimmel</v>
      </c>
      <c r="P1461" s="94" t="str">
        <f>IF(ISBLANK(Abfalldokumentation!$G1461),"-",Abfalldokumentation!$G1461)</f>
        <v>-</v>
      </c>
      <c r="Q1461" s="93">
        <f t="shared" si="155"/>
        <v>44</v>
      </c>
      <c r="R1461" s="94" t="str">
        <f t="shared" si="156"/>
        <v>Produkte</v>
      </c>
      <c r="S1461" s="94" t="str">
        <f t="shared" si="157"/>
        <v>BUs</v>
      </c>
      <c r="T1461" s="94" t="str">
        <f t="shared" si="158"/>
        <v>Symptome</v>
      </c>
      <c r="U1461" s="94" t="str">
        <f>IFERROR(VLOOKUP(Abfalldokumentation!$W1461,Kennzahlen!S:U,3,FALSE)*Abfalldokumentation!$J1461,"0")</f>
        <v>0</v>
      </c>
      <c r="V1461" s="93" t="str">
        <f>IF(ISBLANK(A1461),VLOOKUP(Abfalldokumentation!$W1461,'Linien - BU'!R:S,2,FALSE),A1461)</f>
        <v>Schmelze</v>
      </c>
      <c r="W1461" s="95" t="str">
        <f t="shared" si="159"/>
        <v>-</v>
      </c>
      <c r="X1461" s="108">
        <f t="shared" si="160"/>
        <v>12</v>
      </c>
      <c r="Z1461"/>
      <c r="AA1461"/>
      <c r="AB1461" s="3"/>
      <c r="AC1461" s="34"/>
      <c r="AD1461" s="3"/>
      <c r="AH1461" s="34"/>
      <c r="AK1461" s="3"/>
      <c r="AN1461" s="3"/>
      <c r="AO1461" s="3"/>
      <c r="AP1461" s="3"/>
    </row>
    <row r="1462" spans="1:42" ht="30" customHeight="1" x14ac:dyDescent="0.25">
      <c r="A1462" s="50">
        <v>3020</v>
      </c>
      <c r="B1462" s="51" t="s">
        <v>36</v>
      </c>
      <c r="C1462" s="51">
        <v>40</v>
      </c>
      <c r="D1462" s="51">
        <v>10</v>
      </c>
      <c r="E1462" s="52">
        <v>44502</v>
      </c>
      <c r="F1462" s="53"/>
      <c r="G1462" s="51"/>
      <c r="H1462" s="65" t="str">
        <f>IFERROR(VLOOKUP(Abfalldokumentation!$B1462,Artikel!A:C,3,FALSE),Abfalldokumentation!$B1462)</f>
        <v>-</v>
      </c>
      <c r="I1462" s="96" t="str">
        <f>VLOOKUP(V1462,'Linien - BU'!A:B,2,FALSE)</f>
        <v>BU1</v>
      </c>
      <c r="J1462" s="97">
        <f t="shared" si="154"/>
        <v>40</v>
      </c>
      <c r="K1462" s="98">
        <f>Abfalldokumentation!$E1462</f>
        <v>44502</v>
      </c>
      <c r="L1462" s="97" t="str">
        <f>IFERROR(IF(AND(OR(Abfalldokumentation!$I1462="BU3",Abfalldokumentation!$I1462="Verkauf"),Abfalldokumentation!$N1462="Schimmel",Abfalldokumentation!$O1462="keinen Abnehmer/kein Schälpersonal"),"Div. Zipfel, ES ohne Verwendung",VLOOKUP(Abfalldokumentation!$M1462,Produktgruppen!A:B,2,FALSE)),"-")</f>
        <v>Rest</v>
      </c>
      <c r="M1462" s="99" t="str">
        <f>IFERROR(VLOOKUP(Abfalldokumentation!$W1462,Artikel!A:C,3,FALSE),Abfalldokumentation!$W1462)</f>
        <v>-</v>
      </c>
      <c r="N1462" s="100" t="str">
        <f>VLOOKUP(D1462,'Liste Gründe'!A:D,2,FALSE)</f>
        <v>Linienbezogen</v>
      </c>
      <c r="O1462" s="98" t="str">
        <f>IF(ISBLANK(F1462),VLOOKUP(Abfalldokumentation!$X1462,'Liste Gründe'!A:D,3,FALSE),F1462)</f>
        <v>Reinigung</v>
      </c>
      <c r="P1462" s="100" t="str">
        <f>IF(ISBLANK(Abfalldokumentation!$G1462),"-",Abfalldokumentation!$G1462)</f>
        <v>-</v>
      </c>
      <c r="Q1462" s="99">
        <f t="shared" si="155"/>
        <v>44</v>
      </c>
      <c r="R1462" s="100" t="str">
        <f t="shared" si="156"/>
        <v>Produkte</v>
      </c>
      <c r="S1462" s="100" t="str">
        <f t="shared" si="157"/>
        <v>BUs</v>
      </c>
      <c r="T1462" s="100" t="str">
        <f t="shared" si="158"/>
        <v>Symptome</v>
      </c>
      <c r="U1462" s="100" t="str">
        <f>IFERROR(VLOOKUP(Abfalldokumentation!$W1462,Kennzahlen!S:U,3,FALSE)*Abfalldokumentation!$J1462,"0")</f>
        <v>0</v>
      </c>
      <c r="V1462" s="99">
        <f>IF(ISBLANK(A1462),VLOOKUP(Abfalldokumentation!$W1462,'Linien - BU'!R:S,2,FALSE),A1462)</f>
        <v>3020</v>
      </c>
      <c r="W1462" s="95" t="str">
        <f t="shared" si="159"/>
        <v>-</v>
      </c>
      <c r="X1462" s="108">
        <f t="shared" si="160"/>
        <v>10</v>
      </c>
      <c r="Z1462"/>
      <c r="AA1462"/>
      <c r="AB1462" s="3"/>
      <c r="AC1462" s="34"/>
      <c r="AD1462" s="3"/>
      <c r="AH1462" s="34"/>
      <c r="AK1462" s="3"/>
      <c r="AN1462" s="3"/>
      <c r="AO1462" s="3"/>
      <c r="AP1462" s="3"/>
    </row>
    <row r="1463" spans="1:42" ht="30" customHeight="1" x14ac:dyDescent="0.25">
      <c r="A1463" s="56" t="s">
        <v>7</v>
      </c>
      <c r="B1463" s="57" t="s">
        <v>36</v>
      </c>
      <c r="C1463" s="57">
        <v>70</v>
      </c>
      <c r="D1463" s="57">
        <v>30</v>
      </c>
      <c r="E1463" s="58">
        <v>44502</v>
      </c>
      <c r="F1463" s="59"/>
      <c r="G1463" s="57"/>
      <c r="H1463" s="66" t="str">
        <f>IFERROR(VLOOKUP(Abfalldokumentation!$B1463,Artikel!A:C,3,FALSE),Abfalldokumentation!$B1463)</f>
        <v>-</v>
      </c>
      <c r="I1463" s="90" t="str">
        <f>VLOOKUP(V1463,'Linien - BU'!A:B,2,FALSE)</f>
        <v>BU2</v>
      </c>
      <c r="J1463" s="91">
        <f t="shared" si="154"/>
        <v>70</v>
      </c>
      <c r="K1463" s="92">
        <f>Abfalldokumentation!$E1463</f>
        <v>44502</v>
      </c>
      <c r="L1463" s="91" t="str">
        <f>IFERROR(IF(AND(OR(Abfalldokumentation!$I1463="BU3",Abfalldokumentation!$I1463="Verkauf"),Abfalldokumentation!$N1463="Schimmel",Abfalldokumentation!$O1463="keinen Abnehmer/kein Schälpersonal"),"Div. Zipfel, ES ohne Verwendung",VLOOKUP(Abfalldokumentation!$M1463,Produktgruppen!A:B,2,FALSE)),"-")</f>
        <v>Rest</v>
      </c>
      <c r="M1463" s="93" t="str">
        <f>IFERROR(VLOOKUP(Abfalldokumentation!$W1463,Artikel!A:C,3,FALSE),Abfalldokumentation!$W1463)</f>
        <v>-</v>
      </c>
      <c r="N1463" s="94" t="str">
        <f>VLOOKUP(D1463,'Liste Gründe'!A:D,2,FALSE)</f>
        <v>Linienbezogen</v>
      </c>
      <c r="O1463" s="92" t="str">
        <f>IF(ISBLANK(F1463),VLOOKUP(Abfalldokumentation!$X1463,'Liste Gründe'!A:D,3,FALSE),F1463)</f>
        <v>Maschinenabfall</v>
      </c>
      <c r="P1463" s="94" t="str">
        <f>IF(ISBLANK(Abfalldokumentation!$G1463),"-",Abfalldokumentation!$G1463)</f>
        <v>-</v>
      </c>
      <c r="Q1463" s="93">
        <f t="shared" si="155"/>
        <v>44</v>
      </c>
      <c r="R1463" s="94" t="str">
        <f t="shared" si="156"/>
        <v>Produkte</v>
      </c>
      <c r="S1463" s="94" t="str">
        <f t="shared" si="157"/>
        <v>BUs</v>
      </c>
      <c r="T1463" s="94" t="str">
        <f t="shared" si="158"/>
        <v>Symptome</v>
      </c>
      <c r="U1463" s="94" t="str">
        <f>IFERROR(VLOOKUP(Abfalldokumentation!$W1463,Kennzahlen!S:U,3,FALSE)*Abfalldokumentation!$J1463,"0")</f>
        <v>0</v>
      </c>
      <c r="V1463" s="93" t="str">
        <f>IF(ISBLANK(A1463),VLOOKUP(Abfalldokumentation!$W1463,'Linien - BU'!R:S,2,FALSE),A1463)</f>
        <v>BU2</v>
      </c>
      <c r="W1463" s="95" t="str">
        <f t="shared" si="159"/>
        <v>-</v>
      </c>
      <c r="X1463" s="108">
        <f t="shared" si="160"/>
        <v>30</v>
      </c>
      <c r="Z1463"/>
      <c r="AA1463"/>
      <c r="AB1463" s="3"/>
      <c r="AC1463" s="34"/>
      <c r="AD1463" s="3"/>
      <c r="AH1463" s="34"/>
      <c r="AK1463" s="3"/>
      <c r="AN1463" s="3"/>
      <c r="AO1463" s="3"/>
      <c r="AP1463" s="3"/>
    </row>
    <row r="1464" spans="1:42" ht="30" customHeight="1" x14ac:dyDescent="0.25">
      <c r="A1464" s="50" t="s">
        <v>9</v>
      </c>
      <c r="B1464" s="51" t="s">
        <v>36</v>
      </c>
      <c r="C1464" s="51">
        <v>17</v>
      </c>
      <c r="D1464" s="51">
        <v>30</v>
      </c>
      <c r="E1464" s="52">
        <v>44502</v>
      </c>
      <c r="F1464" s="53"/>
      <c r="G1464" s="51"/>
      <c r="H1464" s="65" t="str">
        <f>IFERROR(VLOOKUP(Abfalldokumentation!$B1464,Artikel!A:C,3,FALSE),Abfalldokumentation!$B1464)</f>
        <v>-</v>
      </c>
      <c r="I1464" s="96" t="str">
        <f>VLOOKUP(V1464,'Linien - BU'!A:B,2,FALSE)</f>
        <v>BU4</v>
      </c>
      <c r="J1464" s="97">
        <f t="shared" si="154"/>
        <v>17</v>
      </c>
      <c r="K1464" s="98">
        <f>Abfalldokumentation!$E1464</f>
        <v>44502</v>
      </c>
      <c r="L1464" s="97" t="str">
        <f>IFERROR(IF(AND(OR(Abfalldokumentation!$I1464="BU3",Abfalldokumentation!$I1464="Verkauf"),Abfalldokumentation!$N1464="Schimmel",Abfalldokumentation!$O1464="keinen Abnehmer/kein Schälpersonal"),"Div. Zipfel, ES ohne Verwendung",VLOOKUP(Abfalldokumentation!$M1464,Produktgruppen!A:B,2,FALSE)),"-")</f>
        <v>Rest</v>
      </c>
      <c r="M1464" s="99" t="str">
        <f>IFERROR(VLOOKUP(Abfalldokumentation!$W1464,Artikel!A:C,3,FALSE),Abfalldokumentation!$W1464)</f>
        <v>-</v>
      </c>
      <c r="N1464" s="100" t="str">
        <f>VLOOKUP(D1464,'Liste Gründe'!A:D,2,FALSE)</f>
        <v>Linienbezogen</v>
      </c>
      <c r="O1464" s="98" t="str">
        <f>IF(ISBLANK(F1464),VLOOKUP(Abfalldokumentation!$X1464,'Liste Gründe'!A:D,3,FALSE),F1464)</f>
        <v>Maschinenabfall</v>
      </c>
      <c r="P1464" s="100" t="str">
        <f>IF(ISBLANK(Abfalldokumentation!$G1464),"-",Abfalldokumentation!$G1464)</f>
        <v>-</v>
      </c>
      <c r="Q1464" s="99">
        <f t="shared" si="155"/>
        <v>44</v>
      </c>
      <c r="R1464" s="100" t="str">
        <f t="shared" si="156"/>
        <v>Produkte</v>
      </c>
      <c r="S1464" s="100" t="str">
        <f t="shared" si="157"/>
        <v>BUs</v>
      </c>
      <c r="T1464" s="100" t="str">
        <f t="shared" si="158"/>
        <v>Symptome</v>
      </c>
      <c r="U1464" s="100" t="str">
        <f>IFERROR(VLOOKUP(Abfalldokumentation!$W1464,Kennzahlen!S:U,3,FALSE)*Abfalldokumentation!$J1464,"0")</f>
        <v>0</v>
      </c>
      <c r="V1464" s="99" t="str">
        <f>IF(ISBLANK(A1464),VLOOKUP(Abfalldokumentation!$W1464,'Linien - BU'!R:S,2,FALSE),A1464)</f>
        <v>BU4</v>
      </c>
      <c r="W1464" s="95" t="str">
        <f t="shared" si="159"/>
        <v>-</v>
      </c>
      <c r="X1464" s="108">
        <f t="shared" si="160"/>
        <v>30</v>
      </c>
      <c r="Z1464"/>
      <c r="AA1464"/>
      <c r="AB1464" s="3"/>
      <c r="AC1464" s="34"/>
      <c r="AD1464" s="3"/>
      <c r="AH1464" s="34"/>
      <c r="AK1464" s="3"/>
      <c r="AN1464" s="3"/>
      <c r="AO1464" s="3"/>
      <c r="AP1464" s="3"/>
    </row>
    <row r="1465" spans="1:42" ht="30" customHeight="1" x14ac:dyDescent="0.25">
      <c r="A1465" s="56">
        <v>3020</v>
      </c>
      <c r="B1465" s="57" t="s">
        <v>36</v>
      </c>
      <c r="C1465" s="57">
        <v>20</v>
      </c>
      <c r="D1465" s="57">
        <v>31</v>
      </c>
      <c r="E1465" s="58">
        <v>44502</v>
      </c>
      <c r="F1465" s="59"/>
      <c r="G1465" s="57"/>
      <c r="H1465" s="66" t="str">
        <f>IFERROR(VLOOKUP(Abfalldokumentation!$B1465,Artikel!A:C,3,FALSE),Abfalldokumentation!$B1465)</f>
        <v>-</v>
      </c>
      <c r="I1465" s="90" t="str">
        <f>VLOOKUP(V1465,'Linien - BU'!A:B,2,FALSE)</f>
        <v>BU1</v>
      </c>
      <c r="J1465" s="91">
        <f t="shared" si="154"/>
        <v>20</v>
      </c>
      <c r="K1465" s="92">
        <f>Abfalldokumentation!$E1465</f>
        <v>44502</v>
      </c>
      <c r="L1465" s="91" t="str">
        <f>IFERROR(IF(AND(OR(Abfalldokumentation!$I1465="BU3",Abfalldokumentation!$I1465="Verkauf"),Abfalldokumentation!$N1465="Schimmel",Abfalldokumentation!$O1465="keinen Abnehmer/kein Schälpersonal"),"Div. Zipfel, ES ohne Verwendung",VLOOKUP(Abfalldokumentation!$M1465,Produktgruppen!A:B,2,FALSE)),"-")</f>
        <v>Rest</v>
      </c>
      <c r="M1465" s="93" t="str">
        <f>IFERROR(VLOOKUP(Abfalldokumentation!$W1465,Artikel!A:C,3,FALSE),Abfalldokumentation!$W1465)</f>
        <v>-</v>
      </c>
      <c r="N1465" s="94" t="str">
        <f>VLOOKUP(D1465,'Liste Gründe'!A:D,2,FALSE)</f>
        <v>Linienbezogen</v>
      </c>
      <c r="O1465" s="92" t="str">
        <f>IF(ISBLANK(F1465),VLOOKUP(Abfalldokumentation!$X1465,'Liste Gründe'!A:D,3,FALSE),F1465)</f>
        <v>Clip gerissen</v>
      </c>
      <c r="P1465" s="94" t="str">
        <f>IF(ISBLANK(Abfalldokumentation!$G1465),"-",Abfalldokumentation!$G1465)</f>
        <v>-</v>
      </c>
      <c r="Q1465" s="93">
        <f t="shared" si="155"/>
        <v>44</v>
      </c>
      <c r="R1465" s="94" t="str">
        <f t="shared" si="156"/>
        <v>Produkte</v>
      </c>
      <c r="S1465" s="94" t="str">
        <f t="shared" si="157"/>
        <v>BUs</v>
      </c>
      <c r="T1465" s="94" t="str">
        <f t="shared" si="158"/>
        <v>Symptome</v>
      </c>
      <c r="U1465" s="94" t="str">
        <f>IFERROR(VLOOKUP(Abfalldokumentation!$W1465,Kennzahlen!S:U,3,FALSE)*Abfalldokumentation!$J1465,"0")</f>
        <v>0</v>
      </c>
      <c r="V1465" s="93">
        <f>IF(ISBLANK(A1465),VLOOKUP(Abfalldokumentation!$W1465,'Linien - BU'!R:S,2,FALSE),A1465)</f>
        <v>3020</v>
      </c>
      <c r="W1465" s="95" t="str">
        <f t="shared" si="159"/>
        <v>-</v>
      </c>
      <c r="X1465" s="108">
        <f t="shared" si="160"/>
        <v>31</v>
      </c>
      <c r="Z1465"/>
      <c r="AA1465"/>
      <c r="AB1465" s="3"/>
      <c r="AC1465" s="34"/>
      <c r="AD1465" s="3"/>
      <c r="AH1465" s="34"/>
      <c r="AK1465" s="3"/>
      <c r="AN1465" s="3"/>
      <c r="AO1465" s="3"/>
      <c r="AP1465" s="3"/>
    </row>
    <row r="1466" spans="1:42" ht="30" customHeight="1" x14ac:dyDescent="0.25">
      <c r="A1466" s="50">
        <v>3020</v>
      </c>
      <c r="B1466" s="51" t="s">
        <v>36</v>
      </c>
      <c r="C1466" s="51">
        <v>20</v>
      </c>
      <c r="D1466" s="51">
        <v>40</v>
      </c>
      <c r="E1466" s="52">
        <v>44502</v>
      </c>
      <c r="F1466" s="53"/>
      <c r="G1466" s="51"/>
      <c r="H1466" s="65" t="str">
        <f>IFERROR(VLOOKUP(Abfalldokumentation!$B1466,Artikel!A:C,3,FALSE),Abfalldokumentation!$B1466)</f>
        <v>-</v>
      </c>
      <c r="I1466" s="96" t="str">
        <f>VLOOKUP(V1466,'Linien - BU'!A:B,2,FALSE)</f>
        <v>BU1</v>
      </c>
      <c r="J1466" s="97">
        <f t="shared" si="154"/>
        <v>20</v>
      </c>
      <c r="K1466" s="98">
        <f>Abfalldokumentation!$E1466</f>
        <v>44502</v>
      </c>
      <c r="L1466" s="97" t="str">
        <f>IFERROR(IF(AND(OR(Abfalldokumentation!$I1466="BU3",Abfalldokumentation!$I1466="Verkauf"),Abfalldokumentation!$N1466="Schimmel",Abfalldokumentation!$O1466="keinen Abnehmer/kein Schälpersonal"),"Div. Zipfel, ES ohne Verwendung",VLOOKUP(Abfalldokumentation!$M1466,Produktgruppen!A:B,2,FALSE)),"-")</f>
        <v>Rest</v>
      </c>
      <c r="M1466" s="99" t="str">
        <f>IFERROR(VLOOKUP(Abfalldokumentation!$W1466,Artikel!A:C,3,FALSE),Abfalldokumentation!$W1466)</f>
        <v>-</v>
      </c>
      <c r="N1466" s="100" t="str">
        <f>VLOOKUP(D1466,'Liste Gründe'!A:D,2,FALSE)</f>
        <v>Rest</v>
      </c>
      <c r="O1466" s="98" t="str">
        <f>IF(ISBLANK(F1466),VLOOKUP(Abfalldokumentation!$X1466,'Liste Gründe'!A:D,3,FALSE),F1466)</f>
        <v>Metall</v>
      </c>
      <c r="P1466" s="100" t="str">
        <f>IF(ISBLANK(Abfalldokumentation!$G1466),"-",Abfalldokumentation!$G1466)</f>
        <v>-</v>
      </c>
      <c r="Q1466" s="99">
        <f t="shared" si="155"/>
        <v>44</v>
      </c>
      <c r="R1466" s="100" t="str">
        <f t="shared" si="156"/>
        <v>Produkte</v>
      </c>
      <c r="S1466" s="100" t="str">
        <f t="shared" si="157"/>
        <v>BUs</v>
      </c>
      <c r="T1466" s="100" t="str">
        <f t="shared" si="158"/>
        <v>Symptome</v>
      </c>
      <c r="U1466" s="100" t="str">
        <f>IFERROR(VLOOKUP(Abfalldokumentation!$W1466,Kennzahlen!S:U,3,FALSE)*Abfalldokumentation!$J1466,"0")</f>
        <v>0</v>
      </c>
      <c r="V1466" s="99">
        <f>IF(ISBLANK(A1466),VLOOKUP(Abfalldokumentation!$W1466,'Linien - BU'!R:S,2,FALSE),A1466)</f>
        <v>3020</v>
      </c>
      <c r="W1466" s="95" t="str">
        <f t="shared" si="159"/>
        <v>-</v>
      </c>
      <c r="X1466" s="108">
        <f t="shared" si="160"/>
        <v>40</v>
      </c>
      <c r="Z1466"/>
      <c r="AA1466"/>
      <c r="AB1466" s="3"/>
      <c r="AC1466" s="34"/>
      <c r="AD1466" s="3"/>
      <c r="AH1466" s="34"/>
      <c r="AK1466" s="3"/>
      <c r="AN1466" s="3"/>
      <c r="AO1466" s="3"/>
      <c r="AP1466" s="3"/>
    </row>
    <row r="1467" spans="1:42" ht="30" customHeight="1" x14ac:dyDescent="0.25">
      <c r="A1467" s="56" t="s">
        <v>63</v>
      </c>
      <c r="B1467" s="57" t="s">
        <v>36</v>
      </c>
      <c r="C1467" s="57">
        <v>80</v>
      </c>
      <c r="D1467" s="57">
        <v>30</v>
      </c>
      <c r="E1467" s="58">
        <v>44502</v>
      </c>
      <c r="F1467" s="59"/>
      <c r="G1467" s="57"/>
      <c r="H1467" s="66" t="str">
        <f>IFERROR(VLOOKUP(Abfalldokumentation!$B1467,Artikel!A:C,3,FALSE),Abfalldokumentation!$B1467)</f>
        <v>-</v>
      </c>
      <c r="I1467" s="90" t="str">
        <f>VLOOKUP(V1467,'Linien - BU'!A:B,2,FALSE)</f>
        <v>BU1</v>
      </c>
      <c r="J1467" s="91">
        <f t="shared" si="154"/>
        <v>80</v>
      </c>
      <c r="K1467" s="92">
        <f>Abfalldokumentation!$E1467</f>
        <v>44502</v>
      </c>
      <c r="L1467" s="91" t="str">
        <f>IFERROR(IF(AND(OR(Abfalldokumentation!$I1467="BU3",Abfalldokumentation!$I1467="Verkauf"),Abfalldokumentation!$N1467="Schimmel",Abfalldokumentation!$O1467="keinen Abnehmer/kein Schälpersonal"),"Div. Zipfel, ES ohne Verwendung",VLOOKUP(Abfalldokumentation!$M1467,Produktgruppen!A:B,2,FALSE)),"-")</f>
        <v>Rest</v>
      </c>
      <c r="M1467" s="93" t="str">
        <f>IFERROR(VLOOKUP(Abfalldokumentation!$W1467,Artikel!A:C,3,FALSE),Abfalldokumentation!$W1467)</f>
        <v>-</v>
      </c>
      <c r="N1467" s="94" t="str">
        <f>VLOOKUP(D1467,'Liste Gründe'!A:D,2,FALSE)</f>
        <v>Linienbezogen</v>
      </c>
      <c r="O1467" s="92" t="str">
        <f>IF(ISBLANK(F1467),VLOOKUP(Abfalldokumentation!$X1467,'Liste Gründe'!A:D,3,FALSE),F1467)</f>
        <v>Maschinenabfall</v>
      </c>
      <c r="P1467" s="94" t="str">
        <f>IF(ISBLANK(Abfalldokumentation!$G1467),"-",Abfalldokumentation!$G1467)</f>
        <v>-</v>
      </c>
      <c r="Q1467" s="93">
        <f t="shared" si="155"/>
        <v>44</v>
      </c>
      <c r="R1467" s="94" t="str">
        <f t="shared" si="156"/>
        <v>Produkte</v>
      </c>
      <c r="S1467" s="94" t="str">
        <f t="shared" si="157"/>
        <v>BUs</v>
      </c>
      <c r="T1467" s="94" t="str">
        <f t="shared" si="158"/>
        <v>Symptome</v>
      </c>
      <c r="U1467" s="94" t="str">
        <f>IFERROR(VLOOKUP(Abfalldokumentation!$W1467,Kennzahlen!S:U,3,FALSE)*Abfalldokumentation!$J1467,"0")</f>
        <v>0</v>
      </c>
      <c r="V1467" s="93" t="str">
        <f>IF(ISBLANK(A1467),VLOOKUP(Abfalldokumentation!$W1467,'Linien - BU'!R:S,2,FALSE),A1467)</f>
        <v>Abfüllung</v>
      </c>
      <c r="W1467" s="95" t="str">
        <f t="shared" si="159"/>
        <v>-</v>
      </c>
      <c r="X1467" s="108">
        <f t="shared" si="160"/>
        <v>30</v>
      </c>
      <c r="Z1467"/>
      <c r="AA1467"/>
      <c r="AB1467" s="3"/>
      <c r="AC1467" s="34"/>
      <c r="AD1467" s="3"/>
      <c r="AH1467" s="34"/>
      <c r="AK1467" s="3"/>
      <c r="AN1467" s="3"/>
      <c r="AO1467" s="3"/>
      <c r="AP1467" s="3"/>
    </row>
    <row r="1468" spans="1:42" ht="30" customHeight="1" x14ac:dyDescent="0.25">
      <c r="A1468" s="50" t="s">
        <v>59</v>
      </c>
      <c r="B1468" s="51" t="s">
        <v>36</v>
      </c>
      <c r="C1468" s="51">
        <v>7.4</v>
      </c>
      <c r="D1468" s="51">
        <v>74</v>
      </c>
      <c r="E1468" s="52">
        <v>44502</v>
      </c>
      <c r="F1468" s="53"/>
      <c r="G1468" s="51"/>
      <c r="H1468" s="65" t="str">
        <f>IFERROR(VLOOKUP(Abfalldokumentation!$B1468,Artikel!A:C,3,FALSE),Abfalldokumentation!$B1468)</f>
        <v>-</v>
      </c>
      <c r="I1468" s="96" t="str">
        <f>VLOOKUP(V1468,'Linien - BU'!A:B,2,FALSE)</f>
        <v>Rest</v>
      </c>
      <c r="J1468" s="97">
        <f t="shared" si="154"/>
        <v>7.4</v>
      </c>
      <c r="K1468" s="98">
        <f>Abfalldokumentation!$E1468</f>
        <v>44502</v>
      </c>
      <c r="L1468" s="97" t="str">
        <f>IFERROR(IF(AND(OR(Abfalldokumentation!$I1468="BU3",Abfalldokumentation!$I1468="Verkauf"),Abfalldokumentation!$N1468="Schimmel",Abfalldokumentation!$O1468="keinen Abnehmer/kein Schälpersonal"),"Div. Zipfel, ES ohne Verwendung",VLOOKUP(Abfalldokumentation!$M1468,Produktgruppen!A:B,2,FALSE)),"-")</f>
        <v>Rest</v>
      </c>
      <c r="M1468" s="99" t="str">
        <f>IFERROR(VLOOKUP(Abfalldokumentation!$W1468,Artikel!A:C,3,FALSE),Abfalldokumentation!$W1468)</f>
        <v>-</v>
      </c>
      <c r="N1468" s="100" t="str">
        <f>VLOOKUP(D1468,'Liste Gründe'!A:D,2,FALSE)</f>
        <v>Qualitätssicherung</v>
      </c>
      <c r="O1468" s="98" t="str">
        <f>IF(ISBLANK(F1468),VLOOKUP(Abfalldokumentation!$X1468,'Liste Gründe'!A:D,3,FALSE),F1468)</f>
        <v>Sensorik</v>
      </c>
      <c r="P1468" s="100" t="str">
        <f>IF(ISBLANK(Abfalldokumentation!$G1468),"-",Abfalldokumentation!$G1468)</f>
        <v>-</v>
      </c>
      <c r="Q1468" s="99">
        <f t="shared" si="155"/>
        <v>44</v>
      </c>
      <c r="R1468" s="100" t="str">
        <f t="shared" si="156"/>
        <v>Produkte</v>
      </c>
      <c r="S1468" s="100" t="str">
        <f t="shared" si="157"/>
        <v>BUs</v>
      </c>
      <c r="T1468" s="100" t="str">
        <f t="shared" si="158"/>
        <v>Symptome</v>
      </c>
      <c r="U1468" s="100" t="str">
        <f>IFERROR(VLOOKUP(Abfalldokumentation!$W1468,Kennzahlen!S:U,3,FALSE)*Abfalldokumentation!$J1468,"0")</f>
        <v>0</v>
      </c>
      <c r="V1468" s="99" t="str">
        <f>IF(ISBLANK(A1468),VLOOKUP(Abfalldokumentation!$W1468,'Linien - BU'!R:S,2,FALSE),A1468)</f>
        <v>Labor</v>
      </c>
      <c r="W1468" s="95" t="str">
        <f t="shared" si="159"/>
        <v>-</v>
      </c>
      <c r="X1468" s="108">
        <f t="shared" si="160"/>
        <v>74</v>
      </c>
      <c r="Z1468"/>
      <c r="AA1468"/>
      <c r="AB1468" s="3"/>
      <c r="AC1468" s="34"/>
      <c r="AD1468" s="3"/>
      <c r="AH1468" s="34"/>
      <c r="AK1468" s="3"/>
      <c r="AN1468" s="3"/>
      <c r="AO1468" s="3"/>
      <c r="AP1468" s="3"/>
    </row>
    <row r="1469" spans="1:42" ht="30" customHeight="1" x14ac:dyDescent="0.25">
      <c r="A1469" s="56" t="s">
        <v>8</v>
      </c>
      <c r="B1469" s="57" t="s">
        <v>36</v>
      </c>
      <c r="C1469" s="57">
        <v>18</v>
      </c>
      <c r="D1469" s="57">
        <v>30</v>
      </c>
      <c r="E1469" s="58">
        <v>44502</v>
      </c>
      <c r="F1469" s="59"/>
      <c r="G1469" s="57"/>
      <c r="H1469" s="66" t="str">
        <f>IFERROR(VLOOKUP(Abfalldokumentation!$B1469,Artikel!A:C,3,FALSE),Abfalldokumentation!$B1469)</f>
        <v>-</v>
      </c>
      <c r="I1469" s="90" t="str">
        <f>VLOOKUP(V1469,'Linien - BU'!A:B,2,FALSE)</f>
        <v>BU3</v>
      </c>
      <c r="J1469" s="91">
        <f t="shared" si="154"/>
        <v>18</v>
      </c>
      <c r="K1469" s="92">
        <f>Abfalldokumentation!$E1469</f>
        <v>44502</v>
      </c>
      <c r="L1469" s="91" t="str">
        <f>IFERROR(IF(AND(OR(Abfalldokumentation!$I1469="BU3",Abfalldokumentation!$I1469="Verkauf"),Abfalldokumentation!$N1469="Schimmel",Abfalldokumentation!$O1469="keinen Abnehmer/kein Schälpersonal"),"Div. Zipfel, ES ohne Verwendung",VLOOKUP(Abfalldokumentation!$M1469,Produktgruppen!A:B,2,FALSE)),"-")</f>
        <v>Rest</v>
      </c>
      <c r="M1469" s="93" t="str">
        <f>IFERROR(VLOOKUP(Abfalldokumentation!$W1469,Artikel!A:C,3,FALSE),Abfalldokumentation!$W1469)</f>
        <v>-</v>
      </c>
      <c r="N1469" s="94" t="str">
        <f>VLOOKUP(D1469,'Liste Gründe'!A:D,2,FALSE)</f>
        <v>Linienbezogen</v>
      </c>
      <c r="O1469" s="92" t="str">
        <f>IF(ISBLANK(F1469),VLOOKUP(Abfalldokumentation!$X1469,'Liste Gründe'!A:D,3,FALSE),F1469)</f>
        <v>Maschinenabfall</v>
      </c>
      <c r="P1469" s="94" t="str">
        <f>IF(ISBLANK(Abfalldokumentation!$G1469),"-",Abfalldokumentation!$G1469)</f>
        <v>-</v>
      </c>
      <c r="Q1469" s="93">
        <f t="shared" si="155"/>
        <v>44</v>
      </c>
      <c r="R1469" s="94" t="str">
        <f t="shared" si="156"/>
        <v>Produkte</v>
      </c>
      <c r="S1469" s="94" t="str">
        <f t="shared" si="157"/>
        <v>BUs</v>
      </c>
      <c r="T1469" s="94" t="str">
        <f t="shared" si="158"/>
        <v>Symptome</v>
      </c>
      <c r="U1469" s="94" t="str">
        <f>IFERROR(VLOOKUP(Abfalldokumentation!$W1469,Kennzahlen!S:U,3,FALSE)*Abfalldokumentation!$J1469,"0")</f>
        <v>0</v>
      </c>
      <c r="V1469" s="93" t="str">
        <f>IF(ISBLANK(A1469),VLOOKUP(Abfalldokumentation!$W1469,'Linien - BU'!R:S,2,FALSE),A1469)</f>
        <v>BU3</v>
      </c>
      <c r="W1469" s="95" t="str">
        <f t="shared" si="159"/>
        <v>-</v>
      </c>
      <c r="X1469" s="108">
        <f t="shared" si="160"/>
        <v>30</v>
      </c>
      <c r="Z1469"/>
      <c r="AA1469"/>
      <c r="AB1469" s="3"/>
      <c r="AC1469" s="34"/>
      <c r="AD1469" s="3"/>
      <c r="AH1469" s="34"/>
      <c r="AK1469" s="3"/>
      <c r="AN1469" s="3"/>
      <c r="AO1469" s="3"/>
      <c r="AP1469" s="3"/>
    </row>
    <row r="1470" spans="1:42" ht="30" customHeight="1" x14ac:dyDescent="0.25">
      <c r="A1470" s="50" t="s">
        <v>59</v>
      </c>
      <c r="B1470" s="51" t="s">
        <v>36</v>
      </c>
      <c r="C1470" s="51">
        <v>7</v>
      </c>
      <c r="D1470" s="51">
        <v>74</v>
      </c>
      <c r="E1470" s="52">
        <v>44502</v>
      </c>
      <c r="F1470" s="53"/>
      <c r="G1470" s="51"/>
      <c r="H1470" s="65" t="str">
        <f>IFERROR(VLOOKUP(Abfalldokumentation!$B1470,Artikel!A:C,3,FALSE),Abfalldokumentation!$B1470)</f>
        <v>-</v>
      </c>
      <c r="I1470" s="96" t="str">
        <f>VLOOKUP(V1470,'Linien - BU'!A:B,2,FALSE)</f>
        <v>Rest</v>
      </c>
      <c r="J1470" s="97">
        <f t="shared" si="154"/>
        <v>7</v>
      </c>
      <c r="K1470" s="98">
        <f>Abfalldokumentation!$E1470</f>
        <v>44502</v>
      </c>
      <c r="L1470" s="97" t="str">
        <f>IFERROR(IF(AND(OR(Abfalldokumentation!$I1470="BU3",Abfalldokumentation!$I1470="Verkauf"),Abfalldokumentation!$N1470="Schimmel",Abfalldokumentation!$O1470="keinen Abnehmer/kein Schälpersonal"),"Div. Zipfel, ES ohne Verwendung",VLOOKUP(Abfalldokumentation!$M1470,Produktgruppen!A:B,2,FALSE)),"-")</f>
        <v>Rest</v>
      </c>
      <c r="M1470" s="99" t="str">
        <f>IFERROR(VLOOKUP(Abfalldokumentation!$W1470,Artikel!A:C,3,FALSE),Abfalldokumentation!$W1470)</f>
        <v>-</v>
      </c>
      <c r="N1470" s="100" t="str">
        <f>VLOOKUP(D1470,'Liste Gründe'!A:D,2,FALSE)</f>
        <v>Qualitätssicherung</v>
      </c>
      <c r="O1470" s="98" t="str">
        <f>IF(ISBLANK(F1470),VLOOKUP(Abfalldokumentation!$X1470,'Liste Gründe'!A:D,3,FALSE),F1470)</f>
        <v>Sensorik</v>
      </c>
      <c r="P1470" s="100" t="str">
        <f>IF(ISBLANK(Abfalldokumentation!$G1470),"-",Abfalldokumentation!$G1470)</f>
        <v>-</v>
      </c>
      <c r="Q1470" s="99">
        <f t="shared" si="155"/>
        <v>44</v>
      </c>
      <c r="R1470" s="100" t="str">
        <f t="shared" si="156"/>
        <v>Produkte</v>
      </c>
      <c r="S1470" s="100" t="str">
        <f t="shared" si="157"/>
        <v>BUs</v>
      </c>
      <c r="T1470" s="100" t="str">
        <f t="shared" si="158"/>
        <v>Symptome</v>
      </c>
      <c r="U1470" s="100" t="str">
        <f>IFERROR(VLOOKUP(Abfalldokumentation!$W1470,Kennzahlen!S:U,3,FALSE)*Abfalldokumentation!$J1470,"0")</f>
        <v>0</v>
      </c>
      <c r="V1470" s="99" t="str">
        <f>IF(ISBLANK(A1470),VLOOKUP(Abfalldokumentation!$W1470,'Linien - BU'!R:S,2,FALSE),A1470)</f>
        <v>Labor</v>
      </c>
      <c r="W1470" s="95" t="str">
        <f t="shared" si="159"/>
        <v>-</v>
      </c>
      <c r="X1470" s="108">
        <f t="shared" si="160"/>
        <v>74</v>
      </c>
      <c r="Z1470"/>
      <c r="AA1470"/>
      <c r="AB1470" s="3"/>
      <c r="AC1470" s="34"/>
      <c r="AD1470" s="3"/>
      <c r="AH1470" s="34"/>
      <c r="AK1470" s="3"/>
      <c r="AN1470" s="3"/>
      <c r="AO1470" s="3"/>
      <c r="AP1470" s="3"/>
    </row>
    <row r="1471" spans="1:42" ht="30" customHeight="1" x14ac:dyDescent="0.25">
      <c r="A1471" s="56" t="s">
        <v>63</v>
      </c>
      <c r="B1471" s="57" t="s">
        <v>15168</v>
      </c>
      <c r="C1471" s="57">
        <v>40</v>
      </c>
      <c r="D1471" s="57">
        <v>40</v>
      </c>
      <c r="E1471" s="58">
        <v>44502</v>
      </c>
      <c r="F1471" s="59"/>
      <c r="G1471" s="57"/>
      <c r="H1471" s="66" t="str">
        <f>IFERROR(VLOOKUP(Abfalldokumentation!$B1471,Artikel!A:C,3,FALSE),Abfalldokumentation!$B1471)</f>
        <v>Becher</v>
      </c>
      <c r="I1471" s="90" t="str">
        <f>VLOOKUP(V1471,'Linien - BU'!A:B,2,FALSE)</f>
        <v>BU1</v>
      </c>
      <c r="J1471" s="91">
        <f t="shared" si="154"/>
        <v>40</v>
      </c>
      <c r="K1471" s="92">
        <f>Abfalldokumentation!$E1471</f>
        <v>44502</v>
      </c>
      <c r="L1471" s="91" t="str">
        <f>IFERROR(IF(AND(OR(Abfalldokumentation!$I1471="BU3",Abfalldokumentation!$I1471="Verkauf"),Abfalldokumentation!$N1471="Schimmel",Abfalldokumentation!$O1471="keinen Abnehmer/kein Schälpersonal"),"Div. Zipfel, ES ohne Verwendung",VLOOKUP(Abfalldokumentation!$M1471,Produktgruppen!A:B,2,FALSE)),"-")</f>
        <v>-</v>
      </c>
      <c r="M1471" s="93" t="str">
        <f>IFERROR(VLOOKUP(Abfalldokumentation!$W1471,Artikel!A:C,3,FALSE),Abfalldokumentation!$W1471)</f>
        <v>Becher</v>
      </c>
      <c r="N1471" s="94" t="str">
        <f>VLOOKUP(D1471,'Liste Gründe'!A:D,2,FALSE)</f>
        <v>Rest</v>
      </c>
      <c r="O1471" s="92" t="str">
        <f>IF(ISBLANK(F1471),VLOOKUP(Abfalldokumentation!$X1471,'Liste Gründe'!A:D,3,FALSE),F1471)</f>
        <v>Metall</v>
      </c>
      <c r="P1471" s="94" t="str">
        <f>IF(ISBLANK(Abfalldokumentation!$G1471),"-",Abfalldokumentation!$G1471)</f>
        <v>-</v>
      </c>
      <c r="Q1471" s="93">
        <f t="shared" si="155"/>
        <v>44</v>
      </c>
      <c r="R1471" s="94" t="str">
        <f t="shared" si="156"/>
        <v>Produkte</v>
      </c>
      <c r="S1471" s="94" t="str">
        <f t="shared" si="157"/>
        <v>BUs</v>
      </c>
      <c r="T1471" s="94" t="str">
        <f t="shared" si="158"/>
        <v>Symptome</v>
      </c>
      <c r="U1471" s="94" t="str">
        <f>IFERROR(VLOOKUP(Abfalldokumentation!$W1471,Kennzahlen!S:U,3,FALSE)*Abfalldokumentation!$J1471,"0")</f>
        <v>0</v>
      </c>
      <c r="V1471" s="93" t="str">
        <f>IF(ISBLANK(A1471),VLOOKUP(Abfalldokumentation!$W1471,'Linien - BU'!R:S,2,FALSE),A1471)</f>
        <v>Abfüllung</v>
      </c>
      <c r="W1471" s="95" t="str">
        <f t="shared" si="159"/>
        <v>Becher</v>
      </c>
      <c r="X1471" s="108">
        <f t="shared" si="160"/>
        <v>40</v>
      </c>
      <c r="Z1471"/>
      <c r="AA1471"/>
      <c r="AB1471" s="3"/>
      <c r="AC1471" s="34"/>
      <c r="AD1471" s="3"/>
      <c r="AH1471" s="34"/>
      <c r="AK1471" s="3"/>
      <c r="AN1471" s="3"/>
      <c r="AO1471" s="3"/>
      <c r="AP1471" s="3"/>
    </row>
    <row r="1472" spans="1:42" ht="30" customHeight="1" x14ac:dyDescent="0.25">
      <c r="A1472" s="50" t="s">
        <v>15106</v>
      </c>
      <c r="B1472" s="51">
        <v>24000493</v>
      </c>
      <c r="C1472" s="51">
        <v>40</v>
      </c>
      <c r="D1472" s="51">
        <v>34</v>
      </c>
      <c r="E1472" s="52">
        <v>44503</v>
      </c>
      <c r="F1472" s="53"/>
      <c r="G1472" s="51"/>
      <c r="H1472" s="65" t="str">
        <f>IFERROR(VLOOKUP(Abfalldokumentation!$B1472,Artikel!A:C,3,FALSE),Abfalldokumentation!$B1472)</f>
        <v>Konzentrat in Würsten 1</v>
      </c>
      <c r="I1472" s="96" t="str">
        <f>VLOOKUP(V1472,'Linien - BU'!A:B,2,FALSE)</f>
        <v>BU1</v>
      </c>
      <c r="J1472" s="97">
        <f t="shared" si="154"/>
        <v>40</v>
      </c>
      <c r="K1472" s="98">
        <f>Abfalldokumentation!$E1472</f>
        <v>44503</v>
      </c>
      <c r="L1472" s="97" t="str">
        <f>IFERROR(IF(AND(OR(Abfalldokumentation!$I1472="BU3",Abfalldokumentation!$I1472="Verkauf"),Abfalldokumentation!$N1472="Schimmel",Abfalldokumentation!$O1472="keinen Abnehmer/kein Schälpersonal"),"Div. Zipfel, ES ohne Verwendung",VLOOKUP(Abfalldokumentation!$M1472,Produktgruppen!A:B,2,FALSE)),"-")</f>
        <v>Rohware</v>
      </c>
      <c r="M1472" s="99" t="str">
        <f>IFERROR(VLOOKUP(Abfalldokumentation!$W1472,Artikel!A:C,3,FALSE),Abfalldokumentation!$W1472)</f>
        <v>Konzentrat in Würsten 1</v>
      </c>
      <c r="N1472" s="100" t="str">
        <f>VLOOKUP(D1472,'Liste Gründe'!A:D,2,FALSE)</f>
        <v>Linienbezogen</v>
      </c>
      <c r="O1472" s="98" t="str">
        <f>IF(ISBLANK(F1472),VLOOKUP(Abfalldokumentation!$X1472,'Liste Gründe'!A:D,3,FALSE),F1472)</f>
        <v>Darm geplatzt</v>
      </c>
      <c r="P1472" s="100" t="str">
        <f>IF(ISBLANK(Abfalldokumentation!$G1472),"-",Abfalldokumentation!$G1472)</f>
        <v>-</v>
      </c>
      <c r="Q1472" s="99">
        <f t="shared" si="155"/>
        <v>44</v>
      </c>
      <c r="R1472" s="100" t="str">
        <f t="shared" si="156"/>
        <v>Produkte</v>
      </c>
      <c r="S1472" s="100" t="str">
        <f t="shared" si="157"/>
        <v>BUs</v>
      </c>
      <c r="T1472" s="100" t="str">
        <f t="shared" si="158"/>
        <v>Symptome</v>
      </c>
      <c r="U1472" s="100" t="str">
        <f>IFERROR(VLOOKUP(Abfalldokumentation!$W1472,Kennzahlen!S:U,3,FALSE)*Abfalldokumentation!$J1472,"0")</f>
        <v>0</v>
      </c>
      <c r="V1472" s="99" t="str">
        <f>IF(ISBLANK(A1472),VLOOKUP(Abfalldokumentation!$W1472,'Linien - BU'!R:S,2,FALSE),A1472)</f>
        <v>HN848</v>
      </c>
      <c r="W1472" s="95">
        <f t="shared" si="159"/>
        <v>24000493</v>
      </c>
      <c r="X1472" s="108">
        <f t="shared" si="160"/>
        <v>34</v>
      </c>
      <c r="Z1472"/>
      <c r="AA1472"/>
      <c r="AB1472" s="3"/>
      <c r="AC1472" s="34"/>
      <c r="AD1472" s="3"/>
      <c r="AH1472" s="34"/>
      <c r="AK1472" s="3"/>
      <c r="AN1472" s="3"/>
      <c r="AO1472" s="3"/>
      <c r="AP1472" s="3"/>
    </row>
    <row r="1473" spans="1:42" ht="30" customHeight="1" x14ac:dyDescent="0.25">
      <c r="A1473" s="56" t="s">
        <v>9</v>
      </c>
      <c r="B1473" s="57">
        <v>29500482</v>
      </c>
      <c r="C1473" s="57">
        <v>3</v>
      </c>
      <c r="D1473" s="57">
        <v>61</v>
      </c>
      <c r="E1473" s="58">
        <v>44503</v>
      </c>
      <c r="F1473" s="59"/>
      <c r="G1473" s="57"/>
      <c r="H1473" s="66" t="str">
        <f>IFERROR(VLOOKUP(Abfalldokumentation!$B1473,Artikel!A:C,3,FALSE),Abfalldokumentation!$B1473)</f>
        <v>VOS Schwarzer Pfeffer R</v>
      </c>
      <c r="I1473" s="90" t="str">
        <f>VLOOKUP(V1473,'Linien - BU'!A:B,2,FALSE)</f>
        <v>BU4</v>
      </c>
      <c r="J1473" s="91">
        <f t="shared" si="154"/>
        <v>3</v>
      </c>
      <c r="K1473" s="92">
        <f>Abfalldokumentation!$E1473</f>
        <v>44503</v>
      </c>
      <c r="L1473" s="91" t="str">
        <f>IFERROR(IF(AND(OR(Abfalldokumentation!$I1473="BU3",Abfalldokumentation!$I1473="Verkauf"),Abfalldokumentation!$N1473="Schimmel",Abfalldokumentation!$O1473="keinen Abnehmer/kein Schälpersonal"),"Div. Zipfel, ES ohne Verwendung",VLOOKUP(Abfalldokumentation!$M1473,Produktgruppen!A:B,2,FALSE)),"-")</f>
        <v>Vorschmelz</v>
      </c>
      <c r="M1473" s="93" t="str">
        <f>IFERROR(VLOOKUP(Abfalldokumentation!$W1473,Artikel!A:C,3,FALSE),Abfalldokumentation!$W1473)</f>
        <v>VOS Schwarzer Pfeffer R</v>
      </c>
      <c r="N1473" s="94" t="str">
        <f>VLOOKUP(D1473,'Liste Gründe'!A:D,2,FALSE)</f>
        <v>keinen Verwendungszweck</v>
      </c>
      <c r="O1473" s="92" t="str">
        <f>IF(ISBLANK(F1473),VLOOKUP(Abfalldokumentation!$X1473,'Liste Gründe'!A:D,3,FALSE),F1473)</f>
        <v>keinen Verwendungszweck</v>
      </c>
      <c r="P1473" s="94" t="str">
        <f>IF(ISBLANK(Abfalldokumentation!$G1473),"-",Abfalldokumentation!$G1473)</f>
        <v>-</v>
      </c>
      <c r="Q1473" s="93">
        <f t="shared" si="155"/>
        <v>44</v>
      </c>
      <c r="R1473" s="94" t="str">
        <f t="shared" si="156"/>
        <v>Produkte</v>
      </c>
      <c r="S1473" s="94" t="str">
        <f t="shared" si="157"/>
        <v>BUs</v>
      </c>
      <c r="T1473" s="94" t="str">
        <f t="shared" si="158"/>
        <v>Symptome</v>
      </c>
      <c r="U1473" s="94">
        <f>IFERROR(VLOOKUP(Abfalldokumentation!$W1473,Kennzahlen!S:U,3,FALSE)*Abfalldokumentation!$J1473,"0")</f>
        <v>1.5</v>
      </c>
      <c r="V1473" s="93" t="str">
        <f>IF(ISBLANK(A1473),VLOOKUP(Abfalldokumentation!$W1473,'Linien - BU'!R:S,2,FALSE),A1473)</f>
        <v>BU4</v>
      </c>
      <c r="W1473" s="95">
        <f t="shared" si="159"/>
        <v>29500482</v>
      </c>
      <c r="X1473" s="108">
        <f t="shared" si="160"/>
        <v>61</v>
      </c>
      <c r="Z1473"/>
      <c r="AA1473"/>
      <c r="AB1473" s="3"/>
      <c r="AC1473" s="34"/>
      <c r="AD1473" s="3"/>
      <c r="AH1473" s="34"/>
      <c r="AK1473" s="3"/>
      <c r="AN1473" s="3"/>
      <c r="AO1473" s="3"/>
      <c r="AP1473" s="3"/>
    </row>
    <row r="1474" spans="1:42" ht="30" customHeight="1" x14ac:dyDescent="0.25">
      <c r="A1474" s="50" t="s">
        <v>9</v>
      </c>
      <c r="B1474" s="51">
        <v>29500482</v>
      </c>
      <c r="C1474" s="51">
        <v>25</v>
      </c>
      <c r="D1474" s="51">
        <v>61</v>
      </c>
      <c r="E1474" s="52">
        <v>44503</v>
      </c>
      <c r="F1474" s="53"/>
      <c r="G1474" s="51"/>
      <c r="H1474" s="65" t="str">
        <f>IFERROR(VLOOKUP(Abfalldokumentation!$B1474,Artikel!A:C,3,FALSE),Abfalldokumentation!$B1474)</f>
        <v>VOS Schwarzer Pfeffer R</v>
      </c>
      <c r="I1474" s="96" t="str">
        <f>VLOOKUP(V1474,'Linien - BU'!A:B,2,FALSE)</f>
        <v>BU4</v>
      </c>
      <c r="J1474" s="97">
        <f t="shared" ref="J1474:J1537" si="161">C1474</f>
        <v>25</v>
      </c>
      <c r="K1474" s="98">
        <f>Abfalldokumentation!$E1474</f>
        <v>44503</v>
      </c>
      <c r="L1474" s="97" t="str">
        <f>IFERROR(IF(AND(OR(Abfalldokumentation!$I1474="BU3",Abfalldokumentation!$I1474="Verkauf"),Abfalldokumentation!$N1474="Schimmel",Abfalldokumentation!$O1474="keinen Abnehmer/kein Schälpersonal"),"Div. Zipfel, ES ohne Verwendung",VLOOKUP(Abfalldokumentation!$M1474,Produktgruppen!A:B,2,FALSE)),"-")</f>
        <v>Vorschmelz</v>
      </c>
      <c r="M1474" s="99" t="str">
        <f>IFERROR(VLOOKUP(Abfalldokumentation!$W1474,Artikel!A:C,3,FALSE),Abfalldokumentation!$W1474)</f>
        <v>VOS Schwarzer Pfeffer R</v>
      </c>
      <c r="N1474" s="100" t="str">
        <f>VLOOKUP(D1474,'Liste Gründe'!A:D,2,FALSE)</f>
        <v>keinen Verwendungszweck</v>
      </c>
      <c r="O1474" s="98" t="str">
        <f>IF(ISBLANK(F1474),VLOOKUP(Abfalldokumentation!$X1474,'Liste Gründe'!A:D,3,FALSE),F1474)</f>
        <v>keinen Verwendungszweck</v>
      </c>
      <c r="P1474" s="100" t="str">
        <f>IF(ISBLANK(Abfalldokumentation!$G1474),"-",Abfalldokumentation!$G1474)</f>
        <v>-</v>
      </c>
      <c r="Q1474" s="99">
        <f t="shared" ref="Q1474:Q1537" si="162">_xlfn.ISOWEEKNUM(K1474)</f>
        <v>44</v>
      </c>
      <c r="R1474" s="100" t="str">
        <f t="shared" ref="R1474:R1537" si="163">"Produkte"</f>
        <v>Produkte</v>
      </c>
      <c r="S1474" s="100" t="str">
        <f t="shared" ref="S1474:S1537" si="164">"BUs"</f>
        <v>BUs</v>
      </c>
      <c r="T1474" s="100" t="str">
        <f t="shared" ref="T1474:T1537" si="165">"Symptome"</f>
        <v>Symptome</v>
      </c>
      <c r="U1474" s="100">
        <f>IFERROR(VLOOKUP(Abfalldokumentation!$W1474,Kennzahlen!S:U,3,FALSE)*Abfalldokumentation!$J1474,"0")</f>
        <v>12.5</v>
      </c>
      <c r="V1474" s="99" t="str">
        <f>IF(ISBLANK(A1474),VLOOKUP(Abfalldokumentation!$W1474,'Linien - BU'!R:S,2,FALSE),A1474)</f>
        <v>BU4</v>
      </c>
      <c r="W1474" s="95">
        <f t="shared" ref="W1474:W1537" si="166">B1474</f>
        <v>29500482</v>
      </c>
      <c r="X1474" s="108">
        <f t="shared" ref="X1474:X1537" si="167">D1474</f>
        <v>61</v>
      </c>
      <c r="Z1474"/>
      <c r="AA1474"/>
      <c r="AB1474" s="3"/>
      <c r="AC1474" s="34"/>
      <c r="AD1474" s="3"/>
      <c r="AH1474" s="34"/>
      <c r="AK1474" s="3"/>
      <c r="AN1474" s="3"/>
      <c r="AO1474" s="3"/>
      <c r="AP1474" s="3"/>
    </row>
    <row r="1475" spans="1:42" ht="30" customHeight="1" x14ac:dyDescent="0.25">
      <c r="A1475" s="56" t="s">
        <v>9</v>
      </c>
      <c r="B1475" s="57">
        <v>29500482</v>
      </c>
      <c r="C1475" s="57">
        <v>20</v>
      </c>
      <c r="D1475" s="57">
        <v>61</v>
      </c>
      <c r="E1475" s="58">
        <v>44503</v>
      </c>
      <c r="F1475" s="59"/>
      <c r="G1475" s="57"/>
      <c r="H1475" s="66" t="str">
        <f>IFERROR(VLOOKUP(Abfalldokumentation!$B1475,Artikel!A:C,3,FALSE),Abfalldokumentation!$B1475)</f>
        <v>VOS Schwarzer Pfeffer R</v>
      </c>
      <c r="I1475" s="90" t="str">
        <f>VLOOKUP(V1475,'Linien - BU'!A:B,2,FALSE)</f>
        <v>BU4</v>
      </c>
      <c r="J1475" s="91">
        <f t="shared" si="161"/>
        <v>20</v>
      </c>
      <c r="K1475" s="92">
        <f>Abfalldokumentation!$E1475</f>
        <v>44503</v>
      </c>
      <c r="L1475" s="91" t="str">
        <f>IFERROR(IF(AND(OR(Abfalldokumentation!$I1475="BU3",Abfalldokumentation!$I1475="Verkauf"),Abfalldokumentation!$N1475="Schimmel",Abfalldokumentation!$O1475="keinen Abnehmer/kein Schälpersonal"),"Div. Zipfel, ES ohne Verwendung",VLOOKUP(Abfalldokumentation!$M1475,Produktgruppen!A:B,2,FALSE)),"-")</f>
        <v>Vorschmelz</v>
      </c>
      <c r="M1475" s="93" t="str">
        <f>IFERROR(VLOOKUP(Abfalldokumentation!$W1475,Artikel!A:C,3,FALSE),Abfalldokumentation!$W1475)</f>
        <v>VOS Schwarzer Pfeffer R</v>
      </c>
      <c r="N1475" s="94" t="str">
        <f>VLOOKUP(D1475,'Liste Gründe'!A:D,2,FALSE)</f>
        <v>keinen Verwendungszweck</v>
      </c>
      <c r="O1475" s="92" t="str">
        <f>IF(ISBLANK(F1475),VLOOKUP(Abfalldokumentation!$X1475,'Liste Gründe'!A:D,3,FALSE),F1475)</f>
        <v>keinen Verwendungszweck</v>
      </c>
      <c r="P1475" s="94" t="str">
        <f>IF(ISBLANK(Abfalldokumentation!$G1475),"-",Abfalldokumentation!$G1475)</f>
        <v>-</v>
      </c>
      <c r="Q1475" s="93">
        <f t="shared" si="162"/>
        <v>44</v>
      </c>
      <c r="R1475" s="94" t="str">
        <f t="shared" si="163"/>
        <v>Produkte</v>
      </c>
      <c r="S1475" s="94" t="str">
        <f t="shared" si="164"/>
        <v>BUs</v>
      </c>
      <c r="T1475" s="94" t="str">
        <f t="shared" si="165"/>
        <v>Symptome</v>
      </c>
      <c r="U1475" s="94">
        <f>IFERROR(VLOOKUP(Abfalldokumentation!$W1475,Kennzahlen!S:U,3,FALSE)*Abfalldokumentation!$J1475,"0")</f>
        <v>10</v>
      </c>
      <c r="V1475" s="93" t="str">
        <f>IF(ISBLANK(A1475),VLOOKUP(Abfalldokumentation!$W1475,'Linien - BU'!R:S,2,FALSE),A1475)</f>
        <v>BU4</v>
      </c>
      <c r="W1475" s="95">
        <f t="shared" si="166"/>
        <v>29500482</v>
      </c>
      <c r="X1475" s="108">
        <f t="shared" si="167"/>
        <v>61</v>
      </c>
      <c r="Z1475"/>
      <c r="AA1475"/>
      <c r="AB1475" s="3"/>
      <c r="AC1475" s="34"/>
      <c r="AD1475" s="3"/>
      <c r="AH1475" s="34"/>
      <c r="AK1475" s="3"/>
      <c r="AN1475" s="3"/>
      <c r="AO1475" s="3"/>
      <c r="AP1475" s="3"/>
    </row>
    <row r="1476" spans="1:42" ht="30" customHeight="1" x14ac:dyDescent="0.25">
      <c r="A1476" s="50" t="s">
        <v>8</v>
      </c>
      <c r="B1476" s="51">
        <v>29500498</v>
      </c>
      <c r="C1476" s="51">
        <v>9</v>
      </c>
      <c r="D1476" s="51">
        <v>30</v>
      </c>
      <c r="E1476" s="52">
        <v>44503</v>
      </c>
      <c r="F1476" s="53"/>
      <c r="G1476" s="51"/>
      <c r="H1476" s="65" t="str">
        <f>IFERROR(VLOOKUP(Abfalldokumentation!$B1476,Artikel!A:C,3,FALSE),Abfalldokumentation!$B1476)</f>
        <v>VOS Räucher Natur Natri</v>
      </c>
      <c r="I1476" s="96" t="str">
        <f>VLOOKUP(V1476,'Linien - BU'!A:B,2,FALSE)</f>
        <v>BU3</v>
      </c>
      <c r="J1476" s="97">
        <f t="shared" si="161"/>
        <v>9</v>
      </c>
      <c r="K1476" s="98">
        <f>Abfalldokumentation!$E1476</f>
        <v>44503</v>
      </c>
      <c r="L1476" s="97" t="str">
        <f>IFERROR(IF(AND(OR(Abfalldokumentation!$I1476="BU3",Abfalldokumentation!$I1476="Verkauf"),Abfalldokumentation!$N1476="Schimmel",Abfalldokumentation!$O1476="keinen Abnehmer/kein Schälpersonal"),"Div. Zipfel, ES ohne Verwendung",VLOOKUP(Abfalldokumentation!$M1476,Produktgruppen!A:B,2,FALSE)),"-")</f>
        <v>Vorschmelz</v>
      </c>
      <c r="M1476" s="99" t="str">
        <f>IFERROR(VLOOKUP(Abfalldokumentation!$W1476,Artikel!A:C,3,FALSE),Abfalldokumentation!$W1476)</f>
        <v>VOS Räucher Natur Natri</v>
      </c>
      <c r="N1476" s="100" t="str">
        <f>VLOOKUP(D1476,'Liste Gründe'!A:D,2,FALSE)</f>
        <v>Linienbezogen</v>
      </c>
      <c r="O1476" s="98" t="str">
        <f>IF(ISBLANK(F1476),VLOOKUP(Abfalldokumentation!$X1476,'Liste Gründe'!A:D,3,FALSE),F1476)</f>
        <v>Maschinenabfall</v>
      </c>
      <c r="P1476" s="100" t="str">
        <f>IF(ISBLANK(Abfalldokumentation!$G1476),"-",Abfalldokumentation!$G1476)</f>
        <v>-</v>
      </c>
      <c r="Q1476" s="99">
        <f t="shared" si="162"/>
        <v>44</v>
      </c>
      <c r="R1476" s="100" t="str">
        <f t="shared" si="163"/>
        <v>Produkte</v>
      </c>
      <c r="S1476" s="100" t="str">
        <f t="shared" si="164"/>
        <v>BUs</v>
      </c>
      <c r="T1476" s="100" t="str">
        <f t="shared" si="165"/>
        <v>Symptome</v>
      </c>
      <c r="U1476" s="100">
        <f>IFERROR(VLOOKUP(Abfalldokumentation!$W1476,Kennzahlen!S:U,3,FALSE)*Abfalldokumentation!$J1476,"0")</f>
        <v>4.5</v>
      </c>
      <c r="V1476" s="99" t="str">
        <f>IF(ISBLANK(A1476),VLOOKUP(Abfalldokumentation!$W1476,'Linien - BU'!R:S,2,FALSE),A1476)</f>
        <v>BU3</v>
      </c>
      <c r="W1476" s="95">
        <f t="shared" si="166"/>
        <v>29500498</v>
      </c>
      <c r="X1476" s="108">
        <f t="shared" si="167"/>
        <v>30</v>
      </c>
      <c r="Z1476"/>
      <c r="AA1476"/>
      <c r="AB1476" s="3"/>
      <c r="AC1476" s="34"/>
      <c r="AD1476" s="3"/>
      <c r="AH1476" s="34"/>
      <c r="AK1476" s="3"/>
      <c r="AN1476" s="3"/>
      <c r="AO1476" s="3"/>
      <c r="AP1476" s="3"/>
    </row>
    <row r="1477" spans="1:42" ht="30" customHeight="1" x14ac:dyDescent="0.25">
      <c r="A1477" s="56" t="s">
        <v>41</v>
      </c>
      <c r="B1477" s="57">
        <v>29500531</v>
      </c>
      <c r="C1477" s="57">
        <v>18</v>
      </c>
      <c r="D1477" s="57">
        <v>10</v>
      </c>
      <c r="E1477" s="58">
        <v>44503</v>
      </c>
      <c r="F1477" s="59"/>
      <c r="G1477" s="57"/>
      <c r="H1477" s="66" t="str">
        <f>IFERROR(VLOOKUP(Abfalldokumentation!$B1477,Artikel!A:C,3,FALSE),Abfalldokumentation!$B1477)</f>
        <v>VOS mit Walnusskonzentr</v>
      </c>
      <c r="I1477" s="90" t="str">
        <f>VLOOKUP(V1477,'Linien - BU'!A:B,2,FALSE)</f>
        <v>BU1</v>
      </c>
      <c r="J1477" s="91">
        <f t="shared" si="161"/>
        <v>18</v>
      </c>
      <c r="K1477" s="92">
        <f>Abfalldokumentation!$E1477</f>
        <v>44503</v>
      </c>
      <c r="L1477" s="91" t="str">
        <f>IFERROR(IF(AND(OR(Abfalldokumentation!$I1477="BU3",Abfalldokumentation!$I1477="Verkauf"),Abfalldokumentation!$N1477="Schimmel",Abfalldokumentation!$O1477="keinen Abnehmer/kein Schälpersonal"),"Div. Zipfel, ES ohne Verwendung",VLOOKUP(Abfalldokumentation!$M1477,Produktgruppen!A:B,2,FALSE)),"-")</f>
        <v>Vorschmelz</v>
      </c>
      <c r="M1477" s="93" t="str">
        <f>IFERROR(VLOOKUP(Abfalldokumentation!$W1477,Artikel!A:C,3,FALSE),Abfalldokumentation!$W1477)</f>
        <v>VOS mit Walnusskonzentr</v>
      </c>
      <c r="N1477" s="94" t="str">
        <f>VLOOKUP(D1477,'Liste Gründe'!A:D,2,FALSE)</f>
        <v>Linienbezogen</v>
      </c>
      <c r="O1477" s="92" t="str">
        <f>IF(ISBLANK(F1477),VLOOKUP(Abfalldokumentation!$X1477,'Liste Gründe'!A:D,3,FALSE),F1477)</f>
        <v>Reinigung</v>
      </c>
      <c r="P1477" s="94" t="str">
        <f>IF(ISBLANK(Abfalldokumentation!$G1477),"-",Abfalldokumentation!$G1477)</f>
        <v>-</v>
      </c>
      <c r="Q1477" s="93">
        <f t="shared" si="162"/>
        <v>44</v>
      </c>
      <c r="R1477" s="94" t="str">
        <f t="shared" si="163"/>
        <v>Produkte</v>
      </c>
      <c r="S1477" s="94" t="str">
        <f t="shared" si="164"/>
        <v>BUs</v>
      </c>
      <c r="T1477" s="94" t="str">
        <f t="shared" si="165"/>
        <v>Symptome</v>
      </c>
      <c r="U1477" s="94" t="str">
        <f>IFERROR(VLOOKUP(Abfalldokumentation!$W1477,Kennzahlen!S:U,3,FALSE)*Abfalldokumentation!$J1477,"0")</f>
        <v>0</v>
      </c>
      <c r="V1477" s="93" t="str">
        <f>IF(ISBLANK(A1477),VLOOKUP(Abfalldokumentation!$W1477,'Linien - BU'!R:S,2,FALSE),A1477)</f>
        <v>Schmelze</v>
      </c>
      <c r="W1477" s="95">
        <f t="shared" si="166"/>
        <v>29500531</v>
      </c>
      <c r="X1477" s="108">
        <f t="shared" si="167"/>
        <v>10</v>
      </c>
      <c r="Z1477"/>
      <c r="AA1477"/>
      <c r="AB1477" s="3"/>
      <c r="AC1477" s="34"/>
      <c r="AD1477" s="3"/>
      <c r="AH1477" s="34"/>
      <c r="AK1477" s="3"/>
      <c r="AN1477" s="3"/>
      <c r="AO1477" s="3"/>
      <c r="AP1477" s="3"/>
    </row>
    <row r="1478" spans="1:42" ht="30" customHeight="1" x14ac:dyDescent="0.25">
      <c r="A1478" s="50" t="s">
        <v>74</v>
      </c>
      <c r="B1478" s="51">
        <v>29500531</v>
      </c>
      <c r="C1478" s="51">
        <v>33</v>
      </c>
      <c r="D1478" s="51">
        <v>12</v>
      </c>
      <c r="E1478" s="52">
        <v>44503</v>
      </c>
      <c r="F1478" s="53"/>
      <c r="G1478" s="51"/>
      <c r="H1478" s="65" t="str">
        <f>IFERROR(VLOOKUP(Abfalldokumentation!$B1478,Artikel!A:C,3,FALSE),Abfalldokumentation!$B1478)</f>
        <v>VOS mit Walnusskonzentr</v>
      </c>
      <c r="I1478" s="96" t="str">
        <f>VLOOKUP(V1478,'Linien - BU'!A:B,2,FALSE)</f>
        <v>BU1</v>
      </c>
      <c r="J1478" s="97">
        <f t="shared" si="161"/>
        <v>33</v>
      </c>
      <c r="K1478" s="98">
        <f>Abfalldokumentation!$E1478</f>
        <v>44503</v>
      </c>
      <c r="L1478" s="97" t="str">
        <f>IFERROR(IF(AND(OR(Abfalldokumentation!$I1478="BU3",Abfalldokumentation!$I1478="Verkauf"),Abfalldokumentation!$N1478="Schimmel",Abfalldokumentation!$O1478="keinen Abnehmer/kein Schälpersonal"),"Div. Zipfel, ES ohne Verwendung",VLOOKUP(Abfalldokumentation!$M1478,Produktgruppen!A:B,2,FALSE)),"-")</f>
        <v>Vorschmelz</v>
      </c>
      <c r="M1478" s="99" t="str">
        <f>IFERROR(VLOOKUP(Abfalldokumentation!$W1478,Artikel!A:C,3,FALSE),Abfalldokumentation!$W1478)</f>
        <v>VOS mit Walnusskonzentr</v>
      </c>
      <c r="N1478" s="100" t="str">
        <f>VLOOKUP(D1478,'Liste Gründe'!A:D,2,FALSE)</f>
        <v>Schimmel</v>
      </c>
      <c r="O1478" s="98" t="str">
        <f>IF(ISBLANK(F1478),VLOOKUP(Abfalldokumentation!$X1478,'Liste Gründe'!A:D,3,FALSE),F1478)</f>
        <v>Schimmel</v>
      </c>
      <c r="P1478" s="100" t="str">
        <f>IF(ISBLANK(Abfalldokumentation!$G1478),"-",Abfalldokumentation!$G1478)</f>
        <v>-</v>
      </c>
      <c r="Q1478" s="99">
        <f t="shared" si="162"/>
        <v>44</v>
      </c>
      <c r="R1478" s="100" t="str">
        <f t="shared" si="163"/>
        <v>Produkte</v>
      </c>
      <c r="S1478" s="100" t="str">
        <f t="shared" si="164"/>
        <v>BUs</v>
      </c>
      <c r="T1478" s="100" t="str">
        <f t="shared" si="165"/>
        <v>Symptome</v>
      </c>
      <c r="U1478" s="100" t="str">
        <f>IFERROR(VLOOKUP(Abfalldokumentation!$W1478,Kennzahlen!S:U,3,FALSE)*Abfalldokumentation!$J1478,"0")</f>
        <v>0</v>
      </c>
      <c r="V1478" s="99" t="str">
        <f>IF(ISBLANK(A1478),VLOOKUP(Abfalldokumentation!$W1478,'Linien - BU'!R:S,2,FALSE),A1478)</f>
        <v>RWV</v>
      </c>
      <c r="W1478" s="95">
        <f t="shared" si="166"/>
        <v>29500531</v>
      </c>
      <c r="X1478" s="108">
        <f t="shared" si="167"/>
        <v>12</v>
      </c>
      <c r="Z1478"/>
      <c r="AA1478"/>
      <c r="AB1478" s="3"/>
      <c r="AC1478" s="34"/>
      <c r="AD1478" s="3"/>
      <c r="AH1478" s="34"/>
      <c r="AK1478" s="3"/>
      <c r="AN1478" s="3"/>
      <c r="AO1478" s="3"/>
      <c r="AP1478" s="3"/>
    </row>
    <row r="1479" spans="1:42" ht="30" customHeight="1" x14ac:dyDescent="0.25">
      <c r="A1479" s="56" t="s">
        <v>63</v>
      </c>
      <c r="B1479" s="57">
        <v>29500548</v>
      </c>
      <c r="C1479" s="57">
        <v>13</v>
      </c>
      <c r="D1479" s="57">
        <v>30</v>
      </c>
      <c r="E1479" s="58">
        <v>44503</v>
      </c>
      <c r="F1479" s="59"/>
      <c r="G1479" s="57"/>
      <c r="H1479" s="66" t="str">
        <f>IFERROR(VLOOKUP(Abfalldokumentation!$B1479,Artikel!A:C,3,FALSE),Abfalldokumentation!$B1479)</f>
        <v>VOS Cheddar Paste CL oh</v>
      </c>
      <c r="I1479" s="90" t="str">
        <f>VLOOKUP(V1479,'Linien - BU'!A:B,2,FALSE)</f>
        <v>BU1</v>
      </c>
      <c r="J1479" s="91">
        <f t="shared" si="161"/>
        <v>13</v>
      </c>
      <c r="K1479" s="92">
        <f>Abfalldokumentation!$E1479</f>
        <v>44503</v>
      </c>
      <c r="L1479" s="91" t="str">
        <f>IFERROR(IF(AND(OR(Abfalldokumentation!$I1479="BU3",Abfalldokumentation!$I1479="Verkauf"),Abfalldokumentation!$N1479="Schimmel",Abfalldokumentation!$O1479="keinen Abnehmer/kein Schälpersonal"),"Div. Zipfel, ES ohne Verwendung",VLOOKUP(Abfalldokumentation!$M1479,Produktgruppen!A:B,2,FALSE)),"-")</f>
        <v>-</v>
      </c>
      <c r="M1479" s="93" t="str">
        <f>IFERROR(VLOOKUP(Abfalldokumentation!$W1479,Artikel!A:C,3,FALSE),Abfalldokumentation!$W1479)</f>
        <v>VOS Cheddar Paste CL oh</v>
      </c>
      <c r="N1479" s="94" t="str">
        <f>VLOOKUP(D1479,'Liste Gründe'!A:D,2,FALSE)</f>
        <v>Linienbezogen</v>
      </c>
      <c r="O1479" s="92" t="str">
        <f>IF(ISBLANK(F1479),VLOOKUP(Abfalldokumentation!$X1479,'Liste Gründe'!A:D,3,FALSE),F1479)</f>
        <v>Maschinenabfall</v>
      </c>
      <c r="P1479" s="94" t="str">
        <f>IF(ISBLANK(Abfalldokumentation!$G1479),"-",Abfalldokumentation!$G1479)</f>
        <v>-</v>
      </c>
      <c r="Q1479" s="93">
        <f t="shared" si="162"/>
        <v>44</v>
      </c>
      <c r="R1479" s="94" t="str">
        <f t="shared" si="163"/>
        <v>Produkte</v>
      </c>
      <c r="S1479" s="94" t="str">
        <f t="shared" si="164"/>
        <v>BUs</v>
      </c>
      <c r="T1479" s="94" t="str">
        <f t="shared" si="165"/>
        <v>Symptome</v>
      </c>
      <c r="U1479" s="94" t="str">
        <f>IFERROR(VLOOKUP(Abfalldokumentation!$W1479,Kennzahlen!S:U,3,FALSE)*Abfalldokumentation!$J1479,"0")</f>
        <v>0</v>
      </c>
      <c r="V1479" s="93" t="str">
        <f>IF(ISBLANK(A1479),VLOOKUP(Abfalldokumentation!$W1479,'Linien - BU'!R:S,2,FALSE),A1479)</f>
        <v>Abfüllung</v>
      </c>
      <c r="W1479" s="95">
        <f t="shared" si="166"/>
        <v>29500548</v>
      </c>
      <c r="X1479" s="108">
        <f t="shared" si="167"/>
        <v>30</v>
      </c>
      <c r="Z1479"/>
      <c r="AA1479"/>
      <c r="AB1479" s="3"/>
      <c r="AC1479" s="34"/>
      <c r="AD1479" s="3"/>
      <c r="AH1479" s="34"/>
      <c r="AK1479" s="3"/>
      <c r="AN1479" s="3"/>
      <c r="AO1479" s="3"/>
      <c r="AP1479" s="3"/>
    </row>
    <row r="1480" spans="1:42" ht="30" customHeight="1" x14ac:dyDescent="0.25">
      <c r="A1480" s="50" t="s">
        <v>63</v>
      </c>
      <c r="B1480" s="51">
        <v>29500599</v>
      </c>
      <c r="C1480" s="51">
        <v>17</v>
      </c>
      <c r="D1480" s="51">
        <v>30</v>
      </c>
      <c r="E1480" s="52">
        <v>44503</v>
      </c>
      <c r="F1480" s="53"/>
      <c r="G1480" s="51"/>
      <c r="H1480" s="65" t="str">
        <f>IFERROR(VLOOKUP(Abfalldokumentation!$B1480,Artikel!A:C,3,FALSE),Abfalldokumentation!$B1480)</f>
        <v>VOS SKZ Emmentaler Prem</v>
      </c>
      <c r="I1480" s="96" t="str">
        <f>VLOOKUP(V1480,'Linien - BU'!A:B,2,FALSE)</f>
        <v>BU1</v>
      </c>
      <c r="J1480" s="97">
        <f t="shared" si="161"/>
        <v>17</v>
      </c>
      <c r="K1480" s="98">
        <f>Abfalldokumentation!$E1480</f>
        <v>44503</v>
      </c>
      <c r="L1480" s="97" t="str">
        <f>IFERROR(IF(AND(OR(Abfalldokumentation!$I1480="BU3",Abfalldokumentation!$I1480="Verkauf"),Abfalldokumentation!$N1480="Schimmel",Abfalldokumentation!$O1480="keinen Abnehmer/kein Schälpersonal"),"Div. Zipfel, ES ohne Verwendung",VLOOKUP(Abfalldokumentation!$M1480,Produktgruppen!A:B,2,FALSE)),"-")</f>
        <v>-</v>
      </c>
      <c r="M1480" s="99" t="str">
        <f>IFERROR(VLOOKUP(Abfalldokumentation!$W1480,Artikel!A:C,3,FALSE),Abfalldokumentation!$W1480)</f>
        <v>VOS SKZ Emmentaler Prem</v>
      </c>
      <c r="N1480" s="100" t="str">
        <f>VLOOKUP(D1480,'Liste Gründe'!A:D,2,FALSE)</f>
        <v>Linienbezogen</v>
      </c>
      <c r="O1480" s="98" t="str">
        <f>IF(ISBLANK(F1480),VLOOKUP(Abfalldokumentation!$X1480,'Liste Gründe'!A:D,3,FALSE),F1480)</f>
        <v>Maschinenabfall</v>
      </c>
      <c r="P1480" s="100" t="str">
        <f>IF(ISBLANK(Abfalldokumentation!$G1480),"-",Abfalldokumentation!$G1480)</f>
        <v>-</v>
      </c>
      <c r="Q1480" s="99">
        <f t="shared" si="162"/>
        <v>44</v>
      </c>
      <c r="R1480" s="100" t="str">
        <f t="shared" si="163"/>
        <v>Produkte</v>
      </c>
      <c r="S1480" s="100" t="str">
        <f t="shared" si="164"/>
        <v>BUs</v>
      </c>
      <c r="T1480" s="100" t="str">
        <f t="shared" si="165"/>
        <v>Symptome</v>
      </c>
      <c r="U1480" s="100" t="str">
        <f>IFERROR(VLOOKUP(Abfalldokumentation!$W1480,Kennzahlen!S:U,3,FALSE)*Abfalldokumentation!$J1480,"0")</f>
        <v>0</v>
      </c>
      <c r="V1480" s="99" t="str">
        <f>IF(ISBLANK(A1480),VLOOKUP(Abfalldokumentation!$W1480,'Linien - BU'!R:S,2,FALSE),A1480)</f>
        <v>Abfüllung</v>
      </c>
      <c r="W1480" s="95">
        <f t="shared" si="166"/>
        <v>29500599</v>
      </c>
      <c r="X1480" s="108">
        <f t="shared" si="167"/>
        <v>30</v>
      </c>
      <c r="Z1480"/>
      <c r="AA1480"/>
      <c r="AB1480" s="3"/>
      <c r="AC1480" s="34"/>
      <c r="AD1480" s="3"/>
      <c r="AH1480" s="34"/>
      <c r="AK1480" s="3"/>
      <c r="AN1480" s="3"/>
      <c r="AO1480" s="3"/>
      <c r="AP1480" s="3"/>
    </row>
    <row r="1481" spans="1:42" ht="30" customHeight="1" x14ac:dyDescent="0.25">
      <c r="A1481" s="56" t="s">
        <v>63</v>
      </c>
      <c r="B1481" s="57">
        <v>29500602</v>
      </c>
      <c r="C1481" s="57">
        <v>16</v>
      </c>
      <c r="D1481" s="57">
        <v>30</v>
      </c>
      <c r="E1481" s="58">
        <v>44503</v>
      </c>
      <c r="F1481" s="59"/>
      <c r="G1481" s="57"/>
      <c r="H1481" s="66" t="str">
        <f>IFERROR(VLOOKUP(Abfalldokumentation!$B1481,Artikel!A:C,3,FALSE),Abfalldokumentation!$B1481)</f>
        <v>VOS SKZ Cheddar Premium</v>
      </c>
      <c r="I1481" s="90" t="str">
        <f>VLOOKUP(V1481,'Linien - BU'!A:B,2,FALSE)</f>
        <v>BU1</v>
      </c>
      <c r="J1481" s="91">
        <f t="shared" si="161"/>
        <v>16</v>
      </c>
      <c r="K1481" s="92">
        <f>Abfalldokumentation!$E1481</f>
        <v>44503</v>
      </c>
      <c r="L1481" s="91" t="str">
        <f>IFERROR(IF(AND(OR(Abfalldokumentation!$I1481="BU3",Abfalldokumentation!$I1481="Verkauf"),Abfalldokumentation!$N1481="Schimmel",Abfalldokumentation!$O1481="keinen Abnehmer/kein Schälpersonal"),"Div. Zipfel, ES ohne Verwendung",VLOOKUP(Abfalldokumentation!$M1481,Produktgruppen!A:B,2,FALSE)),"-")</f>
        <v>-</v>
      </c>
      <c r="M1481" s="93" t="str">
        <f>IFERROR(VLOOKUP(Abfalldokumentation!$W1481,Artikel!A:C,3,FALSE),Abfalldokumentation!$W1481)</f>
        <v>VOS SKZ Cheddar Premium</v>
      </c>
      <c r="N1481" s="94" t="str">
        <f>VLOOKUP(D1481,'Liste Gründe'!A:D,2,FALSE)</f>
        <v>Linienbezogen</v>
      </c>
      <c r="O1481" s="92" t="str">
        <f>IF(ISBLANK(F1481),VLOOKUP(Abfalldokumentation!$X1481,'Liste Gründe'!A:D,3,FALSE),F1481)</f>
        <v>Maschinenabfall</v>
      </c>
      <c r="P1481" s="94" t="str">
        <f>IF(ISBLANK(Abfalldokumentation!$G1481),"-",Abfalldokumentation!$G1481)</f>
        <v>-</v>
      </c>
      <c r="Q1481" s="93">
        <f t="shared" si="162"/>
        <v>44</v>
      </c>
      <c r="R1481" s="94" t="str">
        <f t="shared" si="163"/>
        <v>Produkte</v>
      </c>
      <c r="S1481" s="94" t="str">
        <f t="shared" si="164"/>
        <v>BUs</v>
      </c>
      <c r="T1481" s="94" t="str">
        <f t="shared" si="165"/>
        <v>Symptome</v>
      </c>
      <c r="U1481" s="94" t="str">
        <f>IFERROR(VLOOKUP(Abfalldokumentation!$W1481,Kennzahlen!S:U,3,FALSE)*Abfalldokumentation!$J1481,"0")</f>
        <v>0</v>
      </c>
      <c r="V1481" s="93" t="str">
        <f>IF(ISBLANK(A1481),VLOOKUP(Abfalldokumentation!$W1481,'Linien - BU'!R:S,2,FALSE),A1481)</f>
        <v>Abfüllung</v>
      </c>
      <c r="W1481" s="95">
        <f t="shared" si="166"/>
        <v>29500602</v>
      </c>
      <c r="X1481" s="108">
        <f t="shared" si="167"/>
        <v>30</v>
      </c>
      <c r="Z1481"/>
      <c r="AA1481"/>
      <c r="AB1481" s="3"/>
      <c r="AC1481" s="34"/>
      <c r="AD1481" s="3"/>
      <c r="AH1481" s="34"/>
      <c r="AK1481" s="3"/>
      <c r="AN1481" s="3"/>
      <c r="AO1481" s="3"/>
      <c r="AP1481" s="3"/>
    </row>
    <row r="1482" spans="1:42" ht="30" customHeight="1" x14ac:dyDescent="0.25">
      <c r="A1482" s="50" t="s">
        <v>63</v>
      </c>
      <c r="B1482" s="51">
        <v>29500605</v>
      </c>
      <c r="C1482" s="51">
        <v>15</v>
      </c>
      <c r="D1482" s="51">
        <v>30</v>
      </c>
      <c r="E1482" s="52">
        <v>44503</v>
      </c>
      <c r="F1482" s="53"/>
      <c r="G1482" s="51"/>
      <c r="H1482" s="65" t="str">
        <f>IFERROR(VLOOKUP(Abfalldokumentation!$B1482,Artikel!A:C,3,FALSE),Abfalldokumentation!$B1482)</f>
        <v>VOS SKZ Camembert für W</v>
      </c>
      <c r="I1482" s="96" t="str">
        <f>VLOOKUP(V1482,'Linien - BU'!A:B,2,FALSE)</f>
        <v>BU1</v>
      </c>
      <c r="J1482" s="97">
        <f t="shared" si="161"/>
        <v>15</v>
      </c>
      <c r="K1482" s="98">
        <f>Abfalldokumentation!$E1482</f>
        <v>44503</v>
      </c>
      <c r="L1482" s="97" t="str">
        <f>IFERROR(IF(AND(OR(Abfalldokumentation!$I1482="BU3",Abfalldokumentation!$I1482="Verkauf"),Abfalldokumentation!$N1482="Schimmel",Abfalldokumentation!$O1482="keinen Abnehmer/kein Schälpersonal"),"Div. Zipfel, ES ohne Verwendung",VLOOKUP(Abfalldokumentation!$M1482,Produktgruppen!A:B,2,FALSE)),"-")</f>
        <v>Vorschmelz</v>
      </c>
      <c r="M1482" s="99" t="str">
        <f>IFERROR(VLOOKUP(Abfalldokumentation!$W1482,Artikel!A:C,3,FALSE),Abfalldokumentation!$W1482)</f>
        <v>VOS SKZ Camembert für W</v>
      </c>
      <c r="N1482" s="100" t="str">
        <f>VLOOKUP(D1482,'Liste Gründe'!A:D,2,FALSE)</f>
        <v>Linienbezogen</v>
      </c>
      <c r="O1482" s="98" t="str">
        <f>IF(ISBLANK(F1482),VLOOKUP(Abfalldokumentation!$X1482,'Liste Gründe'!A:D,3,FALSE),F1482)</f>
        <v>Maschinenabfall</v>
      </c>
      <c r="P1482" s="100" t="str">
        <f>IF(ISBLANK(Abfalldokumentation!$G1482),"-",Abfalldokumentation!$G1482)</f>
        <v>-</v>
      </c>
      <c r="Q1482" s="99">
        <f t="shared" si="162"/>
        <v>44</v>
      </c>
      <c r="R1482" s="100" t="str">
        <f t="shared" si="163"/>
        <v>Produkte</v>
      </c>
      <c r="S1482" s="100" t="str">
        <f t="shared" si="164"/>
        <v>BUs</v>
      </c>
      <c r="T1482" s="100" t="str">
        <f t="shared" si="165"/>
        <v>Symptome</v>
      </c>
      <c r="U1482" s="100">
        <f>IFERROR(VLOOKUP(Abfalldokumentation!$W1482,Kennzahlen!S:U,3,FALSE)*Abfalldokumentation!$J1482,"0")</f>
        <v>7.5</v>
      </c>
      <c r="V1482" s="99" t="str">
        <f>IF(ISBLANK(A1482),VLOOKUP(Abfalldokumentation!$W1482,'Linien - BU'!R:S,2,FALSE),A1482)</f>
        <v>Abfüllung</v>
      </c>
      <c r="W1482" s="95">
        <f t="shared" si="166"/>
        <v>29500605</v>
      </c>
      <c r="X1482" s="108">
        <f t="shared" si="167"/>
        <v>30</v>
      </c>
      <c r="Z1482"/>
      <c r="AA1482"/>
      <c r="AB1482" s="3"/>
      <c r="AC1482" s="34"/>
      <c r="AD1482" s="3"/>
      <c r="AH1482" s="34"/>
      <c r="AK1482" s="3"/>
      <c r="AN1482" s="3"/>
      <c r="AO1482" s="3"/>
      <c r="AP1482" s="3"/>
    </row>
    <row r="1483" spans="1:42" ht="30" customHeight="1" x14ac:dyDescent="0.25">
      <c r="A1483" s="56" t="s">
        <v>8</v>
      </c>
      <c r="B1483" s="57">
        <v>29500861</v>
      </c>
      <c r="C1483" s="57">
        <v>21</v>
      </c>
      <c r="D1483" s="57">
        <v>30</v>
      </c>
      <c r="E1483" s="58">
        <v>44503</v>
      </c>
      <c r="F1483" s="59"/>
      <c r="G1483" s="57"/>
      <c r="H1483" s="66" t="str">
        <f>IFERROR(VLOOKUP(Abfalldokumentation!$B1483,Artikel!A:C,3,FALSE),Abfalldokumentation!$B1483)</f>
        <v>VOS RW-NUSS OGT</v>
      </c>
      <c r="I1483" s="90" t="str">
        <f>VLOOKUP(V1483,'Linien - BU'!A:B,2,FALSE)</f>
        <v>BU3</v>
      </c>
      <c r="J1483" s="91">
        <f t="shared" si="161"/>
        <v>21</v>
      </c>
      <c r="K1483" s="92">
        <f>Abfalldokumentation!$E1483</f>
        <v>44503</v>
      </c>
      <c r="L1483" s="91" t="str">
        <f>IFERROR(IF(AND(OR(Abfalldokumentation!$I1483="BU3",Abfalldokumentation!$I1483="Verkauf"),Abfalldokumentation!$N1483="Schimmel",Abfalldokumentation!$O1483="keinen Abnehmer/kein Schälpersonal"),"Div. Zipfel, ES ohne Verwendung",VLOOKUP(Abfalldokumentation!$M1483,Produktgruppen!A:B,2,FALSE)),"-")</f>
        <v>Vorschmelz</v>
      </c>
      <c r="M1483" s="93" t="str">
        <f>IFERROR(VLOOKUP(Abfalldokumentation!$W1483,Artikel!A:C,3,FALSE),Abfalldokumentation!$W1483)</f>
        <v>VOS RW-NUSS OGT</v>
      </c>
      <c r="N1483" s="94" t="str">
        <f>VLOOKUP(D1483,'Liste Gründe'!A:D,2,FALSE)</f>
        <v>Linienbezogen</v>
      </c>
      <c r="O1483" s="92" t="str">
        <f>IF(ISBLANK(F1483),VLOOKUP(Abfalldokumentation!$X1483,'Liste Gründe'!A:D,3,FALSE),F1483)</f>
        <v>Maschinenabfall</v>
      </c>
      <c r="P1483" s="94" t="str">
        <f>IF(ISBLANK(Abfalldokumentation!$G1483),"-",Abfalldokumentation!$G1483)</f>
        <v>-</v>
      </c>
      <c r="Q1483" s="93">
        <f t="shared" si="162"/>
        <v>44</v>
      </c>
      <c r="R1483" s="94" t="str">
        <f t="shared" si="163"/>
        <v>Produkte</v>
      </c>
      <c r="S1483" s="94" t="str">
        <f t="shared" si="164"/>
        <v>BUs</v>
      </c>
      <c r="T1483" s="94" t="str">
        <f t="shared" si="165"/>
        <v>Symptome</v>
      </c>
      <c r="U1483" s="94">
        <f>IFERROR(VLOOKUP(Abfalldokumentation!$W1483,Kennzahlen!S:U,3,FALSE)*Abfalldokumentation!$J1483,"0")</f>
        <v>10.5</v>
      </c>
      <c r="V1483" s="93" t="str">
        <f>IF(ISBLANK(A1483),VLOOKUP(Abfalldokumentation!$W1483,'Linien - BU'!R:S,2,FALSE),A1483)</f>
        <v>BU3</v>
      </c>
      <c r="W1483" s="95">
        <f t="shared" si="166"/>
        <v>29500861</v>
      </c>
      <c r="X1483" s="108">
        <f t="shared" si="167"/>
        <v>30</v>
      </c>
      <c r="Z1483"/>
      <c r="AA1483"/>
      <c r="AB1483" s="3"/>
      <c r="AC1483" s="34"/>
      <c r="AD1483" s="3"/>
      <c r="AH1483" s="34"/>
      <c r="AK1483" s="3"/>
      <c r="AN1483" s="3"/>
      <c r="AO1483" s="3"/>
      <c r="AP1483" s="3"/>
    </row>
    <row r="1484" spans="1:42" ht="30" customHeight="1" x14ac:dyDescent="0.25">
      <c r="A1484" s="50" t="s">
        <v>88</v>
      </c>
      <c r="B1484" s="51">
        <v>29500861</v>
      </c>
      <c r="C1484" s="51">
        <v>21</v>
      </c>
      <c r="D1484" s="51">
        <v>61</v>
      </c>
      <c r="E1484" s="52">
        <v>44503</v>
      </c>
      <c r="F1484" s="53"/>
      <c r="G1484" s="51"/>
      <c r="H1484" s="65" t="str">
        <f>IFERROR(VLOOKUP(Abfalldokumentation!$B1484,Artikel!A:C,3,FALSE),Abfalldokumentation!$B1484)</f>
        <v>VOS RW-NUSS OGT</v>
      </c>
      <c r="I1484" s="96" t="str">
        <f>VLOOKUP(V1484,'Linien - BU'!A:B,2,FALSE)</f>
        <v>BU3</v>
      </c>
      <c r="J1484" s="97">
        <f t="shared" si="161"/>
        <v>21</v>
      </c>
      <c r="K1484" s="98">
        <f>Abfalldokumentation!$E1484</f>
        <v>44503</v>
      </c>
      <c r="L1484" s="97" t="str">
        <f>IFERROR(IF(AND(OR(Abfalldokumentation!$I1484="BU3",Abfalldokumentation!$I1484="Verkauf"),Abfalldokumentation!$N1484="Schimmel",Abfalldokumentation!$O1484="keinen Abnehmer/kein Schälpersonal"),"Div. Zipfel, ES ohne Verwendung",VLOOKUP(Abfalldokumentation!$M1484,Produktgruppen!A:B,2,FALSE)),"-")</f>
        <v>Vorschmelz</v>
      </c>
      <c r="M1484" s="99" t="str">
        <f>IFERROR(VLOOKUP(Abfalldokumentation!$W1484,Artikel!A:C,3,FALSE),Abfalldokumentation!$W1484)</f>
        <v>VOS RW-NUSS OGT</v>
      </c>
      <c r="N1484" s="100" t="str">
        <f>VLOOKUP(D1484,'Liste Gründe'!A:D,2,FALSE)</f>
        <v>keinen Verwendungszweck</v>
      </c>
      <c r="O1484" s="98" t="str">
        <f>IF(ISBLANK(F1484),VLOOKUP(Abfalldokumentation!$X1484,'Liste Gründe'!A:D,3,FALSE),F1484)</f>
        <v>keinen Verwendungszweck</v>
      </c>
      <c r="P1484" s="100" t="str">
        <f>IF(ISBLANK(Abfalldokumentation!$G1484),"-",Abfalldokumentation!$G1484)</f>
        <v>-</v>
      </c>
      <c r="Q1484" s="99">
        <f t="shared" si="162"/>
        <v>44</v>
      </c>
      <c r="R1484" s="100" t="str">
        <f t="shared" si="163"/>
        <v>Produkte</v>
      </c>
      <c r="S1484" s="100" t="str">
        <f t="shared" si="164"/>
        <v>BUs</v>
      </c>
      <c r="T1484" s="100" t="str">
        <f t="shared" si="165"/>
        <v>Symptome</v>
      </c>
      <c r="U1484" s="100">
        <f>IFERROR(VLOOKUP(Abfalldokumentation!$W1484,Kennzahlen!S:U,3,FALSE)*Abfalldokumentation!$J1484,"0")</f>
        <v>10.5</v>
      </c>
      <c r="V1484" s="99" t="str">
        <f>IF(ISBLANK(A1484),VLOOKUP(Abfalldokumentation!$W1484,'Linien - BU'!R:S,2,FALSE),A1484)</f>
        <v>Bu3</v>
      </c>
      <c r="W1484" s="95">
        <f t="shared" si="166"/>
        <v>29500861</v>
      </c>
      <c r="X1484" s="108">
        <f t="shared" si="167"/>
        <v>61</v>
      </c>
      <c r="Z1484"/>
      <c r="AA1484"/>
      <c r="AB1484" s="3"/>
      <c r="AC1484" s="34"/>
      <c r="AD1484" s="3"/>
      <c r="AH1484" s="34"/>
      <c r="AK1484" s="3"/>
      <c r="AN1484" s="3"/>
      <c r="AO1484" s="3"/>
      <c r="AP1484" s="3"/>
    </row>
    <row r="1485" spans="1:42" ht="30" customHeight="1" x14ac:dyDescent="0.25">
      <c r="A1485" s="56" t="s">
        <v>9</v>
      </c>
      <c r="B1485" s="57">
        <v>29500885</v>
      </c>
      <c r="C1485" s="57">
        <v>4</v>
      </c>
      <c r="D1485" s="57">
        <v>61</v>
      </c>
      <c r="E1485" s="58">
        <v>44503</v>
      </c>
      <c r="F1485" s="59"/>
      <c r="G1485" s="57"/>
      <c r="H1485" s="66" t="str">
        <f>IFERROR(VLOOKUP(Abfalldokumentation!$B1485,Artikel!A:C,3,FALSE),Abfalldokumentation!$B1485)</f>
        <v>ABS HEUBL</v>
      </c>
      <c r="I1485" s="90" t="str">
        <f>VLOOKUP(V1485,'Linien - BU'!A:B,2,FALSE)</f>
        <v>BU4</v>
      </c>
      <c r="J1485" s="91">
        <f t="shared" si="161"/>
        <v>4</v>
      </c>
      <c r="K1485" s="92">
        <f>Abfalldokumentation!$E1485</f>
        <v>44503</v>
      </c>
      <c r="L1485" s="91" t="str">
        <f>IFERROR(IF(AND(OR(Abfalldokumentation!$I1485="BU3",Abfalldokumentation!$I1485="Verkauf"),Abfalldokumentation!$N1485="Schimmel",Abfalldokumentation!$O1485="keinen Abnehmer/kein Schälpersonal"),"Div. Zipfel, ES ohne Verwendung",VLOOKUP(Abfalldokumentation!$M1485,Produktgruppen!A:B,2,FALSE)),"-")</f>
        <v>ABS</v>
      </c>
      <c r="M1485" s="93" t="str">
        <f>IFERROR(VLOOKUP(Abfalldokumentation!$W1485,Artikel!A:C,3,FALSE),Abfalldokumentation!$W1485)</f>
        <v>ABS HEUBL</v>
      </c>
      <c r="N1485" s="94" t="str">
        <f>VLOOKUP(D1485,'Liste Gründe'!A:D,2,FALSE)</f>
        <v>keinen Verwendungszweck</v>
      </c>
      <c r="O1485" s="92" t="str">
        <f>IF(ISBLANK(F1485),VLOOKUP(Abfalldokumentation!$X1485,'Liste Gründe'!A:D,3,FALSE),F1485)</f>
        <v>keinen Verwendungszweck</v>
      </c>
      <c r="P1485" s="94" t="str">
        <f>IF(ISBLANK(Abfalldokumentation!$G1485),"-",Abfalldokumentation!$G1485)</f>
        <v>-</v>
      </c>
      <c r="Q1485" s="93">
        <f t="shared" si="162"/>
        <v>44</v>
      </c>
      <c r="R1485" s="94" t="str">
        <f t="shared" si="163"/>
        <v>Produkte</v>
      </c>
      <c r="S1485" s="94" t="str">
        <f t="shared" si="164"/>
        <v>BUs</v>
      </c>
      <c r="T1485" s="94" t="str">
        <f t="shared" si="165"/>
        <v>Symptome</v>
      </c>
      <c r="U1485" s="94">
        <f>IFERROR(VLOOKUP(Abfalldokumentation!$W1485,Kennzahlen!S:U,3,FALSE)*Abfalldokumentation!$J1485,"0")</f>
        <v>0.04</v>
      </c>
      <c r="V1485" s="93" t="str">
        <f>IF(ISBLANK(A1485),VLOOKUP(Abfalldokumentation!$W1485,'Linien - BU'!R:S,2,FALSE),A1485)</f>
        <v>BU4</v>
      </c>
      <c r="W1485" s="95">
        <f t="shared" si="166"/>
        <v>29500885</v>
      </c>
      <c r="X1485" s="108">
        <f t="shared" si="167"/>
        <v>61</v>
      </c>
      <c r="Z1485"/>
      <c r="AA1485"/>
      <c r="AB1485" s="3"/>
      <c r="AC1485" s="34"/>
      <c r="AD1485" s="3"/>
      <c r="AH1485" s="34"/>
      <c r="AK1485" s="3"/>
      <c r="AN1485" s="3"/>
      <c r="AO1485" s="3"/>
      <c r="AP1485" s="3"/>
    </row>
    <row r="1486" spans="1:42" ht="30" customHeight="1" x14ac:dyDescent="0.25">
      <c r="A1486" s="50" t="s">
        <v>9</v>
      </c>
      <c r="B1486" s="51">
        <v>29500885</v>
      </c>
      <c r="C1486" s="51">
        <v>13</v>
      </c>
      <c r="D1486" s="51">
        <v>61</v>
      </c>
      <c r="E1486" s="52">
        <v>44503</v>
      </c>
      <c r="F1486" s="53"/>
      <c r="G1486" s="51"/>
      <c r="H1486" s="65" t="str">
        <f>IFERROR(VLOOKUP(Abfalldokumentation!$B1486,Artikel!A:C,3,FALSE),Abfalldokumentation!$B1486)</f>
        <v>ABS HEUBL</v>
      </c>
      <c r="I1486" s="96" t="str">
        <f>VLOOKUP(V1486,'Linien - BU'!A:B,2,FALSE)</f>
        <v>BU4</v>
      </c>
      <c r="J1486" s="97">
        <f t="shared" si="161"/>
        <v>13</v>
      </c>
      <c r="K1486" s="98">
        <f>Abfalldokumentation!$E1486</f>
        <v>44503</v>
      </c>
      <c r="L1486" s="97" t="str">
        <f>IFERROR(IF(AND(OR(Abfalldokumentation!$I1486="BU3",Abfalldokumentation!$I1486="Verkauf"),Abfalldokumentation!$N1486="Schimmel",Abfalldokumentation!$O1486="keinen Abnehmer/kein Schälpersonal"),"Div. Zipfel, ES ohne Verwendung",VLOOKUP(Abfalldokumentation!$M1486,Produktgruppen!A:B,2,FALSE)),"-")</f>
        <v>ABS</v>
      </c>
      <c r="M1486" s="99" t="str">
        <f>IFERROR(VLOOKUP(Abfalldokumentation!$W1486,Artikel!A:C,3,FALSE),Abfalldokumentation!$W1486)</f>
        <v>ABS HEUBL</v>
      </c>
      <c r="N1486" s="100" t="str">
        <f>VLOOKUP(D1486,'Liste Gründe'!A:D,2,FALSE)</f>
        <v>keinen Verwendungszweck</v>
      </c>
      <c r="O1486" s="98" t="str">
        <f>IF(ISBLANK(F1486),VLOOKUP(Abfalldokumentation!$X1486,'Liste Gründe'!A:D,3,FALSE),F1486)</f>
        <v>keinen Verwendungszweck</v>
      </c>
      <c r="P1486" s="100" t="str">
        <f>IF(ISBLANK(Abfalldokumentation!$G1486),"-",Abfalldokumentation!$G1486)</f>
        <v>-</v>
      </c>
      <c r="Q1486" s="99">
        <f t="shared" si="162"/>
        <v>44</v>
      </c>
      <c r="R1486" s="100" t="str">
        <f t="shared" si="163"/>
        <v>Produkte</v>
      </c>
      <c r="S1486" s="100" t="str">
        <f t="shared" si="164"/>
        <v>BUs</v>
      </c>
      <c r="T1486" s="100" t="str">
        <f t="shared" si="165"/>
        <v>Symptome</v>
      </c>
      <c r="U1486" s="100">
        <f>IFERROR(VLOOKUP(Abfalldokumentation!$W1486,Kennzahlen!S:U,3,FALSE)*Abfalldokumentation!$J1486,"0")</f>
        <v>0.13</v>
      </c>
      <c r="V1486" s="99" t="str">
        <f>IF(ISBLANK(A1486),VLOOKUP(Abfalldokumentation!$W1486,'Linien - BU'!R:S,2,FALSE),A1486)</f>
        <v>BU4</v>
      </c>
      <c r="W1486" s="95">
        <f t="shared" si="166"/>
        <v>29500885</v>
      </c>
      <c r="X1486" s="108">
        <f t="shared" si="167"/>
        <v>61</v>
      </c>
      <c r="Z1486"/>
      <c r="AA1486"/>
      <c r="AB1486" s="3"/>
      <c r="AC1486" s="34"/>
      <c r="AD1486" s="3"/>
      <c r="AH1486" s="34"/>
      <c r="AK1486" s="3"/>
      <c r="AN1486" s="3"/>
      <c r="AO1486" s="3"/>
      <c r="AP1486" s="3"/>
    </row>
    <row r="1487" spans="1:42" ht="30" customHeight="1" x14ac:dyDescent="0.25">
      <c r="A1487" s="56" t="s">
        <v>117</v>
      </c>
      <c r="B1487" s="57">
        <v>29500885</v>
      </c>
      <c r="C1487" s="57">
        <v>4</v>
      </c>
      <c r="D1487" s="57">
        <v>61</v>
      </c>
      <c r="E1487" s="58">
        <v>44503</v>
      </c>
      <c r="F1487" s="59"/>
      <c r="G1487" s="57"/>
      <c r="H1487" s="66" t="str">
        <f>IFERROR(VLOOKUP(Abfalldokumentation!$B1487,Artikel!A:C,3,FALSE),Abfalldokumentation!$B1487)</f>
        <v>ABS HEUBL</v>
      </c>
      <c r="I1487" s="90" t="str">
        <f>VLOOKUP(V1487,'Linien - BU'!A:B,2,FALSE)</f>
        <v>BU4</v>
      </c>
      <c r="J1487" s="91">
        <f t="shared" si="161"/>
        <v>4</v>
      </c>
      <c r="K1487" s="92">
        <f>Abfalldokumentation!$E1487</f>
        <v>44503</v>
      </c>
      <c r="L1487" s="91" t="str">
        <f>IFERROR(IF(AND(OR(Abfalldokumentation!$I1487="BU3",Abfalldokumentation!$I1487="Verkauf"),Abfalldokumentation!$N1487="Schimmel",Abfalldokumentation!$O1487="keinen Abnehmer/kein Schälpersonal"),"Div. Zipfel, ES ohne Verwendung",VLOOKUP(Abfalldokumentation!$M1487,Produktgruppen!A:B,2,FALSE)),"-")</f>
        <v>ABS</v>
      </c>
      <c r="M1487" s="93" t="str">
        <f>IFERROR(VLOOKUP(Abfalldokumentation!$W1487,Artikel!A:C,3,FALSE),Abfalldokumentation!$W1487)</f>
        <v>ABS HEUBL</v>
      </c>
      <c r="N1487" s="94" t="str">
        <f>VLOOKUP(D1487,'Liste Gründe'!A:D,2,FALSE)</f>
        <v>keinen Verwendungszweck</v>
      </c>
      <c r="O1487" s="92" t="str">
        <f>IF(ISBLANK(F1487),VLOOKUP(Abfalldokumentation!$X1487,'Liste Gründe'!A:D,3,FALSE),F1487)</f>
        <v>keinen Verwendungszweck</v>
      </c>
      <c r="P1487" s="94" t="str">
        <f>IF(ISBLANK(Abfalldokumentation!$G1487),"-",Abfalldokumentation!$G1487)</f>
        <v>-</v>
      </c>
      <c r="Q1487" s="93">
        <f t="shared" si="162"/>
        <v>44</v>
      </c>
      <c r="R1487" s="94" t="str">
        <f t="shared" si="163"/>
        <v>Produkte</v>
      </c>
      <c r="S1487" s="94" t="str">
        <f t="shared" si="164"/>
        <v>BUs</v>
      </c>
      <c r="T1487" s="94" t="str">
        <f t="shared" si="165"/>
        <v>Symptome</v>
      </c>
      <c r="U1487" s="94">
        <f>IFERROR(VLOOKUP(Abfalldokumentation!$W1487,Kennzahlen!S:U,3,FALSE)*Abfalldokumentation!$J1487,"0")</f>
        <v>0.04</v>
      </c>
      <c r="V1487" s="93" t="str">
        <f>IF(ISBLANK(A1487),VLOOKUP(Abfalldokumentation!$W1487,'Linien - BU'!R:S,2,FALSE),A1487)</f>
        <v>Bu4</v>
      </c>
      <c r="W1487" s="95">
        <f t="shared" si="166"/>
        <v>29500885</v>
      </c>
      <c r="X1487" s="108">
        <f t="shared" si="167"/>
        <v>61</v>
      </c>
      <c r="Z1487"/>
      <c r="AA1487"/>
      <c r="AB1487" s="3"/>
      <c r="AC1487" s="34"/>
      <c r="AD1487" s="3"/>
      <c r="AH1487" s="34"/>
      <c r="AK1487" s="3"/>
      <c r="AN1487" s="3"/>
      <c r="AO1487" s="3"/>
      <c r="AP1487" s="3"/>
    </row>
    <row r="1488" spans="1:42" ht="30" customHeight="1" x14ac:dyDescent="0.25">
      <c r="A1488" s="50" t="s">
        <v>9</v>
      </c>
      <c r="B1488" s="51">
        <v>29500886</v>
      </c>
      <c r="C1488" s="51">
        <v>18</v>
      </c>
      <c r="D1488" s="51">
        <v>61</v>
      </c>
      <c r="E1488" s="52">
        <v>44503</v>
      </c>
      <c r="F1488" s="53"/>
      <c r="G1488" s="51"/>
      <c r="H1488" s="65" t="str">
        <f>IFERROR(VLOOKUP(Abfalldokumentation!$B1488,Artikel!A:C,3,FALSE),Abfalldokumentation!$B1488)</f>
        <v>ABS MEDI-KRÄUK</v>
      </c>
      <c r="I1488" s="96" t="str">
        <f>VLOOKUP(V1488,'Linien - BU'!A:B,2,FALSE)</f>
        <v>BU4</v>
      </c>
      <c r="J1488" s="97">
        <f t="shared" si="161"/>
        <v>18</v>
      </c>
      <c r="K1488" s="98">
        <f>Abfalldokumentation!$E1488</f>
        <v>44503</v>
      </c>
      <c r="L1488" s="97" t="str">
        <f>IFERROR(IF(AND(OR(Abfalldokumentation!$I1488="BU3",Abfalldokumentation!$I1488="Verkauf"),Abfalldokumentation!$N1488="Schimmel",Abfalldokumentation!$O1488="keinen Abnehmer/kein Schälpersonal"),"Div. Zipfel, ES ohne Verwendung",VLOOKUP(Abfalldokumentation!$M1488,Produktgruppen!A:B,2,FALSE)),"-")</f>
        <v>ABS</v>
      </c>
      <c r="M1488" s="99" t="str">
        <f>IFERROR(VLOOKUP(Abfalldokumentation!$W1488,Artikel!A:C,3,FALSE),Abfalldokumentation!$W1488)</f>
        <v>ABS MEDI-KRÄUK</v>
      </c>
      <c r="N1488" s="100" t="str">
        <f>VLOOKUP(D1488,'Liste Gründe'!A:D,2,FALSE)</f>
        <v>keinen Verwendungszweck</v>
      </c>
      <c r="O1488" s="98" t="str">
        <f>IF(ISBLANK(F1488),VLOOKUP(Abfalldokumentation!$X1488,'Liste Gründe'!A:D,3,FALSE),F1488)</f>
        <v>keinen Verwendungszweck</v>
      </c>
      <c r="P1488" s="100" t="str">
        <f>IF(ISBLANK(Abfalldokumentation!$G1488),"-",Abfalldokumentation!$G1488)</f>
        <v>-</v>
      </c>
      <c r="Q1488" s="99">
        <f t="shared" si="162"/>
        <v>44</v>
      </c>
      <c r="R1488" s="100" t="str">
        <f t="shared" si="163"/>
        <v>Produkte</v>
      </c>
      <c r="S1488" s="100" t="str">
        <f t="shared" si="164"/>
        <v>BUs</v>
      </c>
      <c r="T1488" s="100" t="str">
        <f t="shared" si="165"/>
        <v>Symptome</v>
      </c>
      <c r="U1488" s="100">
        <f>IFERROR(VLOOKUP(Abfalldokumentation!$W1488,Kennzahlen!S:U,3,FALSE)*Abfalldokumentation!$J1488,"0")</f>
        <v>27</v>
      </c>
      <c r="V1488" s="99" t="str">
        <f>IF(ISBLANK(A1488),VLOOKUP(Abfalldokumentation!$W1488,'Linien - BU'!R:S,2,FALSE),A1488)</f>
        <v>BU4</v>
      </c>
      <c r="W1488" s="95">
        <f t="shared" si="166"/>
        <v>29500886</v>
      </c>
      <c r="X1488" s="108">
        <f t="shared" si="167"/>
        <v>61</v>
      </c>
      <c r="Z1488"/>
      <c r="AA1488"/>
      <c r="AB1488" s="3"/>
      <c r="AC1488" s="34"/>
      <c r="AD1488" s="3"/>
      <c r="AH1488" s="34"/>
      <c r="AK1488" s="3"/>
      <c r="AN1488" s="3"/>
      <c r="AO1488" s="3"/>
      <c r="AP1488" s="3"/>
    </row>
    <row r="1489" spans="1:42" ht="30" customHeight="1" x14ac:dyDescent="0.25">
      <c r="A1489" s="56" t="s">
        <v>9</v>
      </c>
      <c r="B1489" s="57">
        <v>29500886</v>
      </c>
      <c r="C1489" s="57">
        <v>12</v>
      </c>
      <c r="D1489" s="57">
        <v>61</v>
      </c>
      <c r="E1489" s="58">
        <v>44503</v>
      </c>
      <c r="F1489" s="59"/>
      <c r="G1489" s="57"/>
      <c r="H1489" s="66" t="str">
        <f>IFERROR(VLOOKUP(Abfalldokumentation!$B1489,Artikel!A:C,3,FALSE),Abfalldokumentation!$B1489)</f>
        <v>ABS MEDI-KRÄUK</v>
      </c>
      <c r="I1489" s="90" t="str">
        <f>VLOOKUP(V1489,'Linien - BU'!A:B,2,FALSE)</f>
        <v>BU4</v>
      </c>
      <c r="J1489" s="91">
        <f t="shared" si="161"/>
        <v>12</v>
      </c>
      <c r="K1489" s="92">
        <f>Abfalldokumentation!$E1489</f>
        <v>44503</v>
      </c>
      <c r="L1489" s="91" t="str">
        <f>IFERROR(IF(AND(OR(Abfalldokumentation!$I1489="BU3",Abfalldokumentation!$I1489="Verkauf"),Abfalldokumentation!$N1489="Schimmel",Abfalldokumentation!$O1489="keinen Abnehmer/kein Schälpersonal"),"Div. Zipfel, ES ohne Verwendung",VLOOKUP(Abfalldokumentation!$M1489,Produktgruppen!A:B,2,FALSE)),"-")</f>
        <v>ABS</v>
      </c>
      <c r="M1489" s="93" t="str">
        <f>IFERROR(VLOOKUP(Abfalldokumentation!$W1489,Artikel!A:C,3,FALSE),Abfalldokumentation!$W1489)</f>
        <v>ABS MEDI-KRÄUK</v>
      </c>
      <c r="N1489" s="94" t="str">
        <f>VLOOKUP(D1489,'Liste Gründe'!A:D,2,FALSE)</f>
        <v>keinen Verwendungszweck</v>
      </c>
      <c r="O1489" s="92" t="str">
        <f>IF(ISBLANK(F1489),VLOOKUP(Abfalldokumentation!$X1489,'Liste Gründe'!A:D,3,FALSE),F1489)</f>
        <v>keinen Verwendungszweck</v>
      </c>
      <c r="P1489" s="94" t="str">
        <f>IF(ISBLANK(Abfalldokumentation!$G1489),"-",Abfalldokumentation!$G1489)</f>
        <v>-</v>
      </c>
      <c r="Q1489" s="93">
        <f t="shared" si="162"/>
        <v>44</v>
      </c>
      <c r="R1489" s="94" t="str">
        <f t="shared" si="163"/>
        <v>Produkte</v>
      </c>
      <c r="S1489" s="94" t="str">
        <f t="shared" si="164"/>
        <v>BUs</v>
      </c>
      <c r="T1489" s="94" t="str">
        <f t="shared" si="165"/>
        <v>Symptome</v>
      </c>
      <c r="U1489" s="94">
        <f>IFERROR(VLOOKUP(Abfalldokumentation!$W1489,Kennzahlen!S:U,3,FALSE)*Abfalldokumentation!$J1489,"0")</f>
        <v>18</v>
      </c>
      <c r="V1489" s="93" t="str">
        <f>IF(ISBLANK(A1489),VLOOKUP(Abfalldokumentation!$W1489,'Linien - BU'!R:S,2,FALSE),A1489)</f>
        <v>BU4</v>
      </c>
      <c r="W1489" s="95">
        <f t="shared" si="166"/>
        <v>29500886</v>
      </c>
      <c r="X1489" s="108">
        <f t="shared" si="167"/>
        <v>61</v>
      </c>
      <c r="Z1489"/>
      <c r="AA1489"/>
      <c r="AB1489" s="3"/>
      <c r="AC1489" s="34"/>
      <c r="AD1489" s="3"/>
      <c r="AH1489" s="34"/>
      <c r="AK1489" s="3"/>
      <c r="AN1489" s="3"/>
      <c r="AO1489" s="3"/>
      <c r="AP1489" s="3"/>
    </row>
    <row r="1490" spans="1:42" ht="30" customHeight="1" x14ac:dyDescent="0.25">
      <c r="A1490" s="50" t="s">
        <v>117</v>
      </c>
      <c r="B1490" s="51">
        <v>29500886</v>
      </c>
      <c r="C1490" s="51">
        <v>6</v>
      </c>
      <c r="D1490" s="51">
        <v>61</v>
      </c>
      <c r="E1490" s="52">
        <v>44503</v>
      </c>
      <c r="F1490" s="53"/>
      <c r="G1490" s="51"/>
      <c r="H1490" s="65" t="str">
        <f>IFERROR(VLOOKUP(Abfalldokumentation!$B1490,Artikel!A:C,3,FALSE),Abfalldokumentation!$B1490)</f>
        <v>ABS MEDI-KRÄUK</v>
      </c>
      <c r="I1490" s="96" t="str">
        <f>VLOOKUP(V1490,'Linien - BU'!A:B,2,FALSE)</f>
        <v>BU4</v>
      </c>
      <c r="J1490" s="97">
        <f t="shared" si="161"/>
        <v>6</v>
      </c>
      <c r="K1490" s="98">
        <f>Abfalldokumentation!$E1490</f>
        <v>44503</v>
      </c>
      <c r="L1490" s="97" t="str">
        <f>IFERROR(IF(AND(OR(Abfalldokumentation!$I1490="BU3",Abfalldokumentation!$I1490="Verkauf"),Abfalldokumentation!$N1490="Schimmel",Abfalldokumentation!$O1490="keinen Abnehmer/kein Schälpersonal"),"Div. Zipfel, ES ohne Verwendung",VLOOKUP(Abfalldokumentation!$M1490,Produktgruppen!A:B,2,FALSE)),"-")</f>
        <v>ABS</v>
      </c>
      <c r="M1490" s="99" t="str">
        <f>IFERROR(VLOOKUP(Abfalldokumentation!$W1490,Artikel!A:C,3,FALSE),Abfalldokumentation!$W1490)</f>
        <v>ABS MEDI-KRÄUK</v>
      </c>
      <c r="N1490" s="100" t="str">
        <f>VLOOKUP(D1490,'Liste Gründe'!A:D,2,FALSE)</f>
        <v>keinen Verwendungszweck</v>
      </c>
      <c r="O1490" s="98" t="str">
        <f>IF(ISBLANK(F1490),VLOOKUP(Abfalldokumentation!$X1490,'Liste Gründe'!A:D,3,FALSE),F1490)</f>
        <v>keinen Verwendungszweck</v>
      </c>
      <c r="P1490" s="100" t="str">
        <f>IF(ISBLANK(Abfalldokumentation!$G1490),"-",Abfalldokumentation!$G1490)</f>
        <v>-</v>
      </c>
      <c r="Q1490" s="99">
        <f t="shared" si="162"/>
        <v>44</v>
      </c>
      <c r="R1490" s="100" t="str">
        <f t="shared" si="163"/>
        <v>Produkte</v>
      </c>
      <c r="S1490" s="100" t="str">
        <f t="shared" si="164"/>
        <v>BUs</v>
      </c>
      <c r="T1490" s="100" t="str">
        <f t="shared" si="165"/>
        <v>Symptome</v>
      </c>
      <c r="U1490" s="100">
        <f>IFERROR(VLOOKUP(Abfalldokumentation!$W1490,Kennzahlen!S:U,3,FALSE)*Abfalldokumentation!$J1490,"0")</f>
        <v>9</v>
      </c>
      <c r="V1490" s="99" t="str">
        <f>IF(ISBLANK(A1490),VLOOKUP(Abfalldokumentation!$W1490,'Linien - BU'!R:S,2,FALSE),A1490)</f>
        <v>Bu4</v>
      </c>
      <c r="W1490" s="95">
        <f t="shared" si="166"/>
        <v>29500886</v>
      </c>
      <c r="X1490" s="108">
        <f t="shared" si="167"/>
        <v>61</v>
      </c>
      <c r="Z1490"/>
      <c r="AA1490"/>
      <c r="AB1490" s="3"/>
      <c r="AC1490" s="34"/>
      <c r="AD1490" s="3"/>
      <c r="AH1490" s="34"/>
      <c r="AK1490" s="3"/>
      <c r="AN1490" s="3"/>
      <c r="AO1490" s="3"/>
      <c r="AP1490" s="3"/>
    </row>
    <row r="1491" spans="1:42" ht="30" customHeight="1" x14ac:dyDescent="0.25">
      <c r="A1491" s="56" t="s">
        <v>117</v>
      </c>
      <c r="B1491" s="57">
        <v>29500886</v>
      </c>
      <c r="C1491" s="57">
        <v>26</v>
      </c>
      <c r="D1491" s="57">
        <v>61</v>
      </c>
      <c r="E1491" s="58">
        <v>44503</v>
      </c>
      <c r="F1491" s="59"/>
      <c r="G1491" s="57"/>
      <c r="H1491" s="66" t="str">
        <f>IFERROR(VLOOKUP(Abfalldokumentation!$B1491,Artikel!A:C,3,FALSE),Abfalldokumentation!$B1491)</f>
        <v>ABS MEDI-KRÄUK</v>
      </c>
      <c r="I1491" s="90" t="str">
        <f>VLOOKUP(V1491,'Linien - BU'!A:B,2,FALSE)</f>
        <v>BU4</v>
      </c>
      <c r="J1491" s="91">
        <f t="shared" si="161"/>
        <v>26</v>
      </c>
      <c r="K1491" s="92">
        <f>Abfalldokumentation!$E1491</f>
        <v>44503</v>
      </c>
      <c r="L1491" s="91" t="str">
        <f>IFERROR(IF(AND(OR(Abfalldokumentation!$I1491="BU3",Abfalldokumentation!$I1491="Verkauf"),Abfalldokumentation!$N1491="Schimmel",Abfalldokumentation!$O1491="keinen Abnehmer/kein Schälpersonal"),"Div. Zipfel, ES ohne Verwendung",VLOOKUP(Abfalldokumentation!$M1491,Produktgruppen!A:B,2,FALSE)),"-")</f>
        <v>ABS</v>
      </c>
      <c r="M1491" s="93" t="str">
        <f>IFERROR(VLOOKUP(Abfalldokumentation!$W1491,Artikel!A:C,3,FALSE),Abfalldokumentation!$W1491)</f>
        <v>ABS MEDI-KRÄUK</v>
      </c>
      <c r="N1491" s="94" t="str">
        <f>VLOOKUP(D1491,'Liste Gründe'!A:D,2,FALSE)</f>
        <v>keinen Verwendungszweck</v>
      </c>
      <c r="O1491" s="92" t="str">
        <f>IF(ISBLANK(F1491),VLOOKUP(Abfalldokumentation!$X1491,'Liste Gründe'!A:D,3,FALSE),F1491)</f>
        <v>keinen Verwendungszweck</v>
      </c>
      <c r="P1491" s="94" t="str">
        <f>IF(ISBLANK(Abfalldokumentation!$G1491),"-",Abfalldokumentation!$G1491)</f>
        <v>-</v>
      </c>
      <c r="Q1491" s="93">
        <f t="shared" si="162"/>
        <v>44</v>
      </c>
      <c r="R1491" s="94" t="str">
        <f t="shared" si="163"/>
        <v>Produkte</v>
      </c>
      <c r="S1491" s="94" t="str">
        <f t="shared" si="164"/>
        <v>BUs</v>
      </c>
      <c r="T1491" s="94" t="str">
        <f t="shared" si="165"/>
        <v>Symptome</v>
      </c>
      <c r="U1491" s="94">
        <f>IFERROR(VLOOKUP(Abfalldokumentation!$W1491,Kennzahlen!S:U,3,FALSE)*Abfalldokumentation!$J1491,"0")</f>
        <v>39</v>
      </c>
      <c r="V1491" s="93" t="str">
        <f>IF(ISBLANK(A1491),VLOOKUP(Abfalldokumentation!$W1491,'Linien - BU'!R:S,2,FALSE),A1491)</f>
        <v>Bu4</v>
      </c>
      <c r="W1491" s="95">
        <f t="shared" si="166"/>
        <v>29500886</v>
      </c>
      <c r="X1491" s="108">
        <f t="shared" si="167"/>
        <v>61</v>
      </c>
      <c r="Z1491"/>
      <c r="AA1491"/>
      <c r="AB1491" s="3"/>
      <c r="AC1491" s="34"/>
      <c r="AD1491" s="3"/>
      <c r="AH1491" s="34"/>
      <c r="AK1491" s="3"/>
      <c r="AN1491" s="3"/>
      <c r="AO1491" s="3"/>
      <c r="AP1491" s="3"/>
    </row>
    <row r="1492" spans="1:42" ht="30" customHeight="1" x14ac:dyDescent="0.25">
      <c r="A1492" s="50" t="s">
        <v>117</v>
      </c>
      <c r="B1492" s="51">
        <v>29500891</v>
      </c>
      <c r="C1492" s="51">
        <v>3</v>
      </c>
      <c r="D1492" s="51">
        <v>61</v>
      </c>
      <c r="E1492" s="52">
        <v>44503</v>
      </c>
      <c r="F1492" s="53"/>
      <c r="G1492" s="51"/>
      <c r="H1492" s="65" t="str">
        <f>IFERROR(VLOOKUP(Abfalldokumentation!$B1492,Artikel!A:C,3,FALSE),Abfalldokumentation!$B1492)</f>
        <v>ABS PECO</v>
      </c>
      <c r="I1492" s="96" t="str">
        <f>VLOOKUP(V1492,'Linien - BU'!A:B,2,FALSE)</f>
        <v>BU4</v>
      </c>
      <c r="J1492" s="97">
        <f t="shared" si="161"/>
        <v>3</v>
      </c>
      <c r="K1492" s="98">
        <f>Abfalldokumentation!$E1492</f>
        <v>44503</v>
      </c>
      <c r="L1492" s="97" t="str">
        <f>IFERROR(IF(AND(OR(Abfalldokumentation!$I1492="BU3",Abfalldokumentation!$I1492="Verkauf"),Abfalldokumentation!$N1492="Schimmel",Abfalldokumentation!$O1492="keinen Abnehmer/kein Schälpersonal"),"Div. Zipfel, ES ohne Verwendung",VLOOKUP(Abfalldokumentation!$M1492,Produktgruppen!A:B,2,FALSE)),"-")</f>
        <v>ABS</v>
      </c>
      <c r="M1492" s="99" t="str">
        <f>IFERROR(VLOOKUP(Abfalldokumentation!$W1492,Artikel!A:C,3,FALSE),Abfalldokumentation!$W1492)</f>
        <v>ABS PECO</v>
      </c>
      <c r="N1492" s="100" t="str">
        <f>VLOOKUP(D1492,'Liste Gründe'!A:D,2,FALSE)</f>
        <v>keinen Verwendungszweck</v>
      </c>
      <c r="O1492" s="98" t="str">
        <f>IF(ISBLANK(F1492),VLOOKUP(Abfalldokumentation!$X1492,'Liste Gründe'!A:D,3,FALSE),F1492)</f>
        <v>keinen Verwendungszweck</v>
      </c>
      <c r="P1492" s="100" t="str">
        <f>IF(ISBLANK(Abfalldokumentation!$G1492),"-",Abfalldokumentation!$G1492)</f>
        <v>-</v>
      </c>
      <c r="Q1492" s="99">
        <f t="shared" si="162"/>
        <v>44</v>
      </c>
      <c r="R1492" s="100" t="str">
        <f t="shared" si="163"/>
        <v>Produkte</v>
      </c>
      <c r="S1492" s="100" t="str">
        <f t="shared" si="164"/>
        <v>BUs</v>
      </c>
      <c r="T1492" s="100" t="str">
        <f t="shared" si="165"/>
        <v>Symptome</v>
      </c>
      <c r="U1492" s="100">
        <f>IFERROR(VLOOKUP(Abfalldokumentation!$W1492,Kennzahlen!S:U,3,FALSE)*Abfalldokumentation!$J1492,"0")</f>
        <v>4.4117647058823533</v>
      </c>
      <c r="V1492" s="99" t="str">
        <f>IF(ISBLANK(A1492),VLOOKUP(Abfalldokumentation!$W1492,'Linien - BU'!R:S,2,FALSE),A1492)</f>
        <v>Bu4</v>
      </c>
      <c r="W1492" s="95">
        <f t="shared" si="166"/>
        <v>29500891</v>
      </c>
      <c r="X1492" s="108">
        <f t="shared" si="167"/>
        <v>61</v>
      </c>
      <c r="Z1492"/>
      <c r="AA1492"/>
      <c r="AB1492" s="3"/>
      <c r="AC1492" s="34"/>
      <c r="AD1492" s="3"/>
      <c r="AH1492" s="34"/>
      <c r="AK1492" s="3"/>
      <c r="AN1492" s="3"/>
      <c r="AO1492" s="3"/>
      <c r="AP1492" s="3"/>
    </row>
    <row r="1493" spans="1:42" ht="30" customHeight="1" x14ac:dyDescent="0.25">
      <c r="A1493" s="56" t="s">
        <v>117</v>
      </c>
      <c r="B1493" s="57">
        <v>29500904</v>
      </c>
      <c r="C1493" s="57">
        <v>13</v>
      </c>
      <c r="D1493" s="57">
        <v>61</v>
      </c>
      <c r="E1493" s="58">
        <v>44503</v>
      </c>
      <c r="F1493" s="59"/>
      <c r="G1493" s="57"/>
      <c r="H1493" s="66" t="str">
        <f>IFERROR(VLOOKUP(Abfalldokumentation!$B1493,Artikel!A:C,3,FALSE),Abfalldokumentation!$B1493)</f>
        <v>ABS TI-AD</v>
      </c>
      <c r="I1493" s="90" t="str">
        <f>VLOOKUP(V1493,'Linien - BU'!A:B,2,FALSE)</f>
        <v>BU4</v>
      </c>
      <c r="J1493" s="91">
        <f t="shared" si="161"/>
        <v>13</v>
      </c>
      <c r="K1493" s="92">
        <f>Abfalldokumentation!$E1493</f>
        <v>44503</v>
      </c>
      <c r="L1493" s="91" t="str">
        <f>IFERROR(IF(AND(OR(Abfalldokumentation!$I1493="BU3",Abfalldokumentation!$I1493="Verkauf"),Abfalldokumentation!$N1493="Schimmel",Abfalldokumentation!$O1493="keinen Abnehmer/kein Schälpersonal"),"Div. Zipfel, ES ohne Verwendung",VLOOKUP(Abfalldokumentation!$M1493,Produktgruppen!A:B,2,FALSE)),"-")</f>
        <v>ABS</v>
      </c>
      <c r="M1493" s="93" t="str">
        <f>IFERROR(VLOOKUP(Abfalldokumentation!$W1493,Artikel!A:C,3,FALSE),Abfalldokumentation!$W1493)</f>
        <v>ABS TI-AD</v>
      </c>
      <c r="N1493" s="94" t="str">
        <f>VLOOKUP(D1493,'Liste Gründe'!A:D,2,FALSE)</f>
        <v>keinen Verwendungszweck</v>
      </c>
      <c r="O1493" s="92" t="str">
        <f>IF(ISBLANK(F1493),VLOOKUP(Abfalldokumentation!$X1493,'Liste Gründe'!A:D,3,FALSE),F1493)</f>
        <v>keinen Verwendungszweck</v>
      </c>
      <c r="P1493" s="94" t="str">
        <f>IF(ISBLANK(Abfalldokumentation!$G1493),"-",Abfalldokumentation!$G1493)</f>
        <v>-</v>
      </c>
      <c r="Q1493" s="93">
        <f t="shared" si="162"/>
        <v>44</v>
      </c>
      <c r="R1493" s="94" t="str">
        <f t="shared" si="163"/>
        <v>Produkte</v>
      </c>
      <c r="S1493" s="94" t="str">
        <f t="shared" si="164"/>
        <v>BUs</v>
      </c>
      <c r="T1493" s="94" t="str">
        <f t="shared" si="165"/>
        <v>Symptome</v>
      </c>
      <c r="U1493" s="94">
        <f>IFERROR(VLOOKUP(Abfalldokumentation!$W1493,Kennzahlen!S:U,3,FALSE)*Abfalldokumentation!$J1493,"0")</f>
        <v>0.13</v>
      </c>
      <c r="V1493" s="93" t="str">
        <f>IF(ISBLANK(A1493),VLOOKUP(Abfalldokumentation!$W1493,'Linien - BU'!R:S,2,FALSE),A1493)</f>
        <v>Bu4</v>
      </c>
      <c r="W1493" s="95">
        <f t="shared" si="166"/>
        <v>29500904</v>
      </c>
      <c r="X1493" s="108">
        <f t="shared" si="167"/>
        <v>61</v>
      </c>
      <c r="Z1493"/>
      <c r="AA1493"/>
      <c r="AB1493" s="3"/>
      <c r="AC1493" s="34"/>
      <c r="AD1493" s="3"/>
      <c r="AH1493" s="34"/>
      <c r="AK1493" s="3"/>
      <c r="AN1493" s="3"/>
      <c r="AO1493" s="3"/>
      <c r="AP1493" s="3"/>
    </row>
    <row r="1494" spans="1:42" ht="30" customHeight="1" x14ac:dyDescent="0.25">
      <c r="A1494" s="50" t="s">
        <v>117</v>
      </c>
      <c r="B1494" s="51">
        <v>29500910</v>
      </c>
      <c r="C1494" s="51">
        <v>7</v>
      </c>
      <c r="D1494" s="51">
        <v>61</v>
      </c>
      <c r="E1494" s="52">
        <v>44503</v>
      </c>
      <c r="F1494" s="53"/>
      <c r="G1494" s="51"/>
      <c r="H1494" s="65" t="str">
        <f>IFERROR(VLOOKUP(Abfalldokumentation!$B1494,Artikel!A:C,3,FALSE),Abfalldokumentation!$B1494)</f>
        <v>ABS Unser Blütenkäse</v>
      </c>
      <c r="I1494" s="96" t="str">
        <f>VLOOKUP(V1494,'Linien - BU'!A:B,2,FALSE)</f>
        <v>BU4</v>
      </c>
      <c r="J1494" s="97">
        <f t="shared" si="161"/>
        <v>7</v>
      </c>
      <c r="K1494" s="98">
        <f>Abfalldokumentation!$E1494</f>
        <v>44503</v>
      </c>
      <c r="L1494" s="97" t="str">
        <f>IFERROR(IF(AND(OR(Abfalldokumentation!$I1494="BU3",Abfalldokumentation!$I1494="Verkauf"),Abfalldokumentation!$N1494="Schimmel",Abfalldokumentation!$O1494="keinen Abnehmer/kein Schälpersonal"),"Div. Zipfel, ES ohne Verwendung",VLOOKUP(Abfalldokumentation!$M1494,Produktgruppen!A:B,2,FALSE)),"-")</f>
        <v>ABS</v>
      </c>
      <c r="M1494" s="99" t="str">
        <f>IFERROR(VLOOKUP(Abfalldokumentation!$W1494,Artikel!A:C,3,FALSE),Abfalldokumentation!$W1494)</f>
        <v>ABS Unser Blütenkäse</v>
      </c>
      <c r="N1494" s="100" t="str">
        <f>VLOOKUP(D1494,'Liste Gründe'!A:D,2,FALSE)</f>
        <v>keinen Verwendungszweck</v>
      </c>
      <c r="O1494" s="98" t="str">
        <f>IF(ISBLANK(F1494),VLOOKUP(Abfalldokumentation!$X1494,'Liste Gründe'!A:D,3,FALSE),F1494)</f>
        <v>keinen Verwendungszweck</v>
      </c>
      <c r="P1494" s="100" t="str">
        <f>IF(ISBLANK(Abfalldokumentation!$G1494),"-",Abfalldokumentation!$G1494)</f>
        <v>-</v>
      </c>
      <c r="Q1494" s="99">
        <f t="shared" si="162"/>
        <v>44</v>
      </c>
      <c r="R1494" s="100" t="str">
        <f t="shared" si="163"/>
        <v>Produkte</v>
      </c>
      <c r="S1494" s="100" t="str">
        <f t="shared" si="164"/>
        <v>BUs</v>
      </c>
      <c r="T1494" s="100" t="str">
        <f t="shared" si="165"/>
        <v>Symptome</v>
      </c>
      <c r="U1494" s="100">
        <f>IFERROR(VLOOKUP(Abfalldokumentation!$W1494,Kennzahlen!S:U,3,FALSE)*Abfalldokumentation!$J1494,"0")</f>
        <v>7.0000000000000007E-2</v>
      </c>
      <c r="V1494" s="99" t="str">
        <f>IF(ISBLANK(A1494),VLOOKUP(Abfalldokumentation!$W1494,'Linien - BU'!R:S,2,FALSE),A1494)</f>
        <v>Bu4</v>
      </c>
      <c r="W1494" s="95">
        <f t="shared" si="166"/>
        <v>29500910</v>
      </c>
      <c r="X1494" s="108">
        <f t="shared" si="167"/>
        <v>61</v>
      </c>
      <c r="Z1494"/>
      <c r="AA1494"/>
      <c r="AB1494" s="3"/>
      <c r="AC1494" s="34"/>
      <c r="AD1494" s="3"/>
      <c r="AH1494" s="34"/>
      <c r="AK1494" s="3"/>
      <c r="AN1494" s="3"/>
      <c r="AO1494" s="3"/>
      <c r="AP1494" s="3"/>
    </row>
    <row r="1495" spans="1:42" ht="30" customHeight="1" x14ac:dyDescent="0.25">
      <c r="A1495" s="56" t="s">
        <v>117</v>
      </c>
      <c r="B1495" s="57">
        <v>29500910</v>
      </c>
      <c r="C1495" s="57">
        <v>14</v>
      </c>
      <c r="D1495" s="57">
        <v>61</v>
      </c>
      <c r="E1495" s="58">
        <v>44503</v>
      </c>
      <c r="F1495" s="59"/>
      <c r="G1495" s="57"/>
      <c r="H1495" s="66" t="str">
        <f>IFERROR(VLOOKUP(Abfalldokumentation!$B1495,Artikel!A:C,3,FALSE),Abfalldokumentation!$B1495)</f>
        <v>ABS Unser Blütenkäse</v>
      </c>
      <c r="I1495" s="90" t="str">
        <f>VLOOKUP(V1495,'Linien - BU'!A:B,2,FALSE)</f>
        <v>BU4</v>
      </c>
      <c r="J1495" s="91">
        <f t="shared" si="161"/>
        <v>14</v>
      </c>
      <c r="K1495" s="92">
        <f>Abfalldokumentation!$E1495</f>
        <v>44503</v>
      </c>
      <c r="L1495" s="91" t="str">
        <f>IFERROR(IF(AND(OR(Abfalldokumentation!$I1495="BU3",Abfalldokumentation!$I1495="Verkauf"),Abfalldokumentation!$N1495="Schimmel",Abfalldokumentation!$O1495="keinen Abnehmer/kein Schälpersonal"),"Div. Zipfel, ES ohne Verwendung",VLOOKUP(Abfalldokumentation!$M1495,Produktgruppen!A:B,2,FALSE)),"-")</f>
        <v>ABS</v>
      </c>
      <c r="M1495" s="93" t="str">
        <f>IFERROR(VLOOKUP(Abfalldokumentation!$W1495,Artikel!A:C,3,FALSE),Abfalldokumentation!$W1495)</f>
        <v>ABS Unser Blütenkäse</v>
      </c>
      <c r="N1495" s="94" t="str">
        <f>VLOOKUP(D1495,'Liste Gründe'!A:D,2,FALSE)</f>
        <v>keinen Verwendungszweck</v>
      </c>
      <c r="O1495" s="92" t="str">
        <f>IF(ISBLANK(F1495),VLOOKUP(Abfalldokumentation!$X1495,'Liste Gründe'!A:D,3,FALSE),F1495)</f>
        <v>keinen Verwendungszweck</v>
      </c>
      <c r="P1495" s="94" t="str">
        <f>IF(ISBLANK(Abfalldokumentation!$G1495),"-",Abfalldokumentation!$G1495)</f>
        <v>-</v>
      </c>
      <c r="Q1495" s="93">
        <f t="shared" si="162"/>
        <v>44</v>
      </c>
      <c r="R1495" s="94" t="str">
        <f t="shared" si="163"/>
        <v>Produkte</v>
      </c>
      <c r="S1495" s="94" t="str">
        <f t="shared" si="164"/>
        <v>BUs</v>
      </c>
      <c r="T1495" s="94" t="str">
        <f t="shared" si="165"/>
        <v>Symptome</v>
      </c>
      <c r="U1495" s="94">
        <f>IFERROR(VLOOKUP(Abfalldokumentation!$W1495,Kennzahlen!S:U,3,FALSE)*Abfalldokumentation!$J1495,"0")</f>
        <v>0.14000000000000001</v>
      </c>
      <c r="V1495" s="93" t="str">
        <f>IF(ISBLANK(A1495),VLOOKUP(Abfalldokumentation!$W1495,'Linien - BU'!R:S,2,FALSE),A1495)</f>
        <v>Bu4</v>
      </c>
      <c r="W1495" s="95">
        <f t="shared" si="166"/>
        <v>29500910</v>
      </c>
      <c r="X1495" s="108">
        <f t="shared" si="167"/>
        <v>61</v>
      </c>
      <c r="Z1495"/>
      <c r="AA1495"/>
      <c r="AB1495" s="3"/>
      <c r="AC1495" s="34"/>
      <c r="AD1495" s="3"/>
      <c r="AH1495" s="34"/>
      <c r="AK1495" s="3"/>
      <c r="AN1495" s="3"/>
      <c r="AO1495" s="3"/>
      <c r="AP1495" s="3"/>
    </row>
    <row r="1496" spans="1:42" ht="30" customHeight="1" x14ac:dyDescent="0.25">
      <c r="A1496" s="50" t="s">
        <v>117</v>
      </c>
      <c r="B1496" s="51">
        <v>29500910</v>
      </c>
      <c r="C1496" s="51">
        <v>2</v>
      </c>
      <c r="D1496" s="51">
        <v>61</v>
      </c>
      <c r="E1496" s="52">
        <v>44503</v>
      </c>
      <c r="F1496" s="53"/>
      <c r="G1496" s="51"/>
      <c r="H1496" s="65" t="str">
        <f>IFERROR(VLOOKUP(Abfalldokumentation!$B1496,Artikel!A:C,3,FALSE),Abfalldokumentation!$B1496)</f>
        <v>ABS Unser Blütenkäse</v>
      </c>
      <c r="I1496" s="96" t="str">
        <f>VLOOKUP(V1496,'Linien - BU'!A:B,2,FALSE)</f>
        <v>BU4</v>
      </c>
      <c r="J1496" s="97">
        <f t="shared" si="161"/>
        <v>2</v>
      </c>
      <c r="K1496" s="98">
        <f>Abfalldokumentation!$E1496</f>
        <v>44503</v>
      </c>
      <c r="L1496" s="97" t="str">
        <f>IFERROR(IF(AND(OR(Abfalldokumentation!$I1496="BU3",Abfalldokumentation!$I1496="Verkauf"),Abfalldokumentation!$N1496="Schimmel",Abfalldokumentation!$O1496="keinen Abnehmer/kein Schälpersonal"),"Div. Zipfel, ES ohne Verwendung",VLOOKUP(Abfalldokumentation!$M1496,Produktgruppen!A:B,2,FALSE)),"-")</f>
        <v>ABS</v>
      </c>
      <c r="M1496" s="99" t="str">
        <f>IFERROR(VLOOKUP(Abfalldokumentation!$W1496,Artikel!A:C,3,FALSE),Abfalldokumentation!$W1496)</f>
        <v>ABS Unser Blütenkäse</v>
      </c>
      <c r="N1496" s="100" t="str">
        <f>VLOOKUP(D1496,'Liste Gründe'!A:D,2,FALSE)</f>
        <v>keinen Verwendungszweck</v>
      </c>
      <c r="O1496" s="98" t="str">
        <f>IF(ISBLANK(F1496),VLOOKUP(Abfalldokumentation!$X1496,'Liste Gründe'!A:D,3,FALSE),F1496)</f>
        <v>keinen Verwendungszweck</v>
      </c>
      <c r="P1496" s="100" t="str">
        <f>IF(ISBLANK(Abfalldokumentation!$G1496),"-",Abfalldokumentation!$G1496)</f>
        <v>-</v>
      </c>
      <c r="Q1496" s="99">
        <f t="shared" si="162"/>
        <v>44</v>
      </c>
      <c r="R1496" s="100" t="str">
        <f t="shared" si="163"/>
        <v>Produkte</v>
      </c>
      <c r="S1496" s="100" t="str">
        <f t="shared" si="164"/>
        <v>BUs</v>
      </c>
      <c r="T1496" s="100" t="str">
        <f t="shared" si="165"/>
        <v>Symptome</v>
      </c>
      <c r="U1496" s="100">
        <f>IFERROR(VLOOKUP(Abfalldokumentation!$W1496,Kennzahlen!S:U,3,FALSE)*Abfalldokumentation!$J1496,"0")</f>
        <v>0.02</v>
      </c>
      <c r="V1496" s="99" t="str">
        <f>IF(ISBLANK(A1496),VLOOKUP(Abfalldokumentation!$W1496,'Linien - BU'!R:S,2,FALSE),A1496)</f>
        <v>Bu4</v>
      </c>
      <c r="W1496" s="95">
        <f t="shared" si="166"/>
        <v>29500910</v>
      </c>
      <c r="X1496" s="108">
        <f t="shared" si="167"/>
        <v>61</v>
      </c>
      <c r="Z1496"/>
      <c r="AA1496"/>
      <c r="AB1496" s="3"/>
      <c r="AC1496" s="34"/>
      <c r="AD1496" s="3"/>
      <c r="AH1496" s="34"/>
      <c r="AK1496" s="3"/>
      <c r="AN1496" s="3"/>
      <c r="AO1496" s="3"/>
      <c r="AP1496" s="3"/>
    </row>
    <row r="1497" spans="1:42" ht="30" customHeight="1" x14ac:dyDescent="0.25">
      <c r="A1497" s="56" t="s">
        <v>117</v>
      </c>
      <c r="B1497" s="57">
        <v>29500910</v>
      </c>
      <c r="C1497" s="57">
        <v>9</v>
      </c>
      <c r="D1497" s="57">
        <v>61</v>
      </c>
      <c r="E1497" s="58">
        <v>44503</v>
      </c>
      <c r="F1497" s="59"/>
      <c r="G1497" s="57"/>
      <c r="H1497" s="66" t="str">
        <f>IFERROR(VLOOKUP(Abfalldokumentation!$B1497,Artikel!A:C,3,FALSE),Abfalldokumentation!$B1497)</f>
        <v>ABS Unser Blütenkäse</v>
      </c>
      <c r="I1497" s="90" t="str">
        <f>VLOOKUP(V1497,'Linien - BU'!A:B,2,FALSE)</f>
        <v>BU4</v>
      </c>
      <c r="J1497" s="91">
        <f t="shared" si="161"/>
        <v>9</v>
      </c>
      <c r="K1497" s="92">
        <f>Abfalldokumentation!$E1497</f>
        <v>44503</v>
      </c>
      <c r="L1497" s="91" t="str">
        <f>IFERROR(IF(AND(OR(Abfalldokumentation!$I1497="BU3",Abfalldokumentation!$I1497="Verkauf"),Abfalldokumentation!$N1497="Schimmel",Abfalldokumentation!$O1497="keinen Abnehmer/kein Schälpersonal"),"Div. Zipfel, ES ohne Verwendung",VLOOKUP(Abfalldokumentation!$M1497,Produktgruppen!A:B,2,FALSE)),"-")</f>
        <v>ABS</v>
      </c>
      <c r="M1497" s="93" t="str">
        <f>IFERROR(VLOOKUP(Abfalldokumentation!$W1497,Artikel!A:C,3,FALSE),Abfalldokumentation!$W1497)</f>
        <v>ABS Unser Blütenkäse</v>
      </c>
      <c r="N1497" s="94" t="str">
        <f>VLOOKUP(D1497,'Liste Gründe'!A:D,2,FALSE)</f>
        <v>keinen Verwendungszweck</v>
      </c>
      <c r="O1497" s="92" t="str">
        <f>IF(ISBLANK(F1497),VLOOKUP(Abfalldokumentation!$X1497,'Liste Gründe'!A:D,3,FALSE),F1497)</f>
        <v>keinen Verwendungszweck</v>
      </c>
      <c r="P1497" s="94" t="str">
        <f>IF(ISBLANK(Abfalldokumentation!$G1497),"-",Abfalldokumentation!$G1497)</f>
        <v>-</v>
      </c>
      <c r="Q1497" s="93">
        <f t="shared" si="162"/>
        <v>44</v>
      </c>
      <c r="R1497" s="94" t="str">
        <f t="shared" si="163"/>
        <v>Produkte</v>
      </c>
      <c r="S1497" s="94" t="str">
        <f t="shared" si="164"/>
        <v>BUs</v>
      </c>
      <c r="T1497" s="94" t="str">
        <f t="shared" si="165"/>
        <v>Symptome</v>
      </c>
      <c r="U1497" s="94">
        <f>IFERROR(VLOOKUP(Abfalldokumentation!$W1497,Kennzahlen!S:U,3,FALSE)*Abfalldokumentation!$J1497,"0")</f>
        <v>0.09</v>
      </c>
      <c r="V1497" s="93" t="str">
        <f>IF(ISBLANK(A1497),VLOOKUP(Abfalldokumentation!$W1497,'Linien - BU'!R:S,2,FALSE),A1497)</f>
        <v>Bu4</v>
      </c>
      <c r="W1497" s="95">
        <f t="shared" si="166"/>
        <v>29500910</v>
      </c>
      <c r="X1497" s="108">
        <f t="shared" si="167"/>
        <v>61</v>
      </c>
      <c r="Z1497"/>
      <c r="AA1497"/>
      <c r="AB1497" s="3"/>
      <c r="AC1497" s="34"/>
      <c r="AD1497" s="3"/>
      <c r="AH1497" s="34"/>
      <c r="AK1497" s="3"/>
      <c r="AN1497" s="3"/>
      <c r="AO1497" s="3"/>
      <c r="AP1497" s="3"/>
    </row>
    <row r="1498" spans="1:42" ht="30" customHeight="1" x14ac:dyDescent="0.25">
      <c r="A1498" s="50" t="s">
        <v>117</v>
      </c>
      <c r="B1498" s="51">
        <v>29500910</v>
      </c>
      <c r="C1498" s="51">
        <v>6</v>
      </c>
      <c r="D1498" s="51">
        <v>61</v>
      </c>
      <c r="E1498" s="52">
        <v>44503</v>
      </c>
      <c r="F1498" s="53"/>
      <c r="G1498" s="51"/>
      <c r="H1498" s="65" t="str">
        <f>IFERROR(VLOOKUP(Abfalldokumentation!$B1498,Artikel!A:C,3,FALSE),Abfalldokumentation!$B1498)</f>
        <v>ABS Unser Blütenkäse</v>
      </c>
      <c r="I1498" s="96" t="str">
        <f>VLOOKUP(V1498,'Linien - BU'!A:B,2,FALSE)</f>
        <v>BU4</v>
      </c>
      <c r="J1498" s="97">
        <f t="shared" si="161"/>
        <v>6</v>
      </c>
      <c r="K1498" s="98">
        <f>Abfalldokumentation!$E1498</f>
        <v>44503</v>
      </c>
      <c r="L1498" s="97" t="str">
        <f>IFERROR(IF(AND(OR(Abfalldokumentation!$I1498="BU3",Abfalldokumentation!$I1498="Verkauf"),Abfalldokumentation!$N1498="Schimmel",Abfalldokumentation!$O1498="keinen Abnehmer/kein Schälpersonal"),"Div. Zipfel, ES ohne Verwendung",VLOOKUP(Abfalldokumentation!$M1498,Produktgruppen!A:B,2,FALSE)),"-")</f>
        <v>ABS</v>
      </c>
      <c r="M1498" s="99" t="str">
        <f>IFERROR(VLOOKUP(Abfalldokumentation!$W1498,Artikel!A:C,3,FALSE),Abfalldokumentation!$W1498)</f>
        <v>ABS Unser Blütenkäse</v>
      </c>
      <c r="N1498" s="100" t="str">
        <f>VLOOKUP(D1498,'Liste Gründe'!A:D,2,FALSE)</f>
        <v>keinen Verwendungszweck</v>
      </c>
      <c r="O1498" s="98" t="str">
        <f>IF(ISBLANK(F1498),VLOOKUP(Abfalldokumentation!$X1498,'Liste Gründe'!A:D,3,FALSE),F1498)</f>
        <v>keinen Verwendungszweck</v>
      </c>
      <c r="P1498" s="100" t="str">
        <f>IF(ISBLANK(Abfalldokumentation!$G1498),"-",Abfalldokumentation!$G1498)</f>
        <v>-</v>
      </c>
      <c r="Q1498" s="99">
        <f t="shared" si="162"/>
        <v>44</v>
      </c>
      <c r="R1498" s="100" t="str">
        <f t="shared" si="163"/>
        <v>Produkte</v>
      </c>
      <c r="S1498" s="100" t="str">
        <f t="shared" si="164"/>
        <v>BUs</v>
      </c>
      <c r="T1498" s="100" t="str">
        <f t="shared" si="165"/>
        <v>Symptome</v>
      </c>
      <c r="U1498" s="100">
        <f>IFERROR(VLOOKUP(Abfalldokumentation!$W1498,Kennzahlen!S:U,3,FALSE)*Abfalldokumentation!$J1498,"0")</f>
        <v>0.06</v>
      </c>
      <c r="V1498" s="99" t="str">
        <f>IF(ISBLANK(A1498),VLOOKUP(Abfalldokumentation!$W1498,'Linien - BU'!R:S,2,FALSE),A1498)</f>
        <v>Bu4</v>
      </c>
      <c r="W1498" s="95">
        <f t="shared" si="166"/>
        <v>29500910</v>
      </c>
      <c r="X1498" s="108">
        <f t="shared" si="167"/>
        <v>61</v>
      </c>
      <c r="Z1498"/>
      <c r="AA1498"/>
      <c r="AB1498" s="3"/>
      <c r="AC1498" s="34"/>
      <c r="AD1498" s="3"/>
      <c r="AH1498" s="34"/>
      <c r="AK1498" s="3"/>
      <c r="AN1498" s="3"/>
      <c r="AO1498" s="3"/>
      <c r="AP1498" s="3"/>
    </row>
    <row r="1499" spans="1:42" ht="30" customHeight="1" x14ac:dyDescent="0.25">
      <c r="A1499" s="56" t="s">
        <v>63</v>
      </c>
      <c r="B1499" s="57">
        <v>29500917</v>
      </c>
      <c r="C1499" s="57">
        <v>25</v>
      </c>
      <c r="D1499" s="57">
        <v>12</v>
      </c>
      <c r="E1499" s="58">
        <v>44503</v>
      </c>
      <c r="F1499" s="59"/>
      <c r="G1499" s="57"/>
      <c r="H1499" s="66" t="str">
        <f>IFERROR(VLOOKUP(Abfalldokumentation!$B1499,Artikel!A:C,3,FALSE),Abfalldokumentation!$B1499)</f>
        <v>VOS-ABS ENTSORGUNG</v>
      </c>
      <c r="I1499" s="90" t="str">
        <f>VLOOKUP(V1499,'Linien - BU'!A:B,2,FALSE)</f>
        <v>BU1</v>
      </c>
      <c r="J1499" s="91">
        <f t="shared" si="161"/>
        <v>25</v>
      </c>
      <c r="K1499" s="92">
        <f>Abfalldokumentation!$E1499</f>
        <v>44503</v>
      </c>
      <c r="L1499" s="91" t="str">
        <f>IFERROR(IF(AND(OR(Abfalldokumentation!$I1499="BU3",Abfalldokumentation!$I1499="Verkauf"),Abfalldokumentation!$N1499="Schimmel",Abfalldokumentation!$O1499="keinen Abnehmer/kein Schälpersonal"),"Div. Zipfel, ES ohne Verwendung",VLOOKUP(Abfalldokumentation!$M1499,Produktgruppen!A:B,2,FALSE)),"-")</f>
        <v>Vorschmelz</v>
      </c>
      <c r="M1499" s="93" t="str">
        <f>IFERROR(VLOOKUP(Abfalldokumentation!$W1499,Artikel!A:C,3,FALSE),Abfalldokumentation!$W1499)</f>
        <v>VOS-ABS ENTSORGUNG</v>
      </c>
      <c r="N1499" s="94" t="str">
        <f>VLOOKUP(D1499,'Liste Gründe'!A:D,2,FALSE)</f>
        <v>Schimmel</v>
      </c>
      <c r="O1499" s="92" t="str">
        <f>IF(ISBLANK(F1499),VLOOKUP(Abfalldokumentation!$X1499,'Liste Gründe'!A:D,3,FALSE),F1499)</f>
        <v>Schimmel</v>
      </c>
      <c r="P1499" s="94" t="str">
        <f>IF(ISBLANK(Abfalldokumentation!$G1499),"-",Abfalldokumentation!$G1499)</f>
        <v>-</v>
      </c>
      <c r="Q1499" s="93">
        <f t="shared" si="162"/>
        <v>44</v>
      </c>
      <c r="R1499" s="94" t="str">
        <f t="shared" si="163"/>
        <v>Produkte</v>
      </c>
      <c r="S1499" s="94" t="str">
        <f t="shared" si="164"/>
        <v>BUs</v>
      </c>
      <c r="T1499" s="94" t="str">
        <f t="shared" si="165"/>
        <v>Symptome</v>
      </c>
      <c r="U1499" s="94">
        <f>IFERROR(VLOOKUP(Abfalldokumentation!$W1499,Kennzahlen!S:U,3,FALSE)*Abfalldokumentation!$J1499,"0")</f>
        <v>0.25</v>
      </c>
      <c r="V1499" s="93" t="str">
        <f>IF(ISBLANK(A1499),VLOOKUP(Abfalldokumentation!$W1499,'Linien - BU'!R:S,2,FALSE),A1499)</f>
        <v>Abfüllung</v>
      </c>
      <c r="W1499" s="95">
        <f t="shared" si="166"/>
        <v>29500917</v>
      </c>
      <c r="X1499" s="108">
        <f t="shared" si="167"/>
        <v>12</v>
      </c>
      <c r="Z1499"/>
      <c r="AA1499"/>
      <c r="AB1499" s="3"/>
      <c r="AC1499" s="34"/>
      <c r="AD1499" s="3"/>
      <c r="AH1499" s="34"/>
      <c r="AK1499" s="3"/>
      <c r="AN1499" s="3"/>
      <c r="AO1499" s="3"/>
      <c r="AP1499" s="3"/>
    </row>
    <row r="1500" spans="1:42" ht="30" customHeight="1" x14ac:dyDescent="0.25">
      <c r="A1500" s="50" t="s">
        <v>63</v>
      </c>
      <c r="B1500" s="51">
        <v>29500917</v>
      </c>
      <c r="C1500" s="51">
        <v>10</v>
      </c>
      <c r="D1500" s="51">
        <v>12</v>
      </c>
      <c r="E1500" s="52">
        <v>44503</v>
      </c>
      <c r="F1500" s="53"/>
      <c r="G1500" s="51"/>
      <c r="H1500" s="65" t="str">
        <f>IFERROR(VLOOKUP(Abfalldokumentation!$B1500,Artikel!A:C,3,FALSE),Abfalldokumentation!$B1500)</f>
        <v>VOS-ABS ENTSORGUNG</v>
      </c>
      <c r="I1500" s="96" t="str">
        <f>VLOOKUP(V1500,'Linien - BU'!A:B,2,FALSE)</f>
        <v>BU1</v>
      </c>
      <c r="J1500" s="97">
        <f t="shared" si="161"/>
        <v>10</v>
      </c>
      <c r="K1500" s="98">
        <f>Abfalldokumentation!$E1500</f>
        <v>44503</v>
      </c>
      <c r="L1500" s="97" t="str">
        <f>IFERROR(IF(AND(OR(Abfalldokumentation!$I1500="BU3",Abfalldokumentation!$I1500="Verkauf"),Abfalldokumentation!$N1500="Schimmel",Abfalldokumentation!$O1500="keinen Abnehmer/kein Schälpersonal"),"Div. Zipfel, ES ohne Verwendung",VLOOKUP(Abfalldokumentation!$M1500,Produktgruppen!A:B,2,FALSE)),"-")</f>
        <v>Vorschmelz</v>
      </c>
      <c r="M1500" s="99" t="str">
        <f>IFERROR(VLOOKUP(Abfalldokumentation!$W1500,Artikel!A:C,3,FALSE),Abfalldokumentation!$W1500)</f>
        <v>VOS-ABS ENTSORGUNG</v>
      </c>
      <c r="N1500" s="100" t="str">
        <f>VLOOKUP(D1500,'Liste Gründe'!A:D,2,FALSE)</f>
        <v>Schimmel</v>
      </c>
      <c r="O1500" s="98" t="str">
        <f>IF(ISBLANK(F1500),VLOOKUP(Abfalldokumentation!$X1500,'Liste Gründe'!A:D,3,FALSE),F1500)</f>
        <v>Schimmel</v>
      </c>
      <c r="P1500" s="100" t="str">
        <f>IF(ISBLANK(Abfalldokumentation!$G1500),"-",Abfalldokumentation!$G1500)</f>
        <v>-</v>
      </c>
      <c r="Q1500" s="99">
        <f t="shared" si="162"/>
        <v>44</v>
      </c>
      <c r="R1500" s="100" t="str">
        <f t="shared" si="163"/>
        <v>Produkte</v>
      </c>
      <c r="S1500" s="100" t="str">
        <f t="shared" si="164"/>
        <v>BUs</v>
      </c>
      <c r="T1500" s="100" t="str">
        <f t="shared" si="165"/>
        <v>Symptome</v>
      </c>
      <c r="U1500" s="100">
        <f>IFERROR(VLOOKUP(Abfalldokumentation!$W1500,Kennzahlen!S:U,3,FALSE)*Abfalldokumentation!$J1500,"0")</f>
        <v>0.1</v>
      </c>
      <c r="V1500" s="99" t="str">
        <f>IF(ISBLANK(A1500),VLOOKUP(Abfalldokumentation!$W1500,'Linien - BU'!R:S,2,FALSE),A1500)</f>
        <v>Abfüllung</v>
      </c>
      <c r="W1500" s="95">
        <f t="shared" si="166"/>
        <v>29500917</v>
      </c>
      <c r="X1500" s="108">
        <f t="shared" si="167"/>
        <v>12</v>
      </c>
      <c r="Z1500"/>
      <c r="AA1500"/>
      <c r="AB1500" s="3"/>
      <c r="AC1500" s="34"/>
      <c r="AD1500" s="3"/>
      <c r="AH1500" s="34"/>
      <c r="AK1500" s="3"/>
      <c r="AN1500" s="3"/>
      <c r="AO1500" s="3"/>
      <c r="AP1500" s="3"/>
    </row>
    <row r="1501" spans="1:42" ht="30" customHeight="1" x14ac:dyDescent="0.25">
      <c r="A1501" s="56" t="s">
        <v>63</v>
      </c>
      <c r="B1501" s="57">
        <v>29500917</v>
      </c>
      <c r="C1501" s="57">
        <v>33</v>
      </c>
      <c r="D1501" s="57">
        <v>12</v>
      </c>
      <c r="E1501" s="58">
        <v>44503</v>
      </c>
      <c r="F1501" s="59"/>
      <c r="G1501" s="57"/>
      <c r="H1501" s="66" t="str">
        <f>IFERROR(VLOOKUP(Abfalldokumentation!$B1501,Artikel!A:C,3,FALSE),Abfalldokumentation!$B1501)</f>
        <v>VOS-ABS ENTSORGUNG</v>
      </c>
      <c r="I1501" s="90" t="str">
        <f>VLOOKUP(V1501,'Linien - BU'!A:B,2,FALSE)</f>
        <v>BU1</v>
      </c>
      <c r="J1501" s="91">
        <f t="shared" si="161"/>
        <v>33</v>
      </c>
      <c r="K1501" s="92">
        <f>Abfalldokumentation!$E1501</f>
        <v>44503</v>
      </c>
      <c r="L1501" s="91" t="str">
        <f>IFERROR(IF(AND(OR(Abfalldokumentation!$I1501="BU3",Abfalldokumentation!$I1501="Verkauf"),Abfalldokumentation!$N1501="Schimmel",Abfalldokumentation!$O1501="keinen Abnehmer/kein Schälpersonal"),"Div. Zipfel, ES ohne Verwendung",VLOOKUP(Abfalldokumentation!$M1501,Produktgruppen!A:B,2,FALSE)),"-")</f>
        <v>Vorschmelz</v>
      </c>
      <c r="M1501" s="93" t="str">
        <f>IFERROR(VLOOKUP(Abfalldokumentation!$W1501,Artikel!A:C,3,FALSE),Abfalldokumentation!$W1501)</f>
        <v>VOS-ABS ENTSORGUNG</v>
      </c>
      <c r="N1501" s="94" t="str">
        <f>VLOOKUP(D1501,'Liste Gründe'!A:D,2,FALSE)</f>
        <v>Schimmel</v>
      </c>
      <c r="O1501" s="92" t="str">
        <f>IF(ISBLANK(F1501),VLOOKUP(Abfalldokumentation!$X1501,'Liste Gründe'!A:D,3,FALSE),F1501)</f>
        <v>Schimmel</v>
      </c>
      <c r="P1501" s="94" t="str">
        <f>IF(ISBLANK(Abfalldokumentation!$G1501),"-",Abfalldokumentation!$G1501)</f>
        <v>-</v>
      </c>
      <c r="Q1501" s="93">
        <f t="shared" si="162"/>
        <v>44</v>
      </c>
      <c r="R1501" s="94" t="str">
        <f t="shared" si="163"/>
        <v>Produkte</v>
      </c>
      <c r="S1501" s="94" t="str">
        <f t="shared" si="164"/>
        <v>BUs</v>
      </c>
      <c r="T1501" s="94" t="str">
        <f t="shared" si="165"/>
        <v>Symptome</v>
      </c>
      <c r="U1501" s="94">
        <f>IFERROR(VLOOKUP(Abfalldokumentation!$W1501,Kennzahlen!S:U,3,FALSE)*Abfalldokumentation!$J1501,"0")</f>
        <v>0.33</v>
      </c>
      <c r="V1501" s="93" t="str">
        <f>IF(ISBLANK(A1501),VLOOKUP(Abfalldokumentation!$W1501,'Linien - BU'!R:S,2,FALSE),A1501)</f>
        <v>Abfüllung</v>
      </c>
      <c r="W1501" s="95">
        <f t="shared" si="166"/>
        <v>29500917</v>
      </c>
      <c r="X1501" s="108">
        <f t="shared" si="167"/>
        <v>12</v>
      </c>
      <c r="Z1501"/>
      <c r="AA1501"/>
      <c r="AB1501" s="3"/>
      <c r="AC1501" s="34"/>
      <c r="AD1501" s="3"/>
      <c r="AH1501" s="34"/>
      <c r="AK1501" s="3"/>
      <c r="AN1501" s="3"/>
      <c r="AO1501" s="3"/>
      <c r="AP1501" s="3"/>
    </row>
    <row r="1502" spans="1:42" ht="30" customHeight="1" x14ac:dyDescent="0.25">
      <c r="A1502" s="50" t="s">
        <v>74</v>
      </c>
      <c r="B1502" s="51">
        <v>29500917</v>
      </c>
      <c r="C1502" s="51">
        <v>33</v>
      </c>
      <c r="D1502" s="51">
        <v>60</v>
      </c>
      <c r="E1502" s="52">
        <v>44503</v>
      </c>
      <c r="F1502" s="53"/>
      <c r="G1502" s="51"/>
      <c r="H1502" s="65" t="str">
        <f>IFERROR(VLOOKUP(Abfalldokumentation!$B1502,Artikel!A:C,3,FALSE),Abfalldokumentation!$B1502)</f>
        <v>VOS-ABS ENTSORGUNG</v>
      </c>
      <c r="I1502" s="96" t="str">
        <f>VLOOKUP(V1502,'Linien - BU'!A:B,2,FALSE)</f>
        <v>BU1</v>
      </c>
      <c r="J1502" s="97">
        <f t="shared" si="161"/>
        <v>33</v>
      </c>
      <c r="K1502" s="98">
        <f>Abfalldokumentation!$E1502</f>
        <v>44503</v>
      </c>
      <c r="L1502" s="97" t="str">
        <f>IFERROR(IF(AND(OR(Abfalldokumentation!$I1502="BU3",Abfalldokumentation!$I1502="Verkauf"),Abfalldokumentation!$N1502="Schimmel",Abfalldokumentation!$O1502="keinen Abnehmer/kein Schälpersonal"),"Div. Zipfel, ES ohne Verwendung",VLOOKUP(Abfalldokumentation!$M1502,Produktgruppen!A:B,2,FALSE)),"-")</f>
        <v>Vorschmelz</v>
      </c>
      <c r="M1502" s="99" t="str">
        <f>IFERROR(VLOOKUP(Abfalldokumentation!$W1502,Artikel!A:C,3,FALSE),Abfalldokumentation!$W1502)</f>
        <v>VOS-ABS ENTSORGUNG</v>
      </c>
      <c r="N1502" s="100" t="str">
        <f>VLOOKUP(D1502,'Liste Gründe'!A:D,2,FALSE)</f>
        <v>Rest</v>
      </c>
      <c r="O1502" s="98" t="str">
        <f>IF(ISBLANK(F1502),VLOOKUP(Abfalldokumentation!$X1502,'Liste Gründe'!A:D,3,FALSE),F1502)</f>
        <v>geschälte Rinde</v>
      </c>
      <c r="P1502" s="100" t="str">
        <f>IF(ISBLANK(Abfalldokumentation!$G1502),"-",Abfalldokumentation!$G1502)</f>
        <v>-</v>
      </c>
      <c r="Q1502" s="99">
        <f t="shared" si="162"/>
        <v>44</v>
      </c>
      <c r="R1502" s="100" t="str">
        <f t="shared" si="163"/>
        <v>Produkte</v>
      </c>
      <c r="S1502" s="100" t="str">
        <f t="shared" si="164"/>
        <v>BUs</v>
      </c>
      <c r="T1502" s="100" t="str">
        <f t="shared" si="165"/>
        <v>Symptome</v>
      </c>
      <c r="U1502" s="100">
        <f>IFERROR(VLOOKUP(Abfalldokumentation!$W1502,Kennzahlen!S:U,3,FALSE)*Abfalldokumentation!$J1502,"0")</f>
        <v>0.33</v>
      </c>
      <c r="V1502" s="99" t="str">
        <f>IF(ISBLANK(A1502),VLOOKUP(Abfalldokumentation!$W1502,'Linien - BU'!R:S,2,FALSE),A1502)</f>
        <v>RWV</v>
      </c>
      <c r="W1502" s="95">
        <f t="shared" si="166"/>
        <v>29500917</v>
      </c>
      <c r="X1502" s="108">
        <f t="shared" si="167"/>
        <v>60</v>
      </c>
      <c r="Z1502"/>
      <c r="AA1502"/>
      <c r="AB1502" s="3"/>
      <c r="AC1502" s="34"/>
      <c r="AD1502" s="3"/>
      <c r="AH1502" s="34"/>
      <c r="AK1502" s="3"/>
      <c r="AN1502" s="3"/>
      <c r="AO1502" s="3"/>
      <c r="AP1502" s="3"/>
    </row>
    <row r="1503" spans="1:42" ht="30" customHeight="1" x14ac:dyDescent="0.25">
      <c r="A1503" s="56" t="s">
        <v>63</v>
      </c>
      <c r="B1503" s="57">
        <v>29500918</v>
      </c>
      <c r="C1503" s="57">
        <v>25</v>
      </c>
      <c r="D1503" s="57">
        <v>12</v>
      </c>
      <c r="E1503" s="58">
        <v>44503</v>
      </c>
      <c r="F1503" s="59"/>
      <c r="G1503" s="57"/>
      <c r="H1503" s="66" t="str">
        <f>IFERROR(VLOOKUP(Abfalldokumentation!$B1503,Artikel!A:C,3,FALSE),Abfalldokumentation!$B1503)</f>
        <v>VOS SKZ-GOU</v>
      </c>
      <c r="I1503" s="90" t="str">
        <f>VLOOKUP(V1503,'Linien - BU'!A:B,2,FALSE)</f>
        <v>BU1</v>
      </c>
      <c r="J1503" s="91">
        <f t="shared" si="161"/>
        <v>25</v>
      </c>
      <c r="K1503" s="92">
        <f>Abfalldokumentation!$E1503</f>
        <v>44503</v>
      </c>
      <c r="L1503" s="91" t="str">
        <f>IFERROR(IF(AND(OR(Abfalldokumentation!$I1503="BU3",Abfalldokumentation!$I1503="Verkauf"),Abfalldokumentation!$N1503="Schimmel",Abfalldokumentation!$O1503="keinen Abnehmer/kein Schälpersonal"),"Div. Zipfel, ES ohne Verwendung",VLOOKUP(Abfalldokumentation!$M1503,Produktgruppen!A:B,2,FALSE)),"-")</f>
        <v>Vorschmelz</v>
      </c>
      <c r="M1503" s="93" t="str">
        <f>IFERROR(VLOOKUP(Abfalldokumentation!$W1503,Artikel!A:C,3,FALSE),Abfalldokumentation!$W1503)</f>
        <v>VOS SKZ-GOU</v>
      </c>
      <c r="N1503" s="94" t="str">
        <f>VLOOKUP(D1503,'Liste Gründe'!A:D,2,FALSE)</f>
        <v>Schimmel</v>
      </c>
      <c r="O1503" s="92" t="str">
        <f>IF(ISBLANK(F1503),VLOOKUP(Abfalldokumentation!$X1503,'Liste Gründe'!A:D,3,FALSE),F1503)</f>
        <v>Schimmel</v>
      </c>
      <c r="P1503" s="94" t="str">
        <f>IF(ISBLANK(Abfalldokumentation!$G1503),"-",Abfalldokumentation!$G1503)</f>
        <v>-</v>
      </c>
      <c r="Q1503" s="93">
        <f t="shared" si="162"/>
        <v>44</v>
      </c>
      <c r="R1503" s="94" t="str">
        <f t="shared" si="163"/>
        <v>Produkte</v>
      </c>
      <c r="S1503" s="94" t="str">
        <f t="shared" si="164"/>
        <v>BUs</v>
      </c>
      <c r="T1503" s="94" t="str">
        <f t="shared" si="165"/>
        <v>Symptome</v>
      </c>
      <c r="U1503" s="94">
        <f>IFERROR(VLOOKUP(Abfalldokumentation!$W1503,Kennzahlen!S:U,3,FALSE)*Abfalldokumentation!$J1503,"0")</f>
        <v>12.5</v>
      </c>
      <c r="V1503" s="93" t="str">
        <f>IF(ISBLANK(A1503),VLOOKUP(Abfalldokumentation!$W1503,'Linien - BU'!R:S,2,FALSE),A1503)</f>
        <v>Abfüllung</v>
      </c>
      <c r="W1503" s="95">
        <f t="shared" si="166"/>
        <v>29500918</v>
      </c>
      <c r="X1503" s="108">
        <f t="shared" si="167"/>
        <v>12</v>
      </c>
      <c r="Z1503"/>
      <c r="AA1503"/>
      <c r="AB1503" s="3"/>
      <c r="AC1503" s="34"/>
      <c r="AD1503" s="3"/>
      <c r="AH1503" s="34"/>
      <c r="AK1503" s="3"/>
      <c r="AN1503" s="3"/>
      <c r="AO1503" s="3"/>
      <c r="AP1503" s="3"/>
    </row>
    <row r="1504" spans="1:42" ht="30" customHeight="1" x14ac:dyDescent="0.25">
      <c r="A1504" s="50" t="s">
        <v>63</v>
      </c>
      <c r="B1504" s="51">
        <v>29500918</v>
      </c>
      <c r="C1504" s="51">
        <v>23</v>
      </c>
      <c r="D1504" s="51">
        <v>12</v>
      </c>
      <c r="E1504" s="52">
        <v>44503</v>
      </c>
      <c r="F1504" s="53"/>
      <c r="G1504" s="51"/>
      <c r="H1504" s="65" t="str">
        <f>IFERROR(VLOOKUP(Abfalldokumentation!$B1504,Artikel!A:C,3,FALSE),Abfalldokumentation!$B1504)</f>
        <v>VOS SKZ-GOU</v>
      </c>
      <c r="I1504" s="96" t="str">
        <f>VLOOKUP(V1504,'Linien - BU'!A:B,2,FALSE)</f>
        <v>BU1</v>
      </c>
      <c r="J1504" s="97">
        <f t="shared" si="161"/>
        <v>23</v>
      </c>
      <c r="K1504" s="98">
        <f>Abfalldokumentation!$E1504</f>
        <v>44503</v>
      </c>
      <c r="L1504" s="97" t="str">
        <f>IFERROR(IF(AND(OR(Abfalldokumentation!$I1504="BU3",Abfalldokumentation!$I1504="Verkauf"),Abfalldokumentation!$N1504="Schimmel",Abfalldokumentation!$O1504="keinen Abnehmer/kein Schälpersonal"),"Div. Zipfel, ES ohne Verwendung",VLOOKUP(Abfalldokumentation!$M1504,Produktgruppen!A:B,2,FALSE)),"-")</f>
        <v>Vorschmelz</v>
      </c>
      <c r="M1504" s="99" t="str">
        <f>IFERROR(VLOOKUP(Abfalldokumentation!$W1504,Artikel!A:C,3,FALSE),Abfalldokumentation!$W1504)</f>
        <v>VOS SKZ-GOU</v>
      </c>
      <c r="N1504" s="100" t="str">
        <f>VLOOKUP(D1504,'Liste Gründe'!A:D,2,FALSE)</f>
        <v>Schimmel</v>
      </c>
      <c r="O1504" s="98" t="str">
        <f>IF(ISBLANK(F1504),VLOOKUP(Abfalldokumentation!$X1504,'Liste Gründe'!A:D,3,FALSE),F1504)</f>
        <v>Schimmel</v>
      </c>
      <c r="P1504" s="100" t="str">
        <f>IF(ISBLANK(Abfalldokumentation!$G1504),"-",Abfalldokumentation!$G1504)</f>
        <v>-</v>
      </c>
      <c r="Q1504" s="99">
        <f t="shared" si="162"/>
        <v>44</v>
      </c>
      <c r="R1504" s="100" t="str">
        <f t="shared" si="163"/>
        <v>Produkte</v>
      </c>
      <c r="S1504" s="100" t="str">
        <f t="shared" si="164"/>
        <v>BUs</v>
      </c>
      <c r="T1504" s="100" t="str">
        <f t="shared" si="165"/>
        <v>Symptome</v>
      </c>
      <c r="U1504" s="100">
        <f>IFERROR(VLOOKUP(Abfalldokumentation!$W1504,Kennzahlen!S:U,3,FALSE)*Abfalldokumentation!$J1504,"0")</f>
        <v>11.5</v>
      </c>
      <c r="V1504" s="99" t="str">
        <f>IF(ISBLANK(A1504),VLOOKUP(Abfalldokumentation!$W1504,'Linien - BU'!R:S,2,FALSE),A1504)</f>
        <v>Abfüllung</v>
      </c>
      <c r="W1504" s="95">
        <f t="shared" si="166"/>
        <v>29500918</v>
      </c>
      <c r="X1504" s="108">
        <f t="shared" si="167"/>
        <v>12</v>
      </c>
      <c r="Z1504"/>
      <c r="AA1504"/>
      <c r="AB1504" s="3"/>
      <c r="AC1504" s="34"/>
      <c r="AD1504" s="3"/>
      <c r="AH1504" s="34"/>
      <c r="AK1504" s="3"/>
      <c r="AN1504" s="3"/>
      <c r="AO1504" s="3"/>
      <c r="AP1504" s="3"/>
    </row>
    <row r="1505" spans="1:42" ht="30" customHeight="1" x14ac:dyDescent="0.25">
      <c r="A1505" s="56" t="s">
        <v>88</v>
      </c>
      <c r="B1505" s="57">
        <v>29501073</v>
      </c>
      <c r="C1505" s="57">
        <v>42</v>
      </c>
      <c r="D1505" s="57">
        <v>61</v>
      </c>
      <c r="E1505" s="58">
        <v>44503</v>
      </c>
      <c r="F1505" s="59"/>
      <c r="G1505" s="57"/>
      <c r="H1505" s="66" t="str">
        <f>IFERROR(VLOOKUP(Abfalldokumentation!$B1505,Artikel!A:C,3,FALSE),Abfalldokumentation!$B1505)</f>
        <v>VOS RW-NUSS-ZIPFEL</v>
      </c>
      <c r="I1505" s="90" t="str">
        <f>VLOOKUP(V1505,'Linien - BU'!A:B,2,FALSE)</f>
        <v>BU3</v>
      </c>
      <c r="J1505" s="91">
        <f t="shared" si="161"/>
        <v>42</v>
      </c>
      <c r="K1505" s="92">
        <f>Abfalldokumentation!$E1505</f>
        <v>44503</v>
      </c>
      <c r="L1505" s="91" t="str">
        <f>IFERROR(IF(AND(OR(Abfalldokumentation!$I1505="BU3",Abfalldokumentation!$I1505="Verkauf"),Abfalldokumentation!$N1505="Schimmel",Abfalldokumentation!$O1505="keinen Abnehmer/kein Schälpersonal"),"Div. Zipfel, ES ohne Verwendung",VLOOKUP(Abfalldokumentation!$M1505,Produktgruppen!A:B,2,FALSE)),"-")</f>
        <v>Zipfel, ES ohne Verwendung</v>
      </c>
      <c r="M1505" s="93" t="str">
        <f>IFERROR(VLOOKUP(Abfalldokumentation!$W1505,Artikel!A:C,3,FALSE),Abfalldokumentation!$W1505)</f>
        <v>VOS RW-NUSS-ZIPFEL</v>
      </c>
      <c r="N1505" s="94" t="str">
        <f>VLOOKUP(D1505,'Liste Gründe'!A:D,2,FALSE)</f>
        <v>keinen Verwendungszweck</v>
      </c>
      <c r="O1505" s="92" t="str">
        <f>IF(ISBLANK(F1505),VLOOKUP(Abfalldokumentation!$X1505,'Liste Gründe'!A:D,3,FALSE),F1505)</f>
        <v>keinen Verwendungszweck</v>
      </c>
      <c r="P1505" s="94" t="str">
        <f>IF(ISBLANK(Abfalldokumentation!$G1505),"-",Abfalldokumentation!$G1505)</f>
        <v>-</v>
      </c>
      <c r="Q1505" s="93">
        <f t="shared" si="162"/>
        <v>44</v>
      </c>
      <c r="R1505" s="94" t="str">
        <f t="shared" si="163"/>
        <v>Produkte</v>
      </c>
      <c r="S1505" s="94" t="str">
        <f t="shared" si="164"/>
        <v>BUs</v>
      </c>
      <c r="T1505" s="94" t="str">
        <f t="shared" si="165"/>
        <v>Symptome</v>
      </c>
      <c r="U1505" s="94">
        <f>IFERROR(VLOOKUP(Abfalldokumentation!$W1505,Kennzahlen!S:U,3,FALSE)*Abfalldokumentation!$J1505,"0")</f>
        <v>21</v>
      </c>
      <c r="V1505" s="93" t="str">
        <f>IF(ISBLANK(A1505),VLOOKUP(Abfalldokumentation!$W1505,'Linien - BU'!R:S,2,FALSE),A1505)</f>
        <v>Bu3</v>
      </c>
      <c r="W1505" s="95">
        <f t="shared" si="166"/>
        <v>29501073</v>
      </c>
      <c r="X1505" s="108">
        <f t="shared" si="167"/>
        <v>61</v>
      </c>
      <c r="Z1505"/>
      <c r="AA1505"/>
      <c r="AB1505" s="3"/>
      <c r="AC1505" s="34"/>
      <c r="AD1505" s="3"/>
      <c r="AH1505" s="34"/>
      <c r="AK1505" s="3"/>
      <c r="AN1505" s="3"/>
      <c r="AO1505" s="3"/>
      <c r="AP1505" s="3"/>
    </row>
    <row r="1506" spans="1:42" ht="30" customHeight="1" x14ac:dyDescent="0.25">
      <c r="A1506" s="50" t="s">
        <v>88</v>
      </c>
      <c r="B1506" s="51">
        <v>29501076</v>
      </c>
      <c r="C1506" s="51">
        <v>21</v>
      </c>
      <c r="D1506" s="51">
        <v>61</v>
      </c>
      <c r="E1506" s="52">
        <v>44503</v>
      </c>
      <c r="F1506" s="53"/>
      <c r="G1506" s="51"/>
      <c r="H1506" s="65" t="str">
        <f>IFERROR(VLOOKUP(Abfalldokumentation!$B1506,Artikel!A:C,3,FALSE),Abfalldokumentation!$B1506)</f>
        <v>VOS RW-NUSS-ENDSTÜCK</v>
      </c>
      <c r="I1506" s="96" t="str">
        <f>VLOOKUP(V1506,'Linien - BU'!A:B,2,FALSE)</f>
        <v>BU3</v>
      </c>
      <c r="J1506" s="97">
        <f t="shared" si="161"/>
        <v>21</v>
      </c>
      <c r="K1506" s="98">
        <f>Abfalldokumentation!$E1506</f>
        <v>44503</v>
      </c>
      <c r="L1506" s="97" t="str">
        <f>IFERROR(IF(AND(OR(Abfalldokumentation!$I1506="BU3",Abfalldokumentation!$I1506="Verkauf"),Abfalldokumentation!$N1506="Schimmel",Abfalldokumentation!$O1506="keinen Abnehmer/kein Schälpersonal"),"Div. Zipfel, ES ohne Verwendung",VLOOKUP(Abfalldokumentation!$M1506,Produktgruppen!A:B,2,FALSE)),"-")</f>
        <v>-</v>
      </c>
      <c r="M1506" s="99" t="str">
        <f>IFERROR(VLOOKUP(Abfalldokumentation!$W1506,Artikel!A:C,3,FALSE),Abfalldokumentation!$W1506)</f>
        <v>VOS RW-NUSS-ENDSTÜCK</v>
      </c>
      <c r="N1506" s="100" t="str">
        <f>VLOOKUP(D1506,'Liste Gründe'!A:D,2,FALSE)</f>
        <v>keinen Verwendungszweck</v>
      </c>
      <c r="O1506" s="98" t="str">
        <f>IF(ISBLANK(F1506),VLOOKUP(Abfalldokumentation!$X1506,'Liste Gründe'!A:D,3,FALSE),F1506)</f>
        <v>keinen Verwendungszweck</v>
      </c>
      <c r="P1506" s="100" t="str">
        <f>IF(ISBLANK(Abfalldokumentation!$G1506),"-",Abfalldokumentation!$G1506)</f>
        <v>-</v>
      </c>
      <c r="Q1506" s="99">
        <f t="shared" si="162"/>
        <v>44</v>
      </c>
      <c r="R1506" s="100" t="str">
        <f t="shared" si="163"/>
        <v>Produkte</v>
      </c>
      <c r="S1506" s="100" t="str">
        <f t="shared" si="164"/>
        <v>BUs</v>
      </c>
      <c r="T1506" s="100" t="str">
        <f t="shared" si="165"/>
        <v>Symptome</v>
      </c>
      <c r="U1506" s="100">
        <f>IFERROR(VLOOKUP(Abfalldokumentation!$W1506,Kennzahlen!S:U,3,FALSE)*Abfalldokumentation!$J1506,"0")</f>
        <v>10.5</v>
      </c>
      <c r="V1506" s="99" t="str">
        <f>IF(ISBLANK(A1506),VLOOKUP(Abfalldokumentation!$W1506,'Linien - BU'!R:S,2,FALSE),A1506)</f>
        <v>Bu3</v>
      </c>
      <c r="W1506" s="95">
        <f t="shared" si="166"/>
        <v>29501076</v>
      </c>
      <c r="X1506" s="108">
        <f t="shared" si="167"/>
        <v>61</v>
      </c>
      <c r="Z1506"/>
      <c r="AA1506"/>
      <c r="AB1506" s="3"/>
      <c r="AC1506" s="34"/>
      <c r="AD1506" s="3"/>
      <c r="AH1506" s="34"/>
      <c r="AK1506" s="3"/>
      <c r="AN1506" s="3"/>
      <c r="AO1506" s="3"/>
      <c r="AP1506" s="3"/>
    </row>
    <row r="1507" spans="1:42" ht="30" customHeight="1" x14ac:dyDescent="0.25">
      <c r="A1507" s="56" t="s">
        <v>63</v>
      </c>
      <c r="B1507" s="57">
        <v>49500102</v>
      </c>
      <c r="C1507" s="57">
        <v>48.6</v>
      </c>
      <c r="D1507" s="57">
        <v>12</v>
      </c>
      <c r="E1507" s="58">
        <v>44503</v>
      </c>
      <c r="F1507" s="59"/>
      <c r="G1507" s="57"/>
      <c r="H1507" s="66" t="str">
        <f>IFERROR(VLOOKUP(Abfalldokumentation!$B1507,Artikel!A:C,3,FALSE),Abfalldokumentation!$B1507)</f>
        <v>VOS SKZ MF-GOU-VAKU</v>
      </c>
      <c r="I1507" s="90" t="str">
        <f>VLOOKUP(V1507,'Linien - BU'!A:B,2,FALSE)</f>
        <v>BU1</v>
      </c>
      <c r="J1507" s="91">
        <f t="shared" si="161"/>
        <v>48.6</v>
      </c>
      <c r="K1507" s="92">
        <f>Abfalldokumentation!$E1507</f>
        <v>44503</v>
      </c>
      <c r="L1507" s="91" t="str">
        <f>IFERROR(IF(AND(OR(Abfalldokumentation!$I1507="BU3",Abfalldokumentation!$I1507="Verkauf"),Abfalldokumentation!$N1507="Schimmel",Abfalldokumentation!$O1507="keinen Abnehmer/kein Schälpersonal"),"Div. Zipfel, ES ohne Verwendung",VLOOKUP(Abfalldokumentation!$M1507,Produktgruppen!A:B,2,FALSE)),"-")</f>
        <v>-</v>
      </c>
      <c r="M1507" s="93" t="str">
        <f>IFERROR(VLOOKUP(Abfalldokumentation!$W1507,Artikel!A:C,3,FALSE),Abfalldokumentation!$W1507)</f>
        <v>VOS SKZ MF-GOU-VAKU</v>
      </c>
      <c r="N1507" s="94" t="str">
        <f>VLOOKUP(D1507,'Liste Gründe'!A:D,2,FALSE)</f>
        <v>Schimmel</v>
      </c>
      <c r="O1507" s="92" t="str">
        <f>IF(ISBLANK(F1507),VLOOKUP(Abfalldokumentation!$X1507,'Liste Gründe'!A:D,3,FALSE),F1507)</f>
        <v>Schimmel</v>
      </c>
      <c r="P1507" s="94" t="str">
        <f>IF(ISBLANK(Abfalldokumentation!$G1507),"-",Abfalldokumentation!$G1507)</f>
        <v>-</v>
      </c>
      <c r="Q1507" s="93">
        <f t="shared" si="162"/>
        <v>44</v>
      </c>
      <c r="R1507" s="94" t="str">
        <f t="shared" si="163"/>
        <v>Produkte</v>
      </c>
      <c r="S1507" s="94" t="str">
        <f t="shared" si="164"/>
        <v>BUs</v>
      </c>
      <c r="T1507" s="94" t="str">
        <f t="shared" si="165"/>
        <v>Symptome</v>
      </c>
      <c r="U1507" s="94" t="str">
        <f>IFERROR(VLOOKUP(Abfalldokumentation!$W1507,Kennzahlen!S:U,3,FALSE)*Abfalldokumentation!$J1507,"0")</f>
        <v>0</v>
      </c>
      <c r="V1507" s="93" t="str">
        <f>IF(ISBLANK(A1507),VLOOKUP(Abfalldokumentation!$W1507,'Linien - BU'!R:S,2,FALSE),A1507)</f>
        <v>Abfüllung</v>
      </c>
      <c r="W1507" s="95">
        <f t="shared" si="166"/>
        <v>49500102</v>
      </c>
      <c r="X1507" s="108">
        <f t="shared" si="167"/>
        <v>12</v>
      </c>
      <c r="Z1507"/>
      <c r="AA1507"/>
      <c r="AB1507" s="3"/>
      <c r="AC1507" s="34"/>
      <c r="AD1507" s="3"/>
      <c r="AH1507" s="34"/>
      <c r="AK1507" s="3"/>
      <c r="AN1507" s="3"/>
      <c r="AO1507" s="3"/>
      <c r="AP1507" s="3"/>
    </row>
    <row r="1508" spans="1:42" ht="30" customHeight="1" x14ac:dyDescent="0.25">
      <c r="A1508" s="50" t="s">
        <v>74</v>
      </c>
      <c r="B1508" s="51">
        <v>49500102</v>
      </c>
      <c r="C1508" s="51">
        <v>75</v>
      </c>
      <c r="D1508" s="51">
        <v>12</v>
      </c>
      <c r="E1508" s="52">
        <v>44503</v>
      </c>
      <c r="F1508" s="53"/>
      <c r="G1508" s="51"/>
      <c r="H1508" s="65" t="str">
        <f>IFERROR(VLOOKUP(Abfalldokumentation!$B1508,Artikel!A:C,3,FALSE),Abfalldokumentation!$B1508)</f>
        <v>VOS SKZ MF-GOU-VAKU</v>
      </c>
      <c r="I1508" s="96" t="str">
        <f>VLOOKUP(V1508,'Linien - BU'!A:B,2,FALSE)</f>
        <v>BU1</v>
      </c>
      <c r="J1508" s="97">
        <f t="shared" si="161"/>
        <v>75</v>
      </c>
      <c r="K1508" s="98">
        <f>Abfalldokumentation!$E1508</f>
        <v>44503</v>
      </c>
      <c r="L1508" s="97" t="str">
        <f>IFERROR(IF(AND(OR(Abfalldokumentation!$I1508="BU3",Abfalldokumentation!$I1508="Verkauf"),Abfalldokumentation!$N1508="Schimmel",Abfalldokumentation!$O1508="keinen Abnehmer/kein Schälpersonal"),"Div. Zipfel, ES ohne Verwendung",VLOOKUP(Abfalldokumentation!$M1508,Produktgruppen!A:B,2,FALSE)),"-")</f>
        <v>-</v>
      </c>
      <c r="M1508" s="99" t="str">
        <f>IFERROR(VLOOKUP(Abfalldokumentation!$W1508,Artikel!A:C,3,FALSE),Abfalldokumentation!$W1508)</f>
        <v>VOS SKZ MF-GOU-VAKU</v>
      </c>
      <c r="N1508" s="100" t="str">
        <f>VLOOKUP(D1508,'Liste Gründe'!A:D,2,FALSE)</f>
        <v>Schimmel</v>
      </c>
      <c r="O1508" s="98" t="str">
        <f>IF(ISBLANK(F1508),VLOOKUP(Abfalldokumentation!$X1508,'Liste Gründe'!A:D,3,FALSE),F1508)</f>
        <v>Schimmel</v>
      </c>
      <c r="P1508" s="100" t="str">
        <f>IF(ISBLANK(Abfalldokumentation!$G1508),"-",Abfalldokumentation!$G1508)</f>
        <v>-</v>
      </c>
      <c r="Q1508" s="99">
        <f t="shared" si="162"/>
        <v>44</v>
      </c>
      <c r="R1508" s="100" t="str">
        <f t="shared" si="163"/>
        <v>Produkte</v>
      </c>
      <c r="S1508" s="100" t="str">
        <f t="shared" si="164"/>
        <v>BUs</v>
      </c>
      <c r="T1508" s="100" t="str">
        <f t="shared" si="165"/>
        <v>Symptome</v>
      </c>
      <c r="U1508" s="100" t="str">
        <f>IFERROR(VLOOKUP(Abfalldokumentation!$W1508,Kennzahlen!S:U,3,FALSE)*Abfalldokumentation!$J1508,"0")</f>
        <v>0</v>
      </c>
      <c r="V1508" s="99" t="str">
        <f>IF(ISBLANK(A1508),VLOOKUP(Abfalldokumentation!$W1508,'Linien - BU'!R:S,2,FALSE),A1508)</f>
        <v>RWV</v>
      </c>
      <c r="W1508" s="95">
        <f t="shared" si="166"/>
        <v>49500102</v>
      </c>
      <c r="X1508" s="108">
        <f t="shared" si="167"/>
        <v>12</v>
      </c>
      <c r="Z1508"/>
      <c r="AA1508"/>
      <c r="AB1508" s="3"/>
      <c r="AC1508" s="34"/>
      <c r="AD1508" s="3"/>
      <c r="AH1508" s="34"/>
      <c r="AK1508" s="3"/>
      <c r="AN1508" s="3"/>
      <c r="AO1508" s="3"/>
      <c r="AP1508" s="3"/>
    </row>
    <row r="1509" spans="1:42" ht="30" customHeight="1" x14ac:dyDescent="0.25">
      <c r="A1509" s="56" t="s">
        <v>127</v>
      </c>
      <c r="B1509" s="57" t="s">
        <v>36</v>
      </c>
      <c r="C1509" s="57">
        <v>131</v>
      </c>
      <c r="D1509" s="57">
        <v>10</v>
      </c>
      <c r="E1509" s="58">
        <v>44503</v>
      </c>
      <c r="F1509" s="59"/>
      <c r="G1509" s="57"/>
      <c r="H1509" s="66" t="str">
        <f>IFERROR(VLOOKUP(Abfalldokumentation!$B1509,Artikel!A:C,3,FALSE),Abfalldokumentation!$B1509)</f>
        <v>-</v>
      </c>
      <c r="I1509" s="90" t="str">
        <f>VLOOKUP(V1509,'Linien - BU'!A:B,2,FALSE)</f>
        <v>BU1</v>
      </c>
      <c r="J1509" s="91">
        <f t="shared" si="161"/>
        <v>131</v>
      </c>
      <c r="K1509" s="92">
        <f>Abfalldokumentation!$E1509</f>
        <v>44503</v>
      </c>
      <c r="L1509" s="91" t="str">
        <f>IFERROR(IF(AND(OR(Abfalldokumentation!$I1509="BU3",Abfalldokumentation!$I1509="Verkauf"),Abfalldokumentation!$N1509="Schimmel",Abfalldokumentation!$O1509="keinen Abnehmer/kein Schälpersonal"),"Div. Zipfel, ES ohne Verwendung",VLOOKUP(Abfalldokumentation!$M1509,Produktgruppen!A:B,2,FALSE)),"-")</f>
        <v>Rest</v>
      </c>
      <c r="M1509" s="93" t="str">
        <f>IFERROR(VLOOKUP(Abfalldokumentation!$W1509,Artikel!A:C,3,FALSE),Abfalldokumentation!$W1509)</f>
        <v>-</v>
      </c>
      <c r="N1509" s="94" t="str">
        <f>VLOOKUP(D1509,'Liste Gründe'!A:D,2,FALSE)</f>
        <v>Linienbezogen</v>
      </c>
      <c r="O1509" s="92" t="str">
        <f>IF(ISBLANK(F1509),VLOOKUP(Abfalldokumentation!$X1509,'Liste Gründe'!A:D,3,FALSE),F1509)</f>
        <v>Reinigung</v>
      </c>
      <c r="P1509" s="94" t="str">
        <f>IF(ISBLANK(Abfalldokumentation!$G1509),"-",Abfalldokumentation!$G1509)</f>
        <v>-</v>
      </c>
      <c r="Q1509" s="93">
        <f t="shared" si="162"/>
        <v>44</v>
      </c>
      <c r="R1509" s="94" t="str">
        <f t="shared" si="163"/>
        <v>Produkte</v>
      </c>
      <c r="S1509" s="94" t="str">
        <f t="shared" si="164"/>
        <v>BUs</v>
      </c>
      <c r="T1509" s="94" t="str">
        <f t="shared" si="165"/>
        <v>Symptome</v>
      </c>
      <c r="U1509" s="94" t="str">
        <f>IFERROR(VLOOKUP(Abfalldokumentation!$W1509,Kennzahlen!S:U,3,FALSE)*Abfalldokumentation!$J1509,"0")</f>
        <v>0</v>
      </c>
      <c r="V1509" s="93" t="str">
        <f>IF(ISBLANK(A1509),VLOOKUP(Abfalldokumentation!$W1509,'Linien - BU'!R:S,2,FALSE),A1509)</f>
        <v>Strudelline</v>
      </c>
      <c r="W1509" s="95" t="str">
        <f t="shared" si="166"/>
        <v>-</v>
      </c>
      <c r="X1509" s="108">
        <f t="shared" si="167"/>
        <v>10</v>
      </c>
      <c r="Z1509"/>
      <c r="AA1509"/>
      <c r="AB1509" s="3"/>
      <c r="AC1509" s="34"/>
      <c r="AD1509" s="3"/>
      <c r="AH1509" s="34"/>
      <c r="AK1509" s="3"/>
      <c r="AN1509" s="3"/>
      <c r="AO1509" s="3"/>
      <c r="AP1509" s="3"/>
    </row>
    <row r="1510" spans="1:42" ht="30" customHeight="1" x14ac:dyDescent="0.25">
      <c r="A1510" s="50" t="s">
        <v>127</v>
      </c>
      <c r="B1510" s="51" t="s">
        <v>36</v>
      </c>
      <c r="C1510" s="51">
        <v>65</v>
      </c>
      <c r="D1510" s="51">
        <v>21</v>
      </c>
      <c r="E1510" s="52">
        <v>44503</v>
      </c>
      <c r="F1510" s="53"/>
      <c r="G1510" s="51"/>
      <c r="H1510" s="65" t="str">
        <f>IFERROR(VLOOKUP(Abfalldokumentation!$B1510,Artikel!A:C,3,FALSE),Abfalldokumentation!$B1510)</f>
        <v>-</v>
      </c>
      <c r="I1510" s="96" t="str">
        <f>VLOOKUP(V1510,'Linien - BU'!A:B,2,FALSE)</f>
        <v>BU1</v>
      </c>
      <c r="J1510" s="97">
        <f t="shared" si="161"/>
        <v>65</v>
      </c>
      <c r="K1510" s="98">
        <f>Abfalldokumentation!$E1510</f>
        <v>44503</v>
      </c>
      <c r="L1510" s="97" t="str">
        <f>IFERROR(IF(AND(OR(Abfalldokumentation!$I1510="BU3",Abfalldokumentation!$I1510="Verkauf"),Abfalldokumentation!$N1510="Schimmel",Abfalldokumentation!$O1510="keinen Abnehmer/kein Schälpersonal"),"Div. Zipfel, ES ohne Verwendung",VLOOKUP(Abfalldokumentation!$M1510,Produktgruppen!A:B,2,FALSE)),"-")</f>
        <v>Rest</v>
      </c>
      <c r="M1510" s="99" t="str">
        <f>IFERROR(VLOOKUP(Abfalldokumentation!$W1510,Artikel!A:C,3,FALSE),Abfalldokumentation!$W1510)</f>
        <v>-</v>
      </c>
      <c r="N1510" s="100" t="str">
        <f>VLOOKUP(D1510,'Liste Gründe'!A:D,2,FALSE)</f>
        <v>Qualitätsprobleme</v>
      </c>
      <c r="O1510" s="98" t="str">
        <f>IF(ISBLANK(F1510),VLOOKUP(Abfalldokumentation!$X1510,'Liste Gründe'!A:D,3,FALSE),F1510)</f>
        <v>Rohware zu weich</v>
      </c>
      <c r="P1510" s="100" t="str">
        <f>IF(ISBLANK(Abfalldokumentation!$G1510),"-",Abfalldokumentation!$G1510)</f>
        <v>-</v>
      </c>
      <c r="Q1510" s="99">
        <f t="shared" si="162"/>
        <v>44</v>
      </c>
      <c r="R1510" s="100" t="str">
        <f t="shared" si="163"/>
        <v>Produkte</v>
      </c>
      <c r="S1510" s="100" t="str">
        <f t="shared" si="164"/>
        <v>BUs</v>
      </c>
      <c r="T1510" s="100" t="str">
        <f t="shared" si="165"/>
        <v>Symptome</v>
      </c>
      <c r="U1510" s="100" t="str">
        <f>IFERROR(VLOOKUP(Abfalldokumentation!$W1510,Kennzahlen!S:U,3,FALSE)*Abfalldokumentation!$J1510,"0")</f>
        <v>0</v>
      </c>
      <c r="V1510" s="99" t="str">
        <f>IF(ISBLANK(A1510),VLOOKUP(Abfalldokumentation!$W1510,'Linien - BU'!R:S,2,FALSE),A1510)</f>
        <v>Strudelline</v>
      </c>
      <c r="W1510" s="95" t="str">
        <f t="shared" si="166"/>
        <v>-</v>
      </c>
      <c r="X1510" s="108">
        <f t="shared" si="167"/>
        <v>21</v>
      </c>
      <c r="Z1510"/>
      <c r="AA1510"/>
      <c r="AB1510" s="3"/>
      <c r="AC1510" s="34"/>
      <c r="AD1510" s="3"/>
      <c r="AH1510" s="34"/>
      <c r="AK1510" s="3"/>
      <c r="AN1510" s="3"/>
      <c r="AO1510" s="3"/>
      <c r="AP1510" s="3"/>
    </row>
    <row r="1511" spans="1:42" ht="30" customHeight="1" x14ac:dyDescent="0.25">
      <c r="A1511" s="56" t="s">
        <v>41</v>
      </c>
      <c r="B1511" s="57" t="s">
        <v>36</v>
      </c>
      <c r="C1511" s="57">
        <v>65</v>
      </c>
      <c r="D1511" s="57">
        <v>10</v>
      </c>
      <c r="E1511" s="58">
        <v>44503</v>
      </c>
      <c r="F1511" s="59"/>
      <c r="G1511" s="57"/>
      <c r="H1511" s="66" t="str">
        <f>IFERROR(VLOOKUP(Abfalldokumentation!$B1511,Artikel!A:C,3,FALSE),Abfalldokumentation!$B1511)</f>
        <v>-</v>
      </c>
      <c r="I1511" s="90" t="str">
        <f>VLOOKUP(V1511,'Linien - BU'!A:B,2,FALSE)</f>
        <v>BU1</v>
      </c>
      <c r="J1511" s="91">
        <f t="shared" si="161"/>
        <v>65</v>
      </c>
      <c r="K1511" s="92">
        <f>Abfalldokumentation!$E1511</f>
        <v>44503</v>
      </c>
      <c r="L1511" s="91" t="str">
        <f>IFERROR(IF(AND(OR(Abfalldokumentation!$I1511="BU3",Abfalldokumentation!$I1511="Verkauf"),Abfalldokumentation!$N1511="Schimmel",Abfalldokumentation!$O1511="keinen Abnehmer/kein Schälpersonal"),"Div. Zipfel, ES ohne Verwendung",VLOOKUP(Abfalldokumentation!$M1511,Produktgruppen!A:B,2,FALSE)),"-")</f>
        <v>Rest</v>
      </c>
      <c r="M1511" s="93" t="str">
        <f>IFERROR(VLOOKUP(Abfalldokumentation!$W1511,Artikel!A:C,3,FALSE),Abfalldokumentation!$W1511)</f>
        <v>-</v>
      </c>
      <c r="N1511" s="94" t="str">
        <f>VLOOKUP(D1511,'Liste Gründe'!A:D,2,FALSE)</f>
        <v>Linienbezogen</v>
      </c>
      <c r="O1511" s="92" t="str">
        <f>IF(ISBLANK(F1511),VLOOKUP(Abfalldokumentation!$X1511,'Liste Gründe'!A:D,3,FALSE),F1511)</f>
        <v>Reinigung</v>
      </c>
      <c r="P1511" s="94" t="str">
        <f>IF(ISBLANK(Abfalldokumentation!$G1511),"-",Abfalldokumentation!$G1511)</f>
        <v>-</v>
      </c>
      <c r="Q1511" s="93">
        <f t="shared" si="162"/>
        <v>44</v>
      </c>
      <c r="R1511" s="94" t="str">
        <f t="shared" si="163"/>
        <v>Produkte</v>
      </c>
      <c r="S1511" s="94" t="str">
        <f t="shared" si="164"/>
        <v>BUs</v>
      </c>
      <c r="T1511" s="94" t="str">
        <f t="shared" si="165"/>
        <v>Symptome</v>
      </c>
      <c r="U1511" s="94" t="str">
        <f>IFERROR(VLOOKUP(Abfalldokumentation!$W1511,Kennzahlen!S:U,3,FALSE)*Abfalldokumentation!$J1511,"0")</f>
        <v>0</v>
      </c>
      <c r="V1511" s="93" t="str">
        <f>IF(ISBLANK(A1511),VLOOKUP(Abfalldokumentation!$W1511,'Linien - BU'!R:S,2,FALSE),A1511)</f>
        <v>Schmelze</v>
      </c>
      <c r="W1511" s="95" t="str">
        <f t="shared" si="166"/>
        <v>-</v>
      </c>
      <c r="X1511" s="108">
        <f t="shared" si="167"/>
        <v>10</v>
      </c>
      <c r="Z1511"/>
      <c r="AA1511"/>
      <c r="AB1511" s="3"/>
      <c r="AC1511" s="34"/>
      <c r="AD1511" s="3"/>
      <c r="AH1511" s="34"/>
      <c r="AK1511" s="3"/>
      <c r="AN1511" s="3"/>
      <c r="AO1511" s="3"/>
      <c r="AP1511" s="3"/>
    </row>
    <row r="1512" spans="1:42" ht="30" customHeight="1" x14ac:dyDescent="0.25">
      <c r="A1512" s="50" t="s">
        <v>63</v>
      </c>
      <c r="B1512" s="51" t="s">
        <v>36</v>
      </c>
      <c r="C1512" s="51">
        <v>128</v>
      </c>
      <c r="D1512" s="51">
        <v>30</v>
      </c>
      <c r="E1512" s="52">
        <v>44503</v>
      </c>
      <c r="F1512" s="53"/>
      <c r="G1512" s="51"/>
      <c r="H1512" s="65" t="str">
        <f>IFERROR(VLOOKUP(Abfalldokumentation!$B1512,Artikel!A:C,3,FALSE),Abfalldokumentation!$B1512)</f>
        <v>-</v>
      </c>
      <c r="I1512" s="96" t="str">
        <f>VLOOKUP(V1512,'Linien - BU'!A:B,2,FALSE)</f>
        <v>BU1</v>
      </c>
      <c r="J1512" s="97">
        <f t="shared" si="161"/>
        <v>128</v>
      </c>
      <c r="K1512" s="98">
        <f>Abfalldokumentation!$E1512</f>
        <v>44503</v>
      </c>
      <c r="L1512" s="97" t="str">
        <f>IFERROR(IF(AND(OR(Abfalldokumentation!$I1512="BU3",Abfalldokumentation!$I1512="Verkauf"),Abfalldokumentation!$N1512="Schimmel",Abfalldokumentation!$O1512="keinen Abnehmer/kein Schälpersonal"),"Div. Zipfel, ES ohne Verwendung",VLOOKUP(Abfalldokumentation!$M1512,Produktgruppen!A:B,2,FALSE)),"-")</f>
        <v>Rest</v>
      </c>
      <c r="M1512" s="99" t="str">
        <f>IFERROR(VLOOKUP(Abfalldokumentation!$W1512,Artikel!A:C,3,FALSE),Abfalldokumentation!$W1512)</f>
        <v>-</v>
      </c>
      <c r="N1512" s="100" t="str">
        <f>VLOOKUP(D1512,'Liste Gründe'!A:D,2,FALSE)</f>
        <v>Linienbezogen</v>
      </c>
      <c r="O1512" s="98" t="str">
        <f>IF(ISBLANK(F1512),VLOOKUP(Abfalldokumentation!$X1512,'Liste Gründe'!A:D,3,FALSE),F1512)</f>
        <v>Maschinenabfall</v>
      </c>
      <c r="P1512" s="100" t="str">
        <f>IF(ISBLANK(Abfalldokumentation!$G1512),"-",Abfalldokumentation!$G1512)</f>
        <v>-</v>
      </c>
      <c r="Q1512" s="99">
        <f t="shared" si="162"/>
        <v>44</v>
      </c>
      <c r="R1512" s="100" t="str">
        <f t="shared" si="163"/>
        <v>Produkte</v>
      </c>
      <c r="S1512" s="100" t="str">
        <f t="shared" si="164"/>
        <v>BUs</v>
      </c>
      <c r="T1512" s="100" t="str">
        <f t="shared" si="165"/>
        <v>Symptome</v>
      </c>
      <c r="U1512" s="100" t="str">
        <f>IFERROR(VLOOKUP(Abfalldokumentation!$W1512,Kennzahlen!S:U,3,FALSE)*Abfalldokumentation!$J1512,"0")</f>
        <v>0</v>
      </c>
      <c r="V1512" s="99" t="str">
        <f>IF(ISBLANK(A1512),VLOOKUP(Abfalldokumentation!$W1512,'Linien - BU'!R:S,2,FALSE),A1512)</f>
        <v>Abfüllung</v>
      </c>
      <c r="W1512" s="95" t="str">
        <f t="shared" si="166"/>
        <v>-</v>
      </c>
      <c r="X1512" s="108">
        <f t="shared" si="167"/>
        <v>30</v>
      </c>
      <c r="Z1512"/>
      <c r="AA1512"/>
      <c r="AB1512" s="3"/>
      <c r="AC1512" s="34"/>
      <c r="AD1512" s="3"/>
      <c r="AH1512" s="34"/>
      <c r="AK1512" s="3"/>
      <c r="AN1512" s="3"/>
      <c r="AO1512" s="3"/>
      <c r="AP1512" s="3"/>
    </row>
    <row r="1513" spans="1:42" ht="30" customHeight="1" x14ac:dyDescent="0.25">
      <c r="A1513" s="56" t="s">
        <v>8</v>
      </c>
      <c r="B1513" s="57" t="s">
        <v>36</v>
      </c>
      <c r="C1513" s="57">
        <v>16</v>
      </c>
      <c r="D1513" s="57">
        <v>30</v>
      </c>
      <c r="E1513" s="58">
        <v>44503</v>
      </c>
      <c r="F1513" s="59"/>
      <c r="G1513" s="57"/>
      <c r="H1513" s="66" t="str">
        <f>IFERROR(VLOOKUP(Abfalldokumentation!$B1513,Artikel!A:C,3,FALSE),Abfalldokumentation!$B1513)</f>
        <v>-</v>
      </c>
      <c r="I1513" s="90" t="str">
        <f>VLOOKUP(V1513,'Linien - BU'!A:B,2,FALSE)</f>
        <v>BU3</v>
      </c>
      <c r="J1513" s="91">
        <f t="shared" si="161"/>
        <v>16</v>
      </c>
      <c r="K1513" s="92">
        <f>Abfalldokumentation!$E1513</f>
        <v>44503</v>
      </c>
      <c r="L1513" s="91" t="str">
        <f>IFERROR(IF(AND(OR(Abfalldokumentation!$I1513="BU3",Abfalldokumentation!$I1513="Verkauf"),Abfalldokumentation!$N1513="Schimmel",Abfalldokumentation!$O1513="keinen Abnehmer/kein Schälpersonal"),"Div. Zipfel, ES ohne Verwendung",VLOOKUP(Abfalldokumentation!$M1513,Produktgruppen!A:B,2,FALSE)),"-")</f>
        <v>Rest</v>
      </c>
      <c r="M1513" s="93" t="str">
        <f>IFERROR(VLOOKUP(Abfalldokumentation!$W1513,Artikel!A:C,3,FALSE),Abfalldokumentation!$W1513)</f>
        <v>-</v>
      </c>
      <c r="N1513" s="94" t="str">
        <f>VLOOKUP(D1513,'Liste Gründe'!A:D,2,FALSE)</f>
        <v>Linienbezogen</v>
      </c>
      <c r="O1513" s="92" t="str">
        <f>IF(ISBLANK(F1513),VLOOKUP(Abfalldokumentation!$X1513,'Liste Gründe'!A:D,3,FALSE),F1513)</f>
        <v>Maschinenabfall</v>
      </c>
      <c r="P1513" s="94" t="str">
        <f>IF(ISBLANK(Abfalldokumentation!$G1513),"-",Abfalldokumentation!$G1513)</f>
        <v>-</v>
      </c>
      <c r="Q1513" s="93">
        <f t="shared" si="162"/>
        <v>44</v>
      </c>
      <c r="R1513" s="94" t="str">
        <f t="shared" si="163"/>
        <v>Produkte</v>
      </c>
      <c r="S1513" s="94" t="str">
        <f t="shared" si="164"/>
        <v>BUs</v>
      </c>
      <c r="T1513" s="94" t="str">
        <f t="shared" si="165"/>
        <v>Symptome</v>
      </c>
      <c r="U1513" s="94" t="str">
        <f>IFERROR(VLOOKUP(Abfalldokumentation!$W1513,Kennzahlen!S:U,3,FALSE)*Abfalldokumentation!$J1513,"0")</f>
        <v>0</v>
      </c>
      <c r="V1513" s="93" t="str">
        <f>IF(ISBLANK(A1513),VLOOKUP(Abfalldokumentation!$W1513,'Linien - BU'!R:S,2,FALSE),A1513)</f>
        <v>BU3</v>
      </c>
      <c r="W1513" s="95" t="str">
        <f t="shared" si="166"/>
        <v>-</v>
      </c>
      <c r="X1513" s="108">
        <f t="shared" si="167"/>
        <v>30</v>
      </c>
      <c r="Z1513"/>
      <c r="AA1513"/>
      <c r="AB1513" s="3"/>
      <c r="AC1513" s="34"/>
      <c r="AD1513" s="3"/>
      <c r="AH1513" s="34"/>
      <c r="AK1513" s="3"/>
      <c r="AN1513" s="3"/>
      <c r="AO1513" s="3"/>
      <c r="AP1513" s="3"/>
    </row>
    <row r="1514" spans="1:42" ht="30" customHeight="1" x14ac:dyDescent="0.25">
      <c r="A1514" s="50" t="s">
        <v>59</v>
      </c>
      <c r="B1514" s="51" t="s">
        <v>36</v>
      </c>
      <c r="C1514" s="51">
        <v>30</v>
      </c>
      <c r="D1514" s="51">
        <v>73</v>
      </c>
      <c r="E1514" s="52">
        <v>44503</v>
      </c>
      <c r="F1514" s="53"/>
      <c r="G1514" s="51"/>
      <c r="H1514" s="65" t="str">
        <f>IFERROR(VLOOKUP(Abfalldokumentation!$B1514,Artikel!A:C,3,FALSE),Abfalldokumentation!$B1514)</f>
        <v>-</v>
      </c>
      <c r="I1514" s="96" t="str">
        <f>VLOOKUP(V1514,'Linien - BU'!A:B,2,FALSE)</f>
        <v>Rest</v>
      </c>
      <c r="J1514" s="97">
        <f t="shared" si="161"/>
        <v>30</v>
      </c>
      <c r="K1514" s="98">
        <f>Abfalldokumentation!$E1514</f>
        <v>44503</v>
      </c>
      <c r="L1514" s="97" t="str">
        <f>IFERROR(IF(AND(OR(Abfalldokumentation!$I1514="BU3",Abfalldokumentation!$I1514="Verkauf"),Abfalldokumentation!$N1514="Schimmel",Abfalldokumentation!$O1514="keinen Abnehmer/kein Schälpersonal"),"Div. Zipfel, ES ohne Verwendung",VLOOKUP(Abfalldokumentation!$M1514,Produktgruppen!A:B,2,FALSE)),"-")</f>
        <v>Rest</v>
      </c>
      <c r="M1514" s="99" t="str">
        <f>IFERROR(VLOOKUP(Abfalldokumentation!$W1514,Artikel!A:C,3,FALSE),Abfalldokumentation!$W1514)</f>
        <v>-</v>
      </c>
      <c r="N1514" s="100" t="str">
        <f>VLOOKUP(D1514,'Liste Gründe'!A:D,2,FALSE)</f>
        <v>Qualitätssicherung</v>
      </c>
      <c r="O1514" s="98" t="str">
        <f>IF(ISBLANK(F1514),VLOOKUP(Abfalldokumentation!$X1514,'Liste Gründe'!A:D,3,FALSE),F1514)</f>
        <v>Laborproben</v>
      </c>
      <c r="P1514" s="100" t="str">
        <f>IF(ISBLANK(Abfalldokumentation!$G1514),"-",Abfalldokumentation!$G1514)</f>
        <v>-</v>
      </c>
      <c r="Q1514" s="99">
        <f t="shared" si="162"/>
        <v>44</v>
      </c>
      <c r="R1514" s="100" t="str">
        <f t="shared" si="163"/>
        <v>Produkte</v>
      </c>
      <c r="S1514" s="100" t="str">
        <f t="shared" si="164"/>
        <v>BUs</v>
      </c>
      <c r="T1514" s="100" t="str">
        <f t="shared" si="165"/>
        <v>Symptome</v>
      </c>
      <c r="U1514" s="100" t="str">
        <f>IFERROR(VLOOKUP(Abfalldokumentation!$W1514,Kennzahlen!S:U,3,FALSE)*Abfalldokumentation!$J1514,"0")</f>
        <v>0</v>
      </c>
      <c r="V1514" s="99" t="str">
        <f>IF(ISBLANK(A1514),VLOOKUP(Abfalldokumentation!$W1514,'Linien - BU'!R:S,2,FALSE),A1514)</f>
        <v>Labor</v>
      </c>
      <c r="W1514" s="95" t="str">
        <f t="shared" si="166"/>
        <v>-</v>
      </c>
      <c r="X1514" s="108">
        <f t="shared" si="167"/>
        <v>73</v>
      </c>
      <c r="Z1514"/>
      <c r="AA1514"/>
      <c r="AB1514" s="3"/>
      <c r="AC1514" s="34"/>
      <c r="AD1514" s="3"/>
      <c r="AH1514" s="34"/>
      <c r="AK1514" s="3"/>
      <c r="AN1514" s="3"/>
      <c r="AO1514" s="3"/>
      <c r="AP1514" s="3"/>
    </row>
    <row r="1515" spans="1:42" ht="30" customHeight="1" x14ac:dyDescent="0.25">
      <c r="A1515" s="56" t="s">
        <v>140</v>
      </c>
      <c r="B1515" s="57" t="s">
        <v>36</v>
      </c>
      <c r="C1515" s="57">
        <v>9.8000000000000007</v>
      </c>
      <c r="D1515" s="57">
        <v>74</v>
      </c>
      <c r="E1515" s="58">
        <v>44503</v>
      </c>
      <c r="F1515" s="59"/>
      <c r="G1515" s="57"/>
      <c r="H1515" s="66" t="str">
        <f>IFERROR(VLOOKUP(Abfalldokumentation!$B1515,Artikel!A:C,3,FALSE),Abfalldokumentation!$B1515)</f>
        <v>-</v>
      </c>
      <c r="I1515" s="90" t="str">
        <f>VLOOKUP(V1515,'Linien - BU'!A:B,2,FALSE)</f>
        <v>Rest</v>
      </c>
      <c r="J1515" s="91">
        <f t="shared" si="161"/>
        <v>9.8000000000000007</v>
      </c>
      <c r="K1515" s="92">
        <f>Abfalldokumentation!$E1515</f>
        <v>44503</v>
      </c>
      <c r="L1515" s="91" t="str">
        <f>IFERROR(IF(AND(OR(Abfalldokumentation!$I1515="BU3",Abfalldokumentation!$I1515="Verkauf"),Abfalldokumentation!$N1515="Schimmel",Abfalldokumentation!$O1515="keinen Abnehmer/kein Schälpersonal"),"Div. Zipfel, ES ohne Verwendung",VLOOKUP(Abfalldokumentation!$M1515,Produktgruppen!A:B,2,FALSE)),"-")</f>
        <v>Rest</v>
      </c>
      <c r="M1515" s="93" t="str">
        <f>IFERROR(VLOOKUP(Abfalldokumentation!$W1515,Artikel!A:C,3,FALSE),Abfalldokumentation!$W1515)</f>
        <v>-</v>
      </c>
      <c r="N1515" s="94" t="str">
        <f>VLOOKUP(D1515,'Liste Gründe'!A:D,2,FALSE)</f>
        <v>Qualitätssicherung</v>
      </c>
      <c r="O1515" s="92" t="str">
        <f>IF(ISBLANK(F1515),VLOOKUP(Abfalldokumentation!$X1515,'Liste Gründe'!A:D,3,FALSE),F1515)</f>
        <v>Sensorik</v>
      </c>
      <c r="P1515" s="94" t="str">
        <f>IF(ISBLANK(Abfalldokumentation!$G1515),"-",Abfalldokumentation!$G1515)</f>
        <v>-</v>
      </c>
      <c r="Q1515" s="93">
        <f t="shared" si="162"/>
        <v>44</v>
      </c>
      <c r="R1515" s="94" t="str">
        <f t="shared" si="163"/>
        <v>Produkte</v>
      </c>
      <c r="S1515" s="94" t="str">
        <f t="shared" si="164"/>
        <v>BUs</v>
      </c>
      <c r="T1515" s="94" t="str">
        <f t="shared" si="165"/>
        <v>Symptome</v>
      </c>
      <c r="U1515" s="94" t="str">
        <f>IFERROR(VLOOKUP(Abfalldokumentation!$W1515,Kennzahlen!S:U,3,FALSE)*Abfalldokumentation!$J1515,"0")</f>
        <v>0</v>
      </c>
      <c r="V1515" s="93" t="str">
        <f>IF(ISBLANK(A1515),VLOOKUP(Abfalldokumentation!$W1515,'Linien - BU'!R:S,2,FALSE),A1515)</f>
        <v>QM</v>
      </c>
      <c r="W1515" s="95" t="str">
        <f t="shared" si="166"/>
        <v>-</v>
      </c>
      <c r="X1515" s="108">
        <f t="shared" si="167"/>
        <v>74</v>
      </c>
      <c r="Z1515"/>
      <c r="AA1515"/>
      <c r="AB1515" s="3"/>
      <c r="AC1515" s="34"/>
      <c r="AD1515" s="3"/>
      <c r="AH1515" s="34"/>
      <c r="AK1515" s="3"/>
      <c r="AN1515" s="3"/>
      <c r="AO1515" s="3"/>
      <c r="AP1515" s="3"/>
    </row>
    <row r="1516" spans="1:42" ht="30" customHeight="1" x14ac:dyDescent="0.25">
      <c r="A1516" s="50" t="s">
        <v>348</v>
      </c>
      <c r="B1516" s="51" t="s">
        <v>36</v>
      </c>
      <c r="C1516" s="51">
        <v>28</v>
      </c>
      <c r="D1516" s="51">
        <v>30</v>
      </c>
      <c r="E1516" s="52">
        <v>44503</v>
      </c>
      <c r="F1516" s="53"/>
      <c r="G1516" s="51"/>
      <c r="H1516" s="65" t="str">
        <f>IFERROR(VLOOKUP(Abfalldokumentation!$B1516,Artikel!A:C,3,FALSE),Abfalldokumentation!$B1516)</f>
        <v>-</v>
      </c>
      <c r="I1516" s="96" t="str">
        <f>VLOOKUP(V1516,'Linien - BU'!A:B,2,FALSE)</f>
        <v>BU3</v>
      </c>
      <c r="J1516" s="97">
        <f t="shared" si="161"/>
        <v>28</v>
      </c>
      <c r="K1516" s="98">
        <f>Abfalldokumentation!$E1516</f>
        <v>44503</v>
      </c>
      <c r="L1516" s="97" t="str">
        <f>IFERROR(IF(AND(OR(Abfalldokumentation!$I1516="BU3",Abfalldokumentation!$I1516="Verkauf"),Abfalldokumentation!$N1516="Schimmel",Abfalldokumentation!$O1516="keinen Abnehmer/kein Schälpersonal"),"Div. Zipfel, ES ohne Verwendung",VLOOKUP(Abfalldokumentation!$M1516,Produktgruppen!A:B,2,FALSE)),"-")</f>
        <v>Rest</v>
      </c>
      <c r="M1516" s="99" t="str">
        <f>IFERROR(VLOOKUP(Abfalldokumentation!$W1516,Artikel!A:C,3,FALSE),Abfalldokumentation!$W1516)</f>
        <v>-</v>
      </c>
      <c r="N1516" s="100" t="str">
        <f>VLOOKUP(D1516,'Liste Gründe'!A:D,2,FALSE)</f>
        <v>Linienbezogen</v>
      </c>
      <c r="O1516" s="98" t="str">
        <f>IF(ISBLANK(F1516),VLOOKUP(Abfalldokumentation!$X1516,'Liste Gründe'!A:D,3,FALSE),F1516)</f>
        <v>Maschinenabfall</v>
      </c>
      <c r="P1516" s="100" t="str">
        <f>IF(ISBLANK(Abfalldokumentation!$G1516),"-",Abfalldokumentation!$G1516)</f>
        <v>-</v>
      </c>
      <c r="Q1516" s="99">
        <f t="shared" si="162"/>
        <v>44</v>
      </c>
      <c r="R1516" s="100" t="str">
        <f t="shared" si="163"/>
        <v>Produkte</v>
      </c>
      <c r="S1516" s="100" t="str">
        <f t="shared" si="164"/>
        <v>BUs</v>
      </c>
      <c r="T1516" s="100" t="str">
        <f t="shared" si="165"/>
        <v>Symptome</v>
      </c>
      <c r="U1516" s="100" t="str">
        <f>IFERROR(VLOOKUP(Abfalldokumentation!$W1516,Kennzahlen!S:U,3,FALSE)*Abfalldokumentation!$J1516,"0")</f>
        <v>0</v>
      </c>
      <c r="V1516" s="99" t="str">
        <f>IF(ISBLANK(A1516),VLOOKUP(Abfalldokumentation!$W1516,'Linien - BU'!R:S,2,FALSE),A1516)</f>
        <v>L9</v>
      </c>
      <c r="W1516" s="95" t="str">
        <f t="shared" si="166"/>
        <v>-</v>
      </c>
      <c r="X1516" s="108">
        <f t="shared" si="167"/>
        <v>30</v>
      </c>
      <c r="Z1516"/>
      <c r="AA1516"/>
      <c r="AB1516" s="3"/>
      <c r="AC1516" s="34"/>
      <c r="AD1516" s="3"/>
      <c r="AH1516" s="34"/>
      <c r="AK1516" s="3"/>
      <c r="AN1516" s="3"/>
      <c r="AO1516" s="3"/>
      <c r="AP1516" s="3"/>
    </row>
    <row r="1517" spans="1:42" ht="30" customHeight="1" x14ac:dyDescent="0.25">
      <c r="A1517" s="56" t="s">
        <v>56</v>
      </c>
      <c r="B1517" s="57" t="s">
        <v>36</v>
      </c>
      <c r="C1517" s="57">
        <v>20</v>
      </c>
      <c r="D1517" s="57">
        <v>61</v>
      </c>
      <c r="E1517" s="58">
        <v>44503</v>
      </c>
      <c r="F1517" s="59"/>
      <c r="G1517" s="57"/>
      <c r="H1517" s="66" t="str">
        <f>IFERROR(VLOOKUP(Abfalldokumentation!$B1517,Artikel!A:C,3,FALSE),Abfalldokumentation!$B1517)</f>
        <v>-</v>
      </c>
      <c r="I1517" s="90" t="str">
        <f>VLOOKUP(V1517,'Linien - BU'!A:B,2,FALSE)</f>
        <v>BU3</v>
      </c>
      <c r="J1517" s="91">
        <f t="shared" si="161"/>
        <v>20</v>
      </c>
      <c r="K1517" s="92">
        <f>Abfalldokumentation!$E1517</f>
        <v>44503</v>
      </c>
      <c r="L1517" s="91" t="str">
        <f>IFERROR(IF(AND(OR(Abfalldokumentation!$I1517="BU3",Abfalldokumentation!$I1517="Verkauf"),Abfalldokumentation!$N1517="Schimmel",Abfalldokumentation!$O1517="keinen Abnehmer/kein Schälpersonal"),"Div. Zipfel, ES ohne Verwendung",VLOOKUP(Abfalldokumentation!$M1517,Produktgruppen!A:B,2,FALSE)),"-")</f>
        <v>Rest</v>
      </c>
      <c r="M1517" s="93" t="str">
        <f>IFERROR(VLOOKUP(Abfalldokumentation!$W1517,Artikel!A:C,3,FALSE),Abfalldokumentation!$W1517)</f>
        <v>-</v>
      </c>
      <c r="N1517" s="94" t="str">
        <f>VLOOKUP(D1517,'Liste Gründe'!A:D,2,FALSE)</f>
        <v>keinen Verwendungszweck</v>
      </c>
      <c r="O1517" s="92" t="str">
        <f>IF(ISBLANK(F1517),VLOOKUP(Abfalldokumentation!$X1517,'Liste Gründe'!A:D,3,FALSE),F1517)</f>
        <v>keinen Verwendungszweck</v>
      </c>
      <c r="P1517" s="94" t="str">
        <f>IF(ISBLANK(Abfalldokumentation!$G1517),"-",Abfalldokumentation!$G1517)</f>
        <v>-</v>
      </c>
      <c r="Q1517" s="93">
        <f t="shared" si="162"/>
        <v>44</v>
      </c>
      <c r="R1517" s="94" t="str">
        <f t="shared" si="163"/>
        <v>Produkte</v>
      </c>
      <c r="S1517" s="94" t="str">
        <f t="shared" si="164"/>
        <v>BUs</v>
      </c>
      <c r="T1517" s="94" t="str">
        <f t="shared" si="165"/>
        <v>Symptome</v>
      </c>
      <c r="U1517" s="94" t="str">
        <f>IFERROR(VLOOKUP(Abfalldokumentation!$W1517,Kennzahlen!S:U,3,FALSE)*Abfalldokumentation!$J1517,"0")</f>
        <v>0</v>
      </c>
      <c r="V1517" s="93" t="str">
        <f>IF(ISBLANK(A1517),VLOOKUP(Abfalldokumentation!$W1517,'Linien - BU'!R:S,2,FALSE),A1517)</f>
        <v>WVP</v>
      </c>
      <c r="W1517" s="95" t="str">
        <f t="shared" si="166"/>
        <v>-</v>
      </c>
      <c r="X1517" s="108">
        <f t="shared" si="167"/>
        <v>61</v>
      </c>
      <c r="Z1517"/>
      <c r="AA1517"/>
      <c r="AB1517" s="3"/>
      <c r="AC1517" s="34"/>
      <c r="AD1517" s="3"/>
      <c r="AH1517" s="34"/>
      <c r="AK1517" s="3"/>
      <c r="AN1517" s="3"/>
      <c r="AO1517" s="3"/>
      <c r="AP1517" s="3"/>
    </row>
    <row r="1518" spans="1:42" ht="30" customHeight="1" x14ac:dyDescent="0.25">
      <c r="A1518" s="50" t="s">
        <v>59</v>
      </c>
      <c r="B1518" s="51" t="s">
        <v>36</v>
      </c>
      <c r="C1518" s="51">
        <v>4.2</v>
      </c>
      <c r="D1518" s="51">
        <v>74</v>
      </c>
      <c r="E1518" s="52">
        <v>44503</v>
      </c>
      <c r="F1518" s="53"/>
      <c r="G1518" s="51"/>
      <c r="H1518" s="65" t="str">
        <f>IFERROR(VLOOKUP(Abfalldokumentation!$B1518,Artikel!A:C,3,FALSE),Abfalldokumentation!$B1518)</f>
        <v>-</v>
      </c>
      <c r="I1518" s="96" t="str">
        <f>VLOOKUP(V1518,'Linien - BU'!A:B,2,FALSE)</f>
        <v>Rest</v>
      </c>
      <c r="J1518" s="97">
        <f t="shared" si="161"/>
        <v>4.2</v>
      </c>
      <c r="K1518" s="98">
        <f>Abfalldokumentation!$E1518</f>
        <v>44503</v>
      </c>
      <c r="L1518" s="97" t="str">
        <f>IFERROR(IF(AND(OR(Abfalldokumentation!$I1518="BU3",Abfalldokumentation!$I1518="Verkauf"),Abfalldokumentation!$N1518="Schimmel",Abfalldokumentation!$O1518="keinen Abnehmer/kein Schälpersonal"),"Div. Zipfel, ES ohne Verwendung",VLOOKUP(Abfalldokumentation!$M1518,Produktgruppen!A:B,2,FALSE)),"-")</f>
        <v>Rest</v>
      </c>
      <c r="M1518" s="99" t="str">
        <f>IFERROR(VLOOKUP(Abfalldokumentation!$W1518,Artikel!A:C,3,FALSE),Abfalldokumentation!$W1518)</f>
        <v>-</v>
      </c>
      <c r="N1518" s="100" t="str">
        <f>VLOOKUP(D1518,'Liste Gründe'!A:D,2,FALSE)</f>
        <v>Qualitätssicherung</v>
      </c>
      <c r="O1518" s="98" t="str">
        <f>IF(ISBLANK(F1518),VLOOKUP(Abfalldokumentation!$X1518,'Liste Gründe'!A:D,3,FALSE),F1518)</f>
        <v>Sensorik</v>
      </c>
      <c r="P1518" s="100" t="str">
        <f>IF(ISBLANK(Abfalldokumentation!$G1518),"-",Abfalldokumentation!$G1518)</f>
        <v>-</v>
      </c>
      <c r="Q1518" s="99">
        <f t="shared" si="162"/>
        <v>44</v>
      </c>
      <c r="R1518" s="100" t="str">
        <f t="shared" si="163"/>
        <v>Produkte</v>
      </c>
      <c r="S1518" s="100" t="str">
        <f t="shared" si="164"/>
        <v>BUs</v>
      </c>
      <c r="T1518" s="100" t="str">
        <f t="shared" si="165"/>
        <v>Symptome</v>
      </c>
      <c r="U1518" s="100" t="str">
        <f>IFERROR(VLOOKUP(Abfalldokumentation!$W1518,Kennzahlen!S:U,3,FALSE)*Abfalldokumentation!$J1518,"0")</f>
        <v>0</v>
      </c>
      <c r="V1518" s="99" t="str">
        <f>IF(ISBLANK(A1518),VLOOKUP(Abfalldokumentation!$W1518,'Linien - BU'!R:S,2,FALSE),A1518)</f>
        <v>Labor</v>
      </c>
      <c r="W1518" s="95" t="str">
        <f t="shared" si="166"/>
        <v>-</v>
      </c>
      <c r="X1518" s="108">
        <f t="shared" si="167"/>
        <v>74</v>
      </c>
      <c r="Z1518"/>
      <c r="AA1518"/>
      <c r="AB1518" s="3"/>
      <c r="AC1518" s="34"/>
      <c r="AD1518" s="3"/>
      <c r="AH1518" s="34"/>
      <c r="AK1518" s="3"/>
      <c r="AN1518" s="3"/>
      <c r="AO1518" s="3"/>
      <c r="AP1518" s="3"/>
    </row>
    <row r="1519" spans="1:42" ht="30" customHeight="1" x14ac:dyDescent="0.25">
      <c r="A1519" s="56" t="s">
        <v>59</v>
      </c>
      <c r="B1519" s="57" t="s">
        <v>36</v>
      </c>
      <c r="C1519" s="57">
        <v>33.5</v>
      </c>
      <c r="D1519" s="57">
        <v>70</v>
      </c>
      <c r="E1519" s="58">
        <v>44503</v>
      </c>
      <c r="F1519" s="59"/>
      <c r="G1519" s="57"/>
      <c r="H1519" s="66" t="str">
        <f>IFERROR(VLOOKUP(Abfalldokumentation!$B1519,Artikel!A:C,3,FALSE),Abfalldokumentation!$B1519)</f>
        <v>-</v>
      </c>
      <c r="I1519" s="90" t="str">
        <f>VLOOKUP(V1519,'Linien - BU'!A:B,2,FALSE)</f>
        <v>Rest</v>
      </c>
      <c r="J1519" s="91">
        <f t="shared" si="161"/>
        <v>33.5</v>
      </c>
      <c r="K1519" s="92">
        <f>Abfalldokumentation!$E1519</f>
        <v>44503</v>
      </c>
      <c r="L1519" s="91" t="str">
        <f>IFERROR(IF(AND(OR(Abfalldokumentation!$I1519="BU3",Abfalldokumentation!$I1519="Verkauf"),Abfalldokumentation!$N1519="Schimmel",Abfalldokumentation!$O1519="keinen Abnehmer/kein Schälpersonal"),"Div. Zipfel, ES ohne Verwendung",VLOOKUP(Abfalldokumentation!$M1519,Produktgruppen!A:B,2,FALSE)),"-")</f>
        <v>Rest</v>
      </c>
      <c r="M1519" s="93" t="str">
        <f>IFERROR(VLOOKUP(Abfalldokumentation!$W1519,Artikel!A:C,3,FALSE),Abfalldokumentation!$W1519)</f>
        <v>-</v>
      </c>
      <c r="N1519" s="94" t="str">
        <f>VLOOKUP(D1519,'Liste Gründe'!A:D,2,FALSE)</f>
        <v>Qualitätssicherung</v>
      </c>
      <c r="O1519" s="92" t="str">
        <f>IF(ISBLANK(F1519),VLOOKUP(Abfalldokumentation!$X1519,'Liste Gründe'!A:D,3,FALSE),F1519)</f>
        <v>Rückstellproben</v>
      </c>
      <c r="P1519" s="94" t="str">
        <f>IF(ISBLANK(Abfalldokumentation!$G1519),"-",Abfalldokumentation!$G1519)</f>
        <v>-</v>
      </c>
      <c r="Q1519" s="93">
        <f t="shared" si="162"/>
        <v>44</v>
      </c>
      <c r="R1519" s="94" t="str">
        <f t="shared" si="163"/>
        <v>Produkte</v>
      </c>
      <c r="S1519" s="94" t="str">
        <f t="shared" si="164"/>
        <v>BUs</v>
      </c>
      <c r="T1519" s="94" t="str">
        <f t="shared" si="165"/>
        <v>Symptome</v>
      </c>
      <c r="U1519" s="94" t="str">
        <f>IFERROR(VLOOKUP(Abfalldokumentation!$W1519,Kennzahlen!S:U,3,FALSE)*Abfalldokumentation!$J1519,"0")</f>
        <v>0</v>
      </c>
      <c r="V1519" s="93" t="str">
        <f>IF(ISBLANK(A1519),VLOOKUP(Abfalldokumentation!$W1519,'Linien - BU'!R:S,2,FALSE),A1519)</f>
        <v>Labor</v>
      </c>
      <c r="W1519" s="95" t="str">
        <f t="shared" si="166"/>
        <v>-</v>
      </c>
      <c r="X1519" s="108">
        <f t="shared" si="167"/>
        <v>70</v>
      </c>
      <c r="Z1519"/>
      <c r="AA1519"/>
      <c r="AB1519" s="3"/>
      <c r="AC1519" s="34"/>
      <c r="AD1519" s="3"/>
      <c r="AH1519" s="34"/>
      <c r="AK1519" s="3"/>
      <c r="AN1519" s="3"/>
      <c r="AO1519" s="3"/>
      <c r="AP1519" s="3"/>
    </row>
    <row r="1520" spans="1:42" ht="30" customHeight="1" x14ac:dyDescent="0.25">
      <c r="A1520" s="50" t="s">
        <v>56</v>
      </c>
      <c r="B1520" s="51" t="s">
        <v>15282</v>
      </c>
      <c r="C1520" s="51">
        <v>12</v>
      </c>
      <c r="D1520" s="51">
        <v>30</v>
      </c>
      <c r="E1520" s="52">
        <v>44503</v>
      </c>
      <c r="F1520" s="53"/>
      <c r="G1520" s="51"/>
      <c r="H1520" s="65" t="str">
        <f>IFERROR(VLOOKUP(Abfalldokumentation!$B1520,Artikel!A:C,3,FALSE),Abfalldokumentation!$B1520)</f>
        <v>RW Räucher</v>
      </c>
      <c r="I1520" s="96" t="str">
        <f>VLOOKUP(V1520,'Linien - BU'!A:B,2,FALSE)</f>
        <v>BU3</v>
      </c>
      <c r="J1520" s="97">
        <f t="shared" si="161"/>
        <v>12</v>
      </c>
      <c r="K1520" s="98">
        <f>Abfalldokumentation!$E1520</f>
        <v>44503</v>
      </c>
      <c r="L1520" s="97" t="str">
        <f>IFERROR(IF(AND(OR(Abfalldokumentation!$I1520="BU3",Abfalldokumentation!$I1520="Verkauf"),Abfalldokumentation!$N1520="Schimmel",Abfalldokumentation!$O1520="keinen Abnehmer/kein Schälpersonal"),"Div. Zipfel, ES ohne Verwendung",VLOOKUP(Abfalldokumentation!$M1520,Produktgruppen!A:B,2,FALSE)),"-")</f>
        <v>-</v>
      </c>
      <c r="M1520" s="99" t="str">
        <f>IFERROR(VLOOKUP(Abfalldokumentation!$W1520,Artikel!A:C,3,FALSE),Abfalldokumentation!$W1520)</f>
        <v>RW Räucher</v>
      </c>
      <c r="N1520" s="100" t="str">
        <f>VLOOKUP(D1520,'Liste Gründe'!A:D,2,FALSE)</f>
        <v>Linienbezogen</v>
      </c>
      <c r="O1520" s="98" t="str">
        <f>IF(ISBLANK(F1520),VLOOKUP(Abfalldokumentation!$X1520,'Liste Gründe'!A:D,3,FALSE),F1520)</f>
        <v>Maschinenabfall</v>
      </c>
      <c r="P1520" s="100" t="str">
        <f>IF(ISBLANK(Abfalldokumentation!$G1520),"-",Abfalldokumentation!$G1520)</f>
        <v>-</v>
      </c>
      <c r="Q1520" s="99">
        <f t="shared" si="162"/>
        <v>44</v>
      </c>
      <c r="R1520" s="100" t="str">
        <f t="shared" si="163"/>
        <v>Produkte</v>
      </c>
      <c r="S1520" s="100" t="str">
        <f t="shared" si="164"/>
        <v>BUs</v>
      </c>
      <c r="T1520" s="100" t="str">
        <f t="shared" si="165"/>
        <v>Symptome</v>
      </c>
      <c r="U1520" s="100" t="str">
        <f>IFERROR(VLOOKUP(Abfalldokumentation!$W1520,Kennzahlen!S:U,3,FALSE)*Abfalldokumentation!$J1520,"0")</f>
        <v>0</v>
      </c>
      <c r="V1520" s="99" t="str">
        <f>IF(ISBLANK(A1520),VLOOKUP(Abfalldokumentation!$W1520,'Linien - BU'!R:S,2,FALSE),A1520)</f>
        <v>WVP</v>
      </c>
      <c r="W1520" s="95" t="str">
        <f t="shared" si="166"/>
        <v>RW Räucher</v>
      </c>
      <c r="X1520" s="108">
        <f t="shared" si="167"/>
        <v>30</v>
      </c>
      <c r="Z1520"/>
      <c r="AA1520"/>
      <c r="AB1520" s="3"/>
      <c r="AC1520" s="34"/>
      <c r="AD1520" s="3"/>
      <c r="AH1520" s="34"/>
      <c r="AK1520" s="3"/>
      <c r="AN1520" s="3"/>
      <c r="AO1520" s="3"/>
      <c r="AP1520" s="3"/>
    </row>
    <row r="1521" spans="1:42" ht="30" customHeight="1" x14ac:dyDescent="0.25">
      <c r="A1521" s="56" t="s">
        <v>127</v>
      </c>
      <c r="B1521" s="57" t="s">
        <v>15283</v>
      </c>
      <c r="C1521" s="57">
        <v>8.4</v>
      </c>
      <c r="D1521" s="57">
        <v>50</v>
      </c>
      <c r="E1521" s="58">
        <v>44503</v>
      </c>
      <c r="F1521" s="59"/>
      <c r="G1521" s="57"/>
      <c r="H1521" s="66" t="str">
        <f>IFERROR(VLOOKUP(Abfalldokumentation!$B1521,Artikel!A:C,3,FALSE),Abfalldokumentation!$B1521)</f>
        <v>Soft Cheese</v>
      </c>
      <c r="I1521" s="90" t="str">
        <f>VLOOKUP(V1521,'Linien - BU'!A:B,2,FALSE)</f>
        <v>BU1</v>
      </c>
      <c r="J1521" s="91">
        <f t="shared" si="161"/>
        <v>8.4</v>
      </c>
      <c r="K1521" s="92">
        <f>Abfalldokumentation!$E1521</f>
        <v>44503</v>
      </c>
      <c r="L1521" s="91" t="str">
        <f>IFERROR(IF(AND(OR(Abfalldokumentation!$I1521="BU3",Abfalldokumentation!$I1521="Verkauf"),Abfalldokumentation!$N1521="Schimmel",Abfalldokumentation!$O1521="keinen Abnehmer/kein Schälpersonal"),"Div. Zipfel, ES ohne Verwendung",VLOOKUP(Abfalldokumentation!$M1521,Produktgruppen!A:B,2,FALSE)),"-")</f>
        <v>-</v>
      </c>
      <c r="M1521" s="93" t="str">
        <f>IFERROR(VLOOKUP(Abfalldokumentation!$W1521,Artikel!A:C,3,FALSE),Abfalldokumentation!$W1521)</f>
        <v>Soft Cheese</v>
      </c>
      <c r="N1521" s="94" t="str">
        <f>VLOOKUP(D1521,'Liste Gründe'!A:D,2,FALSE)</f>
        <v>Qualitätsprobleme</v>
      </c>
      <c r="O1521" s="92" t="str">
        <f>IF(ISBLANK(F1521),VLOOKUP(Abfalldokumentation!$X1521,'Liste Gründe'!A:D,3,FALSE),F1521)</f>
        <v>über/unterfüllt</v>
      </c>
      <c r="P1521" s="94" t="str">
        <f>IF(ISBLANK(Abfalldokumentation!$G1521),"-",Abfalldokumentation!$G1521)</f>
        <v>-</v>
      </c>
      <c r="Q1521" s="93">
        <f t="shared" si="162"/>
        <v>44</v>
      </c>
      <c r="R1521" s="94" t="str">
        <f t="shared" si="163"/>
        <v>Produkte</v>
      </c>
      <c r="S1521" s="94" t="str">
        <f t="shared" si="164"/>
        <v>BUs</v>
      </c>
      <c r="T1521" s="94" t="str">
        <f t="shared" si="165"/>
        <v>Symptome</v>
      </c>
      <c r="U1521" s="94" t="str">
        <f>IFERROR(VLOOKUP(Abfalldokumentation!$W1521,Kennzahlen!S:U,3,FALSE)*Abfalldokumentation!$J1521,"0")</f>
        <v>0</v>
      </c>
      <c r="V1521" s="93" t="str">
        <f>IF(ISBLANK(A1521),VLOOKUP(Abfalldokumentation!$W1521,'Linien - BU'!R:S,2,FALSE),A1521)</f>
        <v>Strudelline</v>
      </c>
      <c r="W1521" s="95" t="str">
        <f t="shared" si="166"/>
        <v>Soft Cheese</v>
      </c>
      <c r="X1521" s="108">
        <f t="shared" si="167"/>
        <v>50</v>
      </c>
      <c r="Z1521"/>
      <c r="AA1521"/>
      <c r="AB1521" s="3"/>
      <c r="AC1521" s="34"/>
      <c r="AD1521" s="3"/>
      <c r="AH1521" s="34"/>
      <c r="AK1521" s="3"/>
      <c r="AN1521" s="3"/>
      <c r="AO1521" s="3"/>
      <c r="AP1521" s="3"/>
    </row>
    <row r="1522" spans="1:42" ht="30" customHeight="1" x14ac:dyDescent="0.25">
      <c r="A1522" s="50" t="s">
        <v>63</v>
      </c>
      <c r="B1522" s="51">
        <v>23500286</v>
      </c>
      <c r="C1522" s="51">
        <f>137-40</f>
        <v>97</v>
      </c>
      <c r="D1522" s="51">
        <v>12</v>
      </c>
      <c r="E1522" s="52">
        <v>44504</v>
      </c>
      <c r="F1522" s="53" t="s">
        <v>15284</v>
      </c>
      <c r="G1522" s="51"/>
      <c r="H1522" s="65" t="str">
        <f>IFERROR(VLOOKUP(Abfalldokumentation!$B1522,Artikel!A:C,3,FALSE),Abfalldokumentation!$B1522)</f>
        <v>WALNUSS GEWOLFT 13MM</v>
      </c>
      <c r="I1522" s="96" t="str">
        <f>VLOOKUP(V1522,'Linien - BU'!A:B,2,FALSE)</f>
        <v>BU1</v>
      </c>
      <c r="J1522" s="97">
        <f t="shared" si="161"/>
        <v>97</v>
      </c>
      <c r="K1522" s="98">
        <f>Abfalldokumentation!$E1522</f>
        <v>44504</v>
      </c>
      <c r="L1522" s="97" t="str">
        <f>IFERROR(IF(AND(OR(Abfalldokumentation!$I1522="BU3",Abfalldokumentation!$I1522="Verkauf"),Abfalldokumentation!$N1522="Schimmel",Abfalldokumentation!$O1522="keinen Abnehmer/kein Schälpersonal"),"Div. Zipfel, ES ohne Verwendung",VLOOKUP(Abfalldokumentation!$M1522,Produktgruppen!A:B,2,FALSE)),"-")</f>
        <v>-</v>
      </c>
      <c r="M1522" s="99" t="str">
        <f>IFERROR(VLOOKUP(Abfalldokumentation!$W1522,Artikel!A:C,3,FALSE),Abfalldokumentation!$W1522)</f>
        <v>WALNUSS GEWOLFT 13MM</v>
      </c>
      <c r="N1522" s="100" t="str">
        <f>VLOOKUP(D1522,'Liste Gründe'!A:D,2,FALSE)</f>
        <v>Schimmel</v>
      </c>
      <c r="O1522" s="98" t="str">
        <f>IF(ISBLANK(F1522),VLOOKUP(Abfalldokumentation!$X1522,'Liste Gründe'!A:D,3,FALSE),F1522)</f>
        <v>Produktion ausgefallen</v>
      </c>
      <c r="P1522" s="100" t="str">
        <f>IF(ISBLANK(Abfalldokumentation!$G1522),"-",Abfalldokumentation!$G1522)</f>
        <v>-</v>
      </c>
      <c r="Q1522" s="99">
        <f t="shared" si="162"/>
        <v>44</v>
      </c>
      <c r="R1522" s="100" t="str">
        <f t="shared" si="163"/>
        <v>Produkte</v>
      </c>
      <c r="S1522" s="100" t="str">
        <f t="shared" si="164"/>
        <v>BUs</v>
      </c>
      <c r="T1522" s="100" t="str">
        <f t="shared" si="165"/>
        <v>Symptome</v>
      </c>
      <c r="U1522" s="100" t="str">
        <f>IFERROR(VLOOKUP(Abfalldokumentation!$W1522,Kennzahlen!S:U,3,FALSE)*Abfalldokumentation!$J1522,"0")</f>
        <v>0</v>
      </c>
      <c r="V1522" s="99" t="str">
        <f>IF(ISBLANK(A1522),VLOOKUP(Abfalldokumentation!$W1522,'Linien - BU'!R:S,2,FALSE),A1522)</f>
        <v>Abfüllung</v>
      </c>
      <c r="W1522" s="95">
        <f t="shared" si="166"/>
        <v>23500286</v>
      </c>
      <c r="X1522" s="108">
        <f t="shared" si="167"/>
        <v>12</v>
      </c>
      <c r="Z1522"/>
      <c r="AA1522"/>
      <c r="AB1522" s="3"/>
      <c r="AC1522" s="34"/>
      <c r="AD1522" s="3"/>
      <c r="AH1522" s="34"/>
      <c r="AK1522" s="3"/>
      <c r="AN1522" s="3"/>
      <c r="AO1522" s="3"/>
      <c r="AP1522" s="3"/>
    </row>
    <row r="1523" spans="1:42" ht="30" customHeight="1" x14ac:dyDescent="0.25">
      <c r="A1523" s="56" t="s">
        <v>8</v>
      </c>
      <c r="B1523" s="57">
        <v>29501003</v>
      </c>
      <c r="C1523" s="57">
        <v>135</v>
      </c>
      <c r="D1523" s="57">
        <v>81</v>
      </c>
      <c r="E1523" s="58">
        <v>44504</v>
      </c>
      <c r="F1523" s="59"/>
      <c r="G1523" s="57"/>
      <c r="H1523" s="66" t="str">
        <f>IFERROR(VLOOKUP(Abfalldokumentation!$B1523,Artikel!A:C,3,FALSE),Abfalldokumentation!$B1523)</f>
        <v>ABS CHED-PF-KRÄUK gemis</v>
      </c>
      <c r="I1523" s="90" t="str">
        <f>VLOOKUP(V1523,'Linien - BU'!A:B,2,FALSE)</f>
        <v>BU3</v>
      </c>
      <c r="J1523" s="91">
        <f t="shared" si="161"/>
        <v>135</v>
      </c>
      <c r="K1523" s="92">
        <f>Abfalldokumentation!$E1523</f>
        <v>44504</v>
      </c>
      <c r="L1523" s="91" t="str">
        <f>IFERROR(IF(AND(OR(Abfalldokumentation!$I1523="BU3",Abfalldokumentation!$I1523="Verkauf"),Abfalldokumentation!$N1523="Schimmel",Abfalldokumentation!$O1523="keinen Abnehmer/kein Schälpersonal"),"Div. Zipfel, ES ohne Verwendung",VLOOKUP(Abfalldokumentation!$M1523,Produktgruppen!A:B,2,FALSE)),"-")</f>
        <v>ABS</v>
      </c>
      <c r="M1523" s="93" t="str">
        <f>IFERROR(VLOOKUP(Abfalldokumentation!$W1523,Artikel!A:C,3,FALSE),Abfalldokumentation!$W1523)</f>
        <v>ABS CHED-PF-KRÄUK gemis</v>
      </c>
      <c r="N1523" s="94" t="str">
        <f>VLOOKUP(D1523,'Liste Gründe'!A:D,2,FALSE)</f>
        <v>Linienbezogen</v>
      </c>
      <c r="O1523" s="92" t="str">
        <f>IF(ISBLANK(F1523),VLOOKUP(Abfalldokumentation!$X1523,'Liste Gründe'!A:D,3,FALSE),F1523)</f>
        <v>gemischtes Produkt</v>
      </c>
      <c r="P1523" s="94" t="str">
        <f>IF(ISBLANK(Abfalldokumentation!$G1523),"-",Abfalldokumentation!$G1523)</f>
        <v>-</v>
      </c>
      <c r="Q1523" s="93">
        <f t="shared" si="162"/>
        <v>44</v>
      </c>
      <c r="R1523" s="94" t="str">
        <f t="shared" si="163"/>
        <v>Produkte</v>
      </c>
      <c r="S1523" s="94" t="str">
        <f t="shared" si="164"/>
        <v>BUs</v>
      </c>
      <c r="T1523" s="94" t="str">
        <f t="shared" si="165"/>
        <v>Symptome</v>
      </c>
      <c r="U1523" s="94">
        <f>IFERROR(VLOOKUP(Abfalldokumentation!$W1523,Kennzahlen!S:U,3,FALSE)*Abfalldokumentation!$J1523,"0")</f>
        <v>135</v>
      </c>
      <c r="V1523" s="93" t="str">
        <f>IF(ISBLANK(A1523),VLOOKUP(Abfalldokumentation!$W1523,'Linien - BU'!R:S,2,FALSE),A1523)</f>
        <v>BU3</v>
      </c>
      <c r="W1523" s="95">
        <f t="shared" si="166"/>
        <v>29501003</v>
      </c>
      <c r="X1523" s="108">
        <f t="shared" si="167"/>
        <v>81</v>
      </c>
      <c r="Z1523"/>
      <c r="AA1523"/>
      <c r="AB1523" s="3"/>
      <c r="AC1523" s="34"/>
      <c r="AD1523" s="3"/>
      <c r="AH1523" s="34"/>
      <c r="AK1523" s="3"/>
      <c r="AN1523" s="3"/>
      <c r="AO1523" s="3"/>
      <c r="AP1523" s="3"/>
    </row>
    <row r="1524" spans="1:42" ht="30" customHeight="1" x14ac:dyDescent="0.25">
      <c r="A1524" s="50" t="s">
        <v>309</v>
      </c>
      <c r="B1524" s="51">
        <v>29501017</v>
      </c>
      <c r="C1524" s="51">
        <v>16</v>
      </c>
      <c r="D1524" s="51">
        <v>61</v>
      </c>
      <c r="E1524" s="52">
        <v>44504</v>
      </c>
      <c r="F1524" s="53"/>
      <c r="G1524" s="51"/>
      <c r="H1524" s="65" t="str">
        <f>IFERROR(VLOOKUP(Abfalldokumentation!$B1524,Artikel!A:C,3,FALSE),Abfalldokumentation!$B1524)</f>
        <v>ABS Pfeffer-Bruch</v>
      </c>
      <c r="I1524" s="96" t="str">
        <f>VLOOKUP(V1524,'Linien - BU'!A:B,2,FALSE)</f>
        <v>BU3</v>
      </c>
      <c r="J1524" s="97">
        <f t="shared" si="161"/>
        <v>16</v>
      </c>
      <c r="K1524" s="98">
        <f>Abfalldokumentation!$E1524</f>
        <v>44504</v>
      </c>
      <c r="L1524" s="97" t="str">
        <f>IFERROR(IF(AND(OR(Abfalldokumentation!$I1524="BU3",Abfalldokumentation!$I1524="Verkauf"),Abfalldokumentation!$N1524="Schimmel",Abfalldokumentation!$O1524="keinen Abnehmer/kein Schälpersonal"),"Div. Zipfel, ES ohne Verwendung",VLOOKUP(Abfalldokumentation!$M1524,Produktgruppen!A:B,2,FALSE)),"-")</f>
        <v>ABS</v>
      </c>
      <c r="M1524" s="99" t="str">
        <f>IFERROR(VLOOKUP(Abfalldokumentation!$W1524,Artikel!A:C,3,FALSE),Abfalldokumentation!$W1524)</f>
        <v>ABS Pfeffer-Bruch</v>
      </c>
      <c r="N1524" s="100" t="str">
        <f>VLOOKUP(D1524,'Liste Gründe'!A:D,2,FALSE)</f>
        <v>keinen Verwendungszweck</v>
      </c>
      <c r="O1524" s="98" t="str">
        <f>IF(ISBLANK(F1524),VLOOKUP(Abfalldokumentation!$X1524,'Liste Gründe'!A:D,3,FALSE),F1524)</f>
        <v>keinen Verwendungszweck</v>
      </c>
      <c r="P1524" s="100" t="str">
        <f>IF(ISBLANK(Abfalldokumentation!$G1524),"-",Abfalldokumentation!$G1524)</f>
        <v>-</v>
      </c>
      <c r="Q1524" s="99">
        <f t="shared" si="162"/>
        <v>44</v>
      </c>
      <c r="R1524" s="100" t="str">
        <f t="shared" si="163"/>
        <v>Produkte</v>
      </c>
      <c r="S1524" s="100" t="str">
        <f t="shared" si="164"/>
        <v>BUs</v>
      </c>
      <c r="T1524" s="100" t="str">
        <f t="shared" si="165"/>
        <v>Symptome</v>
      </c>
      <c r="U1524" s="100">
        <f>IFERROR(VLOOKUP(Abfalldokumentation!$W1524,Kennzahlen!S:U,3,FALSE)*Abfalldokumentation!$J1524,"0")</f>
        <v>1.6000000000000001E-3</v>
      </c>
      <c r="V1524" s="99" t="str">
        <f>IF(ISBLANK(A1524),VLOOKUP(Abfalldokumentation!$W1524,'Linien - BU'!R:S,2,FALSE),A1524)</f>
        <v>Spezialitäten</v>
      </c>
      <c r="W1524" s="95">
        <f t="shared" si="166"/>
        <v>29501017</v>
      </c>
      <c r="X1524" s="108">
        <f t="shared" si="167"/>
        <v>61</v>
      </c>
      <c r="Z1524"/>
      <c r="AA1524"/>
      <c r="AB1524" s="3"/>
      <c r="AC1524" s="34"/>
      <c r="AD1524" s="3"/>
      <c r="AH1524" s="34"/>
      <c r="AK1524" s="3"/>
      <c r="AN1524" s="3"/>
      <c r="AO1524" s="3"/>
      <c r="AP1524" s="3"/>
    </row>
    <row r="1525" spans="1:42" ht="30" customHeight="1" x14ac:dyDescent="0.25">
      <c r="A1525" s="56">
        <v>3020</v>
      </c>
      <c r="B1525" s="57">
        <v>32000036</v>
      </c>
      <c r="C1525" s="57">
        <f>242/11</f>
        <v>22</v>
      </c>
      <c r="D1525" s="57">
        <v>40</v>
      </c>
      <c r="E1525" s="58">
        <v>44504</v>
      </c>
      <c r="F1525" s="59"/>
      <c r="G1525" s="57"/>
      <c r="H1525" s="66" t="str">
        <f>IFERROR(VLOOKUP(Abfalldokumentation!$B1525,Artikel!A:C,3,FALSE),Abfalldokumentation!$B1525)</f>
        <v>Würste 8400g Schinkenrä</v>
      </c>
      <c r="I1525" s="90" t="str">
        <f>VLOOKUP(V1525,'Linien - BU'!A:B,2,FALSE)</f>
        <v>BU1</v>
      </c>
      <c r="J1525" s="91">
        <f t="shared" si="161"/>
        <v>22</v>
      </c>
      <c r="K1525" s="92">
        <f>Abfalldokumentation!$E1525</f>
        <v>44504</v>
      </c>
      <c r="L1525" s="91" t="str">
        <f>IFERROR(IF(AND(OR(Abfalldokumentation!$I1525="BU3",Abfalldokumentation!$I1525="Verkauf"),Abfalldokumentation!$N1525="Schimmel",Abfalldokumentation!$O1525="keinen Abnehmer/kein Schälpersonal"),"Div. Zipfel, ES ohne Verwendung",VLOOKUP(Abfalldokumentation!$M1525,Produktgruppen!A:B,2,FALSE)),"-")</f>
        <v>ganze Würste</v>
      </c>
      <c r="M1525" s="93" t="str">
        <f>IFERROR(VLOOKUP(Abfalldokumentation!$W1525,Artikel!A:C,3,FALSE),Abfalldokumentation!$W1525)</f>
        <v>Würste 8400g Schinkenrä</v>
      </c>
      <c r="N1525" s="94" t="str">
        <f>VLOOKUP(D1525,'Liste Gründe'!A:D,2,FALSE)</f>
        <v>Rest</v>
      </c>
      <c r="O1525" s="92" t="str">
        <f>IF(ISBLANK(F1525),VLOOKUP(Abfalldokumentation!$X1525,'Liste Gründe'!A:D,3,FALSE),F1525)</f>
        <v>Metall</v>
      </c>
      <c r="P1525" s="94" t="str">
        <f>IF(ISBLANK(Abfalldokumentation!$G1525),"-",Abfalldokumentation!$G1525)</f>
        <v>-</v>
      </c>
      <c r="Q1525" s="93">
        <f t="shared" si="162"/>
        <v>44</v>
      </c>
      <c r="R1525" s="94" t="str">
        <f t="shared" si="163"/>
        <v>Produkte</v>
      </c>
      <c r="S1525" s="94" t="str">
        <f t="shared" si="164"/>
        <v>BUs</v>
      </c>
      <c r="T1525" s="94" t="str">
        <f t="shared" si="165"/>
        <v>Symptome</v>
      </c>
      <c r="U1525" s="94" t="str">
        <f>IFERROR(VLOOKUP(Abfalldokumentation!$W1525,Kennzahlen!S:U,3,FALSE)*Abfalldokumentation!$J1525,"0")</f>
        <v>0</v>
      </c>
      <c r="V1525" s="93">
        <f>IF(ISBLANK(A1525),VLOOKUP(Abfalldokumentation!$W1525,'Linien - BU'!R:S,2,FALSE),A1525)</f>
        <v>3020</v>
      </c>
      <c r="W1525" s="95">
        <f t="shared" si="166"/>
        <v>32000036</v>
      </c>
      <c r="X1525" s="108">
        <f t="shared" si="167"/>
        <v>40</v>
      </c>
      <c r="Z1525"/>
      <c r="AA1525"/>
      <c r="AB1525" s="3"/>
      <c r="AC1525" s="34"/>
      <c r="AD1525" s="3"/>
      <c r="AH1525" s="34"/>
      <c r="AK1525" s="3"/>
      <c r="AN1525" s="3"/>
      <c r="AO1525" s="3"/>
      <c r="AP1525" s="3"/>
    </row>
    <row r="1526" spans="1:42" ht="30" customHeight="1" x14ac:dyDescent="0.25">
      <c r="A1526" s="50">
        <v>3020</v>
      </c>
      <c r="B1526" s="51">
        <v>32000067</v>
      </c>
      <c r="C1526" s="51">
        <f>242/11*3</f>
        <v>66</v>
      </c>
      <c r="D1526" s="51">
        <v>32</v>
      </c>
      <c r="E1526" s="52">
        <v>44504</v>
      </c>
      <c r="F1526" s="53"/>
      <c r="G1526" s="51"/>
      <c r="H1526" s="65" t="str">
        <f>IFERROR(VLOOKUP(Abfalldokumentation!$B1526,Artikel!A:C,3,FALSE),Abfalldokumentation!$B1526)</f>
        <v>RW NATUR 10,0KG AN</v>
      </c>
      <c r="I1526" s="96" t="str">
        <f>VLOOKUP(V1526,'Linien - BU'!A:B,2,FALSE)</f>
        <v>BU1</v>
      </c>
      <c r="J1526" s="97">
        <f t="shared" si="161"/>
        <v>66</v>
      </c>
      <c r="K1526" s="98">
        <f>Abfalldokumentation!$E1526</f>
        <v>44504</v>
      </c>
      <c r="L1526" s="97" t="str">
        <f>IFERROR(IF(AND(OR(Abfalldokumentation!$I1526="BU3",Abfalldokumentation!$I1526="Verkauf"),Abfalldokumentation!$N1526="Schimmel",Abfalldokumentation!$O1526="keinen Abnehmer/kein Schälpersonal"),"Div. Zipfel, ES ohne Verwendung",VLOOKUP(Abfalldokumentation!$M1526,Produktgruppen!A:B,2,FALSE)),"-")</f>
        <v>-</v>
      </c>
      <c r="M1526" s="99" t="str">
        <f>IFERROR(VLOOKUP(Abfalldokumentation!$W1526,Artikel!A:C,3,FALSE),Abfalldokumentation!$W1526)</f>
        <v>RW NATUR 10,0KG AN</v>
      </c>
      <c r="N1526" s="100" t="str">
        <f>VLOOKUP(D1526,'Liste Gründe'!A:D,2,FALSE)</f>
        <v>Linienbezogen</v>
      </c>
      <c r="O1526" s="98" t="str">
        <f>IF(ISBLANK(F1526),VLOOKUP(Abfalldokumentation!$X1526,'Liste Gründe'!A:D,3,FALSE),F1526)</f>
        <v>aus Hand gerutscht</v>
      </c>
      <c r="P1526" s="100" t="str">
        <f>IF(ISBLANK(Abfalldokumentation!$G1526),"-",Abfalldokumentation!$G1526)</f>
        <v>-</v>
      </c>
      <c r="Q1526" s="99">
        <f t="shared" si="162"/>
        <v>44</v>
      </c>
      <c r="R1526" s="100" t="str">
        <f t="shared" si="163"/>
        <v>Produkte</v>
      </c>
      <c r="S1526" s="100" t="str">
        <f t="shared" si="164"/>
        <v>BUs</v>
      </c>
      <c r="T1526" s="100" t="str">
        <f t="shared" si="165"/>
        <v>Symptome</v>
      </c>
      <c r="U1526" s="100" t="str">
        <f>IFERROR(VLOOKUP(Abfalldokumentation!$W1526,Kennzahlen!S:U,3,FALSE)*Abfalldokumentation!$J1526,"0")</f>
        <v>0</v>
      </c>
      <c r="V1526" s="99">
        <f>IF(ISBLANK(A1526),VLOOKUP(Abfalldokumentation!$W1526,'Linien - BU'!R:S,2,FALSE),A1526)</f>
        <v>3020</v>
      </c>
      <c r="W1526" s="95">
        <f t="shared" si="166"/>
        <v>32000067</v>
      </c>
      <c r="X1526" s="108">
        <f t="shared" si="167"/>
        <v>32</v>
      </c>
      <c r="Z1526"/>
      <c r="AA1526"/>
      <c r="AB1526" s="3"/>
      <c r="AC1526" s="34"/>
      <c r="AD1526" s="3"/>
      <c r="AH1526" s="34"/>
      <c r="AK1526" s="3"/>
      <c r="AN1526" s="3"/>
      <c r="AO1526" s="3"/>
      <c r="AP1526" s="3"/>
    </row>
    <row r="1527" spans="1:42" ht="30" customHeight="1" x14ac:dyDescent="0.25">
      <c r="A1527" s="56">
        <v>3100</v>
      </c>
      <c r="B1527" s="57" t="s">
        <v>36</v>
      </c>
      <c r="C1527" s="57">
        <f>242/11</f>
        <v>22</v>
      </c>
      <c r="D1527" s="57">
        <v>20</v>
      </c>
      <c r="E1527" s="58">
        <v>44504</v>
      </c>
      <c r="F1527" s="59"/>
      <c r="G1527" s="57"/>
      <c r="H1527" s="66" t="str">
        <f>IFERROR(VLOOKUP(Abfalldokumentation!$B1527,Artikel!A:C,3,FALSE),Abfalldokumentation!$B1527)</f>
        <v>-</v>
      </c>
      <c r="I1527" s="90" t="str">
        <f>VLOOKUP(V1527,'Linien - BU'!A:B,2,FALSE)</f>
        <v>BU1</v>
      </c>
      <c r="J1527" s="91">
        <f t="shared" si="161"/>
        <v>22</v>
      </c>
      <c r="K1527" s="92">
        <f>Abfalldokumentation!$E1527</f>
        <v>44504</v>
      </c>
      <c r="L1527" s="91" t="str">
        <f>IFERROR(IF(AND(OR(Abfalldokumentation!$I1527="BU3",Abfalldokumentation!$I1527="Verkauf"),Abfalldokumentation!$N1527="Schimmel",Abfalldokumentation!$O1527="keinen Abnehmer/kein Schälpersonal"),"Div. Zipfel, ES ohne Verwendung",VLOOKUP(Abfalldokumentation!$M1527,Produktgruppen!A:B,2,FALSE)),"-")</f>
        <v>Rest</v>
      </c>
      <c r="M1527" s="93" t="str">
        <f>IFERROR(VLOOKUP(Abfalldokumentation!$W1527,Artikel!A:C,3,FALSE),Abfalldokumentation!$W1527)</f>
        <v>-</v>
      </c>
      <c r="N1527" s="94" t="str">
        <f>VLOOKUP(D1527,'Liste Gründe'!A:D,2,FALSE)</f>
        <v>Linienbezogen</v>
      </c>
      <c r="O1527" s="92" t="str">
        <f>IF(ISBLANK(F1527),VLOOKUP(Abfalldokumentation!$X1527,'Liste Gründe'!A:D,3,FALSE),F1527)</f>
        <v>Füllkopf tropft (vegan)</v>
      </c>
      <c r="P1527" s="94" t="str">
        <f>IF(ISBLANK(Abfalldokumentation!$G1527),"-",Abfalldokumentation!$G1527)</f>
        <v>-</v>
      </c>
      <c r="Q1527" s="93">
        <f t="shared" si="162"/>
        <v>44</v>
      </c>
      <c r="R1527" s="94" t="str">
        <f t="shared" si="163"/>
        <v>Produkte</v>
      </c>
      <c r="S1527" s="94" t="str">
        <f t="shared" si="164"/>
        <v>BUs</v>
      </c>
      <c r="T1527" s="94" t="str">
        <f t="shared" si="165"/>
        <v>Symptome</v>
      </c>
      <c r="U1527" s="94" t="str">
        <f>IFERROR(VLOOKUP(Abfalldokumentation!$W1527,Kennzahlen!S:U,3,FALSE)*Abfalldokumentation!$J1527,"0")</f>
        <v>0</v>
      </c>
      <c r="V1527" s="93">
        <f>IF(ISBLANK(A1527),VLOOKUP(Abfalldokumentation!$W1527,'Linien - BU'!R:S,2,FALSE),A1527)</f>
        <v>3100</v>
      </c>
      <c r="W1527" s="95" t="str">
        <f t="shared" si="166"/>
        <v>-</v>
      </c>
      <c r="X1527" s="108">
        <f t="shared" si="167"/>
        <v>20</v>
      </c>
      <c r="Z1527"/>
      <c r="AA1527"/>
      <c r="AB1527" s="3"/>
      <c r="AC1527" s="34"/>
      <c r="AD1527" s="3"/>
      <c r="AH1527" s="34"/>
      <c r="AK1527" s="3"/>
      <c r="AN1527" s="3"/>
      <c r="AO1527" s="3"/>
      <c r="AP1527" s="3"/>
    </row>
    <row r="1528" spans="1:42" ht="30" customHeight="1" x14ac:dyDescent="0.25">
      <c r="A1528" s="50" t="s">
        <v>63</v>
      </c>
      <c r="B1528" s="51" t="s">
        <v>36</v>
      </c>
      <c r="C1528" s="51">
        <f>242/11*6</f>
        <v>132</v>
      </c>
      <c r="D1528" s="51">
        <v>30</v>
      </c>
      <c r="E1528" s="52">
        <v>44504</v>
      </c>
      <c r="F1528" s="53"/>
      <c r="G1528" s="51"/>
      <c r="H1528" s="65" t="str">
        <f>IFERROR(VLOOKUP(Abfalldokumentation!$B1528,Artikel!A:C,3,FALSE),Abfalldokumentation!$B1528)</f>
        <v>-</v>
      </c>
      <c r="I1528" s="96" t="str">
        <f>VLOOKUP(V1528,'Linien - BU'!A:B,2,FALSE)</f>
        <v>BU1</v>
      </c>
      <c r="J1528" s="97">
        <f t="shared" si="161"/>
        <v>132</v>
      </c>
      <c r="K1528" s="98">
        <f>Abfalldokumentation!$E1528</f>
        <v>44504</v>
      </c>
      <c r="L1528" s="97" t="str">
        <f>IFERROR(IF(AND(OR(Abfalldokumentation!$I1528="BU3",Abfalldokumentation!$I1528="Verkauf"),Abfalldokumentation!$N1528="Schimmel",Abfalldokumentation!$O1528="keinen Abnehmer/kein Schälpersonal"),"Div. Zipfel, ES ohne Verwendung",VLOOKUP(Abfalldokumentation!$M1528,Produktgruppen!A:B,2,FALSE)),"-")</f>
        <v>Rest</v>
      </c>
      <c r="M1528" s="99" t="str">
        <f>IFERROR(VLOOKUP(Abfalldokumentation!$W1528,Artikel!A:C,3,FALSE),Abfalldokumentation!$W1528)</f>
        <v>-</v>
      </c>
      <c r="N1528" s="100" t="str">
        <f>VLOOKUP(D1528,'Liste Gründe'!A:D,2,FALSE)</f>
        <v>Linienbezogen</v>
      </c>
      <c r="O1528" s="98" t="str">
        <f>IF(ISBLANK(F1528),VLOOKUP(Abfalldokumentation!$X1528,'Liste Gründe'!A:D,3,FALSE),F1528)</f>
        <v>Maschinenabfall</v>
      </c>
      <c r="P1528" s="100" t="str">
        <f>IF(ISBLANK(Abfalldokumentation!$G1528),"-",Abfalldokumentation!$G1528)</f>
        <v>-</v>
      </c>
      <c r="Q1528" s="99">
        <f t="shared" si="162"/>
        <v>44</v>
      </c>
      <c r="R1528" s="100" t="str">
        <f t="shared" si="163"/>
        <v>Produkte</v>
      </c>
      <c r="S1528" s="100" t="str">
        <f t="shared" si="164"/>
        <v>BUs</v>
      </c>
      <c r="T1528" s="100" t="str">
        <f t="shared" si="165"/>
        <v>Symptome</v>
      </c>
      <c r="U1528" s="100" t="str">
        <f>IFERROR(VLOOKUP(Abfalldokumentation!$W1528,Kennzahlen!S:U,3,FALSE)*Abfalldokumentation!$J1528,"0")</f>
        <v>0</v>
      </c>
      <c r="V1528" s="99" t="str">
        <f>IF(ISBLANK(A1528),VLOOKUP(Abfalldokumentation!$W1528,'Linien - BU'!R:S,2,FALSE),A1528)</f>
        <v>Abfüllung</v>
      </c>
      <c r="W1528" s="95" t="str">
        <f t="shared" si="166"/>
        <v>-</v>
      </c>
      <c r="X1528" s="108">
        <f t="shared" si="167"/>
        <v>30</v>
      </c>
      <c r="Z1528"/>
      <c r="AA1528"/>
      <c r="AB1528" s="3"/>
      <c r="AC1528" s="34"/>
      <c r="AD1528" s="3"/>
      <c r="AH1528" s="34"/>
      <c r="AK1528" s="3"/>
      <c r="AN1528" s="3"/>
      <c r="AO1528" s="3"/>
      <c r="AP1528" s="3"/>
    </row>
    <row r="1529" spans="1:42" ht="30" customHeight="1" x14ac:dyDescent="0.25">
      <c r="A1529" s="56" t="s">
        <v>41</v>
      </c>
      <c r="B1529" s="57" t="s">
        <v>36</v>
      </c>
      <c r="C1529" s="57">
        <v>67.2</v>
      </c>
      <c r="D1529" s="57">
        <v>10</v>
      </c>
      <c r="E1529" s="58">
        <v>44504</v>
      </c>
      <c r="F1529" s="59"/>
      <c r="G1529" s="57"/>
      <c r="H1529" s="66" t="str">
        <f>IFERROR(VLOOKUP(Abfalldokumentation!$B1529,Artikel!A:C,3,FALSE),Abfalldokumentation!$B1529)</f>
        <v>-</v>
      </c>
      <c r="I1529" s="90" t="str">
        <f>VLOOKUP(V1529,'Linien - BU'!A:B,2,FALSE)</f>
        <v>BU1</v>
      </c>
      <c r="J1529" s="91">
        <f t="shared" si="161"/>
        <v>67.2</v>
      </c>
      <c r="K1529" s="92">
        <f>Abfalldokumentation!$E1529</f>
        <v>44504</v>
      </c>
      <c r="L1529" s="91" t="str">
        <f>IFERROR(IF(AND(OR(Abfalldokumentation!$I1529="BU3",Abfalldokumentation!$I1529="Verkauf"),Abfalldokumentation!$N1529="Schimmel",Abfalldokumentation!$O1529="keinen Abnehmer/kein Schälpersonal"),"Div. Zipfel, ES ohne Verwendung",VLOOKUP(Abfalldokumentation!$M1529,Produktgruppen!A:B,2,FALSE)),"-")</f>
        <v>Rest</v>
      </c>
      <c r="M1529" s="93" t="str">
        <f>IFERROR(VLOOKUP(Abfalldokumentation!$W1529,Artikel!A:C,3,FALSE),Abfalldokumentation!$W1529)</f>
        <v>-</v>
      </c>
      <c r="N1529" s="94" t="str">
        <f>VLOOKUP(D1529,'Liste Gründe'!A:D,2,FALSE)</f>
        <v>Linienbezogen</v>
      </c>
      <c r="O1529" s="92" t="str">
        <f>IF(ISBLANK(F1529),VLOOKUP(Abfalldokumentation!$X1529,'Liste Gründe'!A:D,3,FALSE),F1529)</f>
        <v>Reinigung</v>
      </c>
      <c r="P1529" s="94" t="str">
        <f>IF(ISBLANK(Abfalldokumentation!$G1529),"-",Abfalldokumentation!$G1529)</f>
        <v>-</v>
      </c>
      <c r="Q1529" s="93">
        <f t="shared" si="162"/>
        <v>44</v>
      </c>
      <c r="R1529" s="94" t="str">
        <f t="shared" si="163"/>
        <v>Produkte</v>
      </c>
      <c r="S1529" s="94" t="str">
        <f t="shared" si="164"/>
        <v>BUs</v>
      </c>
      <c r="T1529" s="94" t="str">
        <f t="shared" si="165"/>
        <v>Symptome</v>
      </c>
      <c r="U1529" s="94" t="str">
        <f>IFERROR(VLOOKUP(Abfalldokumentation!$W1529,Kennzahlen!S:U,3,FALSE)*Abfalldokumentation!$J1529,"0")</f>
        <v>0</v>
      </c>
      <c r="V1529" s="93" t="str">
        <f>IF(ISBLANK(A1529),VLOOKUP(Abfalldokumentation!$W1529,'Linien - BU'!R:S,2,FALSE),A1529)</f>
        <v>Schmelze</v>
      </c>
      <c r="W1529" s="95" t="str">
        <f t="shared" si="166"/>
        <v>-</v>
      </c>
      <c r="X1529" s="108">
        <f t="shared" si="167"/>
        <v>10</v>
      </c>
      <c r="Z1529"/>
      <c r="AA1529"/>
      <c r="AB1529" s="3"/>
      <c r="AC1529" s="34"/>
      <c r="AD1529" s="3"/>
      <c r="AH1529" s="34"/>
      <c r="AK1529" s="3"/>
      <c r="AN1529" s="3"/>
      <c r="AO1529" s="3"/>
      <c r="AP1529" s="3"/>
    </row>
    <row r="1530" spans="1:42" ht="30" customHeight="1" x14ac:dyDescent="0.25">
      <c r="A1530" s="50" t="s">
        <v>8</v>
      </c>
      <c r="B1530" s="51" t="s">
        <v>36</v>
      </c>
      <c r="C1530" s="51">
        <v>37.200000000000003</v>
      </c>
      <c r="D1530" s="51">
        <v>30</v>
      </c>
      <c r="E1530" s="52">
        <v>44504</v>
      </c>
      <c r="F1530" s="53"/>
      <c r="G1530" s="51"/>
      <c r="H1530" s="65" t="str">
        <f>IFERROR(VLOOKUP(Abfalldokumentation!$B1530,Artikel!A:C,3,FALSE),Abfalldokumentation!$B1530)</f>
        <v>-</v>
      </c>
      <c r="I1530" s="96" t="str">
        <f>VLOOKUP(V1530,'Linien - BU'!A:B,2,FALSE)</f>
        <v>BU3</v>
      </c>
      <c r="J1530" s="97">
        <f t="shared" si="161"/>
        <v>37.200000000000003</v>
      </c>
      <c r="K1530" s="98">
        <f>Abfalldokumentation!$E1530</f>
        <v>44504</v>
      </c>
      <c r="L1530" s="97" t="str">
        <f>IFERROR(IF(AND(OR(Abfalldokumentation!$I1530="BU3",Abfalldokumentation!$I1530="Verkauf"),Abfalldokumentation!$N1530="Schimmel",Abfalldokumentation!$O1530="keinen Abnehmer/kein Schälpersonal"),"Div. Zipfel, ES ohne Verwendung",VLOOKUP(Abfalldokumentation!$M1530,Produktgruppen!A:B,2,FALSE)),"-")</f>
        <v>Rest</v>
      </c>
      <c r="M1530" s="99" t="str">
        <f>IFERROR(VLOOKUP(Abfalldokumentation!$W1530,Artikel!A:C,3,FALSE),Abfalldokumentation!$W1530)</f>
        <v>-</v>
      </c>
      <c r="N1530" s="100" t="str">
        <f>VLOOKUP(D1530,'Liste Gründe'!A:D,2,FALSE)</f>
        <v>Linienbezogen</v>
      </c>
      <c r="O1530" s="98" t="str">
        <f>IF(ISBLANK(F1530),VLOOKUP(Abfalldokumentation!$X1530,'Liste Gründe'!A:D,3,FALSE),F1530)</f>
        <v>Maschinenabfall</v>
      </c>
      <c r="P1530" s="100" t="str">
        <f>IF(ISBLANK(Abfalldokumentation!$G1530),"-",Abfalldokumentation!$G1530)</f>
        <v>-</v>
      </c>
      <c r="Q1530" s="99">
        <f t="shared" si="162"/>
        <v>44</v>
      </c>
      <c r="R1530" s="100" t="str">
        <f t="shared" si="163"/>
        <v>Produkte</v>
      </c>
      <c r="S1530" s="100" t="str">
        <f t="shared" si="164"/>
        <v>BUs</v>
      </c>
      <c r="T1530" s="100" t="str">
        <f t="shared" si="165"/>
        <v>Symptome</v>
      </c>
      <c r="U1530" s="100" t="str">
        <f>IFERROR(VLOOKUP(Abfalldokumentation!$W1530,Kennzahlen!S:U,3,FALSE)*Abfalldokumentation!$J1530,"0")</f>
        <v>0</v>
      </c>
      <c r="V1530" s="99" t="str">
        <f>IF(ISBLANK(A1530),VLOOKUP(Abfalldokumentation!$W1530,'Linien - BU'!R:S,2,FALSE),A1530)</f>
        <v>BU3</v>
      </c>
      <c r="W1530" s="95" t="str">
        <f t="shared" si="166"/>
        <v>-</v>
      </c>
      <c r="X1530" s="108">
        <f t="shared" si="167"/>
        <v>30</v>
      </c>
      <c r="Z1530"/>
      <c r="AA1530"/>
      <c r="AB1530" s="3"/>
      <c r="AC1530" s="34"/>
      <c r="AD1530" s="3"/>
      <c r="AH1530" s="34"/>
      <c r="AK1530" s="3"/>
      <c r="AN1530" s="3"/>
      <c r="AO1530" s="3"/>
      <c r="AP1530" s="3"/>
    </row>
    <row r="1531" spans="1:42" ht="30" customHeight="1" x14ac:dyDescent="0.25">
      <c r="A1531" s="56" t="s">
        <v>9</v>
      </c>
      <c r="B1531" s="57" t="s">
        <v>36</v>
      </c>
      <c r="C1531" s="57">
        <v>44.2</v>
      </c>
      <c r="D1531" s="57">
        <v>30</v>
      </c>
      <c r="E1531" s="58">
        <v>44504</v>
      </c>
      <c r="F1531" s="59"/>
      <c r="G1531" s="57"/>
      <c r="H1531" s="66" t="str">
        <f>IFERROR(VLOOKUP(Abfalldokumentation!$B1531,Artikel!A:C,3,FALSE),Abfalldokumentation!$B1531)</f>
        <v>-</v>
      </c>
      <c r="I1531" s="90" t="str">
        <f>VLOOKUP(V1531,'Linien - BU'!A:B,2,FALSE)</f>
        <v>BU4</v>
      </c>
      <c r="J1531" s="91">
        <f t="shared" si="161"/>
        <v>44.2</v>
      </c>
      <c r="K1531" s="92">
        <f>Abfalldokumentation!$E1531</f>
        <v>44504</v>
      </c>
      <c r="L1531" s="91" t="str">
        <f>IFERROR(IF(AND(OR(Abfalldokumentation!$I1531="BU3",Abfalldokumentation!$I1531="Verkauf"),Abfalldokumentation!$N1531="Schimmel",Abfalldokumentation!$O1531="keinen Abnehmer/kein Schälpersonal"),"Div. Zipfel, ES ohne Verwendung",VLOOKUP(Abfalldokumentation!$M1531,Produktgruppen!A:B,2,FALSE)),"-")</f>
        <v>Rest</v>
      </c>
      <c r="M1531" s="93" t="str">
        <f>IFERROR(VLOOKUP(Abfalldokumentation!$W1531,Artikel!A:C,3,FALSE),Abfalldokumentation!$W1531)</f>
        <v>-</v>
      </c>
      <c r="N1531" s="94" t="str">
        <f>VLOOKUP(D1531,'Liste Gründe'!A:D,2,FALSE)</f>
        <v>Linienbezogen</v>
      </c>
      <c r="O1531" s="92" t="str">
        <f>IF(ISBLANK(F1531),VLOOKUP(Abfalldokumentation!$X1531,'Liste Gründe'!A:D,3,FALSE),F1531)</f>
        <v>Maschinenabfall</v>
      </c>
      <c r="P1531" s="94" t="str">
        <f>IF(ISBLANK(Abfalldokumentation!$G1531),"-",Abfalldokumentation!$G1531)</f>
        <v>-</v>
      </c>
      <c r="Q1531" s="93">
        <f t="shared" si="162"/>
        <v>44</v>
      </c>
      <c r="R1531" s="94" t="str">
        <f t="shared" si="163"/>
        <v>Produkte</v>
      </c>
      <c r="S1531" s="94" t="str">
        <f t="shared" si="164"/>
        <v>BUs</v>
      </c>
      <c r="T1531" s="94" t="str">
        <f t="shared" si="165"/>
        <v>Symptome</v>
      </c>
      <c r="U1531" s="94" t="str">
        <f>IFERROR(VLOOKUP(Abfalldokumentation!$W1531,Kennzahlen!S:U,3,FALSE)*Abfalldokumentation!$J1531,"0")</f>
        <v>0</v>
      </c>
      <c r="V1531" s="93" t="str">
        <f>IF(ISBLANK(A1531),VLOOKUP(Abfalldokumentation!$W1531,'Linien - BU'!R:S,2,FALSE),A1531)</f>
        <v>BU4</v>
      </c>
      <c r="W1531" s="95" t="str">
        <f t="shared" si="166"/>
        <v>-</v>
      </c>
      <c r="X1531" s="108">
        <f t="shared" si="167"/>
        <v>30</v>
      </c>
      <c r="Z1531"/>
      <c r="AA1531"/>
      <c r="AB1531" s="3"/>
      <c r="AC1531" s="34"/>
      <c r="AD1531" s="3"/>
      <c r="AH1531" s="34"/>
      <c r="AK1531" s="3"/>
      <c r="AN1531" s="3"/>
      <c r="AO1531" s="3"/>
      <c r="AP1531" s="3"/>
    </row>
    <row r="1532" spans="1:42" ht="30" customHeight="1" x14ac:dyDescent="0.25">
      <c r="A1532" s="50" t="s">
        <v>140</v>
      </c>
      <c r="B1532" s="51" t="s">
        <v>36</v>
      </c>
      <c r="C1532" s="51">
        <v>14.2</v>
      </c>
      <c r="D1532" s="51">
        <v>74</v>
      </c>
      <c r="E1532" s="52">
        <v>44504</v>
      </c>
      <c r="F1532" s="53"/>
      <c r="G1532" s="51"/>
      <c r="H1532" s="65" t="str">
        <f>IFERROR(VLOOKUP(Abfalldokumentation!$B1532,Artikel!A:C,3,FALSE),Abfalldokumentation!$B1532)</f>
        <v>-</v>
      </c>
      <c r="I1532" s="96" t="str">
        <f>VLOOKUP(V1532,'Linien - BU'!A:B,2,FALSE)</f>
        <v>Rest</v>
      </c>
      <c r="J1532" s="97">
        <f t="shared" si="161"/>
        <v>14.2</v>
      </c>
      <c r="K1532" s="98">
        <f>Abfalldokumentation!$E1532</f>
        <v>44504</v>
      </c>
      <c r="L1532" s="97" t="str">
        <f>IFERROR(IF(AND(OR(Abfalldokumentation!$I1532="BU3",Abfalldokumentation!$I1532="Verkauf"),Abfalldokumentation!$N1532="Schimmel",Abfalldokumentation!$O1532="keinen Abnehmer/kein Schälpersonal"),"Div. Zipfel, ES ohne Verwendung",VLOOKUP(Abfalldokumentation!$M1532,Produktgruppen!A:B,2,FALSE)),"-")</f>
        <v>Rest</v>
      </c>
      <c r="M1532" s="99" t="str">
        <f>IFERROR(VLOOKUP(Abfalldokumentation!$W1532,Artikel!A:C,3,FALSE),Abfalldokumentation!$W1532)</f>
        <v>-</v>
      </c>
      <c r="N1532" s="100" t="str">
        <f>VLOOKUP(D1532,'Liste Gründe'!A:D,2,FALSE)</f>
        <v>Qualitätssicherung</v>
      </c>
      <c r="O1532" s="98" t="str">
        <f>IF(ISBLANK(F1532),VLOOKUP(Abfalldokumentation!$X1532,'Liste Gründe'!A:D,3,FALSE),F1532)</f>
        <v>Sensorik</v>
      </c>
      <c r="P1532" s="100" t="str">
        <f>IF(ISBLANK(Abfalldokumentation!$G1532),"-",Abfalldokumentation!$G1532)</f>
        <v>-</v>
      </c>
      <c r="Q1532" s="99">
        <f t="shared" si="162"/>
        <v>44</v>
      </c>
      <c r="R1532" s="100" t="str">
        <f t="shared" si="163"/>
        <v>Produkte</v>
      </c>
      <c r="S1532" s="100" t="str">
        <f t="shared" si="164"/>
        <v>BUs</v>
      </c>
      <c r="T1532" s="100" t="str">
        <f t="shared" si="165"/>
        <v>Symptome</v>
      </c>
      <c r="U1532" s="100" t="str">
        <f>IFERROR(VLOOKUP(Abfalldokumentation!$W1532,Kennzahlen!S:U,3,FALSE)*Abfalldokumentation!$J1532,"0")</f>
        <v>0</v>
      </c>
      <c r="V1532" s="99" t="str">
        <f>IF(ISBLANK(A1532),VLOOKUP(Abfalldokumentation!$W1532,'Linien - BU'!R:S,2,FALSE),A1532)</f>
        <v>QM</v>
      </c>
      <c r="W1532" s="95" t="str">
        <f t="shared" si="166"/>
        <v>-</v>
      </c>
      <c r="X1532" s="108">
        <f t="shared" si="167"/>
        <v>74</v>
      </c>
      <c r="Z1532"/>
      <c r="AA1532"/>
      <c r="AB1532" s="3"/>
      <c r="AC1532" s="34"/>
      <c r="AD1532" s="3"/>
      <c r="AH1532" s="34"/>
      <c r="AK1532" s="3"/>
      <c r="AN1532" s="3"/>
      <c r="AO1532" s="3"/>
      <c r="AP1532" s="3"/>
    </row>
    <row r="1533" spans="1:42" ht="30" customHeight="1" x14ac:dyDescent="0.25">
      <c r="A1533" s="56" t="s">
        <v>56</v>
      </c>
      <c r="B1533" s="57" t="s">
        <v>36</v>
      </c>
      <c r="C1533" s="57">
        <v>63</v>
      </c>
      <c r="D1533" s="57">
        <v>61</v>
      </c>
      <c r="E1533" s="58">
        <v>44504</v>
      </c>
      <c r="F1533" s="59"/>
      <c r="G1533" s="57"/>
      <c r="H1533" s="66" t="str">
        <f>IFERROR(VLOOKUP(Abfalldokumentation!$B1533,Artikel!A:C,3,FALSE),Abfalldokumentation!$B1533)</f>
        <v>-</v>
      </c>
      <c r="I1533" s="90" t="str">
        <f>VLOOKUP(V1533,'Linien - BU'!A:B,2,FALSE)</f>
        <v>BU3</v>
      </c>
      <c r="J1533" s="91">
        <f t="shared" si="161"/>
        <v>63</v>
      </c>
      <c r="K1533" s="92">
        <f>Abfalldokumentation!$E1533</f>
        <v>44504</v>
      </c>
      <c r="L1533" s="91" t="str">
        <f>IFERROR(IF(AND(OR(Abfalldokumentation!$I1533="BU3",Abfalldokumentation!$I1533="Verkauf"),Abfalldokumentation!$N1533="Schimmel",Abfalldokumentation!$O1533="keinen Abnehmer/kein Schälpersonal"),"Div. Zipfel, ES ohne Verwendung",VLOOKUP(Abfalldokumentation!$M1533,Produktgruppen!A:B,2,FALSE)),"-")</f>
        <v>Rest</v>
      </c>
      <c r="M1533" s="93" t="str">
        <f>IFERROR(VLOOKUP(Abfalldokumentation!$W1533,Artikel!A:C,3,FALSE),Abfalldokumentation!$W1533)</f>
        <v>-</v>
      </c>
      <c r="N1533" s="94" t="str">
        <f>VLOOKUP(D1533,'Liste Gründe'!A:D,2,FALSE)</f>
        <v>keinen Verwendungszweck</v>
      </c>
      <c r="O1533" s="92" t="str">
        <f>IF(ISBLANK(F1533),VLOOKUP(Abfalldokumentation!$X1533,'Liste Gründe'!A:D,3,FALSE),F1533)</f>
        <v>keinen Verwendungszweck</v>
      </c>
      <c r="P1533" s="94" t="str">
        <f>IF(ISBLANK(Abfalldokumentation!$G1533),"-",Abfalldokumentation!$G1533)</f>
        <v>-</v>
      </c>
      <c r="Q1533" s="93">
        <f t="shared" si="162"/>
        <v>44</v>
      </c>
      <c r="R1533" s="94" t="str">
        <f t="shared" si="163"/>
        <v>Produkte</v>
      </c>
      <c r="S1533" s="94" t="str">
        <f t="shared" si="164"/>
        <v>BUs</v>
      </c>
      <c r="T1533" s="94" t="str">
        <f t="shared" si="165"/>
        <v>Symptome</v>
      </c>
      <c r="U1533" s="94" t="str">
        <f>IFERROR(VLOOKUP(Abfalldokumentation!$W1533,Kennzahlen!S:U,3,FALSE)*Abfalldokumentation!$J1533,"0")</f>
        <v>0</v>
      </c>
      <c r="V1533" s="93" t="str">
        <f>IF(ISBLANK(A1533),VLOOKUP(Abfalldokumentation!$W1533,'Linien - BU'!R:S,2,FALSE),A1533)</f>
        <v>WVP</v>
      </c>
      <c r="W1533" s="95" t="str">
        <f t="shared" si="166"/>
        <v>-</v>
      </c>
      <c r="X1533" s="108">
        <f t="shared" si="167"/>
        <v>61</v>
      </c>
      <c r="Z1533"/>
      <c r="AA1533"/>
      <c r="AB1533" s="3"/>
      <c r="AC1533" s="34"/>
      <c r="AD1533" s="3"/>
      <c r="AH1533" s="34"/>
      <c r="AK1533" s="3"/>
      <c r="AN1533" s="3"/>
      <c r="AO1533" s="3"/>
      <c r="AP1533" s="3"/>
    </row>
    <row r="1534" spans="1:42" ht="30" customHeight="1" x14ac:dyDescent="0.25">
      <c r="A1534" s="50" t="s">
        <v>59</v>
      </c>
      <c r="B1534" s="51" t="s">
        <v>36</v>
      </c>
      <c r="C1534" s="51">
        <v>55.8</v>
      </c>
      <c r="D1534" s="51">
        <v>73</v>
      </c>
      <c r="E1534" s="52">
        <v>44504</v>
      </c>
      <c r="F1534" s="53"/>
      <c r="G1534" s="51"/>
      <c r="H1534" s="65" t="str">
        <f>IFERROR(VLOOKUP(Abfalldokumentation!$B1534,Artikel!A:C,3,FALSE),Abfalldokumentation!$B1534)</f>
        <v>-</v>
      </c>
      <c r="I1534" s="96" t="str">
        <f>VLOOKUP(V1534,'Linien - BU'!A:B,2,FALSE)</f>
        <v>Rest</v>
      </c>
      <c r="J1534" s="97">
        <f t="shared" si="161"/>
        <v>55.8</v>
      </c>
      <c r="K1534" s="98">
        <f>Abfalldokumentation!$E1534</f>
        <v>44504</v>
      </c>
      <c r="L1534" s="97" t="str">
        <f>IFERROR(IF(AND(OR(Abfalldokumentation!$I1534="BU3",Abfalldokumentation!$I1534="Verkauf"),Abfalldokumentation!$N1534="Schimmel",Abfalldokumentation!$O1534="keinen Abnehmer/kein Schälpersonal"),"Div. Zipfel, ES ohne Verwendung",VLOOKUP(Abfalldokumentation!$M1534,Produktgruppen!A:B,2,FALSE)),"-")</f>
        <v>Rest</v>
      </c>
      <c r="M1534" s="99" t="str">
        <f>IFERROR(VLOOKUP(Abfalldokumentation!$W1534,Artikel!A:C,3,FALSE),Abfalldokumentation!$W1534)</f>
        <v>-</v>
      </c>
      <c r="N1534" s="100" t="str">
        <f>VLOOKUP(D1534,'Liste Gründe'!A:D,2,FALSE)</f>
        <v>Qualitätssicherung</v>
      </c>
      <c r="O1534" s="98" t="str">
        <f>IF(ISBLANK(F1534),VLOOKUP(Abfalldokumentation!$X1534,'Liste Gründe'!A:D,3,FALSE),F1534)</f>
        <v>Laborproben</v>
      </c>
      <c r="P1534" s="100" t="str">
        <f>IF(ISBLANK(Abfalldokumentation!$G1534),"-",Abfalldokumentation!$G1534)</f>
        <v>-</v>
      </c>
      <c r="Q1534" s="99">
        <f t="shared" si="162"/>
        <v>44</v>
      </c>
      <c r="R1534" s="100" t="str">
        <f t="shared" si="163"/>
        <v>Produkte</v>
      </c>
      <c r="S1534" s="100" t="str">
        <f t="shared" si="164"/>
        <v>BUs</v>
      </c>
      <c r="T1534" s="100" t="str">
        <f t="shared" si="165"/>
        <v>Symptome</v>
      </c>
      <c r="U1534" s="100" t="str">
        <f>IFERROR(VLOOKUP(Abfalldokumentation!$W1534,Kennzahlen!S:U,3,FALSE)*Abfalldokumentation!$J1534,"0")</f>
        <v>0</v>
      </c>
      <c r="V1534" s="99" t="str">
        <f>IF(ISBLANK(A1534),VLOOKUP(Abfalldokumentation!$W1534,'Linien - BU'!R:S,2,FALSE),A1534)</f>
        <v>Labor</v>
      </c>
      <c r="W1534" s="95" t="str">
        <f t="shared" si="166"/>
        <v>-</v>
      </c>
      <c r="X1534" s="108">
        <f t="shared" si="167"/>
        <v>73</v>
      </c>
      <c r="Z1534"/>
      <c r="AA1534"/>
      <c r="AB1534" s="3"/>
      <c r="AC1534" s="34"/>
      <c r="AD1534" s="3"/>
      <c r="AH1534" s="34"/>
      <c r="AK1534" s="3"/>
      <c r="AN1534" s="3"/>
      <c r="AO1534" s="3"/>
      <c r="AP1534" s="3"/>
    </row>
    <row r="1535" spans="1:42" ht="30" customHeight="1" x14ac:dyDescent="0.25">
      <c r="A1535" s="56" t="s">
        <v>8</v>
      </c>
      <c r="B1535" s="57" t="s">
        <v>36</v>
      </c>
      <c r="C1535" s="57">
        <v>41</v>
      </c>
      <c r="D1535" s="57">
        <v>30</v>
      </c>
      <c r="E1535" s="58">
        <v>44504</v>
      </c>
      <c r="F1535" s="59"/>
      <c r="G1535" s="57"/>
      <c r="H1535" s="66" t="str">
        <f>IFERROR(VLOOKUP(Abfalldokumentation!$B1535,Artikel!A:C,3,FALSE),Abfalldokumentation!$B1535)</f>
        <v>-</v>
      </c>
      <c r="I1535" s="90" t="str">
        <f>VLOOKUP(V1535,'Linien - BU'!A:B,2,FALSE)</f>
        <v>BU3</v>
      </c>
      <c r="J1535" s="91">
        <f t="shared" si="161"/>
        <v>41</v>
      </c>
      <c r="K1535" s="92">
        <f>Abfalldokumentation!$E1535</f>
        <v>44504</v>
      </c>
      <c r="L1535" s="91" t="str">
        <f>IFERROR(IF(AND(OR(Abfalldokumentation!$I1535="BU3",Abfalldokumentation!$I1535="Verkauf"),Abfalldokumentation!$N1535="Schimmel",Abfalldokumentation!$O1535="keinen Abnehmer/kein Schälpersonal"),"Div. Zipfel, ES ohne Verwendung",VLOOKUP(Abfalldokumentation!$M1535,Produktgruppen!A:B,2,FALSE)),"-")</f>
        <v>Rest</v>
      </c>
      <c r="M1535" s="93" t="str">
        <f>IFERROR(VLOOKUP(Abfalldokumentation!$W1535,Artikel!A:C,3,FALSE),Abfalldokumentation!$W1535)</f>
        <v>-</v>
      </c>
      <c r="N1535" s="94" t="str">
        <f>VLOOKUP(D1535,'Liste Gründe'!A:D,2,FALSE)</f>
        <v>Linienbezogen</v>
      </c>
      <c r="O1535" s="92" t="str">
        <f>IF(ISBLANK(F1535),VLOOKUP(Abfalldokumentation!$X1535,'Liste Gründe'!A:D,3,FALSE),F1535)</f>
        <v>Maschinenabfall</v>
      </c>
      <c r="P1535" s="94" t="str">
        <f>IF(ISBLANK(Abfalldokumentation!$G1535),"-",Abfalldokumentation!$G1535)</f>
        <v>-</v>
      </c>
      <c r="Q1535" s="93">
        <f t="shared" si="162"/>
        <v>44</v>
      </c>
      <c r="R1535" s="94" t="str">
        <f t="shared" si="163"/>
        <v>Produkte</v>
      </c>
      <c r="S1535" s="94" t="str">
        <f t="shared" si="164"/>
        <v>BUs</v>
      </c>
      <c r="T1535" s="94" t="str">
        <f t="shared" si="165"/>
        <v>Symptome</v>
      </c>
      <c r="U1535" s="94" t="str">
        <f>IFERROR(VLOOKUP(Abfalldokumentation!$W1535,Kennzahlen!S:U,3,FALSE)*Abfalldokumentation!$J1535,"0")</f>
        <v>0</v>
      </c>
      <c r="V1535" s="93" t="str">
        <f>IF(ISBLANK(A1535),VLOOKUP(Abfalldokumentation!$W1535,'Linien - BU'!R:S,2,FALSE),A1535)</f>
        <v>BU3</v>
      </c>
      <c r="W1535" s="95" t="str">
        <f t="shared" si="166"/>
        <v>-</v>
      </c>
      <c r="X1535" s="108">
        <f t="shared" si="167"/>
        <v>30</v>
      </c>
      <c r="Z1535"/>
      <c r="AA1535"/>
      <c r="AB1535" s="3"/>
      <c r="AC1535" s="34"/>
      <c r="AD1535" s="3"/>
      <c r="AH1535" s="34"/>
      <c r="AK1535" s="3"/>
      <c r="AN1535" s="3"/>
      <c r="AO1535" s="3"/>
      <c r="AP1535" s="3"/>
    </row>
    <row r="1536" spans="1:42" ht="30" customHeight="1" x14ac:dyDescent="0.25">
      <c r="A1536" s="50" t="s">
        <v>7</v>
      </c>
      <c r="B1536" s="51" t="s">
        <v>36</v>
      </c>
      <c r="C1536" s="51">
        <v>37.799999999999997</v>
      </c>
      <c r="D1536" s="51">
        <v>30</v>
      </c>
      <c r="E1536" s="52">
        <v>44504</v>
      </c>
      <c r="F1536" s="53"/>
      <c r="G1536" s="51"/>
      <c r="H1536" s="65" t="str">
        <f>IFERROR(VLOOKUP(Abfalldokumentation!$B1536,Artikel!A:C,3,FALSE),Abfalldokumentation!$B1536)</f>
        <v>-</v>
      </c>
      <c r="I1536" s="96" t="str">
        <f>VLOOKUP(V1536,'Linien - BU'!A:B,2,FALSE)</f>
        <v>BU2</v>
      </c>
      <c r="J1536" s="97">
        <f t="shared" si="161"/>
        <v>37.799999999999997</v>
      </c>
      <c r="K1536" s="98">
        <f>Abfalldokumentation!$E1536</f>
        <v>44504</v>
      </c>
      <c r="L1536" s="97" t="str">
        <f>IFERROR(IF(AND(OR(Abfalldokumentation!$I1536="BU3",Abfalldokumentation!$I1536="Verkauf"),Abfalldokumentation!$N1536="Schimmel",Abfalldokumentation!$O1536="keinen Abnehmer/kein Schälpersonal"),"Div. Zipfel, ES ohne Verwendung",VLOOKUP(Abfalldokumentation!$M1536,Produktgruppen!A:B,2,FALSE)),"-")</f>
        <v>Rest</v>
      </c>
      <c r="M1536" s="99" t="str">
        <f>IFERROR(VLOOKUP(Abfalldokumentation!$W1536,Artikel!A:C,3,FALSE),Abfalldokumentation!$W1536)</f>
        <v>-</v>
      </c>
      <c r="N1536" s="100" t="str">
        <f>VLOOKUP(D1536,'Liste Gründe'!A:D,2,FALSE)</f>
        <v>Linienbezogen</v>
      </c>
      <c r="O1536" s="98" t="str">
        <f>IF(ISBLANK(F1536),VLOOKUP(Abfalldokumentation!$X1536,'Liste Gründe'!A:D,3,FALSE),F1536)</f>
        <v>Maschinenabfall</v>
      </c>
      <c r="P1536" s="100" t="str">
        <f>IF(ISBLANK(Abfalldokumentation!$G1536),"-",Abfalldokumentation!$G1536)</f>
        <v>-</v>
      </c>
      <c r="Q1536" s="99">
        <f t="shared" si="162"/>
        <v>44</v>
      </c>
      <c r="R1536" s="100" t="str">
        <f t="shared" si="163"/>
        <v>Produkte</v>
      </c>
      <c r="S1536" s="100" t="str">
        <f t="shared" si="164"/>
        <v>BUs</v>
      </c>
      <c r="T1536" s="100" t="str">
        <f t="shared" si="165"/>
        <v>Symptome</v>
      </c>
      <c r="U1536" s="100" t="str">
        <f>IFERROR(VLOOKUP(Abfalldokumentation!$W1536,Kennzahlen!S:U,3,FALSE)*Abfalldokumentation!$J1536,"0")</f>
        <v>0</v>
      </c>
      <c r="V1536" s="99" t="str">
        <f>IF(ISBLANK(A1536),VLOOKUP(Abfalldokumentation!$W1536,'Linien - BU'!R:S,2,FALSE),A1536)</f>
        <v>BU2</v>
      </c>
      <c r="W1536" s="95" t="str">
        <f t="shared" si="166"/>
        <v>-</v>
      </c>
      <c r="X1536" s="108">
        <f t="shared" si="167"/>
        <v>30</v>
      </c>
      <c r="Z1536"/>
      <c r="AA1536"/>
      <c r="AB1536" s="3"/>
      <c r="AC1536" s="34"/>
      <c r="AD1536" s="3"/>
      <c r="AH1536" s="34"/>
      <c r="AK1536" s="3"/>
      <c r="AN1536" s="3"/>
      <c r="AO1536" s="3"/>
      <c r="AP1536" s="3"/>
    </row>
    <row r="1537" spans="1:42" ht="30" customHeight="1" x14ac:dyDescent="0.25">
      <c r="A1537" s="56" t="s">
        <v>59</v>
      </c>
      <c r="B1537" s="57" t="s">
        <v>36</v>
      </c>
      <c r="C1537" s="57">
        <v>68.8</v>
      </c>
      <c r="D1537" s="57">
        <v>70</v>
      </c>
      <c r="E1537" s="58">
        <v>44504</v>
      </c>
      <c r="F1537" s="59"/>
      <c r="G1537" s="57"/>
      <c r="H1537" s="66" t="str">
        <f>IFERROR(VLOOKUP(Abfalldokumentation!$B1537,Artikel!A:C,3,FALSE),Abfalldokumentation!$B1537)</f>
        <v>-</v>
      </c>
      <c r="I1537" s="90" t="str">
        <f>VLOOKUP(V1537,'Linien - BU'!A:B,2,FALSE)</f>
        <v>Rest</v>
      </c>
      <c r="J1537" s="91">
        <f t="shared" si="161"/>
        <v>68.8</v>
      </c>
      <c r="K1537" s="92">
        <f>Abfalldokumentation!$E1537</f>
        <v>44504</v>
      </c>
      <c r="L1537" s="91" t="str">
        <f>IFERROR(IF(AND(OR(Abfalldokumentation!$I1537="BU3",Abfalldokumentation!$I1537="Verkauf"),Abfalldokumentation!$N1537="Schimmel",Abfalldokumentation!$O1537="keinen Abnehmer/kein Schälpersonal"),"Div. Zipfel, ES ohne Verwendung",VLOOKUP(Abfalldokumentation!$M1537,Produktgruppen!A:B,2,FALSE)),"-")</f>
        <v>Rest</v>
      </c>
      <c r="M1537" s="93" t="str">
        <f>IFERROR(VLOOKUP(Abfalldokumentation!$W1537,Artikel!A:C,3,FALSE),Abfalldokumentation!$W1537)</f>
        <v>-</v>
      </c>
      <c r="N1537" s="94" t="str">
        <f>VLOOKUP(D1537,'Liste Gründe'!A:D,2,FALSE)</f>
        <v>Qualitätssicherung</v>
      </c>
      <c r="O1537" s="92" t="str">
        <f>IF(ISBLANK(F1537),VLOOKUP(Abfalldokumentation!$X1537,'Liste Gründe'!A:D,3,FALSE),F1537)</f>
        <v>Rückstellproben</v>
      </c>
      <c r="P1537" s="94" t="str">
        <f>IF(ISBLANK(Abfalldokumentation!$G1537),"-",Abfalldokumentation!$G1537)</f>
        <v>-</v>
      </c>
      <c r="Q1537" s="93">
        <f t="shared" si="162"/>
        <v>44</v>
      </c>
      <c r="R1537" s="94" t="str">
        <f t="shared" si="163"/>
        <v>Produkte</v>
      </c>
      <c r="S1537" s="94" t="str">
        <f t="shared" si="164"/>
        <v>BUs</v>
      </c>
      <c r="T1537" s="94" t="str">
        <f t="shared" si="165"/>
        <v>Symptome</v>
      </c>
      <c r="U1537" s="94" t="str">
        <f>IFERROR(VLOOKUP(Abfalldokumentation!$W1537,Kennzahlen!S:U,3,FALSE)*Abfalldokumentation!$J1537,"0")</f>
        <v>0</v>
      </c>
      <c r="V1537" s="93" t="str">
        <f>IF(ISBLANK(A1537),VLOOKUP(Abfalldokumentation!$W1537,'Linien - BU'!R:S,2,FALSE),A1537)</f>
        <v>Labor</v>
      </c>
      <c r="W1537" s="95" t="str">
        <f t="shared" si="166"/>
        <v>-</v>
      </c>
      <c r="X1537" s="108">
        <f t="shared" si="167"/>
        <v>70</v>
      </c>
      <c r="Z1537"/>
      <c r="AA1537"/>
      <c r="AB1537" s="3"/>
      <c r="AC1537" s="34"/>
      <c r="AD1537" s="3"/>
      <c r="AH1537" s="34"/>
      <c r="AK1537" s="3"/>
      <c r="AN1537" s="3"/>
      <c r="AO1537" s="3"/>
      <c r="AP1537" s="3"/>
    </row>
    <row r="1538" spans="1:42" ht="30" customHeight="1" x14ac:dyDescent="0.25">
      <c r="A1538" s="50" t="s">
        <v>59</v>
      </c>
      <c r="B1538" s="51" t="s">
        <v>36</v>
      </c>
      <c r="C1538" s="51">
        <v>2.6</v>
      </c>
      <c r="D1538" s="51">
        <v>74</v>
      </c>
      <c r="E1538" s="52">
        <v>44504</v>
      </c>
      <c r="F1538" s="53"/>
      <c r="G1538" s="51"/>
      <c r="H1538" s="65" t="str">
        <f>IFERROR(VLOOKUP(Abfalldokumentation!$B1538,Artikel!A:C,3,FALSE),Abfalldokumentation!$B1538)</f>
        <v>-</v>
      </c>
      <c r="I1538" s="96" t="str">
        <f>VLOOKUP(V1538,'Linien - BU'!A:B,2,FALSE)</f>
        <v>Rest</v>
      </c>
      <c r="J1538" s="97">
        <f t="shared" ref="J1538:J1601" si="168">C1538</f>
        <v>2.6</v>
      </c>
      <c r="K1538" s="98">
        <f>Abfalldokumentation!$E1538</f>
        <v>44504</v>
      </c>
      <c r="L1538" s="97" t="str">
        <f>IFERROR(IF(AND(OR(Abfalldokumentation!$I1538="BU3",Abfalldokumentation!$I1538="Verkauf"),Abfalldokumentation!$N1538="Schimmel",Abfalldokumentation!$O1538="keinen Abnehmer/kein Schälpersonal"),"Div. Zipfel, ES ohne Verwendung",VLOOKUP(Abfalldokumentation!$M1538,Produktgruppen!A:B,2,FALSE)),"-")</f>
        <v>Rest</v>
      </c>
      <c r="M1538" s="99" t="str">
        <f>IFERROR(VLOOKUP(Abfalldokumentation!$W1538,Artikel!A:C,3,FALSE),Abfalldokumentation!$W1538)</f>
        <v>-</v>
      </c>
      <c r="N1538" s="100" t="str">
        <f>VLOOKUP(D1538,'Liste Gründe'!A:D,2,FALSE)</f>
        <v>Qualitätssicherung</v>
      </c>
      <c r="O1538" s="98" t="str">
        <f>IF(ISBLANK(F1538),VLOOKUP(Abfalldokumentation!$X1538,'Liste Gründe'!A:D,3,FALSE),F1538)</f>
        <v>Sensorik</v>
      </c>
      <c r="P1538" s="100" t="str">
        <f>IF(ISBLANK(Abfalldokumentation!$G1538),"-",Abfalldokumentation!$G1538)</f>
        <v>-</v>
      </c>
      <c r="Q1538" s="99">
        <f t="shared" ref="Q1538:Q1601" si="169">_xlfn.ISOWEEKNUM(K1538)</f>
        <v>44</v>
      </c>
      <c r="R1538" s="100" t="str">
        <f t="shared" ref="R1538:R1601" si="170">"Produkte"</f>
        <v>Produkte</v>
      </c>
      <c r="S1538" s="100" t="str">
        <f t="shared" ref="S1538:S1601" si="171">"BUs"</f>
        <v>BUs</v>
      </c>
      <c r="T1538" s="100" t="str">
        <f t="shared" ref="T1538:T1601" si="172">"Symptome"</f>
        <v>Symptome</v>
      </c>
      <c r="U1538" s="100" t="str">
        <f>IFERROR(VLOOKUP(Abfalldokumentation!$W1538,Kennzahlen!S:U,3,FALSE)*Abfalldokumentation!$J1538,"0")</f>
        <v>0</v>
      </c>
      <c r="V1538" s="99" t="str">
        <f>IF(ISBLANK(A1538),VLOOKUP(Abfalldokumentation!$W1538,'Linien - BU'!R:S,2,FALSE),A1538)</f>
        <v>Labor</v>
      </c>
      <c r="W1538" s="95" t="str">
        <f t="shared" ref="W1538:W1601" si="173">B1538</f>
        <v>-</v>
      </c>
      <c r="X1538" s="108">
        <f t="shared" ref="X1538:X1601" si="174">D1538</f>
        <v>74</v>
      </c>
      <c r="Z1538"/>
      <c r="AA1538"/>
      <c r="AB1538" s="3"/>
      <c r="AC1538" s="34"/>
      <c r="AD1538" s="3"/>
      <c r="AH1538" s="34"/>
      <c r="AK1538" s="3"/>
      <c r="AN1538" s="3"/>
      <c r="AO1538" s="3"/>
      <c r="AP1538" s="3"/>
    </row>
    <row r="1539" spans="1:42" ht="30" customHeight="1" x14ac:dyDescent="0.25">
      <c r="A1539" s="56" t="s">
        <v>56</v>
      </c>
      <c r="B1539" s="57" t="s">
        <v>36</v>
      </c>
      <c r="C1539" s="57">
        <v>10</v>
      </c>
      <c r="D1539" s="57">
        <v>61</v>
      </c>
      <c r="E1539" s="58">
        <v>44504</v>
      </c>
      <c r="F1539" s="59"/>
      <c r="G1539" s="57"/>
      <c r="H1539" s="66" t="str">
        <f>IFERROR(VLOOKUP(Abfalldokumentation!$B1539,Artikel!A:C,3,FALSE),Abfalldokumentation!$B1539)</f>
        <v>-</v>
      </c>
      <c r="I1539" s="90" t="str">
        <f>VLOOKUP(V1539,'Linien - BU'!A:B,2,FALSE)</f>
        <v>BU3</v>
      </c>
      <c r="J1539" s="91">
        <f t="shared" si="168"/>
        <v>10</v>
      </c>
      <c r="K1539" s="92">
        <f>Abfalldokumentation!$E1539</f>
        <v>44504</v>
      </c>
      <c r="L1539" s="91" t="str">
        <f>IFERROR(IF(AND(OR(Abfalldokumentation!$I1539="BU3",Abfalldokumentation!$I1539="Verkauf"),Abfalldokumentation!$N1539="Schimmel",Abfalldokumentation!$O1539="keinen Abnehmer/kein Schälpersonal"),"Div. Zipfel, ES ohne Verwendung",VLOOKUP(Abfalldokumentation!$M1539,Produktgruppen!A:B,2,FALSE)),"-")</f>
        <v>Rest</v>
      </c>
      <c r="M1539" s="93" t="str">
        <f>IFERROR(VLOOKUP(Abfalldokumentation!$W1539,Artikel!A:C,3,FALSE),Abfalldokumentation!$W1539)</f>
        <v>-</v>
      </c>
      <c r="N1539" s="94" t="str">
        <f>VLOOKUP(D1539,'Liste Gründe'!A:D,2,FALSE)</f>
        <v>keinen Verwendungszweck</v>
      </c>
      <c r="O1539" s="92" t="str">
        <f>IF(ISBLANK(F1539),VLOOKUP(Abfalldokumentation!$X1539,'Liste Gründe'!A:D,3,FALSE),F1539)</f>
        <v>keinen Verwendungszweck</v>
      </c>
      <c r="P1539" s="94" t="str">
        <f>IF(ISBLANK(Abfalldokumentation!$G1539),"-",Abfalldokumentation!$G1539)</f>
        <v>-</v>
      </c>
      <c r="Q1539" s="93">
        <f t="shared" si="169"/>
        <v>44</v>
      </c>
      <c r="R1539" s="94" t="str">
        <f t="shared" si="170"/>
        <v>Produkte</v>
      </c>
      <c r="S1539" s="94" t="str">
        <f t="shared" si="171"/>
        <v>BUs</v>
      </c>
      <c r="T1539" s="94" t="str">
        <f t="shared" si="172"/>
        <v>Symptome</v>
      </c>
      <c r="U1539" s="94" t="str">
        <f>IFERROR(VLOOKUP(Abfalldokumentation!$W1539,Kennzahlen!S:U,3,FALSE)*Abfalldokumentation!$J1539,"0")</f>
        <v>0</v>
      </c>
      <c r="V1539" s="93" t="str">
        <f>IF(ISBLANK(A1539),VLOOKUP(Abfalldokumentation!$W1539,'Linien - BU'!R:S,2,FALSE),A1539)</f>
        <v>WVP</v>
      </c>
      <c r="W1539" s="95" t="str">
        <f t="shared" si="173"/>
        <v>-</v>
      </c>
      <c r="X1539" s="108">
        <f t="shared" si="174"/>
        <v>61</v>
      </c>
      <c r="Z1539"/>
      <c r="AA1539"/>
      <c r="AB1539" s="3"/>
      <c r="AC1539" s="34"/>
      <c r="AD1539" s="3"/>
      <c r="AH1539" s="34"/>
      <c r="AK1539" s="3"/>
      <c r="AN1539" s="3"/>
      <c r="AO1539" s="3"/>
      <c r="AP1539" s="3"/>
    </row>
    <row r="1540" spans="1:42" ht="30" customHeight="1" x14ac:dyDescent="0.25">
      <c r="A1540" s="50" t="s">
        <v>74</v>
      </c>
      <c r="B1540" s="51">
        <v>23000052</v>
      </c>
      <c r="C1540" s="51">
        <v>15</v>
      </c>
      <c r="D1540" s="51">
        <v>32</v>
      </c>
      <c r="E1540" s="52">
        <v>44505</v>
      </c>
      <c r="F1540" s="53"/>
      <c r="G1540" s="51"/>
      <c r="H1540" s="65" t="str">
        <f>IFERROR(VLOOKUP(Abfalldokumentation!$B1540,Artikel!A:C,3,FALSE),Abfalldokumentation!$B1540)</f>
        <v>Gorgonzola Dolce DOP</v>
      </c>
      <c r="I1540" s="96" t="str">
        <f>VLOOKUP(V1540,'Linien - BU'!A:B,2,FALSE)</f>
        <v>BU1</v>
      </c>
      <c r="J1540" s="97">
        <f t="shared" si="168"/>
        <v>15</v>
      </c>
      <c r="K1540" s="98">
        <f>Abfalldokumentation!$E1540</f>
        <v>44505</v>
      </c>
      <c r="L1540" s="97" t="str">
        <f>IFERROR(IF(AND(OR(Abfalldokumentation!$I1540="BU3",Abfalldokumentation!$I1540="Verkauf"),Abfalldokumentation!$N1540="Schimmel",Abfalldokumentation!$O1540="keinen Abnehmer/kein Schälpersonal"),"Div. Zipfel, ES ohne Verwendung",VLOOKUP(Abfalldokumentation!$M1540,Produktgruppen!A:B,2,FALSE)),"-")</f>
        <v>-</v>
      </c>
      <c r="M1540" s="99" t="str">
        <f>IFERROR(VLOOKUP(Abfalldokumentation!$W1540,Artikel!A:C,3,FALSE),Abfalldokumentation!$W1540)</f>
        <v>Gorgonzola Dolce DOP</v>
      </c>
      <c r="N1540" s="100" t="str">
        <f>VLOOKUP(D1540,'Liste Gründe'!A:D,2,FALSE)</f>
        <v>Linienbezogen</v>
      </c>
      <c r="O1540" s="98" t="str">
        <f>IF(ISBLANK(F1540),VLOOKUP(Abfalldokumentation!$X1540,'Liste Gründe'!A:D,3,FALSE),F1540)</f>
        <v>aus Hand gerutscht</v>
      </c>
      <c r="P1540" s="100" t="str">
        <f>IF(ISBLANK(Abfalldokumentation!$G1540),"-",Abfalldokumentation!$G1540)</f>
        <v>-</v>
      </c>
      <c r="Q1540" s="99">
        <f t="shared" si="169"/>
        <v>44</v>
      </c>
      <c r="R1540" s="100" t="str">
        <f t="shared" si="170"/>
        <v>Produkte</v>
      </c>
      <c r="S1540" s="100" t="str">
        <f t="shared" si="171"/>
        <v>BUs</v>
      </c>
      <c r="T1540" s="100" t="str">
        <f t="shared" si="172"/>
        <v>Symptome</v>
      </c>
      <c r="U1540" s="100" t="str">
        <f>IFERROR(VLOOKUP(Abfalldokumentation!$W1540,Kennzahlen!S:U,3,FALSE)*Abfalldokumentation!$J1540,"0")</f>
        <v>0</v>
      </c>
      <c r="V1540" s="99" t="str">
        <f>IF(ISBLANK(A1540),VLOOKUP(Abfalldokumentation!$W1540,'Linien - BU'!R:S,2,FALSE),A1540)</f>
        <v>RWV</v>
      </c>
      <c r="W1540" s="95">
        <f t="shared" si="173"/>
        <v>23000052</v>
      </c>
      <c r="X1540" s="108">
        <f t="shared" si="174"/>
        <v>32</v>
      </c>
      <c r="Z1540"/>
      <c r="AA1540"/>
      <c r="AB1540" s="3"/>
      <c r="AC1540" s="34"/>
      <c r="AD1540" s="3"/>
      <c r="AH1540" s="34"/>
      <c r="AK1540" s="3"/>
      <c r="AN1540" s="3"/>
      <c r="AO1540" s="3"/>
      <c r="AP1540" s="3"/>
    </row>
    <row r="1541" spans="1:42" ht="30" customHeight="1" x14ac:dyDescent="0.25">
      <c r="A1541" s="56" t="s">
        <v>8</v>
      </c>
      <c r="B1541" s="57">
        <v>29500730</v>
      </c>
      <c r="C1541" s="57">
        <v>282</v>
      </c>
      <c r="D1541" s="57">
        <v>12</v>
      </c>
      <c r="E1541" s="58">
        <v>44505</v>
      </c>
      <c r="F1541" s="59"/>
      <c r="G1541" s="57"/>
      <c r="H1541" s="66" t="str">
        <f>IFERROR(VLOOKUP(Abfalldokumentation!$B1541,Artikel!A:C,3,FALSE),Abfalldokumentation!$B1541)</f>
        <v>ABS Mozzarella 46%</v>
      </c>
      <c r="I1541" s="90" t="str">
        <f>VLOOKUP(V1541,'Linien - BU'!A:B,2,FALSE)</f>
        <v>BU3</v>
      </c>
      <c r="J1541" s="91">
        <f t="shared" si="168"/>
        <v>282</v>
      </c>
      <c r="K1541" s="92">
        <f>Abfalldokumentation!$E1541</f>
        <v>44505</v>
      </c>
      <c r="L1541" s="91" t="str">
        <f>IFERROR(IF(AND(OR(Abfalldokumentation!$I1541="BU3",Abfalldokumentation!$I1541="Verkauf"),Abfalldokumentation!$N1541="Schimmel",Abfalldokumentation!$O1541="keinen Abnehmer/kein Schälpersonal"),"Div. Zipfel, ES ohne Verwendung",VLOOKUP(Abfalldokumentation!$M1541,Produktgruppen!A:B,2,FALSE)),"-")</f>
        <v>-</v>
      </c>
      <c r="M1541" s="93" t="str">
        <f>IFERROR(VLOOKUP(Abfalldokumentation!$W1541,Artikel!A:C,3,FALSE),Abfalldokumentation!$W1541)</f>
        <v>ABS Mozzarella 46%</v>
      </c>
      <c r="N1541" s="94" t="str">
        <f>VLOOKUP(D1541,'Liste Gründe'!A:D,2,FALSE)</f>
        <v>Schimmel</v>
      </c>
      <c r="O1541" s="92" t="str">
        <f>IF(ISBLANK(F1541),VLOOKUP(Abfalldokumentation!$X1541,'Liste Gründe'!A:D,3,FALSE),F1541)</f>
        <v>Schimmel</v>
      </c>
      <c r="P1541" s="94" t="str">
        <f>IF(ISBLANK(Abfalldokumentation!$G1541),"-",Abfalldokumentation!$G1541)</f>
        <v>-</v>
      </c>
      <c r="Q1541" s="93">
        <f t="shared" si="169"/>
        <v>44</v>
      </c>
      <c r="R1541" s="94" t="str">
        <f t="shared" si="170"/>
        <v>Produkte</v>
      </c>
      <c r="S1541" s="94" t="str">
        <f t="shared" si="171"/>
        <v>BUs</v>
      </c>
      <c r="T1541" s="94" t="str">
        <f t="shared" si="172"/>
        <v>Symptome</v>
      </c>
      <c r="U1541" s="94" t="str">
        <f>IFERROR(VLOOKUP(Abfalldokumentation!$W1541,Kennzahlen!S:U,3,FALSE)*Abfalldokumentation!$J1541,"0")</f>
        <v>0</v>
      </c>
      <c r="V1541" s="93" t="str">
        <f>IF(ISBLANK(A1541),VLOOKUP(Abfalldokumentation!$W1541,'Linien - BU'!R:S,2,FALSE),A1541)</f>
        <v>BU3</v>
      </c>
      <c r="W1541" s="95">
        <f t="shared" si="173"/>
        <v>29500730</v>
      </c>
      <c r="X1541" s="108">
        <f t="shared" si="174"/>
        <v>12</v>
      </c>
      <c r="Z1541"/>
      <c r="AA1541"/>
      <c r="AB1541" s="3"/>
      <c r="AC1541" s="34"/>
      <c r="AD1541" s="3"/>
      <c r="AH1541" s="34"/>
      <c r="AK1541" s="3"/>
      <c r="AN1541" s="3"/>
      <c r="AO1541" s="3"/>
      <c r="AP1541" s="3"/>
    </row>
    <row r="1542" spans="1:42" ht="30" customHeight="1" x14ac:dyDescent="0.25">
      <c r="A1542" s="50" t="s">
        <v>8</v>
      </c>
      <c r="B1542" s="51">
        <v>29501003</v>
      </c>
      <c r="C1542" s="51">
        <v>14</v>
      </c>
      <c r="D1542" s="51">
        <v>81</v>
      </c>
      <c r="E1542" s="52">
        <v>44505</v>
      </c>
      <c r="F1542" s="53"/>
      <c r="G1542" s="51"/>
      <c r="H1542" s="65" t="str">
        <f>IFERROR(VLOOKUP(Abfalldokumentation!$B1542,Artikel!A:C,3,FALSE),Abfalldokumentation!$B1542)</f>
        <v>ABS CHED-PF-KRÄUK gemis</v>
      </c>
      <c r="I1542" s="96" t="str">
        <f>VLOOKUP(V1542,'Linien - BU'!A:B,2,FALSE)</f>
        <v>BU3</v>
      </c>
      <c r="J1542" s="97">
        <f t="shared" si="168"/>
        <v>14</v>
      </c>
      <c r="K1542" s="98">
        <f>Abfalldokumentation!$E1542</f>
        <v>44505</v>
      </c>
      <c r="L1542" s="97" t="str">
        <f>IFERROR(IF(AND(OR(Abfalldokumentation!$I1542="BU3",Abfalldokumentation!$I1542="Verkauf"),Abfalldokumentation!$N1542="Schimmel",Abfalldokumentation!$O1542="keinen Abnehmer/kein Schälpersonal"),"Div. Zipfel, ES ohne Verwendung",VLOOKUP(Abfalldokumentation!$M1542,Produktgruppen!A:B,2,FALSE)),"-")</f>
        <v>ABS</v>
      </c>
      <c r="M1542" s="99" t="str">
        <f>IFERROR(VLOOKUP(Abfalldokumentation!$W1542,Artikel!A:C,3,FALSE),Abfalldokumentation!$W1542)</f>
        <v>ABS CHED-PF-KRÄUK gemis</v>
      </c>
      <c r="N1542" s="100" t="str">
        <f>VLOOKUP(D1542,'Liste Gründe'!A:D,2,FALSE)</f>
        <v>Linienbezogen</v>
      </c>
      <c r="O1542" s="98" t="str">
        <f>IF(ISBLANK(F1542),VLOOKUP(Abfalldokumentation!$X1542,'Liste Gründe'!A:D,3,FALSE),F1542)</f>
        <v>gemischtes Produkt</v>
      </c>
      <c r="P1542" s="100" t="str">
        <f>IF(ISBLANK(Abfalldokumentation!$G1542),"-",Abfalldokumentation!$G1542)</f>
        <v>-</v>
      </c>
      <c r="Q1542" s="99">
        <f t="shared" si="169"/>
        <v>44</v>
      </c>
      <c r="R1542" s="100" t="str">
        <f t="shared" si="170"/>
        <v>Produkte</v>
      </c>
      <c r="S1542" s="100" t="str">
        <f t="shared" si="171"/>
        <v>BUs</v>
      </c>
      <c r="T1542" s="100" t="str">
        <f t="shared" si="172"/>
        <v>Symptome</v>
      </c>
      <c r="U1542" s="100">
        <f>IFERROR(VLOOKUP(Abfalldokumentation!$W1542,Kennzahlen!S:U,3,FALSE)*Abfalldokumentation!$J1542,"0")</f>
        <v>14</v>
      </c>
      <c r="V1542" s="99" t="str">
        <f>IF(ISBLANK(A1542),VLOOKUP(Abfalldokumentation!$W1542,'Linien - BU'!R:S,2,FALSE),A1542)</f>
        <v>BU3</v>
      </c>
      <c r="W1542" s="95">
        <f t="shared" si="173"/>
        <v>29501003</v>
      </c>
      <c r="X1542" s="108">
        <f t="shared" si="174"/>
        <v>81</v>
      </c>
      <c r="Z1542"/>
      <c r="AA1542"/>
      <c r="AB1542" s="3"/>
      <c r="AC1542" s="34"/>
      <c r="AD1542" s="3"/>
      <c r="AH1542" s="34"/>
      <c r="AK1542" s="3"/>
      <c r="AN1542" s="3"/>
      <c r="AO1542" s="3"/>
      <c r="AP1542" s="3"/>
    </row>
    <row r="1543" spans="1:42" ht="30" customHeight="1" x14ac:dyDescent="0.25">
      <c r="A1543" s="56" t="s">
        <v>8</v>
      </c>
      <c r="B1543" s="57">
        <v>29501032</v>
      </c>
      <c r="C1543" s="57">
        <v>32</v>
      </c>
      <c r="D1543" s="57">
        <v>42</v>
      </c>
      <c r="E1543" s="58">
        <v>44505</v>
      </c>
      <c r="F1543" s="59"/>
      <c r="G1543" s="57"/>
      <c r="H1543" s="66" t="str">
        <f>IFERROR(VLOOKUP(Abfalldokumentation!$B1543,Artikel!A:C,3,FALSE),Abfalldokumentation!$B1543)</f>
        <v>ABS CHED-ROT MIT ß-CARO</v>
      </c>
      <c r="I1543" s="90" t="str">
        <f>VLOOKUP(V1543,'Linien - BU'!A:B,2,FALSE)</f>
        <v>BU3</v>
      </c>
      <c r="J1543" s="91">
        <f t="shared" si="168"/>
        <v>32</v>
      </c>
      <c r="K1543" s="92">
        <f>Abfalldokumentation!$E1543</f>
        <v>44505</v>
      </c>
      <c r="L1543" s="91" t="str">
        <f>IFERROR(IF(AND(OR(Abfalldokumentation!$I1543="BU3",Abfalldokumentation!$I1543="Verkauf"),Abfalldokumentation!$N1543="Schimmel",Abfalldokumentation!$O1543="keinen Abnehmer/kein Schälpersonal"),"Div. Zipfel, ES ohne Verwendung",VLOOKUP(Abfalldokumentation!$M1543,Produktgruppen!A:B,2,FALSE)),"-")</f>
        <v>ABS</v>
      </c>
      <c r="M1543" s="93" t="str">
        <f>IFERROR(VLOOKUP(Abfalldokumentation!$W1543,Artikel!A:C,3,FALSE),Abfalldokumentation!$W1543)</f>
        <v>ABS CHED-ROT MIT ß-CARO</v>
      </c>
      <c r="N1543" s="94" t="str">
        <f>VLOOKUP(D1543,'Liste Gründe'!A:D,2,FALSE)</f>
        <v>Rest</v>
      </c>
      <c r="O1543" s="92" t="str">
        <f>IF(ISBLANK(F1543),VLOOKUP(Abfalldokumentation!$X1543,'Liste Gründe'!A:D,3,FALSE),F1543)</f>
        <v>Schmutz</v>
      </c>
      <c r="P1543" s="94" t="str">
        <f>IF(ISBLANK(Abfalldokumentation!$G1543),"-",Abfalldokumentation!$G1543)</f>
        <v>-</v>
      </c>
      <c r="Q1543" s="93">
        <f t="shared" si="169"/>
        <v>44</v>
      </c>
      <c r="R1543" s="94" t="str">
        <f t="shared" si="170"/>
        <v>Produkte</v>
      </c>
      <c r="S1543" s="94" t="str">
        <f t="shared" si="171"/>
        <v>BUs</v>
      </c>
      <c r="T1543" s="94" t="str">
        <f t="shared" si="172"/>
        <v>Symptome</v>
      </c>
      <c r="U1543" s="94">
        <f>IFERROR(VLOOKUP(Abfalldokumentation!$W1543,Kennzahlen!S:U,3,FALSE)*Abfalldokumentation!$J1543,"0")</f>
        <v>32</v>
      </c>
      <c r="V1543" s="93" t="str">
        <f>IF(ISBLANK(A1543),VLOOKUP(Abfalldokumentation!$W1543,'Linien - BU'!R:S,2,FALSE),A1543)</f>
        <v>BU3</v>
      </c>
      <c r="W1543" s="95">
        <f t="shared" si="173"/>
        <v>29501032</v>
      </c>
      <c r="X1543" s="108">
        <f t="shared" si="174"/>
        <v>42</v>
      </c>
      <c r="Z1543"/>
      <c r="AA1543"/>
      <c r="AB1543" s="3"/>
      <c r="AC1543" s="34"/>
      <c r="AD1543" s="3"/>
      <c r="AH1543" s="34"/>
      <c r="AK1543" s="3"/>
      <c r="AN1543" s="3"/>
      <c r="AO1543" s="3"/>
      <c r="AP1543" s="3"/>
    </row>
    <row r="1544" spans="1:42" ht="30" customHeight="1" x14ac:dyDescent="0.25">
      <c r="A1544" s="50">
        <v>3100</v>
      </c>
      <c r="B1544" s="51">
        <v>31900002</v>
      </c>
      <c r="C1544" s="51">
        <v>40</v>
      </c>
      <c r="D1544" s="51">
        <v>20</v>
      </c>
      <c r="E1544" s="52">
        <v>44505</v>
      </c>
      <c r="F1544" s="53"/>
      <c r="G1544" s="51"/>
      <c r="H1544" s="65" t="str">
        <f>IFERROR(VLOOKUP(Abfalldokumentation!$B1544,Artikel!A:C,3,FALSE),Abfalldokumentation!$B1544)</f>
        <v>VEG-SCH WÜRZIG  7,2KG</v>
      </c>
      <c r="I1544" s="96" t="str">
        <f>VLOOKUP(V1544,'Linien - BU'!A:B,2,FALSE)</f>
        <v>BU1</v>
      </c>
      <c r="J1544" s="97">
        <f t="shared" si="168"/>
        <v>40</v>
      </c>
      <c r="K1544" s="98">
        <f>Abfalldokumentation!$E1544</f>
        <v>44505</v>
      </c>
      <c r="L1544" s="97" t="str">
        <f>IFERROR(IF(AND(OR(Abfalldokumentation!$I1544="BU3",Abfalldokumentation!$I1544="Verkauf"),Abfalldokumentation!$N1544="Schimmel",Abfalldokumentation!$O1544="keinen Abnehmer/kein Schälpersonal"),"Div. Zipfel, ES ohne Verwendung",VLOOKUP(Abfalldokumentation!$M1544,Produktgruppen!A:B,2,FALSE)),"-")</f>
        <v>vegan</v>
      </c>
      <c r="M1544" s="99" t="str">
        <f>IFERROR(VLOOKUP(Abfalldokumentation!$W1544,Artikel!A:C,3,FALSE),Abfalldokumentation!$W1544)</f>
        <v>VEG-SCH WÜRZIG  7,2KG</v>
      </c>
      <c r="N1544" s="100" t="str">
        <f>VLOOKUP(D1544,'Liste Gründe'!A:D,2,FALSE)</f>
        <v>Linienbezogen</v>
      </c>
      <c r="O1544" s="98" t="str">
        <f>IF(ISBLANK(F1544),VLOOKUP(Abfalldokumentation!$X1544,'Liste Gründe'!A:D,3,FALSE),F1544)</f>
        <v>Füllkopf tropft (vegan)</v>
      </c>
      <c r="P1544" s="100" t="str">
        <f>IF(ISBLANK(Abfalldokumentation!$G1544),"-",Abfalldokumentation!$G1544)</f>
        <v>-</v>
      </c>
      <c r="Q1544" s="99">
        <f t="shared" si="169"/>
        <v>44</v>
      </c>
      <c r="R1544" s="100" t="str">
        <f t="shared" si="170"/>
        <v>Produkte</v>
      </c>
      <c r="S1544" s="100" t="str">
        <f t="shared" si="171"/>
        <v>BUs</v>
      </c>
      <c r="T1544" s="100" t="str">
        <f t="shared" si="172"/>
        <v>Symptome</v>
      </c>
      <c r="U1544" s="100">
        <f>IFERROR(VLOOKUP(Abfalldokumentation!$W1544,Kennzahlen!S:U,3,FALSE)*Abfalldokumentation!$J1544,"0")</f>
        <v>719.59199999999998</v>
      </c>
      <c r="V1544" s="99">
        <f>IF(ISBLANK(A1544),VLOOKUP(Abfalldokumentation!$W1544,'Linien - BU'!R:S,2,FALSE),A1544)</f>
        <v>3100</v>
      </c>
      <c r="W1544" s="95">
        <f t="shared" si="173"/>
        <v>31900002</v>
      </c>
      <c r="X1544" s="108">
        <f t="shared" si="174"/>
        <v>20</v>
      </c>
      <c r="Z1544"/>
      <c r="AA1544"/>
      <c r="AB1544" s="3"/>
      <c r="AC1544" s="34"/>
      <c r="AD1544" s="3"/>
      <c r="AH1544" s="34"/>
      <c r="AK1544" s="3"/>
      <c r="AN1544" s="3"/>
      <c r="AO1544" s="3"/>
      <c r="AP1544" s="3"/>
    </row>
    <row r="1545" spans="1:42" ht="30" customHeight="1" x14ac:dyDescent="0.25">
      <c r="A1545" s="56">
        <v>3010</v>
      </c>
      <c r="B1545" s="57">
        <v>32000020</v>
      </c>
      <c r="C1545" s="57">
        <v>40</v>
      </c>
      <c r="D1545" s="57">
        <v>31</v>
      </c>
      <c r="E1545" s="58">
        <v>44505</v>
      </c>
      <c r="F1545" s="59"/>
      <c r="G1545" s="57"/>
      <c r="H1545" s="66" t="str">
        <f>IFERROR(VLOOKUP(Abfalldokumentation!$B1545,Artikel!A:C,3,FALSE),Abfalldokumentation!$B1545)</f>
        <v>Würste 9100g USA- Räuch</v>
      </c>
      <c r="I1545" s="90" t="str">
        <f>VLOOKUP(V1545,'Linien - BU'!A:B,2,FALSE)</f>
        <v>BU1</v>
      </c>
      <c r="J1545" s="91">
        <f t="shared" si="168"/>
        <v>40</v>
      </c>
      <c r="K1545" s="92">
        <f>Abfalldokumentation!$E1545</f>
        <v>44505</v>
      </c>
      <c r="L1545" s="91" t="str">
        <f>IFERROR(IF(AND(OR(Abfalldokumentation!$I1545="BU3",Abfalldokumentation!$I1545="Verkauf"),Abfalldokumentation!$N1545="Schimmel",Abfalldokumentation!$O1545="keinen Abnehmer/kein Schälpersonal"),"Div. Zipfel, ES ohne Verwendung",VLOOKUP(Abfalldokumentation!$M1545,Produktgruppen!A:B,2,FALSE)),"-")</f>
        <v>ganze Würste</v>
      </c>
      <c r="M1545" s="93" t="str">
        <f>IFERROR(VLOOKUP(Abfalldokumentation!$W1545,Artikel!A:C,3,FALSE),Abfalldokumentation!$W1545)</f>
        <v>Würste 9100g USA- Räuch</v>
      </c>
      <c r="N1545" s="94" t="str">
        <f>VLOOKUP(D1545,'Liste Gründe'!A:D,2,FALSE)</f>
        <v>Linienbezogen</v>
      </c>
      <c r="O1545" s="92" t="str">
        <f>IF(ISBLANK(F1545),VLOOKUP(Abfalldokumentation!$X1545,'Liste Gründe'!A:D,3,FALSE),F1545)</f>
        <v>Clip gerissen</v>
      </c>
      <c r="P1545" s="94" t="str">
        <f>IF(ISBLANK(Abfalldokumentation!$G1545),"-",Abfalldokumentation!$G1545)</f>
        <v>-</v>
      </c>
      <c r="Q1545" s="93">
        <f t="shared" si="169"/>
        <v>44</v>
      </c>
      <c r="R1545" s="94" t="str">
        <f t="shared" si="170"/>
        <v>Produkte</v>
      </c>
      <c r="S1545" s="94" t="str">
        <f t="shared" si="171"/>
        <v>BUs</v>
      </c>
      <c r="T1545" s="94" t="str">
        <f t="shared" si="172"/>
        <v>Symptome</v>
      </c>
      <c r="U1545" s="94" t="str">
        <f>IFERROR(VLOOKUP(Abfalldokumentation!$W1545,Kennzahlen!S:U,3,FALSE)*Abfalldokumentation!$J1545,"0")</f>
        <v>0</v>
      </c>
      <c r="V1545" s="93">
        <f>IF(ISBLANK(A1545),VLOOKUP(Abfalldokumentation!$W1545,'Linien - BU'!R:S,2,FALSE),A1545)</f>
        <v>3010</v>
      </c>
      <c r="W1545" s="95">
        <f t="shared" si="173"/>
        <v>32000020</v>
      </c>
      <c r="X1545" s="108">
        <f t="shared" si="174"/>
        <v>31</v>
      </c>
      <c r="Z1545"/>
      <c r="AA1545"/>
      <c r="AB1545" s="3"/>
      <c r="AC1545" s="34"/>
      <c r="AD1545" s="3"/>
      <c r="AH1545" s="34"/>
      <c r="AK1545" s="3"/>
      <c r="AN1545" s="3"/>
      <c r="AO1545" s="3"/>
      <c r="AP1545" s="3"/>
    </row>
    <row r="1546" spans="1:42" ht="30" customHeight="1" x14ac:dyDescent="0.25">
      <c r="A1546" s="50" t="s">
        <v>349</v>
      </c>
      <c r="B1546" s="51" t="s">
        <v>36</v>
      </c>
      <c r="C1546" s="51">
        <v>19</v>
      </c>
      <c r="D1546" s="51">
        <v>30</v>
      </c>
      <c r="E1546" s="52">
        <v>44505</v>
      </c>
      <c r="F1546" s="53"/>
      <c r="G1546" s="51"/>
      <c r="H1546" s="65" t="str">
        <f>IFERROR(VLOOKUP(Abfalldokumentation!$B1546,Artikel!A:C,3,FALSE),Abfalldokumentation!$B1546)</f>
        <v>-</v>
      </c>
      <c r="I1546" s="96" t="str">
        <f>VLOOKUP(V1546,'Linien - BU'!A:B,2,FALSE)</f>
        <v>BU3</v>
      </c>
      <c r="J1546" s="97">
        <f t="shared" si="168"/>
        <v>19</v>
      </c>
      <c r="K1546" s="98">
        <f>Abfalldokumentation!$E1546</f>
        <v>44505</v>
      </c>
      <c r="L1546" s="97" t="str">
        <f>IFERROR(IF(AND(OR(Abfalldokumentation!$I1546="BU3",Abfalldokumentation!$I1546="Verkauf"),Abfalldokumentation!$N1546="Schimmel",Abfalldokumentation!$O1546="keinen Abnehmer/kein Schälpersonal"),"Div. Zipfel, ES ohne Verwendung",VLOOKUP(Abfalldokumentation!$M1546,Produktgruppen!A:B,2,FALSE)),"-")</f>
        <v>Rest</v>
      </c>
      <c r="M1546" s="99" t="str">
        <f>IFERROR(VLOOKUP(Abfalldokumentation!$W1546,Artikel!A:C,3,FALSE),Abfalldokumentation!$W1546)</f>
        <v>-</v>
      </c>
      <c r="N1546" s="100" t="str">
        <f>VLOOKUP(D1546,'Liste Gründe'!A:D,2,FALSE)</f>
        <v>Linienbezogen</v>
      </c>
      <c r="O1546" s="98" t="str">
        <f>IF(ISBLANK(F1546),VLOOKUP(Abfalldokumentation!$X1546,'Liste Gründe'!A:D,3,FALSE),F1546)</f>
        <v>Maschinenabfall</v>
      </c>
      <c r="P1546" s="100" t="str">
        <f>IF(ISBLANK(Abfalldokumentation!$G1546),"-",Abfalldokumentation!$G1546)</f>
        <v>-</v>
      </c>
      <c r="Q1546" s="99">
        <f t="shared" si="169"/>
        <v>44</v>
      </c>
      <c r="R1546" s="100" t="str">
        <f t="shared" si="170"/>
        <v>Produkte</v>
      </c>
      <c r="S1546" s="100" t="str">
        <f t="shared" si="171"/>
        <v>BUs</v>
      </c>
      <c r="T1546" s="100" t="str">
        <f t="shared" si="172"/>
        <v>Symptome</v>
      </c>
      <c r="U1546" s="100" t="str">
        <f>IFERROR(VLOOKUP(Abfalldokumentation!$W1546,Kennzahlen!S:U,3,FALSE)*Abfalldokumentation!$J1546,"0")</f>
        <v>0</v>
      </c>
      <c r="V1546" s="99" t="str">
        <f>IF(ISBLANK(A1546),VLOOKUP(Abfalldokumentation!$W1546,'Linien - BU'!R:S,2,FALSE),A1546)</f>
        <v>L16</v>
      </c>
      <c r="W1546" s="95" t="str">
        <f t="shared" si="173"/>
        <v>-</v>
      </c>
      <c r="X1546" s="108">
        <f t="shared" si="174"/>
        <v>30</v>
      </c>
      <c r="Z1546"/>
      <c r="AA1546"/>
      <c r="AB1546" s="3"/>
      <c r="AC1546" s="34"/>
      <c r="AD1546" s="3"/>
      <c r="AH1546" s="34"/>
      <c r="AK1546" s="3"/>
      <c r="AN1546" s="3"/>
      <c r="AO1546" s="3"/>
      <c r="AP1546" s="3"/>
    </row>
    <row r="1547" spans="1:42" ht="30" customHeight="1" x14ac:dyDescent="0.25">
      <c r="A1547" s="56" t="s">
        <v>41</v>
      </c>
      <c r="B1547" s="57" t="s">
        <v>36</v>
      </c>
      <c r="C1547" s="57">
        <v>91</v>
      </c>
      <c r="D1547" s="57">
        <v>10</v>
      </c>
      <c r="E1547" s="58">
        <v>44505</v>
      </c>
      <c r="F1547" s="59"/>
      <c r="G1547" s="57"/>
      <c r="H1547" s="66" t="str">
        <f>IFERROR(VLOOKUP(Abfalldokumentation!$B1547,Artikel!A:C,3,FALSE),Abfalldokumentation!$B1547)</f>
        <v>-</v>
      </c>
      <c r="I1547" s="90" t="str">
        <f>VLOOKUP(V1547,'Linien - BU'!A:B,2,FALSE)</f>
        <v>BU1</v>
      </c>
      <c r="J1547" s="91">
        <f t="shared" si="168"/>
        <v>91</v>
      </c>
      <c r="K1547" s="92">
        <f>Abfalldokumentation!$E1547</f>
        <v>44505</v>
      </c>
      <c r="L1547" s="91" t="str">
        <f>IFERROR(IF(AND(OR(Abfalldokumentation!$I1547="BU3",Abfalldokumentation!$I1547="Verkauf"),Abfalldokumentation!$N1547="Schimmel",Abfalldokumentation!$O1547="keinen Abnehmer/kein Schälpersonal"),"Div. Zipfel, ES ohne Verwendung",VLOOKUP(Abfalldokumentation!$M1547,Produktgruppen!A:B,2,FALSE)),"-")</f>
        <v>Rest</v>
      </c>
      <c r="M1547" s="93" t="str">
        <f>IFERROR(VLOOKUP(Abfalldokumentation!$W1547,Artikel!A:C,3,FALSE),Abfalldokumentation!$W1547)</f>
        <v>-</v>
      </c>
      <c r="N1547" s="94" t="str">
        <f>VLOOKUP(D1547,'Liste Gründe'!A:D,2,FALSE)</f>
        <v>Linienbezogen</v>
      </c>
      <c r="O1547" s="92" t="str">
        <f>IF(ISBLANK(F1547),VLOOKUP(Abfalldokumentation!$X1547,'Liste Gründe'!A:D,3,FALSE),F1547)</f>
        <v>Reinigung</v>
      </c>
      <c r="P1547" s="94" t="str">
        <f>IF(ISBLANK(Abfalldokumentation!$G1547),"-",Abfalldokumentation!$G1547)</f>
        <v>-</v>
      </c>
      <c r="Q1547" s="93">
        <f t="shared" si="169"/>
        <v>44</v>
      </c>
      <c r="R1547" s="94" t="str">
        <f t="shared" si="170"/>
        <v>Produkte</v>
      </c>
      <c r="S1547" s="94" t="str">
        <f t="shared" si="171"/>
        <v>BUs</v>
      </c>
      <c r="T1547" s="94" t="str">
        <f t="shared" si="172"/>
        <v>Symptome</v>
      </c>
      <c r="U1547" s="94" t="str">
        <f>IFERROR(VLOOKUP(Abfalldokumentation!$W1547,Kennzahlen!S:U,3,FALSE)*Abfalldokumentation!$J1547,"0")</f>
        <v>0</v>
      </c>
      <c r="V1547" s="93" t="str">
        <f>IF(ISBLANK(A1547),VLOOKUP(Abfalldokumentation!$W1547,'Linien - BU'!R:S,2,FALSE),A1547)</f>
        <v>Schmelze</v>
      </c>
      <c r="W1547" s="95" t="str">
        <f t="shared" si="173"/>
        <v>-</v>
      </c>
      <c r="X1547" s="108">
        <f t="shared" si="174"/>
        <v>10</v>
      </c>
      <c r="Z1547"/>
      <c r="AA1547"/>
      <c r="AB1547" s="3"/>
      <c r="AC1547" s="34"/>
      <c r="AD1547" s="3"/>
      <c r="AH1547" s="34"/>
      <c r="AK1547" s="3"/>
      <c r="AN1547" s="3"/>
      <c r="AO1547" s="3"/>
      <c r="AP1547" s="3"/>
    </row>
    <row r="1548" spans="1:42" ht="30" customHeight="1" x14ac:dyDescent="0.25">
      <c r="A1548" s="50" t="s">
        <v>63</v>
      </c>
      <c r="B1548" s="51" t="s">
        <v>36</v>
      </c>
      <c r="C1548" s="51">
        <f>308-80</f>
        <v>228</v>
      </c>
      <c r="D1548" s="51">
        <v>30</v>
      </c>
      <c r="E1548" s="52">
        <v>44505</v>
      </c>
      <c r="F1548" s="53"/>
      <c r="G1548" s="51"/>
      <c r="H1548" s="65" t="str">
        <f>IFERROR(VLOOKUP(Abfalldokumentation!$B1548,Artikel!A:C,3,FALSE),Abfalldokumentation!$B1548)</f>
        <v>-</v>
      </c>
      <c r="I1548" s="96" t="str">
        <f>VLOOKUP(V1548,'Linien - BU'!A:B,2,FALSE)</f>
        <v>BU1</v>
      </c>
      <c r="J1548" s="97">
        <f t="shared" si="168"/>
        <v>228</v>
      </c>
      <c r="K1548" s="98">
        <f>Abfalldokumentation!$E1548</f>
        <v>44505</v>
      </c>
      <c r="L1548" s="97" t="str">
        <f>IFERROR(IF(AND(OR(Abfalldokumentation!$I1548="BU3",Abfalldokumentation!$I1548="Verkauf"),Abfalldokumentation!$N1548="Schimmel",Abfalldokumentation!$O1548="keinen Abnehmer/kein Schälpersonal"),"Div. Zipfel, ES ohne Verwendung",VLOOKUP(Abfalldokumentation!$M1548,Produktgruppen!A:B,2,FALSE)),"-")</f>
        <v>Rest</v>
      </c>
      <c r="M1548" s="99" t="str">
        <f>IFERROR(VLOOKUP(Abfalldokumentation!$W1548,Artikel!A:C,3,FALSE),Abfalldokumentation!$W1548)</f>
        <v>-</v>
      </c>
      <c r="N1548" s="100" t="str">
        <f>VLOOKUP(D1548,'Liste Gründe'!A:D,2,FALSE)</f>
        <v>Linienbezogen</v>
      </c>
      <c r="O1548" s="98" t="str">
        <f>IF(ISBLANK(F1548),VLOOKUP(Abfalldokumentation!$X1548,'Liste Gründe'!A:D,3,FALSE),F1548)</f>
        <v>Maschinenabfall</v>
      </c>
      <c r="P1548" s="100" t="str">
        <f>IF(ISBLANK(Abfalldokumentation!$G1548),"-",Abfalldokumentation!$G1548)</f>
        <v>-</v>
      </c>
      <c r="Q1548" s="99">
        <f t="shared" si="169"/>
        <v>44</v>
      </c>
      <c r="R1548" s="100" t="str">
        <f t="shared" si="170"/>
        <v>Produkte</v>
      </c>
      <c r="S1548" s="100" t="str">
        <f t="shared" si="171"/>
        <v>BUs</v>
      </c>
      <c r="T1548" s="100" t="str">
        <f t="shared" si="172"/>
        <v>Symptome</v>
      </c>
      <c r="U1548" s="100" t="str">
        <f>IFERROR(VLOOKUP(Abfalldokumentation!$W1548,Kennzahlen!S:U,3,FALSE)*Abfalldokumentation!$J1548,"0")</f>
        <v>0</v>
      </c>
      <c r="V1548" s="99" t="str">
        <f>IF(ISBLANK(A1548),VLOOKUP(Abfalldokumentation!$W1548,'Linien - BU'!R:S,2,FALSE),A1548)</f>
        <v>Abfüllung</v>
      </c>
      <c r="W1548" s="95" t="str">
        <f t="shared" si="173"/>
        <v>-</v>
      </c>
      <c r="X1548" s="108">
        <f t="shared" si="174"/>
        <v>30</v>
      </c>
      <c r="Z1548"/>
      <c r="AA1548"/>
      <c r="AB1548" s="3"/>
      <c r="AC1548" s="34"/>
      <c r="AD1548" s="3"/>
      <c r="AH1548" s="34"/>
      <c r="AK1548" s="3"/>
      <c r="AN1548" s="3"/>
      <c r="AO1548" s="3"/>
      <c r="AP1548" s="3"/>
    </row>
    <row r="1549" spans="1:42" ht="30" customHeight="1" x14ac:dyDescent="0.25">
      <c r="A1549" s="56" t="s">
        <v>8</v>
      </c>
      <c r="B1549" s="57" t="s">
        <v>36</v>
      </c>
      <c r="C1549" s="57">
        <v>25</v>
      </c>
      <c r="D1549" s="57">
        <v>30</v>
      </c>
      <c r="E1549" s="58">
        <v>44505</v>
      </c>
      <c r="F1549" s="59"/>
      <c r="G1549" s="57"/>
      <c r="H1549" s="66" t="str">
        <f>IFERROR(VLOOKUP(Abfalldokumentation!$B1549,Artikel!A:C,3,FALSE),Abfalldokumentation!$B1549)</f>
        <v>-</v>
      </c>
      <c r="I1549" s="90" t="str">
        <f>VLOOKUP(V1549,'Linien - BU'!A:B,2,FALSE)</f>
        <v>BU3</v>
      </c>
      <c r="J1549" s="91">
        <f t="shared" si="168"/>
        <v>25</v>
      </c>
      <c r="K1549" s="92">
        <f>Abfalldokumentation!$E1549</f>
        <v>44505</v>
      </c>
      <c r="L1549" s="91" t="str">
        <f>IFERROR(IF(AND(OR(Abfalldokumentation!$I1549="BU3",Abfalldokumentation!$I1549="Verkauf"),Abfalldokumentation!$N1549="Schimmel",Abfalldokumentation!$O1549="keinen Abnehmer/kein Schälpersonal"),"Div. Zipfel, ES ohne Verwendung",VLOOKUP(Abfalldokumentation!$M1549,Produktgruppen!A:B,2,FALSE)),"-")</f>
        <v>Rest</v>
      </c>
      <c r="M1549" s="93" t="str">
        <f>IFERROR(VLOOKUP(Abfalldokumentation!$W1549,Artikel!A:C,3,FALSE),Abfalldokumentation!$W1549)</f>
        <v>-</v>
      </c>
      <c r="N1549" s="94" t="str">
        <f>VLOOKUP(D1549,'Liste Gründe'!A:D,2,FALSE)</f>
        <v>Linienbezogen</v>
      </c>
      <c r="O1549" s="92" t="str">
        <f>IF(ISBLANK(F1549),VLOOKUP(Abfalldokumentation!$X1549,'Liste Gründe'!A:D,3,FALSE),F1549)</f>
        <v>Maschinenabfall</v>
      </c>
      <c r="P1549" s="94" t="str">
        <f>IF(ISBLANK(Abfalldokumentation!$G1549),"-",Abfalldokumentation!$G1549)</f>
        <v>-</v>
      </c>
      <c r="Q1549" s="93">
        <f t="shared" si="169"/>
        <v>44</v>
      </c>
      <c r="R1549" s="94" t="str">
        <f t="shared" si="170"/>
        <v>Produkte</v>
      </c>
      <c r="S1549" s="94" t="str">
        <f t="shared" si="171"/>
        <v>BUs</v>
      </c>
      <c r="T1549" s="94" t="str">
        <f t="shared" si="172"/>
        <v>Symptome</v>
      </c>
      <c r="U1549" s="94" t="str">
        <f>IFERROR(VLOOKUP(Abfalldokumentation!$W1549,Kennzahlen!S:U,3,FALSE)*Abfalldokumentation!$J1549,"0")</f>
        <v>0</v>
      </c>
      <c r="V1549" s="93" t="str">
        <f>IF(ISBLANK(A1549),VLOOKUP(Abfalldokumentation!$W1549,'Linien - BU'!R:S,2,FALSE),A1549)</f>
        <v>BU3</v>
      </c>
      <c r="W1549" s="95" t="str">
        <f t="shared" si="173"/>
        <v>-</v>
      </c>
      <c r="X1549" s="108">
        <f t="shared" si="174"/>
        <v>30</v>
      </c>
      <c r="Z1549"/>
      <c r="AA1549"/>
      <c r="AB1549" s="3"/>
      <c r="AC1549" s="34"/>
      <c r="AD1549" s="3"/>
      <c r="AH1549" s="34"/>
      <c r="AK1549" s="3"/>
      <c r="AN1549" s="3"/>
      <c r="AO1549" s="3"/>
      <c r="AP1549" s="3"/>
    </row>
    <row r="1550" spans="1:42" ht="30" customHeight="1" x14ac:dyDescent="0.25">
      <c r="A1550" s="50"/>
      <c r="B1550" s="72">
        <v>29500482</v>
      </c>
      <c r="C1550" s="51">
        <v>2</v>
      </c>
      <c r="D1550" s="51">
        <v>61</v>
      </c>
      <c r="E1550" s="52">
        <v>44508</v>
      </c>
      <c r="F1550" s="73"/>
      <c r="G1550" s="51"/>
      <c r="H1550" s="65" t="str">
        <f>IFERROR(VLOOKUP(Abfalldokumentation!$B1550,Artikel!A:C,3,FALSE),Abfalldokumentation!$B1550)</f>
        <v>VOS Schwarzer Pfeffer R</v>
      </c>
      <c r="I1550" s="96" t="str">
        <f>VLOOKUP(V1550,'Linien - BU'!A:B,2,FALSE)</f>
        <v>BU4</v>
      </c>
      <c r="J1550" s="97">
        <f t="shared" si="168"/>
        <v>2</v>
      </c>
      <c r="K1550" s="98">
        <f>Abfalldokumentation!$E1550</f>
        <v>44508</v>
      </c>
      <c r="L1550" s="97" t="str">
        <f>IFERROR(IF(AND(OR(Abfalldokumentation!$I1550="BU3",Abfalldokumentation!$I1550="Verkauf"),Abfalldokumentation!$N1550="Schimmel",Abfalldokumentation!$O1550="keinen Abnehmer/kein Schälpersonal"),"Div. Zipfel, ES ohne Verwendung",VLOOKUP(Abfalldokumentation!$M1550,Produktgruppen!A:B,2,FALSE)),"-")</f>
        <v>Vorschmelz</v>
      </c>
      <c r="M1550" s="99" t="str">
        <f>IFERROR(VLOOKUP(Abfalldokumentation!$W1550,Artikel!A:C,3,FALSE),Abfalldokumentation!$W1550)</f>
        <v>VOS Schwarzer Pfeffer R</v>
      </c>
      <c r="N1550" s="99" t="str">
        <f>VLOOKUP(D1550,'Liste Gründe'!A:D,2,FALSE)</f>
        <v>keinen Verwendungszweck</v>
      </c>
      <c r="O1550" s="98" t="str">
        <f>IF(ISBLANK(F1550),VLOOKUP(Abfalldokumentation!$X1550,'Liste Gründe'!A:D,3,FALSE),F1550)</f>
        <v>keinen Verwendungszweck</v>
      </c>
      <c r="P1550" s="99" t="str">
        <f>IF(ISBLANK(Abfalldokumentation!$G1550),"-",Abfalldokumentation!$G1550)</f>
        <v>-</v>
      </c>
      <c r="Q1550" s="99">
        <f t="shared" si="169"/>
        <v>45</v>
      </c>
      <c r="R1550" s="100" t="str">
        <f t="shared" si="170"/>
        <v>Produkte</v>
      </c>
      <c r="S1550" s="100" t="str">
        <f t="shared" si="171"/>
        <v>BUs</v>
      </c>
      <c r="T1550" s="100" t="str">
        <f t="shared" si="172"/>
        <v>Symptome</v>
      </c>
      <c r="U1550" s="99">
        <f>IFERROR(VLOOKUP(Abfalldokumentation!$W1550,Kennzahlen!S:U,3,FALSE)*Abfalldokumentation!$J1550,"0")</f>
        <v>1</v>
      </c>
      <c r="V1550" s="99" t="str">
        <f>IF(ISBLANK(A1550),VLOOKUP(Abfalldokumentation!$W1550,'Linien - BU'!R:S,2,FALSE),A1550)</f>
        <v>BU4</v>
      </c>
      <c r="W1550" s="95">
        <f t="shared" si="173"/>
        <v>29500482</v>
      </c>
      <c r="X1550" s="95">
        <f t="shared" si="174"/>
        <v>61</v>
      </c>
    </row>
    <row r="1551" spans="1:42" ht="30" customHeight="1" x14ac:dyDescent="0.25">
      <c r="A1551" s="56"/>
      <c r="B1551" s="74">
        <v>29500498</v>
      </c>
      <c r="C1551" s="57">
        <v>45</v>
      </c>
      <c r="D1551" s="57">
        <v>12</v>
      </c>
      <c r="E1551" s="58">
        <v>44508</v>
      </c>
      <c r="F1551" s="75"/>
      <c r="G1551" s="57"/>
      <c r="H1551" s="66" t="str">
        <f>IFERROR(VLOOKUP(Abfalldokumentation!$B1551,Artikel!A:C,3,FALSE),Abfalldokumentation!$B1551)</f>
        <v>VOS Räucher Natur Natri</v>
      </c>
      <c r="I1551" s="90" t="str">
        <f>VLOOKUP(V1551,'Linien - BU'!A:B,2,FALSE)</f>
        <v>BU3</v>
      </c>
      <c r="J1551" s="91">
        <f t="shared" si="168"/>
        <v>45</v>
      </c>
      <c r="K1551" s="92">
        <f>Abfalldokumentation!$E1551</f>
        <v>44508</v>
      </c>
      <c r="L1551" s="91" t="str">
        <f>IFERROR(IF(AND(OR(Abfalldokumentation!$I1551="BU3",Abfalldokumentation!$I1551="Verkauf"),Abfalldokumentation!$N1551="Schimmel",Abfalldokumentation!$O1551="keinen Abnehmer/kein Schälpersonal"),"Div. Zipfel, ES ohne Verwendung",VLOOKUP(Abfalldokumentation!$M1551,Produktgruppen!A:B,2,FALSE)),"-")</f>
        <v>Vorschmelz</v>
      </c>
      <c r="M1551" s="93" t="str">
        <f>IFERROR(VLOOKUP(Abfalldokumentation!$W1551,Artikel!A:C,3,FALSE),Abfalldokumentation!$W1551)</f>
        <v>VOS Räucher Natur Natri</v>
      </c>
      <c r="N1551" s="93" t="str">
        <f>VLOOKUP(D1551,'Liste Gründe'!A:D,2,FALSE)</f>
        <v>Schimmel</v>
      </c>
      <c r="O1551" s="92" t="str">
        <f>IF(ISBLANK(F1551),VLOOKUP(Abfalldokumentation!$X1551,'Liste Gründe'!A:D,3,FALSE),F1551)</f>
        <v>Schimmel</v>
      </c>
      <c r="P1551" s="93" t="str">
        <f>IF(ISBLANK(Abfalldokumentation!$G1551),"-",Abfalldokumentation!$G1551)</f>
        <v>-</v>
      </c>
      <c r="Q1551" s="93">
        <f t="shared" si="169"/>
        <v>45</v>
      </c>
      <c r="R1551" s="94" t="str">
        <f t="shared" si="170"/>
        <v>Produkte</v>
      </c>
      <c r="S1551" s="94" t="str">
        <f t="shared" si="171"/>
        <v>BUs</v>
      </c>
      <c r="T1551" s="94" t="str">
        <f t="shared" si="172"/>
        <v>Symptome</v>
      </c>
      <c r="U1551" s="93">
        <f>IFERROR(VLOOKUP(Abfalldokumentation!$W1551,Kennzahlen!S:U,3,FALSE)*Abfalldokumentation!$J1551,"0")</f>
        <v>22.5</v>
      </c>
      <c r="V1551" s="93" t="str">
        <f>IF(ISBLANK(A1551),VLOOKUP(Abfalldokumentation!$W1551,'Linien - BU'!R:S,2,FALSE),A1551)</f>
        <v>BU3</v>
      </c>
      <c r="W1551" s="95">
        <f t="shared" si="173"/>
        <v>29500498</v>
      </c>
      <c r="X1551" s="95">
        <f t="shared" si="174"/>
        <v>12</v>
      </c>
    </row>
    <row r="1552" spans="1:42" ht="30" customHeight="1" x14ac:dyDescent="0.25">
      <c r="A1552" s="50"/>
      <c r="B1552" s="72">
        <v>29500498</v>
      </c>
      <c r="C1552" s="51">
        <v>20</v>
      </c>
      <c r="D1552" s="51">
        <v>12</v>
      </c>
      <c r="E1552" s="52">
        <v>44508</v>
      </c>
      <c r="F1552" s="73"/>
      <c r="G1552" s="51"/>
      <c r="H1552" s="65" t="str">
        <f>IFERROR(VLOOKUP(Abfalldokumentation!$B1552,Artikel!A:C,3,FALSE),Abfalldokumentation!$B1552)</f>
        <v>VOS Räucher Natur Natri</v>
      </c>
      <c r="I1552" s="96" t="str">
        <f>VLOOKUP(V1552,'Linien - BU'!A:B,2,FALSE)</f>
        <v>BU3</v>
      </c>
      <c r="J1552" s="97">
        <f t="shared" si="168"/>
        <v>20</v>
      </c>
      <c r="K1552" s="98">
        <f>Abfalldokumentation!$E1552</f>
        <v>44508</v>
      </c>
      <c r="L1552" s="97" t="str">
        <f>IFERROR(IF(AND(OR(Abfalldokumentation!$I1552="BU3",Abfalldokumentation!$I1552="Verkauf"),Abfalldokumentation!$N1552="Schimmel",Abfalldokumentation!$O1552="keinen Abnehmer/kein Schälpersonal"),"Div. Zipfel, ES ohne Verwendung",VLOOKUP(Abfalldokumentation!$M1552,Produktgruppen!A:B,2,FALSE)),"-")</f>
        <v>Vorschmelz</v>
      </c>
      <c r="M1552" s="99" t="str">
        <f>IFERROR(VLOOKUP(Abfalldokumentation!$W1552,Artikel!A:C,3,FALSE),Abfalldokumentation!$W1552)</f>
        <v>VOS Räucher Natur Natri</v>
      </c>
      <c r="N1552" s="99" t="str">
        <f>VLOOKUP(D1552,'Liste Gründe'!A:D,2,FALSE)</f>
        <v>Schimmel</v>
      </c>
      <c r="O1552" s="98" t="str">
        <f>IF(ISBLANK(F1552),VLOOKUP(Abfalldokumentation!$X1552,'Liste Gründe'!A:D,3,FALSE),F1552)</f>
        <v>Schimmel</v>
      </c>
      <c r="P1552" s="99" t="str">
        <f>IF(ISBLANK(Abfalldokumentation!$G1552),"-",Abfalldokumentation!$G1552)</f>
        <v>-</v>
      </c>
      <c r="Q1552" s="99">
        <f t="shared" si="169"/>
        <v>45</v>
      </c>
      <c r="R1552" s="100" t="str">
        <f t="shared" si="170"/>
        <v>Produkte</v>
      </c>
      <c r="S1552" s="100" t="str">
        <f t="shared" si="171"/>
        <v>BUs</v>
      </c>
      <c r="T1552" s="100" t="str">
        <f t="shared" si="172"/>
        <v>Symptome</v>
      </c>
      <c r="U1552" s="99">
        <f>IFERROR(VLOOKUP(Abfalldokumentation!$W1552,Kennzahlen!S:U,3,FALSE)*Abfalldokumentation!$J1552,"0")</f>
        <v>10</v>
      </c>
      <c r="V1552" s="99" t="str">
        <f>IF(ISBLANK(A1552),VLOOKUP(Abfalldokumentation!$W1552,'Linien - BU'!R:S,2,FALSE),A1552)</f>
        <v>BU3</v>
      </c>
      <c r="W1552" s="95">
        <f t="shared" si="173"/>
        <v>29500498</v>
      </c>
      <c r="X1552" s="95">
        <f t="shared" si="174"/>
        <v>12</v>
      </c>
    </row>
    <row r="1553" spans="1:24" ht="30" customHeight="1" x14ac:dyDescent="0.25">
      <c r="A1553" s="56"/>
      <c r="B1553" s="74">
        <v>29500498</v>
      </c>
      <c r="C1553" s="57">
        <v>35</v>
      </c>
      <c r="D1553" s="57">
        <v>12</v>
      </c>
      <c r="E1553" s="58">
        <v>44508</v>
      </c>
      <c r="F1553" s="75"/>
      <c r="G1553" s="57"/>
      <c r="H1553" s="66" t="str">
        <f>IFERROR(VLOOKUP(Abfalldokumentation!$B1553,Artikel!A:C,3,FALSE),Abfalldokumentation!$B1553)</f>
        <v>VOS Räucher Natur Natri</v>
      </c>
      <c r="I1553" s="90" t="str">
        <f>VLOOKUP(V1553,'Linien - BU'!A:B,2,FALSE)</f>
        <v>BU3</v>
      </c>
      <c r="J1553" s="91">
        <f t="shared" si="168"/>
        <v>35</v>
      </c>
      <c r="K1553" s="92">
        <f>Abfalldokumentation!$E1553</f>
        <v>44508</v>
      </c>
      <c r="L1553" s="91" t="str">
        <f>IFERROR(IF(AND(OR(Abfalldokumentation!$I1553="BU3",Abfalldokumentation!$I1553="Verkauf"),Abfalldokumentation!$N1553="Schimmel",Abfalldokumentation!$O1553="keinen Abnehmer/kein Schälpersonal"),"Div. Zipfel, ES ohne Verwendung",VLOOKUP(Abfalldokumentation!$M1553,Produktgruppen!A:B,2,FALSE)),"-")</f>
        <v>Vorschmelz</v>
      </c>
      <c r="M1553" s="93" t="str">
        <f>IFERROR(VLOOKUP(Abfalldokumentation!$W1553,Artikel!A:C,3,FALSE),Abfalldokumentation!$W1553)</f>
        <v>VOS Räucher Natur Natri</v>
      </c>
      <c r="N1553" s="93" t="str">
        <f>VLOOKUP(D1553,'Liste Gründe'!A:D,2,FALSE)</f>
        <v>Schimmel</v>
      </c>
      <c r="O1553" s="92" t="str">
        <f>IF(ISBLANK(F1553),VLOOKUP(Abfalldokumentation!$X1553,'Liste Gründe'!A:D,3,FALSE),F1553)</f>
        <v>Schimmel</v>
      </c>
      <c r="P1553" s="93" t="str">
        <f>IF(ISBLANK(Abfalldokumentation!$G1553),"-",Abfalldokumentation!$G1553)</f>
        <v>-</v>
      </c>
      <c r="Q1553" s="93">
        <f t="shared" si="169"/>
        <v>45</v>
      </c>
      <c r="R1553" s="94" t="str">
        <f t="shared" si="170"/>
        <v>Produkte</v>
      </c>
      <c r="S1553" s="94" t="str">
        <f t="shared" si="171"/>
        <v>BUs</v>
      </c>
      <c r="T1553" s="94" t="str">
        <f t="shared" si="172"/>
        <v>Symptome</v>
      </c>
      <c r="U1553" s="93">
        <f>IFERROR(VLOOKUP(Abfalldokumentation!$W1553,Kennzahlen!S:U,3,FALSE)*Abfalldokumentation!$J1553,"0")</f>
        <v>17.5</v>
      </c>
      <c r="V1553" s="93" t="str">
        <f>IF(ISBLANK(A1553),VLOOKUP(Abfalldokumentation!$W1553,'Linien - BU'!R:S,2,FALSE),A1553)</f>
        <v>BU3</v>
      </c>
      <c r="W1553" s="95">
        <f t="shared" si="173"/>
        <v>29500498</v>
      </c>
      <c r="X1553" s="95">
        <f t="shared" si="174"/>
        <v>12</v>
      </c>
    </row>
    <row r="1554" spans="1:24" ht="30" customHeight="1" x14ac:dyDescent="0.25">
      <c r="A1554" s="50"/>
      <c r="B1554" s="72">
        <v>29500498</v>
      </c>
      <c r="C1554" s="51">
        <v>55</v>
      </c>
      <c r="D1554" s="51">
        <v>12</v>
      </c>
      <c r="E1554" s="52">
        <v>44508</v>
      </c>
      <c r="F1554" s="73"/>
      <c r="G1554" s="51"/>
      <c r="H1554" s="65" t="str">
        <f>IFERROR(VLOOKUP(Abfalldokumentation!$B1554,Artikel!A:C,3,FALSE),Abfalldokumentation!$B1554)</f>
        <v>VOS Räucher Natur Natri</v>
      </c>
      <c r="I1554" s="96" t="str">
        <f>VLOOKUP(V1554,'Linien - BU'!A:B,2,FALSE)</f>
        <v>BU3</v>
      </c>
      <c r="J1554" s="97">
        <f t="shared" si="168"/>
        <v>55</v>
      </c>
      <c r="K1554" s="98">
        <f>Abfalldokumentation!$E1554</f>
        <v>44508</v>
      </c>
      <c r="L1554" s="97" t="str">
        <f>IFERROR(IF(AND(OR(Abfalldokumentation!$I1554="BU3",Abfalldokumentation!$I1554="Verkauf"),Abfalldokumentation!$N1554="Schimmel",Abfalldokumentation!$O1554="keinen Abnehmer/kein Schälpersonal"),"Div. Zipfel, ES ohne Verwendung",VLOOKUP(Abfalldokumentation!$M1554,Produktgruppen!A:B,2,FALSE)),"-")</f>
        <v>Vorschmelz</v>
      </c>
      <c r="M1554" s="99" t="str">
        <f>IFERROR(VLOOKUP(Abfalldokumentation!$W1554,Artikel!A:C,3,FALSE),Abfalldokumentation!$W1554)</f>
        <v>VOS Räucher Natur Natri</v>
      </c>
      <c r="N1554" s="99" t="str">
        <f>VLOOKUP(D1554,'Liste Gründe'!A:D,2,FALSE)</f>
        <v>Schimmel</v>
      </c>
      <c r="O1554" s="98" t="str">
        <f>IF(ISBLANK(F1554),VLOOKUP(Abfalldokumentation!$X1554,'Liste Gründe'!A:D,3,FALSE),F1554)</f>
        <v>Schimmel</v>
      </c>
      <c r="P1554" s="99" t="str">
        <f>IF(ISBLANK(Abfalldokumentation!$G1554),"-",Abfalldokumentation!$G1554)</f>
        <v>-</v>
      </c>
      <c r="Q1554" s="99">
        <f t="shared" si="169"/>
        <v>45</v>
      </c>
      <c r="R1554" s="100" t="str">
        <f t="shared" si="170"/>
        <v>Produkte</v>
      </c>
      <c r="S1554" s="100" t="str">
        <f t="shared" si="171"/>
        <v>BUs</v>
      </c>
      <c r="T1554" s="100" t="str">
        <f t="shared" si="172"/>
        <v>Symptome</v>
      </c>
      <c r="U1554" s="99">
        <f>IFERROR(VLOOKUP(Abfalldokumentation!$W1554,Kennzahlen!S:U,3,FALSE)*Abfalldokumentation!$J1554,"0")</f>
        <v>27.5</v>
      </c>
      <c r="V1554" s="99" t="str">
        <f>IF(ISBLANK(A1554),VLOOKUP(Abfalldokumentation!$W1554,'Linien - BU'!R:S,2,FALSE),A1554)</f>
        <v>BU3</v>
      </c>
      <c r="W1554" s="95">
        <f t="shared" si="173"/>
        <v>29500498</v>
      </c>
      <c r="X1554" s="95">
        <f t="shared" si="174"/>
        <v>12</v>
      </c>
    </row>
    <row r="1555" spans="1:24" ht="30" customHeight="1" x14ac:dyDescent="0.25">
      <c r="A1555" s="56"/>
      <c r="B1555" s="74">
        <v>29500498</v>
      </c>
      <c r="C1555" s="57">
        <v>44</v>
      </c>
      <c r="D1555" s="57">
        <v>12</v>
      </c>
      <c r="E1555" s="58">
        <v>44508</v>
      </c>
      <c r="F1555" s="75"/>
      <c r="G1555" s="57"/>
      <c r="H1555" s="66" t="str">
        <f>IFERROR(VLOOKUP(Abfalldokumentation!$B1555,Artikel!A:C,3,FALSE),Abfalldokumentation!$B1555)</f>
        <v>VOS Räucher Natur Natri</v>
      </c>
      <c r="I1555" s="90" t="str">
        <f>VLOOKUP(V1555,'Linien - BU'!A:B,2,FALSE)</f>
        <v>BU3</v>
      </c>
      <c r="J1555" s="91">
        <f t="shared" si="168"/>
        <v>44</v>
      </c>
      <c r="K1555" s="92">
        <f>Abfalldokumentation!$E1555</f>
        <v>44508</v>
      </c>
      <c r="L1555" s="91" t="str">
        <f>IFERROR(IF(AND(OR(Abfalldokumentation!$I1555="BU3",Abfalldokumentation!$I1555="Verkauf"),Abfalldokumentation!$N1555="Schimmel",Abfalldokumentation!$O1555="keinen Abnehmer/kein Schälpersonal"),"Div. Zipfel, ES ohne Verwendung",VLOOKUP(Abfalldokumentation!$M1555,Produktgruppen!A:B,2,FALSE)),"-")</f>
        <v>Vorschmelz</v>
      </c>
      <c r="M1555" s="93" t="str">
        <f>IFERROR(VLOOKUP(Abfalldokumentation!$W1555,Artikel!A:C,3,FALSE),Abfalldokumentation!$W1555)</f>
        <v>VOS Räucher Natur Natri</v>
      </c>
      <c r="N1555" s="93" t="str">
        <f>VLOOKUP(D1555,'Liste Gründe'!A:D,2,FALSE)</f>
        <v>Schimmel</v>
      </c>
      <c r="O1555" s="92" t="str">
        <f>IF(ISBLANK(F1555),VLOOKUP(Abfalldokumentation!$X1555,'Liste Gründe'!A:D,3,FALSE),F1555)</f>
        <v>Schimmel</v>
      </c>
      <c r="P1555" s="93" t="str">
        <f>IF(ISBLANK(Abfalldokumentation!$G1555),"-",Abfalldokumentation!$G1555)</f>
        <v>-</v>
      </c>
      <c r="Q1555" s="93">
        <f t="shared" si="169"/>
        <v>45</v>
      </c>
      <c r="R1555" s="94" t="str">
        <f t="shared" si="170"/>
        <v>Produkte</v>
      </c>
      <c r="S1555" s="94" t="str">
        <f t="shared" si="171"/>
        <v>BUs</v>
      </c>
      <c r="T1555" s="94" t="str">
        <f t="shared" si="172"/>
        <v>Symptome</v>
      </c>
      <c r="U1555" s="93">
        <f>IFERROR(VLOOKUP(Abfalldokumentation!$W1555,Kennzahlen!S:U,3,FALSE)*Abfalldokumentation!$J1555,"0")</f>
        <v>22</v>
      </c>
      <c r="V1555" s="93" t="str">
        <f>IF(ISBLANK(A1555),VLOOKUP(Abfalldokumentation!$W1555,'Linien - BU'!R:S,2,FALSE),A1555)</f>
        <v>BU3</v>
      </c>
      <c r="W1555" s="95">
        <f t="shared" si="173"/>
        <v>29500498</v>
      </c>
      <c r="X1555" s="95">
        <f t="shared" si="174"/>
        <v>12</v>
      </c>
    </row>
    <row r="1556" spans="1:24" ht="30" customHeight="1" x14ac:dyDescent="0.25">
      <c r="A1556" s="50"/>
      <c r="B1556" s="72">
        <v>29500498</v>
      </c>
      <c r="C1556" s="51">
        <v>18</v>
      </c>
      <c r="D1556" s="51">
        <v>12</v>
      </c>
      <c r="E1556" s="52">
        <v>44508</v>
      </c>
      <c r="F1556" s="73"/>
      <c r="G1556" s="51"/>
      <c r="H1556" s="65" t="str">
        <f>IFERROR(VLOOKUP(Abfalldokumentation!$B1556,Artikel!A:C,3,FALSE),Abfalldokumentation!$B1556)</f>
        <v>VOS Räucher Natur Natri</v>
      </c>
      <c r="I1556" s="96" t="str">
        <f>VLOOKUP(V1556,'Linien - BU'!A:B,2,FALSE)</f>
        <v>BU3</v>
      </c>
      <c r="J1556" s="97">
        <f t="shared" si="168"/>
        <v>18</v>
      </c>
      <c r="K1556" s="98">
        <f>Abfalldokumentation!$E1556</f>
        <v>44508</v>
      </c>
      <c r="L1556" s="97" t="str">
        <f>IFERROR(IF(AND(OR(Abfalldokumentation!$I1556="BU3",Abfalldokumentation!$I1556="Verkauf"),Abfalldokumentation!$N1556="Schimmel",Abfalldokumentation!$O1556="keinen Abnehmer/kein Schälpersonal"),"Div. Zipfel, ES ohne Verwendung",VLOOKUP(Abfalldokumentation!$M1556,Produktgruppen!A:B,2,FALSE)),"-")</f>
        <v>Vorschmelz</v>
      </c>
      <c r="M1556" s="99" t="str">
        <f>IFERROR(VLOOKUP(Abfalldokumentation!$W1556,Artikel!A:C,3,FALSE),Abfalldokumentation!$W1556)</f>
        <v>VOS Räucher Natur Natri</v>
      </c>
      <c r="N1556" s="99" t="str">
        <f>VLOOKUP(D1556,'Liste Gründe'!A:D,2,FALSE)</f>
        <v>Schimmel</v>
      </c>
      <c r="O1556" s="98" t="str">
        <f>IF(ISBLANK(F1556),VLOOKUP(Abfalldokumentation!$X1556,'Liste Gründe'!A:D,3,FALSE),F1556)</f>
        <v>Schimmel</v>
      </c>
      <c r="P1556" s="99" t="str">
        <f>IF(ISBLANK(Abfalldokumentation!$G1556),"-",Abfalldokumentation!$G1556)</f>
        <v>-</v>
      </c>
      <c r="Q1556" s="99">
        <f t="shared" si="169"/>
        <v>45</v>
      </c>
      <c r="R1556" s="100" t="str">
        <f t="shared" si="170"/>
        <v>Produkte</v>
      </c>
      <c r="S1556" s="100" t="str">
        <f t="shared" si="171"/>
        <v>BUs</v>
      </c>
      <c r="T1556" s="100" t="str">
        <f t="shared" si="172"/>
        <v>Symptome</v>
      </c>
      <c r="U1556" s="99">
        <f>IFERROR(VLOOKUP(Abfalldokumentation!$W1556,Kennzahlen!S:U,3,FALSE)*Abfalldokumentation!$J1556,"0")</f>
        <v>9</v>
      </c>
      <c r="V1556" s="99" t="str">
        <f>IF(ISBLANK(A1556),VLOOKUP(Abfalldokumentation!$W1556,'Linien - BU'!R:S,2,FALSE),A1556)</f>
        <v>BU3</v>
      </c>
      <c r="W1556" s="95">
        <f t="shared" si="173"/>
        <v>29500498</v>
      </c>
      <c r="X1556" s="95">
        <f t="shared" si="174"/>
        <v>12</v>
      </c>
    </row>
    <row r="1557" spans="1:24" ht="30" customHeight="1" x14ac:dyDescent="0.25">
      <c r="A1557" s="56"/>
      <c r="B1557" s="74">
        <v>29500498</v>
      </c>
      <c r="C1557" s="57">
        <v>15</v>
      </c>
      <c r="D1557" s="57">
        <v>12</v>
      </c>
      <c r="E1557" s="58">
        <v>44508</v>
      </c>
      <c r="F1557" s="75"/>
      <c r="G1557" s="57"/>
      <c r="H1557" s="66" t="str">
        <f>IFERROR(VLOOKUP(Abfalldokumentation!$B1557,Artikel!A:C,3,FALSE),Abfalldokumentation!$B1557)</f>
        <v>VOS Räucher Natur Natri</v>
      </c>
      <c r="I1557" s="90" t="str">
        <f>VLOOKUP(V1557,'Linien - BU'!A:B,2,FALSE)</f>
        <v>BU3</v>
      </c>
      <c r="J1557" s="91">
        <f t="shared" si="168"/>
        <v>15</v>
      </c>
      <c r="K1557" s="92">
        <f>Abfalldokumentation!$E1557</f>
        <v>44508</v>
      </c>
      <c r="L1557" s="91" t="str">
        <f>IFERROR(IF(AND(OR(Abfalldokumentation!$I1557="BU3",Abfalldokumentation!$I1557="Verkauf"),Abfalldokumentation!$N1557="Schimmel",Abfalldokumentation!$O1557="keinen Abnehmer/kein Schälpersonal"),"Div. Zipfel, ES ohne Verwendung",VLOOKUP(Abfalldokumentation!$M1557,Produktgruppen!A:B,2,FALSE)),"-")</f>
        <v>Vorschmelz</v>
      </c>
      <c r="M1557" s="93" t="str">
        <f>IFERROR(VLOOKUP(Abfalldokumentation!$W1557,Artikel!A:C,3,FALSE),Abfalldokumentation!$W1557)</f>
        <v>VOS Räucher Natur Natri</v>
      </c>
      <c r="N1557" s="93" t="str">
        <f>VLOOKUP(D1557,'Liste Gründe'!A:D,2,FALSE)</f>
        <v>Schimmel</v>
      </c>
      <c r="O1557" s="92" t="str">
        <f>IF(ISBLANK(F1557),VLOOKUP(Abfalldokumentation!$X1557,'Liste Gründe'!A:D,3,FALSE),F1557)</f>
        <v>Schimmel</v>
      </c>
      <c r="P1557" s="93" t="str">
        <f>IF(ISBLANK(Abfalldokumentation!$G1557),"-",Abfalldokumentation!$G1557)</f>
        <v>-</v>
      </c>
      <c r="Q1557" s="93">
        <f t="shared" si="169"/>
        <v>45</v>
      </c>
      <c r="R1557" s="94" t="str">
        <f t="shared" si="170"/>
        <v>Produkte</v>
      </c>
      <c r="S1557" s="94" t="str">
        <f t="shared" si="171"/>
        <v>BUs</v>
      </c>
      <c r="T1557" s="94" t="str">
        <f t="shared" si="172"/>
        <v>Symptome</v>
      </c>
      <c r="U1557" s="93">
        <f>IFERROR(VLOOKUP(Abfalldokumentation!$W1557,Kennzahlen!S:U,3,FALSE)*Abfalldokumentation!$J1557,"0")</f>
        <v>7.5</v>
      </c>
      <c r="V1557" s="93" t="str">
        <f>IF(ISBLANK(A1557),VLOOKUP(Abfalldokumentation!$W1557,'Linien - BU'!R:S,2,FALSE),A1557)</f>
        <v>BU3</v>
      </c>
      <c r="W1557" s="95">
        <f t="shared" si="173"/>
        <v>29500498</v>
      </c>
      <c r="X1557" s="95">
        <f t="shared" si="174"/>
        <v>12</v>
      </c>
    </row>
    <row r="1558" spans="1:24" ht="30" customHeight="1" x14ac:dyDescent="0.25">
      <c r="A1558" s="50"/>
      <c r="B1558" s="72">
        <v>29500498</v>
      </c>
      <c r="C1558" s="51">
        <v>33</v>
      </c>
      <c r="D1558" s="51">
        <v>12</v>
      </c>
      <c r="E1558" s="52">
        <v>44508</v>
      </c>
      <c r="F1558" s="73"/>
      <c r="G1558" s="51"/>
      <c r="H1558" s="65" t="str">
        <f>IFERROR(VLOOKUP(Abfalldokumentation!$B1558,Artikel!A:C,3,FALSE),Abfalldokumentation!$B1558)</f>
        <v>VOS Räucher Natur Natri</v>
      </c>
      <c r="I1558" s="96" t="str">
        <f>VLOOKUP(V1558,'Linien - BU'!A:B,2,FALSE)</f>
        <v>BU3</v>
      </c>
      <c r="J1558" s="97">
        <f t="shared" si="168"/>
        <v>33</v>
      </c>
      <c r="K1558" s="98">
        <f>Abfalldokumentation!$E1558</f>
        <v>44508</v>
      </c>
      <c r="L1558" s="97" t="str">
        <f>IFERROR(IF(AND(OR(Abfalldokumentation!$I1558="BU3",Abfalldokumentation!$I1558="Verkauf"),Abfalldokumentation!$N1558="Schimmel",Abfalldokumentation!$O1558="keinen Abnehmer/kein Schälpersonal"),"Div. Zipfel, ES ohne Verwendung",VLOOKUP(Abfalldokumentation!$M1558,Produktgruppen!A:B,2,FALSE)),"-")</f>
        <v>Vorschmelz</v>
      </c>
      <c r="M1558" s="99" t="str">
        <f>IFERROR(VLOOKUP(Abfalldokumentation!$W1558,Artikel!A:C,3,FALSE),Abfalldokumentation!$W1558)</f>
        <v>VOS Räucher Natur Natri</v>
      </c>
      <c r="N1558" s="99" t="str">
        <f>VLOOKUP(D1558,'Liste Gründe'!A:D,2,FALSE)</f>
        <v>Schimmel</v>
      </c>
      <c r="O1558" s="98" t="str">
        <f>IF(ISBLANK(F1558),VLOOKUP(Abfalldokumentation!$X1558,'Liste Gründe'!A:D,3,FALSE),F1558)</f>
        <v>Schimmel</v>
      </c>
      <c r="P1558" s="99" t="str">
        <f>IF(ISBLANK(Abfalldokumentation!$G1558),"-",Abfalldokumentation!$G1558)</f>
        <v>-</v>
      </c>
      <c r="Q1558" s="99">
        <f t="shared" si="169"/>
        <v>45</v>
      </c>
      <c r="R1558" s="100" t="str">
        <f t="shared" si="170"/>
        <v>Produkte</v>
      </c>
      <c r="S1558" s="100" t="str">
        <f t="shared" si="171"/>
        <v>BUs</v>
      </c>
      <c r="T1558" s="100" t="str">
        <f t="shared" si="172"/>
        <v>Symptome</v>
      </c>
      <c r="U1558" s="99">
        <f>IFERROR(VLOOKUP(Abfalldokumentation!$W1558,Kennzahlen!S:U,3,FALSE)*Abfalldokumentation!$J1558,"0")</f>
        <v>16.5</v>
      </c>
      <c r="V1558" s="99" t="str">
        <f>IF(ISBLANK(A1558),VLOOKUP(Abfalldokumentation!$W1558,'Linien - BU'!R:S,2,FALSE),A1558)</f>
        <v>BU3</v>
      </c>
      <c r="W1558" s="95">
        <f t="shared" si="173"/>
        <v>29500498</v>
      </c>
      <c r="X1558" s="95">
        <f t="shared" si="174"/>
        <v>12</v>
      </c>
    </row>
    <row r="1559" spans="1:24" ht="30" customHeight="1" x14ac:dyDescent="0.25">
      <c r="A1559" s="56"/>
      <c r="B1559" s="74">
        <v>29500498</v>
      </c>
      <c r="C1559" s="57">
        <v>101</v>
      </c>
      <c r="D1559" s="57">
        <v>12</v>
      </c>
      <c r="E1559" s="58">
        <v>44508</v>
      </c>
      <c r="F1559" s="75"/>
      <c r="G1559" s="57"/>
      <c r="H1559" s="66" t="str">
        <f>IFERROR(VLOOKUP(Abfalldokumentation!$B1559,Artikel!A:C,3,FALSE),Abfalldokumentation!$B1559)</f>
        <v>VOS Räucher Natur Natri</v>
      </c>
      <c r="I1559" s="90" t="str">
        <f>VLOOKUP(V1559,'Linien - BU'!A:B,2,FALSE)</f>
        <v>BU3</v>
      </c>
      <c r="J1559" s="91">
        <f t="shared" si="168"/>
        <v>101</v>
      </c>
      <c r="K1559" s="92">
        <f>Abfalldokumentation!$E1559</f>
        <v>44508</v>
      </c>
      <c r="L1559" s="91" t="str">
        <f>IFERROR(IF(AND(OR(Abfalldokumentation!$I1559="BU3",Abfalldokumentation!$I1559="Verkauf"),Abfalldokumentation!$N1559="Schimmel",Abfalldokumentation!$O1559="keinen Abnehmer/kein Schälpersonal"),"Div. Zipfel, ES ohne Verwendung",VLOOKUP(Abfalldokumentation!$M1559,Produktgruppen!A:B,2,FALSE)),"-")</f>
        <v>Vorschmelz</v>
      </c>
      <c r="M1559" s="93" t="str">
        <f>IFERROR(VLOOKUP(Abfalldokumentation!$W1559,Artikel!A:C,3,FALSE),Abfalldokumentation!$W1559)</f>
        <v>VOS Räucher Natur Natri</v>
      </c>
      <c r="N1559" s="93" t="str">
        <f>VLOOKUP(D1559,'Liste Gründe'!A:D,2,FALSE)</f>
        <v>Schimmel</v>
      </c>
      <c r="O1559" s="92" t="str">
        <f>IF(ISBLANK(F1559),VLOOKUP(Abfalldokumentation!$X1559,'Liste Gründe'!A:D,3,FALSE),F1559)</f>
        <v>Schimmel</v>
      </c>
      <c r="P1559" s="93" t="str">
        <f>IF(ISBLANK(Abfalldokumentation!$G1559),"-",Abfalldokumentation!$G1559)</f>
        <v>-</v>
      </c>
      <c r="Q1559" s="93">
        <f t="shared" si="169"/>
        <v>45</v>
      </c>
      <c r="R1559" s="94" t="str">
        <f t="shared" si="170"/>
        <v>Produkte</v>
      </c>
      <c r="S1559" s="94" t="str">
        <f t="shared" si="171"/>
        <v>BUs</v>
      </c>
      <c r="T1559" s="94" t="str">
        <f t="shared" si="172"/>
        <v>Symptome</v>
      </c>
      <c r="U1559" s="93">
        <f>IFERROR(VLOOKUP(Abfalldokumentation!$W1559,Kennzahlen!S:U,3,FALSE)*Abfalldokumentation!$J1559,"0")</f>
        <v>50.5</v>
      </c>
      <c r="V1559" s="93" t="str">
        <f>IF(ISBLANK(A1559),VLOOKUP(Abfalldokumentation!$W1559,'Linien - BU'!R:S,2,FALSE),A1559)</f>
        <v>BU3</v>
      </c>
      <c r="W1559" s="95">
        <f t="shared" si="173"/>
        <v>29500498</v>
      </c>
      <c r="X1559" s="95">
        <f t="shared" si="174"/>
        <v>12</v>
      </c>
    </row>
    <row r="1560" spans="1:24" ht="30" customHeight="1" x14ac:dyDescent="0.25">
      <c r="A1560" s="50"/>
      <c r="B1560" s="72">
        <v>29500498</v>
      </c>
      <c r="C1560" s="51">
        <v>106</v>
      </c>
      <c r="D1560" s="51">
        <v>12</v>
      </c>
      <c r="E1560" s="52">
        <v>44508</v>
      </c>
      <c r="F1560" s="73"/>
      <c r="G1560" s="51"/>
      <c r="H1560" s="65" t="str">
        <f>IFERROR(VLOOKUP(Abfalldokumentation!$B1560,Artikel!A:C,3,FALSE),Abfalldokumentation!$B1560)</f>
        <v>VOS Räucher Natur Natri</v>
      </c>
      <c r="I1560" s="96" t="str">
        <f>VLOOKUP(V1560,'Linien - BU'!A:B,2,FALSE)</f>
        <v>BU3</v>
      </c>
      <c r="J1560" s="97">
        <f t="shared" si="168"/>
        <v>106</v>
      </c>
      <c r="K1560" s="98">
        <f>Abfalldokumentation!$E1560</f>
        <v>44508</v>
      </c>
      <c r="L1560" s="97" t="str">
        <f>IFERROR(IF(AND(OR(Abfalldokumentation!$I1560="BU3",Abfalldokumentation!$I1560="Verkauf"),Abfalldokumentation!$N1560="Schimmel",Abfalldokumentation!$O1560="keinen Abnehmer/kein Schälpersonal"),"Div. Zipfel, ES ohne Verwendung",VLOOKUP(Abfalldokumentation!$M1560,Produktgruppen!A:B,2,FALSE)),"-")</f>
        <v>Vorschmelz</v>
      </c>
      <c r="M1560" s="99" t="str">
        <f>IFERROR(VLOOKUP(Abfalldokumentation!$W1560,Artikel!A:C,3,FALSE),Abfalldokumentation!$W1560)</f>
        <v>VOS Räucher Natur Natri</v>
      </c>
      <c r="N1560" s="99" t="str">
        <f>VLOOKUP(D1560,'Liste Gründe'!A:D,2,FALSE)</f>
        <v>Schimmel</v>
      </c>
      <c r="O1560" s="98" t="str">
        <f>IF(ISBLANK(F1560),VLOOKUP(Abfalldokumentation!$X1560,'Liste Gründe'!A:D,3,FALSE),F1560)</f>
        <v>Schimmel</v>
      </c>
      <c r="P1560" s="99" t="str">
        <f>IF(ISBLANK(Abfalldokumentation!$G1560),"-",Abfalldokumentation!$G1560)</f>
        <v>-</v>
      </c>
      <c r="Q1560" s="99">
        <f t="shared" si="169"/>
        <v>45</v>
      </c>
      <c r="R1560" s="100" t="str">
        <f t="shared" si="170"/>
        <v>Produkte</v>
      </c>
      <c r="S1560" s="100" t="str">
        <f t="shared" si="171"/>
        <v>BUs</v>
      </c>
      <c r="T1560" s="100" t="str">
        <f t="shared" si="172"/>
        <v>Symptome</v>
      </c>
      <c r="U1560" s="99">
        <f>IFERROR(VLOOKUP(Abfalldokumentation!$W1560,Kennzahlen!S:U,3,FALSE)*Abfalldokumentation!$J1560,"0")</f>
        <v>53</v>
      </c>
      <c r="V1560" s="99" t="str">
        <f>IF(ISBLANK(A1560),VLOOKUP(Abfalldokumentation!$W1560,'Linien - BU'!R:S,2,FALSE),A1560)</f>
        <v>BU3</v>
      </c>
      <c r="W1560" s="95">
        <f t="shared" si="173"/>
        <v>29500498</v>
      </c>
      <c r="X1560" s="95">
        <f t="shared" si="174"/>
        <v>12</v>
      </c>
    </row>
    <row r="1561" spans="1:24" ht="30" customHeight="1" x14ac:dyDescent="0.25">
      <c r="A1561" s="56"/>
      <c r="B1561" s="74">
        <v>29500529</v>
      </c>
      <c r="C1561" s="57">
        <v>33</v>
      </c>
      <c r="D1561" s="57">
        <v>12</v>
      </c>
      <c r="E1561" s="58">
        <v>44508</v>
      </c>
      <c r="F1561" s="75"/>
      <c r="G1561" s="57"/>
      <c r="H1561" s="66" t="str">
        <f>IFERROR(VLOOKUP(Abfalldokumentation!$B1561,Artikel!A:C,3,FALSE),Abfalldokumentation!$B1561)</f>
        <v>VOS Adler Schinkenräuch</v>
      </c>
      <c r="I1561" s="90" t="str">
        <f>VLOOKUP(V1561,'Linien - BU'!A:B,2,FALSE)</f>
        <v>BU3</v>
      </c>
      <c r="J1561" s="91">
        <f t="shared" si="168"/>
        <v>33</v>
      </c>
      <c r="K1561" s="92">
        <f>Abfalldokumentation!$E1561</f>
        <v>44508</v>
      </c>
      <c r="L1561" s="91" t="str">
        <f>IFERROR(IF(AND(OR(Abfalldokumentation!$I1561="BU3",Abfalldokumentation!$I1561="Verkauf"),Abfalldokumentation!$N1561="Schimmel",Abfalldokumentation!$O1561="keinen Abnehmer/kein Schälpersonal"),"Div. Zipfel, ES ohne Verwendung",VLOOKUP(Abfalldokumentation!$M1561,Produktgruppen!A:B,2,FALSE)),"-")</f>
        <v>Vorschmelz</v>
      </c>
      <c r="M1561" s="93" t="str">
        <f>IFERROR(VLOOKUP(Abfalldokumentation!$W1561,Artikel!A:C,3,FALSE),Abfalldokumentation!$W1561)</f>
        <v>VOS Adler Schinkenräuch</v>
      </c>
      <c r="N1561" s="93" t="str">
        <f>VLOOKUP(D1561,'Liste Gründe'!A:D,2,FALSE)</f>
        <v>Schimmel</v>
      </c>
      <c r="O1561" s="92" t="str">
        <f>IF(ISBLANK(F1561),VLOOKUP(Abfalldokumentation!$X1561,'Liste Gründe'!A:D,3,FALSE),F1561)</f>
        <v>Schimmel</v>
      </c>
      <c r="P1561" s="93" t="str">
        <f>IF(ISBLANK(Abfalldokumentation!$G1561),"-",Abfalldokumentation!$G1561)</f>
        <v>-</v>
      </c>
      <c r="Q1561" s="93">
        <f t="shared" si="169"/>
        <v>45</v>
      </c>
      <c r="R1561" s="94" t="str">
        <f t="shared" si="170"/>
        <v>Produkte</v>
      </c>
      <c r="S1561" s="94" t="str">
        <f t="shared" si="171"/>
        <v>BUs</v>
      </c>
      <c r="T1561" s="94" t="str">
        <f t="shared" si="172"/>
        <v>Symptome</v>
      </c>
      <c r="U1561" s="93">
        <f>IFERROR(VLOOKUP(Abfalldokumentation!$W1561,Kennzahlen!S:U,3,FALSE)*Abfalldokumentation!$J1561,"0")</f>
        <v>16.5</v>
      </c>
      <c r="V1561" s="93" t="str">
        <f>IF(ISBLANK(A1561),VLOOKUP(Abfalldokumentation!$W1561,'Linien - BU'!R:S,2,FALSE),A1561)</f>
        <v>Bu3</v>
      </c>
      <c r="W1561" s="95">
        <f t="shared" si="173"/>
        <v>29500529</v>
      </c>
      <c r="X1561" s="95">
        <f t="shared" si="174"/>
        <v>12</v>
      </c>
    </row>
    <row r="1562" spans="1:24" ht="30" customHeight="1" x14ac:dyDescent="0.25">
      <c r="A1562" s="50"/>
      <c r="B1562" s="72">
        <v>29500529</v>
      </c>
      <c r="C1562" s="51">
        <v>30</v>
      </c>
      <c r="D1562" s="51">
        <v>12</v>
      </c>
      <c r="E1562" s="52">
        <v>44508</v>
      </c>
      <c r="F1562" s="73"/>
      <c r="G1562" s="51"/>
      <c r="H1562" s="65" t="str">
        <f>IFERROR(VLOOKUP(Abfalldokumentation!$B1562,Artikel!A:C,3,FALSE),Abfalldokumentation!$B1562)</f>
        <v>VOS Adler Schinkenräuch</v>
      </c>
      <c r="I1562" s="96" t="str">
        <f>VLOOKUP(V1562,'Linien - BU'!A:B,2,FALSE)</f>
        <v>BU3</v>
      </c>
      <c r="J1562" s="97">
        <f t="shared" si="168"/>
        <v>30</v>
      </c>
      <c r="K1562" s="98">
        <f>Abfalldokumentation!$E1562</f>
        <v>44508</v>
      </c>
      <c r="L1562" s="97" t="str">
        <f>IFERROR(IF(AND(OR(Abfalldokumentation!$I1562="BU3",Abfalldokumentation!$I1562="Verkauf"),Abfalldokumentation!$N1562="Schimmel",Abfalldokumentation!$O1562="keinen Abnehmer/kein Schälpersonal"),"Div. Zipfel, ES ohne Verwendung",VLOOKUP(Abfalldokumentation!$M1562,Produktgruppen!A:B,2,FALSE)),"-")</f>
        <v>Vorschmelz</v>
      </c>
      <c r="M1562" s="99" t="str">
        <f>IFERROR(VLOOKUP(Abfalldokumentation!$W1562,Artikel!A:C,3,FALSE),Abfalldokumentation!$W1562)</f>
        <v>VOS Adler Schinkenräuch</v>
      </c>
      <c r="N1562" s="99" t="str">
        <f>VLOOKUP(D1562,'Liste Gründe'!A:D,2,FALSE)</f>
        <v>Schimmel</v>
      </c>
      <c r="O1562" s="98" t="str">
        <f>IF(ISBLANK(F1562),VLOOKUP(Abfalldokumentation!$X1562,'Liste Gründe'!A:D,3,FALSE),F1562)</f>
        <v>Schimmel</v>
      </c>
      <c r="P1562" s="99" t="str">
        <f>IF(ISBLANK(Abfalldokumentation!$G1562),"-",Abfalldokumentation!$G1562)</f>
        <v>-</v>
      </c>
      <c r="Q1562" s="99">
        <f t="shared" si="169"/>
        <v>45</v>
      </c>
      <c r="R1562" s="100" t="str">
        <f t="shared" si="170"/>
        <v>Produkte</v>
      </c>
      <c r="S1562" s="100" t="str">
        <f t="shared" si="171"/>
        <v>BUs</v>
      </c>
      <c r="T1562" s="100" t="str">
        <f t="shared" si="172"/>
        <v>Symptome</v>
      </c>
      <c r="U1562" s="99">
        <f>IFERROR(VLOOKUP(Abfalldokumentation!$W1562,Kennzahlen!S:U,3,FALSE)*Abfalldokumentation!$J1562,"0")</f>
        <v>15</v>
      </c>
      <c r="V1562" s="99" t="str">
        <f>IF(ISBLANK(A1562),VLOOKUP(Abfalldokumentation!$W1562,'Linien - BU'!R:S,2,FALSE),A1562)</f>
        <v>Bu3</v>
      </c>
      <c r="W1562" s="95">
        <f t="shared" si="173"/>
        <v>29500529</v>
      </c>
      <c r="X1562" s="95">
        <f t="shared" si="174"/>
        <v>12</v>
      </c>
    </row>
    <row r="1563" spans="1:24" ht="30" customHeight="1" x14ac:dyDescent="0.25">
      <c r="A1563" s="56"/>
      <c r="B1563" s="74">
        <v>29500529</v>
      </c>
      <c r="C1563" s="57">
        <v>40</v>
      </c>
      <c r="D1563" s="57">
        <v>12</v>
      </c>
      <c r="E1563" s="58">
        <v>44508</v>
      </c>
      <c r="F1563" s="75"/>
      <c r="G1563" s="57"/>
      <c r="H1563" s="66" t="str">
        <f>IFERROR(VLOOKUP(Abfalldokumentation!$B1563,Artikel!A:C,3,FALSE),Abfalldokumentation!$B1563)</f>
        <v>VOS Adler Schinkenräuch</v>
      </c>
      <c r="I1563" s="90" t="str">
        <f>VLOOKUP(V1563,'Linien - BU'!A:B,2,FALSE)</f>
        <v>BU3</v>
      </c>
      <c r="J1563" s="91">
        <f t="shared" si="168"/>
        <v>40</v>
      </c>
      <c r="K1563" s="92">
        <f>Abfalldokumentation!$E1563</f>
        <v>44508</v>
      </c>
      <c r="L1563" s="91" t="str">
        <f>IFERROR(IF(AND(OR(Abfalldokumentation!$I1563="BU3",Abfalldokumentation!$I1563="Verkauf"),Abfalldokumentation!$N1563="Schimmel",Abfalldokumentation!$O1563="keinen Abnehmer/kein Schälpersonal"),"Div. Zipfel, ES ohne Verwendung",VLOOKUP(Abfalldokumentation!$M1563,Produktgruppen!A:B,2,FALSE)),"-")</f>
        <v>Vorschmelz</v>
      </c>
      <c r="M1563" s="93" t="str">
        <f>IFERROR(VLOOKUP(Abfalldokumentation!$W1563,Artikel!A:C,3,FALSE),Abfalldokumentation!$W1563)</f>
        <v>VOS Adler Schinkenräuch</v>
      </c>
      <c r="N1563" s="93" t="str">
        <f>VLOOKUP(D1563,'Liste Gründe'!A:D,2,FALSE)</f>
        <v>Schimmel</v>
      </c>
      <c r="O1563" s="92" t="str">
        <f>IF(ISBLANK(F1563),VLOOKUP(Abfalldokumentation!$X1563,'Liste Gründe'!A:D,3,FALSE),F1563)</f>
        <v>Schimmel</v>
      </c>
      <c r="P1563" s="93" t="str">
        <f>IF(ISBLANK(Abfalldokumentation!$G1563),"-",Abfalldokumentation!$G1563)</f>
        <v>-</v>
      </c>
      <c r="Q1563" s="93">
        <f t="shared" si="169"/>
        <v>45</v>
      </c>
      <c r="R1563" s="94" t="str">
        <f t="shared" si="170"/>
        <v>Produkte</v>
      </c>
      <c r="S1563" s="94" t="str">
        <f t="shared" si="171"/>
        <v>BUs</v>
      </c>
      <c r="T1563" s="94" t="str">
        <f t="shared" si="172"/>
        <v>Symptome</v>
      </c>
      <c r="U1563" s="93">
        <f>IFERROR(VLOOKUP(Abfalldokumentation!$W1563,Kennzahlen!S:U,3,FALSE)*Abfalldokumentation!$J1563,"0")</f>
        <v>20</v>
      </c>
      <c r="V1563" s="93" t="str">
        <f>IF(ISBLANK(A1563),VLOOKUP(Abfalldokumentation!$W1563,'Linien - BU'!R:S,2,FALSE),A1563)</f>
        <v>Bu3</v>
      </c>
      <c r="W1563" s="95">
        <f t="shared" si="173"/>
        <v>29500529</v>
      </c>
      <c r="X1563" s="95">
        <f t="shared" si="174"/>
        <v>12</v>
      </c>
    </row>
    <row r="1564" spans="1:24" ht="30" customHeight="1" x14ac:dyDescent="0.25">
      <c r="A1564" s="50"/>
      <c r="B1564" s="72">
        <v>29500529</v>
      </c>
      <c r="C1564" s="51">
        <v>63</v>
      </c>
      <c r="D1564" s="51">
        <v>12</v>
      </c>
      <c r="E1564" s="52">
        <v>44508</v>
      </c>
      <c r="F1564" s="73"/>
      <c r="G1564" s="51"/>
      <c r="H1564" s="65" t="str">
        <f>IFERROR(VLOOKUP(Abfalldokumentation!$B1564,Artikel!A:C,3,FALSE),Abfalldokumentation!$B1564)</f>
        <v>VOS Adler Schinkenräuch</v>
      </c>
      <c r="I1564" s="96" t="str">
        <f>VLOOKUP(V1564,'Linien - BU'!A:B,2,FALSE)</f>
        <v>BU3</v>
      </c>
      <c r="J1564" s="97">
        <f t="shared" si="168"/>
        <v>63</v>
      </c>
      <c r="K1564" s="98">
        <f>Abfalldokumentation!$E1564</f>
        <v>44508</v>
      </c>
      <c r="L1564" s="97" t="str">
        <f>IFERROR(IF(AND(OR(Abfalldokumentation!$I1564="BU3",Abfalldokumentation!$I1564="Verkauf"),Abfalldokumentation!$N1564="Schimmel",Abfalldokumentation!$O1564="keinen Abnehmer/kein Schälpersonal"),"Div. Zipfel, ES ohne Verwendung",VLOOKUP(Abfalldokumentation!$M1564,Produktgruppen!A:B,2,FALSE)),"-")</f>
        <v>Vorschmelz</v>
      </c>
      <c r="M1564" s="99" t="str">
        <f>IFERROR(VLOOKUP(Abfalldokumentation!$W1564,Artikel!A:C,3,FALSE),Abfalldokumentation!$W1564)</f>
        <v>VOS Adler Schinkenräuch</v>
      </c>
      <c r="N1564" s="99" t="str">
        <f>VLOOKUP(D1564,'Liste Gründe'!A:D,2,FALSE)</f>
        <v>Schimmel</v>
      </c>
      <c r="O1564" s="98" t="str">
        <f>IF(ISBLANK(F1564),VLOOKUP(Abfalldokumentation!$X1564,'Liste Gründe'!A:D,3,FALSE),F1564)</f>
        <v>Schimmel</v>
      </c>
      <c r="P1564" s="99" t="str">
        <f>IF(ISBLANK(Abfalldokumentation!$G1564),"-",Abfalldokumentation!$G1564)</f>
        <v>-</v>
      </c>
      <c r="Q1564" s="99">
        <f t="shared" si="169"/>
        <v>45</v>
      </c>
      <c r="R1564" s="100" t="str">
        <f t="shared" si="170"/>
        <v>Produkte</v>
      </c>
      <c r="S1564" s="100" t="str">
        <f t="shared" si="171"/>
        <v>BUs</v>
      </c>
      <c r="T1564" s="100" t="str">
        <f t="shared" si="172"/>
        <v>Symptome</v>
      </c>
      <c r="U1564" s="99">
        <f>IFERROR(VLOOKUP(Abfalldokumentation!$W1564,Kennzahlen!S:U,3,FALSE)*Abfalldokumentation!$J1564,"0")</f>
        <v>31.5</v>
      </c>
      <c r="V1564" s="99" t="str">
        <f>IF(ISBLANK(A1564),VLOOKUP(Abfalldokumentation!$W1564,'Linien - BU'!R:S,2,FALSE),A1564)</f>
        <v>Bu3</v>
      </c>
      <c r="W1564" s="95">
        <f t="shared" si="173"/>
        <v>29500529</v>
      </c>
      <c r="X1564" s="95">
        <f t="shared" si="174"/>
        <v>12</v>
      </c>
    </row>
    <row r="1565" spans="1:24" ht="30" customHeight="1" x14ac:dyDescent="0.25">
      <c r="A1565" s="56"/>
      <c r="B1565" s="74">
        <v>29500606</v>
      </c>
      <c r="C1565" s="57">
        <v>10</v>
      </c>
      <c r="D1565" s="57">
        <v>12</v>
      </c>
      <c r="E1565" s="58">
        <v>44508</v>
      </c>
      <c r="F1565" s="75"/>
      <c r="G1565" s="57"/>
      <c r="H1565" s="66" t="str">
        <f>IFERROR(VLOOKUP(Abfalldokumentation!$B1565,Artikel!A:C,3,FALSE),Abfalldokumentation!$B1565)</f>
        <v>VOS Würste Jalapeno nat</v>
      </c>
      <c r="I1565" s="90" t="str">
        <f>VLOOKUP(V1565,'Linien - BU'!A:B,2,FALSE)</f>
        <v>BU3</v>
      </c>
      <c r="J1565" s="91">
        <f t="shared" si="168"/>
        <v>10</v>
      </c>
      <c r="K1565" s="92">
        <f>Abfalldokumentation!$E1565</f>
        <v>44508</v>
      </c>
      <c r="L1565" s="91" t="str">
        <f>IFERROR(IF(AND(OR(Abfalldokumentation!$I1565="BU3",Abfalldokumentation!$I1565="Verkauf"),Abfalldokumentation!$N1565="Schimmel",Abfalldokumentation!$O1565="keinen Abnehmer/kein Schälpersonal"),"Div. Zipfel, ES ohne Verwendung",VLOOKUP(Abfalldokumentation!$M1565,Produktgruppen!A:B,2,FALSE)),"-")</f>
        <v>Vorschmelz</v>
      </c>
      <c r="M1565" s="93" t="str">
        <f>IFERROR(VLOOKUP(Abfalldokumentation!$W1565,Artikel!A:C,3,FALSE),Abfalldokumentation!$W1565)</f>
        <v>VOS Würste Jalapeno nat</v>
      </c>
      <c r="N1565" s="93" t="str">
        <f>VLOOKUP(D1565,'Liste Gründe'!A:D,2,FALSE)</f>
        <v>Schimmel</v>
      </c>
      <c r="O1565" s="92" t="str">
        <f>IF(ISBLANK(F1565),VLOOKUP(Abfalldokumentation!$X1565,'Liste Gründe'!A:D,3,FALSE),F1565)</f>
        <v>Schimmel</v>
      </c>
      <c r="P1565" s="93" t="str">
        <f>IF(ISBLANK(Abfalldokumentation!$G1565),"-",Abfalldokumentation!$G1565)</f>
        <v>-</v>
      </c>
      <c r="Q1565" s="93">
        <f t="shared" si="169"/>
        <v>45</v>
      </c>
      <c r="R1565" s="94" t="str">
        <f t="shared" si="170"/>
        <v>Produkte</v>
      </c>
      <c r="S1565" s="94" t="str">
        <f t="shared" si="171"/>
        <v>BUs</v>
      </c>
      <c r="T1565" s="94" t="str">
        <f t="shared" si="172"/>
        <v>Symptome</v>
      </c>
      <c r="U1565" s="93">
        <f>IFERROR(VLOOKUP(Abfalldokumentation!$W1565,Kennzahlen!S:U,3,FALSE)*Abfalldokumentation!$J1565,"0")</f>
        <v>5</v>
      </c>
      <c r="V1565" s="93" t="str">
        <f>IF(ISBLANK(A1565),VLOOKUP(Abfalldokumentation!$W1565,'Linien - BU'!R:S,2,FALSE),A1565)</f>
        <v>bu3</v>
      </c>
      <c r="W1565" s="95">
        <f t="shared" si="173"/>
        <v>29500606</v>
      </c>
      <c r="X1565" s="95">
        <f t="shared" si="174"/>
        <v>12</v>
      </c>
    </row>
    <row r="1566" spans="1:24" ht="30" customHeight="1" x14ac:dyDescent="0.25">
      <c r="A1566" s="50"/>
      <c r="B1566" s="72">
        <v>29500606</v>
      </c>
      <c r="C1566" s="51">
        <v>30</v>
      </c>
      <c r="D1566" s="51">
        <v>12</v>
      </c>
      <c r="E1566" s="52">
        <v>44508</v>
      </c>
      <c r="F1566" s="73"/>
      <c r="G1566" s="51"/>
      <c r="H1566" s="65" t="str">
        <f>IFERROR(VLOOKUP(Abfalldokumentation!$B1566,Artikel!A:C,3,FALSE),Abfalldokumentation!$B1566)</f>
        <v>VOS Würste Jalapeno nat</v>
      </c>
      <c r="I1566" s="96" t="str">
        <f>VLOOKUP(V1566,'Linien - BU'!A:B,2,FALSE)</f>
        <v>BU3</v>
      </c>
      <c r="J1566" s="97">
        <f t="shared" si="168"/>
        <v>30</v>
      </c>
      <c r="K1566" s="98">
        <f>Abfalldokumentation!$E1566</f>
        <v>44508</v>
      </c>
      <c r="L1566" s="97" t="str">
        <f>IFERROR(IF(AND(OR(Abfalldokumentation!$I1566="BU3",Abfalldokumentation!$I1566="Verkauf"),Abfalldokumentation!$N1566="Schimmel",Abfalldokumentation!$O1566="keinen Abnehmer/kein Schälpersonal"),"Div. Zipfel, ES ohne Verwendung",VLOOKUP(Abfalldokumentation!$M1566,Produktgruppen!A:B,2,FALSE)),"-")</f>
        <v>Vorschmelz</v>
      </c>
      <c r="M1566" s="99" t="str">
        <f>IFERROR(VLOOKUP(Abfalldokumentation!$W1566,Artikel!A:C,3,FALSE),Abfalldokumentation!$W1566)</f>
        <v>VOS Würste Jalapeno nat</v>
      </c>
      <c r="N1566" s="99" t="str">
        <f>VLOOKUP(D1566,'Liste Gründe'!A:D,2,FALSE)</f>
        <v>Schimmel</v>
      </c>
      <c r="O1566" s="98" t="str">
        <f>IF(ISBLANK(F1566),VLOOKUP(Abfalldokumentation!$X1566,'Liste Gründe'!A:D,3,FALSE),F1566)</f>
        <v>Schimmel</v>
      </c>
      <c r="P1566" s="99" t="str">
        <f>IF(ISBLANK(Abfalldokumentation!$G1566),"-",Abfalldokumentation!$G1566)</f>
        <v>-</v>
      </c>
      <c r="Q1566" s="99">
        <f t="shared" si="169"/>
        <v>45</v>
      </c>
      <c r="R1566" s="100" t="str">
        <f t="shared" si="170"/>
        <v>Produkte</v>
      </c>
      <c r="S1566" s="100" t="str">
        <f t="shared" si="171"/>
        <v>BUs</v>
      </c>
      <c r="T1566" s="100" t="str">
        <f t="shared" si="172"/>
        <v>Symptome</v>
      </c>
      <c r="U1566" s="99">
        <f>IFERROR(VLOOKUP(Abfalldokumentation!$W1566,Kennzahlen!S:U,3,FALSE)*Abfalldokumentation!$J1566,"0")</f>
        <v>15</v>
      </c>
      <c r="V1566" s="99" t="str">
        <f>IF(ISBLANK(A1566),VLOOKUP(Abfalldokumentation!$W1566,'Linien - BU'!R:S,2,FALSE),A1566)</f>
        <v>bu3</v>
      </c>
      <c r="W1566" s="95">
        <f t="shared" si="173"/>
        <v>29500606</v>
      </c>
      <c r="X1566" s="95">
        <f t="shared" si="174"/>
        <v>12</v>
      </c>
    </row>
    <row r="1567" spans="1:24" ht="30" customHeight="1" x14ac:dyDescent="0.25">
      <c r="A1567" s="56"/>
      <c r="B1567" s="74">
        <v>29500606</v>
      </c>
      <c r="C1567" s="57">
        <v>46</v>
      </c>
      <c r="D1567" s="57">
        <v>12</v>
      </c>
      <c r="E1567" s="58">
        <v>44508</v>
      </c>
      <c r="F1567" s="75"/>
      <c r="G1567" s="57"/>
      <c r="H1567" s="66" t="str">
        <f>IFERROR(VLOOKUP(Abfalldokumentation!$B1567,Artikel!A:C,3,FALSE),Abfalldokumentation!$B1567)</f>
        <v>VOS Würste Jalapeno nat</v>
      </c>
      <c r="I1567" s="90" t="str">
        <f>VLOOKUP(V1567,'Linien - BU'!A:B,2,FALSE)</f>
        <v>BU3</v>
      </c>
      <c r="J1567" s="91">
        <f t="shared" si="168"/>
        <v>46</v>
      </c>
      <c r="K1567" s="92">
        <f>Abfalldokumentation!$E1567</f>
        <v>44508</v>
      </c>
      <c r="L1567" s="91" t="str">
        <f>IFERROR(IF(AND(OR(Abfalldokumentation!$I1567="BU3",Abfalldokumentation!$I1567="Verkauf"),Abfalldokumentation!$N1567="Schimmel",Abfalldokumentation!$O1567="keinen Abnehmer/kein Schälpersonal"),"Div. Zipfel, ES ohne Verwendung",VLOOKUP(Abfalldokumentation!$M1567,Produktgruppen!A:B,2,FALSE)),"-")</f>
        <v>Vorschmelz</v>
      </c>
      <c r="M1567" s="93" t="str">
        <f>IFERROR(VLOOKUP(Abfalldokumentation!$W1567,Artikel!A:C,3,FALSE),Abfalldokumentation!$W1567)</f>
        <v>VOS Würste Jalapeno nat</v>
      </c>
      <c r="N1567" s="93" t="str">
        <f>VLOOKUP(D1567,'Liste Gründe'!A:D,2,FALSE)</f>
        <v>Schimmel</v>
      </c>
      <c r="O1567" s="92" t="str">
        <f>IF(ISBLANK(F1567),VLOOKUP(Abfalldokumentation!$X1567,'Liste Gründe'!A:D,3,FALSE),F1567)</f>
        <v>Schimmel</v>
      </c>
      <c r="P1567" s="93" t="str">
        <f>IF(ISBLANK(Abfalldokumentation!$G1567),"-",Abfalldokumentation!$G1567)</f>
        <v>-</v>
      </c>
      <c r="Q1567" s="93">
        <f t="shared" si="169"/>
        <v>45</v>
      </c>
      <c r="R1567" s="94" t="str">
        <f t="shared" si="170"/>
        <v>Produkte</v>
      </c>
      <c r="S1567" s="94" t="str">
        <f t="shared" si="171"/>
        <v>BUs</v>
      </c>
      <c r="T1567" s="94" t="str">
        <f t="shared" si="172"/>
        <v>Symptome</v>
      </c>
      <c r="U1567" s="93">
        <f>IFERROR(VLOOKUP(Abfalldokumentation!$W1567,Kennzahlen!S:U,3,FALSE)*Abfalldokumentation!$J1567,"0")</f>
        <v>23</v>
      </c>
      <c r="V1567" s="93" t="str">
        <f>IF(ISBLANK(A1567),VLOOKUP(Abfalldokumentation!$W1567,'Linien - BU'!R:S,2,FALSE),A1567)</f>
        <v>bu3</v>
      </c>
      <c r="W1567" s="95">
        <f t="shared" si="173"/>
        <v>29500606</v>
      </c>
      <c r="X1567" s="95">
        <f t="shared" si="174"/>
        <v>12</v>
      </c>
    </row>
    <row r="1568" spans="1:24" ht="30" customHeight="1" x14ac:dyDescent="0.25">
      <c r="A1568" s="50"/>
      <c r="B1568" s="72">
        <v>29500606</v>
      </c>
      <c r="C1568" s="51">
        <v>40</v>
      </c>
      <c r="D1568" s="51">
        <v>12</v>
      </c>
      <c r="E1568" s="52">
        <v>44508</v>
      </c>
      <c r="F1568" s="73"/>
      <c r="G1568" s="51"/>
      <c r="H1568" s="65" t="str">
        <f>IFERROR(VLOOKUP(Abfalldokumentation!$B1568,Artikel!A:C,3,FALSE),Abfalldokumentation!$B1568)</f>
        <v>VOS Würste Jalapeno nat</v>
      </c>
      <c r="I1568" s="96" t="str">
        <f>VLOOKUP(V1568,'Linien - BU'!A:B,2,FALSE)</f>
        <v>BU3</v>
      </c>
      <c r="J1568" s="97">
        <f t="shared" si="168"/>
        <v>40</v>
      </c>
      <c r="K1568" s="98">
        <f>Abfalldokumentation!$E1568</f>
        <v>44508</v>
      </c>
      <c r="L1568" s="97" t="str">
        <f>IFERROR(IF(AND(OR(Abfalldokumentation!$I1568="BU3",Abfalldokumentation!$I1568="Verkauf"),Abfalldokumentation!$N1568="Schimmel",Abfalldokumentation!$O1568="keinen Abnehmer/kein Schälpersonal"),"Div. Zipfel, ES ohne Verwendung",VLOOKUP(Abfalldokumentation!$M1568,Produktgruppen!A:B,2,FALSE)),"-")</f>
        <v>Vorschmelz</v>
      </c>
      <c r="M1568" s="99" t="str">
        <f>IFERROR(VLOOKUP(Abfalldokumentation!$W1568,Artikel!A:C,3,FALSE),Abfalldokumentation!$W1568)</f>
        <v>VOS Würste Jalapeno nat</v>
      </c>
      <c r="N1568" s="99" t="str">
        <f>VLOOKUP(D1568,'Liste Gründe'!A:D,2,FALSE)</f>
        <v>Schimmel</v>
      </c>
      <c r="O1568" s="98" t="str">
        <f>IF(ISBLANK(F1568),VLOOKUP(Abfalldokumentation!$X1568,'Liste Gründe'!A:D,3,FALSE),F1568)</f>
        <v>Schimmel</v>
      </c>
      <c r="P1568" s="99" t="str">
        <f>IF(ISBLANK(Abfalldokumentation!$G1568),"-",Abfalldokumentation!$G1568)</f>
        <v>-</v>
      </c>
      <c r="Q1568" s="99">
        <f t="shared" si="169"/>
        <v>45</v>
      </c>
      <c r="R1568" s="100" t="str">
        <f t="shared" si="170"/>
        <v>Produkte</v>
      </c>
      <c r="S1568" s="100" t="str">
        <f t="shared" si="171"/>
        <v>BUs</v>
      </c>
      <c r="T1568" s="100" t="str">
        <f t="shared" si="172"/>
        <v>Symptome</v>
      </c>
      <c r="U1568" s="99">
        <f>IFERROR(VLOOKUP(Abfalldokumentation!$W1568,Kennzahlen!S:U,3,FALSE)*Abfalldokumentation!$J1568,"0")</f>
        <v>20</v>
      </c>
      <c r="V1568" s="99" t="str">
        <f>IF(ISBLANK(A1568),VLOOKUP(Abfalldokumentation!$W1568,'Linien - BU'!R:S,2,FALSE),A1568)</f>
        <v>bu3</v>
      </c>
      <c r="W1568" s="95">
        <f t="shared" si="173"/>
        <v>29500606</v>
      </c>
      <c r="X1568" s="95">
        <f t="shared" si="174"/>
        <v>12</v>
      </c>
    </row>
    <row r="1569" spans="1:24" ht="30" customHeight="1" x14ac:dyDescent="0.25">
      <c r="A1569" s="56"/>
      <c r="B1569" s="74">
        <v>29500613</v>
      </c>
      <c r="C1569" s="57">
        <v>12</v>
      </c>
      <c r="D1569" s="57">
        <v>12</v>
      </c>
      <c r="E1569" s="58">
        <v>44508</v>
      </c>
      <c r="F1569" s="75"/>
      <c r="G1569" s="57"/>
      <c r="H1569" s="66" t="str">
        <f>IFERROR(VLOOKUP(Abfalldokumentation!$B1569,Artikel!A:C,3,FALSE),Abfalldokumentation!$B1569)</f>
        <v>VOS Räucher extra natri</v>
      </c>
      <c r="I1569" s="90" t="str">
        <f>VLOOKUP(V1569,'Linien - BU'!A:B,2,FALSE)</f>
        <v>BU3</v>
      </c>
      <c r="J1569" s="91">
        <f t="shared" si="168"/>
        <v>12</v>
      </c>
      <c r="K1569" s="92">
        <f>Abfalldokumentation!$E1569</f>
        <v>44508</v>
      </c>
      <c r="L1569" s="91" t="str">
        <f>IFERROR(IF(AND(OR(Abfalldokumentation!$I1569="BU3",Abfalldokumentation!$I1569="Verkauf"),Abfalldokumentation!$N1569="Schimmel",Abfalldokumentation!$O1569="keinen Abnehmer/kein Schälpersonal"),"Div. Zipfel, ES ohne Verwendung",VLOOKUP(Abfalldokumentation!$M1569,Produktgruppen!A:B,2,FALSE)),"-")</f>
        <v>Vorschmelz</v>
      </c>
      <c r="M1569" s="93" t="str">
        <f>IFERROR(VLOOKUP(Abfalldokumentation!$W1569,Artikel!A:C,3,FALSE),Abfalldokumentation!$W1569)</f>
        <v>VOS Räucher extra natri</v>
      </c>
      <c r="N1569" s="93" t="str">
        <f>VLOOKUP(D1569,'Liste Gründe'!A:D,2,FALSE)</f>
        <v>Schimmel</v>
      </c>
      <c r="O1569" s="92" t="str">
        <f>IF(ISBLANK(F1569),VLOOKUP(Abfalldokumentation!$X1569,'Liste Gründe'!A:D,3,FALSE),F1569)</f>
        <v>Schimmel</v>
      </c>
      <c r="P1569" s="93" t="str">
        <f>IF(ISBLANK(Abfalldokumentation!$G1569),"-",Abfalldokumentation!$G1569)</f>
        <v>-</v>
      </c>
      <c r="Q1569" s="93">
        <f t="shared" si="169"/>
        <v>45</v>
      </c>
      <c r="R1569" s="94" t="str">
        <f t="shared" si="170"/>
        <v>Produkte</v>
      </c>
      <c r="S1569" s="94" t="str">
        <f t="shared" si="171"/>
        <v>BUs</v>
      </c>
      <c r="T1569" s="94" t="str">
        <f t="shared" si="172"/>
        <v>Symptome</v>
      </c>
      <c r="U1569" s="93">
        <f>IFERROR(VLOOKUP(Abfalldokumentation!$W1569,Kennzahlen!S:U,3,FALSE)*Abfalldokumentation!$J1569,"0")</f>
        <v>6</v>
      </c>
      <c r="V1569" s="93" t="str">
        <f>IF(ISBLANK(A1569),VLOOKUP(Abfalldokumentation!$W1569,'Linien - BU'!R:S,2,FALSE),A1569)</f>
        <v>BU3</v>
      </c>
      <c r="W1569" s="95">
        <f t="shared" si="173"/>
        <v>29500613</v>
      </c>
      <c r="X1569" s="95">
        <f t="shared" si="174"/>
        <v>12</v>
      </c>
    </row>
    <row r="1570" spans="1:24" ht="30" customHeight="1" x14ac:dyDescent="0.25">
      <c r="A1570" s="50"/>
      <c r="B1570" s="72">
        <v>29500613</v>
      </c>
      <c r="C1570" s="51">
        <v>102</v>
      </c>
      <c r="D1570" s="51">
        <v>12</v>
      </c>
      <c r="E1570" s="52">
        <v>44508</v>
      </c>
      <c r="F1570" s="73"/>
      <c r="G1570" s="51"/>
      <c r="H1570" s="65" t="str">
        <f>IFERROR(VLOOKUP(Abfalldokumentation!$B1570,Artikel!A:C,3,FALSE),Abfalldokumentation!$B1570)</f>
        <v>VOS Räucher extra natri</v>
      </c>
      <c r="I1570" s="96" t="str">
        <f>VLOOKUP(V1570,'Linien - BU'!A:B,2,FALSE)</f>
        <v>BU3</v>
      </c>
      <c r="J1570" s="97">
        <f t="shared" si="168"/>
        <v>102</v>
      </c>
      <c r="K1570" s="98">
        <f>Abfalldokumentation!$E1570</f>
        <v>44508</v>
      </c>
      <c r="L1570" s="97" t="str">
        <f>IFERROR(IF(AND(OR(Abfalldokumentation!$I1570="BU3",Abfalldokumentation!$I1570="Verkauf"),Abfalldokumentation!$N1570="Schimmel",Abfalldokumentation!$O1570="keinen Abnehmer/kein Schälpersonal"),"Div. Zipfel, ES ohne Verwendung",VLOOKUP(Abfalldokumentation!$M1570,Produktgruppen!A:B,2,FALSE)),"-")</f>
        <v>Vorschmelz</v>
      </c>
      <c r="M1570" s="99" t="str">
        <f>IFERROR(VLOOKUP(Abfalldokumentation!$W1570,Artikel!A:C,3,FALSE),Abfalldokumentation!$W1570)</f>
        <v>VOS Räucher extra natri</v>
      </c>
      <c r="N1570" s="99" t="str">
        <f>VLOOKUP(D1570,'Liste Gründe'!A:D,2,FALSE)</f>
        <v>Schimmel</v>
      </c>
      <c r="O1570" s="98" t="str">
        <f>IF(ISBLANK(F1570),VLOOKUP(Abfalldokumentation!$X1570,'Liste Gründe'!A:D,3,FALSE),F1570)</f>
        <v>Schimmel</v>
      </c>
      <c r="P1570" s="99" t="str">
        <f>IF(ISBLANK(Abfalldokumentation!$G1570),"-",Abfalldokumentation!$G1570)</f>
        <v>-</v>
      </c>
      <c r="Q1570" s="99">
        <f t="shared" si="169"/>
        <v>45</v>
      </c>
      <c r="R1570" s="100" t="str">
        <f t="shared" si="170"/>
        <v>Produkte</v>
      </c>
      <c r="S1570" s="100" t="str">
        <f t="shared" si="171"/>
        <v>BUs</v>
      </c>
      <c r="T1570" s="100" t="str">
        <f t="shared" si="172"/>
        <v>Symptome</v>
      </c>
      <c r="U1570" s="99">
        <f>IFERROR(VLOOKUP(Abfalldokumentation!$W1570,Kennzahlen!S:U,3,FALSE)*Abfalldokumentation!$J1570,"0")</f>
        <v>51</v>
      </c>
      <c r="V1570" s="99" t="str">
        <f>IF(ISBLANK(A1570),VLOOKUP(Abfalldokumentation!$W1570,'Linien - BU'!R:S,2,FALSE),A1570)</f>
        <v>BU3</v>
      </c>
      <c r="W1570" s="95">
        <f t="shared" si="173"/>
        <v>29500613</v>
      </c>
      <c r="X1570" s="95">
        <f t="shared" si="174"/>
        <v>12</v>
      </c>
    </row>
    <row r="1571" spans="1:24" ht="30" customHeight="1" x14ac:dyDescent="0.25">
      <c r="A1571" s="56"/>
      <c r="B1571" s="74">
        <v>29500613</v>
      </c>
      <c r="C1571" s="57">
        <v>36</v>
      </c>
      <c r="D1571" s="57">
        <v>12</v>
      </c>
      <c r="E1571" s="58">
        <v>44508</v>
      </c>
      <c r="F1571" s="75"/>
      <c r="G1571" s="57"/>
      <c r="H1571" s="66" t="str">
        <f>IFERROR(VLOOKUP(Abfalldokumentation!$B1571,Artikel!A:C,3,FALSE),Abfalldokumentation!$B1571)</f>
        <v>VOS Räucher extra natri</v>
      </c>
      <c r="I1571" s="90" t="str">
        <f>VLOOKUP(V1571,'Linien - BU'!A:B,2,FALSE)</f>
        <v>BU3</v>
      </c>
      <c r="J1571" s="91">
        <f t="shared" si="168"/>
        <v>36</v>
      </c>
      <c r="K1571" s="92">
        <f>Abfalldokumentation!$E1571</f>
        <v>44508</v>
      </c>
      <c r="L1571" s="91" t="str">
        <f>IFERROR(IF(AND(OR(Abfalldokumentation!$I1571="BU3",Abfalldokumentation!$I1571="Verkauf"),Abfalldokumentation!$N1571="Schimmel",Abfalldokumentation!$O1571="keinen Abnehmer/kein Schälpersonal"),"Div. Zipfel, ES ohne Verwendung",VLOOKUP(Abfalldokumentation!$M1571,Produktgruppen!A:B,2,FALSE)),"-")</f>
        <v>Vorschmelz</v>
      </c>
      <c r="M1571" s="93" t="str">
        <f>IFERROR(VLOOKUP(Abfalldokumentation!$W1571,Artikel!A:C,3,FALSE),Abfalldokumentation!$W1571)</f>
        <v>VOS Räucher extra natri</v>
      </c>
      <c r="N1571" s="93" t="str">
        <f>VLOOKUP(D1571,'Liste Gründe'!A:D,2,FALSE)</f>
        <v>Schimmel</v>
      </c>
      <c r="O1571" s="92" t="str">
        <f>IF(ISBLANK(F1571),VLOOKUP(Abfalldokumentation!$X1571,'Liste Gründe'!A:D,3,FALSE),F1571)</f>
        <v>Schimmel</v>
      </c>
      <c r="P1571" s="93" t="str">
        <f>IF(ISBLANK(Abfalldokumentation!$G1571),"-",Abfalldokumentation!$G1571)</f>
        <v>-</v>
      </c>
      <c r="Q1571" s="93">
        <f t="shared" si="169"/>
        <v>45</v>
      </c>
      <c r="R1571" s="94" t="str">
        <f t="shared" si="170"/>
        <v>Produkte</v>
      </c>
      <c r="S1571" s="94" t="str">
        <f t="shared" si="171"/>
        <v>BUs</v>
      </c>
      <c r="T1571" s="94" t="str">
        <f t="shared" si="172"/>
        <v>Symptome</v>
      </c>
      <c r="U1571" s="93">
        <f>IFERROR(VLOOKUP(Abfalldokumentation!$W1571,Kennzahlen!S:U,3,FALSE)*Abfalldokumentation!$J1571,"0")</f>
        <v>18</v>
      </c>
      <c r="V1571" s="93" t="str">
        <f>IF(ISBLANK(A1571),VLOOKUP(Abfalldokumentation!$W1571,'Linien - BU'!R:S,2,FALSE),A1571)</f>
        <v>BU3</v>
      </c>
      <c r="W1571" s="95">
        <f t="shared" si="173"/>
        <v>29500613</v>
      </c>
      <c r="X1571" s="95">
        <f t="shared" si="174"/>
        <v>12</v>
      </c>
    </row>
    <row r="1572" spans="1:24" ht="30" customHeight="1" x14ac:dyDescent="0.25">
      <c r="A1572" s="50"/>
      <c r="B1572" s="72">
        <v>29500613</v>
      </c>
      <c r="C1572" s="51">
        <v>8</v>
      </c>
      <c r="D1572" s="51">
        <v>12</v>
      </c>
      <c r="E1572" s="52">
        <v>44508</v>
      </c>
      <c r="F1572" s="73"/>
      <c r="G1572" s="51"/>
      <c r="H1572" s="65" t="str">
        <f>IFERROR(VLOOKUP(Abfalldokumentation!$B1572,Artikel!A:C,3,FALSE),Abfalldokumentation!$B1572)</f>
        <v>VOS Räucher extra natri</v>
      </c>
      <c r="I1572" s="96" t="str">
        <f>VLOOKUP(V1572,'Linien - BU'!A:B,2,FALSE)</f>
        <v>BU3</v>
      </c>
      <c r="J1572" s="97">
        <f t="shared" si="168"/>
        <v>8</v>
      </c>
      <c r="K1572" s="98">
        <f>Abfalldokumentation!$E1572</f>
        <v>44508</v>
      </c>
      <c r="L1572" s="97" t="str">
        <f>IFERROR(IF(AND(OR(Abfalldokumentation!$I1572="BU3",Abfalldokumentation!$I1572="Verkauf"),Abfalldokumentation!$N1572="Schimmel",Abfalldokumentation!$O1572="keinen Abnehmer/kein Schälpersonal"),"Div. Zipfel, ES ohne Verwendung",VLOOKUP(Abfalldokumentation!$M1572,Produktgruppen!A:B,2,FALSE)),"-")</f>
        <v>Vorschmelz</v>
      </c>
      <c r="M1572" s="99" t="str">
        <f>IFERROR(VLOOKUP(Abfalldokumentation!$W1572,Artikel!A:C,3,FALSE),Abfalldokumentation!$W1572)</f>
        <v>VOS Räucher extra natri</v>
      </c>
      <c r="N1572" s="99" t="str">
        <f>VLOOKUP(D1572,'Liste Gründe'!A:D,2,FALSE)</f>
        <v>Schimmel</v>
      </c>
      <c r="O1572" s="98" t="str">
        <f>IF(ISBLANK(F1572),VLOOKUP(Abfalldokumentation!$X1572,'Liste Gründe'!A:D,3,FALSE),F1572)</f>
        <v>Schimmel</v>
      </c>
      <c r="P1572" s="99" t="str">
        <f>IF(ISBLANK(Abfalldokumentation!$G1572),"-",Abfalldokumentation!$G1572)</f>
        <v>-</v>
      </c>
      <c r="Q1572" s="99">
        <f t="shared" si="169"/>
        <v>45</v>
      </c>
      <c r="R1572" s="100" t="str">
        <f t="shared" si="170"/>
        <v>Produkte</v>
      </c>
      <c r="S1572" s="100" t="str">
        <f t="shared" si="171"/>
        <v>BUs</v>
      </c>
      <c r="T1572" s="100" t="str">
        <f t="shared" si="172"/>
        <v>Symptome</v>
      </c>
      <c r="U1572" s="99">
        <f>IFERROR(VLOOKUP(Abfalldokumentation!$W1572,Kennzahlen!S:U,3,FALSE)*Abfalldokumentation!$J1572,"0")</f>
        <v>4</v>
      </c>
      <c r="V1572" s="99" t="str">
        <f>IF(ISBLANK(A1572),VLOOKUP(Abfalldokumentation!$W1572,'Linien - BU'!R:S,2,FALSE),A1572)</f>
        <v>BU3</v>
      </c>
      <c r="W1572" s="95">
        <f t="shared" si="173"/>
        <v>29500613</v>
      </c>
      <c r="X1572" s="95">
        <f t="shared" si="174"/>
        <v>12</v>
      </c>
    </row>
    <row r="1573" spans="1:24" ht="30" customHeight="1" x14ac:dyDescent="0.25">
      <c r="A1573" s="56"/>
      <c r="B1573" s="74">
        <v>29500613</v>
      </c>
      <c r="C1573" s="57">
        <v>72</v>
      </c>
      <c r="D1573" s="57">
        <v>12</v>
      </c>
      <c r="E1573" s="58">
        <v>44508</v>
      </c>
      <c r="F1573" s="75"/>
      <c r="G1573" s="57"/>
      <c r="H1573" s="66" t="str">
        <f>IFERROR(VLOOKUP(Abfalldokumentation!$B1573,Artikel!A:C,3,FALSE),Abfalldokumentation!$B1573)</f>
        <v>VOS Räucher extra natri</v>
      </c>
      <c r="I1573" s="90" t="str">
        <f>VLOOKUP(V1573,'Linien - BU'!A:B,2,FALSE)</f>
        <v>BU3</v>
      </c>
      <c r="J1573" s="91">
        <f t="shared" si="168"/>
        <v>72</v>
      </c>
      <c r="K1573" s="92">
        <f>Abfalldokumentation!$E1573</f>
        <v>44508</v>
      </c>
      <c r="L1573" s="91" t="str">
        <f>IFERROR(IF(AND(OR(Abfalldokumentation!$I1573="BU3",Abfalldokumentation!$I1573="Verkauf"),Abfalldokumentation!$N1573="Schimmel",Abfalldokumentation!$O1573="keinen Abnehmer/kein Schälpersonal"),"Div. Zipfel, ES ohne Verwendung",VLOOKUP(Abfalldokumentation!$M1573,Produktgruppen!A:B,2,FALSE)),"-")</f>
        <v>Vorschmelz</v>
      </c>
      <c r="M1573" s="93" t="str">
        <f>IFERROR(VLOOKUP(Abfalldokumentation!$W1573,Artikel!A:C,3,FALSE),Abfalldokumentation!$W1573)</f>
        <v>VOS Räucher extra natri</v>
      </c>
      <c r="N1573" s="93" t="str">
        <f>VLOOKUP(D1573,'Liste Gründe'!A:D,2,FALSE)</f>
        <v>Schimmel</v>
      </c>
      <c r="O1573" s="92" t="str">
        <f>IF(ISBLANK(F1573),VLOOKUP(Abfalldokumentation!$X1573,'Liste Gründe'!A:D,3,FALSE),F1573)</f>
        <v>Schimmel</v>
      </c>
      <c r="P1573" s="93" t="str">
        <f>IF(ISBLANK(Abfalldokumentation!$G1573),"-",Abfalldokumentation!$G1573)</f>
        <v>-</v>
      </c>
      <c r="Q1573" s="93">
        <f t="shared" si="169"/>
        <v>45</v>
      </c>
      <c r="R1573" s="94" t="str">
        <f t="shared" si="170"/>
        <v>Produkte</v>
      </c>
      <c r="S1573" s="94" t="str">
        <f t="shared" si="171"/>
        <v>BUs</v>
      </c>
      <c r="T1573" s="94" t="str">
        <f t="shared" si="172"/>
        <v>Symptome</v>
      </c>
      <c r="U1573" s="93">
        <f>IFERROR(VLOOKUP(Abfalldokumentation!$W1573,Kennzahlen!S:U,3,FALSE)*Abfalldokumentation!$J1573,"0")</f>
        <v>36</v>
      </c>
      <c r="V1573" s="93" t="str">
        <f>IF(ISBLANK(A1573),VLOOKUP(Abfalldokumentation!$W1573,'Linien - BU'!R:S,2,FALSE),A1573)</f>
        <v>BU3</v>
      </c>
      <c r="W1573" s="95">
        <f t="shared" si="173"/>
        <v>29500613</v>
      </c>
      <c r="X1573" s="95">
        <f t="shared" si="174"/>
        <v>12</v>
      </c>
    </row>
    <row r="1574" spans="1:24" ht="30" customHeight="1" x14ac:dyDescent="0.25">
      <c r="A1574" s="50"/>
      <c r="B1574" s="72">
        <v>29500613</v>
      </c>
      <c r="C1574" s="51">
        <v>45</v>
      </c>
      <c r="D1574" s="51">
        <v>12</v>
      </c>
      <c r="E1574" s="52">
        <v>44508</v>
      </c>
      <c r="F1574" s="73"/>
      <c r="G1574" s="51"/>
      <c r="H1574" s="65" t="str">
        <f>IFERROR(VLOOKUP(Abfalldokumentation!$B1574,Artikel!A:C,3,FALSE),Abfalldokumentation!$B1574)</f>
        <v>VOS Räucher extra natri</v>
      </c>
      <c r="I1574" s="96" t="str">
        <f>VLOOKUP(V1574,'Linien - BU'!A:B,2,FALSE)</f>
        <v>BU3</v>
      </c>
      <c r="J1574" s="97">
        <f t="shared" si="168"/>
        <v>45</v>
      </c>
      <c r="K1574" s="98">
        <f>Abfalldokumentation!$E1574</f>
        <v>44508</v>
      </c>
      <c r="L1574" s="97" t="str">
        <f>IFERROR(IF(AND(OR(Abfalldokumentation!$I1574="BU3",Abfalldokumentation!$I1574="Verkauf"),Abfalldokumentation!$N1574="Schimmel",Abfalldokumentation!$O1574="keinen Abnehmer/kein Schälpersonal"),"Div. Zipfel, ES ohne Verwendung",VLOOKUP(Abfalldokumentation!$M1574,Produktgruppen!A:B,2,FALSE)),"-")</f>
        <v>Vorschmelz</v>
      </c>
      <c r="M1574" s="99" t="str">
        <f>IFERROR(VLOOKUP(Abfalldokumentation!$W1574,Artikel!A:C,3,FALSE),Abfalldokumentation!$W1574)</f>
        <v>VOS Räucher extra natri</v>
      </c>
      <c r="N1574" s="99" t="str">
        <f>VLOOKUP(D1574,'Liste Gründe'!A:D,2,FALSE)</f>
        <v>Schimmel</v>
      </c>
      <c r="O1574" s="98" t="str">
        <f>IF(ISBLANK(F1574),VLOOKUP(Abfalldokumentation!$X1574,'Liste Gründe'!A:D,3,FALSE),F1574)</f>
        <v>Schimmel</v>
      </c>
      <c r="P1574" s="99" t="str">
        <f>IF(ISBLANK(Abfalldokumentation!$G1574),"-",Abfalldokumentation!$G1574)</f>
        <v>-</v>
      </c>
      <c r="Q1574" s="99">
        <f t="shared" si="169"/>
        <v>45</v>
      </c>
      <c r="R1574" s="100" t="str">
        <f t="shared" si="170"/>
        <v>Produkte</v>
      </c>
      <c r="S1574" s="100" t="str">
        <f t="shared" si="171"/>
        <v>BUs</v>
      </c>
      <c r="T1574" s="100" t="str">
        <f t="shared" si="172"/>
        <v>Symptome</v>
      </c>
      <c r="U1574" s="99">
        <f>IFERROR(VLOOKUP(Abfalldokumentation!$W1574,Kennzahlen!S:U,3,FALSE)*Abfalldokumentation!$J1574,"0")</f>
        <v>22.5</v>
      </c>
      <c r="V1574" s="99" t="str">
        <f>IF(ISBLANK(A1574),VLOOKUP(Abfalldokumentation!$W1574,'Linien - BU'!R:S,2,FALSE),A1574)</f>
        <v>BU3</v>
      </c>
      <c r="W1574" s="95">
        <f t="shared" si="173"/>
        <v>29500613</v>
      </c>
      <c r="X1574" s="95">
        <f t="shared" si="174"/>
        <v>12</v>
      </c>
    </row>
    <row r="1575" spans="1:24" ht="30" customHeight="1" x14ac:dyDescent="0.25">
      <c r="A1575" s="56"/>
      <c r="B1575" s="74">
        <v>29500613</v>
      </c>
      <c r="C1575" s="57">
        <v>170</v>
      </c>
      <c r="D1575" s="57">
        <v>12</v>
      </c>
      <c r="E1575" s="58">
        <v>44508</v>
      </c>
      <c r="F1575" s="75"/>
      <c r="G1575" s="57"/>
      <c r="H1575" s="66" t="str">
        <f>IFERROR(VLOOKUP(Abfalldokumentation!$B1575,Artikel!A:C,3,FALSE),Abfalldokumentation!$B1575)</f>
        <v>VOS Räucher extra natri</v>
      </c>
      <c r="I1575" s="90" t="str">
        <f>VLOOKUP(V1575,'Linien - BU'!A:B,2,FALSE)</f>
        <v>BU3</v>
      </c>
      <c r="J1575" s="91">
        <f t="shared" si="168"/>
        <v>170</v>
      </c>
      <c r="K1575" s="92">
        <f>Abfalldokumentation!$E1575</f>
        <v>44508</v>
      </c>
      <c r="L1575" s="91" t="str">
        <f>IFERROR(IF(AND(OR(Abfalldokumentation!$I1575="BU3",Abfalldokumentation!$I1575="Verkauf"),Abfalldokumentation!$N1575="Schimmel",Abfalldokumentation!$O1575="keinen Abnehmer/kein Schälpersonal"),"Div. Zipfel, ES ohne Verwendung",VLOOKUP(Abfalldokumentation!$M1575,Produktgruppen!A:B,2,FALSE)),"-")</f>
        <v>Vorschmelz</v>
      </c>
      <c r="M1575" s="93" t="str">
        <f>IFERROR(VLOOKUP(Abfalldokumentation!$W1575,Artikel!A:C,3,FALSE),Abfalldokumentation!$W1575)</f>
        <v>VOS Räucher extra natri</v>
      </c>
      <c r="N1575" s="93" t="str">
        <f>VLOOKUP(D1575,'Liste Gründe'!A:D,2,FALSE)</f>
        <v>Schimmel</v>
      </c>
      <c r="O1575" s="92" t="str">
        <f>IF(ISBLANK(F1575),VLOOKUP(Abfalldokumentation!$X1575,'Liste Gründe'!A:D,3,FALSE),F1575)</f>
        <v>Schimmel</v>
      </c>
      <c r="P1575" s="93" t="str">
        <f>IF(ISBLANK(Abfalldokumentation!$G1575),"-",Abfalldokumentation!$G1575)</f>
        <v>-</v>
      </c>
      <c r="Q1575" s="93">
        <f t="shared" si="169"/>
        <v>45</v>
      </c>
      <c r="R1575" s="94" t="str">
        <f t="shared" si="170"/>
        <v>Produkte</v>
      </c>
      <c r="S1575" s="94" t="str">
        <f t="shared" si="171"/>
        <v>BUs</v>
      </c>
      <c r="T1575" s="94" t="str">
        <f t="shared" si="172"/>
        <v>Symptome</v>
      </c>
      <c r="U1575" s="93">
        <f>IFERROR(VLOOKUP(Abfalldokumentation!$W1575,Kennzahlen!S:U,3,FALSE)*Abfalldokumentation!$J1575,"0")</f>
        <v>85</v>
      </c>
      <c r="V1575" s="93" t="str">
        <f>IF(ISBLANK(A1575),VLOOKUP(Abfalldokumentation!$W1575,'Linien - BU'!R:S,2,FALSE),A1575)</f>
        <v>BU3</v>
      </c>
      <c r="W1575" s="95">
        <f t="shared" si="173"/>
        <v>29500613</v>
      </c>
      <c r="X1575" s="95">
        <f t="shared" si="174"/>
        <v>12</v>
      </c>
    </row>
    <row r="1576" spans="1:24" ht="30" customHeight="1" x14ac:dyDescent="0.25">
      <c r="A1576" s="50"/>
      <c r="B1576" s="72">
        <v>29500613</v>
      </c>
      <c r="C1576" s="51">
        <v>20</v>
      </c>
      <c r="D1576" s="51">
        <v>12</v>
      </c>
      <c r="E1576" s="52">
        <v>44508</v>
      </c>
      <c r="F1576" s="73"/>
      <c r="G1576" s="51"/>
      <c r="H1576" s="65" t="str">
        <f>IFERROR(VLOOKUP(Abfalldokumentation!$B1576,Artikel!A:C,3,FALSE),Abfalldokumentation!$B1576)</f>
        <v>VOS Räucher extra natri</v>
      </c>
      <c r="I1576" s="96" t="str">
        <f>VLOOKUP(V1576,'Linien - BU'!A:B,2,FALSE)</f>
        <v>BU3</v>
      </c>
      <c r="J1576" s="97">
        <f t="shared" si="168"/>
        <v>20</v>
      </c>
      <c r="K1576" s="98">
        <f>Abfalldokumentation!$E1576</f>
        <v>44508</v>
      </c>
      <c r="L1576" s="97" t="str">
        <f>IFERROR(IF(AND(OR(Abfalldokumentation!$I1576="BU3",Abfalldokumentation!$I1576="Verkauf"),Abfalldokumentation!$N1576="Schimmel",Abfalldokumentation!$O1576="keinen Abnehmer/kein Schälpersonal"),"Div. Zipfel, ES ohne Verwendung",VLOOKUP(Abfalldokumentation!$M1576,Produktgruppen!A:B,2,FALSE)),"-")</f>
        <v>Vorschmelz</v>
      </c>
      <c r="M1576" s="99" t="str">
        <f>IFERROR(VLOOKUP(Abfalldokumentation!$W1576,Artikel!A:C,3,FALSE),Abfalldokumentation!$W1576)</f>
        <v>VOS Räucher extra natri</v>
      </c>
      <c r="N1576" s="99" t="str">
        <f>VLOOKUP(D1576,'Liste Gründe'!A:D,2,FALSE)</f>
        <v>Schimmel</v>
      </c>
      <c r="O1576" s="98" t="str">
        <f>IF(ISBLANK(F1576),VLOOKUP(Abfalldokumentation!$X1576,'Liste Gründe'!A:D,3,FALSE),F1576)</f>
        <v>Schimmel</v>
      </c>
      <c r="P1576" s="99" t="str">
        <f>IF(ISBLANK(Abfalldokumentation!$G1576),"-",Abfalldokumentation!$G1576)</f>
        <v>-</v>
      </c>
      <c r="Q1576" s="99">
        <f t="shared" si="169"/>
        <v>45</v>
      </c>
      <c r="R1576" s="100" t="str">
        <f t="shared" si="170"/>
        <v>Produkte</v>
      </c>
      <c r="S1576" s="100" t="str">
        <f t="shared" si="171"/>
        <v>BUs</v>
      </c>
      <c r="T1576" s="100" t="str">
        <f t="shared" si="172"/>
        <v>Symptome</v>
      </c>
      <c r="U1576" s="99">
        <f>IFERROR(VLOOKUP(Abfalldokumentation!$W1576,Kennzahlen!S:U,3,FALSE)*Abfalldokumentation!$J1576,"0")</f>
        <v>10</v>
      </c>
      <c r="V1576" s="99" t="str">
        <f>IF(ISBLANK(A1576),VLOOKUP(Abfalldokumentation!$W1576,'Linien - BU'!R:S,2,FALSE),A1576)</f>
        <v>BU3</v>
      </c>
      <c r="W1576" s="95">
        <f t="shared" si="173"/>
        <v>29500613</v>
      </c>
      <c r="X1576" s="95">
        <f t="shared" si="174"/>
        <v>12</v>
      </c>
    </row>
    <row r="1577" spans="1:24" ht="30" customHeight="1" x14ac:dyDescent="0.25">
      <c r="A1577" s="56"/>
      <c r="B1577" s="74">
        <v>29500613</v>
      </c>
      <c r="C1577" s="57">
        <v>44</v>
      </c>
      <c r="D1577" s="57">
        <v>12</v>
      </c>
      <c r="E1577" s="58">
        <v>44508</v>
      </c>
      <c r="F1577" s="75"/>
      <c r="G1577" s="57"/>
      <c r="H1577" s="66" t="str">
        <f>IFERROR(VLOOKUP(Abfalldokumentation!$B1577,Artikel!A:C,3,FALSE),Abfalldokumentation!$B1577)</f>
        <v>VOS Räucher extra natri</v>
      </c>
      <c r="I1577" s="90" t="str">
        <f>VLOOKUP(V1577,'Linien - BU'!A:B,2,FALSE)</f>
        <v>BU3</v>
      </c>
      <c r="J1577" s="91">
        <f t="shared" si="168"/>
        <v>44</v>
      </c>
      <c r="K1577" s="92">
        <f>Abfalldokumentation!$E1577</f>
        <v>44508</v>
      </c>
      <c r="L1577" s="91" t="str">
        <f>IFERROR(IF(AND(OR(Abfalldokumentation!$I1577="BU3",Abfalldokumentation!$I1577="Verkauf"),Abfalldokumentation!$N1577="Schimmel",Abfalldokumentation!$O1577="keinen Abnehmer/kein Schälpersonal"),"Div. Zipfel, ES ohne Verwendung",VLOOKUP(Abfalldokumentation!$M1577,Produktgruppen!A:B,2,FALSE)),"-")</f>
        <v>Vorschmelz</v>
      </c>
      <c r="M1577" s="93" t="str">
        <f>IFERROR(VLOOKUP(Abfalldokumentation!$W1577,Artikel!A:C,3,FALSE),Abfalldokumentation!$W1577)</f>
        <v>VOS Räucher extra natri</v>
      </c>
      <c r="N1577" s="93" t="str">
        <f>VLOOKUP(D1577,'Liste Gründe'!A:D,2,FALSE)</f>
        <v>Schimmel</v>
      </c>
      <c r="O1577" s="92" t="str">
        <f>IF(ISBLANK(F1577),VLOOKUP(Abfalldokumentation!$X1577,'Liste Gründe'!A:D,3,FALSE),F1577)</f>
        <v>Schimmel</v>
      </c>
      <c r="P1577" s="93" t="str">
        <f>IF(ISBLANK(Abfalldokumentation!$G1577),"-",Abfalldokumentation!$G1577)</f>
        <v>-</v>
      </c>
      <c r="Q1577" s="93">
        <f t="shared" si="169"/>
        <v>45</v>
      </c>
      <c r="R1577" s="94" t="str">
        <f t="shared" si="170"/>
        <v>Produkte</v>
      </c>
      <c r="S1577" s="94" t="str">
        <f t="shared" si="171"/>
        <v>BUs</v>
      </c>
      <c r="T1577" s="94" t="str">
        <f t="shared" si="172"/>
        <v>Symptome</v>
      </c>
      <c r="U1577" s="93">
        <f>IFERROR(VLOOKUP(Abfalldokumentation!$W1577,Kennzahlen!S:U,3,FALSE)*Abfalldokumentation!$J1577,"0")</f>
        <v>22</v>
      </c>
      <c r="V1577" s="93" t="str">
        <f>IF(ISBLANK(A1577),VLOOKUP(Abfalldokumentation!$W1577,'Linien - BU'!R:S,2,FALSE),A1577)</f>
        <v>BU3</v>
      </c>
      <c r="W1577" s="95">
        <f t="shared" si="173"/>
        <v>29500613</v>
      </c>
      <c r="X1577" s="95">
        <f t="shared" si="174"/>
        <v>12</v>
      </c>
    </row>
    <row r="1578" spans="1:24" ht="30" customHeight="1" x14ac:dyDescent="0.25">
      <c r="A1578" s="50"/>
      <c r="B1578" s="72">
        <v>29500858</v>
      </c>
      <c r="C1578" s="51">
        <v>25</v>
      </c>
      <c r="D1578" s="51">
        <v>12</v>
      </c>
      <c r="E1578" s="52">
        <v>44508</v>
      </c>
      <c r="F1578" s="73"/>
      <c r="G1578" s="51"/>
      <c r="H1578" s="65" t="str">
        <f>IFERROR(VLOOKUP(Abfalldokumentation!$B1578,Artikel!A:C,3,FALSE),Abfalldokumentation!$B1578)</f>
        <v>VOS RW-NATUR OGT</v>
      </c>
      <c r="I1578" s="96" t="str">
        <f>VLOOKUP(V1578,'Linien - BU'!A:B,2,FALSE)</f>
        <v>BU3</v>
      </c>
      <c r="J1578" s="97">
        <f t="shared" si="168"/>
        <v>25</v>
      </c>
      <c r="K1578" s="98">
        <f>Abfalldokumentation!$E1578</f>
        <v>44508</v>
      </c>
      <c r="L1578" s="97" t="str">
        <f>IFERROR(IF(AND(OR(Abfalldokumentation!$I1578="BU3",Abfalldokumentation!$I1578="Verkauf"),Abfalldokumentation!$N1578="Schimmel",Abfalldokumentation!$O1578="keinen Abnehmer/kein Schälpersonal"),"Div. Zipfel, ES ohne Verwendung",VLOOKUP(Abfalldokumentation!$M1578,Produktgruppen!A:B,2,FALSE)),"-")</f>
        <v>-</v>
      </c>
      <c r="M1578" s="99" t="str">
        <f>IFERROR(VLOOKUP(Abfalldokumentation!$W1578,Artikel!A:C,3,FALSE),Abfalldokumentation!$W1578)</f>
        <v>VOS RW-NATUR OGT</v>
      </c>
      <c r="N1578" s="99" t="str">
        <f>VLOOKUP(D1578,'Liste Gründe'!A:D,2,FALSE)</f>
        <v>Schimmel</v>
      </c>
      <c r="O1578" s="98" t="str">
        <f>IF(ISBLANK(F1578),VLOOKUP(Abfalldokumentation!$X1578,'Liste Gründe'!A:D,3,FALSE),F1578)</f>
        <v>Schimmel</v>
      </c>
      <c r="P1578" s="99" t="str">
        <f>IF(ISBLANK(Abfalldokumentation!$G1578),"-",Abfalldokumentation!$G1578)</f>
        <v>-</v>
      </c>
      <c r="Q1578" s="99">
        <f t="shared" si="169"/>
        <v>45</v>
      </c>
      <c r="R1578" s="100" t="str">
        <f t="shared" si="170"/>
        <v>Produkte</v>
      </c>
      <c r="S1578" s="100" t="str">
        <f t="shared" si="171"/>
        <v>BUs</v>
      </c>
      <c r="T1578" s="100" t="str">
        <f t="shared" si="172"/>
        <v>Symptome</v>
      </c>
      <c r="U1578" s="99" t="str">
        <f>IFERROR(VLOOKUP(Abfalldokumentation!$W1578,Kennzahlen!S:U,3,FALSE)*Abfalldokumentation!$J1578,"0")</f>
        <v>0</v>
      </c>
      <c r="V1578" s="99" t="str">
        <f>IF(ISBLANK(A1578),VLOOKUP(Abfalldokumentation!$W1578,'Linien - BU'!R:S,2,FALSE),A1578)</f>
        <v>BU3</v>
      </c>
      <c r="W1578" s="95">
        <f t="shared" si="173"/>
        <v>29500858</v>
      </c>
      <c r="X1578" s="95">
        <f t="shared" si="174"/>
        <v>12</v>
      </c>
    </row>
    <row r="1579" spans="1:24" ht="30" customHeight="1" x14ac:dyDescent="0.25">
      <c r="A1579" s="56"/>
      <c r="B1579" s="74">
        <v>29500858</v>
      </c>
      <c r="C1579" s="57">
        <v>5</v>
      </c>
      <c r="D1579" s="57">
        <v>12</v>
      </c>
      <c r="E1579" s="58">
        <v>44508</v>
      </c>
      <c r="F1579" s="75"/>
      <c r="G1579" s="57"/>
      <c r="H1579" s="66" t="str">
        <f>IFERROR(VLOOKUP(Abfalldokumentation!$B1579,Artikel!A:C,3,FALSE),Abfalldokumentation!$B1579)</f>
        <v>VOS RW-NATUR OGT</v>
      </c>
      <c r="I1579" s="90" t="str">
        <f>VLOOKUP(V1579,'Linien - BU'!A:B,2,FALSE)</f>
        <v>BU3</v>
      </c>
      <c r="J1579" s="91">
        <f t="shared" si="168"/>
        <v>5</v>
      </c>
      <c r="K1579" s="92">
        <f>Abfalldokumentation!$E1579</f>
        <v>44508</v>
      </c>
      <c r="L1579" s="91" t="str">
        <f>IFERROR(IF(AND(OR(Abfalldokumentation!$I1579="BU3",Abfalldokumentation!$I1579="Verkauf"),Abfalldokumentation!$N1579="Schimmel",Abfalldokumentation!$O1579="keinen Abnehmer/kein Schälpersonal"),"Div. Zipfel, ES ohne Verwendung",VLOOKUP(Abfalldokumentation!$M1579,Produktgruppen!A:B,2,FALSE)),"-")</f>
        <v>-</v>
      </c>
      <c r="M1579" s="93" t="str">
        <f>IFERROR(VLOOKUP(Abfalldokumentation!$W1579,Artikel!A:C,3,FALSE),Abfalldokumentation!$W1579)</f>
        <v>VOS RW-NATUR OGT</v>
      </c>
      <c r="N1579" s="93" t="str">
        <f>VLOOKUP(D1579,'Liste Gründe'!A:D,2,FALSE)</f>
        <v>Schimmel</v>
      </c>
      <c r="O1579" s="92" t="str">
        <f>IF(ISBLANK(F1579),VLOOKUP(Abfalldokumentation!$X1579,'Liste Gründe'!A:D,3,FALSE),F1579)</f>
        <v>Schimmel</v>
      </c>
      <c r="P1579" s="93" t="str">
        <f>IF(ISBLANK(Abfalldokumentation!$G1579),"-",Abfalldokumentation!$G1579)</f>
        <v>-</v>
      </c>
      <c r="Q1579" s="93">
        <f t="shared" si="169"/>
        <v>45</v>
      </c>
      <c r="R1579" s="94" t="str">
        <f t="shared" si="170"/>
        <v>Produkte</v>
      </c>
      <c r="S1579" s="94" t="str">
        <f t="shared" si="171"/>
        <v>BUs</v>
      </c>
      <c r="T1579" s="94" t="str">
        <f t="shared" si="172"/>
        <v>Symptome</v>
      </c>
      <c r="U1579" s="93" t="str">
        <f>IFERROR(VLOOKUP(Abfalldokumentation!$W1579,Kennzahlen!S:U,3,FALSE)*Abfalldokumentation!$J1579,"0")</f>
        <v>0</v>
      </c>
      <c r="V1579" s="93" t="str">
        <f>IF(ISBLANK(A1579),VLOOKUP(Abfalldokumentation!$W1579,'Linien - BU'!R:S,2,FALSE),A1579)</f>
        <v>BU3</v>
      </c>
      <c r="W1579" s="95">
        <f t="shared" si="173"/>
        <v>29500858</v>
      </c>
      <c r="X1579" s="95">
        <f t="shared" si="174"/>
        <v>12</v>
      </c>
    </row>
    <row r="1580" spans="1:24" ht="30" customHeight="1" x14ac:dyDescent="0.25">
      <c r="A1580" s="50"/>
      <c r="B1580" s="72">
        <v>29500858</v>
      </c>
      <c r="C1580" s="51">
        <v>4</v>
      </c>
      <c r="D1580" s="51">
        <v>12</v>
      </c>
      <c r="E1580" s="52">
        <v>44508</v>
      </c>
      <c r="F1580" s="73"/>
      <c r="G1580" s="51"/>
      <c r="H1580" s="65" t="str">
        <f>IFERROR(VLOOKUP(Abfalldokumentation!$B1580,Artikel!A:C,3,FALSE),Abfalldokumentation!$B1580)</f>
        <v>VOS RW-NATUR OGT</v>
      </c>
      <c r="I1580" s="96" t="str">
        <f>VLOOKUP(V1580,'Linien - BU'!A:B,2,FALSE)</f>
        <v>BU3</v>
      </c>
      <c r="J1580" s="97">
        <f t="shared" si="168"/>
        <v>4</v>
      </c>
      <c r="K1580" s="98">
        <f>Abfalldokumentation!$E1580</f>
        <v>44508</v>
      </c>
      <c r="L1580" s="97" t="str">
        <f>IFERROR(IF(AND(OR(Abfalldokumentation!$I1580="BU3",Abfalldokumentation!$I1580="Verkauf"),Abfalldokumentation!$N1580="Schimmel",Abfalldokumentation!$O1580="keinen Abnehmer/kein Schälpersonal"),"Div. Zipfel, ES ohne Verwendung",VLOOKUP(Abfalldokumentation!$M1580,Produktgruppen!A:B,2,FALSE)),"-")</f>
        <v>-</v>
      </c>
      <c r="M1580" s="99" t="str">
        <f>IFERROR(VLOOKUP(Abfalldokumentation!$W1580,Artikel!A:C,3,FALSE),Abfalldokumentation!$W1580)</f>
        <v>VOS RW-NATUR OGT</v>
      </c>
      <c r="N1580" s="99" t="str">
        <f>VLOOKUP(D1580,'Liste Gründe'!A:D,2,FALSE)</f>
        <v>Schimmel</v>
      </c>
      <c r="O1580" s="98" t="str">
        <f>IF(ISBLANK(F1580),VLOOKUP(Abfalldokumentation!$X1580,'Liste Gründe'!A:D,3,FALSE),F1580)</f>
        <v>Schimmel</v>
      </c>
      <c r="P1580" s="99" t="str">
        <f>IF(ISBLANK(Abfalldokumentation!$G1580),"-",Abfalldokumentation!$G1580)</f>
        <v>-</v>
      </c>
      <c r="Q1580" s="99">
        <f t="shared" si="169"/>
        <v>45</v>
      </c>
      <c r="R1580" s="100" t="str">
        <f t="shared" si="170"/>
        <v>Produkte</v>
      </c>
      <c r="S1580" s="100" t="str">
        <f t="shared" si="171"/>
        <v>BUs</v>
      </c>
      <c r="T1580" s="100" t="str">
        <f t="shared" si="172"/>
        <v>Symptome</v>
      </c>
      <c r="U1580" s="99" t="str">
        <f>IFERROR(VLOOKUP(Abfalldokumentation!$W1580,Kennzahlen!S:U,3,FALSE)*Abfalldokumentation!$J1580,"0")</f>
        <v>0</v>
      </c>
      <c r="V1580" s="99" t="str">
        <f>IF(ISBLANK(A1580),VLOOKUP(Abfalldokumentation!$W1580,'Linien - BU'!R:S,2,FALSE),A1580)</f>
        <v>BU3</v>
      </c>
      <c r="W1580" s="95">
        <f t="shared" si="173"/>
        <v>29500858</v>
      </c>
      <c r="X1580" s="95">
        <f t="shared" si="174"/>
        <v>12</v>
      </c>
    </row>
    <row r="1581" spans="1:24" ht="30" customHeight="1" x14ac:dyDescent="0.25">
      <c r="A1581" s="56"/>
      <c r="B1581" s="74">
        <v>29500858</v>
      </c>
      <c r="C1581" s="57">
        <v>15</v>
      </c>
      <c r="D1581" s="57">
        <v>12</v>
      </c>
      <c r="E1581" s="58">
        <v>44508</v>
      </c>
      <c r="F1581" s="75"/>
      <c r="G1581" s="57"/>
      <c r="H1581" s="66" t="str">
        <f>IFERROR(VLOOKUP(Abfalldokumentation!$B1581,Artikel!A:C,3,FALSE),Abfalldokumentation!$B1581)</f>
        <v>VOS RW-NATUR OGT</v>
      </c>
      <c r="I1581" s="90" t="str">
        <f>VLOOKUP(V1581,'Linien - BU'!A:B,2,FALSE)</f>
        <v>BU3</v>
      </c>
      <c r="J1581" s="91">
        <f t="shared" si="168"/>
        <v>15</v>
      </c>
      <c r="K1581" s="92">
        <f>Abfalldokumentation!$E1581</f>
        <v>44508</v>
      </c>
      <c r="L1581" s="91" t="str">
        <f>IFERROR(IF(AND(OR(Abfalldokumentation!$I1581="BU3",Abfalldokumentation!$I1581="Verkauf"),Abfalldokumentation!$N1581="Schimmel",Abfalldokumentation!$O1581="keinen Abnehmer/kein Schälpersonal"),"Div. Zipfel, ES ohne Verwendung",VLOOKUP(Abfalldokumentation!$M1581,Produktgruppen!A:B,2,FALSE)),"-")</f>
        <v>-</v>
      </c>
      <c r="M1581" s="93" t="str">
        <f>IFERROR(VLOOKUP(Abfalldokumentation!$W1581,Artikel!A:C,3,FALSE),Abfalldokumentation!$W1581)</f>
        <v>VOS RW-NATUR OGT</v>
      </c>
      <c r="N1581" s="93" t="str">
        <f>VLOOKUP(D1581,'Liste Gründe'!A:D,2,FALSE)</f>
        <v>Schimmel</v>
      </c>
      <c r="O1581" s="92" t="str">
        <f>IF(ISBLANK(F1581),VLOOKUP(Abfalldokumentation!$X1581,'Liste Gründe'!A:D,3,FALSE),F1581)</f>
        <v>Schimmel</v>
      </c>
      <c r="P1581" s="93" t="str">
        <f>IF(ISBLANK(Abfalldokumentation!$G1581),"-",Abfalldokumentation!$G1581)</f>
        <v>-</v>
      </c>
      <c r="Q1581" s="93">
        <f t="shared" si="169"/>
        <v>45</v>
      </c>
      <c r="R1581" s="94" t="str">
        <f t="shared" si="170"/>
        <v>Produkte</v>
      </c>
      <c r="S1581" s="94" t="str">
        <f t="shared" si="171"/>
        <v>BUs</v>
      </c>
      <c r="T1581" s="94" t="str">
        <f t="shared" si="172"/>
        <v>Symptome</v>
      </c>
      <c r="U1581" s="93" t="str">
        <f>IFERROR(VLOOKUP(Abfalldokumentation!$W1581,Kennzahlen!S:U,3,FALSE)*Abfalldokumentation!$J1581,"0")</f>
        <v>0</v>
      </c>
      <c r="V1581" s="93" t="str">
        <f>IF(ISBLANK(A1581),VLOOKUP(Abfalldokumentation!$W1581,'Linien - BU'!R:S,2,FALSE),A1581)</f>
        <v>BU3</v>
      </c>
      <c r="W1581" s="95">
        <f t="shared" si="173"/>
        <v>29500858</v>
      </c>
      <c r="X1581" s="95">
        <f t="shared" si="174"/>
        <v>12</v>
      </c>
    </row>
    <row r="1582" spans="1:24" ht="30" customHeight="1" x14ac:dyDescent="0.25">
      <c r="A1582" s="50"/>
      <c r="B1582" s="72">
        <v>29500858</v>
      </c>
      <c r="C1582" s="51">
        <v>15</v>
      </c>
      <c r="D1582" s="51">
        <v>12</v>
      </c>
      <c r="E1582" s="52">
        <v>44508</v>
      </c>
      <c r="F1582" s="73"/>
      <c r="G1582" s="51"/>
      <c r="H1582" s="65" t="str">
        <f>IFERROR(VLOOKUP(Abfalldokumentation!$B1582,Artikel!A:C,3,FALSE),Abfalldokumentation!$B1582)</f>
        <v>VOS RW-NATUR OGT</v>
      </c>
      <c r="I1582" s="96" t="str">
        <f>VLOOKUP(V1582,'Linien - BU'!A:B,2,FALSE)</f>
        <v>BU3</v>
      </c>
      <c r="J1582" s="97">
        <f t="shared" si="168"/>
        <v>15</v>
      </c>
      <c r="K1582" s="98">
        <f>Abfalldokumentation!$E1582</f>
        <v>44508</v>
      </c>
      <c r="L1582" s="97" t="str">
        <f>IFERROR(IF(AND(OR(Abfalldokumentation!$I1582="BU3",Abfalldokumentation!$I1582="Verkauf"),Abfalldokumentation!$N1582="Schimmel",Abfalldokumentation!$O1582="keinen Abnehmer/kein Schälpersonal"),"Div. Zipfel, ES ohne Verwendung",VLOOKUP(Abfalldokumentation!$M1582,Produktgruppen!A:B,2,FALSE)),"-")</f>
        <v>-</v>
      </c>
      <c r="M1582" s="99" t="str">
        <f>IFERROR(VLOOKUP(Abfalldokumentation!$W1582,Artikel!A:C,3,FALSE),Abfalldokumentation!$W1582)</f>
        <v>VOS RW-NATUR OGT</v>
      </c>
      <c r="N1582" s="99" t="str">
        <f>VLOOKUP(D1582,'Liste Gründe'!A:D,2,FALSE)</f>
        <v>Schimmel</v>
      </c>
      <c r="O1582" s="98" t="str">
        <f>IF(ISBLANK(F1582),VLOOKUP(Abfalldokumentation!$X1582,'Liste Gründe'!A:D,3,FALSE),F1582)</f>
        <v>Schimmel</v>
      </c>
      <c r="P1582" s="99" t="str">
        <f>IF(ISBLANK(Abfalldokumentation!$G1582),"-",Abfalldokumentation!$G1582)</f>
        <v>-</v>
      </c>
      <c r="Q1582" s="99">
        <f t="shared" si="169"/>
        <v>45</v>
      </c>
      <c r="R1582" s="100" t="str">
        <f t="shared" si="170"/>
        <v>Produkte</v>
      </c>
      <c r="S1582" s="100" t="str">
        <f t="shared" si="171"/>
        <v>BUs</v>
      </c>
      <c r="T1582" s="100" t="str">
        <f t="shared" si="172"/>
        <v>Symptome</v>
      </c>
      <c r="U1582" s="99" t="str">
        <f>IFERROR(VLOOKUP(Abfalldokumentation!$W1582,Kennzahlen!S:U,3,FALSE)*Abfalldokumentation!$J1582,"0")</f>
        <v>0</v>
      </c>
      <c r="V1582" s="99" t="str">
        <f>IF(ISBLANK(A1582),VLOOKUP(Abfalldokumentation!$W1582,'Linien - BU'!R:S,2,FALSE),A1582)</f>
        <v>BU3</v>
      </c>
      <c r="W1582" s="95">
        <f t="shared" si="173"/>
        <v>29500858</v>
      </c>
      <c r="X1582" s="95">
        <f t="shared" si="174"/>
        <v>12</v>
      </c>
    </row>
    <row r="1583" spans="1:24" ht="30" customHeight="1" x14ac:dyDescent="0.25">
      <c r="A1583" s="56"/>
      <c r="B1583" s="74">
        <v>29500858</v>
      </c>
      <c r="C1583" s="57">
        <v>90</v>
      </c>
      <c r="D1583" s="57">
        <v>12</v>
      </c>
      <c r="E1583" s="58">
        <v>44508</v>
      </c>
      <c r="F1583" s="75"/>
      <c r="G1583" s="57"/>
      <c r="H1583" s="66" t="str">
        <f>IFERROR(VLOOKUP(Abfalldokumentation!$B1583,Artikel!A:C,3,FALSE),Abfalldokumentation!$B1583)</f>
        <v>VOS RW-NATUR OGT</v>
      </c>
      <c r="I1583" s="90" t="str">
        <f>VLOOKUP(V1583,'Linien - BU'!A:B,2,FALSE)</f>
        <v>BU3</v>
      </c>
      <c r="J1583" s="91">
        <f t="shared" si="168"/>
        <v>90</v>
      </c>
      <c r="K1583" s="92">
        <f>Abfalldokumentation!$E1583</f>
        <v>44508</v>
      </c>
      <c r="L1583" s="91" t="str">
        <f>IFERROR(IF(AND(OR(Abfalldokumentation!$I1583="BU3",Abfalldokumentation!$I1583="Verkauf"),Abfalldokumentation!$N1583="Schimmel",Abfalldokumentation!$O1583="keinen Abnehmer/kein Schälpersonal"),"Div. Zipfel, ES ohne Verwendung",VLOOKUP(Abfalldokumentation!$M1583,Produktgruppen!A:B,2,FALSE)),"-")</f>
        <v>-</v>
      </c>
      <c r="M1583" s="93" t="str">
        <f>IFERROR(VLOOKUP(Abfalldokumentation!$W1583,Artikel!A:C,3,FALSE),Abfalldokumentation!$W1583)</f>
        <v>VOS RW-NATUR OGT</v>
      </c>
      <c r="N1583" s="93" t="str">
        <f>VLOOKUP(D1583,'Liste Gründe'!A:D,2,FALSE)</f>
        <v>Schimmel</v>
      </c>
      <c r="O1583" s="92" t="str">
        <f>IF(ISBLANK(F1583),VLOOKUP(Abfalldokumentation!$X1583,'Liste Gründe'!A:D,3,FALSE),F1583)</f>
        <v>Schimmel</v>
      </c>
      <c r="P1583" s="93" t="str">
        <f>IF(ISBLANK(Abfalldokumentation!$G1583),"-",Abfalldokumentation!$G1583)</f>
        <v>-</v>
      </c>
      <c r="Q1583" s="93">
        <f t="shared" si="169"/>
        <v>45</v>
      </c>
      <c r="R1583" s="94" t="str">
        <f t="shared" si="170"/>
        <v>Produkte</v>
      </c>
      <c r="S1583" s="94" t="str">
        <f t="shared" si="171"/>
        <v>BUs</v>
      </c>
      <c r="T1583" s="94" t="str">
        <f t="shared" si="172"/>
        <v>Symptome</v>
      </c>
      <c r="U1583" s="93" t="str">
        <f>IFERROR(VLOOKUP(Abfalldokumentation!$W1583,Kennzahlen!S:U,3,FALSE)*Abfalldokumentation!$J1583,"0")</f>
        <v>0</v>
      </c>
      <c r="V1583" s="93" t="str">
        <f>IF(ISBLANK(A1583),VLOOKUP(Abfalldokumentation!$W1583,'Linien - BU'!R:S,2,FALSE),A1583)</f>
        <v>BU3</v>
      </c>
      <c r="W1583" s="95">
        <f t="shared" si="173"/>
        <v>29500858</v>
      </c>
      <c r="X1583" s="95">
        <f t="shared" si="174"/>
        <v>12</v>
      </c>
    </row>
    <row r="1584" spans="1:24" ht="30" customHeight="1" x14ac:dyDescent="0.25">
      <c r="A1584" s="50"/>
      <c r="B1584" s="72">
        <v>29500858</v>
      </c>
      <c r="C1584" s="51">
        <v>5</v>
      </c>
      <c r="D1584" s="51">
        <v>12</v>
      </c>
      <c r="E1584" s="52">
        <v>44508</v>
      </c>
      <c r="F1584" s="73"/>
      <c r="G1584" s="51"/>
      <c r="H1584" s="65" t="str">
        <f>IFERROR(VLOOKUP(Abfalldokumentation!$B1584,Artikel!A:C,3,FALSE),Abfalldokumentation!$B1584)</f>
        <v>VOS RW-NATUR OGT</v>
      </c>
      <c r="I1584" s="96" t="str">
        <f>VLOOKUP(V1584,'Linien - BU'!A:B,2,FALSE)</f>
        <v>BU3</v>
      </c>
      <c r="J1584" s="97">
        <f t="shared" si="168"/>
        <v>5</v>
      </c>
      <c r="K1584" s="98">
        <f>Abfalldokumentation!$E1584</f>
        <v>44508</v>
      </c>
      <c r="L1584" s="97" t="str">
        <f>IFERROR(IF(AND(OR(Abfalldokumentation!$I1584="BU3",Abfalldokumentation!$I1584="Verkauf"),Abfalldokumentation!$N1584="Schimmel",Abfalldokumentation!$O1584="keinen Abnehmer/kein Schälpersonal"),"Div. Zipfel, ES ohne Verwendung",VLOOKUP(Abfalldokumentation!$M1584,Produktgruppen!A:B,2,FALSE)),"-")</f>
        <v>-</v>
      </c>
      <c r="M1584" s="99" t="str">
        <f>IFERROR(VLOOKUP(Abfalldokumentation!$W1584,Artikel!A:C,3,FALSE),Abfalldokumentation!$W1584)</f>
        <v>VOS RW-NATUR OGT</v>
      </c>
      <c r="N1584" s="99" t="str">
        <f>VLOOKUP(D1584,'Liste Gründe'!A:D,2,FALSE)</f>
        <v>Schimmel</v>
      </c>
      <c r="O1584" s="98" t="str">
        <f>IF(ISBLANK(F1584),VLOOKUP(Abfalldokumentation!$X1584,'Liste Gründe'!A:D,3,FALSE),F1584)</f>
        <v>Schimmel</v>
      </c>
      <c r="P1584" s="99" t="str">
        <f>IF(ISBLANK(Abfalldokumentation!$G1584),"-",Abfalldokumentation!$G1584)</f>
        <v>-</v>
      </c>
      <c r="Q1584" s="99">
        <f t="shared" si="169"/>
        <v>45</v>
      </c>
      <c r="R1584" s="100" t="str">
        <f t="shared" si="170"/>
        <v>Produkte</v>
      </c>
      <c r="S1584" s="100" t="str">
        <f t="shared" si="171"/>
        <v>BUs</v>
      </c>
      <c r="T1584" s="100" t="str">
        <f t="shared" si="172"/>
        <v>Symptome</v>
      </c>
      <c r="U1584" s="99" t="str">
        <f>IFERROR(VLOOKUP(Abfalldokumentation!$W1584,Kennzahlen!S:U,3,FALSE)*Abfalldokumentation!$J1584,"0")</f>
        <v>0</v>
      </c>
      <c r="V1584" s="99" t="str">
        <f>IF(ISBLANK(A1584),VLOOKUP(Abfalldokumentation!$W1584,'Linien - BU'!R:S,2,FALSE),A1584)</f>
        <v>BU3</v>
      </c>
      <c r="W1584" s="95">
        <f t="shared" si="173"/>
        <v>29500858</v>
      </c>
      <c r="X1584" s="95">
        <f t="shared" si="174"/>
        <v>12</v>
      </c>
    </row>
    <row r="1585" spans="1:24" ht="30" customHeight="1" x14ac:dyDescent="0.25">
      <c r="A1585" s="56"/>
      <c r="B1585" s="74">
        <v>29500858</v>
      </c>
      <c r="C1585" s="57">
        <v>10</v>
      </c>
      <c r="D1585" s="57">
        <v>12</v>
      </c>
      <c r="E1585" s="58">
        <v>44508</v>
      </c>
      <c r="F1585" s="75"/>
      <c r="G1585" s="57"/>
      <c r="H1585" s="66" t="str">
        <f>IFERROR(VLOOKUP(Abfalldokumentation!$B1585,Artikel!A:C,3,FALSE),Abfalldokumentation!$B1585)</f>
        <v>VOS RW-NATUR OGT</v>
      </c>
      <c r="I1585" s="90" t="str">
        <f>VLOOKUP(V1585,'Linien - BU'!A:B,2,FALSE)</f>
        <v>BU3</v>
      </c>
      <c r="J1585" s="91">
        <f t="shared" si="168"/>
        <v>10</v>
      </c>
      <c r="K1585" s="92">
        <f>Abfalldokumentation!$E1585</f>
        <v>44508</v>
      </c>
      <c r="L1585" s="91" t="str">
        <f>IFERROR(IF(AND(OR(Abfalldokumentation!$I1585="BU3",Abfalldokumentation!$I1585="Verkauf"),Abfalldokumentation!$N1585="Schimmel",Abfalldokumentation!$O1585="keinen Abnehmer/kein Schälpersonal"),"Div. Zipfel, ES ohne Verwendung",VLOOKUP(Abfalldokumentation!$M1585,Produktgruppen!A:B,2,FALSE)),"-")</f>
        <v>-</v>
      </c>
      <c r="M1585" s="93" t="str">
        <f>IFERROR(VLOOKUP(Abfalldokumentation!$W1585,Artikel!A:C,3,FALSE),Abfalldokumentation!$W1585)</f>
        <v>VOS RW-NATUR OGT</v>
      </c>
      <c r="N1585" s="93" t="str">
        <f>VLOOKUP(D1585,'Liste Gründe'!A:D,2,FALSE)</f>
        <v>Schimmel</v>
      </c>
      <c r="O1585" s="92" t="str">
        <f>IF(ISBLANK(F1585),VLOOKUP(Abfalldokumentation!$X1585,'Liste Gründe'!A:D,3,FALSE),F1585)</f>
        <v>Schimmel</v>
      </c>
      <c r="P1585" s="93" t="str">
        <f>IF(ISBLANK(Abfalldokumentation!$G1585),"-",Abfalldokumentation!$G1585)</f>
        <v>-</v>
      </c>
      <c r="Q1585" s="93">
        <f t="shared" si="169"/>
        <v>45</v>
      </c>
      <c r="R1585" s="94" t="str">
        <f t="shared" si="170"/>
        <v>Produkte</v>
      </c>
      <c r="S1585" s="94" t="str">
        <f t="shared" si="171"/>
        <v>BUs</v>
      </c>
      <c r="T1585" s="94" t="str">
        <f t="shared" si="172"/>
        <v>Symptome</v>
      </c>
      <c r="U1585" s="93" t="str">
        <f>IFERROR(VLOOKUP(Abfalldokumentation!$W1585,Kennzahlen!S:U,3,FALSE)*Abfalldokumentation!$J1585,"0")</f>
        <v>0</v>
      </c>
      <c r="V1585" s="93" t="str">
        <f>IF(ISBLANK(A1585),VLOOKUP(Abfalldokumentation!$W1585,'Linien - BU'!R:S,2,FALSE),A1585)</f>
        <v>BU3</v>
      </c>
      <c r="W1585" s="95">
        <f t="shared" si="173"/>
        <v>29500858</v>
      </c>
      <c r="X1585" s="95">
        <f t="shared" si="174"/>
        <v>12</v>
      </c>
    </row>
    <row r="1586" spans="1:24" ht="30" customHeight="1" x14ac:dyDescent="0.25">
      <c r="A1586" s="50"/>
      <c r="B1586" s="72">
        <v>29500858</v>
      </c>
      <c r="C1586" s="51">
        <v>18</v>
      </c>
      <c r="D1586" s="51">
        <v>12</v>
      </c>
      <c r="E1586" s="52">
        <v>44508</v>
      </c>
      <c r="F1586" s="73"/>
      <c r="G1586" s="51"/>
      <c r="H1586" s="65" t="str">
        <f>IFERROR(VLOOKUP(Abfalldokumentation!$B1586,Artikel!A:C,3,FALSE),Abfalldokumentation!$B1586)</f>
        <v>VOS RW-NATUR OGT</v>
      </c>
      <c r="I1586" s="96" t="str">
        <f>VLOOKUP(V1586,'Linien - BU'!A:B,2,FALSE)</f>
        <v>BU3</v>
      </c>
      <c r="J1586" s="97">
        <f t="shared" si="168"/>
        <v>18</v>
      </c>
      <c r="K1586" s="98">
        <f>Abfalldokumentation!$E1586</f>
        <v>44508</v>
      </c>
      <c r="L1586" s="97" t="str">
        <f>IFERROR(IF(AND(OR(Abfalldokumentation!$I1586="BU3",Abfalldokumentation!$I1586="Verkauf"),Abfalldokumentation!$N1586="Schimmel",Abfalldokumentation!$O1586="keinen Abnehmer/kein Schälpersonal"),"Div. Zipfel, ES ohne Verwendung",VLOOKUP(Abfalldokumentation!$M1586,Produktgruppen!A:B,2,FALSE)),"-")</f>
        <v>-</v>
      </c>
      <c r="M1586" s="99" t="str">
        <f>IFERROR(VLOOKUP(Abfalldokumentation!$W1586,Artikel!A:C,3,FALSE),Abfalldokumentation!$W1586)</f>
        <v>VOS RW-NATUR OGT</v>
      </c>
      <c r="N1586" s="99" t="str">
        <f>VLOOKUP(D1586,'Liste Gründe'!A:D,2,FALSE)</f>
        <v>Schimmel</v>
      </c>
      <c r="O1586" s="98" t="str">
        <f>IF(ISBLANK(F1586),VLOOKUP(Abfalldokumentation!$X1586,'Liste Gründe'!A:D,3,FALSE),F1586)</f>
        <v>Schimmel</v>
      </c>
      <c r="P1586" s="99" t="str">
        <f>IF(ISBLANK(Abfalldokumentation!$G1586),"-",Abfalldokumentation!$G1586)</f>
        <v>-</v>
      </c>
      <c r="Q1586" s="99">
        <f t="shared" si="169"/>
        <v>45</v>
      </c>
      <c r="R1586" s="100" t="str">
        <f t="shared" si="170"/>
        <v>Produkte</v>
      </c>
      <c r="S1586" s="100" t="str">
        <f t="shared" si="171"/>
        <v>BUs</v>
      </c>
      <c r="T1586" s="100" t="str">
        <f t="shared" si="172"/>
        <v>Symptome</v>
      </c>
      <c r="U1586" s="99" t="str">
        <f>IFERROR(VLOOKUP(Abfalldokumentation!$W1586,Kennzahlen!S:U,3,FALSE)*Abfalldokumentation!$J1586,"0")</f>
        <v>0</v>
      </c>
      <c r="V1586" s="99" t="str">
        <f>IF(ISBLANK(A1586),VLOOKUP(Abfalldokumentation!$W1586,'Linien - BU'!R:S,2,FALSE),A1586)</f>
        <v>BU3</v>
      </c>
      <c r="W1586" s="95">
        <f t="shared" si="173"/>
        <v>29500858</v>
      </c>
      <c r="X1586" s="95">
        <f t="shared" si="174"/>
        <v>12</v>
      </c>
    </row>
    <row r="1587" spans="1:24" ht="30" customHeight="1" x14ac:dyDescent="0.25">
      <c r="A1587" s="56"/>
      <c r="B1587" s="74">
        <v>29500858</v>
      </c>
      <c r="C1587" s="57">
        <v>8</v>
      </c>
      <c r="D1587" s="57">
        <v>12</v>
      </c>
      <c r="E1587" s="58">
        <v>44508</v>
      </c>
      <c r="F1587" s="75"/>
      <c r="G1587" s="57"/>
      <c r="H1587" s="66" t="str">
        <f>IFERROR(VLOOKUP(Abfalldokumentation!$B1587,Artikel!A:C,3,FALSE),Abfalldokumentation!$B1587)</f>
        <v>VOS RW-NATUR OGT</v>
      </c>
      <c r="I1587" s="90" t="str">
        <f>VLOOKUP(V1587,'Linien - BU'!A:B,2,FALSE)</f>
        <v>BU3</v>
      </c>
      <c r="J1587" s="91">
        <f t="shared" si="168"/>
        <v>8</v>
      </c>
      <c r="K1587" s="92">
        <f>Abfalldokumentation!$E1587</f>
        <v>44508</v>
      </c>
      <c r="L1587" s="91" t="str">
        <f>IFERROR(IF(AND(OR(Abfalldokumentation!$I1587="BU3",Abfalldokumentation!$I1587="Verkauf"),Abfalldokumentation!$N1587="Schimmel",Abfalldokumentation!$O1587="keinen Abnehmer/kein Schälpersonal"),"Div. Zipfel, ES ohne Verwendung",VLOOKUP(Abfalldokumentation!$M1587,Produktgruppen!A:B,2,FALSE)),"-")</f>
        <v>-</v>
      </c>
      <c r="M1587" s="93" t="str">
        <f>IFERROR(VLOOKUP(Abfalldokumentation!$W1587,Artikel!A:C,3,FALSE),Abfalldokumentation!$W1587)</f>
        <v>VOS RW-NATUR OGT</v>
      </c>
      <c r="N1587" s="93" t="str">
        <f>VLOOKUP(D1587,'Liste Gründe'!A:D,2,FALSE)</f>
        <v>Schimmel</v>
      </c>
      <c r="O1587" s="92" t="str">
        <f>IF(ISBLANK(F1587),VLOOKUP(Abfalldokumentation!$X1587,'Liste Gründe'!A:D,3,FALSE),F1587)</f>
        <v>Schimmel</v>
      </c>
      <c r="P1587" s="93" t="str">
        <f>IF(ISBLANK(Abfalldokumentation!$G1587),"-",Abfalldokumentation!$G1587)</f>
        <v>-</v>
      </c>
      <c r="Q1587" s="93">
        <f t="shared" si="169"/>
        <v>45</v>
      </c>
      <c r="R1587" s="94" t="str">
        <f t="shared" si="170"/>
        <v>Produkte</v>
      </c>
      <c r="S1587" s="94" t="str">
        <f t="shared" si="171"/>
        <v>BUs</v>
      </c>
      <c r="T1587" s="94" t="str">
        <f t="shared" si="172"/>
        <v>Symptome</v>
      </c>
      <c r="U1587" s="93" t="str">
        <f>IFERROR(VLOOKUP(Abfalldokumentation!$W1587,Kennzahlen!S:U,3,FALSE)*Abfalldokumentation!$J1587,"0")</f>
        <v>0</v>
      </c>
      <c r="V1587" s="93" t="str">
        <f>IF(ISBLANK(A1587),VLOOKUP(Abfalldokumentation!$W1587,'Linien - BU'!R:S,2,FALSE),A1587)</f>
        <v>BU3</v>
      </c>
      <c r="W1587" s="95">
        <f t="shared" si="173"/>
        <v>29500858</v>
      </c>
      <c r="X1587" s="95">
        <f t="shared" si="174"/>
        <v>12</v>
      </c>
    </row>
    <row r="1588" spans="1:24" ht="30" customHeight="1" x14ac:dyDescent="0.25">
      <c r="A1588" s="50"/>
      <c r="B1588" s="72">
        <v>29500858</v>
      </c>
      <c r="C1588" s="51">
        <v>72</v>
      </c>
      <c r="D1588" s="51">
        <v>12</v>
      </c>
      <c r="E1588" s="52">
        <v>44508</v>
      </c>
      <c r="F1588" s="73"/>
      <c r="G1588" s="51"/>
      <c r="H1588" s="65" t="str">
        <f>IFERROR(VLOOKUP(Abfalldokumentation!$B1588,Artikel!A:C,3,FALSE),Abfalldokumentation!$B1588)</f>
        <v>VOS RW-NATUR OGT</v>
      </c>
      <c r="I1588" s="96" t="str">
        <f>VLOOKUP(V1588,'Linien - BU'!A:B,2,FALSE)</f>
        <v>BU3</v>
      </c>
      <c r="J1588" s="97">
        <f t="shared" si="168"/>
        <v>72</v>
      </c>
      <c r="K1588" s="98">
        <f>Abfalldokumentation!$E1588</f>
        <v>44508</v>
      </c>
      <c r="L1588" s="97" t="str">
        <f>IFERROR(IF(AND(OR(Abfalldokumentation!$I1588="BU3",Abfalldokumentation!$I1588="Verkauf"),Abfalldokumentation!$N1588="Schimmel",Abfalldokumentation!$O1588="keinen Abnehmer/kein Schälpersonal"),"Div. Zipfel, ES ohne Verwendung",VLOOKUP(Abfalldokumentation!$M1588,Produktgruppen!A:B,2,FALSE)),"-")</f>
        <v>-</v>
      </c>
      <c r="M1588" s="99" t="str">
        <f>IFERROR(VLOOKUP(Abfalldokumentation!$W1588,Artikel!A:C,3,FALSE),Abfalldokumentation!$W1588)</f>
        <v>VOS RW-NATUR OGT</v>
      </c>
      <c r="N1588" s="99" t="str">
        <f>VLOOKUP(D1588,'Liste Gründe'!A:D,2,FALSE)</f>
        <v>Schimmel</v>
      </c>
      <c r="O1588" s="98" t="str">
        <f>IF(ISBLANK(F1588),VLOOKUP(Abfalldokumentation!$X1588,'Liste Gründe'!A:D,3,FALSE),F1588)</f>
        <v>Schimmel</v>
      </c>
      <c r="P1588" s="99" t="str">
        <f>IF(ISBLANK(Abfalldokumentation!$G1588),"-",Abfalldokumentation!$G1588)</f>
        <v>-</v>
      </c>
      <c r="Q1588" s="99">
        <f t="shared" si="169"/>
        <v>45</v>
      </c>
      <c r="R1588" s="100" t="str">
        <f t="shared" si="170"/>
        <v>Produkte</v>
      </c>
      <c r="S1588" s="100" t="str">
        <f t="shared" si="171"/>
        <v>BUs</v>
      </c>
      <c r="T1588" s="100" t="str">
        <f t="shared" si="172"/>
        <v>Symptome</v>
      </c>
      <c r="U1588" s="99" t="str">
        <f>IFERROR(VLOOKUP(Abfalldokumentation!$W1588,Kennzahlen!S:U,3,FALSE)*Abfalldokumentation!$J1588,"0")</f>
        <v>0</v>
      </c>
      <c r="V1588" s="99" t="str">
        <f>IF(ISBLANK(A1588),VLOOKUP(Abfalldokumentation!$W1588,'Linien - BU'!R:S,2,FALSE),A1588)</f>
        <v>BU3</v>
      </c>
      <c r="W1588" s="95">
        <f t="shared" si="173"/>
        <v>29500858</v>
      </c>
      <c r="X1588" s="95">
        <f t="shared" si="174"/>
        <v>12</v>
      </c>
    </row>
    <row r="1589" spans="1:24" ht="30" customHeight="1" x14ac:dyDescent="0.25">
      <c r="A1589" s="56"/>
      <c r="B1589" s="74">
        <v>29500886</v>
      </c>
      <c r="C1589" s="57">
        <v>5</v>
      </c>
      <c r="D1589" s="57">
        <v>61</v>
      </c>
      <c r="E1589" s="58">
        <v>44508</v>
      </c>
      <c r="F1589" s="75"/>
      <c r="G1589" s="57"/>
      <c r="H1589" s="66" t="str">
        <f>IFERROR(VLOOKUP(Abfalldokumentation!$B1589,Artikel!A:C,3,FALSE),Abfalldokumentation!$B1589)</f>
        <v>ABS MEDI-KRÄUK</v>
      </c>
      <c r="I1589" s="90" t="str">
        <f>VLOOKUP(V1589,'Linien - BU'!A:B,2,FALSE)</f>
        <v>BU4</v>
      </c>
      <c r="J1589" s="91">
        <f t="shared" si="168"/>
        <v>5</v>
      </c>
      <c r="K1589" s="92">
        <f>Abfalldokumentation!$E1589</f>
        <v>44508</v>
      </c>
      <c r="L1589" s="91" t="str">
        <f>IFERROR(IF(AND(OR(Abfalldokumentation!$I1589="BU3",Abfalldokumentation!$I1589="Verkauf"),Abfalldokumentation!$N1589="Schimmel",Abfalldokumentation!$O1589="keinen Abnehmer/kein Schälpersonal"),"Div. Zipfel, ES ohne Verwendung",VLOOKUP(Abfalldokumentation!$M1589,Produktgruppen!A:B,2,FALSE)),"-")</f>
        <v>ABS</v>
      </c>
      <c r="M1589" s="93" t="str">
        <f>IFERROR(VLOOKUP(Abfalldokumentation!$W1589,Artikel!A:C,3,FALSE),Abfalldokumentation!$W1589)</f>
        <v>ABS MEDI-KRÄUK</v>
      </c>
      <c r="N1589" s="93" t="str">
        <f>VLOOKUP(D1589,'Liste Gründe'!A:D,2,FALSE)</f>
        <v>keinen Verwendungszweck</v>
      </c>
      <c r="O1589" s="92" t="str">
        <f>IF(ISBLANK(F1589),VLOOKUP(Abfalldokumentation!$X1589,'Liste Gründe'!A:D,3,FALSE),F1589)</f>
        <v>keinen Verwendungszweck</v>
      </c>
      <c r="P1589" s="93" t="str">
        <f>IF(ISBLANK(Abfalldokumentation!$G1589),"-",Abfalldokumentation!$G1589)</f>
        <v>-</v>
      </c>
      <c r="Q1589" s="93">
        <f t="shared" si="169"/>
        <v>45</v>
      </c>
      <c r="R1589" s="94" t="str">
        <f t="shared" si="170"/>
        <v>Produkte</v>
      </c>
      <c r="S1589" s="94" t="str">
        <f t="shared" si="171"/>
        <v>BUs</v>
      </c>
      <c r="T1589" s="94" t="str">
        <f t="shared" si="172"/>
        <v>Symptome</v>
      </c>
      <c r="U1589" s="93">
        <f>IFERROR(VLOOKUP(Abfalldokumentation!$W1589,Kennzahlen!S:U,3,FALSE)*Abfalldokumentation!$J1589,"0")</f>
        <v>7.5</v>
      </c>
      <c r="V1589" s="93" t="str">
        <f>IF(ISBLANK(A1589),VLOOKUP(Abfalldokumentation!$W1589,'Linien - BU'!R:S,2,FALSE),A1589)</f>
        <v>Bu4</v>
      </c>
      <c r="W1589" s="95">
        <f t="shared" si="173"/>
        <v>29500886</v>
      </c>
      <c r="X1589" s="95">
        <f t="shared" si="174"/>
        <v>61</v>
      </c>
    </row>
    <row r="1590" spans="1:24" ht="30" customHeight="1" x14ac:dyDescent="0.25">
      <c r="A1590" s="50"/>
      <c r="B1590" s="72">
        <v>29500904</v>
      </c>
      <c r="C1590" s="51">
        <v>4</v>
      </c>
      <c r="D1590" s="51">
        <v>61</v>
      </c>
      <c r="E1590" s="52">
        <v>44508</v>
      </c>
      <c r="F1590" s="73"/>
      <c r="G1590" s="51"/>
      <c r="H1590" s="65" t="str">
        <f>IFERROR(VLOOKUP(Abfalldokumentation!$B1590,Artikel!A:C,3,FALSE),Abfalldokumentation!$B1590)</f>
        <v>ABS TI-AD</v>
      </c>
      <c r="I1590" s="96" t="str">
        <f>VLOOKUP(V1590,'Linien - BU'!A:B,2,FALSE)</f>
        <v>BU4</v>
      </c>
      <c r="J1590" s="97">
        <f t="shared" si="168"/>
        <v>4</v>
      </c>
      <c r="K1590" s="98">
        <f>Abfalldokumentation!$E1590</f>
        <v>44508</v>
      </c>
      <c r="L1590" s="97" t="str">
        <f>IFERROR(IF(AND(OR(Abfalldokumentation!$I1590="BU3",Abfalldokumentation!$I1590="Verkauf"),Abfalldokumentation!$N1590="Schimmel",Abfalldokumentation!$O1590="keinen Abnehmer/kein Schälpersonal"),"Div. Zipfel, ES ohne Verwendung",VLOOKUP(Abfalldokumentation!$M1590,Produktgruppen!A:B,2,FALSE)),"-")</f>
        <v>ABS</v>
      </c>
      <c r="M1590" s="99" t="str">
        <f>IFERROR(VLOOKUP(Abfalldokumentation!$W1590,Artikel!A:C,3,FALSE),Abfalldokumentation!$W1590)</f>
        <v>ABS TI-AD</v>
      </c>
      <c r="N1590" s="99" t="str">
        <f>VLOOKUP(D1590,'Liste Gründe'!A:D,2,FALSE)</f>
        <v>keinen Verwendungszweck</v>
      </c>
      <c r="O1590" s="98" t="str">
        <f>IF(ISBLANK(F1590),VLOOKUP(Abfalldokumentation!$X1590,'Liste Gründe'!A:D,3,FALSE),F1590)</f>
        <v>keinen Verwendungszweck</v>
      </c>
      <c r="P1590" s="99" t="str">
        <f>IF(ISBLANK(Abfalldokumentation!$G1590),"-",Abfalldokumentation!$G1590)</f>
        <v>-</v>
      </c>
      <c r="Q1590" s="99">
        <f t="shared" si="169"/>
        <v>45</v>
      </c>
      <c r="R1590" s="100" t="str">
        <f t="shared" si="170"/>
        <v>Produkte</v>
      </c>
      <c r="S1590" s="100" t="str">
        <f t="shared" si="171"/>
        <v>BUs</v>
      </c>
      <c r="T1590" s="100" t="str">
        <f t="shared" si="172"/>
        <v>Symptome</v>
      </c>
      <c r="U1590" s="99">
        <f>IFERROR(VLOOKUP(Abfalldokumentation!$W1590,Kennzahlen!S:U,3,FALSE)*Abfalldokumentation!$J1590,"0")</f>
        <v>0.04</v>
      </c>
      <c r="V1590" s="99" t="str">
        <f>IF(ISBLANK(A1590),VLOOKUP(Abfalldokumentation!$W1590,'Linien - BU'!R:S,2,FALSE),A1590)</f>
        <v>BU4</v>
      </c>
      <c r="W1590" s="95">
        <f t="shared" si="173"/>
        <v>29500904</v>
      </c>
      <c r="X1590" s="95">
        <f t="shared" si="174"/>
        <v>61</v>
      </c>
    </row>
    <row r="1591" spans="1:24" ht="30" customHeight="1" x14ac:dyDescent="0.25">
      <c r="A1591" s="56"/>
      <c r="B1591" s="74">
        <v>29500904</v>
      </c>
      <c r="C1591" s="57">
        <v>12</v>
      </c>
      <c r="D1591" s="57">
        <v>61</v>
      </c>
      <c r="E1591" s="58">
        <v>44508</v>
      </c>
      <c r="F1591" s="75"/>
      <c r="G1591" s="57"/>
      <c r="H1591" s="66" t="str">
        <f>IFERROR(VLOOKUP(Abfalldokumentation!$B1591,Artikel!A:C,3,FALSE),Abfalldokumentation!$B1591)</f>
        <v>ABS TI-AD</v>
      </c>
      <c r="I1591" s="90" t="str">
        <f>VLOOKUP(V1591,'Linien - BU'!A:B,2,FALSE)</f>
        <v>BU4</v>
      </c>
      <c r="J1591" s="91">
        <f t="shared" si="168"/>
        <v>12</v>
      </c>
      <c r="K1591" s="92">
        <f>Abfalldokumentation!$E1591</f>
        <v>44508</v>
      </c>
      <c r="L1591" s="91" t="str">
        <f>IFERROR(IF(AND(OR(Abfalldokumentation!$I1591="BU3",Abfalldokumentation!$I1591="Verkauf"),Abfalldokumentation!$N1591="Schimmel",Abfalldokumentation!$O1591="keinen Abnehmer/kein Schälpersonal"),"Div. Zipfel, ES ohne Verwendung",VLOOKUP(Abfalldokumentation!$M1591,Produktgruppen!A:B,2,FALSE)),"-")</f>
        <v>ABS</v>
      </c>
      <c r="M1591" s="93" t="str">
        <f>IFERROR(VLOOKUP(Abfalldokumentation!$W1591,Artikel!A:C,3,FALSE),Abfalldokumentation!$W1591)</f>
        <v>ABS TI-AD</v>
      </c>
      <c r="N1591" s="93" t="str">
        <f>VLOOKUP(D1591,'Liste Gründe'!A:D,2,FALSE)</f>
        <v>keinen Verwendungszweck</v>
      </c>
      <c r="O1591" s="92" t="str">
        <f>IF(ISBLANK(F1591),VLOOKUP(Abfalldokumentation!$X1591,'Liste Gründe'!A:D,3,FALSE),F1591)</f>
        <v>keinen Verwendungszweck</v>
      </c>
      <c r="P1591" s="93" t="str">
        <f>IF(ISBLANK(Abfalldokumentation!$G1591),"-",Abfalldokumentation!$G1591)</f>
        <v>-</v>
      </c>
      <c r="Q1591" s="93">
        <f t="shared" si="169"/>
        <v>45</v>
      </c>
      <c r="R1591" s="94" t="str">
        <f t="shared" si="170"/>
        <v>Produkte</v>
      </c>
      <c r="S1591" s="94" t="str">
        <f t="shared" si="171"/>
        <v>BUs</v>
      </c>
      <c r="T1591" s="94" t="str">
        <f t="shared" si="172"/>
        <v>Symptome</v>
      </c>
      <c r="U1591" s="93">
        <f>IFERROR(VLOOKUP(Abfalldokumentation!$W1591,Kennzahlen!S:U,3,FALSE)*Abfalldokumentation!$J1591,"0")</f>
        <v>0.12</v>
      </c>
      <c r="V1591" s="93" t="str">
        <f>IF(ISBLANK(A1591),VLOOKUP(Abfalldokumentation!$W1591,'Linien - BU'!R:S,2,FALSE),A1591)</f>
        <v>BU4</v>
      </c>
      <c r="W1591" s="95">
        <f t="shared" si="173"/>
        <v>29500904</v>
      </c>
      <c r="X1591" s="95">
        <f t="shared" si="174"/>
        <v>61</v>
      </c>
    </row>
    <row r="1592" spans="1:24" ht="30" customHeight="1" x14ac:dyDescent="0.25">
      <c r="A1592" s="50"/>
      <c r="B1592" s="72">
        <v>29500904</v>
      </c>
      <c r="C1592" s="51">
        <v>17</v>
      </c>
      <c r="D1592" s="51">
        <v>61</v>
      </c>
      <c r="E1592" s="52">
        <v>44508</v>
      </c>
      <c r="F1592" s="73"/>
      <c r="G1592" s="51"/>
      <c r="H1592" s="65" t="str">
        <f>IFERROR(VLOOKUP(Abfalldokumentation!$B1592,Artikel!A:C,3,FALSE),Abfalldokumentation!$B1592)</f>
        <v>ABS TI-AD</v>
      </c>
      <c r="I1592" s="96" t="str">
        <f>VLOOKUP(V1592,'Linien - BU'!A:B,2,FALSE)</f>
        <v>BU4</v>
      </c>
      <c r="J1592" s="97">
        <f t="shared" si="168"/>
        <v>17</v>
      </c>
      <c r="K1592" s="98">
        <f>Abfalldokumentation!$E1592</f>
        <v>44508</v>
      </c>
      <c r="L1592" s="97" t="str">
        <f>IFERROR(IF(AND(OR(Abfalldokumentation!$I1592="BU3",Abfalldokumentation!$I1592="Verkauf"),Abfalldokumentation!$N1592="Schimmel",Abfalldokumentation!$O1592="keinen Abnehmer/kein Schälpersonal"),"Div. Zipfel, ES ohne Verwendung",VLOOKUP(Abfalldokumentation!$M1592,Produktgruppen!A:B,2,FALSE)),"-")</f>
        <v>ABS</v>
      </c>
      <c r="M1592" s="99" t="str">
        <f>IFERROR(VLOOKUP(Abfalldokumentation!$W1592,Artikel!A:C,3,FALSE),Abfalldokumentation!$W1592)</f>
        <v>ABS TI-AD</v>
      </c>
      <c r="N1592" s="99" t="str">
        <f>VLOOKUP(D1592,'Liste Gründe'!A:D,2,FALSE)</f>
        <v>keinen Verwendungszweck</v>
      </c>
      <c r="O1592" s="98" t="str">
        <f>IF(ISBLANK(F1592),VLOOKUP(Abfalldokumentation!$X1592,'Liste Gründe'!A:D,3,FALSE),F1592)</f>
        <v>keinen Verwendungszweck</v>
      </c>
      <c r="P1592" s="99" t="str">
        <f>IF(ISBLANK(Abfalldokumentation!$G1592),"-",Abfalldokumentation!$G1592)</f>
        <v>-</v>
      </c>
      <c r="Q1592" s="99">
        <f t="shared" si="169"/>
        <v>45</v>
      </c>
      <c r="R1592" s="100" t="str">
        <f t="shared" si="170"/>
        <v>Produkte</v>
      </c>
      <c r="S1592" s="100" t="str">
        <f t="shared" si="171"/>
        <v>BUs</v>
      </c>
      <c r="T1592" s="100" t="str">
        <f t="shared" si="172"/>
        <v>Symptome</v>
      </c>
      <c r="U1592" s="99">
        <f>IFERROR(VLOOKUP(Abfalldokumentation!$W1592,Kennzahlen!S:U,3,FALSE)*Abfalldokumentation!$J1592,"0")</f>
        <v>0.17</v>
      </c>
      <c r="V1592" s="99" t="str">
        <f>IF(ISBLANK(A1592),VLOOKUP(Abfalldokumentation!$W1592,'Linien - BU'!R:S,2,FALSE),A1592)</f>
        <v>BU4</v>
      </c>
      <c r="W1592" s="95">
        <f t="shared" si="173"/>
        <v>29500904</v>
      </c>
      <c r="X1592" s="95">
        <f t="shared" si="174"/>
        <v>61</v>
      </c>
    </row>
    <row r="1593" spans="1:24" ht="30" customHeight="1" x14ac:dyDescent="0.25">
      <c r="A1593" s="56"/>
      <c r="B1593" s="74">
        <v>29500904</v>
      </c>
      <c r="C1593" s="57">
        <v>9</v>
      </c>
      <c r="D1593" s="57">
        <v>61</v>
      </c>
      <c r="E1593" s="58">
        <v>44508</v>
      </c>
      <c r="F1593" s="75"/>
      <c r="G1593" s="57"/>
      <c r="H1593" s="66" t="str">
        <f>IFERROR(VLOOKUP(Abfalldokumentation!$B1593,Artikel!A:C,3,FALSE),Abfalldokumentation!$B1593)</f>
        <v>ABS TI-AD</v>
      </c>
      <c r="I1593" s="90" t="str">
        <f>VLOOKUP(V1593,'Linien - BU'!A:B,2,FALSE)</f>
        <v>BU4</v>
      </c>
      <c r="J1593" s="91">
        <f t="shared" si="168"/>
        <v>9</v>
      </c>
      <c r="K1593" s="92">
        <f>Abfalldokumentation!$E1593</f>
        <v>44508</v>
      </c>
      <c r="L1593" s="91" t="str">
        <f>IFERROR(IF(AND(OR(Abfalldokumentation!$I1593="BU3",Abfalldokumentation!$I1593="Verkauf"),Abfalldokumentation!$N1593="Schimmel",Abfalldokumentation!$O1593="keinen Abnehmer/kein Schälpersonal"),"Div. Zipfel, ES ohne Verwendung",VLOOKUP(Abfalldokumentation!$M1593,Produktgruppen!A:B,2,FALSE)),"-")</f>
        <v>ABS</v>
      </c>
      <c r="M1593" s="93" t="str">
        <f>IFERROR(VLOOKUP(Abfalldokumentation!$W1593,Artikel!A:C,3,FALSE),Abfalldokumentation!$W1593)</f>
        <v>ABS TI-AD</v>
      </c>
      <c r="N1593" s="93" t="str">
        <f>VLOOKUP(D1593,'Liste Gründe'!A:D,2,FALSE)</f>
        <v>keinen Verwendungszweck</v>
      </c>
      <c r="O1593" s="92" t="str">
        <f>IF(ISBLANK(F1593),VLOOKUP(Abfalldokumentation!$X1593,'Liste Gründe'!A:D,3,FALSE),F1593)</f>
        <v>keinen Verwendungszweck</v>
      </c>
      <c r="P1593" s="93" t="str">
        <f>IF(ISBLANK(Abfalldokumentation!$G1593),"-",Abfalldokumentation!$G1593)</f>
        <v>-</v>
      </c>
      <c r="Q1593" s="93">
        <f t="shared" si="169"/>
        <v>45</v>
      </c>
      <c r="R1593" s="94" t="str">
        <f t="shared" si="170"/>
        <v>Produkte</v>
      </c>
      <c r="S1593" s="94" t="str">
        <f t="shared" si="171"/>
        <v>BUs</v>
      </c>
      <c r="T1593" s="94" t="str">
        <f t="shared" si="172"/>
        <v>Symptome</v>
      </c>
      <c r="U1593" s="93">
        <f>IFERROR(VLOOKUP(Abfalldokumentation!$W1593,Kennzahlen!S:U,3,FALSE)*Abfalldokumentation!$J1593,"0")</f>
        <v>0.09</v>
      </c>
      <c r="V1593" s="93" t="str">
        <f>IF(ISBLANK(A1593),VLOOKUP(Abfalldokumentation!$W1593,'Linien - BU'!R:S,2,FALSE),A1593)</f>
        <v>BU4</v>
      </c>
      <c r="W1593" s="95">
        <f t="shared" si="173"/>
        <v>29500904</v>
      </c>
      <c r="X1593" s="95">
        <f t="shared" si="174"/>
        <v>61</v>
      </c>
    </row>
    <row r="1594" spans="1:24" ht="30" customHeight="1" x14ac:dyDescent="0.25">
      <c r="A1594" s="50"/>
      <c r="B1594" s="72">
        <v>29500906</v>
      </c>
      <c r="C1594" s="51">
        <v>20</v>
      </c>
      <c r="D1594" s="51">
        <v>61</v>
      </c>
      <c r="E1594" s="52">
        <v>44508</v>
      </c>
      <c r="F1594" s="73"/>
      <c r="G1594" s="51"/>
      <c r="H1594" s="65" t="str">
        <f>IFERROR(VLOOKUP(Abfalldokumentation!$B1594,Artikel!A:C,3,FALSE),Abfalldokumentation!$B1594)</f>
        <v>ABS SCH-PAUL</v>
      </c>
      <c r="I1594" s="96" t="str">
        <f>VLOOKUP(V1594,'Linien - BU'!A:B,2,FALSE)</f>
        <v>BU4</v>
      </c>
      <c r="J1594" s="97">
        <f t="shared" si="168"/>
        <v>20</v>
      </c>
      <c r="K1594" s="98">
        <f>Abfalldokumentation!$E1594</f>
        <v>44508</v>
      </c>
      <c r="L1594" s="97" t="str">
        <f>IFERROR(IF(AND(OR(Abfalldokumentation!$I1594="BU3",Abfalldokumentation!$I1594="Verkauf"),Abfalldokumentation!$N1594="Schimmel",Abfalldokumentation!$O1594="keinen Abnehmer/kein Schälpersonal"),"Div. Zipfel, ES ohne Verwendung",VLOOKUP(Abfalldokumentation!$M1594,Produktgruppen!A:B,2,FALSE)),"-")</f>
        <v>ABS</v>
      </c>
      <c r="M1594" s="99" t="str">
        <f>IFERROR(VLOOKUP(Abfalldokumentation!$W1594,Artikel!A:C,3,FALSE),Abfalldokumentation!$W1594)</f>
        <v>ABS SCH-PAUL</v>
      </c>
      <c r="N1594" s="99" t="str">
        <f>VLOOKUP(D1594,'Liste Gründe'!A:D,2,FALSE)</f>
        <v>keinen Verwendungszweck</v>
      </c>
      <c r="O1594" s="98" t="str">
        <f>IF(ISBLANK(F1594),VLOOKUP(Abfalldokumentation!$X1594,'Liste Gründe'!A:D,3,FALSE),F1594)</f>
        <v>keinen Verwendungszweck</v>
      </c>
      <c r="P1594" s="99" t="str">
        <f>IF(ISBLANK(Abfalldokumentation!$G1594),"-",Abfalldokumentation!$G1594)</f>
        <v>-</v>
      </c>
      <c r="Q1594" s="99">
        <f t="shared" si="169"/>
        <v>45</v>
      </c>
      <c r="R1594" s="100" t="str">
        <f t="shared" si="170"/>
        <v>Produkte</v>
      </c>
      <c r="S1594" s="100" t="str">
        <f t="shared" si="171"/>
        <v>BUs</v>
      </c>
      <c r="T1594" s="100" t="str">
        <f t="shared" si="172"/>
        <v>Symptome</v>
      </c>
      <c r="U1594" s="99">
        <f>IFERROR(VLOOKUP(Abfalldokumentation!$W1594,Kennzahlen!S:U,3,FALSE)*Abfalldokumentation!$J1594,"0")</f>
        <v>0.2</v>
      </c>
      <c r="V1594" s="99" t="str">
        <f>IF(ISBLANK(A1594),VLOOKUP(Abfalldokumentation!$W1594,'Linien - BU'!R:S,2,FALSE),A1594)</f>
        <v>BU4</v>
      </c>
      <c r="W1594" s="95">
        <f t="shared" si="173"/>
        <v>29500906</v>
      </c>
      <c r="X1594" s="95">
        <f t="shared" si="174"/>
        <v>61</v>
      </c>
    </row>
    <row r="1595" spans="1:24" ht="30" customHeight="1" x14ac:dyDescent="0.25">
      <c r="A1595" s="56"/>
      <c r="B1595" s="74">
        <v>29500908</v>
      </c>
      <c r="C1595" s="57">
        <v>13</v>
      </c>
      <c r="D1595" s="57">
        <v>61</v>
      </c>
      <c r="E1595" s="58">
        <v>44508</v>
      </c>
      <c r="F1595" s="75"/>
      <c r="G1595" s="57"/>
      <c r="H1595" s="66" t="str">
        <f>IFERROR(VLOOKUP(Abfalldokumentation!$B1595,Artikel!A:C,3,FALSE),Abfalldokumentation!$B1595)</f>
        <v>ABS GRUY</v>
      </c>
      <c r="I1595" s="90" t="str">
        <f>VLOOKUP(V1595,'Linien - BU'!A:B,2,FALSE)</f>
        <v>BU4</v>
      </c>
      <c r="J1595" s="91">
        <f t="shared" si="168"/>
        <v>13</v>
      </c>
      <c r="K1595" s="92">
        <f>Abfalldokumentation!$E1595</f>
        <v>44508</v>
      </c>
      <c r="L1595" s="91" t="str">
        <f>IFERROR(IF(AND(OR(Abfalldokumentation!$I1595="BU3",Abfalldokumentation!$I1595="Verkauf"),Abfalldokumentation!$N1595="Schimmel",Abfalldokumentation!$O1595="keinen Abnehmer/kein Schälpersonal"),"Div. Zipfel, ES ohne Verwendung",VLOOKUP(Abfalldokumentation!$M1595,Produktgruppen!A:B,2,FALSE)),"-")</f>
        <v>ABS</v>
      </c>
      <c r="M1595" s="93" t="str">
        <f>IFERROR(VLOOKUP(Abfalldokumentation!$W1595,Artikel!A:C,3,FALSE),Abfalldokumentation!$W1595)</f>
        <v>ABS GRUY</v>
      </c>
      <c r="N1595" s="93" t="str">
        <f>VLOOKUP(D1595,'Liste Gründe'!A:D,2,FALSE)</f>
        <v>keinen Verwendungszweck</v>
      </c>
      <c r="O1595" s="92" t="str">
        <f>IF(ISBLANK(F1595),VLOOKUP(Abfalldokumentation!$X1595,'Liste Gründe'!A:D,3,FALSE),F1595)</f>
        <v>keinen Verwendungszweck</v>
      </c>
      <c r="P1595" s="93" t="str">
        <f>IF(ISBLANK(Abfalldokumentation!$G1595),"-",Abfalldokumentation!$G1595)</f>
        <v>-</v>
      </c>
      <c r="Q1595" s="93">
        <f t="shared" si="169"/>
        <v>45</v>
      </c>
      <c r="R1595" s="94" t="str">
        <f t="shared" si="170"/>
        <v>Produkte</v>
      </c>
      <c r="S1595" s="94" t="str">
        <f t="shared" si="171"/>
        <v>BUs</v>
      </c>
      <c r="T1595" s="94" t="str">
        <f t="shared" si="172"/>
        <v>Symptome</v>
      </c>
      <c r="U1595" s="93">
        <f>IFERROR(VLOOKUP(Abfalldokumentation!$W1595,Kennzahlen!S:U,3,FALSE)*Abfalldokumentation!$J1595,"0")</f>
        <v>6.5</v>
      </c>
      <c r="V1595" s="93" t="str">
        <f>IF(ISBLANK(A1595),VLOOKUP(Abfalldokumentation!$W1595,'Linien - BU'!R:S,2,FALSE),A1595)</f>
        <v>BU4</v>
      </c>
      <c r="W1595" s="95">
        <f t="shared" si="173"/>
        <v>29500908</v>
      </c>
      <c r="X1595" s="95">
        <f t="shared" si="174"/>
        <v>61</v>
      </c>
    </row>
    <row r="1596" spans="1:24" ht="30" customHeight="1" x14ac:dyDescent="0.25">
      <c r="A1596" s="50"/>
      <c r="B1596" s="72">
        <v>29500908</v>
      </c>
      <c r="C1596" s="51">
        <v>12</v>
      </c>
      <c r="D1596" s="51">
        <v>61</v>
      </c>
      <c r="E1596" s="52">
        <v>44508</v>
      </c>
      <c r="F1596" s="73"/>
      <c r="G1596" s="51"/>
      <c r="H1596" s="65" t="str">
        <f>IFERROR(VLOOKUP(Abfalldokumentation!$B1596,Artikel!A:C,3,FALSE),Abfalldokumentation!$B1596)</f>
        <v>ABS GRUY</v>
      </c>
      <c r="I1596" s="96" t="str">
        <f>VLOOKUP(V1596,'Linien - BU'!A:B,2,FALSE)</f>
        <v>BU4</v>
      </c>
      <c r="J1596" s="97">
        <f t="shared" si="168"/>
        <v>12</v>
      </c>
      <c r="K1596" s="98">
        <f>Abfalldokumentation!$E1596</f>
        <v>44508</v>
      </c>
      <c r="L1596" s="97" t="str">
        <f>IFERROR(IF(AND(OR(Abfalldokumentation!$I1596="BU3",Abfalldokumentation!$I1596="Verkauf"),Abfalldokumentation!$N1596="Schimmel",Abfalldokumentation!$O1596="keinen Abnehmer/kein Schälpersonal"),"Div. Zipfel, ES ohne Verwendung",VLOOKUP(Abfalldokumentation!$M1596,Produktgruppen!A:B,2,FALSE)),"-")</f>
        <v>ABS</v>
      </c>
      <c r="M1596" s="99" t="str">
        <f>IFERROR(VLOOKUP(Abfalldokumentation!$W1596,Artikel!A:C,3,FALSE),Abfalldokumentation!$W1596)</f>
        <v>ABS GRUY</v>
      </c>
      <c r="N1596" s="99" t="str">
        <f>VLOOKUP(D1596,'Liste Gründe'!A:D,2,FALSE)</f>
        <v>keinen Verwendungszweck</v>
      </c>
      <c r="O1596" s="98" t="str">
        <f>IF(ISBLANK(F1596),VLOOKUP(Abfalldokumentation!$X1596,'Liste Gründe'!A:D,3,FALSE),F1596)</f>
        <v>keinen Verwendungszweck</v>
      </c>
      <c r="P1596" s="99" t="str">
        <f>IF(ISBLANK(Abfalldokumentation!$G1596),"-",Abfalldokumentation!$G1596)</f>
        <v>-</v>
      </c>
      <c r="Q1596" s="99">
        <f t="shared" si="169"/>
        <v>45</v>
      </c>
      <c r="R1596" s="100" t="str">
        <f t="shared" si="170"/>
        <v>Produkte</v>
      </c>
      <c r="S1596" s="100" t="str">
        <f t="shared" si="171"/>
        <v>BUs</v>
      </c>
      <c r="T1596" s="100" t="str">
        <f t="shared" si="172"/>
        <v>Symptome</v>
      </c>
      <c r="U1596" s="99">
        <f>IFERROR(VLOOKUP(Abfalldokumentation!$W1596,Kennzahlen!S:U,3,FALSE)*Abfalldokumentation!$J1596,"0")</f>
        <v>6</v>
      </c>
      <c r="V1596" s="99" t="str">
        <f>IF(ISBLANK(A1596),VLOOKUP(Abfalldokumentation!$W1596,'Linien - BU'!R:S,2,FALSE),A1596)</f>
        <v>BU4</v>
      </c>
      <c r="W1596" s="95">
        <f t="shared" si="173"/>
        <v>29500908</v>
      </c>
      <c r="X1596" s="95">
        <f t="shared" si="174"/>
        <v>61</v>
      </c>
    </row>
    <row r="1597" spans="1:24" ht="30" customHeight="1" x14ac:dyDescent="0.25">
      <c r="A1597" s="56"/>
      <c r="B1597" s="74">
        <v>29500908</v>
      </c>
      <c r="C1597" s="57">
        <v>8</v>
      </c>
      <c r="D1597" s="57">
        <v>61</v>
      </c>
      <c r="E1597" s="58">
        <v>44508</v>
      </c>
      <c r="F1597" s="75"/>
      <c r="G1597" s="57"/>
      <c r="H1597" s="66" t="str">
        <f>IFERROR(VLOOKUP(Abfalldokumentation!$B1597,Artikel!A:C,3,FALSE),Abfalldokumentation!$B1597)</f>
        <v>ABS GRUY</v>
      </c>
      <c r="I1597" s="90" t="str">
        <f>VLOOKUP(V1597,'Linien - BU'!A:B,2,FALSE)</f>
        <v>BU4</v>
      </c>
      <c r="J1597" s="91">
        <f t="shared" si="168"/>
        <v>8</v>
      </c>
      <c r="K1597" s="92">
        <f>Abfalldokumentation!$E1597</f>
        <v>44508</v>
      </c>
      <c r="L1597" s="91" t="str">
        <f>IFERROR(IF(AND(OR(Abfalldokumentation!$I1597="BU3",Abfalldokumentation!$I1597="Verkauf"),Abfalldokumentation!$N1597="Schimmel",Abfalldokumentation!$O1597="keinen Abnehmer/kein Schälpersonal"),"Div. Zipfel, ES ohne Verwendung",VLOOKUP(Abfalldokumentation!$M1597,Produktgruppen!A:B,2,FALSE)),"-")</f>
        <v>ABS</v>
      </c>
      <c r="M1597" s="93" t="str">
        <f>IFERROR(VLOOKUP(Abfalldokumentation!$W1597,Artikel!A:C,3,FALSE),Abfalldokumentation!$W1597)</f>
        <v>ABS GRUY</v>
      </c>
      <c r="N1597" s="93" t="str">
        <f>VLOOKUP(D1597,'Liste Gründe'!A:D,2,FALSE)</f>
        <v>keinen Verwendungszweck</v>
      </c>
      <c r="O1597" s="92" t="str">
        <f>IF(ISBLANK(F1597),VLOOKUP(Abfalldokumentation!$X1597,'Liste Gründe'!A:D,3,FALSE),F1597)</f>
        <v>keinen Verwendungszweck</v>
      </c>
      <c r="P1597" s="93" t="str">
        <f>IF(ISBLANK(Abfalldokumentation!$G1597),"-",Abfalldokumentation!$G1597)</f>
        <v>-</v>
      </c>
      <c r="Q1597" s="93">
        <f t="shared" si="169"/>
        <v>45</v>
      </c>
      <c r="R1597" s="94" t="str">
        <f t="shared" si="170"/>
        <v>Produkte</v>
      </c>
      <c r="S1597" s="94" t="str">
        <f t="shared" si="171"/>
        <v>BUs</v>
      </c>
      <c r="T1597" s="94" t="str">
        <f t="shared" si="172"/>
        <v>Symptome</v>
      </c>
      <c r="U1597" s="93">
        <f>IFERROR(VLOOKUP(Abfalldokumentation!$W1597,Kennzahlen!S:U,3,FALSE)*Abfalldokumentation!$J1597,"0")</f>
        <v>4</v>
      </c>
      <c r="V1597" s="93" t="str">
        <f>IF(ISBLANK(A1597),VLOOKUP(Abfalldokumentation!$W1597,'Linien - BU'!R:S,2,FALSE),A1597)</f>
        <v>BU4</v>
      </c>
      <c r="W1597" s="95">
        <f t="shared" si="173"/>
        <v>29500908</v>
      </c>
      <c r="X1597" s="95">
        <f t="shared" si="174"/>
        <v>61</v>
      </c>
    </row>
    <row r="1598" spans="1:24" ht="30" customHeight="1" x14ac:dyDescent="0.25">
      <c r="A1598" s="50"/>
      <c r="B1598" s="72">
        <v>29500908</v>
      </c>
      <c r="C1598" s="51">
        <v>13</v>
      </c>
      <c r="D1598" s="51">
        <v>61</v>
      </c>
      <c r="E1598" s="52">
        <v>44508</v>
      </c>
      <c r="F1598" s="73"/>
      <c r="G1598" s="51"/>
      <c r="H1598" s="65" t="str">
        <f>IFERROR(VLOOKUP(Abfalldokumentation!$B1598,Artikel!A:C,3,FALSE),Abfalldokumentation!$B1598)</f>
        <v>ABS GRUY</v>
      </c>
      <c r="I1598" s="96" t="str">
        <f>VLOOKUP(V1598,'Linien - BU'!A:B,2,FALSE)</f>
        <v>BU4</v>
      </c>
      <c r="J1598" s="97">
        <f t="shared" si="168"/>
        <v>13</v>
      </c>
      <c r="K1598" s="98">
        <f>Abfalldokumentation!$E1598</f>
        <v>44508</v>
      </c>
      <c r="L1598" s="97" t="str">
        <f>IFERROR(IF(AND(OR(Abfalldokumentation!$I1598="BU3",Abfalldokumentation!$I1598="Verkauf"),Abfalldokumentation!$N1598="Schimmel",Abfalldokumentation!$O1598="keinen Abnehmer/kein Schälpersonal"),"Div. Zipfel, ES ohne Verwendung",VLOOKUP(Abfalldokumentation!$M1598,Produktgruppen!A:B,2,FALSE)),"-")</f>
        <v>ABS</v>
      </c>
      <c r="M1598" s="99" t="str">
        <f>IFERROR(VLOOKUP(Abfalldokumentation!$W1598,Artikel!A:C,3,FALSE),Abfalldokumentation!$W1598)</f>
        <v>ABS GRUY</v>
      </c>
      <c r="N1598" s="99" t="str">
        <f>VLOOKUP(D1598,'Liste Gründe'!A:D,2,FALSE)</f>
        <v>keinen Verwendungszweck</v>
      </c>
      <c r="O1598" s="98" t="str">
        <f>IF(ISBLANK(F1598),VLOOKUP(Abfalldokumentation!$X1598,'Liste Gründe'!A:D,3,FALSE),F1598)</f>
        <v>keinen Verwendungszweck</v>
      </c>
      <c r="P1598" s="99" t="str">
        <f>IF(ISBLANK(Abfalldokumentation!$G1598),"-",Abfalldokumentation!$G1598)</f>
        <v>-</v>
      </c>
      <c r="Q1598" s="99">
        <f t="shared" si="169"/>
        <v>45</v>
      </c>
      <c r="R1598" s="100" t="str">
        <f t="shared" si="170"/>
        <v>Produkte</v>
      </c>
      <c r="S1598" s="100" t="str">
        <f t="shared" si="171"/>
        <v>BUs</v>
      </c>
      <c r="T1598" s="100" t="str">
        <f t="shared" si="172"/>
        <v>Symptome</v>
      </c>
      <c r="U1598" s="99">
        <f>IFERROR(VLOOKUP(Abfalldokumentation!$W1598,Kennzahlen!S:U,3,FALSE)*Abfalldokumentation!$J1598,"0")</f>
        <v>6.5</v>
      </c>
      <c r="V1598" s="99" t="str">
        <f>IF(ISBLANK(A1598),VLOOKUP(Abfalldokumentation!$W1598,'Linien - BU'!R:S,2,FALSE),A1598)</f>
        <v>BU4</v>
      </c>
      <c r="W1598" s="95">
        <f t="shared" si="173"/>
        <v>29500908</v>
      </c>
      <c r="X1598" s="95">
        <f t="shared" si="174"/>
        <v>61</v>
      </c>
    </row>
    <row r="1599" spans="1:24" ht="30" customHeight="1" x14ac:dyDescent="0.25">
      <c r="A1599" s="56"/>
      <c r="B1599" s="74">
        <v>29500908</v>
      </c>
      <c r="C1599" s="57">
        <v>15</v>
      </c>
      <c r="D1599" s="57">
        <v>61</v>
      </c>
      <c r="E1599" s="58">
        <v>44508</v>
      </c>
      <c r="F1599" s="75"/>
      <c r="G1599" s="57"/>
      <c r="H1599" s="66" t="str">
        <f>IFERROR(VLOOKUP(Abfalldokumentation!$B1599,Artikel!A:C,3,FALSE),Abfalldokumentation!$B1599)</f>
        <v>ABS GRUY</v>
      </c>
      <c r="I1599" s="90" t="str">
        <f>VLOOKUP(V1599,'Linien - BU'!A:B,2,FALSE)</f>
        <v>BU4</v>
      </c>
      <c r="J1599" s="91">
        <f t="shared" si="168"/>
        <v>15</v>
      </c>
      <c r="K1599" s="92">
        <f>Abfalldokumentation!$E1599</f>
        <v>44508</v>
      </c>
      <c r="L1599" s="91" t="str">
        <f>IFERROR(IF(AND(OR(Abfalldokumentation!$I1599="BU3",Abfalldokumentation!$I1599="Verkauf"),Abfalldokumentation!$N1599="Schimmel",Abfalldokumentation!$O1599="keinen Abnehmer/kein Schälpersonal"),"Div. Zipfel, ES ohne Verwendung",VLOOKUP(Abfalldokumentation!$M1599,Produktgruppen!A:B,2,FALSE)),"-")</f>
        <v>ABS</v>
      </c>
      <c r="M1599" s="93" t="str">
        <f>IFERROR(VLOOKUP(Abfalldokumentation!$W1599,Artikel!A:C,3,FALSE),Abfalldokumentation!$W1599)</f>
        <v>ABS GRUY</v>
      </c>
      <c r="N1599" s="93" t="str">
        <f>VLOOKUP(D1599,'Liste Gründe'!A:D,2,FALSE)</f>
        <v>keinen Verwendungszweck</v>
      </c>
      <c r="O1599" s="92" t="str">
        <f>IF(ISBLANK(F1599),VLOOKUP(Abfalldokumentation!$X1599,'Liste Gründe'!A:D,3,FALSE),F1599)</f>
        <v>keinen Verwendungszweck</v>
      </c>
      <c r="P1599" s="93" t="str">
        <f>IF(ISBLANK(Abfalldokumentation!$G1599),"-",Abfalldokumentation!$G1599)</f>
        <v>-</v>
      </c>
      <c r="Q1599" s="93">
        <f t="shared" si="169"/>
        <v>45</v>
      </c>
      <c r="R1599" s="94" t="str">
        <f t="shared" si="170"/>
        <v>Produkte</v>
      </c>
      <c r="S1599" s="94" t="str">
        <f t="shared" si="171"/>
        <v>BUs</v>
      </c>
      <c r="T1599" s="94" t="str">
        <f t="shared" si="172"/>
        <v>Symptome</v>
      </c>
      <c r="U1599" s="93">
        <f>IFERROR(VLOOKUP(Abfalldokumentation!$W1599,Kennzahlen!S:U,3,FALSE)*Abfalldokumentation!$J1599,"0")</f>
        <v>7.5</v>
      </c>
      <c r="V1599" s="93" t="str">
        <f>IF(ISBLANK(A1599),VLOOKUP(Abfalldokumentation!$W1599,'Linien - BU'!R:S,2,FALSE),A1599)</f>
        <v>BU4</v>
      </c>
      <c r="W1599" s="95">
        <f t="shared" si="173"/>
        <v>29500908</v>
      </c>
      <c r="X1599" s="95">
        <f t="shared" si="174"/>
        <v>61</v>
      </c>
    </row>
    <row r="1600" spans="1:24" ht="30" customHeight="1" x14ac:dyDescent="0.25">
      <c r="A1600" s="50"/>
      <c r="B1600" s="72">
        <v>29500913</v>
      </c>
      <c r="C1600" s="51">
        <v>3</v>
      </c>
      <c r="D1600" s="51">
        <v>61</v>
      </c>
      <c r="E1600" s="52">
        <v>44508</v>
      </c>
      <c r="F1600" s="73"/>
      <c r="G1600" s="51"/>
      <c r="H1600" s="65" t="str">
        <f>IFERROR(VLOOKUP(Abfalldokumentation!$B1600,Artikel!A:C,3,FALSE),Abfalldokumentation!$B1600)</f>
        <v>ABS ZIEGENR</v>
      </c>
      <c r="I1600" s="96" t="str">
        <f>VLOOKUP(V1600,'Linien - BU'!A:B,2,FALSE)</f>
        <v>BU4</v>
      </c>
      <c r="J1600" s="97">
        <f t="shared" si="168"/>
        <v>3</v>
      </c>
      <c r="K1600" s="98">
        <f>Abfalldokumentation!$E1600</f>
        <v>44508</v>
      </c>
      <c r="L1600" s="97" t="str">
        <f>IFERROR(IF(AND(OR(Abfalldokumentation!$I1600="BU3",Abfalldokumentation!$I1600="Verkauf"),Abfalldokumentation!$N1600="Schimmel",Abfalldokumentation!$O1600="keinen Abnehmer/kein Schälpersonal"),"Div. Zipfel, ES ohne Verwendung",VLOOKUP(Abfalldokumentation!$M1600,Produktgruppen!A:B,2,FALSE)),"-")</f>
        <v>ABS</v>
      </c>
      <c r="M1600" s="99" t="str">
        <f>IFERROR(VLOOKUP(Abfalldokumentation!$W1600,Artikel!A:C,3,FALSE),Abfalldokumentation!$W1600)</f>
        <v>ABS ZIEGENR</v>
      </c>
      <c r="N1600" s="99" t="str">
        <f>VLOOKUP(D1600,'Liste Gründe'!A:D,2,FALSE)</f>
        <v>keinen Verwendungszweck</v>
      </c>
      <c r="O1600" s="98" t="str">
        <f>IF(ISBLANK(F1600),VLOOKUP(Abfalldokumentation!$X1600,'Liste Gründe'!A:D,3,FALSE),F1600)</f>
        <v>keinen Verwendungszweck</v>
      </c>
      <c r="P1600" s="99" t="str">
        <f>IF(ISBLANK(Abfalldokumentation!$G1600),"-",Abfalldokumentation!$G1600)</f>
        <v>-</v>
      </c>
      <c r="Q1600" s="99">
        <f t="shared" si="169"/>
        <v>45</v>
      </c>
      <c r="R1600" s="100" t="str">
        <f t="shared" si="170"/>
        <v>Produkte</v>
      </c>
      <c r="S1600" s="100" t="str">
        <f t="shared" si="171"/>
        <v>BUs</v>
      </c>
      <c r="T1600" s="100" t="str">
        <f t="shared" si="172"/>
        <v>Symptome</v>
      </c>
      <c r="U1600" s="99">
        <f>IFERROR(VLOOKUP(Abfalldokumentation!$W1600,Kennzahlen!S:U,3,FALSE)*Abfalldokumentation!$J1600,"0")</f>
        <v>0.03</v>
      </c>
      <c r="V1600" s="99" t="str">
        <f>IF(ISBLANK(A1600),VLOOKUP(Abfalldokumentation!$W1600,'Linien - BU'!R:S,2,FALSE),A1600)</f>
        <v>BU4</v>
      </c>
      <c r="W1600" s="95">
        <f t="shared" si="173"/>
        <v>29500913</v>
      </c>
      <c r="X1600" s="95">
        <f t="shared" si="174"/>
        <v>61</v>
      </c>
    </row>
    <row r="1601" spans="1:24" ht="30" customHeight="1" x14ac:dyDescent="0.25">
      <c r="A1601" s="56"/>
      <c r="B1601" s="74">
        <v>29500942</v>
      </c>
      <c r="C1601" s="57">
        <v>20</v>
      </c>
      <c r="D1601" s="57">
        <v>12</v>
      </c>
      <c r="E1601" s="58">
        <v>44508</v>
      </c>
      <c r="F1601" s="75"/>
      <c r="G1601" s="57"/>
      <c r="H1601" s="66" t="str">
        <f>IFERROR(VLOOKUP(Abfalldokumentation!$B1601,Artikel!A:C,3,FALSE),Abfalldokumentation!$B1601)</f>
        <v>VOS URW-CHILI-OGT</v>
      </c>
      <c r="I1601" s="90" t="str">
        <f>VLOOKUP(V1601,'Linien - BU'!A:B,2,FALSE)</f>
        <v>BU3</v>
      </c>
      <c r="J1601" s="91">
        <f t="shared" si="168"/>
        <v>20</v>
      </c>
      <c r="K1601" s="92">
        <f>Abfalldokumentation!$E1601</f>
        <v>44508</v>
      </c>
      <c r="L1601" s="91" t="str">
        <f>IFERROR(IF(AND(OR(Abfalldokumentation!$I1601="BU3",Abfalldokumentation!$I1601="Verkauf"),Abfalldokumentation!$N1601="Schimmel",Abfalldokumentation!$O1601="keinen Abnehmer/kein Schälpersonal"),"Div. Zipfel, ES ohne Verwendung",VLOOKUP(Abfalldokumentation!$M1601,Produktgruppen!A:B,2,FALSE)),"-")</f>
        <v>-</v>
      </c>
      <c r="M1601" s="93" t="str">
        <f>IFERROR(VLOOKUP(Abfalldokumentation!$W1601,Artikel!A:C,3,FALSE),Abfalldokumentation!$W1601)</f>
        <v>VOS URW-CHILI-OGT</v>
      </c>
      <c r="N1601" s="93" t="str">
        <f>VLOOKUP(D1601,'Liste Gründe'!A:D,2,FALSE)</f>
        <v>Schimmel</v>
      </c>
      <c r="O1601" s="92" t="str">
        <f>IF(ISBLANK(F1601),VLOOKUP(Abfalldokumentation!$X1601,'Liste Gründe'!A:D,3,FALSE),F1601)</f>
        <v>Schimmel</v>
      </c>
      <c r="P1601" s="93" t="str">
        <f>IF(ISBLANK(Abfalldokumentation!$G1601),"-",Abfalldokumentation!$G1601)</f>
        <v>-</v>
      </c>
      <c r="Q1601" s="93">
        <f t="shared" si="169"/>
        <v>45</v>
      </c>
      <c r="R1601" s="94" t="str">
        <f t="shared" si="170"/>
        <v>Produkte</v>
      </c>
      <c r="S1601" s="94" t="str">
        <f t="shared" si="171"/>
        <v>BUs</v>
      </c>
      <c r="T1601" s="94" t="str">
        <f t="shared" si="172"/>
        <v>Symptome</v>
      </c>
      <c r="U1601" s="93">
        <f>IFERROR(VLOOKUP(Abfalldokumentation!$W1601,Kennzahlen!S:U,3,FALSE)*Abfalldokumentation!$J1601,"0")</f>
        <v>10</v>
      </c>
      <c r="V1601" s="93" t="str">
        <f>IF(ISBLANK(A1601),VLOOKUP(Abfalldokumentation!$W1601,'Linien - BU'!R:S,2,FALSE),A1601)</f>
        <v>BU3</v>
      </c>
      <c r="W1601" s="95">
        <f t="shared" si="173"/>
        <v>29500942</v>
      </c>
      <c r="X1601" s="95">
        <f t="shared" si="174"/>
        <v>12</v>
      </c>
    </row>
    <row r="1602" spans="1:24" ht="30" customHeight="1" x14ac:dyDescent="0.25">
      <c r="A1602" s="50"/>
      <c r="B1602" s="72">
        <v>29501013</v>
      </c>
      <c r="C1602" s="51">
        <v>22</v>
      </c>
      <c r="D1602" s="51">
        <v>61</v>
      </c>
      <c r="E1602" s="52">
        <v>44508</v>
      </c>
      <c r="F1602" s="73"/>
      <c r="G1602" s="51"/>
      <c r="H1602" s="65" t="str">
        <f>IFERROR(VLOOKUP(Abfalldokumentation!$B1602,Artikel!A:C,3,FALSE),Abfalldokumentation!$B1602)</f>
        <v>ABS AT-ROTWEIN</v>
      </c>
      <c r="I1602" s="96" t="str">
        <f>VLOOKUP(V1602,'Linien - BU'!A:B,2,FALSE)</f>
        <v>BU4</v>
      </c>
      <c r="J1602" s="97">
        <f t="shared" ref="J1602:J1665" si="175">C1602</f>
        <v>22</v>
      </c>
      <c r="K1602" s="98">
        <f>Abfalldokumentation!$E1602</f>
        <v>44508</v>
      </c>
      <c r="L1602" s="97" t="str">
        <f>IFERROR(IF(AND(OR(Abfalldokumentation!$I1602="BU3",Abfalldokumentation!$I1602="Verkauf"),Abfalldokumentation!$N1602="Schimmel",Abfalldokumentation!$O1602="keinen Abnehmer/kein Schälpersonal"),"Div. Zipfel, ES ohne Verwendung",VLOOKUP(Abfalldokumentation!$M1602,Produktgruppen!A:B,2,FALSE)),"-")</f>
        <v>ABS</v>
      </c>
      <c r="M1602" s="99" t="str">
        <f>IFERROR(VLOOKUP(Abfalldokumentation!$W1602,Artikel!A:C,3,FALSE),Abfalldokumentation!$W1602)</f>
        <v>ABS AT-ROTWEIN</v>
      </c>
      <c r="N1602" s="99" t="str">
        <f>VLOOKUP(D1602,'Liste Gründe'!A:D,2,FALSE)</f>
        <v>keinen Verwendungszweck</v>
      </c>
      <c r="O1602" s="98" t="str">
        <f>IF(ISBLANK(F1602),VLOOKUP(Abfalldokumentation!$X1602,'Liste Gründe'!A:D,3,FALSE),F1602)</f>
        <v>keinen Verwendungszweck</v>
      </c>
      <c r="P1602" s="99" t="str">
        <f>IF(ISBLANK(Abfalldokumentation!$G1602),"-",Abfalldokumentation!$G1602)</f>
        <v>-</v>
      </c>
      <c r="Q1602" s="99">
        <f t="shared" ref="Q1602:Q1665" si="176">_xlfn.ISOWEEKNUM(K1602)</f>
        <v>45</v>
      </c>
      <c r="R1602" s="100" t="str">
        <f t="shared" ref="R1602:R1665" si="177">"Produkte"</f>
        <v>Produkte</v>
      </c>
      <c r="S1602" s="100" t="str">
        <f t="shared" ref="S1602:S1665" si="178">"BUs"</f>
        <v>BUs</v>
      </c>
      <c r="T1602" s="100" t="str">
        <f t="shared" ref="T1602:T1665" si="179">"Symptome"</f>
        <v>Symptome</v>
      </c>
      <c r="U1602" s="99">
        <f>IFERROR(VLOOKUP(Abfalldokumentation!$W1602,Kennzahlen!S:U,3,FALSE)*Abfalldokumentation!$J1602,"0")</f>
        <v>2.2000000000000001E-3</v>
      </c>
      <c r="V1602" s="99" t="str">
        <f>IF(ISBLANK(A1602),VLOOKUP(Abfalldokumentation!$W1602,'Linien - BU'!R:S,2,FALSE),A1602)</f>
        <v>BU4</v>
      </c>
      <c r="W1602" s="95">
        <f t="shared" ref="W1602:W1665" si="180">B1602</f>
        <v>29501013</v>
      </c>
      <c r="X1602" s="95">
        <f t="shared" ref="X1602:X1665" si="181">D1602</f>
        <v>61</v>
      </c>
    </row>
    <row r="1603" spans="1:24" ht="30" customHeight="1" x14ac:dyDescent="0.25">
      <c r="A1603" s="56"/>
      <c r="B1603" s="74">
        <v>29501020</v>
      </c>
      <c r="C1603" s="57">
        <v>18</v>
      </c>
      <c r="D1603" s="57">
        <v>61</v>
      </c>
      <c r="E1603" s="58">
        <v>44508</v>
      </c>
      <c r="F1603" s="75"/>
      <c r="G1603" s="57"/>
      <c r="H1603" s="66" t="str">
        <f>IFERROR(VLOOKUP(Abfalldokumentation!$B1603,Artikel!A:C,3,FALSE),Abfalldokumentation!$B1603)</f>
        <v>VOS WAL-THEKE</v>
      </c>
      <c r="I1603" s="90" t="str">
        <f>VLOOKUP(V1603,'Linien - BU'!A:B,2,FALSE)</f>
        <v>BU4</v>
      </c>
      <c r="J1603" s="91">
        <f t="shared" si="175"/>
        <v>18</v>
      </c>
      <c r="K1603" s="92">
        <f>Abfalldokumentation!$E1603</f>
        <v>44508</v>
      </c>
      <c r="L1603" s="91" t="str">
        <f>IFERROR(IF(AND(OR(Abfalldokumentation!$I1603="BU3",Abfalldokumentation!$I1603="Verkauf"),Abfalldokumentation!$N1603="Schimmel",Abfalldokumentation!$O1603="keinen Abnehmer/kein Schälpersonal"),"Div. Zipfel, ES ohne Verwendung",VLOOKUP(Abfalldokumentation!$M1603,Produktgruppen!A:B,2,FALSE)),"-")</f>
        <v>Vorschmelz</v>
      </c>
      <c r="M1603" s="93" t="str">
        <f>IFERROR(VLOOKUP(Abfalldokumentation!$W1603,Artikel!A:C,3,FALSE),Abfalldokumentation!$W1603)</f>
        <v>VOS WAL-THEKE</v>
      </c>
      <c r="N1603" s="93" t="str">
        <f>VLOOKUP(D1603,'Liste Gründe'!A:D,2,FALSE)</f>
        <v>keinen Verwendungszweck</v>
      </c>
      <c r="O1603" s="92" t="str">
        <f>IF(ISBLANK(F1603),VLOOKUP(Abfalldokumentation!$X1603,'Liste Gründe'!A:D,3,FALSE),F1603)</f>
        <v>keinen Verwendungszweck</v>
      </c>
      <c r="P1603" s="93" t="str">
        <f>IF(ISBLANK(Abfalldokumentation!$G1603),"-",Abfalldokumentation!$G1603)</f>
        <v>-</v>
      </c>
      <c r="Q1603" s="93">
        <f t="shared" si="176"/>
        <v>45</v>
      </c>
      <c r="R1603" s="94" t="str">
        <f t="shared" si="177"/>
        <v>Produkte</v>
      </c>
      <c r="S1603" s="94" t="str">
        <f t="shared" si="178"/>
        <v>BUs</v>
      </c>
      <c r="T1603" s="94" t="str">
        <f t="shared" si="179"/>
        <v>Symptome</v>
      </c>
      <c r="U1603" s="93">
        <f>IFERROR(VLOOKUP(Abfalldokumentation!$W1603,Kennzahlen!S:U,3,FALSE)*Abfalldokumentation!$J1603,"0")</f>
        <v>9</v>
      </c>
      <c r="V1603" s="93" t="str">
        <f>IF(ISBLANK(A1603),VLOOKUP(Abfalldokumentation!$W1603,'Linien - BU'!R:S,2,FALSE),A1603)</f>
        <v>BU4</v>
      </c>
      <c r="W1603" s="95">
        <f t="shared" si="180"/>
        <v>29501020</v>
      </c>
      <c r="X1603" s="95">
        <f t="shared" si="181"/>
        <v>61</v>
      </c>
    </row>
    <row r="1604" spans="1:24" ht="30" customHeight="1" x14ac:dyDescent="0.25">
      <c r="A1604" s="50"/>
      <c r="B1604" s="72">
        <v>29501020</v>
      </c>
      <c r="C1604" s="51">
        <v>15</v>
      </c>
      <c r="D1604" s="51">
        <v>61</v>
      </c>
      <c r="E1604" s="52">
        <v>44508</v>
      </c>
      <c r="F1604" s="73"/>
      <c r="G1604" s="51"/>
      <c r="H1604" s="65" t="str">
        <f>IFERROR(VLOOKUP(Abfalldokumentation!$B1604,Artikel!A:C,3,FALSE),Abfalldokumentation!$B1604)</f>
        <v>VOS WAL-THEKE</v>
      </c>
      <c r="I1604" s="96" t="str">
        <f>VLOOKUP(V1604,'Linien - BU'!A:B,2,FALSE)</f>
        <v>BU4</v>
      </c>
      <c r="J1604" s="97">
        <f t="shared" si="175"/>
        <v>15</v>
      </c>
      <c r="K1604" s="98">
        <f>Abfalldokumentation!$E1604</f>
        <v>44508</v>
      </c>
      <c r="L1604" s="97" t="str">
        <f>IFERROR(IF(AND(OR(Abfalldokumentation!$I1604="BU3",Abfalldokumentation!$I1604="Verkauf"),Abfalldokumentation!$N1604="Schimmel",Abfalldokumentation!$O1604="keinen Abnehmer/kein Schälpersonal"),"Div. Zipfel, ES ohne Verwendung",VLOOKUP(Abfalldokumentation!$M1604,Produktgruppen!A:B,2,FALSE)),"-")</f>
        <v>Vorschmelz</v>
      </c>
      <c r="M1604" s="99" t="str">
        <f>IFERROR(VLOOKUP(Abfalldokumentation!$W1604,Artikel!A:C,3,FALSE),Abfalldokumentation!$W1604)</f>
        <v>VOS WAL-THEKE</v>
      </c>
      <c r="N1604" s="99" t="str">
        <f>VLOOKUP(D1604,'Liste Gründe'!A:D,2,FALSE)</f>
        <v>keinen Verwendungszweck</v>
      </c>
      <c r="O1604" s="98" t="str">
        <f>IF(ISBLANK(F1604),VLOOKUP(Abfalldokumentation!$X1604,'Liste Gründe'!A:D,3,FALSE),F1604)</f>
        <v>keinen Verwendungszweck</v>
      </c>
      <c r="P1604" s="99" t="str">
        <f>IF(ISBLANK(Abfalldokumentation!$G1604),"-",Abfalldokumentation!$G1604)</f>
        <v>-</v>
      </c>
      <c r="Q1604" s="99">
        <f t="shared" si="176"/>
        <v>45</v>
      </c>
      <c r="R1604" s="100" t="str">
        <f t="shared" si="177"/>
        <v>Produkte</v>
      </c>
      <c r="S1604" s="100" t="str">
        <f t="shared" si="178"/>
        <v>BUs</v>
      </c>
      <c r="T1604" s="100" t="str">
        <f t="shared" si="179"/>
        <v>Symptome</v>
      </c>
      <c r="U1604" s="99">
        <f>IFERROR(VLOOKUP(Abfalldokumentation!$W1604,Kennzahlen!S:U,3,FALSE)*Abfalldokumentation!$J1604,"0")</f>
        <v>7.5</v>
      </c>
      <c r="V1604" s="99" t="str">
        <f>IF(ISBLANK(A1604),VLOOKUP(Abfalldokumentation!$W1604,'Linien - BU'!R:S,2,FALSE),A1604)</f>
        <v>BU4</v>
      </c>
      <c r="W1604" s="95">
        <f t="shared" si="180"/>
        <v>29501020</v>
      </c>
      <c r="X1604" s="95">
        <f t="shared" si="181"/>
        <v>61</v>
      </c>
    </row>
    <row r="1605" spans="1:24" ht="30" customHeight="1" x14ac:dyDescent="0.25">
      <c r="A1605" s="56"/>
      <c r="B1605" s="74">
        <v>29501028</v>
      </c>
      <c r="C1605" s="57">
        <v>9</v>
      </c>
      <c r="D1605" s="57">
        <v>61</v>
      </c>
      <c r="E1605" s="58">
        <v>44508</v>
      </c>
      <c r="F1605" s="75"/>
      <c r="G1605" s="57"/>
      <c r="H1605" s="66" t="str">
        <f>IFERROR(VLOOKUP(Abfalldokumentation!$B1605,Artikel!A:C,3,FALSE),Abfalldokumentation!$B1605)</f>
        <v>ABS KELLERGEIST</v>
      </c>
      <c r="I1605" s="90" t="str">
        <f>VLOOKUP(V1605,'Linien - BU'!A:B,2,FALSE)</f>
        <v>BU4</v>
      </c>
      <c r="J1605" s="91">
        <f t="shared" si="175"/>
        <v>9</v>
      </c>
      <c r="K1605" s="92">
        <f>Abfalldokumentation!$E1605</f>
        <v>44508</v>
      </c>
      <c r="L1605" s="91" t="str">
        <f>IFERROR(IF(AND(OR(Abfalldokumentation!$I1605="BU3",Abfalldokumentation!$I1605="Verkauf"),Abfalldokumentation!$N1605="Schimmel",Abfalldokumentation!$O1605="keinen Abnehmer/kein Schälpersonal"),"Div. Zipfel, ES ohne Verwendung",VLOOKUP(Abfalldokumentation!$M1605,Produktgruppen!A:B,2,FALSE)),"-")</f>
        <v>ABS</v>
      </c>
      <c r="M1605" s="93" t="str">
        <f>IFERROR(VLOOKUP(Abfalldokumentation!$W1605,Artikel!A:C,3,FALSE),Abfalldokumentation!$W1605)</f>
        <v>ABS KELLERGEIST</v>
      </c>
      <c r="N1605" s="93" t="str">
        <f>VLOOKUP(D1605,'Liste Gründe'!A:D,2,FALSE)</f>
        <v>keinen Verwendungszweck</v>
      </c>
      <c r="O1605" s="92" t="str">
        <f>IF(ISBLANK(F1605),VLOOKUP(Abfalldokumentation!$X1605,'Liste Gründe'!A:D,3,FALSE),F1605)</f>
        <v>keinen Verwendungszweck</v>
      </c>
      <c r="P1605" s="93" t="str">
        <f>IF(ISBLANK(Abfalldokumentation!$G1605),"-",Abfalldokumentation!$G1605)</f>
        <v>-</v>
      </c>
      <c r="Q1605" s="93">
        <f t="shared" si="176"/>
        <v>45</v>
      </c>
      <c r="R1605" s="94" t="str">
        <f t="shared" si="177"/>
        <v>Produkte</v>
      </c>
      <c r="S1605" s="94" t="str">
        <f t="shared" si="178"/>
        <v>BUs</v>
      </c>
      <c r="T1605" s="94" t="str">
        <f t="shared" si="179"/>
        <v>Symptome</v>
      </c>
      <c r="U1605" s="93">
        <f>IFERROR(VLOOKUP(Abfalldokumentation!$W1605,Kennzahlen!S:U,3,FALSE)*Abfalldokumentation!$J1605,"0")</f>
        <v>9.0000000000000008E-4</v>
      </c>
      <c r="V1605" s="93" t="str">
        <f>IF(ISBLANK(A1605),VLOOKUP(Abfalldokumentation!$W1605,'Linien - BU'!R:S,2,FALSE),A1605)</f>
        <v>BU4</v>
      </c>
      <c r="W1605" s="95">
        <f t="shared" si="180"/>
        <v>29501028</v>
      </c>
      <c r="X1605" s="95">
        <f t="shared" si="181"/>
        <v>61</v>
      </c>
    </row>
    <row r="1606" spans="1:24" ht="30" customHeight="1" x14ac:dyDescent="0.25">
      <c r="A1606" s="50"/>
      <c r="B1606" s="72">
        <v>29501029</v>
      </c>
      <c r="C1606" s="51">
        <v>10</v>
      </c>
      <c r="D1606" s="51">
        <v>61</v>
      </c>
      <c r="E1606" s="52">
        <v>44508</v>
      </c>
      <c r="F1606" s="73"/>
      <c r="G1606" s="51"/>
      <c r="H1606" s="65" t="str">
        <f>IFERROR(VLOOKUP(Abfalldokumentation!$B1606,Artikel!A:C,3,FALSE),Abfalldokumentation!$B1606)</f>
        <v>ABS BRUSCHETTA</v>
      </c>
      <c r="I1606" s="96" t="str">
        <f>VLOOKUP(V1606,'Linien - BU'!A:B,2,FALSE)</f>
        <v>BU4</v>
      </c>
      <c r="J1606" s="97">
        <f t="shared" si="175"/>
        <v>10</v>
      </c>
      <c r="K1606" s="98">
        <f>Abfalldokumentation!$E1606</f>
        <v>44508</v>
      </c>
      <c r="L1606" s="97" t="str">
        <f>IFERROR(IF(AND(OR(Abfalldokumentation!$I1606="BU3",Abfalldokumentation!$I1606="Verkauf"),Abfalldokumentation!$N1606="Schimmel",Abfalldokumentation!$O1606="keinen Abnehmer/kein Schälpersonal"),"Div. Zipfel, ES ohne Verwendung",VLOOKUP(Abfalldokumentation!$M1606,Produktgruppen!A:B,2,FALSE)),"-")</f>
        <v>ABS</v>
      </c>
      <c r="M1606" s="99" t="str">
        <f>IFERROR(VLOOKUP(Abfalldokumentation!$W1606,Artikel!A:C,3,FALSE),Abfalldokumentation!$W1606)</f>
        <v>ABS BRUSCHETTA</v>
      </c>
      <c r="N1606" s="99" t="str">
        <f>VLOOKUP(D1606,'Liste Gründe'!A:D,2,FALSE)</f>
        <v>keinen Verwendungszweck</v>
      </c>
      <c r="O1606" s="98" t="str">
        <f>IF(ISBLANK(F1606),VLOOKUP(Abfalldokumentation!$X1606,'Liste Gründe'!A:D,3,FALSE),F1606)</f>
        <v>keinen Verwendungszweck</v>
      </c>
      <c r="P1606" s="99" t="str">
        <f>IF(ISBLANK(Abfalldokumentation!$G1606),"-",Abfalldokumentation!$G1606)</f>
        <v>-</v>
      </c>
      <c r="Q1606" s="99">
        <f t="shared" si="176"/>
        <v>45</v>
      </c>
      <c r="R1606" s="100" t="str">
        <f t="shared" si="177"/>
        <v>Produkte</v>
      </c>
      <c r="S1606" s="100" t="str">
        <f t="shared" si="178"/>
        <v>BUs</v>
      </c>
      <c r="T1606" s="100" t="str">
        <f t="shared" si="179"/>
        <v>Symptome</v>
      </c>
      <c r="U1606" s="99">
        <f>IFERROR(VLOOKUP(Abfalldokumentation!$W1606,Kennzahlen!S:U,3,FALSE)*Abfalldokumentation!$J1606,"0")</f>
        <v>15</v>
      </c>
      <c r="V1606" s="99" t="str">
        <f>IF(ISBLANK(A1606),VLOOKUP(Abfalldokumentation!$W1606,'Linien - BU'!R:S,2,FALSE),A1606)</f>
        <v>BU4</v>
      </c>
      <c r="W1606" s="95">
        <f t="shared" si="180"/>
        <v>29501029</v>
      </c>
      <c r="X1606" s="95">
        <f t="shared" si="181"/>
        <v>61</v>
      </c>
    </row>
    <row r="1607" spans="1:24" ht="30" customHeight="1" x14ac:dyDescent="0.25">
      <c r="A1607" s="56"/>
      <c r="B1607" s="74">
        <v>29501039</v>
      </c>
      <c r="C1607" s="57">
        <v>21</v>
      </c>
      <c r="D1607" s="57">
        <v>61</v>
      </c>
      <c r="E1607" s="58">
        <v>44508</v>
      </c>
      <c r="F1607" s="75"/>
      <c r="G1607" s="57"/>
      <c r="H1607" s="66" t="str">
        <f>IFERROR(VLOOKUP(Abfalldokumentation!$B1607,Artikel!A:C,3,FALSE),Abfalldokumentation!$B1607)</f>
        <v>ABS OLD-AMSTERDAM</v>
      </c>
      <c r="I1607" s="90" t="str">
        <f>VLOOKUP(V1607,'Linien - BU'!A:B,2,FALSE)</f>
        <v>BU4</v>
      </c>
      <c r="J1607" s="91">
        <f t="shared" si="175"/>
        <v>21</v>
      </c>
      <c r="K1607" s="92">
        <f>Abfalldokumentation!$E1607</f>
        <v>44508</v>
      </c>
      <c r="L1607" s="91" t="str">
        <f>IFERROR(IF(AND(OR(Abfalldokumentation!$I1607="BU3",Abfalldokumentation!$I1607="Verkauf"),Abfalldokumentation!$N1607="Schimmel",Abfalldokumentation!$O1607="keinen Abnehmer/kein Schälpersonal"),"Div. Zipfel, ES ohne Verwendung",VLOOKUP(Abfalldokumentation!$M1607,Produktgruppen!A:B,2,FALSE)),"-")</f>
        <v>ABS</v>
      </c>
      <c r="M1607" s="93" t="str">
        <f>IFERROR(VLOOKUP(Abfalldokumentation!$W1607,Artikel!A:C,3,FALSE),Abfalldokumentation!$W1607)</f>
        <v>ABS OLD-AMSTERDAM</v>
      </c>
      <c r="N1607" s="93" t="str">
        <f>VLOOKUP(D1607,'Liste Gründe'!A:D,2,FALSE)</f>
        <v>keinen Verwendungszweck</v>
      </c>
      <c r="O1607" s="92" t="str">
        <f>IF(ISBLANK(F1607),VLOOKUP(Abfalldokumentation!$X1607,'Liste Gründe'!A:D,3,FALSE),F1607)</f>
        <v>keinen Verwendungszweck</v>
      </c>
      <c r="P1607" s="93" t="str">
        <f>IF(ISBLANK(Abfalldokumentation!$G1607),"-",Abfalldokumentation!$G1607)</f>
        <v>-</v>
      </c>
      <c r="Q1607" s="93">
        <f t="shared" si="176"/>
        <v>45</v>
      </c>
      <c r="R1607" s="94" t="str">
        <f t="shared" si="177"/>
        <v>Produkte</v>
      </c>
      <c r="S1607" s="94" t="str">
        <f t="shared" si="178"/>
        <v>BUs</v>
      </c>
      <c r="T1607" s="94" t="str">
        <f t="shared" si="179"/>
        <v>Symptome</v>
      </c>
      <c r="U1607" s="93">
        <f>IFERROR(VLOOKUP(Abfalldokumentation!$W1607,Kennzahlen!S:U,3,FALSE)*Abfalldokumentation!$J1607,"0")</f>
        <v>2.1000000000000003E-3</v>
      </c>
      <c r="V1607" s="93" t="str">
        <f>IF(ISBLANK(A1607),VLOOKUP(Abfalldokumentation!$W1607,'Linien - BU'!R:S,2,FALSE),A1607)</f>
        <v>BU4</v>
      </c>
      <c r="W1607" s="95">
        <f t="shared" si="180"/>
        <v>29501039</v>
      </c>
      <c r="X1607" s="95">
        <f t="shared" si="181"/>
        <v>61</v>
      </c>
    </row>
    <row r="1608" spans="1:24" ht="30" customHeight="1" x14ac:dyDescent="0.25">
      <c r="A1608" s="50"/>
      <c r="B1608" s="72">
        <v>29501058</v>
      </c>
      <c r="C1608" s="51">
        <v>7</v>
      </c>
      <c r="D1608" s="51">
        <v>12</v>
      </c>
      <c r="E1608" s="52">
        <v>44508</v>
      </c>
      <c r="F1608" s="73"/>
      <c r="G1608" s="51"/>
      <c r="H1608" s="65" t="str">
        <f>IFERROR(VLOOKUP(Abfalldokumentation!$B1608,Artikel!A:C,3,FALSE),Abfalldokumentation!$B1608)</f>
        <v>VOS GRW SCHI-NATRIUMARM</v>
      </c>
      <c r="I1608" s="96" t="str">
        <f>VLOOKUP(V1608,'Linien - BU'!A:B,2,FALSE)</f>
        <v>BU3</v>
      </c>
      <c r="J1608" s="97">
        <f t="shared" si="175"/>
        <v>7</v>
      </c>
      <c r="K1608" s="98">
        <f>Abfalldokumentation!$E1608</f>
        <v>44508</v>
      </c>
      <c r="L1608" s="97" t="str">
        <f>IFERROR(IF(AND(OR(Abfalldokumentation!$I1608="BU3",Abfalldokumentation!$I1608="Verkauf"),Abfalldokumentation!$N1608="Schimmel",Abfalldokumentation!$O1608="keinen Abnehmer/kein Schälpersonal"),"Div. Zipfel, ES ohne Verwendung",VLOOKUP(Abfalldokumentation!$M1608,Produktgruppen!A:B,2,FALSE)),"-")</f>
        <v>-</v>
      </c>
      <c r="M1608" s="99" t="str">
        <f>IFERROR(VLOOKUP(Abfalldokumentation!$W1608,Artikel!A:C,3,FALSE),Abfalldokumentation!$W1608)</f>
        <v>VOS GRW SCHI-NATRIUMARM</v>
      </c>
      <c r="N1608" s="99" t="str">
        <f>VLOOKUP(D1608,'Liste Gründe'!A:D,2,FALSE)</f>
        <v>Schimmel</v>
      </c>
      <c r="O1608" s="98" t="str">
        <f>IF(ISBLANK(F1608),VLOOKUP(Abfalldokumentation!$X1608,'Liste Gründe'!A:D,3,FALSE),F1608)</f>
        <v>Schimmel</v>
      </c>
      <c r="P1608" s="99" t="str">
        <f>IF(ISBLANK(Abfalldokumentation!$G1608),"-",Abfalldokumentation!$G1608)</f>
        <v>-</v>
      </c>
      <c r="Q1608" s="99">
        <f t="shared" si="176"/>
        <v>45</v>
      </c>
      <c r="R1608" s="100" t="str">
        <f t="shared" si="177"/>
        <v>Produkte</v>
      </c>
      <c r="S1608" s="100" t="str">
        <f t="shared" si="178"/>
        <v>BUs</v>
      </c>
      <c r="T1608" s="100" t="str">
        <f t="shared" si="179"/>
        <v>Symptome</v>
      </c>
      <c r="U1608" s="99">
        <f>IFERROR(VLOOKUP(Abfalldokumentation!$W1608,Kennzahlen!S:U,3,FALSE)*Abfalldokumentation!$J1608,"0")</f>
        <v>3.5</v>
      </c>
      <c r="V1608" s="99" t="str">
        <f>IF(ISBLANK(A1608),VLOOKUP(Abfalldokumentation!$W1608,'Linien - BU'!R:S,2,FALSE),A1608)</f>
        <v>BU3</v>
      </c>
      <c r="W1608" s="95">
        <f t="shared" si="180"/>
        <v>29501058</v>
      </c>
      <c r="X1608" s="95">
        <f t="shared" si="181"/>
        <v>12</v>
      </c>
    </row>
    <row r="1609" spans="1:24" ht="30" customHeight="1" x14ac:dyDescent="0.25">
      <c r="A1609" s="56"/>
      <c r="B1609" s="74">
        <v>29501058</v>
      </c>
      <c r="C1609" s="57">
        <v>15</v>
      </c>
      <c r="D1609" s="57">
        <v>12</v>
      </c>
      <c r="E1609" s="58">
        <v>44508</v>
      </c>
      <c r="F1609" s="75"/>
      <c r="G1609" s="57"/>
      <c r="H1609" s="66" t="str">
        <f>IFERROR(VLOOKUP(Abfalldokumentation!$B1609,Artikel!A:C,3,FALSE),Abfalldokumentation!$B1609)</f>
        <v>VOS GRW SCHI-NATRIUMARM</v>
      </c>
      <c r="I1609" s="90" t="str">
        <f>VLOOKUP(V1609,'Linien - BU'!A:B,2,FALSE)</f>
        <v>BU3</v>
      </c>
      <c r="J1609" s="91">
        <f t="shared" si="175"/>
        <v>15</v>
      </c>
      <c r="K1609" s="92">
        <f>Abfalldokumentation!$E1609</f>
        <v>44508</v>
      </c>
      <c r="L1609" s="91" t="str">
        <f>IFERROR(IF(AND(OR(Abfalldokumentation!$I1609="BU3",Abfalldokumentation!$I1609="Verkauf"),Abfalldokumentation!$N1609="Schimmel",Abfalldokumentation!$O1609="keinen Abnehmer/kein Schälpersonal"),"Div. Zipfel, ES ohne Verwendung",VLOOKUP(Abfalldokumentation!$M1609,Produktgruppen!A:B,2,FALSE)),"-")</f>
        <v>-</v>
      </c>
      <c r="M1609" s="93" t="str">
        <f>IFERROR(VLOOKUP(Abfalldokumentation!$W1609,Artikel!A:C,3,FALSE),Abfalldokumentation!$W1609)</f>
        <v>VOS GRW SCHI-NATRIUMARM</v>
      </c>
      <c r="N1609" s="93" t="str">
        <f>VLOOKUP(D1609,'Liste Gründe'!A:D,2,FALSE)</f>
        <v>Schimmel</v>
      </c>
      <c r="O1609" s="92" t="str">
        <f>IF(ISBLANK(F1609),VLOOKUP(Abfalldokumentation!$X1609,'Liste Gründe'!A:D,3,FALSE),F1609)</f>
        <v>Schimmel</v>
      </c>
      <c r="P1609" s="93" t="str">
        <f>IF(ISBLANK(Abfalldokumentation!$G1609),"-",Abfalldokumentation!$G1609)</f>
        <v>-</v>
      </c>
      <c r="Q1609" s="93">
        <f t="shared" si="176"/>
        <v>45</v>
      </c>
      <c r="R1609" s="94" t="str">
        <f t="shared" si="177"/>
        <v>Produkte</v>
      </c>
      <c r="S1609" s="94" t="str">
        <f t="shared" si="178"/>
        <v>BUs</v>
      </c>
      <c r="T1609" s="94" t="str">
        <f t="shared" si="179"/>
        <v>Symptome</v>
      </c>
      <c r="U1609" s="93">
        <f>IFERROR(VLOOKUP(Abfalldokumentation!$W1609,Kennzahlen!S:U,3,FALSE)*Abfalldokumentation!$J1609,"0")</f>
        <v>7.5</v>
      </c>
      <c r="V1609" s="93" t="str">
        <f>IF(ISBLANK(A1609),VLOOKUP(Abfalldokumentation!$W1609,'Linien - BU'!R:S,2,FALSE),A1609)</f>
        <v>BU3</v>
      </c>
      <c r="W1609" s="95">
        <f t="shared" si="180"/>
        <v>29501058</v>
      </c>
      <c r="X1609" s="95">
        <f t="shared" si="181"/>
        <v>12</v>
      </c>
    </row>
    <row r="1610" spans="1:24" ht="30" customHeight="1" x14ac:dyDescent="0.25">
      <c r="A1610" s="50"/>
      <c r="B1610" s="72">
        <v>29501058</v>
      </c>
      <c r="C1610" s="51">
        <v>72</v>
      </c>
      <c r="D1610" s="51">
        <v>12</v>
      </c>
      <c r="E1610" s="52">
        <v>44508</v>
      </c>
      <c r="F1610" s="73"/>
      <c r="G1610" s="51"/>
      <c r="H1610" s="65" t="str">
        <f>IFERROR(VLOOKUP(Abfalldokumentation!$B1610,Artikel!A:C,3,FALSE),Abfalldokumentation!$B1610)</f>
        <v>VOS GRW SCHI-NATRIUMARM</v>
      </c>
      <c r="I1610" s="96" t="str">
        <f>VLOOKUP(V1610,'Linien - BU'!A:B,2,FALSE)</f>
        <v>BU3</v>
      </c>
      <c r="J1610" s="97">
        <f t="shared" si="175"/>
        <v>72</v>
      </c>
      <c r="K1610" s="98">
        <f>Abfalldokumentation!$E1610</f>
        <v>44508</v>
      </c>
      <c r="L1610" s="97" t="str">
        <f>IFERROR(IF(AND(OR(Abfalldokumentation!$I1610="BU3",Abfalldokumentation!$I1610="Verkauf"),Abfalldokumentation!$N1610="Schimmel",Abfalldokumentation!$O1610="keinen Abnehmer/kein Schälpersonal"),"Div. Zipfel, ES ohne Verwendung",VLOOKUP(Abfalldokumentation!$M1610,Produktgruppen!A:B,2,FALSE)),"-")</f>
        <v>-</v>
      </c>
      <c r="M1610" s="99" t="str">
        <f>IFERROR(VLOOKUP(Abfalldokumentation!$W1610,Artikel!A:C,3,FALSE),Abfalldokumentation!$W1610)</f>
        <v>VOS GRW SCHI-NATRIUMARM</v>
      </c>
      <c r="N1610" s="99" t="str">
        <f>VLOOKUP(D1610,'Liste Gründe'!A:D,2,FALSE)</f>
        <v>Schimmel</v>
      </c>
      <c r="O1610" s="98" t="str">
        <f>IF(ISBLANK(F1610),VLOOKUP(Abfalldokumentation!$X1610,'Liste Gründe'!A:D,3,FALSE),F1610)</f>
        <v>Schimmel</v>
      </c>
      <c r="P1610" s="99" t="str">
        <f>IF(ISBLANK(Abfalldokumentation!$G1610),"-",Abfalldokumentation!$G1610)</f>
        <v>-</v>
      </c>
      <c r="Q1610" s="99">
        <f t="shared" si="176"/>
        <v>45</v>
      </c>
      <c r="R1610" s="100" t="str">
        <f t="shared" si="177"/>
        <v>Produkte</v>
      </c>
      <c r="S1610" s="100" t="str">
        <f t="shared" si="178"/>
        <v>BUs</v>
      </c>
      <c r="T1610" s="100" t="str">
        <f t="shared" si="179"/>
        <v>Symptome</v>
      </c>
      <c r="U1610" s="99">
        <f>IFERROR(VLOOKUP(Abfalldokumentation!$W1610,Kennzahlen!S:U,3,FALSE)*Abfalldokumentation!$J1610,"0")</f>
        <v>36</v>
      </c>
      <c r="V1610" s="99" t="str">
        <f>IF(ISBLANK(A1610),VLOOKUP(Abfalldokumentation!$W1610,'Linien - BU'!R:S,2,FALSE),A1610)</f>
        <v>BU3</v>
      </c>
      <c r="W1610" s="95">
        <f t="shared" si="180"/>
        <v>29501058</v>
      </c>
      <c r="X1610" s="95">
        <f t="shared" si="181"/>
        <v>12</v>
      </c>
    </row>
    <row r="1611" spans="1:24" ht="30" customHeight="1" x14ac:dyDescent="0.25">
      <c r="A1611" s="56"/>
      <c r="B1611" s="74">
        <v>29501058</v>
      </c>
      <c r="C1611" s="57">
        <v>35</v>
      </c>
      <c r="D1611" s="57">
        <v>12</v>
      </c>
      <c r="E1611" s="58">
        <v>44508</v>
      </c>
      <c r="F1611" s="75"/>
      <c r="G1611" s="57"/>
      <c r="H1611" s="66" t="str">
        <f>IFERROR(VLOOKUP(Abfalldokumentation!$B1611,Artikel!A:C,3,FALSE),Abfalldokumentation!$B1611)</f>
        <v>VOS GRW SCHI-NATRIUMARM</v>
      </c>
      <c r="I1611" s="90" t="str">
        <f>VLOOKUP(V1611,'Linien - BU'!A:B,2,FALSE)</f>
        <v>BU3</v>
      </c>
      <c r="J1611" s="91">
        <f t="shared" si="175"/>
        <v>35</v>
      </c>
      <c r="K1611" s="92">
        <f>Abfalldokumentation!$E1611</f>
        <v>44508</v>
      </c>
      <c r="L1611" s="91" t="str">
        <f>IFERROR(IF(AND(OR(Abfalldokumentation!$I1611="BU3",Abfalldokumentation!$I1611="Verkauf"),Abfalldokumentation!$N1611="Schimmel",Abfalldokumentation!$O1611="keinen Abnehmer/kein Schälpersonal"),"Div. Zipfel, ES ohne Verwendung",VLOOKUP(Abfalldokumentation!$M1611,Produktgruppen!A:B,2,FALSE)),"-")</f>
        <v>-</v>
      </c>
      <c r="M1611" s="93" t="str">
        <f>IFERROR(VLOOKUP(Abfalldokumentation!$W1611,Artikel!A:C,3,FALSE),Abfalldokumentation!$W1611)</f>
        <v>VOS GRW SCHI-NATRIUMARM</v>
      </c>
      <c r="N1611" s="93" t="str">
        <f>VLOOKUP(D1611,'Liste Gründe'!A:D,2,FALSE)</f>
        <v>Schimmel</v>
      </c>
      <c r="O1611" s="92" t="str">
        <f>IF(ISBLANK(F1611),VLOOKUP(Abfalldokumentation!$X1611,'Liste Gründe'!A:D,3,FALSE),F1611)</f>
        <v>Schimmel</v>
      </c>
      <c r="P1611" s="93" t="str">
        <f>IF(ISBLANK(Abfalldokumentation!$G1611),"-",Abfalldokumentation!$G1611)</f>
        <v>-</v>
      </c>
      <c r="Q1611" s="93">
        <f t="shared" si="176"/>
        <v>45</v>
      </c>
      <c r="R1611" s="94" t="str">
        <f t="shared" si="177"/>
        <v>Produkte</v>
      </c>
      <c r="S1611" s="94" t="str">
        <f t="shared" si="178"/>
        <v>BUs</v>
      </c>
      <c r="T1611" s="94" t="str">
        <f t="shared" si="179"/>
        <v>Symptome</v>
      </c>
      <c r="U1611" s="93">
        <f>IFERROR(VLOOKUP(Abfalldokumentation!$W1611,Kennzahlen!S:U,3,FALSE)*Abfalldokumentation!$J1611,"0")</f>
        <v>17.5</v>
      </c>
      <c r="V1611" s="93" t="str">
        <f>IF(ISBLANK(A1611),VLOOKUP(Abfalldokumentation!$W1611,'Linien - BU'!R:S,2,FALSE),A1611)</f>
        <v>BU3</v>
      </c>
      <c r="W1611" s="95">
        <f t="shared" si="180"/>
        <v>29501058</v>
      </c>
      <c r="X1611" s="95">
        <f t="shared" si="181"/>
        <v>12</v>
      </c>
    </row>
    <row r="1612" spans="1:24" ht="30" customHeight="1" x14ac:dyDescent="0.25">
      <c r="A1612" s="50"/>
      <c r="B1612" s="72">
        <v>29501058</v>
      </c>
      <c r="C1612" s="51">
        <v>100</v>
      </c>
      <c r="D1612" s="51">
        <v>12</v>
      </c>
      <c r="E1612" s="52">
        <v>44508</v>
      </c>
      <c r="F1612" s="73"/>
      <c r="G1612" s="51"/>
      <c r="H1612" s="65" t="str">
        <f>IFERROR(VLOOKUP(Abfalldokumentation!$B1612,Artikel!A:C,3,FALSE),Abfalldokumentation!$B1612)</f>
        <v>VOS GRW SCHI-NATRIUMARM</v>
      </c>
      <c r="I1612" s="96" t="str">
        <f>VLOOKUP(V1612,'Linien - BU'!A:B,2,FALSE)</f>
        <v>BU3</v>
      </c>
      <c r="J1612" s="97">
        <f t="shared" si="175"/>
        <v>100</v>
      </c>
      <c r="K1612" s="98">
        <f>Abfalldokumentation!$E1612</f>
        <v>44508</v>
      </c>
      <c r="L1612" s="97" t="str">
        <f>IFERROR(IF(AND(OR(Abfalldokumentation!$I1612="BU3",Abfalldokumentation!$I1612="Verkauf"),Abfalldokumentation!$N1612="Schimmel",Abfalldokumentation!$O1612="keinen Abnehmer/kein Schälpersonal"),"Div. Zipfel, ES ohne Verwendung",VLOOKUP(Abfalldokumentation!$M1612,Produktgruppen!A:B,2,FALSE)),"-")</f>
        <v>-</v>
      </c>
      <c r="M1612" s="99" t="str">
        <f>IFERROR(VLOOKUP(Abfalldokumentation!$W1612,Artikel!A:C,3,FALSE),Abfalldokumentation!$W1612)</f>
        <v>VOS GRW SCHI-NATRIUMARM</v>
      </c>
      <c r="N1612" s="99" t="str">
        <f>VLOOKUP(D1612,'Liste Gründe'!A:D,2,FALSE)</f>
        <v>Schimmel</v>
      </c>
      <c r="O1612" s="98" t="str">
        <f>IF(ISBLANK(F1612),VLOOKUP(Abfalldokumentation!$X1612,'Liste Gründe'!A:D,3,FALSE),F1612)</f>
        <v>Schimmel</v>
      </c>
      <c r="P1612" s="99" t="str">
        <f>IF(ISBLANK(Abfalldokumentation!$G1612),"-",Abfalldokumentation!$G1612)</f>
        <v>-</v>
      </c>
      <c r="Q1612" s="99">
        <f t="shared" si="176"/>
        <v>45</v>
      </c>
      <c r="R1612" s="100" t="str">
        <f t="shared" si="177"/>
        <v>Produkte</v>
      </c>
      <c r="S1612" s="100" t="str">
        <f t="shared" si="178"/>
        <v>BUs</v>
      </c>
      <c r="T1612" s="100" t="str">
        <f t="shared" si="179"/>
        <v>Symptome</v>
      </c>
      <c r="U1612" s="99">
        <f>IFERROR(VLOOKUP(Abfalldokumentation!$W1612,Kennzahlen!S:U,3,FALSE)*Abfalldokumentation!$J1612,"0")</f>
        <v>50</v>
      </c>
      <c r="V1612" s="99" t="str">
        <f>IF(ISBLANK(A1612),VLOOKUP(Abfalldokumentation!$W1612,'Linien - BU'!R:S,2,FALSE),A1612)</f>
        <v>BU3</v>
      </c>
      <c r="W1612" s="95">
        <f t="shared" si="180"/>
        <v>29501058</v>
      </c>
      <c r="X1612" s="95">
        <f t="shared" si="181"/>
        <v>12</v>
      </c>
    </row>
    <row r="1613" spans="1:24" ht="30" customHeight="1" x14ac:dyDescent="0.25">
      <c r="A1613" s="56"/>
      <c r="B1613" s="74">
        <v>29501058</v>
      </c>
      <c r="C1613" s="57">
        <v>90</v>
      </c>
      <c r="D1613" s="57">
        <v>12</v>
      </c>
      <c r="E1613" s="58">
        <v>44508</v>
      </c>
      <c r="F1613" s="75"/>
      <c r="G1613" s="57"/>
      <c r="H1613" s="66" t="str">
        <f>IFERROR(VLOOKUP(Abfalldokumentation!$B1613,Artikel!A:C,3,FALSE),Abfalldokumentation!$B1613)</f>
        <v>VOS GRW SCHI-NATRIUMARM</v>
      </c>
      <c r="I1613" s="90" t="str">
        <f>VLOOKUP(V1613,'Linien - BU'!A:B,2,FALSE)</f>
        <v>BU3</v>
      </c>
      <c r="J1613" s="91">
        <f t="shared" si="175"/>
        <v>90</v>
      </c>
      <c r="K1613" s="92">
        <f>Abfalldokumentation!$E1613</f>
        <v>44508</v>
      </c>
      <c r="L1613" s="91" t="str">
        <f>IFERROR(IF(AND(OR(Abfalldokumentation!$I1613="BU3",Abfalldokumentation!$I1613="Verkauf"),Abfalldokumentation!$N1613="Schimmel",Abfalldokumentation!$O1613="keinen Abnehmer/kein Schälpersonal"),"Div. Zipfel, ES ohne Verwendung",VLOOKUP(Abfalldokumentation!$M1613,Produktgruppen!A:B,2,FALSE)),"-")</f>
        <v>-</v>
      </c>
      <c r="M1613" s="93" t="str">
        <f>IFERROR(VLOOKUP(Abfalldokumentation!$W1613,Artikel!A:C,3,FALSE),Abfalldokumentation!$W1613)</f>
        <v>VOS GRW SCHI-NATRIUMARM</v>
      </c>
      <c r="N1613" s="93" t="str">
        <f>VLOOKUP(D1613,'Liste Gründe'!A:D,2,FALSE)</f>
        <v>Schimmel</v>
      </c>
      <c r="O1613" s="92" t="str">
        <f>IF(ISBLANK(F1613),VLOOKUP(Abfalldokumentation!$X1613,'Liste Gründe'!A:D,3,FALSE),F1613)</f>
        <v>Schimmel</v>
      </c>
      <c r="P1613" s="93" t="str">
        <f>IF(ISBLANK(Abfalldokumentation!$G1613),"-",Abfalldokumentation!$G1613)</f>
        <v>-</v>
      </c>
      <c r="Q1613" s="93">
        <f t="shared" si="176"/>
        <v>45</v>
      </c>
      <c r="R1613" s="94" t="str">
        <f t="shared" si="177"/>
        <v>Produkte</v>
      </c>
      <c r="S1613" s="94" t="str">
        <f t="shared" si="178"/>
        <v>BUs</v>
      </c>
      <c r="T1613" s="94" t="str">
        <f t="shared" si="179"/>
        <v>Symptome</v>
      </c>
      <c r="U1613" s="93">
        <f>IFERROR(VLOOKUP(Abfalldokumentation!$W1613,Kennzahlen!S:U,3,FALSE)*Abfalldokumentation!$J1613,"0")</f>
        <v>45</v>
      </c>
      <c r="V1613" s="93" t="str">
        <f>IF(ISBLANK(A1613),VLOOKUP(Abfalldokumentation!$W1613,'Linien - BU'!R:S,2,FALSE),A1613)</f>
        <v>BU3</v>
      </c>
      <c r="W1613" s="95">
        <f t="shared" si="180"/>
        <v>29501058</v>
      </c>
      <c r="X1613" s="95">
        <f t="shared" si="181"/>
        <v>12</v>
      </c>
    </row>
    <row r="1614" spans="1:24" ht="30" customHeight="1" x14ac:dyDescent="0.25">
      <c r="A1614" s="50"/>
      <c r="B1614" s="72">
        <v>29501058</v>
      </c>
      <c r="C1614" s="51">
        <v>9</v>
      </c>
      <c r="D1614" s="51">
        <v>12</v>
      </c>
      <c r="E1614" s="52">
        <v>44508</v>
      </c>
      <c r="F1614" s="73"/>
      <c r="G1614" s="51"/>
      <c r="H1614" s="65" t="str">
        <f>IFERROR(VLOOKUP(Abfalldokumentation!$B1614,Artikel!A:C,3,FALSE),Abfalldokumentation!$B1614)</f>
        <v>VOS GRW SCHI-NATRIUMARM</v>
      </c>
      <c r="I1614" s="96" t="str">
        <f>VLOOKUP(V1614,'Linien - BU'!A:B,2,FALSE)</f>
        <v>BU3</v>
      </c>
      <c r="J1614" s="97">
        <f t="shared" si="175"/>
        <v>9</v>
      </c>
      <c r="K1614" s="98">
        <f>Abfalldokumentation!$E1614</f>
        <v>44508</v>
      </c>
      <c r="L1614" s="97" t="str">
        <f>IFERROR(IF(AND(OR(Abfalldokumentation!$I1614="BU3",Abfalldokumentation!$I1614="Verkauf"),Abfalldokumentation!$N1614="Schimmel",Abfalldokumentation!$O1614="keinen Abnehmer/kein Schälpersonal"),"Div. Zipfel, ES ohne Verwendung",VLOOKUP(Abfalldokumentation!$M1614,Produktgruppen!A:B,2,FALSE)),"-")</f>
        <v>-</v>
      </c>
      <c r="M1614" s="99" t="str">
        <f>IFERROR(VLOOKUP(Abfalldokumentation!$W1614,Artikel!A:C,3,FALSE),Abfalldokumentation!$W1614)</f>
        <v>VOS GRW SCHI-NATRIUMARM</v>
      </c>
      <c r="N1614" s="99" t="str">
        <f>VLOOKUP(D1614,'Liste Gründe'!A:D,2,FALSE)</f>
        <v>Schimmel</v>
      </c>
      <c r="O1614" s="98" t="str">
        <f>IF(ISBLANK(F1614),VLOOKUP(Abfalldokumentation!$X1614,'Liste Gründe'!A:D,3,FALSE),F1614)</f>
        <v>Schimmel</v>
      </c>
      <c r="P1614" s="99" t="str">
        <f>IF(ISBLANK(Abfalldokumentation!$G1614),"-",Abfalldokumentation!$G1614)</f>
        <v>-</v>
      </c>
      <c r="Q1614" s="99">
        <f t="shared" si="176"/>
        <v>45</v>
      </c>
      <c r="R1614" s="100" t="str">
        <f t="shared" si="177"/>
        <v>Produkte</v>
      </c>
      <c r="S1614" s="100" t="str">
        <f t="shared" si="178"/>
        <v>BUs</v>
      </c>
      <c r="T1614" s="100" t="str">
        <f t="shared" si="179"/>
        <v>Symptome</v>
      </c>
      <c r="U1614" s="99">
        <f>IFERROR(VLOOKUP(Abfalldokumentation!$W1614,Kennzahlen!S:U,3,FALSE)*Abfalldokumentation!$J1614,"0")</f>
        <v>4.5</v>
      </c>
      <c r="V1614" s="99" t="str">
        <f>IF(ISBLANK(A1614),VLOOKUP(Abfalldokumentation!$W1614,'Linien - BU'!R:S,2,FALSE),A1614)</f>
        <v>BU3</v>
      </c>
      <c r="W1614" s="95">
        <f t="shared" si="180"/>
        <v>29501058</v>
      </c>
      <c r="X1614" s="95">
        <f t="shared" si="181"/>
        <v>12</v>
      </c>
    </row>
    <row r="1615" spans="1:24" ht="30" customHeight="1" x14ac:dyDescent="0.25">
      <c r="A1615" s="56"/>
      <c r="B1615" s="74">
        <v>29501070</v>
      </c>
      <c r="C1615" s="57">
        <v>13</v>
      </c>
      <c r="D1615" s="57">
        <v>12</v>
      </c>
      <c r="E1615" s="58">
        <v>44508</v>
      </c>
      <c r="F1615" s="75"/>
      <c r="G1615" s="57"/>
      <c r="H1615" s="66" t="str">
        <f>IFERROR(VLOOKUP(Abfalldokumentation!$B1615,Artikel!A:C,3,FALSE),Abfalldokumentation!$B1615)</f>
        <v>VOS GRW-SCHI-NAT ENDSTÜ</v>
      </c>
      <c r="I1615" s="90" t="str">
        <f>VLOOKUP(V1615,'Linien - BU'!A:B,2,FALSE)</f>
        <v>Verkauf</v>
      </c>
      <c r="J1615" s="91">
        <f t="shared" si="175"/>
        <v>13</v>
      </c>
      <c r="K1615" s="92">
        <f>Abfalldokumentation!$E1615</f>
        <v>44508</v>
      </c>
      <c r="L1615" s="91" t="str">
        <f>IFERROR(IF(AND(OR(Abfalldokumentation!$I1615="BU3",Abfalldokumentation!$I1615="Verkauf"),Abfalldokumentation!$N1615="Schimmel",Abfalldokumentation!$O1615="keinen Abnehmer/kein Schälpersonal"),"Div. Zipfel, ES ohne Verwendung",VLOOKUP(Abfalldokumentation!$M1615,Produktgruppen!A:B,2,FALSE)),"-")</f>
        <v>Vorschmelz</v>
      </c>
      <c r="M1615" s="93" t="str">
        <f>IFERROR(VLOOKUP(Abfalldokumentation!$W1615,Artikel!A:C,3,FALSE),Abfalldokumentation!$W1615)</f>
        <v>VOS GRW-SCHI-NAT ENDSTÜ</v>
      </c>
      <c r="N1615" s="93" t="str">
        <f>VLOOKUP(D1615,'Liste Gründe'!A:D,2,FALSE)</f>
        <v>Schimmel</v>
      </c>
      <c r="O1615" s="92" t="str">
        <f>IF(ISBLANK(F1615),VLOOKUP(Abfalldokumentation!$X1615,'Liste Gründe'!A:D,3,FALSE),F1615)</f>
        <v>Schimmel</v>
      </c>
      <c r="P1615" s="93" t="str">
        <f>IF(ISBLANK(Abfalldokumentation!$G1615),"-",Abfalldokumentation!$G1615)</f>
        <v>-</v>
      </c>
      <c r="Q1615" s="93">
        <f t="shared" si="176"/>
        <v>45</v>
      </c>
      <c r="R1615" s="94" t="str">
        <f t="shared" si="177"/>
        <v>Produkte</v>
      </c>
      <c r="S1615" s="94" t="str">
        <f t="shared" si="178"/>
        <v>BUs</v>
      </c>
      <c r="T1615" s="94" t="str">
        <f t="shared" si="179"/>
        <v>Symptome</v>
      </c>
      <c r="U1615" s="93">
        <f>IFERROR(VLOOKUP(Abfalldokumentation!$W1615,Kennzahlen!S:U,3,FALSE)*Abfalldokumentation!$J1615,"0")</f>
        <v>6.5</v>
      </c>
      <c r="V1615" s="93" t="str">
        <f>IF(ISBLANK(A1615),VLOOKUP(Abfalldokumentation!$W1615,'Linien - BU'!R:S,2,FALSE),A1615)</f>
        <v>Verkauf</v>
      </c>
      <c r="W1615" s="95">
        <f t="shared" si="180"/>
        <v>29501070</v>
      </c>
      <c r="X1615" s="95">
        <f t="shared" si="181"/>
        <v>12</v>
      </c>
    </row>
    <row r="1616" spans="1:24" ht="30" customHeight="1" x14ac:dyDescent="0.25">
      <c r="A1616" s="50"/>
      <c r="B1616" s="72">
        <v>29501070</v>
      </c>
      <c r="C1616" s="51">
        <v>72</v>
      </c>
      <c r="D1616" s="51">
        <v>12</v>
      </c>
      <c r="E1616" s="52">
        <v>44508</v>
      </c>
      <c r="F1616" s="73"/>
      <c r="G1616" s="51"/>
      <c r="H1616" s="65" t="str">
        <f>IFERROR(VLOOKUP(Abfalldokumentation!$B1616,Artikel!A:C,3,FALSE),Abfalldokumentation!$B1616)</f>
        <v>VOS GRW-SCHI-NAT ENDSTÜ</v>
      </c>
      <c r="I1616" s="96" t="str">
        <f>VLOOKUP(V1616,'Linien - BU'!A:B,2,FALSE)</f>
        <v>Verkauf</v>
      </c>
      <c r="J1616" s="97">
        <f t="shared" si="175"/>
        <v>72</v>
      </c>
      <c r="K1616" s="98">
        <f>Abfalldokumentation!$E1616</f>
        <v>44508</v>
      </c>
      <c r="L1616" s="97" t="str">
        <f>IFERROR(IF(AND(OR(Abfalldokumentation!$I1616="BU3",Abfalldokumentation!$I1616="Verkauf"),Abfalldokumentation!$N1616="Schimmel",Abfalldokumentation!$O1616="keinen Abnehmer/kein Schälpersonal"),"Div. Zipfel, ES ohne Verwendung",VLOOKUP(Abfalldokumentation!$M1616,Produktgruppen!A:B,2,FALSE)),"-")</f>
        <v>Vorschmelz</v>
      </c>
      <c r="M1616" s="99" t="str">
        <f>IFERROR(VLOOKUP(Abfalldokumentation!$W1616,Artikel!A:C,3,FALSE),Abfalldokumentation!$W1616)</f>
        <v>VOS GRW-SCHI-NAT ENDSTÜ</v>
      </c>
      <c r="N1616" s="99" t="str">
        <f>VLOOKUP(D1616,'Liste Gründe'!A:D,2,FALSE)</f>
        <v>Schimmel</v>
      </c>
      <c r="O1616" s="98" t="str">
        <f>IF(ISBLANK(F1616),VLOOKUP(Abfalldokumentation!$X1616,'Liste Gründe'!A:D,3,FALSE),F1616)</f>
        <v>Schimmel</v>
      </c>
      <c r="P1616" s="99" t="str">
        <f>IF(ISBLANK(Abfalldokumentation!$G1616),"-",Abfalldokumentation!$G1616)</f>
        <v>-</v>
      </c>
      <c r="Q1616" s="99">
        <f t="shared" si="176"/>
        <v>45</v>
      </c>
      <c r="R1616" s="100" t="str">
        <f t="shared" si="177"/>
        <v>Produkte</v>
      </c>
      <c r="S1616" s="100" t="str">
        <f t="shared" si="178"/>
        <v>BUs</v>
      </c>
      <c r="T1616" s="100" t="str">
        <f t="shared" si="179"/>
        <v>Symptome</v>
      </c>
      <c r="U1616" s="99">
        <f>IFERROR(VLOOKUP(Abfalldokumentation!$W1616,Kennzahlen!S:U,3,FALSE)*Abfalldokumentation!$J1616,"0")</f>
        <v>36</v>
      </c>
      <c r="V1616" s="99" t="str">
        <f>IF(ISBLANK(A1616),VLOOKUP(Abfalldokumentation!$W1616,'Linien - BU'!R:S,2,FALSE),A1616)</f>
        <v>Verkauf</v>
      </c>
      <c r="W1616" s="95">
        <f t="shared" si="180"/>
        <v>29501070</v>
      </c>
      <c r="X1616" s="95">
        <f t="shared" si="181"/>
        <v>12</v>
      </c>
    </row>
    <row r="1617" spans="1:24" ht="30" customHeight="1" x14ac:dyDescent="0.25">
      <c r="A1617" s="56"/>
      <c r="B1617" s="74">
        <v>29501080</v>
      </c>
      <c r="C1617" s="57">
        <v>30</v>
      </c>
      <c r="D1617" s="57">
        <v>12</v>
      </c>
      <c r="E1617" s="58">
        <v>44508</v>
      </c>
      <c r="F1617" s="75"/>
      <c r="G1617" s="57"/>
      <c r="H1617" s="66" t="str">
        <f>IFERROR(VLOOKUP(Abfalldokumentation!$B1617,Artikel!A:C,3,FALSE),Abfalldokumentation!$B1617)</f>
        <v>VOS RW-JALA-NAT ZIPFEL</v>
      </c>
      <c r="I1617" s="90" t="str">
        <f>VLOOKUP(V1617,'Linien - BU'!A:B,2,FALSE)</f>
        <v>Verkauf</v>
      </c>
      <c r="J1617" s="91">
        <f t="shared" si="175"/>
        <v>30</v>
      </c>
      <c r="K1617" s="92">
        <f>Abfalldokumentation!$E1617</f>
        <v>44508</v>
      </c>
      <c r="L1617" s="91" t="str">
        <f>IFERROR(IF(AND(OR(Abfalldokumentation!$I1617="BU3",Abfalldokumentation!$I1617="Verkauf"),Abfalldokumentation!$N1617="Schimmel",Abfalldokumentation!$O1617="keinen Abnehmer/kein Schälpersonal"),"Div. Zipfel, ES ohne Verwendung",VLOOKUP(Abfalldokumentation!$M1617,Produktgruppen!A:B,2,FALSE)),"-")</f>
        <v>-</v>
      </c>
      <c r="M1617" s="93" t="str">
        <f>IFERROR(VLOOKUP(Abfalldokumentation!$W1617,Artikel!A:C,3,FALSE),Abfalldokumentation!$W1617)</f>
        <v>VOS RW-JALA-NAT ZIPFEL</v>
      </c>
      <c r="N1617" s="93" t="str">
        <f>VLOOKUP(D1617,'Liste Gründe'!A:D,2,FALSE)</f>
        <v>Schimmel</v>
      </c>
      <c r="O1617" s="92" t="str">
        <f>IF(ISBLANK(F1617),VLOOKUP(Abfalldokumentation!$X1617,'Liste Gründe'!A:D,3,FALSE),F1617)</f>
        <v>Schimmel</v>
      </c>
      <c r="P1617" s="93" t="str">
        <f>IF(ISBLANK(Abfalldokumentation!$G1617),"-",Abfalldokumentation!$G1617)</f>
        <v>-</v>
      </c>
      <c r="Q1617" s="93">
        <f t="shared" si="176"/>
        <v>45</v>
      </c>
      <c r="R1617" s="94" t="str">
        <f t="shared" si="177"/>
        <v>Produkte</v>
      </c>
      <c r="S1617" s="94" t="str">
        <f t="shared" si="178"/>
        <v>BUs</v>
      </c>
      <c r="T1617" s="94" t="str">
        <f t="shared" si="179"/>
        <v>Symptome</v>
      </c>
      <c r="U1617" s="93">
        <f>IFERROR(VLOOKUP(Abfalldokumentation!$W1617,Kennzahlen!S:U,3,FALSE)*Abfalldokumentation!$J1617,"0")</f>
        <v>15</v>
      </c>
      <c r="V1617" s="93" t="str">
        <f>IF(ISBLANK(A1617),VLOOKUP(Abfalldokumentation!$W1617,'Linien - BU'!R:S,2,FALSE),A1617)</f>
        <v>Verkauf</v>
      </c>
      <c r="W1617" s="95">
        <f t="shared" si="180"/>
        <v>29501080</v>
      </c>
      <c r="X1617" s="95">
        <f t="shared" si="181"/>
        <v>12</v>
      </c>
    </row>
    <row r="1618" spans="1:24" ht="30" customHeight="1" x14ac:dyDescent="0.25">
      <c r="A1618" s="50"/>
      <c r="B1618" s="72">
        <v>29501080</v>
      </c>
      <c r="C1618" s="51">
        <v>85</v>
      </c>
      <c r="D1618" s="51">
        <v>12</v>
      </c>
      <c r="E1618" s="52">
        <v>44508</v>
      </c>
      <c r="F1618" s="73"/>
      <c r="G1618" s="51"/>
      <c r="H1618" s="65" t="str">
        <f>IFERROR(VLOOKUP(Abfalldokumentation!$B1618,Artikel!A:C,3,FALSE),Abfalldokumentation!$B1618)</f>
        <v>VOS RW-JALA-NAT ZIPFEL</v>
      </c>
      <c r="I1618" s="96" t="str">
        <f>VLOOKUP(V1618,'Linien - BU'!A:B,2,FALSE)</f>
        <v>Verkauf</v>
      </c>
      <c r="J1618" s="97">
        <f t="shared" si="175"/>
        <v>85</v>
      </c>
      <c r="K1618" s="98">
        <f>Abfalldokumentation!$E1618</f>
        <v>44508</v>
      </c>
      <c r="L1618" s="97" t="str">
        <f>IFERROR(IF(AND(OR(Abfalldokumentation!$I1618="BU3",Abfalldokumentation!$I1618="Verkauf"),Abfalldokumentation!$N1618="Schimmel",Abfalldokumentation!$O1618="keinen Abnehmer/kein Schälpersonal"),"Div. Zipfel, ES ohne Verwendung",VLOOKUP(Abfalldokumentation!$M1618,Produktgruppen!A:B,2,FALSE)),"-")</f>
        <v>-</v>
      </c>
      <c r="M1618" s="99" t="str">
        <f>IFERROR(VLOOKUP(Abfalldokumentation!$W1618,Artikel!A:C,3,FALSE),Abfalldokumentation!$W1618)</f>
        <v>VOS RW-JALA-NAT ZIPFEL</v>
      </c>
      <c r="N1618" s="99" t="str">
        <f>VLOOKUP(D1618,'Liste Gründe'!A:D,2,FALSE)</f>
        <v>Schimmel</v>
      </c>
      <c r="O1618" s="98" t="str">
        <f>IF(ISBLANK(F1618),VLOOKUP(Abfalldokumentation!$X1618,'Liste Gründe'!A:D,3,FALSE),F1618)</f>
        <v>Schimmel</v>
      </c>
      <c r="P1618" s="99" t="str">
        <f>IF(ISBLANK(Abfalldokumentation!$G1618),"-",Abfalldokumentation!$G1618)</f>
        <v>-</v>
      </c>
      <c r="Q1618" s="99">
        <f t="shared" si="176"/>
        <v>45</v>
      </c>
      <c r="R1618" s="100" t="str">
        <f t="shared" si="177"/>
        <v>Produkte</v>
      </c>
      <c r="S1618" s="100" t="str">
        <f t="shared" si="178"/>
        <v>BUs</v>
      </c>
      <c r="T1618" s="100" t="str">
        <f t="shared" si="179"/>
        <v>Symptome</v>
      </c>
      <c r="U1618" s="99">
        <f>IFERROR(VLOOKUP(Abfalldokumentation!$W1618,Kennzahlen!S:U,3,FALSE)*Abfalldokumentation!$J1618,"0")</f>
        <v>42.5</v>
      </c>
      <c r="V1618" s="99" t="str">
        <f>IF(ISBLANK(A1618),VLOOKUP(Abfalldokumentation!$W1618,'Linien - BU'!R:S,2,FALSE),A1618)</f>
        <v>Verkauf</v>
      </c>
      <c r="W1618" s="95">
        <f t="shared" si="180"/>
        <v>29501080</v>
      </c>
      <c r="X1618" s="95">
        <f t="shared" si="181"/>
        <v>12</v>
      </c>
    </row>
    <row r="1619" spans="1:24" ht="30" customHeight="1" x14ac:dyDescent="0.25">
      <c r="A1619" s="56"/>
      <c r="B1619" s="74">
        <v>29501081</v>
      </c>
      <c r="C1619" s="57">
        <v>12</v>
      </c>
      <c r="D1619" s="57">
        <v>12</v>
      </c>
      <c r="E1619" s="58">
        <v>44508</v>
      </c>
      <c r="F1619" s="75"/>
      <c r="G1619" s="57"/>
      <c r="H1619" s="66" t="str">
        <f>IFERROR(VLOOKUP(Abfalldokumentation!$B1619,Artikel!A:C,3,FALSE),Abfalldokumentation!$B1619)</f>
        <v>VOS RW-JALA-NAT ENDSTÜC</v>
      </c>
      <c r="I1619" s="90" t="str">
        <f>VLOOKUP(V1619,'Linien - BU'!A:B,2,FALSE)</f>
        <v>Verkauf</v>
      </c>
      <c r="J1619" s="91">
        <f t="shared" si="175"/>
        <v>12</v>
      </c>
      <c r="K1619" s="92">
        <f>Abfalldokumentation!$E1619</f>
        <v>44508</v>
      </c>
      <c r="L1619" s="91" t="str">
        <f>IFERROR(IF(AND(OR(Abfalldokumentation!$I1619="BU3",Abfalldokumentation!$I1619="Verkauf"),Abfalldokumentation!$N1619="Schimmel",Abfalldokumentation!$O1619="keinen Abnehmer/kein Schälpersonal"),"Div. Zipfel, ES ohne Verwendung",VLOOKUP(Abfalldokumentation!$M1619,Produktgruppen!A:B,2,FALSE)),"-")</f>
        <v>Vorschmelz</v>
      </c>
      <c r="M1619" s="93" t="str">
        <f>IFERROR(VLOOKUP(Abfalldokumentation!$W1619,Artikel!A:C,3,FALSE),Abfalldokumentation!$W1619)</f>
        <v>VOS RW-JALA-NAT ENDSTÜC</v>
      </c>
      <c r="N1619" s="93" t="str">
        <f>VLOOKUP(D1619,'Liste Gründe'!A:D,2,FALSE)</f>
        <v>Schimmel</v>
      </c>
      <c r="O1619" s="92" t="str">
        <f>IF(ISBLANK(F1619),VLOOKUP(Abfalldokumentation!$X1619,'Liste Gründe'!A:D,3,FALSE),F1619)</f>
        <v>Schimmel</v>
      </c>
      <c r="P1619" s="93" t="str">
        <f>IF(ISBLANK(Abfalldokumentation!$G1619),"-",Abfalldokumentation!$G1619)</f>
        <v>-</v>
      </c>
      <c r="Q1619" s="93">
        <f t="shared" si="176"/>
        <v>45</v>
      </c>
      <c r="R1619" s="94" t="str">
        <f t="shared" si="177"/>
        <v>Produkte</v>
      </c>
      <c r="S1619" s="94" t="str">
        <f t="shared" si="178"/>
        <v>BUs</v>
      </c>
      <c r="T1619" s="94" t="str">
        <f t="shared" si="179"/>
        <v>Symptome</v>
      </c>
      <c r="U1619" s="93">
        <f>IFERROR(VLOOKUP(Abfalldokumentation!$W1619,Kennzahlen!S:U,3,FALSE)*Abfalldokumentation!$J1619,"0")</f>
        <v>6</v>
      </c>
      <c r="V1619" s="93" t="str">
        <f>IF(ISBLANK(A1619),VLOOKUP(Abfalldokumentation!$W1619,'Linien - BU'!R:S,2,FALSE),A1619)</f>
        <v>Verkauf</v>
      </c>
      <c r="W1619" s="95">
        <f t="shared" si="180"/>
        <v>29501081</v>
      </c>
      <c r="X1619" s="95">
        <f t="shared" si="181"/>
        <v>12</v>
      </c>
    </row>
    <row r="1620" spans="1:24" ht="30" customHeight="1" x14ac:dyDescent="0.25">
      <c r="A1620" s="50"/>
      <c r="B1620" s="72">
        <v>29501081</v>
      </c>
      <c r="C1620" s="51">
        <v>20</v>
      </c>
      <c r="D1620" s="51">
        <v>12</v>
      </c>
      <c r="E1620" s="52">
        <v>44508</v>
      </c>
      <c r="F1620" s="73"/>
      <c r="G1620" s="51"/>
      <c r="H1620" s="65" t="str">
        <f>IFERROR(VLOOKUP(Abfalldokumentation!$B1620,Artikel!A:C,3,FALSE),Abfalldokumentation!$B1620)</f>
        <v>VOS RW-JALA-NAT ENDSTÜC</v>
      </c>
      <c r="I1620" s="96" t="str">
        <f>VLOOKUP(V1620,'Linien - BU'!A:B,2,FALSE)</f>
        <v>Verkauf</v>
      </c>
      <c r="J1620" s="97">
        <f t="shared" si="175"/>
        <v>20</v>
      </c>
      <c r="K1620" s="98">
        <f>Abfalldokumentation!$E1620</f>
        <v>44508</v>
      </c>
      <c r="L1620" s="97" t="str">
        <f>IFERROR(IF(AND(OR(Abfalldokumentation!$I1620="BU3",Abfalldokumentation!$I1620="Verkauf"),Abfalldokumentation!$N1620="Schimmel",Abfalldokumentation!$O1620="keinen Abnehmer/kein Schälpersonal"),"Div. Zipfel, ES ohne Verwendung",VLOOKUP(Abfalldokumentation!$M1620,Produktgruppen!A:B,2,FALSE)),"-")</f>
        <v>Vorschmelz</v>
      </c>
      <c r="M1620" s="99" t="str">
        <f>IFERROR(VLOOKUP(Abfalldokumentation!$W1620,Artikel!A:C,3,FALSE),Abfalldokumentation!$W1620)</f>
        <v>VOS RW-JALA-NAT ENDSTÜC</v>
      </c>
      <c r="N1620" s="99" t="str">
        <f>VLOOKUP(D1620,'Liste Gründe'!A:D,2,FALSE)</f>
        <v>Schimmel</v>
      </c>
      <c r="O1620" s="98" t="str">
        <f>IF(ISBLANK(F1620),VLOOKUP(Abfalldokumentation!$X1620,'Liste Gründe'!A:D,3,FALSE),F1620)</f>
        <v>Schimmel</v>
      </c>
      <c r="P1620" s="99" t="str">
        <f>IF(ISBLANK(Abfalldokumentation!$G1620),"-",Abfalldokumentation!$G1620)</f>
        <v>-</v>
      </c>
      <c r="Q1620" s="99">
        <f t="shared" si="176"/>
        <v>45</v>
      </c>
      <c r="R1620" s="100" t="str">
        <f t="shared" si="177"/>
        <v>Produkte</v>
      </c>
      <c r="S1620" s="100" t="str">
        <f t="shared" si="178"/>
        <v>BUs</v>
      </c>
      <c r="T1620" s="100" t="str">
        <f t="shared" si="179"/>
        <v>Symptome</v>
      </c>
      <c r="U1620" s="99">
        <f>IFERROR(VLOOKUP(Abfalldokumentation!$W1620,Kennzahlen!S:U,3,FALSE)*Abfalldokumentation!$J1620,"0")</f>
        <v>10</v>
      </c>
      <c r="V1620" s="99" t="str">
        <f>IF(ISBLANK(A1620),VLOOKUP(Abfalldokumentation!$W1620,'Linien - BU'!R:S,2,FALSE),A1620)</f>
        <v>Verkauf</v>
      </c>
      <c r="W1620" s="95">
        <f t="shared" si="180"/>
        <v>29501081</v>
      </c>
      <c r="X1620" s="95">
        <f t="shared" si="181"/>
        <v>12</v>
      </c>
    </row>
    <row r="1621" spans="1:24" ht="30" customHeight="1" x14ac:dyDescent="0.25">
      <c r="A1621" s="56"/>
      <c r="B1621" s="74">
        <v>29501081</v>
      </c>
      <c r="C1621" s="57">
        <v>45</v>
      </c>
      <c r="D1621" s="57">
        <v>12</v>
      </c>
      <c r="E1621" s="58">
        <v>44508</v>
      </c>
      <c r="F1621" s="75"/>
      <c r="G1621" s="57"/>
      <c r="H1621" s="66" t="str">
        <f>IFERROR(VLOOKUP(Abfalldokumentation!$B1621,Artikel!A:C,3,FALSE),Abfalldokumentation!$B1621)</f>
        <v>VOS RW-JALA-NAT ENDSTÜC</v>
      </c>
      <c r="I1621" s="90" t="str">
        <f>VLOOKUP(V1621,'Linien - BU'!A:B,2,FALSE)</f>
        <v>Verkauf</v>
      </c>
      <c r="J1621" s="91">
        <f t="shared" si="175"/>
        <v>45</v>
      </c>
      <c r="K1621" s="92">
        <f>Abfalldokumentation!$E1621</f>
        <v>44508</v>
      </c>
      <c r="L1621" s="91" t="str">
        <f>IFERROR(IF(AND(OR(Abfalldokumentation!$I1621="BU3",Abfalldokumentation!$I1621="Verkauf"),Abfalldokumentation!$N1621="Schimmel",Abfalldokumentation!$O1621="keinen Abnehmer/kein Schälpersonal"),"Div. Zipfel, ES ohne Verwendung",VLOOKUP(Abfalldokumentation!$M1621,Produktgruppen!A:B,2,FALSE)),"-")</f>
        <v>Vorschmelz</v>
      </c>
      <c r="M1621" s="93" t="str">
        <f>IFERROR(VLOOKUP(Abfalldokumentation!$W1621,Artikel!A:C,3,FALSE),Abfalldokumentation!$W1621)</f>
        <v>VOS RW-JALA-NAT ENDSTÜC</v>
      </c>
      <c r="N1621" s="93" t="str">
        <f>VLOOKUP(D1621,'Liste Gründe'!A:D,2,FALSE)</f>
        <v>Schimmel</v>
      </c>
      <c r="O1621" s="92" t="str">
        <f>IF(ISBLANK(F1621),VLOOKUP(Abfalldokumentation!$X1621,'Liste Gründe'!A:D,3,FALSE),F1621)</f>
        <v>Schimmel</v>
      </c>
      <c r="P1621" s="93" t="str">
        <f>IF(ISBLANK(Abfalldokumentation!$G1621),"-",Abfalldokumentation!$G1621)</f>
        <v>-</v>
      </c>
      <c r="Q1621" s="93">
        <f t="shared" si="176"/>
        <v>45</v>
      </c>
      <c r="R1621" s="94" t="str">
        <f t="shared" si="177"/>
        <v>Produkte</v>
      </c>
      <c r="S1621" s="94" t="str">
        <f t="shared" si="178"/>
        <v>BUs</v>
      </c>
      <c r="T1621" s="94" t="str">
        <f t="shared" si="179"/>
        <v>Symptome</v>
      </c>
      <c r="U1621" s="93">
        <f>IFERROR(VLOOKUP(Abfalldokumentation!$W1621,Kennzahlen!S:U,3,FALSE)*Abfalldokumentation!$J1621,"0")</f>
        <v>22.5</v>
      </c>
      <c r="V1621" s="93" t="str">
        <f>IF(ISBLANK(A1621),VLOOKUP(Abfalldokumentation!$W1621,'Linien - BU'!R:S,2,FALSE),A1621)</f>
        <v>Verkauf</v>
      </c>
      <c r="W1621" s="95">
        <f t="shared" si="180"/>
        <v>29501081</v>
      </c>
      <c r="X1621" s="95">
        <f t="shared" si="181"/>
        <v>12</v>
      </c>
    </row>
    <row r="1622" spans="1:24" ht="30" customHeight="1" x14ac:dyDescent="0.25">
      <c r="A1622" s="50"/>
      <c r="B1622" s="72">
        <v>29501081</v>
      </c>
      <c r="C1622" s="51">
        <v>40</v>
      </c>
      <c r="D1622" s="51">
        <v>12</v>
      </c>
      <c r="E1622" s="52">
        <v>44508</v>
      </c>
      <c r="F1622" s="73"/>
      <c r="G1622" s="51"/>
      <c r="H1622" s="65" t="str">
        <f>IFERROR(VLOOKUP(Abfalldokumentation!$B1622,Artikel!A:C,3,FALSE),Abfalldokumentation!$B1622)</f>
        <v>VOS RW-JALA-NAT ENDSTÜC</v>
      </c>
      <c r="I1622" s="96" t="str">
        <f>VLOOKUP(V1622,'Linien - BU'!A:B,2,FALSE)</f>
        <v>Verkauf</v>
      </c>
      <c r="J1622" s="97">
        <f t="shared" si="175"/>
        <v>40</v>
      </c>
      <c r="K1622" s="98">
        <f>Abfalldokumentation!$E1622</f>
        <v>44508</v>
      </c>
      <c r="L1622" s="97" t="str">
        <f>IFERROR(IF(AND(OR(Abfalldokumentation!$I1622="BU3",Abfalldokumentation!$I1622="Verkauf"),Abfalldokumentation!$N1622="Schimmel",Abfalldokumentation!$O1622="keinen Abnehmer/kein Schälpersonal"),"Div. Zipfel, ES ohne Verwendung",VLOOKUP(Abfalldokumentation!$M1622,Produktgruppen!A:B,2,FALSE)),"-")</f>
        <v>Vorschmelz</v>
      </c>
      <c r="M1622" s="99" t="str">
        <f>IFERROR(VLOOKUP(Abfalldokumentation!$W1622,Artikel!A:C,3,FALSE),Abfalldokumentation!$W1622)</f>
        <v>VOS RW-JALA-NAT ENDSTÜC</v>
      </c>
      <c r="N1622" s="99" t="str">
        <f>VLOOKUP(D1622,'Liste Gründe'!A:D,2,FALSE)</f>
        <v>Schimmel</v>
      </c>
      <c r="O1622" s="98" t="str">
        <f>IF(ISBLANK(F1622),VLOOKUP(Abfalldokumentation!$X1622,'Liste Gründe'!A:D,3,FALSE),F1622)</f>
        <v>Schimmel</v>
      </c>
      <c r="P1622" s="99" t="str">
        <f>IF(ISBLANK(Abfalldokumentation!$G1622),"-",Abfalldokumentation!$G1622)</f>
        <v>-</v>
      </c>
      <c r="Q1622" s="99">
        <f t="shared" si="176"/>
        <v>45</v>
      </c>
      <c r="R1622" s="100" t="str">
        <f t="shared" si="177"/>
        <v>Produkte</v>
      </c>
      <c r="S1622" s="100" t="str">
        <f t="shared" si="178"/>
        <v>BUs</v>
      </c>
      <c r="T1622" s="100" t="str">
        <f t="shared" si="179"/>
        <v>Symptome</v>
      </c>
      <c r="U1622" s="99">
        <f>IFERROR(VLOOKUP(Abfalldokumentation!$W1622,Kennzahlen!S:U,3,FALSE)*Abfalldokumentation!$J1622,"0")</f>
        <v>20</v>
      </c>
      <c r="V1622" s="99" t="str">
        <f>IF(ISBLANK(A1622),VLOOKUP(Abfalldokumentation!$W1622,'Linien - BU'!R:S,2,FALSE),A1622)</f>
        <v>Verkauf</v>
      </c>
      <c r="W1622" s="95">
        <f t="shared" si="180"/>
        <v>29501081</v>
      </c>
      <c r="X1622" s="95">
        <f t="shared" si="181"/>
        <v>12</v>
      </c>
    </row>
    <row r="1623" spans="1:24" ht="30" customHeight="1" x14ac:dyDescent="0.25">
      <c r="A1623" s="56"/>
      <c r="B1623" s="74">
        <v>29501085</v>
      </c>
      <c r="C1623" s="57">
        <v>34</v>
      </c>
      <c r="D1623" s="57">
        <v>12</v>
      </c>
      <c r="E1623" s="58">
        <v>44508</v>
      </c>
      <c r="F1623" s="75"/>
      <c r="G1623" s="57"/>
      <c r="H1623" s="66" t="str">
        <f>IFERROR(VLOOKUP(Abfalldokumentation!$B1623,Artikel!A:C,3,FALSE),Abfalldokumentation!$B1623)</f>
        <v>VOS RW-SCHI-NAT ENDSTÜC</v>
      </c>
      <c r="I1623" s="90" t="str">
        <f>VLOOKUP(V1623,'Linien - BU'!A:B,2,FALSE)</f>
        <v>Verkauf</v>
      </c>
      <c r="J1623" s="91">
        <f t="shared" si="175"/>
        <v>34</v>
      </c>
      <c r="K1623" s="92">
        <f>Abfalldokumentation!$E1623</f>
        <v>44508</v>
      </c>
      <c r="L1623" s="91" t="str">
        <f>IFERROR(IF(AND(OR(Abfalldokumentation!$I1623="BU3",Abfalldokumentation!$I1623="Verkauf"),Abfalldokumentation!$N1623="Schimmel",Abfalldokumentation!$O1623="keinen Abnehmer/kein Schälpersonal"),"Div. Zipfel, ES ohne Verwendung",VLOOKUP(Abfalldokumentation!$M1623,Produktgruppen!A:B,2,FALSE)),"-")</f>
        <v>Vorschmelz</v>
      </c>
      <c r="M1623" s="93" t="str">
        <f>IFERROR(VLOOKUP(Abfalldokumentation!$W1623,Artikel!A:C,3,FALSE),Abfalldokumentation!$W1623)</f>
        <v>VOS RW-SCHI-NAT ENDSTÜC</v>
      </c>
      <c r="N1623" s="93" t="str">
        <f>VLOOKUP(D1623,'Liste Gründe'!A:D,2,FALSE)</f>
        <v>Schimmel</v>
      </c>
      <c r="O1623" s="92" t="str">
        <f>IF(ISBLANK(F1623),VLOOKUP(Abfalldokumentation!$X1623,'Liste Gründe'!A:D,3,FALSE),F1623)</f>
        <v>Schimmel</v>
      </c>
      <c r="P1623" s="93" t="str">
        <f>IF(ISBLANK(Abfalldokumentation!$G1623),"-",Abfalldokumentation!$G1623)</f>
        <v>-</v>
      </c>
      <c r="Q1623" s="93">
        <f t="shared" si="176"/>
        <v>45</v>
      </c>
      <c r="R1623" s="94" t="str">
        <f t="shared" si="177"/>
        <v>Produkte</v>
      </c>
      <c r="S1623" s="94" t="str">
        <f t="shared" si="178"/>
        <v>BUs</v>
      </c>
      <c r="T1623" s="94" t="str">
        <f t="shared" si="179"/>
        <v>Symptome</v>
      </c>
      <c r="U1623" s="93">
        <f>IFERROR(VLOOKUP(Abfalldokumentation!$W1623,Kennzahlen!S:U,3,FALSE)*Abfalldokumentation!$J1623,"0")</f>
        <v>17</v>
      </c>
      <c r="V1623" s="93" t="str">
        <f>IF(ISBLANK(A1623),VLOOKUP(Abfalldokumentation!$W1623,'Linien - BU'!R:S,2,FALSE),A1623)</f>
        <v>Verkauf</v>
      </c>
      <c r="W1623" s="95">
        <f t="shared" si="180"/>
        <v>29501085</v>
      </c>
      <c r="X1623" s="95">
        <f t="shared" si="181"/>
        <v>12</v>
      </c>
    </row>
    <row r="1624" spans="1:24" ht="30" customHeight="1" x14ac:dyDescent="0.25">
      <c r="A1624" s="50"/>
      <c r="B1624" s="72">
        <v>29501085</v>
      </c>
      <c r="C1624" s="51">
        <v>18</v>
      </c>
      <c r="D1624" s="51">
        <v>12</v>
      </c>
      <c r="E1624" s="52">
        <v>44508</v>
      </c>
      <c r="F1624" s="73"/>
      <c r="G1624" s="51"/>
      <c r="H1624" s="65" t="str">
        <f>IFERROR(VLOOKUP(Abfalldokumentation!$B1624,Artikel!A:C,3,FALSE),Abfalldokumentation!$B1624)</f>
        <v>VOS RW-SCHI-NAT ENDSTÜC</v>
      </c>
      <c r="I1624" s="96" t="str">
        <f>VLOOKUP(V1624,'Linien - BU'!A:B,2,FALSE)</f>
        <v>Verkauf</v>
      </c>
      <c r="J1624" s="97">
        <f t="shared" si="175"/>
        <v>18</v>
      </c>
      <c r="K1624" s="98">
        <f>Abfalldokumentation!$E1624</f>
        <v>44508</v>
      </c>
      <c r="L1624" s="97" t="str">
        <f>IFERROR(IF(AND(OR(Abfalldokumentation!$I1624="BU3",Abfalldokumentation!$I1624="Verkauf"),Abfalldokumentation!$N1624="Schimmel",Abfalldokumentation!$O1624="keinen Abnehmer/kein Schälpersonal"),"Div. Zipfel, ES ohne Verwendung",VLOOKUP(Abfalldokumentation!$M1624,Produktgruppen!A:B,2,FALSE)),"-")</f>
        <v>Vorschmelz</v>
      </c>
      <c r="M1624" s="99" t="str">
        <f>IFERROR(VLOOKUP(Abfalldokumentation!$W1624,Artikel!A:C,3,FALSE),Abfalldokumentation!$W1624)</f>
        <v>VOS RW-SCHI-NAT ENDSTÜC</v>
      </c>
      <c r="N1624" s="99" t="str">
        <f>VLOOKUP(D1624,'Liste Gründe'!A:D,2,FALSE)</f>
        <v>Schimmel</v>
      </c>
      <c r="O1624" s="98" t="str">
        <f>IF(ISBLANK(F1624),VLOOKUP(Abfalldokumentation!$X1624,'Liste Gründe'!A:D,3,FALSE),F1624)</f>
        <v>Schimmel</v>
      </c>
      <c r="P1624" s="99" t="str">
        <f>IF(ISBLANK(Abfalldokumentation!$G1624),"-",Abfalldokumentation!$G1624)</f>
        <v>-</v>
      </c>
      <c r="Q1624" s="99">
        <f t="shared" si="176"/>
        <v>45</v>
      </c>
      <c r="R1624" s="100" t="str">
        <f t="shared" si="177"/>
        <v>Produkte</v>
      </c>
      <c r="S1624" s="100" t="str">
        <f t="shared" si="178"/>
        <v>BUs</v>
      </c>
      <c r="T1624" s="100" t="str">
        <f t="shared" si="179"/>
        <v>Symptome</v>
      </c>
      <c r="U1624" s="99">
        <f>IFERROR(VLOOKUP(Abfalldokumentation!$W1624,Kennzahlen!S:U,3,FALSE)*Abfalldokumentation!$J1624,"0")</f>
        <v>9</v>
      </c>
      <c r="V1624" s="99" t="str">
        <f>IF(ISBLANK(A1624),VLOOKUP(Abfalldokumentation!$W1624,'Linien - BU'!R:S,2,FALSE),A1624)</f>
        <v>Verkauf</v>
      </c>
      <c r="W1624" s="95">
        <f t="shared" si="180"/>
        <v>29501085</v>
      </c>
      <c r="X1624" s="95">
        <f t="shared" si="181"/>
        <v>12</v>
      </c>
    </row>
    <row r="1625" spans="1:24" ht="30" customHeight="1" x14ac:dyDescent="0.25">
      <c r="A1625" s="56"/>
      <c r="B1625" s="74">
        <v>29501085</v>
      </c>
      <c r="C1625" s="57">
        <v>54</v>
      </c>
      <c r="D1625" s="57">
        <v>12</v>
      </c>
      <c r="E1625" s="58">
        <v>44508</v>
      </c>
      <c r="F1625" s="75"/>
      <c r="G1625" s="57"/>
      <c r="H1625" s="66" t="str">
        <f>IFERROR(VLOOKUP(Abfalldokumentation!$B1625,Artikel!A:C,3,FALSE),Abfalldokumentation!$B1625)</f>
        <v>VOS RW-SCHI-NAT ENDSTÜC</v>
      </c>
      <c r="I1625" s="90" t="str">
        <f>VLOOKUP(V1625,'Linien - BU'!A:B,2,FALSE)</f>
        <v>Verkauf</v>
      </c>
      <c r="J1625" s="91">
        <f t="shared" si="175"/>
        <v>54</v>
      </c>
      <c r="K1625" s="92">
        <f>Abfalldokumentation!$E1625</f>
        <v>44508</v>
      </c>
      <c r="L1625" s="91" t="str">
        <f>IFERROR(IF(AND(OR(Abfalldokumentation!$I1625="BU3",Abfalldokumentation!$I1625="Verkauf"),Abfalldokumentation!$N1625="Schimmel",Abfalldokumentation!$O1625="keinen Abnehmer/kein Schälpersonal"),"Div. Zipfel, ES ohne Verwendung",VLOOKUP(Abfalldokumentation!$M1625,Produktgruppen!A:B,2,FALSE)),"-")</f>
        <v>Vorschmelz</v>
      </c>
      <c r="M1625" s="93" t="str">
        <f>IFERROR(VLOOKUP(Abfalldokumentation!$W1625,Artikel!A:C,3,FALSE),Abfalldokumentation!$W1625)</f>
        <v>VOS RW-SCHI-NAT ENDSTÜC</v>
      </c>
      <c r="N1625" s="93" t="str">
        <f>VLOOKUP(D1625,'Liste Gründe'!A:D,2,FALSE)</f>
        <v>Schimmel</v>
      </c>
      <c r="O1625" s="92" t="str">
        <f>IF(ISBLANK(F1625),VLOOKUP(Abfalldokumentation!$X1625,'Liste Gründe'!A:D,3,FALSE),F1625)</f>
        <v>Schimmel</v>
      </c>
      <c r="P1625" s="93" t="str">
        <f>IF(ISBLANK(Abfalldokumentation!$G1625),"-",Abfalldokumentation!$G1625)</f>
        <v>-</v>
      </c>
      <c r="Q1625" s="93">
        <f t="shared" si="176"/>
        <v>45</v>
      </c>
      <c r="R1625" s="94" t="str">
        <f t="shared" si="177"/>
        <v>Produkte</v>
      </c>
      <c r="S1625" s="94" t="str">
        <f t="shared" si="178"/>
        <v>BUs</v>
      </c>
      <c r="T1625" s="94" t="str">
        <f t="shared" si="179"/>
        <v>Symptome</v>
      </c>
      <c r="U1625" s="93">
        <f>IFERROR(VLOOKUP(Abfalldokumentation!$W1625,Kennzahlen!S:U,3,FALSE)*Abfalldokumentation!$J1625,"0")</f>
        <v>27</v>
      </c>
      <c r="V1625" s="93" t="str">
        <f>IF(ISBLANK(A1625),VLOOKUP(Abfalldokumentation!$W1625,'Linien - BU'!R:S,2,FALSE),A1625)</f>
        <v>Verkauf</v>
      </c>
      <c r="W1625" s="95">
        <f t="shared" si="180"/>
        <v>29501085</v>
      </c>
      <c r="X1625" s="95">
        <f t="shared" si="181"/>
        <v>12</v>
      </c>
    </row>
    <row r="1626" spans="1:24" ht="30" customHeight="1" x14ac:dyDescent="0.25">
      <c r="A1626" s="50"/>
      <c r="B1626" s="72">
        <v>29501099</v>
      </c>
      <c r="C1626" s="51">
        <v>9</v>
      </c>
      <c r="D1626" s="51">
        <v>61</v>
      </c>
      <c r="E1626" s="52">
        <v>44508</v>
      </c>
      <c r="F1626" s="73"/>
      <c r="G1626" s="51"/>
      <c r="H1626" s="65" t="str">
        <f>IFERROR(VLOOKUP(Abfalldokumentation!$B1626,Artikel!A:C,3,FALSE),Abfalldokumentation!$B1626)</f>
        <v>ABS Simmentaler</v>
      </c>
      <c r="I1626" s="96" t="str">
        <f>VLOOKUP(V1626,'Linien - BU'!A:B,2,FALSE)</f>
        <v>BU4</v>
      </c>
      <c r="J1626" s="97">
        <f t="shared" si="175"/>
        <v>9</v>
      </c>
      <c r="K1626" s="98">
        <f>Abfalldokumentation!$E1626</f>
        <v>44508</v>
      </c>
      <c r="L1626" s="97" t="str">
        <f>IFERROR(IF(AND(OR(Abfalldokumentation!$I1626="BU3",Abfalldokumentation!$I1626="Verkauf"),Abfalldokumentation!$N1626="Schimmel",Abfalldokumentation!$O1626="keinen Abnehmer/kein Schälpersonal"),"Div. Zipfel, ES ohne Verwendung",VLOOKUP(Abfalldokumentation!$M1626,Produktgruppen!A:B,2,FALSE)),"-")</f>
        <v>ABS</v>
      </c>
      <c r="M1626" s="99" t="str">
        <f>IFERROR(VLOOKUP(Abfalldokumentation!$W1626,Artikel!A:C,3,FALSE),Abfalldokumentation!$W1626)</f>
        <v>ABS Simmentaler</v>
      </c>
      <c r="N1626" s="99" t="str">
        <f>VLOOKUP(D1626,'Liste Gründe'!A:D,2,FALSE)</f>
        <v>keinen Verwendungszweck</v>
      </c>
      <c r="O1626" s="98" t="str">
        <f>IF(ISBLANK(F1626),VLOOKUP(Abfalldokumentation!$X1626,'Liste Gründe'!A:D,3,FALSE),F1626)</f>
        <v>keinen Verwendungszweck</v>
      </c>
      <c r="P1626" s="99" t="str">
        <f>IF(ISBLANK(Abfalldokumentation!$G1626),"-",Abfalldokumentation!$G1626)</f>
        <v>-</v>
      </c>
      <c r="Q1626" s="99">
        <f t="shared" si="176"/>
        <v>45</v>
      </c>
      <c r="R1626" s="100" t="str">
        <f t="shared" si="177"/>
        <v>Produkte</v>
      </c>
      <c r="S1626" s="100" t="str">
        <f t="shared" si="178"/>
        <v>BUs</v>
      </c>
      <c r="T1626" s="100" t="str">
        <f t="shared" si="179"/>
        <v>Symptome</v>
      </c>
      <c r="U1626" s="99">
        <f>IFERROR(VLOOKUP(Abfalldokumentation!$W1626,Kennzahlen!S:U,3,FALSE)*Abfalldokumentation!$J1626,"0")</f>
        <v>0.09</v>
      </c>
      <c r="V1626" s="99" t="str">
        <f>IF(ISBLANK(A1626),VLOOKUP(Abfalldokumentation!$W1626,'Linien - BU'!R:S,2,FALSE),A1626)</f>
        <v>BU4</v>
      </c>
      <c r="W1626" s="95">
        <f t="shared" si="180"/>
        <v>29501099</v>
      </c>
      <c r="X1626" s="95">
        <f t="shared" si="181"/>
        <v>61</v>
      </c>
    </row>
    <row r="1627" spans="1:24" ht="30" customHeight="1" x14ac:dyDescent="0.25">
      <c r="A1627" s="56"/>
      <c r="B1627" s="74">
        <v>29501101</v>
      </c>
      <c r="C1627" s="57">
        <v>16</v>
      </c>
      <c r="D1627" s="57">
        <v>61</v>
      </c>
      <c r="E1627" s="58">
        <v>44508</v>
      </c>
      <c r="F1627" s="75"/>
      <c r="G1627" s="57"/>
      <c r="H1627" s="66" t="str">
        <f>IFERROR(VLOOKUP(Abfalldokumentation!$B1627,Artikel!A:C,3,FALSE),Abfalldokumentation!$B1627)</f>
        <v>ABS BRIE-PAP</v>
      </c>
      <c r="I1627" s="90" t="str">
        <f>VLOOKUP(V1627,'Linien - BU'!A:B,2,FALSE)</f>
        <v>BU4</v>
      </c>
      <c r="J1627" s="91">
        <f t="shared" si="175"/>
        <v>16</v>
      </c>
      <c r="K1627" s="92">
        <f>Abfalldokumentation!$E1627</f>
        <v>44508</v>
      </c>
      <c r="L1627" s="91" t="str">
        <f>IFERROR(IF(AND(OR(Abfalldokumentation!$I1627="BU3",Abfalldokumentation!$I1627="Verkauf"),Abfalldokumentation!$N1627="Schimmel",Abfalldokumentation!$O1627="keinen Abnehmer/kein Schälpersonal"),"Div. Zipfel, ES ohne Verwendung",VLOOKUP(Abfalldokumentation!$M1627,Produktgruppen!A:B,2,FALSE)),"-")</f>
        <v>ABS</v>
      </c>
      <c r="M1627" s="93" t="str">
        <f>IFERROR(VLOOKUP(Abfalldokumentation!$W1627,Artikel!A:C,3,FALSE),Abfalldokumentation!$W1627)</f>
        <v>ABS BRIE-PAP</v>
      </c>
      <c r="N1627" s="93" t="str">
        <f>VLOOKUP(D1627,'Liste Gründe'!A:D,2,FALSE)</f>
        <v>keinen Verwendungszweck</v>
      </c>
      <c r="O1627" s="92" t="str">
        <f>IF(ISBLANK(F1627),VLOOKUP(Abfalldokumentation!$X1627,'Liste Gründe'!A:D,3,FALSE),F1627)</f>
        <v>keinen Verwendungszweck</v>
      </c>
      <c r="P1627" s="93" t="str">
        <f>IF(ISBLANK(Abfalldokumentation!$G1627),"-",Abfalldokumentation!$G1627)</f>
        <v>-</v>
      </c>
      <c r="Q1627" s="93">
        <f t="shared" si="176"/>
        <v>45</v>
      </c>
      <c r="R1627" s="94" t="str">
        <f t="shared" si="177"/>
        <v>Produkte</v>
      </c>
      <c r="S1627" s="94" t="str">
        <f t="shared" si="178"/>
        <v>BUs</v>
      </c>
      <c r="T1627" s="94" t="str">
        <f t="shared" si="179"/>
        <v>Symptome</v>
      </c>
      <c r="U1627" s="93">
        <f>IFERROR(VLOOKUP(Abfalldokumentation!$W1627,Kennzahlen!S:U,3,FALSE)*Abfalldokumentation!$J1627,"0")</f>
        <v>0.16</v>
      </c>
      <c r="V1627" s="93" t="str">
        <f>IF(ISBLANK(A1627),VLOOKUP(Abfalldokumentation!$W1627,'Linien - BU'!R:S,2,FALSE),A1627)</f>
        <v>BU4</v>
      </c>
      <c r="W1627" s="95">
        <f t="shared" si="180"/>
        <v>29501101</v>
      </c>
      <c r="X1627" s="95">
        <f t="shared" si="181"/>
        <v>61</v>
      </c>
    </row>
    <row r="1628" spans="1:24" ht="30" customHeight="1" x14ac:dyDescent="0.25">
      <c r="A1628" s="50"/>
      <c r="B1628" s="72">
        <v>29501105</v>
      </c>
      <c r="C1628" s="51">
        <v>5</v>
      </c>
      <c r="D1628" s="51">
        <v>12</v>
      </c>
      <c r="E1628" s="52">
        <v>44508</v>
      </c>
      <c r="F1628" s="73"/>
      <c r="G1628" s="51"/>
      <c r="H1628" s="65" t="str">
        <f>IFERROR(VLOOKUP(Abfalldokumentation!$B1628,Artikel!A:C,3,FALSE),Abfalldokumentation!$B1628)</f>
        <v>ABS GRÜN-PFEFF</v>
      </c>
      <c r="I1628" s="96" t="str">
        <f>VLOOKUP(V1628,'Linien - BU'!A:B,2,FALSE)</f>
        <v>BU3</v>
      </c>
      <c r="J1628" s="97">
        <f t="shared" si="175"/>
        <v>5</v>
      </c>
      <c r="K1628" s="98">
        <f>Abfalldokumentation!$E1628</f>
        <v>44508</v>
      </c>
      <c r="L1628" s="97" t="str">
        <f>IFERROR(IF(AND(OR(Abfalldokumentation!$I1628="BU3",Abfalldokumentation!$I1628="Verkauf"),Abfalldokumentation!$N1628="Schimmel",Abfalldokumentation!$O1628="keinen Abnehmer/kein Schälpersonal"),"Div. Zipfel, ES ohne Verwendung",VLOOKUP(Abfalldokumentation!$M1628,Produktgruppen!A:B,2,FALSE)),"-")</f>
        <v>-</v>
      </c>
      <c r="M1628" s="99" t="str">
        <f>IFERROR(VLOOKUP(Abfalldokumentation!$W1628,Artikel!A:C,3,FALSE),Abfalldokumentation!$W1628)</f>
        <v>ABS GRÜN-PFEFF</v>
      </c>
      <c r="N1628" s="99" t="str">
        <f>VLOOKUP(D1628,'Liste Gründe'!A:D,2,FALSE)</f>
        <v>Schimmel</v>
      </c>
      <c r="O1628" s="98" t="str">
        <f>IF(ISBLANK(F1628),VLOOKUP(Abfalldokumentation!$X1628,'Liste Gründe'!A:D,3,FALSE),F1628)</f>
        <v>Schimmel</v>
      </c>
      <c r="P1628" s="99" t="str">
        <f>IF(ISBLANK(Abfalldokumentation!$G1628),"-",Abfalldokumentation!$G1628)</f>
        <v>-</v>
      </c>
      <c r="Q1628" s="99">
        <f t="shared" si="176"/>
        <v>45</v>
      </c>
      <c r="R1628" s="100" t="str">
        <f t="shared" si="177"/>
        <v>Produkte</v>
      </c>
      <c r="S1628" s="100" t="str">
        <f t="shared" si="178"/>
        <v>BUs</v>
      </c>
      <c r="T1628" s="100" t="str">
        <f t="shared" si="179"/>
        <v>Symptome</v>
      </c>
      <c r="U1628" s="99">
        <f>IFERROR(VLOOKUP(Abfalldokumentation!$W1628,Kennzahlen!S:U,3,FALSE)*Abfalldokumentation!$J1628,"0")</f>
        <v>5.0000000000000001E-4</v>
      </c>
      <c r="V1628" s="99" t="str">
        <f>IF(ISBLANK(A1628),VLOOKUP(Abfalldokumentation!$W1628,'Linien - BU'!R:S,2,FALSE),A1628)</f>
        <v>BU3</v>
      </c>
      <c r="W1628" s="95">
        <f t="shared" si="180"/>
        <v>29501105</v>
      </c>
      <c r="X1628" s="95">
        <f t="shared" si="181"/>
        <v>12</v>
      </c>
    </row>
    <row r="1629" spans="1:24" ht="30" customHeight="1" x14ac:dyDescent="0.25">
      <c r="A1629" s="56"/>
      <c r="B1629" s="74">
        <v>29501105</v>
      </c>
      <c r="C1629" s="57">
        <v>4</v>
      </c>
      <c r="D1629" s="57">
        <v>12</v>
      </c>
      <c r="E1629" s="58">
        <v>44508</v>
      </c>
      <c r="F1629" s="75"/>
      <c r="G1629" s="57"/>
      <c r="H1629" s="66" t="str">
        <f>IFERROR(VLOOKUP(Abfalldokumentation!$B1629,Artikel!A:C,3,FALSE),Abfalldokumentation!$B1629)</f>
        <v>ABS GRÜN-PFEFF</v>
      </c>
      <c r="I1629" s="90" t="str">
        <f>VLOOKUP(V1629,'Linien - BU'!A:B,2,FALSE)</f>
        <v>BU3</v>
      </c>
      <c r="J1629" s="91">
        <f t="shared" si="175"/>
        <v>4</v>
      </c>
      <c r="K1629" s="92">
        <f>Abfalldokumentation!$E1629</f>
        <v>44508</v>
      </c>
      <c r="L1629" s="91" t="str">
        <f>IFERROR(IF(AND(OR(Abfalldokumentation!$I1629="BU3",Abfalldokumentation!$I1629="Verkauf"),Abfalldokumentation!$N1629="Schimmel",Abfalldokumentation!$O1629="keinen Abnehmer/kein Schälpersonal"),"Div. Zipfel, ES ohne Verwendung",VLOOKUP(Abfalldokumentation!$M1629,Produktgruppen!A:B,2,FALSE)),"-")</f>
        <v>-</v>
      </c>
      <c r="M1629" s="93" t="str">
        <f>IFERROR(VLOOKUP(Abfalldokumentation!$W1629,Artikel!A:C,3,FALSE),Abfalldokumentation!$W1629)</f>
        <v>ABS GRÜN-PFEFF</v>
      </c>
      <c r="N1629" s="93" t="str">
        <f>VLOOKUP(D1629,'Liste Gründe'!A:D,2,FALSE)</f>
        <v>Schimmel</v>
      </c>
      <c r="O1629" s="92" t="str">
        <f>IF(ISBLANK(F1629),VLOOKUP(Abfalldokumentation!$X1629,'Liste Gründe'!A:D,3,FALSE),F1629)</f>
        <v>Schimmel</v>
      </c>
      <c r="P1629" s="93" t="str">
        <f>IF(ISBLANK(Abfalldokumentation!$G1629),"-",Abfalldokumentation!$G1629)</f>
        <v>-</v>
      </c>
      <c r="Q1629" s="93">
        <f t="shared" si="176"/>
        <v>45</v>
      </c>
      <c r="R1629" s="94" t="str">
        <f t="shared" si="177"/>
        <v>Produkte</v>
      </c>
      <c r="S1629" s="94" t="str">
        <f t="shared" si="178"/>
        <v>BUs</v>
      </c>
      <c r="T1629" s="94" t="str">
        <f t="shared" si="179"/>
        <v>Symptome</v>
      </c>
      <c r="U1629" s="93">
        <f>IFERROR(VLOOKUP(Abfalldokumentation!$W1629,Kennzahlen!S:U,3,FALSE)*Abfalldokumentation!$J1629,"0")</f>
        <v>4.0000000000000002E-4</v>
      </c>
      <c r="V1629" s="93" t="str">
        <f>IF(ISBLANK(A1629),VLOOKUP(Abfalldokumentation!$W1629,'Linien - BU'!R:S,2,FALSE),A1629)</f>
        <v>BU3</v>
      </c>
      <c r="W1629" s="95">
        <f t="shared" si="180"/>
        <v>29501105</v>
      </c>
      <c r="X1629" s="95">
        <f t="shared" si="181"/>
        <v>12</v>
      </c>
    </row>
    <row r="1630" spans="1:24" ht="30" customHeight="1" x14ac:dyDescent="0.25">
      <c r="A1630" s="50"/>
      <c r="B1630" s="72">
        <v>29501110</v>
      </c>
      <c r="C1630" s="51">
        <v>10</v>
      </c>
      <c r="D1630" s="51">
        <v>12</v>
      </c>
      <c r="E1630" s="52">
        <v>44508</v>
      </c>
      <c r="F1630" s="73"/>
      <c r="G1630" s="51"/>
      <c r="H1630" s="65" t="str">
        <f>IFERROR(VLOOKUP(Abfalldokumentation!$B1630,Artikel!A:C,3,FALSE),Abfalldokumentation!$B1630)</f>
        <v>ABS LE-ROSÉ</v>
      </c>
      <c r="I1630" s="96" t="str">
        <f>VLOOKUP(V1630,'Linien - BU'!A:B,2,FALSE)</f>
        <v>BU3</v>
      </c>
      <c r="J1630" s="97">
        <f t="shared" si="175"/>
        <v>10</v>
      </c>
      <c r="K1630" s="98">
        <f>Abfalldokumentation!$E1630</f>
        <v>44508</v>
      </c>
      <c r="L1630" s="97" t="str">
        <f>IFERROR(IF(AND(OR(Abfalldokumentation!$I1630="BU3",Abfalldokumentation!$I1630="Verkauf"),Abfalldokumentation!$N1630="Schimmel",Abfalldokumentation!$O1630="keinen Abnehmer/kein Schälpersonal"),"Div. Zipfel, ES ohne Verwendung",VLOOKUP(Abfalldokumentation!$M1630,Produktgruppen!A:B,2,FALSE)),"-")</f>
        <v>-</v>
      </c>
      <c r="M1630" s="99" t="str">
        <f>IFERROR(VLOOKUP(Abfalldokumentation!$W1630,Artikel!A:C,3,FALSE),Abfalldokumentation!$W1630)</f>
        <v>ABS LE-ROSÉ</v>
      </c>
      <c r="N1630" s="99" t="str">
        <f>VLOOKUP(D1630,'Liste Gründe'!A:D,2,FALSE)</f>
        <v>Schimmel</v>
      </c>
      <c r="O1630" s="98" t="str">
        <f>IF(ISBLANK(F1630),VLOOKUP(Abfalldokumentation!$X1630,'Liste Gründe'!A:D,3,FALSE),F1630)</f>
        <v>Schimmel</v>
      </c>
      <c r="P1630" s="99" t="str">
        <f>IF(ISBLANK(Abfalldokumentation!$G1630),"-",Abfalldokumentation!$G1630)</f>
        <v>-</v>
      </c>
      <c r="Q1630" s="99">
        <f t="shared" si="176"/>
        <v>45</v>
      </c>
      <c r="R1630" s="100" t="str">
        <f t="shared" si="177"/>
        <v>Produkte</v>
      </c>
      <c r="S1630" s="100" t="str">
        <f t="shared" si="178"/>
        <v>BUs</v>
      </c>
      <c r="T1630" s="100" t="str">
        <f t="shared" si="179"/>
        <v>Symptome</v>
      </c>
      <c r="U1630" s="99" t="str">
        <f>IFERROR(VLOOKUP(Abfalldokumentation!$W1630,Kennzahlen!S:U,3,FALSE)*Abfalldokumentation!$J1630,"0")</f>
        <v>0</v>
      </c>
      <c r="V1630" s="99" t="str">
        <f>IF(ISBLANK(A1630),VLOOKUP(Abfalldokumentation!$W1630,'Linien - BU'!R:S,2,FALSE),A1630)</f>
        <v>BU3</v>
      </c>
      <c r="W1630" s="95">
        <f t="shared" si="180"/>
        <v>29501110</v>
      </c>
      <c r="X1630" s="95">
        <f t="shared" si="181"/>
        <v>12</v>
      </c>
    </row>
    <row r="1631" spans="1:24" ht="30" customHeight="1" x14ac:dyDescent="0.25">
      <c r="A1631" s="56"/>
      <c r="B1631" s="74">
        <v>29501110</v>
      </c>
      <c r="C1631" s="57">
        <v>14</v>
      </c>
      <c r="D1631" s="57">
        <v>12</v>
      </c>
      <c r="E1631" s="58">
        <v>44508</v>
      </c>
      <c r="F1631" s="75"/>
      <c r="G1631" s="57"/>
      <c r="H1631" s="66" t="str">
        <f>IFERROR(VLOOKUP(Abfalldokumentation!$B1631,Artikel!A:C,3,FALSE),Abfalldokumentation!$B1631)</f>
        <v>ABS LE-ROSÉ</v>
      </c>
      <c r="I1631" s="90" t="str">
        <f>VLOOKUP(V1631,'Linien - BU'!A:B,2,FALSE)</f>
        <v>BU3</v>
      </c>
      <c r="J1631" s="91">
        <f t="shared" si="175"/>
        <v>14</v>
      </c>
      <c r="K1631" s="92">
        <f>Abfalldokumentation!$E1631</f>
        <v>44508</v>
      </c>
      <c r="L1631" s="91" t="str">
        <f>IFERROR(IF(AND(OR(Abfalldokumentation!$I1631="BU3",Abfalldokumentation!$I1631="Verkauf"),Abfalldokumentation!$N1631="Schimmel",Abfalldokumentation!$O1631="keinen Abnehmer/kein Schälpersonal"),"Div. Zipfel, ES ohne Verwendung",VLOOKUP(Abfalldokumentation!$M1631,Produktgruppen!A:B,2,FALSE)),"-")</f>
        <v>-</v>
      </c>
      <c r="M1631" s="93" t="str">
        <f>IFERROR(VLOOKUP(Abfalldokumentation!$W1631,Artikel!A:C,3,FALSE),Abfalldokumentation!$W1631)</f>
        <v>ABS LE-ROSÉ</v>
      </c>
      <c r="N1631" s="93" t="str">
        <f>VLOOKUP(D1631,'Liste Gründe'!A:D,2,FALSE)</f>
        <v>Schimmel</v>
      </c>
      <c r="O1631" s="92" t="str">
        <f>IF(ISBLANK(F1631),VLOOKUP(Abfalldokumentation!$X1631,'Liste Gründe'!A:D,3,FALSE),F1631)</f>
        <v>Schimmel</v>
      </c>
      <c r="P1631" s="93" t="str">
        <f>IF(ISBLANK(Abfalldokumentation!$G1631),"-",Abfalldokumentation!$G1631)</f>
        <v>-</v>
      </c>
      <c r="Q1631" s="93">
        <f t="shared" si="176"/>
        <v>45</v>
      </c>
      <c r="R1631" s="94" t="str">
        <f t="shared" si="177"/>
        <v>Produkte</v>
      </c>
      <c r="S1631" s="94" t="str">
        <f t="shared" si="178"/>
        <v>BUs</v>
      </c>
      <c r="T1631" s="94" t="str">
        <f t="shared" si="179"/>
        <v>Symptome</v>
      </c>
      <c r="U1631" s="93" t="str">
        <f>IFERROR(VLOOKUP(Abfalldokumentation!$W1631,Kennzahlen!S:U,3,FALSE)*Abfalldokumentation!$J1631,"0")</f>
        <v>0</v>
      </c>
      <c r="V1631" s="93" t="str">
        <f>IF(ISBLANK(A1631),VLOOKUP(Abfalldokumentation!$W1631,'Linien - BU'!R:S,2,FALSE),A1631)</f>
        <v>BU3</v>
      </c>
      <c r="W1631" s="95">
        <f t="shared" si="180"/>
        <v>29501110</v>
      </c>
      <c r="X1631" s="95">
        <f t="shared" si="181"/>
        <v>12</v>
      </c>
    </row>
    <row r="1632" spans="1:24" ht="30" customHeight="1" x14ac:dyDescent="0.25">
      <c r="A1632" s="50"/>
      <c r="B1632" s="72">
        <v>29501110</v>
      </c>
      <c r="C1632" s="51">
        <v>20</v>
      </c>
      <c r="D1632" s="51">
        <v>12</v>
      </c>
      <c r="E1632" s="52">
        <v>44508</v>
      </c>
      <c r="F1632" s="73"/>
      <c r="G1632" s="51"/>
      <c r="H1632" s="65" t="str">
        <f>IFERROR(VLOOKUP(Abfalldokumentation!$B1632,Artikel!A:C,3,FALSE),Abfalldokumentation!$B1632)</f>
        <v>ABS LE-ROSÉ</v>
      </c>
      <c r="I1632" s="96" t="str">
        <f>VLOOKUP(V1632,'Linien - BU'!A:B,2,FALSE)</f>
        <v>BU3</v>
      </c>
      <c r="J1632" s="97">
        <f t="shared" si="175"/>
        <v>20</v>
      </c>
      <c r="K1632" s="98">
        <f>Abfalldokumentation!$E1632</f>
        <v>44508</v>
      </c>
      <c r="L1632" s="97" t="str">
        <f>IFERROR(IF(AND(OR(Abfalldokumentation!$I1632="BU3",Abfalldokumentation!$I1632="Verkauf"),Abfalldokumentation!$N1632="Schimmel",Abfalldokumentation!$O1632="keinen Abnehmer/kein Schälpersonal"),"Div. Zipfel, ES ohne Verwendung",VLOOKUP(Abfalldokumentation!$M1632,Produktgruppen!A:B,2,FALSE)),"-")</f>
        <v>-</v>
      </c>
      <c r="M1632" s="99" t="str">
        <f>IFERROR(VLOOKUP(Abfalldokumentation!$W1632,Artikel!A:C,3,FALSE),Abfalldokumentation!$W1632)</f>
        <v>ABS LE-ROSÉ</v>
      </c>
      <c r="N1632" s="99" t="str">
        <f>VLOOKUP(D1632,'Liste Gründe'!A:D,2,FALSE)</f>
        <v>Schimmel</v>
      </c>
      <c r="O1632" s="98" t="str">
        <f>IF(ISBLANK(F1632),VLOOKUP(Abfalldokumentation!$X1632,'Liste Gründe'!A:D,3,FALSE),F1632)</f>
        <v>Schimmel</v>
      </c>
      <c r="P1632" s="99" t="str">
        <f>IF(ISBLANK(Abfalldokumentation!$G1632),"-",Abfalldokumentation!$G1632)</f>
        <v>-</v>
      </c>
      <c r="Q1632" s="99">
        <f t="shared" si="176"/>
        <v>45</v>
      </c>
      <c r="R1632" s="100" t="str">
        <f t="shared" si="177"/>
        <v>Produkte</v>
      </c>
      <c r="S1632" s="100" t="str">
        <f t="shared" si="178"/>
        <v>BUs</v>
      </c>
      <c r="T1632" s="100" t="str">
        <f t="shared" si="179"/>
        <v>Symptome</v>
      </c>
      <c r="U1632" s="99" t="str">
        <f>IFERROR(VLOOKUP(Abfalldokumentation!$W1632,Kennzahlen!S:U,3,FALSE)*Abfalldokumentation!$J1632,"0")</f>
        <v>0</v>
      </c>
      <c r="V1632" s="99" t="str">
        <f>IF(ISBLANK(A1632),VLOOKUP(Abfalldokumentation!$W1632,'Linien - BU'!R:S,2,FALSE),A1632)</f>
        <v>BU3</v>
      </c>
      <c r="W1632" s="95">
        <f t="shared" si="180"/>
        <v>29501110</v>
      </c>
      <c r="X1632" s="95">
        <f t="shared" si="181"/>
        <v>12</v>
      </c>
    </row>
    <row r="1633" spans="1:24" ht="30" customHeight="1" x14ac:dyDescent="0.25">
      <c r="A1633" s="56"/>
      <c r="B1633" s="74">
        <v>29501110</v>
      </c>
      <c r="C1633" s="57">
        <v>13</v>
      </c>
      <c r="D1633" s="57">
        <v>12</v>
      </c>
      <c r="E1633" s="58">
        <v>44508</v>
      </c>
      <c r="F1633" s="75"/>
      <c r="G1633" s="57"/>
      <c r="H1633" s="66" t="str">
        <f>IFERROR(VLOOKUP(Abfalldokumentation!$B1633,Artikel!A:C,3,FALSE),Abfalldokumentation!$B1633)</f>
        <v>ABS LE-ROSÉ</v>
      </c>
      <c r="I1633" s="90" t="str">
        <f>VLOOKUP(V1633,'Linien - BU'!A:B,2,FALSE)</f>
        <v>BU3</v>
      </c>
      <c r="J1633" s="91">
        <f t="shared" si="175"/>
        <v>13</v>
      </c>
      <c r="K1633" s="92">
        <f>Abfalldokumentation!$E1633</f>
        <v>44508</v>
      </c>
      <c r="L1633" s="91" t="str">
        <f>IFERROR(IF(AND(OR(Abfalldokumentation!$I1633="BU3",Abfalldokumentation!$I1633="Verkauf"),Abfalldokumentation!$N1633="Schimmel",Abfalldokumentation!$O1633="keinen Abnehmer/kein Schälpersonal"),"Div. Zipfel, ES ohne Verwendung",VLOOKUP(Abfalldokumentation!$M1633,Produktgruppen!A:B,2,FALSE)),"-")</f>
        <v>-</v>
      </c>
      <c r="M1633" s="93" t="str">
        <f>IFERROR(VLOOKUP(Abfalldokumentation!$W1633,Artikel!A:C,3,FALSE),Abfalldokumentation!$W1633)</f>
        <v>ABS LE-ROSÉ</v>
      </c>
      <c r="N1633" s="93" t="str">
        <f>VLOOKUP(D1633,'Liste Gründe'!A:D,2,FALSE)</f>
        <v>Schimmel</v>
      </c>
      <c r="O1633" s="92" t="str">
        <f>IF(ISBLANK(F1633),VLOOKUP(Abfalldokumentation!$X1633,'Liste Gründe'!A:D,3,FALSE),F1633)</f>
        <v>Schimmel</v>
      </c>
      <c r="P1633" s="93" t="str">
        <f>IF(ISBLANK(Abfalldokumentation!$G1633),"-",Abfalldokumentation!$G1633)</f>
        <v>-</v>
      </c>
      <c r="Q1633" s="93">
        <f t="shared" si="176"/>
        <v>45</v>
      </c>
      <c r="R1633" s="94" t="str">
        <f t="shared" si="177"/>
        <v>Produkte</v>
      </c>
      <c r="S1633" s="94" t="str">
        <f t="shared" si="178"/>
        <v>BUs</v>
      </c>
      <c r="T1633" s="94" t="str">
        <f t="shared" si="179"/>
        <v>Symptome</v>
      </c>
      <c r="U1633" s="93" t="str">
        <f>IFERROR(VLOOKUP(Abfalldokumentation!$W1633,Kennzahlen!S:U,3,FALSE)*Abfalldokumentation!$J1633,"0")</f>
        <v>0</v>
      </c>
      <c r="V1633" s="93" t="str">
        <f>IF(ISBLANK(A1633),VLOOKUP(Abfalldokumentation!$W1633,'Linien - BU'!R:S,2,FALSE),A1633)</f>
        <v>BU3</v>
      </c>
      <c r="W1633" s="95">
        <f t="shared" si="180"/>
        <v>29501110</v>
      </c>
      <c r="X1633" s="95">
        <f t="shared" si="181"/>
        <v>12</v>
      </c>
    </row>
    <row r="1634" spans="1:24" ht="30" customHeight="1" x14ac:dyDescent="0.25">
      <c r="A1634" s="50"/>
      <c r="B1634" s="72">
        <v>29900003</v>
      </c>
      <c r="C1634" s="51">
        <v>69</v>
      </c>
      <c r="D1634" s="51">
        <v>12</v>
      </c>
      <c r="E1634" s="52">
        <v>44508</v>
      </c>
      <c r="F1634" s="73"/>
      <c r="G1634" s="51"/>
      <c r="H1634" s="65" t="str">
        <f>IFERROR(VLOOKUP(Abfalldokumentation!$B1634,Artikel!A:C,3,FALSE),Abfalldokumentation!$B1634)</f>
        <v>VOS VEG-SCH WÜRZIG</v>
      </c>
      <c r="I1634" s="96" t="str">
        <f>VLOOKUP(V1634,'Linien - BU'!A:B,2,FALSE)</f>
        <v>BU3</v>
      </c>
      <c r="J1634" s="97">
        <f t="shared" si="175"/>
        <v>69</v>
      </c>
      <c r="K1634" s="98">
        <f>Abfalldokumentation!$E1634</f>
        <v>44508</v>
      </c>
      <c r="L1634" s="97" t="str">
        <f>IFERROR(IF(AND(OR(Abfalldokumentation!$I1634="BU3",Abfalldokumentation!$I1634="Verkauf"),Abfalldokumentation!$N1634="Schimmel",Abfalldokumentation!$O1634="keinen Abnehmer/kein Schälpersonal"),"Div. Zipfel, ES ohne Verwendung",VLOOKUP(Abfalldokumentation!$M1634,Produktgruppen!A:B,2,FALSE)),"-")</f>
        <v>vegan</v>
      </c>
      <c r="M1634" s="99" t="str">
        <f>IFERROR(VLOOKUP(Abfalldokumentation!$W1634,Artikel!A:C,3,FALSE),Abfalldokumentation!$W1634)</f>
        <v>VOS VEG-SCH WÜRZIG</v>
      </c>
      <c r="N1634" s="99" t="str">
        <f>VLOOKUP(D1634,'Liste Gründe'!A:D,2,FALSE)</f>
        <v>Schimmel</v>
      </c>
      <c r="O1634" s="98" t="str">
        <f>IF(ISBLANK(F1634),VLOOKUP(Abfalldokumentation!$X1634,'Liste Gründe'!A:D,3,FALSE),F1634)</f>
        <v>Schimmel</v>
      </c>
      <c r="P1634" s="99" t="str">
        <f>IF(ISBLANK(Abfalldokumentation!$G1634),"-",Abfalldokumentation!$G1634)</f>
        <v>-</v>
      </c>
      <c r="Q1634" s="99">
        <f t="shared" si="176"/>
        <v>45</v>
      </c>
      <c r="R1634" s="100" t="str">
        <f t="shared" si="177"/>
        <v>Produkte</v>
      </c>
      <c r="S1634" s="100" t="str">
        <f t="shared" si="178"/>
        <v>BUs</v>
      </c>
      <c r="T1634" s="100" t="str">
        <f t="shared" si="179"/>
        <v>Symptome</v>
      </c>
      <c r="U1634" s="99">
        <f>IFERROR(VLOOKUP(Abfalldokumentation!$W1634,Kennzahlen!S:U,3,FALSE)*Abfalldokumentation!$J1634,"0")</f>
        <v>34.5</v>
      </c>
      <c r="V1634" s="99" t="str">
        <f>IF(ISBLANK(A1634),VLOOKUP(Abfalldokumentation!$W1634,'Linien - BU'!R:S,2,FALSE),A1634)</f>
        <v>BU3</v>
      </c>
      <c r="W1634" s="95">
        <f t="shared" si="180"/>
        <v>29900003</v>
      </c>
      <c r="X1634" s="95">
        <f t="shared" si="181"/>
        <v>12</v>
      </c>
    </row>
    <row r="1635" spans="1:24" ht="30" customHeight="1" x14ac:dyDescent="0.25">
      <c r="A1635" s="56"/>
      <c r="B1635" s="74">
        <v>49500084</v>
      </c>
      <c r="C1635" s="57">
        <v>270</v>
      </c>
      <c r="D1635" s="57">
        <v>12</v>
      </c>
      <c r="E1635" s="58">
        <v>44508</v>
      </c>
      <c r="F1635" s="75"/>
      <c r="G1635" s="57"/>
      <c r="H1635" s="66" t="str">
        <f>IFERROR(VLOOKUP(Abfalldokumentation!$B1635,Artikel!A:C,3,FALSE),Abfalldokumentation!$B1635)</f>
        <v>VOS GRW-KRÄU-VAKU</v>
      </c>
      <c r="I1635" s="90" t="str">
        <f>VLOOKUP(V1635,'Linien - BU'!A:B,2,FALSE)</f>
        <v>BU3</v>
      </c>
      <c r="J1635" s="91">
        <f t="shared" si="175"/>
        <v>270</v>
      </c>
      <c r="K1635" s="92">
        <f>Abfalldokumentation!$E1635</f>
        <v>44508</v>
      </c>
      <c r="L1635" s="91" t="str">
        <f>IFERROR(IF(AND(OR(Abfalldokumentation!$I1635="BU3",Abfalldokumentation!$I1635="Verkauf"),Abfalldokumentation!$N1635="Schimmel",Abfalldokumentation!$O1635="keinen Abnehmer/kein Schälpersonal"),"Div. Zipfel, ES ohne Verwendung",VLOOKUP(Abfalldokumentation!$M1635,Produktgruppen!A:B,2,FALSE)),"-")</f>
        <v>Vorschmelz</v>
      </c>
      <c r="M1635" s="93" t="str">
        <f>IFERROR(VLOOKUP(Abfalldokumentation!$W1635,Artikel!A:C,3,FALSE),Abfalldokumentation!$W1635)</f>
        <v>VOS GRW-KRÄU-VAKU</v>
      </c>
      <c r="N1635" s="93" t="str">
        <f>VLOOKUP(D1635,'Liste Gründe'!A:D,2,FALSE)</f>
        <v>Schimmel</v>
      </c>
      <c r="O1635" s="92" t="str">
        <f>IF(ISBLANK(F1635),VLOOKUP(Abfalldokumentation!$X1635,'Liste Gründe'!A:D,3,FALSE),F1635)</f>
        <v>Schimmel</v>
      </c>
      <c r="P1635" s="93" t="str">
        <f>IF(ISBLANK(Abfalldokumentation!$G1635),"-",Abfalldokumentation!$G1635)</f>
        <v>-</v>
      </c>
      <c r="Q1635" s="93">
        <f t="shared" si="176"/>
        <v>45</v>
      </c>
      <c r="R1635" s="94" t="str">
        <f t="shared" si="177"/>
        <v>Produkte</v>
      </c>
      <c r="S1635" s="94" t="str">
        <f t="shared" si="178"/>
        <v>BUs</v>
      </c>
      <c r="T1635" s="94" t="str">
        <f t="shared" si="179"/>
        <v>Symptome</v>
      </c>
      <c r="U1635" s="93">
        <f>IFERROR(VLOOKUP(Abfalldokumentation!$W1635,Kennzahlen!S:U,3,FALSE)*Abfalldokumentation!$J1635,"0")</f>
        <v>138.78</v>
      </c>
      <c r="V1635" s="93" t="str">
        <f>IF(ISBLANK(A1635),VLOOKUP(Abfalldokumentation!$W1635,'Linien - BU'!R:S,2,FALSE),A1635)</f>
        <v>BU3</v>
      </c>
      <c r="W1635" s="95">
        <f t="shared" si="180"/>
        <v>49500084</v>
      </c>
      <c r="X1635" s="95">
        <f t="shared" si="181"/>
        <v>12</v>
      </c>
    </row>
    <row r="1636" spans="1:24" ht="30" customHeight="1" x14ac:dyDescent="0.25">
      <c r="A1636" s="50"/>
      <c r="B1636" s="72">
        <v>49500089</v>
      </c>
      <c r="C1636" s="51">
        <v>250</v>
      </c>
      <c r="D1636" s="51">
        <v>12</v>
      </c>
      <c r="E1636" s="52">
        <v>44508</v>
      </c>
      <c r="F1636" s="73"/>
      <c r="G1636" s="51"/>
      <c r="H1636" s="65" t="str">
        <f>IFERROR(VLOOKUP(Abfalldokumentation!$B1636,Artikel!A:C,3,FALSE),Abfalldokumentation!$B1636)</f>
        <v>VOS RW-NATUR-NAT-VAKU</v>
      </c>
      <c r="I1636" s="96" t="str">
        <f>VLOOKUP(V1636,'Linien - BU'!A:B,2,FALSE)</f>
        <v>BU3</v>
      </c>
      <c r="J1636" s="97">
        <f t="shared" si="175"/>
        <v>250</v>
      </c>
      <c r="K1636" s="98">
        <f>Abfalldokumentation!$E1636</f>
        <v>44508</v>
      </c>
      <c r="L1636" s="97" t="str">
        <f>IFERROR(IF(AND(OR(Abfalldokumentation!$I1636="BU3",Abfalldokumentation!$I1636="Verkauf"),Abfalldokumentation!$N1636="Schimmel",Abfalldokumentation!$O1636="keinen Abnehmer/kein Schälpersonal"),"Div. Zipfel, ES ohne Verwendung",VLOOKUP(Abfalldokumentation!$M1636,Produktgruppen!A:B,2,FALSE)),"-")</f>
        <v>Vorschmelz</v>
      </c>
      <c r="M1636" s="99" t="str">
        <f>IFERROR(VLOOKUP(Abfalldokumentation!$W1636,Artikel!A:C,3,FALSE),Abfalldokumentation!$W1636)</f>
        <v>VOS RW-NATUR-NAT-VAKU</v>
      </c>
      <c r="N1636" s="99" t="str">
        <f>VLOOKUP(D1636,'Liste Gründe'!A:D,2,FALSE)</f>
        <v>Schimmel</v>
      </c>
      <c r="O1636" s="98" t="str">
        <f>IF(ISBLANK(F1636),VLOOKUP(Abfalldokumentation!$X1636,'Liste Gründe'!A:D,3,FALSE),F1636)</f>
        <v>Schimmel</v>
      </c>
      <c r="P1636" s="99" t="str">
        <f>IF(ISBLANK(Abfalldokumentation!$G1636),"-",Abfalldokumentation!$G1636)</f>
        <v>-</v>
      </c>
      <c r="Q1636" s="99">
        <f t="shared" si="176"/>
        <v>45</v>
      </c>
      <c r="R1636" s="100" t="str">
        <f t="shared" si="177"/>
        <v>Produkte</v>
      </c>
      <c r="S1636" s="100" t="str">
        <f t="shared" si="178"/>
        <v>BUs</v>
      </c>
      <c r="T1636" s="100" t="str">
        <f t="shared" si="179"/>
        <v>Symptome</v>
      </c>
      <c r="U1636" s="99">
        <f>IFERROR(VLOOKUP(Abfalldokumentation!$W1636,Kennzahlen!S:U,3,FALSE)*Abfalldokumentation!$J1636,"0")</f>
        <v>128.5</v>
      </c>
      <c r="V1636" s="99" t="str">
        <f>IF(ISBLANK(A1636),VLOOKUP(Abfalldokumentation!$W1636,'Linien - BU'!R:S,2,FALSE),A1636)</f>
        <v>L16</v>
      </c>
      <c r="W1636" s="95">
        <f t="shared" si="180"/>
        <v>49500089</v>
      </c>
      <c r="X1636" s="95">
        <f t="shared" si="181"/>
        <v>12</v>
      </c>
    </row>
    <row r="1637" spans="1:24" ht="30" customHeight="1" x14ac:dyDescent="0.25">
      <c r="A1637" s="56"/>
      <c r="B1637" s="74">
        <v>49500205</v>
      </c>
      <c r="C1637" s="57">
        <v>225</v>
      </c>
      <c r="D1637" s="57">
        <v>12</v>
      </c>
      <c r="E1637" s="58">
        <v>44508</v>
      </c>
      <c r="F1637" s="75"/>
      <c r="G1637" s="57"/>
      <c r="H1637" s="66" t="str">
        <f>IFERROR(VLOOKUP(Abfalldokumentation!$B1637,Artikel!A:C,3,FALSE),Abfalldokumentation!$B1637)</f>
        <v>VOS GRW-CHILI-NAT-VAKU</v>
      </c>
      <c r="I1637" s="90" t="str">
        <f>VLOOKUP(V1637,'Linien - BU'!A:B,2,FALSE)</f>
        <v>BU3</v>
      </c>
      <c r="J1637" s="91">
        <f t="shared" si="175"/>
        <v>225</v>
      </c>
      <c r="K1637" s="92">
        <f>Abfalldokumentation!$E1637</f>
        <v>44508</v>
      </c>
      <c r="L1637" s="91" t="str">
        <f>IFERROR(IF(AND(OR(Abfalldokumentation!$I1637="BU3",Abfalldokumentation!$I1637="Verkauf"),Abfalldokumentation!$N1637="Schimmel",Abfalldokumentation!$O1637="keinen Abnehmer/kein Schälpersonal"),"Div. Zipfel, ES ohne Verwendung",VLOOKUP(Abfalldokumentation!$M1637,Produktgruppen!A:B,2,FALSE)),"-")</f>
        <v>Vorschmelz</v>
      </c>
      <c r="M1637" s="93" t="str">
        <f>IFERROR(VLOOKUP(Abfalldokumentation!$W1637,Artikel!A:C,3,FALSE),Abfalldokumentation!$W1637)</f>
        <v>VOS GRW-CHILI-NAT-VAKU</v>
      </c>
      <c r="N1637" s="93" t="str">
        <f>VLOOKUP(D1637,'Liste Gründe'!A:D,2,FALSE)</f>
        <v>Schimmel</v>
      </c>
      <c r="O1637" s="92" t="str">
        <f>IF(ISBLANK(F1637),VLOOKUP(Abfalldokumentation!$X1637,'Liste Gründe'!A:D,3,FALSE),F1637)</f>
        <v>Schimmel</v>
      </c>
      <c r="P1637" s="93" t="str">
        <f>IF(ISBLANK(Abfalldokumentation!$G1637),"-",Abfalldokumentation!$G1637)</f>
        <v>-</v>
      </c>
      <c r="Q1637" s="93">
        <f t="shared" si="176"/>
        <v>45</v>
      </c>
      <c r="R1637" s="94" t="str">
        <f t="shared" si="177"/>
        <v>Produkte</v>
      </c>
      <c r="S1637" s="94" t="str">
        <f t="shared" si="178"/>
        <v>BUs</v>
      </c>
      <c r="T1637" s="94" t="str">
        <f t="shared" si="179"/>
        <v>Symptome</v>
      </c>
      <c r="U1637" s="93">
        <f>IFERROR(VLOOKUP(Abfalldokumentation!$W1637,Kennzahlen!S:U,3,FALSE)*Abfalldokumentation!$J1637,"0")</f>
        <v>115.65</v>
      </c>
      <c r="V1637" s="93" t="str">
        <f>IF(ISBLANK(A1637),VLOOKUP(Abfalldokumentation!$W1637,'Linien - BU'!R:S,2,FALSE),A1637)</f>
        <v>BU3</v>
      </c>
      <c r="W1637" s="95">
        <f t="shared" si="180"/>
        <v>49500205</v>
      </c>
      <c r="X1637" s="95">
        <f t="shared" si="181"/>
        <v>12</v>
      </c>
    </row>
    <row r="1638" spans="1:24" ht="30" customHeight="1" x14ac:dyDescent="0.25">
      <c r="A1638" s="50"/>
      <c r="B1638" s="51">
        <v>23500369</v>
      </c>
      <c r="C1638" s="51">
        <v>60</v>
      </c>
      <c r="D1638" s="51">
        <v>60</v>
      </c>
      <c r="E1638" s="52">
        <v>44509</v>
      </c>
      <c r="F1638" s="73"/>
      <c r="G1638" s="51"/>
      <c r="H1638" s="65" t="str">
        <f>IFERROR(VLOOKUP(Abfalldokumentation!$B1638,Artikel!A:C,3,FALSE),Abfalldokumentation!$B1638)</f>
        <v>RW NATUR-NAT SCHÄLEN</v>
      </c>
      <c r="I1638" s="96" t="str">
        <f>VLOOKUP(V1638,'Linien - BU'!A:B,2,FALSE)</f>
        <v>BU1</v>
      </c>
      <c r="J1638" s="97">
        <f t="shared" si="175"/>
        <v>60</v>
      </c>
      <c r="K1638" s="98">
        <f>Abfalldokumentation!$E1638</f>
        <v>44509</v>
      </c>
      <c r="L1638" s="97" t="str">
        <f>IFERROR(IF(AND(OR(Abfalldokumentation!$I1638="BU3",Abfalldokumentation!$I1638="Verkauf"),Abfalldokumentation!$N1638="Schimmel",Abfalldokumentation!$O1638="keinen Abnehmer/kein Schälpersonal"),"Div. Zipfel, ES ohne Verwendung",VLOOKUP(Abfalldokumentation!$M1638,Produktgruppen!A:B,2,FALSE)),"-")</f>
        <v>-</v>
      </c>
      <c r="M1638" s="99" t="str">
        <f>IFERROR(VLOOKUP(Abfalldokumentation!$W1638,Artikel!A:C,3,FALSE),Abfalldokumentation!$W1638)</f>
        <v>RW NATUR-NAT SCHÄLEN</v>
      </c>
      <c r="N1638" s="99" t="str">
        <f>VLOOKUP(D1638,'Liste Gründe'!A:D,2,FALSE)</f>
        <v>Rest</v>
      </c>
      <c r="O1638" s="98" t="str">
        <f>IF(ISBLANK(F1638),VLOOKUP(Abfalldokumentation!$X1638,'Liste Gründe'!A:D,3,FALSE),F1638)</f>
        <v>geschälte Rinde</v>
      </c>
      <c r="P1638" s="99" t="str">
        <f>IF(ISBLANK(Abfalldokumentation!$G1638),"-",Abfalldokumentation!$G1638)</f>
        <v>-</v>
      </c>
      <c r="Q1638" s="99">
        <f t="shared" si="176"/>
        <v>45</v>
      </c>
      <c r="R1638" s="100" t="str">
        <f t="shared" si="177"/>
        <v>Produkte</v>
      </c>
      <c r="S1638" s="100" t="str">
        <f t="shared" si="178"/>
        <v>BUs</v>
      </c>
      <c r="T1638" s="100" t="str">
        <f t="shared" si="179"/>
        <v>Symptome</v>
      </c>
      <c r="U1638" s="99" t="str">
        <f>IFERROR(VLOOKUP(Abfalldokumentation!$W1638,Kennzahlen!S:U,3,FALSE)*Abfalldokumentation!$J1638,"0")</f>
        <v>0</v>
      </c>
      <c r="V1638" s="99" t="str">
        <f>IF(ISBLANK(A1638),VLOOKUP(Abfalldokumentation!$W1638,'Linien - BU'!R:S,2,FALSE),A1638)</f>
        <v>RWV</v>
      </c>
      <c r="W1638" s="95">
        <f t="shared" si="180"/>
        <v>23500369</v>
      </c>
      <c r="X1638" s="95">
        <f t="shared" si="181"/>
        <v>60</v>
      </c>
    </row>
    <row r="1639" spans="1:24" ht="30" customHeight="1" x14ac:dyDescent="0.25">
      <c r="A1639" s="56"/>
      <c r="B1639" s="57" t="s">
        <v>36</v>
      </c>
      <c r="C1639" s="57">
        <v>6</v>
      </c>
      <c r="D1639" s="57">
        <v>74</v>
      </c>
      <c r="E1639" s="58">
        <v>44509</v>
      </c>
      <c r="F1639" s="75"/>
      <c r="G1639" s="57"/>
      <c r="H1639" s="66" t="str">
        <f>IFERROR(VLOOKUP(Abfalldokumentation!$B1639,Artikel!A:C,3,FALSE),Abfalldokumentation!$B1639)</f>
        <v>-</v>
      </c>
      <c r="I1639" s="90" t="str">
        <f>VLOOKUP(V1639,'Linien - BU'!A:B,2,FALSE)</f>
        <v>BU1</v>
      </c>
      <c r="J1639" s="91">
        <f t="shared" si="175"/>
        <v>6</v>
      </c>
      <c r="K1639" s="92">
        <f>Abfalldokumentation!$E1639</f>
        <v>44509</v>
      </c>
      <c r="L1639" s="91" t="str">
        <f>IFERROR(IF(AND(OR(Abfalldokumentation!$I1639="BU3",Abfalldokumentation!$I1639="Verkauf"),Abfalldokumentation!$N1639="Schimmel",Abfalldokumentation!$O1639="keinen Abnehmer/kein Schälpersonal"),"Div. Zipfel, ES ohne Verwendung",VLOOKUP(Abfalldokumentation!$M1639,Produktgruppen!A:B,2,FALSE)),"-")</f>
        <v>Rest</v>
      </c>
      <c r="M1639" s="93" t="str">
        <f>IFERROR(VLOOKUP(Abfalldokumentation!$W1639,Artikel!A:C,3,FALSE),Abfalldokumentation!$W1639)</f>
        <v>-</v>
      </c>
      <c r="N1639" s="93" t="str">
        <f>VLOOKUP(D1639,'Liste Gründe'!A:D,2,FALSE)</f>
        <v>Qualitätssicherung</v>
      </c>
      <c r="O1639" s="92" t="str">
        <f>IF(ISBLANK(F1639),VLOOKUP(Abfalldokumentation!$X1639,'Liste Gründe'!A:D,3,FALSE),F1639)</f>
        <v>Sensorik</v>
      </c>
      <c r="P1639" s="93" t="str">
        <f>IF(ISBLANK(Abfalldokumentation!$G1639),"-",Abfalldokumentation!$G1639)</f>
        <v>-</v>
      </c>
      <c r="Q1639" s="93">
        <f t="shared" si="176"/>
        <v>45</v>
      </c>
      <c r="R1639" s="94" t="str">
        <f t="shared" si="177"/>
        <v>Produkte</v>
      </c>
      <c r="S1639" s="94" t="str">
        <f t="shared" si="178"/>
        <v>BUs</v>
      </c>
      <c r="T1639" s="94" t="str">
        <f t="shared" si="179"/>
        <v>Symptome</v>
      </c>
      <c r="U1639" s="93" t="str">
        <f>IFERROR(VLOOKUP(Abfalldokumentation!$W1639,Kennzahlen!S:U,3,FALSE)*Abfalldokumentation!$J1639,"0")</f>
        <v>0</v>
      </c>
      <c r="V1639" s="93" t="str">
        <f>IF(ISBLANK(A1639),VLOOKUP(Abfalldokumentation!$W1639,'Linien - BU'!R:S,2,FALSE),A1639)</f>
        <v>RWV</v>
      </c>
      <c r="W1639" s="95" t="str">
        <f t="shared" si="180"/>
        <v>-</v>
      </c>
      <c r="X1639" s="95">
        <f t="shared" si="181"/>
        <v>74</v>
      </c>
    </row>
    <row r="1640" spans="1:24" ht="30" customHeight="1" x14ac:dyDescent="0.25">
      <c r="A1640" s="50"/>
      <c r="B1640" s="51" t="s">
        <v>36</v>
      </c>
      <c r="C1640" s="51">
        <v>15</v>
      </c>
      <c r="D1640" s="51">
        <v>30</v>
      </c>
      <c r="E1640" s="52">
        <v>44509</v>
      </c>
      <c r="F1640" s="73"/>
      <c r="G1640" s="51"/>
      <c r="H1640" s="65" t="str">
        <f>IFERROR(VLOOKUP(Abfalldokumentation!$B1640,Artikel!A:C,3,FALSE),Abfalldokumentation!$B1640)</f>
        <v>-</v>
      </c>
      <c r="I1640" s="96" t="str">
        <f>VLOOKUP(V1640,'Linien - BU'!A:B,2,FALSE)</f>
        <v>BU1</v>
      </c>
      <c r="J1640" s="97">
        <f t="shared" si="175"/>
        <v>15</v>
      </c>
      <c r="K1640" s="98">
        <f>Abfalldokumentation!$E1640</f>
        <v>44509</v>
      </c>
      <c r="L1640" s="97" t="str">
        <f>IFERROR(IF(AND(OR(Abfalldokumentation!$I1640="BU3",Abfalldokumentation!$I1640="Verkauf"),Abfalldokumentation!$N1640="Schimmel",Abfalldokumentation!$O1640="keinen Abnehmer/kein Schälpersonal"),"Div. Zipfel, ES ohne Verwendung",VLOOKUP(Abfalldokumentation!$M1640,Produktgruppen!A:B,2,FALSE)),"-")</f>
        <v>Rest</v>
      </c>
      <c r="M1640" s="99" t="str">
        <f>IFERROR(VLOOKUP(Abfalldokumentation!$W1640,Artikel!A:C,3,FALSE),Abfalldokumentation!$W1640)</f>
        <v>-</v>
      </c>
      <c r="N1640" s="99" t="str">
        <f>VLOOKUP(D1640,'Liste Gründe'!A:D,2,FALSE)</f>
        <v>Linienbezogen</v>
      </c>
      <c r="O1640" s="98" t="str">
        <f>IF(ISBLANK(F1640),VLOOKUP(Abfalldokumentation!$X1640,'Liste Gründe'!A:D,3,FALSE),F1640)</f>
        <v>Maschinenabfall</v>
      </c>
      <c r="P1640" s="99" t="str">
        <f>IF(ISBLANK(Abfalldokumentation!$G1640),"-",Abfalldokumentation!$G1640)</f>
        <v>-</v>
      </c>
      <c r="Q1640" s="99">
        <f t="shared" si="176"/>
        <v>45</v>
      </c>
      <c r="R1640" s="100" t="str">
        <f t="shared" si="177"/>
        <v>Produkte</v>
      </c>
      <c r="S1640" s="100" t="str">
        <f t="shared" si="178"/>
        <v>BUs</v>
      </c>
      <c r="T1640" s="100" t="str">
        <f t="shared" si="179"/>
        <v>Symptome</v>
      </c>
      <c r="U1640" s="99" t="str">
        <f>IFERROR(VLOOKUP(Abfalldokumentation!$W1640,Kennzahlen!S:U,3,FALSE)*Abfalldokumentation!$J1640,"0")</f>
        <v>0</v>
      </c>
      <c r="V1640" s="99" t="str">
        <f>IF(ISBLANK(A1640),VLOOKUP(Abfalldokumentation!$W1640,'Linien - BU'!R:S,2,FALSE),A1640)</f>
        <v>RWV</v>
      </c>
      <c r="W1640" s="95" t="str">
        <f t="shared" si="180"/>
        <v>-</v>
      </c>
      <c r="X1640" s="95">
        <f t="shared" si="181"/>
        <v>30</v>
      </c>
    </row>
    <row r="1641" spans="1:24" ht="30" customHeight="1" x14ac:dyDescent="0.25">
      <c r="A1641" s="56"/>
      <c r="B1641" s="57">
        <v>29500861</v>
      </c>
      <c r="C1641" s="57">
        <v>21</v>
      </c>
      <c r="D1641" s="57">
        <v>12</v>
      </c>
      <c r="E1641" s="58">
        <v>44509</v>
      </c>
      <c r="F1641" s="75"/>
      <c r="G1641" s="57"/>
      <c r="H1641" s="66" t="str">
        <f>IFERROR(VLOOKUP(Abfalldokumentation!$B1641,Artikel!A:C,3,FALSE),Abfalldokumentation!$B1641)</f>
        <v>VOS RW-NUSS OGT</v>
      </c>
      <c r="I1641" s="90" t="str">
        <f>VLOOKUP(V1641,'Linien - BU'!A:B,2,FALSE)</f>
        <v>BU3</v>
      </c>
      <c r="J1641" s="91">
        <f t="shared" si="175"/>
        <v>21</v>
      </c>
      <c r="K1641" s="92">
        <f>Abfalldokumentation!$E1641</f>
        <v>44509</v>
      </c>
      <c r="L1641" s="91" t="str">
        <f>IFERROR(IF(AND(OR(Abfalldokumentation!$I1641="BU3",Abfalldokumentation!$I1641="Verkauf"),Abfalldokumentation!$N1641="Schimmel",Abfalldokumentation!$O1641="keinen Abnehmer/kein Schälpersonal"),"Div. Zipfel, ES ohne Verwendung",VLOOKUP(Abfalldokumentation!$M1641,Produktgruppen!A:B,2,FALSE)),"-")</f>
        <v>Vorschmelz</v>
      </c>
      <c r="M1641" s="93" t="str">
        <f>IFERROR(VLOOKUP(Abfalldokumentation!$W1641,Artikel!A:C,3,FALSE),Abfalldokumentation!$W1641)</f>
        <v>VOS RW-NUSS OGT</v>
      </c>
      <c r="N1641" s="93" t="str">
        <f>VLOOKUP(D1641,'Liste Gründe'!A:D,2,FALSE)</f>
        <v>Schimmel</v>
      </c>
      <c r="O1641" s="92" t="str">
        <f>IF(ISBLANK(F1641),VLOOKUP(Abfalldokumentation!$X1641,'Liste Gründe'!A:D,3,FALSE),F1641)</f>
        <v>Schimmel</v>
      </c>
      <c r="P1641" s="93" t="str">
        <f>IF(ISBLANK(Abfalldokumentation!$G1641),"-",Abfalldokumentation!$G1641)</f>
        <v>-</v>
      </c>
      <c r="Q1641" s="93">
        <f t="shared" si="176"/>
        <v>45</v>
      </c>
      <c r="R1641" s="94" t="str">
        <f t="shared" si="177"/>
        <v>Produkte</v>
      </c>
      <c r="S1641" s="94" t="str">
        <f t="shared" si="178"/>
        <v>BUs</v>
      </c>
      <c r="T1641" s="94" t="str">
        <f t="shared" si="179"/>
        <v>Symptome</v>
      </c>
      <c r="U1641" s="93">
        <f>IFERROR(VLOOKUP(Abfalldokumentation!$W1641,Kennzahlen!S:U,3,FALSE)*Abfalldokumentation!$J1641,"0")</f>
        <v>10.5</v>
      </c>
      <c r="V1641" s="93" t="str">
        <f>IF(ISBLANK(A1641),VLOOKUP(Abfalldokumentation!$W1641,'Linien - BU'!R:S,2,FALSE),A1641)</f>
        <v>BU3</v>
      </c>
      <c r="W1641" s="95">
        <f t="shared" si="180"/>
        <v>29500861</v>
      </c>
      <c r="X1641" s="95">
        <f t="shared" si="181"/>
        <v>12</v>
      </c>
    </row>
    <row r="1642" spans="1:24" ht="30" customHeight="1" x14ac:dyDescent="0.25">
      <c r="A1642" s="50"/>
      <c r="B1642" s="51">
        <v>29500885</v>
      </c>
      <c r="C1642" s="51">
        <v>18</v>
      </c>
      <c r="D1642" s="51">
        <v>61</v>
      </c>
      <c r="E1642" s="52">
        <v>44509</v>
      </c>
      <c r="F1642" s="73"/>
      <c r="G1642" s="51"/>
      <c r="H1642" s="65" t="str">
        <f>IFERROR(VLOOKUP(Abfalldokumentation!$B1642,Artikel!A:C,3,FALSE),Abfalldokumentation!$B1642)</f>
        <v>ABS HEUBL</v>
      </c>
      <c r="I1642" s="96" t="str">
        <f>VLOOKUP(V1642,'Linien - BU'!A:B,2,FALSE)</f>
        <v>BU4</v>
      </c>
      <c r="J1642" s="97">
        <f t="shared" si="175"/>
        <v>18</v>
      </c>
      <c r="K1642" s="98">
        <f>Abfalldokumentation!$E1642</f>
        <v>44509</v>
      </c>
      <c r="L1642" s="97" t="str">
        <f>IFERROR(IF(AND(OR(Abfalldokumentation!$I1642="BU3",Abfalldokumentation!$I1642="Verkauf"),Abfalldokumentation!$N1642="Schimmel",Abfalldokumentation!$O1642="keinen Abnehmer/kein Schälpersonal"),"Div. Zipfel, ES ohne Verwendung",VLOOKUP(Abfalldokumentation!$M1642,Produktgruppen!A:B,2,FALSE)),"-")</f>
        <v>ABS</v>
      </c>
      <c r="M1642" s="99" t="str">
        <f>IFERROR(VLOOKUP(Abfalldokumentation!$W1642,Artikel!A:C,3,FALSE),Abfalldokumentation!$W1642)</f>
        <v>ABS HEUBL</v>
      </c>
      <c r="N1642" s="99" t="str">
        <f>VLOOKUP(D1642,'Liste Gründe'!A:D,2,FALSE)</f>
        <v>keinen Verwendungszweck</v>
      </c>
      <c r="O1642" s="98" t="str">
        <f>IF(ISBLANK(F1642),VLOOKUP(Abfalldokumentation!$X1642,'Liste Gründe'!A:D,3,FALSE),F1642)</f>
        <v>keinen Verwendungszweck</v>
      </c>
      <c r="P1642" s="99" t="str">
        <f>IF(ISBLANK(Abfalldokumentation!$G1642),"-",Abfalldokumentation!$G1642)</f>
        <v>-</v>
      </c>
      <c r="Q1642" s="99">
        <f t="shared" si="176"/>
        <v>45</v>
      </c>
      <c r="R1642" s="100" t="str">
        <f t="shared" si="177"/>
        <v>Produkte</v>
      </c>
      <c r="S1642" s="100" t="str">
        <f t="shared" si="178"/>
        <v>BUs</v>
      </c>
      <c r="T1642" s="100" t="str">
        <f t="shared" si="179"/>
        <v>Symptome</v>
      </c>
      <c r="U1642" s="99">
        <f>IFERROR(VLOOKUP(Abfalldokumentation!$W1642,Kennzahlen!S:U,3,FALSE)*Abfalldokumentation!$J1642,"0")</f>
        <v>0.18</v>
      </c>
      <c r="V1642" s="99" t="str">
        <f>IF(ISBLANK(A1642),VLOOKUP(Abfalldokumentation!$W1642,'Linien - BU'!R:S,2,FALSE),A1642)</f>
        <v>BU4</v>
      </c>
      <c r="W1642" s="95">
        <f t="shared" si="180"/>
        <v>29500885</v>
      </c>
      <c r="X1642" s="95">
        <f t="shared" si="181"/>
        <v>61</v>
      </c>
    </row>
    <row r="1643" spans="1:24" ht="30" customHeight="1" x14ac:dyDescent="0.25">
      <c r="A1643" s="56"/>
      <c r="B1643" s="57">
        <v>29500885</v>
      </c>
      <c r="C1643" s="57">
        <v>13</v>
      </c>
      <c r="D1643" s="57">
        <v>61</v>
      </c>
      <c r="E1643" s="58">
        <v>44509</v>
      </c>
      <c r="F1643" s="75"/>
      <c r="G1643" s="57"/>
      <c r="H1643" s="66" t="str">
        <f>IFERROR(VLOOKUP(Abfalldokumentation!$B1643,Artikel!A:C,3,FALSE),Abfalldokumentation!$B1643)</f>
        <v>ABS HEUBL</v>
      </c>
      <c r="I1643" s="90" t="str">
        <f>VLOOKUP(V1643,'Linien - BU'!A:B,2,FALSE)</f>
        <v>BU4</v>
      </c>
      <c r="J1643" s="91">
        <f t="shared" si="175"/>
        <v>13</v>
      </c>
      <c r="K1643" s="92">
        <f>Abfalldokumentation!$E1643</f>
        <v>44509</v>
      </c>
      <c r="L1643" s="91" t="str">
        <f>IFERROR(IF(AND(OR(Abfalldokumentation!$I1643="BU3",Abfalldokumentation!$I1643="Verkauf"),Abfalldokumentation!$N1643="Schimmel",Abfalldokumentation!$O1643="keinen Abnehmer/kein Schälpersonal"),"Div. Zipfel, ES ohne Verwendung",VLOOKUP(Abfalldokumentation!$M1643,Produktgruppen!A:B,2,FALSE)),"-")</f>
        <v>ABS</v>
      </c>
      <c r="M1643" s="93" t="str">
        <f>IFERROR(VLOOKUP(Abfalldokumentation!$W1643,Artikel!A:C,3,FALSE),Abfalldokumentation!$W1643)</f>
        <v>ABS HEUBL</v>
      </c>
      <c r="N1643" s="93" t="str">
        <f>VLOOKUP(D1643,'Liste Gründe'!A:D,2,FALSE)</f>
        <v>keinen Verwendungszweck</v>
      </c>
      <c r="O1643" s="92" t="str">
        <f>IF(ISBLANK(F1643),VLOOKUP(Abfalldokumentation!$X1643,'Liste Gründe'!A:D,3,FALSE),F1643)</f>
        <v>keinen Verwendungszweck</v>
      </c>
      <c r="P1643" s="93" t="str">
        <f>IF(ISBLANK(Abfalldokumentation!$G1643),"-",Abfalldokumentation!$G1643)</f>
        <v>-</v>
      </c>
      <c r="Q1643" s="93">
        <f t="shared" si="176"/>
        <v>45</v>
      </c>
      <c r="R1643" s="94" t="str">
        <f t="shared" si="177"/>
        <v>Produkte</v>
      </c>
      <c r="S1643" s="94" t="str">
        <f t="shared" si="178"/>
        <v>BUs</v>
      </c>
      <c r="T1643" s="94" t="str">
        <f t="shared" si="179"/>
        <v>Symptome</v>
      </c>
      <c r="U1643" s="93">
        <f>IFERROR(VLOOKUP(Abfalldokumentation!$W1643,Kennzahlen!S:U,3,FALSE)*Abfalldokumentation!$J1643,"0")</f>
        <v>0.13</v>
      </c>
      <c r="V1643" s="93" t="str">
        <f>IF(ISBLANK(A1643),VLOOKUP(Abfalldokumentation!$W1643,'Linien - BU'!R:S,2,FALSE),A1643)</f>
        <v>BU4</v>
      </c>
      <c r="W1643" s="95">
        <f t="shared" si="180"/>
        <v>29500885</v>
      </c>
      <c r="X1643" s="95">
        <f t="shared" si="181"/>
        <v>61</v>
      </c>
    </row>
    <row r="1644" spans="1:24" ht="30" customHeight="1" x14ac:dyDescent="0.25">
      <c r="A1644" s="50"/>
      <c r="B1644" s="51">
        <v>29500886</v>
      </c>
      <c r="C1644" s="51">
        <v>20</v>
      </c>
      <c r="D1644" s="51">
        <v>61</v>
      </c>
      <c r="E1644" s="52">
        <v>44509</v>
      </c>
      <c r="F1644" s="73"/>
      <c r="G1644" s="51"/>
      <c r="H1644" s="65" t="str">
        <f>IFERROR(VLOOKUP(Abfalldokumentation!$B1644,Artikel!A:C,3,FALSE),Abfalldokumentation!$B1644)</f>
        <v>ABS MEDI-KRÄUK</v>
      </c>
      <c r="I1644" s="96" t="str">
        <f>VLOOKUP(V1644,'Linien - BU'!A:B,2,FALSE)</f>
        <v>BU4</v>
      </c>
      <c r="J1644" s="97">
        <f t="shared" si="175"/>
        <v>20</v>
      </c>
      <c r="K1644" s="98">
        <f>Abfalldokumentation!$E1644</f>
        <v>44509</v>
      </c>
      <c r="L1644" s="97" t="str">
        <f>IFERROR(IF(AND(OR(Abfalldokumentation!$I1644="BU3",Abfalldokumentation!$I1644="Verkauf"),Abfalldokumentation!$N1644="Schimmel",Abfalldokumentation!$O1644="keinen Abnehmer/kein Schälpersonal"),"Div. Zipfel, ES ohne Verwendung",VLOOKUP(Abfalldokumentation!$M1644,Produktgruppen!A:B,2,FALSE)),"-")</f>
        <v>ABS</v>
      </c>
      <c r="M1644" s="99" t="str">
        <f>IFERROR(VLOOKUP(Abfalldokumentation!$W1644,Artikel!A:C,3,FALSE),Abfalldokumentation!$W1644)</f>
        <v>ABS MEDI-KRÄUK</v>
      </c>
      <c r="N1644" s="99" t="str">
        <f>VLOOKUP(D1644,'Liste Gründe'!A:D,2,FALSE)</f>
        <v>keinen Verwendungszweck</v>
      </c>
      <c r="O1644" s="98" t="str">
        <f>IF(ISBLANK(F1644),VLOOKUP(Abfalldokumentation!$X1644,'Liste Gründe'!A:D,3,FALSE),F1644)</f>
        <v>keinen Verwendungszweck</v>
      </c>
      <c r="P1644" s="99" t="str">
        <f>IF(ISBLANK(Abfalldokumentation!$G1644),"-",Abfalldokumentation!$G1644)</f>
        <v>-</v>
      </c>
      <c r="Q1644" s="99">
        <f t="shared" si="176"/>
        <v>45</v>
      </c>
      <c r="R1644" s="100" t="str">
        <f t="shared" si="177"/>
        <v>Produkte</v>
      </c>
      <c r="S1644" s="100" t="str">
        <f t="shared" si="178"/>
        <v>BUs</v>
      </c>
      <c r="T1644" s="100" t="str">
        <f t="shared" si="179"/>
        <v>Symptome</v>
      </c>
      <c r="U1644" s="99">
        <f>IFERROR(VLOOKUP(Abfalldokumentation!$W1644,Kennzahlen!S:U,3,FALSE)*Abfalldokumentation!$J1644,"0")</f>
        <v>30</v>
      </c>
      <c r="V1644" s="99" t="str">
        <f>IF(ISBLANK(A1644),VLOOKUP(Abfalldokumentation!$W1644,'Linien - BU'!R:S,2,FALSE),A1644)</f>
        <v>Bu4</v>
      </c>
      <c r="W1644" s="95">
        <f t="shared" si="180"/>
        <v>29500886</v>
      </c>
      <c r="X1644" s="95">
        <f t="shared" si="181"/>
        <v>61</v>
      </c>
    </row>
    <row r="1645" spans="1:24" ht="30" customHeight="1" x14ac:dyDescent="0.25">
      <c r="A1645" s="56"/>
      <c r="B1645" s="57">
        <v>29500904</v>
      </c>
      <c r="C1645" s="57">
        <v>14</v>
      </c>
      <c r="D1645" s="57">
        <v>61</v>
      </c>
      <c r="E1645" s="58">
        <v>44509</v>
      </c>
      <c r="F1645" s="75"/>
      <c r="G1645" s="57"/>
      <c r="H1645" s="66" t="str">
        <f>IFERROR(VLOOKUP(Abfalldokumentation!$B1645,Artikel!A:C,3,FALSE),Abfalldokumentation!$B1645)</f>
        <v>ABS TI-AD</v>
      </c>
      <c r="I1645" s="90" t="str">
        <f>VLOOKUP(V1645,'Linien - BU'!A:B,2,FALSE)</f>
        <v>BU4</v>
      </c>
      <c r="J1645" s="91">
        <f t="shared" si="175"/>
        <v>14</v>
      </c>
      <c r="K1645" s="92">
        <f>Abfalldokumentation!$E1645</f>
        <v>44509</v>
      </c>
      <c r="L1645" s="91" t="str">
        <f>IFERROR(IF(AND(OR(Abfalldokumentation!$I1645="BU3",Abfalldokumentation!$I1645="Verkauf"),Abfalldokumentation!$N1645="Schimmel",Abfalldokumentation!$O1645="keinen Abnehmer/kein Schälpersonal"),"Div. Zipfel, ES ohne Verwendung",VLOOKUP(Abfalldokumentation!$M1645,Produktgruppen!A:B,2,FALSE)),"-")</f>
        <v>ABS</v>
      </c>
      <c r="M1645" s="93" t="str">
        <f>IFERROR(VLOOKUP(Abfalldokumentation!$W1645,Artikel!A:C,3,FALSE),Abfalldokumentation!$W1645)</f>
        <v>ABS TI-AD</v>
      </c>
      <c r="N1645" s="93" t="str">
        <f>VLOOKUP(D1645,'Liste Gründe'!A:D,2,FALSE)</f>
        <v>keinen Verwendungszweck</v>
      </c>
      <c r="O1645" s="92" t="str">
        <f>IF(ISBLANK(F1645),VLOOKUP(Abfalldokumentation!$X1645,'Liste Gründe'!A:D,3,FALSE),F1645)</f>
        <v>keinen Verwendungszweck</v>
      </c>
      <c r="P1645" s="93" t="str">
        <f>IF(ISBLANK(Abfalldokumentation!$G1645),"-",Abfalldokumentation!$G1645)</f>
        <v>-</v>
      </c>
      <c r="Q1645" s="93">
        <f t="shared" si="176"/>
        <v>45</v>
      </c>
      <c r="R1645" s="94" t="str">
        <f t="shared" si="177"/>
        <v>Produkte</v>
      </c>
      <c r="S1645" s="94" t="str">
        <f t="shared" si="178"/>
        <v>BUs</v>
      </c>
      <c r="T1645" s="94" t="str">
        <f t="shared" si="179"/>
        <v>Symptome</v>
      </c>
      <c r="U1645" s="93">
        <f>IFERROR(VLOOKUP(Abfalldokumentation!$W1645,Kennzahlen!S:U,3,FALSE)*Abfalldokumentation!$J1645,"0")</f>
        <v>0.14000000000000001</v>
      </c>
      <c r="V1645" s="93" t="str">
        <f>IF(ISBLANK(A1645),VLOOKUP(Abfalldokumentation!$W1645,'Linien - BU'!R:S,2,FALSE),A1645)</f>
        <v>BU4</v>
      </c>
      <c r="W1645" s="95">
        <f t="shared" si="180"/>
        <v>29500904</v>
      </c>
      <c r="X1645" s="95">
        <f t="shared" si="181"/>
        <v>61</v>
      </c>
    </row>
    <row r="1646" spans="1:24" ht="30" customHeight="1" x14ac:dyDescent="0.25">
      <c r="A1646" s="50"/>
      <c r="B1646" s="51">
        <v>29500910</v>
      </c>
      <c r="C1646" s="51">
        <v>14</v>
      </c>
      <c r="D1646" s="51">
        <v>61</v>
      </c>
      <c r="E1646" s="52">
        <v>44509</v>
      </c>
      <c r="F1646" s="73"/>
      <c r="G1646" s="51"/>
      <c r="H1646" s="65" t="str">
        <f>IFERROR(VLOOKUP(Abfalldokumentation!$B1646,Artikel!A:C,3,FALSE),Abfalldokumentation!$B1646)</f>
        <v>ABS Unser Blütenkäse</v>
      </c>
      <c r="I1646" s="96" t="str">
        <f>VLOOKUP(V1646,'Linien - BU'!A:B,2,FALSE)</f>
        <v>BU4</v>
      </c>
      <c r="J1646" s="97">
        <f t="shared" si="175"/>
        <v>14</v>
      </c>
      <c r="K1646" s="98">
        <f>Abfalldokumentation!$E1646</f>
        <v>44509</v>
      </c>
      <c r="L1646" s="97" t="str">
        <f>IFERROR(IF(AND(OR(Abfalldokumentation!$I1646="BU3",Abfalldokumentation!$I1646="Verkauf"),Abfalldokumentation!$N1646="Schimmel",Abfalldokumentation!$O1646="keinen Abnehmer/kein Schälpersonal"),"Div. Zipfel, ES ohne Verwendung",VLOOKUP(Abfalldokumentation!$M1646,Produktgruppen!A:B,2,FALSE)),"-")</f>
        <v>ABS</v>
      </c>
      <c r="M1646" s="99" t="str">
        <f>IFERROR(VLOOKUP(Abfalldokumentation!$W1646,Artikel!A:C,3,FALSE),Abfalldokumentation!$W1646)</f>
        <v>ABS Unser Blütenkäse</v>
      </c>
      <c r="N1646" s="99" t="str">
        <f>VLOOKUP(D1646,'Liste Gründe'!A:D,2,FALSE)</f>
        <v>keinen Verwendungszweck</v>
      </c>
      <c r="O1646" s="98" t="str">
        <f>IF(ISBLANK(F1646),VLOOKUP(Abfalldokumentation!$X1646,'Liste Gründe'!A:D,3,FALSE),F1646)</f>
        <v>keinen Verwendungszweck</v>
      </c>
      <c r="P1646" s="99" t="str">
        <f>IF(ISBLANK(Abfalldokumentation!$G1646),"-",Abfalldokumentation!$G1646)</f>
        <v>-</v>
      </c>
      <c r="Q1646" s="99">
        <f t="shared" si="176"/>
        <v>45</v>
      </c>
      <c r="R1646" s="100" t="str">
        <f t="shared" si="177"/>
        <v>Produkte</v>
      </c>
      <c r="S1646" s="100" t="str">
        <f t="shared" si="178"/>
        <v>BUs</v>
      </c>
      <c r="T1646" s="100" t="str">
        <f t="shared" si="179"/>
        <v>Symptome</v>
      </c>
      <c r="U1646" s="99">
        <f>IFERROR(VLOOKUP(Abfalldokumentation!$W1646,Kennzahlen!S:U,3,FALSE)*Abfalldokumentation!$J1646,"0")</f>
        <v>0.14000000000000001</v>
      </c>
      <c r="V1646" s="99" t="str">
        <f>IF(ISBLANK(A1646),VLOOKUP(Abfalldokumentation!$W1646,'Linien - BU'!R:S,2,FALSE),A1646)</f>
        <v>BU4</v>
      </c>
      <c r="W1646" s="95">
        <f t="shared" si="180"/>
        <v>29500910</v>
      </c>
      <c r="X1646" s="95">
        <f t="shared" si="181"/>
        <v>61</v>
      </c>
    </row>
    <row r="1647" spans="1:24" ht="30" customHeight="1" x14ac:dyDescent="0.25">
      <c r="A1647" s="56"/>
      <c r="B1647" s="57">
        <v>29500910</v>
      </c>
      <c r="C1647" s="57">
        <v>6</v>
      </c>
      <c r="D1647" s="57">
        <v>61</v>
      </c>
      <c r="E1647" s="58">
        <v>44509</v>
      </c>
      <c r="F1647" s="75"/>
      <c r="G1647" s="57"/>
      <c r="H1647" s="66" t="str">
        <f>IFERROR(VLOOKUP(Abfalldokumentation!$B1647,Artikel!A:C,3,FALSE),Abfalldokumentation!$B1647)</f>
        <v>ABS Unser Blütenkäse</v>
      </c>
      <c r="I1647" s="90" t="str">
        <f>VLOOKUP(V1647,'Linien - BU'!A:B,2,FALSE)</f>
        <v>BU4</v>
      </c>
      <c r="J1647" s="91">
        <f t="shared" si="175"/>
        <v>6</v>
      </c>
      <c r="K1647" s="92">
        <f>Abfalldokumentation!$E1647</f>
        <v>44509</v>
      </c>
      <c r="L1647" s="91" t="str">
        <f>IFERROR(IF(AND(OR(Abfalldokumentation!$I1647="BU3",Abfalldokumentation!$I1647="Verkauf"),Abfalldokumentation!$N1647="Schimmel",Abfalldokumentation!$O1647="keinen Abnehmer/kein Schälpersonal"),"Div. Zipfel, ES ohne Verwendung",VLOOKUP(Abfalldokumentation!$M1647,Produktgruppen!A:B,2,FALSE)),"-")</f>
        <v>ABS</v>
      </c>
      <c r="M1647" s="93" t="str">
        <f>IFERROR(VLOOKUP(Abfalldokumentation!$W1647,Artikel!A:C,3,FALSE),Abfalldokumentation!$W1647)</f>
        <v>ABS Unser Blütenkäse</v>
      </c>
      <c r="N1647" s="93" t="str">
        <f>VLOOKUP(D1647,'Liste Gründe'!A:D,2,FALSE)</f>
        <v>keinen Verwendungszweck</v>
      </c>
      <c r="O1647" s="92" t="str">
        <f>IF(ISBLANK(F1647),VLOOKUP(Abfalldokumentation!$X1647,'Liste Gründe'!A:D,3,FALSE),F1647)</f>
        <v>keinen Verwendungszweck</v>
      </c>
      <c r="P1647" s="93" t="str">
        <f>IF(ISBLANK(Abfalldokumentation!$G1647),"-",Abfalldokumentation!$G1647)</f>
        <v>-</v>
      </c>
      <c r="Q1647" s="93">
        <f t="shared" si="176"/>
        <v>45</v>
      </c>
      <c r="R1647" s="94" t="str">
        <f t="shared" si="177"/>
        <v>Produkte</v>
      </c>
      <c r="S1647" s="94" t="str">
        <f t="shared" si="178"/>
        <v>BUs</v>
      </c>
      <c r="T1647" s="94" t="str">
        <f t="shared" si="179"/>
        <v>Symptome</v>
      </c>
      <c r="U1647" s="93">
        <f>IFERROR(VLOOKUP(Abfalldokumentation!$W1647,Kennzahlen!S:U,3,FALSE)*Abfalldokumentation!$J1647,"0")</f>
        <v>0.06</v>
      </c>
      <c r="V1647" s="93" t="str">
        <f>IF(ISBLANK(A1647),VLOOKUP(Abfalldokumentation!$W1647,'Linien - BU'!R:S,2,FALSE),A1647)</f>
        <v>BU4</v>
      </c>
      <c r="W1647" s="95">
        <f t="shared" si="180"/>
        <v>29500910</v>
      </c>
      <c r="X1647" s="95">
        <f t="shared" si="181"/>
        <v>61</v>
      </c>
    </row>
    <row r="1648" spans="1:24" ht="30" customHeight="1" x14ac:dyDescent="0.25">
      <c r="A1648" s="50"/>
      <c r="B1648" s="51">
        <v>29500917</v>
      </c>
      <c r="C1648" s="51">
        <v>76</v>
      </c>
      <c r="D1648" s="51">
        <v>12</v>
      </c>
      <c r="E1648" s="52">
        <v>44509</v>
      </c>
      <c r="F1648" s="73"/>
      <c r="G1648" s="51"/>
      <c r="H1648" s="65" t="str">
        <f>IFERROR(VLOOKUP(Abfalldokumentation!$B1648,Artikel!A:C,3,FALSE),Abfalldokumentation!$B1648)</f>
        <v>VOS-ABS ENTSORGUNG</v>
      </c>
      <c r="I1648" s="96" t="str">
        <f>VLOOKUP(V1648,'Linien - BU'!A:B,2,FALSE)</f>
        <v>BU1</v>
      </c>
      <c r="J1648" s="97">
        <f t="shared" si="175"/>
        <v>76</v>
      </c>
      <c r="K1648" s="98">
        <f>Abfalldokumentation!$E1648</f>
        <v>44509</v>
      </c>
      <c r="L1648" s="97" t="str">
        <f>IFERROR(IF(AND(OR(Abfalldokumentation!$I1648="BU3",Abfalldokumentation!$I1648="Verkauf"),Abfalldokumentation!$N1648="Schimmel",Abfalldokumentation!$O1648="keinen Abnehmer/kein Schälpersonal"),"Div. Zipfel, ES ohne Verwendung",VLOOKUP(Abfalldokumentation!$M1648,Produktgruppen!A:B,2,FALSE)),"-")</f>
        <v>Vorschmelz</v>
      </c>
      <c r="M1648" s="99" t="str">
        <f>IFERROR(VLOOKUP(Abfalldokumentation!$W1648,Artikel!A:C,3,FALSE),Abfalldokumentation!$W1648)</f>
        <v>VOS-ABS ENTSORGUNG</v>
      </c>
      <c r="N1648" s="99" t="str">
        <f>VLOOKUP(D1648,'Liste Gründe'!A:D,2,FALSE)</f>
        <v>Schimmel</v>
      </c>
      <c r="O1648" s="98" t="str">
        <f>IF(ISBLANK(F1648),VLOOKUP(Abfalldokumentation!$X1648,'Liste Gründe'!A:D,3,FALSE),F1648)</f>
        <v>Schimmel</v>
      </c>
      <c r="P1648" s="99" t="str">
        <f>IF(ISBLANK(Abfalldokumentation!$G1648),"-",Abfalldokumentation!$G1648)</f>
        <v>-</v>
      </c>
      <c r="Q1648" s="99">
        <f t="shared" si="176"/>
        <v>45</v>
      </c>
      <c r="R1648" s="100" t="str">
        <f t="shared" si="177"/>
        <v>Produkte</v>
      </c>
      <c r="S1648" s="100" t="str">
        <f t="shared" si="178"/>
        <v>BUs</v>
      </c>
      <c r="T1648" s="100" t="str">
        <f t="shared" si="179"/>
        <v>Symptome</v>
      </c>
      <c r="U1648" s="99">
        <f>IFERROR(VLOOKUP(Abfalldokumentation!$W1648,Kennzahlen!S:U,3,FALSE)*Abfalldokumentation!$J1648,"0")</f>
        <v>0.76</v>
      </c>
      <c r="V1648" s="99" t="str">
        <f>IF(ISBLANK(A1648),VLOOKUP(Abfalldokumentation!$W1648,'Linien - BU'!R:S,2,FALSE),A1648)</f>
        <v>RWV</v>
      </c>
      <c r="W1648" s="95">
        <f t="shared" si="180"/>
        <v>29500917</v>
      </c>
      <c r="X1648" s="95">
        <f t="shared" si="181"/>
        <v>12</v>
      </c>
    </row>
    <row r="1649" spans="1:24" ht="30" customHeight="1" x14ac:dyDescent="0.25">
      <c r="A1649" s="56"/>
      <c r="B1649" s="57">
        <v>29500917</v>
      </c>
      <c r="C1649" s="57">
        <v>29</v>
      </c>
      <c r="D1649" s="57">
        <v>12</v>
      </c>
      <c r="E1649" s="58">
        <v>44509</v>
      </c>
      <c r="F1649" s="75"/>
      <c r="G1649" s="57"/>
      <c r="H1649" s="66" t="str">
        <f>IFERROR(VLOOKUP(Abfalldokumentation!$B1649,Artikel!A:C,3,FALSE),Abfalldokumentation!$B1649)</f>
        <v>VOS-ABS ENTSORGUNG</v>
      </c>
      <c r="I1649" s="90" t="str">
        <f>VLOOKUP(V1649,'Linien - BU'!A:B,2,FALSE)</f>
        <v>BU1</v>
      </c>
      <c r="J1649" s="91">
        <f t="shared" si="175"/>
        <v>29</v>
      </c>
      <c r="K1649" s="92">
        <f>Abfalldokumentation!$E1649</f>
        <v>44509</v>
      </c>
      <c r="L1649" s="91" t="str">
        <f>IFERROR(IF(AND(OR(Abfalldokumentation!$I1649="BU3",Abfalldokumentation!$I1649="Verkauf"),Abfalldokumentation!$N1649="Schimmel",Abfalldokumentation!$O1649="keinen Abnehmer/kein Schälpersonal"),"Div. Zipfel, ES ohne Verwendung",VLOOKUP(Abfalldokumentation!$M1649,Produktgruppen!A:B,2,FALSE)),"-")</f>
        <v>Vorschmelz</v>
      </c>
      <c r="M1649" s="93" t="str">
        <f>IFERROR(VLOOKUP(Abfalldokumentation!$W1649,Artikel!A:C,3,FALSE),Abfalldokumentation!$W1649)</f>
        <v>VOS-ABS ENTSORGUNG</v>
      </c>
      <c r="N1649" s="93" t="str">
        <f>VLOOKUP(D1649,'Liste Gründe'!A:D,2,FALSE)</f>
        <v>Schimmel</v>
      </c>
      <c r="O1649" s="92" t="str">
        <f>IF(ISBLANK(F1649),VLOOKUP(Abfalldokumentation!$X1649,'Liste Gründe'!A:D,3,FALSE),F1649)</f>
        <v>Schimmel</v>
      </c>
      <c r="P1649" s="93" t="str">
        <f>IF(ISBLANK(Abfalldokumentation!$G1649),"-",Abfalldokumentation!$G1649)</f>
        <v>-</v>
      </c>
      <c r="Q1649" s="93">
        <f t="shared" si="176"/>
        <v>45</v>
      </c>
      <c r="R1649" s="94" t="str">
        <f t="shared" si="177"/>
        <v>Produkte</v>
      </c>
      <c r="S1649" s="94" t="str">
        <f t="shared" si="178"/>
        <v>BUs</v>
      </c>
      <c r="T1649" s="94" t="str">
        <f t="shared" si="179"/>
        <v>Symptome</v>
      </c>
      <c r="U1649" s="93">
        <f>IFERROR(VLOOKUP(Abfalldokumentation!$W1649,Kennzahlen!S:U,3,FALSE)*Abfalldokumentation!$J1649,"0")</f>
        <v>0.28999999999999998</v>
      </c>
      <c r="V1649" s="93" t="str">
        <f>IF(ISBLANK(A1649),VLOOKUP(Abfalldokumentation!$W1649,'Linien - BU'!R:S,2,FALSE),A1649)</f>
        <v>RWV</v>
      </c>
      <c r="W1649" s="95">
        <f t="shared" si="180"/>
        <v>29500917</v>
      </c>
      <c r="X1649" s="95">
        <f t="shared" si="181"/>
        <v>12</v>
      </c>
    </row>
    <row r="1650" spans="1:24" ht="30" customHeight="1" x14ac:dyDescent="0.25">
      <c r="A1650" s="50"/>
      <c r="B1650" s="51">
        <v>29501029</v>
      </c>
      <c r="C1650" s="51">
        <v>20</v>
      </c>
      <c r="D1650" s="51">
        <v>61</v>
      </c>
      <c r="E1650" s="52">
        <v>44509</v>
      </c>
      <c r="F1650" s="73"/>
      <c r="G1650" s="51"/>
      <c r="H1650" s="65" t="str">
        <f>IFERROR(VLOOKUP(Abfalldokumentation!$B1650,Artikel!A:C,3,FALSE),Abfalldokumentation!$B1650)</f>
        <v>ABS BRUSCHETTA</v>
      </c>
      <c r="I1650" s="96" t="str">
        <f>VLOOKUP(V1650,'Linien - BU'!A:B,2,FALSE)</f>
        <v>BU4</v>
      </c>
      <c r="J1650" s="97">
        <f t="shared" si="175"/>
        <v>20</v>
      </c>
      <c r="K1650" s="98">
        <f>Abfalldokumentation!$E1650</f>
        <v>44509</v>
      </c>
      <c r="L1650" s="97" t="str">
        <f>IFERROR(IF(AND(OR(Abfalldokumentation!$I1650="BU3",Abfalldokumentation!$I1650="Verkauf"),Abfalldokumentation!$N1650="Schimmel",Abfalldokumentation!$O1650="keinen Abnehmer/kein Schälpersonal"),"Div. Zipfel, ES ohne Verwendung",VLOOKUP(Abfalldokumentation!$M1650,Produktgruppen!A:B,2,FALSE)),"-")</f>
        <v>ABS</v>
      </c>
      <c r="M1650" s="99" t="str">
        <f>IFERROR(VLOOKUP(Abfalldokumentation!$W1650,Artikel!A:C,3,FALSE),Abfalldokumentation!$W1650)</f>
        <v>ABS BRUSCHETTA</v>
      </c>
      <c r="N1650" s="99" t="str">
        <f>VLOOKUP(D1650,'Liste Gründe'!A:D,2,FALSE)</f>
        <v>keinen Verwendungszweck</v>
      </c>
      <c r="O1650" s="98" t="str">
        <f>IF(ISBLANK(F1650),VLOOKUP(Abfalldokumentation!$X1650,'Liste Gründe'!A:D,3,FALSE),F1650)</f>
        <v>keinen Verwendungszweck</v>
      </c>
      <c r="P1650" s="99" t="str">
        <f>IF(ISBLANK(Abfalldokumentation!$G1650),"-",Abfalldokumentation!$G1650)</f>
        <v>-</v>
      </c>
      <c r="Q1650" s="99">
        <f t="shared" si="176"/>
        <v>45</v>
      </c>
      <c r="R1650" s="100" t="str">
        <f t="shared" si="177"/>
        <v>Produkte</v>
      </c>
      <c r="S1650" s="100" t="str">
        <f t="shared" si="178"/>
        <v>BUs</v>
      </c>
      <c r="T1650" s="100" t="str">
        <f t="shared" si="179"/>
        <v>Symptome</v>
      </c>
      <c r="U1650" s="99">
        <f>IFERROR(VLOOKUP(Abfalldokumentation!$W1650,Kennzahlen!S:U,3,FALSE)*Abfalldokumentation!$J1650,"0")</f>
        <v>30</v>
      </c>
      <c r="V1650" s="99" t="str">
        <f>IF(ISBLANK(A1650),VLOOKUP(Abfalldokumentation!$W1650,'Linien - BU'!R:S,2,FALSE),A1650)</f>
        <v>BU4</v>
      </c>
      <c r="W1650" s="95">
        <f t="shared" si="180"/>
        <v>29501029</v>
      </c>
      <c r="X1650" s="95">
        <f t="shared" si="181"/>
        <v>61</v>
      </c>
    </row>
    <row r="1651" spans="1:24" ht="30" customHeight="1" x14ac:dyDescent="0.25">
      <c r="A1651" s="56"/>
      <c r="B1651" s="57">
        <v>29501039</v>
      </c>
      <c r="C1651" s="57">
        <v>-22</v>
      </c>
      <c r="D1651" s="57">
        <v>61</v>
      </c>
      <c r="E1651" s="58">
        <v>44509</v>
      </c>
      <c r="F1651" s="75"/>
      <c r="G1651" s="57"/>
      <c r="H1651" s="66" t="str">
        <f>IFERROR(VLOOKUP(Abfalldokumentation!$B1651,Artikel!A:C,3,FALSE),Abfalldokumentation!$B1651)</f>
        <v>ABS OLD-AMSTERDAM</v>
      </c>
      <c r="I1651" s="90" t="str">
        <f>VLOOKUP(V1651,'Linien - BU'!A:B,2,FALSE)</f>
        <v>BU4</v>
      </c>
      <c r="J1651" s="91">
        <f t="shared" si="175"/>
        <v>-22</v>
      </c>
      <c r="K1651" s="92">
        <f>Abfalldokumentation!$E1651</f>
        <v>44509</v>
      </c>
      <c r="L1651" s="91" t="str">
        <f>IFERROR(IF(AND(OR(Abfalldokumentation!$I1651="BU3",Abfalldokumentation!$I1651="Verkauf"),Abfalldokumentation!$N1651="Schimmel",Abfalldokumentation!$O1651="keinen Abnehmer/kein Schälpersonal"),"Div. Zipfel, ES ohne Verwendung",VLOOKUP(Abfalldokumentation!$M1651,Produktgruppen!A:B,2,FALSE)),"-")</f>
        <v>ABS</v>
      </c>
      <c r="M1651" s="93" t="str">
        <f>IFERROR(VLOOKUP(Abfalldokumentation!$W1651,Artikel!A:C,3,FALSE),Abfalldokumentation!$W1651)</f>
        <v>ABS OLD-AMSTERDAM</v>
      </c>
      <c r="N1651" s="93" t="str">
        <f>VLOOKUP(D1651,'Liste Gründe'!A:D,2,FALSE)</f>
        <v>keinen Verwendungszweck</v>
      </c>
      <c r="O1651" s="92" t="str">
        <f>IF(ISBLANK(F1651),VLOOKUP(Abfalldokumentation!$X1651,'Liste Gründe'!A:D,3,FALSE),F1651)</f>
        <v>keinen Verwendungszweck</v>
      </c>
      <c r="P1651" s="93" t="str">
        <f>IF(ISBLANK(Abfalldokumentation!$G1651),"-",Abfalldokumentation!$G1651)</f>
        <v>-</v>
      </c>
      <c r="Q1651" s="93">
        <f t="shared" si="176"/>
        <v>45</v>
      </c>
      <c r="R1651" s="94" t="str">
        <f t="shared" si="177"/>
        <v>Produkte</v>
      </c>
      <c r="S1651" s="94" t="str">
        <f t="shared" si="178"/>
        <v>BUs</v>
      </c>
      <c r="T1651" s="94" t="str">
        <f t="shared" si="179"/>
        <v>Symptome</v>
      </c>
      <c r="U1651" s="93">
        <f>IFERROR(VLOOKUP(Abfalldokumentation!$W1651,Kennzahlen!S:U,3,FALSE)*Abfalldokumentation!$J1651,"0")</f>
        <v>-2.2000000000000001E-3</v>
      </c>
      <c r="V1651" s="93" t="str">
        <f>IF(ISBLANK(A1651),VLOOKUP(Abfalldokumentation!$W1651,'Linien - BU'!R:S,2,FALSE),A1651)</f>
        <v>BU4</v>
      </c>
      <c r="W1651" s="95">
        <f t="shared" si="180"/>
        <v>29501039</v>
      </c>
      <c r="X1651" s="95">
        <f t="shared" si="181"/>
        <v>61</v>
      </c>
    </row>
    <row r="1652" spans="1:24" ht="30" customHeight="1" x14ac:dyDescent="0.25">
      <c r="A1652" s="50"/>
      <c r="B1652" s="51">
        <v>29501039</v>
      </c>
      <c r="C1652" s="51">
        <v>22</v>
      </c>
      <c r="D1652" s="51">
        <v>61</v>
      </c>
      <c r="E1652" s="52">
        <v>44509</v>
      </c>
      <c r="F1652" s="73"/>
      <c r="G1652" s="51"/>
      <c r="H1652" s="65" t="str">
        <f>IFERROR(VLOOKUP(Abfalldokumentation!$B1652,Artikel!A:C,3,FALSE),Abfalldokumentation!$B1652)</f>
        <v>ABS OLD-AMSTERDAM</v>
      </c>
      <c r="I1652" s="96" t="str">
        <f>VLOOKUP(V1652,'Linien - BU'!A:B,2,FALSE)</f>
        <v>BU4</v>
      </c>
      <c r="J1652" s="97">
        <f t="shared" si="175"/>
        <v>22</v>
      </c>
      <c r="K1652" s="98">
        <f>Abfalldokumentation!$E1652</f>
        <v>44509</v>
      </c>
      <c r="L1652" s="97" t="str">
        <f>IFERROR(IF(AND(OR(Abfalldokumentation!$I1652="BU3",Abfalldokumentation!$I1652="Verkauf"),Abfalldokumentation!$N1652="Schimmel",Abfalldokumentation!$O1652="keinen Abnehmer/kein Schälpersonal"),"Div. Zipfel, ES ohne Verwendung",VLOOKUP(Abfalldokumentation!$M1652,Produktgruppen!A:B,2,FALSE)),"-")</f>
        <v>ABS</v>
      </c>
      <c r="M1652" s="99" t="str">
        <f>IFERROR(VLOOKUP(Abfalldokumentation!$W1652,Artikel!A:C,3,FALSE),Abfalldokumentation!$W1652)</f>
        <v>ABS OLD-AMSTERDAM</v>
      </c>
      <c r="N1652" s="99" t="str">
        <f>VLOOKUP(D1652,'Liste Gründe'!A:D,2,FALSE)</f>
        <v>keinen Verwendungszweck</v>
      </c>
      <c r="O1652" s="98" t="str">
        <f>IF(ISBLANK(F1652),VLOOKUP(Abfalldokumentation!$X1652,'Liste Gründe'!A:D,3,FALSE),F1652)</f>
        <v>keinen Verwendungszweck</v>
      </c>
      <c r="P1652" s="99" t="str">
        <f>IF(ISBLANK(Abfalldokumentation!$G1652),"-",Abfalldokumentation!$G1652)</f>
        <v>-</v>
      </c>
      <c r="Q1652" s="99">
        <f t="shared" si="176"/>
        <v>45</v>
      </c>
      <c r="R1652" s="100" t="str">
        <f t="shared" si="177"/>
        <v>Produkte</v>
      </c>
      <c r="S1652" s="100" t="str">
        <f t="shared" si="178"/>
        <v>BUs</v>
      </c>
      <c r="T1652" s="100" t="str">
        <f t="shared" si="179"/>
        <v>Symptome</v>
      </c>
      <c r="U1652" s="99">
        <f>IFERROR(VLOOKUP(Abfalldokumentation!$W1652,Kennzahlen!S:U,3,FALSE)*Abfalldokumentation!$J1652,"0")</f>
        <v>2.2000000000000001E-3</v>
      </c>
      <c r="V1652" s="99" t="str">
        <f>IF(ISBLANK(A1652),VLOOKUP(Abfalldokumentation!$W1652,'Linien - BU'!R:S,2,FALSE),A1652)</f>
        <v>BU4</v>
      </c>
      <c r="W1652" s="95">
        <f t="shared" si="180"/>
        <v>29501039</v>
      </c>
      <c r="X1652" s="95">
        <f t="shared" si="181"/>
        <v>61</v>
      </c>
    </row>
    <row r="1653" spans="1:24" ht="30" customHeight="1" x14ac:dyDescent="0.25">
      <c r="A1653" s="56"/>
      <c r="B1653" s="57">
        <v>29501073</v>
      </c>
      <c r="C1653" s="57">
        <v>42</v>
      </c>
      <c r="D1653" s="57">
        <v>12</v>
      </c>
      <c r="E1653" s="58">
        <v>44509</v>
      </c>
      <c r="F1653" s="75"/>
      <c r="G1653" s="57"/>
      <c r="H1653" s="66" t="str">
        <f>IFERROR(VLOOKUP(Abfalldokumentation!$B1653,Artikel!A:C,3,FALSE),Abfalldokumentation!$B1653)</f>
        <v>VOS RW-NUSS-ZIPFEL</v>
      </c>
      <c r="I1653" s="90" t="str">
        <f>VLOOKUP(V1653,'Linien - BU'!A:B,2,FALSE)</f>
        <v>Verkauf</v>
      </c>
      <c r="J1653" s="91">
        <f t="shared" si="175"/>
        <v>42</v>
      </c>
      <c r="K1653" s="92">
        <f>Abfalldokumentation!$E1653</f>
        <v>44509</v>
      </c>
      <c r="L1653" s="91" t="str">
        <f>IFERROR(IF(AND(OR(Abfalldokumentation!$I1653="BU3",Abfalldokumentation!$I1653="Verkauf"),Abfalldokumentation!$N1653="Schimmel",Abfalldokumentation!$O1653="keinen Abnehmer/kein Schälpersonal"),"Div. Zipfel, ES ohne Verwendung",VLOOKUP(Abfalldokumentation!$M1653,Produktgruppen!A:B,2,FALSE)),"-")</f>
        <v>Zipfel, ES ohne Verwendung</v>
      </c>
      <c r="M1653" s="93" t="str">
        <f>IFERROR(VLOOKUP(Abfalldokumentation!$W1653,Artikel!A:C,3,FALSE),Abfalldokumentation!$W1653)</f>
        <v>VOS RW-NUSS-ZIPFEL</v>
      </c>
      <c r="N1653" s="93" t="str">
        <f>VLOOKUP(D1653,'Liste Gründe'!A:D,2,FALSE)</f>
        <v>Schimmel</v>
      </c>
      <c r="O1653" s="92" t="str">
        <f>IF(ISBLANK(F1653),VLOOKUP(Abfalldokumentation!$X1653,'Liste Gründe'!A:D,3,FALSE),F1653)</f>
        <v>Schimmel</v>
      </c>
      <c r="P1653" s="93" t="str">
        <f>IF(ISBLANK(Abfalldokumentation!$G1653),"-",Abfalldokumentation!$G1653)</f>
        <v>-</v>
      </c>
      <c r="Q1653" s="93">
        <f t="shared" si="176"/>
        <v>45</v>
      </c>
      <c r="R1653" s="94" t="str">
        <f t="shared" si="177"/>
        <v>Produkte</v>
      </c>
      <c r="S1653" s="94" t="str">
        <f t="shared" si="178"/>
        <v>BUs</v>
      </c>
      <c r="T1653" s="94" t="str">
        <f t="shared" si="179"/>
        <v>Symptome</v>
      </c>
      <c r="U1653" s="93">
        <f>IFERROR(VLOOKUP(Abfalldokumentation!$W1653,Kennzahlen!S:U,3,FALSE)*Abfalldokumentation!$J1653,"0")</f>
        <v>21</v>
      </c>
      <c r="V1653" s="93" t="str">
        <f>IF(ISBLANK(A1653),VLOOKUP(Abfalldokumentation!$W1653,'Linien - BU'!R:S,2,FALSE),A1653)</f>
        <v>Verkauf</v>
      </c>
      <c r="W1653" s="95">
        <f t="shared" si="180"/>
        <v>29501073</v>
      </c>
      <c r="X1653" s="95">
        <f t="shared" si="181"/>
        <v>12</v>
      </c>
    </row>
    <row r="1654" spans="1:24" ht="30" customHeight="1" x14ac:dyDescent="0.25">
      <c r="A1654" s="50"/>
      <c r="B1654" s="51">
        <v>29501076</v>
      </c>
      <c r="C1654" s="51">
        <v>21</v>
      </c>
      <c r="D1654" s="51">
        <v>12</v>
      </c>
      <c r="E1654" s="52">
        <v>44509</v>
      </c>
      <c r="F1654" s="73"/>
      <c r="G1654" s="51"/>
      <c r="H1654" s="65" t="str">
        <f>IFERROR(VLOOKUP(Abfalldokumentation!$B1654,Artikel!A:C,3,FALSE),Abfalldokumentation!$B1654)</f>
        <v>VOS RW-NUSS-ENDSTÜCK</v>
      </c>
      <c r="I1654" s="96" t="str">
        <f>VLOOKUP(V1654,'Linien - BU'!A:B,2,FALSE)</f>
        <v>Verkauf</v>
      </c>
      <c r="J1654" s="97">
        <f t="shared" si="175"/>
        <v>21</v>
      </c>
      <c r="K1654" s="98">
        <f>Abfalldokumentation!$E1654</f>
        <v>44509</v>
      </c>
      <c r="L1654" s="97" t="str">
        <f>IFERROR(IF(AND(OR(Abfalldokumentation!$I1654="BU3",Abfalldokumentation!$I1654="Verkauf"),Abfalldokumentation!$N1654="Schimmel",Abfalldokumentation!$O1654="keinen Abnehmer/kein Schälpersonal"),"Div. Zipfel, ES ohne Verwendung",VLOOKUP(Abfalldokumentation!$M1654,Produktgruppen!A:B,2,FALSE)),"-")</f>
        <v>-</v>
      </c>
      <c r="M1654" s="99" t="str">
        <f>IFERROR(VLOOKUP(Abfalldokumentation!$W1654,Artikel!A:C,3,FALSE),Abfalldokumentation!$W1654)</f>
        <v>VOS RW-NUSS-ENDSTÜCK</v>
      </c>
      <c r="N1654" s="99" t="str">
        <f>VLOOKUP(D1654,'Liste Gründe'!A:D,2,FALSE)</f>
        <v>Schimmel</v>
      </c>
      <c r="O1654" s="98" t="str">
        <f>IF(ISBLANK(F1654),VLOOKUP(Abfalldokumentation!$X1654,'Liste Gründe'!A:D,3,FALSE),F1654)</f>
        <v>Schimmel</v>
      </c>
      <c r="P1654" s="99" t="str">
        <f>IF(ISBLANK(Abfalldokumentation!$G1654),"-",Abfalldokumentation!$G1654)</f>
        <v>-</v>
      </c>
      <c r="Q1654" s="99">
        <f t="shared" si="176"/>
        <v>45</v>
      </c>
      <c r="R1654" s="100" t="str">
        <f t="shared" si="177"/>
        <v>Produkte</v>
      </c>
      <c r="S1654" s="100" t="str">
        <f t="shared" si="178"/>
        <v>BUs</v>
      </c>
      <c r="T1654" s="100" t="str">
        <f t="shared" si="179"/>
        <v>Symptome</v>
      </c>
      <c r="U1654" s="99">
        <f>IFERROR(VLOOKUP(Abfalldokumentation!$W1654,Kennzahlen!S:U,3,FALSE)*Abfalldokumentation!$J1654,"0")</f>
        <v>10.5</v>
      </c>
      <c r="V1654" s="99" t="str">
        <f>IF(ISBLANK(A1654),VLOOKUP(Abfalldokumentation!$W1654,'Linien - BU'!R:S,2,FALSE),A1654)</f>
        <v>Verkauf</v>
      </c>
      <c r="W1654" s="95">
        <f t="shared" si="180"/>
        <v>29501076</v>
      </c>
      <c r="X1654" s="95">
        <f t="shared" si="181"/>
        <v>12</v>
      </c>
    </row>
    <row r="1655" spans="1:24" ht="30" customHeight="1" x14ac:dyDescent="0.25">
      <c r="A1655" s="56"/>
      <c r="B1655" s="57">
        <v>29501080</v>
      </c>
      <c r="C1655" s="57">
        <v>88</v>
      </c>
      <c r="D1655" s="57">
        <v>12</v>
      </c>
      <c r="E1655" s="58">
        <v>44509</v>
      </c>
      <c r="F1655" s="75"/>
      <c r="G1655" s="57"/>
      <c r="H1655" s="66" t="str">
        <f>IFERROR(VLOOKUP(Abfalldokumentation!$B1655,Artikel!A:C,3,FALSE),Abfalldokumentation!$B1655)</f>
        <v>VOS RW-JALA-NAT ZIPFEL</v>
      </c>
      <c r="I1655" s="90" t="str">
        <f>VLOOKUP(V1655,'Linien - BU'!A:B,2,FALSE)</f>
        <v>Verkauf</v>
      </c>
      <c r="J1655" s="91">
        <f t="shared" si="175"/>
        <v>88</v>
      </c>
      <c r="K1655" s="92">
        <f>Abfalldokumentation!$E1655</f>
        <v>44509</v>
      </c>
      <c r="L1655" s="91" t="str">
        <f>IFERROR(IF(AND(OR(Abfalldokumentation!$I1655="BU3",Abfalldokumentation!$I1655="Verkauf"),Abfalldokumentation!$N1655="Schimmel",Abfalldokumentation!$O1655="keinen Abnehmer/kein Schälpersonal"),"Div. Zipfel, ES ohne Verwendung",VLOOKUP(Abfalldokumentation!$M1655,Produktgruppen!A:B,2,FALSE)),"-")</f>
        <v>-</v>
      </c>
      <c r="M1655" s="93" t="str">
        <f>IFERROR(VLOOKUP(Abfalldokumentation!$W1655,Artikel!A:C,3,FALSE),Abfalldokumentation!$W1655)</f>
        <v>VOS RW-JALA-NAT ZIPFEL</v>
      </c>
      <c r="N1655" s="93" t="str">
        <f>VLOOKUP(D1655,'Liste Gründe'!A:D,2,FALSE)</f>
        <v>Schimmel</v>
      </c>
      <c r="O1655" s="92" t="str">
        <f>IF(ISBLANK(F1655),VLOOKUP(Abfalldokumentation!$X1655,'Liste Gründe'!A:D,3,FALSE),F1655)</f>
        <v>Schimmel</v>
      </c>
      <c r="P1655" s="93" t="str">
        <f>IF(ISBLANK(Abfalldokumentation!$G1655),"-",Abfalldokumentation!$G1655)</f>
        <v>-</v>
      </c>
      <c r="Q1655" s="93">
        <f t="shared" si="176"/>
        <v>45</v>
      </c>
      <c r="R1655" s="94" t="str">
        <f t="shared" si="177"/>
        <v>Produkte</v>
      </c>
      <c r="S1655" s="94" t="str">
        <f t="shared" si="178"/>
        <v>BUs</v>
      </c>
      <c r="T1655" s="94" t="str">
        <f t="shared" si="179"/>
        <v>Symptome</v>
      </c>
      <c r="U1655" s="93">
        <f>IFERROR(VLOOKUP(Abfalldokumentation!$W1655,Kennzahlen!S:U,3,FALSE)*Abfalldokumentation!$J1655,"0")</f>
        <v>44</v>
      </c>
      <c r="V1655" s="93" t="str">
        <f>IF(ISBLANK(A1655),VLOOKUP(Abfalldokumentation!$W1655,'Linien - BU'!R:S,2,FALSE),A1655)</f>
        <v>Verkauf</v>
      </c>
      <c r="W1655" s="95">
        <f t="shared" si="180"/>
        <v>29501080</v>
      </c>
      <c r="X1655" s="95">
        <f t="shared" si="181"/>
        <v>12</v>
      </c>
    </row>
    <row r="1656" spans="1:24" ht="30" customHeight="1" x14ac:dyDescent="0.25">
      <c r="A1656" s="50"/>
      <c r="B1656" s="51">
        <v>29501080</v>
      </c>
      <c r="C1656" s="51">
        <v>18</v>
      </c>
      <c r="D1656" s="51">
        <v>12</v>
      </c>
      <c r="E1656" s="52">
        <v>44509</v>
      </c>
      <c r="F1656" s="73"/>
      <c r="G1656" s="51"/>
      <c r="H1656" s="65" t="str">
        <f>IFERROR(VLOOKUP(Abfalldokumentation!$B1656,Artikel!A:C,3,FALSE),Abfalldokumentation!$B1656)</f>
        <v>VOS RW-JALA-NAT ZIPFEL</v>
      </c>
      <c r="I1656" s="96" t="str">
        <f>VLOOKUP(V1656,'Linien - BU'!A:B,2,FALSE)</f>
        <v>Verkauf</v>
      </c>
      <c r="J1656" s="97">
        <f t="shared" si="175"/>
        <v>18</v>
      </c>
      <c r="K1656" s="98">
        <f>Abfalldokumentation!$E1656</f>
        <v>44509</v>
      </c>
      <c r="L1656" s="97" t="str">
        <f>IFERROR(IF(AND(OR(Abfalldokumentation!$I1656="BU3",Abfalldokumentation!$I1656="Verkauf"),Abfalldokumentation!$N1656="Schimmel",Abfalldokumentation!$O1656="keinen Abnehmer/kein Schälpersonal"),"Div. Zipfel, ES ohne Verwendung",VLOOKUP(Abfalldokumentation!$M1656,Produktgruppen!A:B,2,FALSE)),"-")</f>
        <v>-</v>
      </c>
      <c r="M1656" s="99" t="str">
        <f>IFERROR(VLOOKUP(Abfalldokumentation!$W1656,Artikel!A:C,3,FALSE),Abfalldokumentation!$W1656)</f>
        <v>VOS RW-JALA-NAT ZIPFEL</v>
      </c>
      <c r="N1656" s="99" t="str">
        <f>VLOOKUP(D1656,'Liste Gründe'!A:D,2,FALSE)</f>
        <v>Schimmel</v>
      </c>
      <c r="O1656" s="98" t="str">
        <f>IF(ISBLANK(F1656),VLOOKUP(Abfalldokumentation!$X1656,'Liste Gründe'!A:D,3,FALSE),F1656)</f>
        <v>Schimmel</v>
      </c>
      <c r="P1656" s="99" t="str">
        <f>IF(ISBLANK(Abfalldokumentation!$G1656),"-",Abfalldokumentation!$G1656)</f>
        <v>-</v>
      </c>
      <c r="Q1656" s="99">
        <f t="shared" si="176"/>
        <v>45</v>
      </c>
      <c r="R1656" s="100" t="str">
        <f t="shared" si="177"/>
        <v>Produkte</v>
      </c>
      <c r="S1656" s="100" t="str">
        <f t="shared" si="178"/>
        <v>BUs</v>
      </c>
      <c r="T1656" s="100" t="str">
        <f t="shared" si="179"/>
        <v>Symptome</v>
      </c>
      <c r="U1656" s="99">
        <f>IFERROR(VLOOKUP(Abfalldokumentation!$W1656,Kennzahlen!S:U,3,FALSE)*Abfalldokumentation!$J1656,"0")</f>
        <v>9</v>
      </c>
      <c r="V1656" s="99" t="str">
        <f>IF(ISBLANK(A1656),VLOOKUP(Abfalldokumentation!$W1656,'Linien - BU'!R:S,2,FALSE),A1656)</f>
        <v>Verkauf</v>
      </c>
      <c r="W1656" s="95">
        <f t="shared" si="180"/>
        <v>29501080</v>
      </c>
      <c r="X1656" s="95">
        <f t="shared" si="181"/>
        <v>12</v>
      </c>
    </row>
    <row r="1657" spans="1:24" ht="30" customHeight="1" x14ac:dyDescent="0.25">
      <c r="A1657" s="56"/>
      <c r="B1657" s="57">
        <v>29600020</v>
      </c>
      <c r="C1657" s="57">
        <v>137.71700000000001</v>
      </c>
      <c r="D1657" s="57">
        <v>12</v>
      </c>
      <c r="E1657" s="58">
        <v>44509</v>
      </c>
      <c r="F1657" s="75"/>
      <c r="G1657" s="57"/>
      <c r="H1657" s="66" t="str">
        <f>IFERROR(VLOOKUP(Abfalldokumentation!$B1657,Artikel!A:C,3,FALSE),Abfalldokumentation!$B1657)</f>
        <v>VS RW Schinken mit Rind</v>
      </c>
      <c r="I1657" s="90" t="str">
        <f>VLOOKUP(V1657,'Linien - BU'!A:B,2,FALSE)</f>
        <v>BU3</v>
      </c>
      <c r="J1657" s="91">
        <f t="shared" si="175"/>
        <v>137.71700000000001</v>
      </c>
      <c r="K1657" s="92">
        <f>Abfalldokumentation!$E1657</f>
        <v>44509</v>
      </c>
      <c r="L1657" s="91" t="str">
        <f>IFERROR(IF(AND(OR(Abfalldokumentation!$I1657="BU3",Abfalldokumentation!$I1657="Verkauf"),Abfalldokumentation!$N1657="Schimmel",Abfalldokumentation!$O1657="keinen Abnehmer/kein Schälpersonal"),"Div. Zipfel, ES ohne Verwendung",VLOOKUP(Abfalldokumentation!$M1657,Produktgruppen!A:B,2,FALSE)),"-")</f>
        <v>Vorschmelz</v>
      </c>
      <c r="M1657" s="93" t="str">
        <f>IFERROR(VLOOKUP(Abfalldokumentation!$W1657,Artikel!A:C,3,FALSE),Abfalldokumentation!$W1657)</f>
        <v>VS RW Schinken mit Rind</v>
      </c>
      <c r="N1657" s="93" t="str">
        <f>VLOOKUP(D1657,'Liste Gründe'!A:D,2,FALSE)</f>
        <v>Schimmel</v>
      </c>
      <c r="O1657" s="92" t="str">
        <f>IF(ISBLANK(F1657),VLOOKUP(Abfalldokumentation!$X1657,'Liste Gründe'!A:D,3,FALSE),F1657)</f>
        <v>Schimmel</v>
      </c>
      <c r="P1657" s="93" t="str">
        <f>IF(ISBLANK(Abfalldokumentation!$G1657),"-",Abfalldokumentation!$G1657)</f>
        <v>-</v>
      </c>
      <c r="Q1657" s="93">
        <f t="shared" si="176"/>
        <v>45</v>
      </c>
      <c r="R1657" s="94" t="str">
        <f t="shared" si="177"/>
        <v>Produkte</v>
      </c>
      <c r="S1657" s="94" t="str">
        <f t="shared" si="178"/>
        <v>BUs</v>
      </c>
      <c r="T1657" s="94" t="str">
        <f t="shared" si="179"/>
        <v>Symptome</v>
      </c>
      <c r="U1657" s="93">
        <f>IFERROR(VLOOKUP(Abfalldokumentation!$W1657,Kennzahlen!S:U,3,FALSE)*Abfalldokumentation!$J1657,"0")</f>
        <v>218.46047710000002</v>
      </c>
      <c r="V1657" s="93" t="str">
        <f>IF(ISBLANK(A1657),VLOOKUP(Abfalldokumentation!$W1657,'Linien - BU'!R:S,2,FALSE),A1657)</f>
        <v>BU3</v>
      </c>
      <c r="W1657" s="95">
        <f t="shared" si="180"/>
        <v>29600020</v>
      </c>
      <c r="X1657" s="95">
        <f t="shared" si="181"/>
        <v>12</v>
      </c>
    </row>
    <row r="1658" spans="1:24" ht="30" customHeight="1" x14ac:dyDescent="0.25">
      <c r="A1658" s="50"/>
      <c r="B1658" s="51">
        <v>29600028</v>
      </c>
      <c r="C1658" s="51">
        <v>202</v>
      </c>
      <c r="D1658" s="51">
        <v>12</v>
      </c>
      <c r="E1658" s="52">
        <v>44509</v>
      </c>
      <c r="F1658" s="73"/>
      <c r="G1658" s="51"/>
      <c r="H1658" s="65" t="str">
        <f>IFERROR(VLOOKUP(Abfalldokumentation!$B1658,Artikel!A:C,3,FALSE),Abfalldokumentation!$B1658)</f>
        <v>VS Chili mit Rinde</v>
      </c>
      <c r="I1658" s="96" t="str">
        <f>VLOOKUP(V1658,'Linien - BU'!A:B,2,FALSE)</f>
        <v>BU3</v>
      </c>
      <c r="J1658" s="97">
        <f t="shared" si="175"/>
        <v>202</v>
      </c>
      <c r="K1658" s="98">
        <f>Abfalldokumentation!$E1658</f>
        <v>44509</v>
      </c>
      <c r="L1658" s="97" t="str">
        <f>IFERROR(IF(AND(OR(Abfalldokumentation!$I1658="BU3",Abfalldokumentation!$I1658="Verkauf"),Abfalldokumentation!$N1658="Schimmel",Abfalldokumentation!$O1658="keinen Abnehmer/kein Schälpersonal"),"Div. Zipfel, ES ohne Verwendung",VLOOKUP(Abfalldokumentation!$M1658,Produktgruppen!A:B,2,FALSE)),"-")</f>
        <v>-</v>
      </c>
      <c r="M1658" s="99" t="str">
        <f>IFERROR(VLOOKUP(Abfalldokumentation!$W1658,Artikel!A:C,3,FALSE),Abfalldokumentation!$W1658)</f>
        <v>VS Chili mit Rinde</v>
      </c>
      <c r="N1658" s="99" t="str">
        <f>VLOOKUP(D1658,'Liste Gründe'!A:D,2,FALSE)</f>
        <v>Schimmel</v>
      </c>
      <c r="O1658" s="98" t="str">
        <f>IF(ISBLANK(F1658),VLOOKUP(Abfalldokumentation!$X1658,'Liste Gründe'!A:D,3,FALSE),F1658)</f>
        <v>Schimmel</v>
      </c>
      <c r="P1658" s="99" t="str">
        <f>IF(ISBLANK(Abfalldokumentation!$G1658),"-",Abfalldokumentation!$G1658)</f>
        <v>-</v>
      </c>
      <c r="Q1658" s="99">
        <f t="shared" si="176"/>
        <v>45</v>
      </c>
      <c r="R1658" s="100" t="str">
        <f t="shared" si="177"/>
        <v>Produkte</v>
      </c>
      <c r="S1658" s="100" t="str">
        <f t="shared" si="178"/>
        <v>BUs</v>
      </c>
      <c r="T1658" s="100" t="str">
        <f t="shared" si="179"/>
        <v>Symptome</v>
      </c>
      <c r="U1658" s="99">
        <f>IFERROR(VLOOKUP(Abfalldokumentation!$W1658,Kennzahlen!S:U,3,FALSE)*Abfalldokumentation!$J1658,"0")</f>
        <v>101</v>
      </c>
      <c r="V1658" s="99" t="str">
        <f>IF(ISBLANK(A1658),VLOOKUP(Abfalldokumentation!$W1658,'Linien - BU'!R:S,2,FALSE),A1658)</f>
        <v>BU3</v>
      </c>
      <c r="W1658" s="95">
        <f t="shared" si="180"/>
        <v>29600028</v>
      </c>
      <c r="X1658" s="95">
        <f t="shared" si="181"/>
        <v>12</v>
      </c>
    </row>
    <row r="1659" spans="1:24" ht="30" customHeight="1" x14ac:dyDescent="0.25">
      <c r="A1659" s="56"/>
      <c r="B1659" s="57">
        <v>29600030</v>
      </c>
      <c r="C1659" s="57">
        <v>52.929000000000002</v>
      </c>
      <c r="D1659" s="57">
        <v>12</v>
      </c>
      <c r="E1659" s="58">
        <v>44509</v>
      </c>
      <c r="F1659" s="75"/>
      <c r="G1659" s="57"/>
      <c r="H1659" s="66" t="str">
        <f>IFERROR(VLOOKUP(Abfalldokumentation!$B1659,Artikel!A:C,3,FALSE),Abfalldokumentation!$B1659)</f>
        <v>VS SKZ Premium Würfel</v>
      </c>
      <c r="I1659" s="90" t="str">
        <f>VLOOKUP(V1659,'Linien - BU'!A:B,2,FALSE)</f>
        <v>BU3</v>
      </c>
      <c r="J1659" s="91">
        <f t="shared" si="175"/>
        <v>52.929000000000002</v>
      </c>
      <c r="K1659" s="92">
        <f>Abfalldokumentation!$E1659</f>
        <v>44509</v>
      </c>
      <c r="L1659" s="91" t="str">
        <f>IFERROR(IF(AND(OR(Abfalldokumentation!$I1659="BU3",Abfalldokumentation!$I1659="Verkauf"),Abfalldokumentation!$N1659="Schimmel",Abfalldokumentation!$O1659="keinen Abnehmer/kein Schälpersonal"),"Div. Zipfel, ES ohne Verwendung",VLOOKUP(Abfalldokumentation!$M1659,Produktgruppen!A:B,2,FALSE)),"-")</f>
        <v>Vorschmelz</v>
      </c>
      <c r="M1659" s="93" t="str">
        <f>IFERROR(VLOOKUP(Abfalldokumentation!$W1659,Artikel!A:C,3,FALSE),Abfalldokumentation!$W1659)</f>
        <v>VS SKZ Premium Würfel</v>
      </c>
      <c r="N1659" s="93" t="str">
        <f>VLOOKUP(D1659,'Liste Gründe'!A:D,2,FALSE)</f>
        <v>Schimmel</v>
      </c>
      <c r="O1659" s="92" t="str">
        <f>IF(ISBLANK(F1659),VLOOKUP(Abfalldokumentation!$X1659,'Liste Gründe'!A:D,3,FALSE),F1659)</f>
        <v>Schimmel</v>
      </c>
      <c r="P1659" s="93" t="str">
        <f>IF(ISBLANK(Abfalldokumentation!$G1659),"-",Abfalldokumentation!$G1659)</f>
        <v>-</v>
      </c>
      <c r="Q1659" s="93">
        <f t="shared" si="176"/>
        <v>45</v>
      </c>
      <c r="R1659" s="94" t="str">
        <f t="shared" si="177"/>
        <v>Produkte</v>
      </c>
      <c r="S1659" s="94" t="str">
        <f t="shared" si="178"/>
        <v>BUs</v>
      </c>
      <c r="T1659" s="94" t="str">
        <f t="shared" si="179"/>
        <v>Symptome</v>
      </c>
      <c r="U1659" s="93">
        <f>IFERROR(VLOOKUP(Abfalldokumentation!$W1659,Kennzahlen!S:U,3,FALSE)*Abfalldokumentation!$J1659,"0")</f>
        <v>30.381245999999997</v>
      </c>
      <c r="V1659" s="93" t="str">
        <f>IF(ISBLANK(A1659),VLOOKUP(Abfalldokumentation!$W1659,'Linien - BU'!R:S,2,FALSE),A1659)</f>
        <v>BU3</v>
      </c>
      <c r="W1659" s="95">
        <f t="shared" si="180"/>
        <v>29600030</v>
      </c>
      <c r="X1659" s="95">
        <f t="shared" si="181"/>
        <v>12</v>
      </c>
    </row>
    <row r="1660" spans="1:24" ht="30" customHeight="1" x14ac:dyDescent="0.25">
      <c r="A1660" s="50"/>
      <c r="B1660" s="51">
        <v>29900002</v>
      </c>
      <c r="C1660" s="51">
        <v>297</v>
      </c>
      <c r="D1660" s="51">
        <v>61</v>
      </c>
      <c r="E1660" s="52">
        <v>44509</v>
      </c>
      <c r="F1660" s="73"/>
      <c r="G1660" s="51"/>
      <c r="H1660" s="65" t="str">
        <f>IFERROR(VLOOKUP(Abfalldokumentation!$B1660,Artikel!A:C,3,FALSE),Abfalldokumentation!$B1660)</f>
        <v>VOS VEG-SCH MILD</v>
      </c>
      <c r="I1660" s="96" t="str">
        <f>VLOOKUP(V1660,'Linien - BU'!A:B,2,FALSE)</f>
        <v>BU3</v>
      </c>
      <c r="J1660" s="97">
        <f t="shared" si="175"/>
        <v>297</v>
      </c>
      <c r="K1660" s="98">
        <f>Abfalldokumentation!$E1660</f>
        <v>44509</v>
      </c>
      <c r="L1660" s="97" t="str">
        <f>IFERROR(IF(AND(OR(Abfalldokumentation!$I1660="BU3",Abfalldokumentation!$I1660="Verkauf"),Abfalldokumentation!$N1660="Schimmel",Abfalldokumentation!$O1660="keinen Abnehmer/kein Schälpersonal"),"Div. Zipfel, ES ohne Verwendung",VLOOKUP(Abfalldokumentation!$M1660,Produktgruppen!A:B,2,FALSE)),"-")</f>
        <v>vegan</v>
      </c>
      <c r="M1660" s="99" t="str">
        <f>IFERROR(VLOOKUP(Abfalldokumentation!$W1660,Artikel!A:C,3,FALSE),Abfalldokumentation!$W1660)</f>
        <v>VOS VEG-SCH MILD</v>
      </c>
      <c r="N1660" s="99" t="str">
        <f>VLOOKUP(D1660,'Liste Gründe'!A:D,2,FALSE)</f>
        <v>keinen Verwendungszweck</v>
      </c>
      <c r="O1660" s="98" t="str">
        <f>IF(ISBLANK(F1660),VLOOKUP(Abfalldokumentation!$X1660,'Liste Gründe'!A:D,3,FALSE),F1660)</f>
        <v>keinen Verwendungszweck</v>
      </c>
      <c r="P1660" s="99" t="str">
        <f>IF(ISBLANK(Abfalldokumentation!$G1660),"-",Abfalldokumentation!$G1660)</f>
        <v>-</v>
      </c>
      <c r="Q1660" s="99">
        <f t="shared" si="176"/>
        <v>45</v>
      </c>
      <c r="R1660" s="100" t="str">
        <f t="shared" si="177"/>
        <v>Produkte</v>
      </c>
      <c r="S1660" s="100" t="str">
        <f t="shared" si="178"/>
        <v>BUs</v>
      </c>
      <c r="T1660" s="100" t="str">
        <f t="shared" si="179"/>
        <v>Symptome</v>
      </c>
      <c r="U1660" s="99">
        <f>IFERROR(VLOOKUP(Abfalldokumentation!$W1660,Kennzahlen!S:U,3,FALSE)*Abfalldokumentation!$J1660,"0")</f>
        <v>148.5</v>
      </c>
      <c r="V1660" s="99" t="str">
        <f>IF(ISBLANK(A1660),VLOOKUP(Abfalldokumentation!$W1660,'Linien - BU'!R:S,2,FALSE),A1660)</f>
        <v>BU3</v>
      </c>
      <c r="W1660" s="95">
        <f t="shared" si="180"/>
        <v>29900002</v>
      </c>
      <c r="X1660" s="95">
        <f t="shared" si="181"/>
        <v>61</v>
      </c>
    </row>
    <row r="1661" spans="1:24" ht="30" customHeight="1" x14ac:dyDescent="0.25">
      <c r="A1661" s="56">
        <v>3010</v>
      </c>
      <c r="B1661" s="57">
        <v>32000028</v>
      </c>
      <c r="C1661" s="57">
        <v>20</v>
      </c>
      <c r="D1661" s="57">
        <v>34</v>
      </c>
      <c r="E1661" s="58">
        <v>44509</v>
      </c>
      <c r="F1661" s="75"/>
      <c r="G1661" s="57"/>
      <c r="H1661" s="66" t="str">
        <f>IFERROR(VLOOKUP(Abfalldokumentation!$B1661,Artikel!A:C,3,FALSE),Abfalldokumentation!$B1661)</f>
        <v>Würste 6700g Räucher na</v>
      </c>
      <c r="I1661" s="90" t="str">
        <f>VLOOKUP(V1661,'Linien - BU'!A:B,2,FALSE)</f>
        <v>BU1</v>
      </c>
      <c r="J1661" s="91">
        <f t="shared" si="175"/>
        <v>20</v>
      </c>
      <c r="K1661" s="92">
        <f>Abfalldokumentation!$E1661</f>
        <v>44509</v>
      </c>
      <c r="L1661" s="91" t="str">
        <f>IFERROR(IF(AND(OR(Abfalldokumentation!$I1661="BU3",Abfalldokumentation!$I1661="Verkauf"),Abfalldokumentation!$N1661="Schimmel",Abfalldokumentation!$O1661="keinen Abnehmer/kein Schälpersonal"),"Div. Zipfel, ES ohne Verwendung",VLOOKUP(Abfalldokumentation!$M1661,Produktgruppen!A:B,2,FALSE)),"-")</f>
        <v>ganze Würste</v>
      </c>
      <c r="M1661" s="93" t="str">
        <f>IFERROR(VLOOKUP(Abfalldokumentation!$W1661,Artikel!A:C,3,FALSE),Abfalldokumentation!$W1661)</f>
        <v>Würste 6700g Räucher na</v>
      </c>
      <c r="N1661" s="93" t="str">
        <f>VLOOKUP(D1661,'Liste Gründe'!A:D,2,FALSE)</f>
        <v>Linienbezogen</v>
      </c>
      <c r="O1661" s="92" t="str">
        <f>IF(ISBLANK(F1661),VLOOKUP(Abfalldokumentation!$X1661,'Liste Gründe'!A:D,3,FALSE),F1661)</f>
        <v>Darm geplatzt</v>
      </c>
      <c r="P1661" s="93" t="str">
        <f>IF(ISBLANK(Abfalldokumentation!$G1661),"-",Abfalldokumentation!$G1661)</f>
        <v>-</v>
      </c>
      <c r="Q1661" s="93">
        <f t="shared" si="176"/>
        <v>45</v>
      </c>
      <c r="R1661" s="94" t="str">
        <f t="shared" si="177"/>
        <v>Produkte</v>
      </c>
      <c r="S1661" s="94" t="str">
        <f t="shared" si="178"/>
        <v>BUs</v>
      </c>
      <c r="T1661" s="94" t="str">
        <f t="shared" si="179"/>
        <v>Symptome</v>
      </c>
      <c r="U1661" s="93" t="str">
        <f>IFERROR(VLOOKUP(Abfalldokumentation!$W1661,Kennzahlen!S:U,3,FALSE)*Abfalldokumentation!$J1661,"0")</f>
        <v>0</v>
      </c>
      <c r="V1661" s="93">
        <f>IF(ISBLANK(A1661),VLOOKUP(Abfalldokumentation!$W1661,'Linien - BU'!R:S,2,FALSE),A1661)</f>
        <v>3010</v>
      </c>
      <c r="W1661" s="95">
        <f t="shared" si="180"/>
        <v>32000028</v>
      </c>
      <c r="X1661" s="95">
        <f t="shared" si="181"/>
        <v>34</v>
      </c>
    </row>
    <row r="1662" spans="1:24" ht="30" customHeight="1" x14ac:dyDescent="0.25">
      <c r="A1662" s="50">
        <v>3020</v>
      </c>
      <c r="B1662" s="51">
        <v>32000056</v>
      </c>
      <c r="C1662" s="51">
        <v>20</v>
      </c>
      <c r="D1662" s="51">
        <v>34</v>
      </c>
      <c r="E1662" s="52">
        <v>44509</v>
      </c>
      <c r="F1662" s="73"/>
      <c r="G1662" s="51"/>
      <c r="H1662" s="65" t="str">
        <f>IFERROR(VLOOKUP(Abfalldokumentation!$B1662,Artikel!A:C,3,FALSE),Abfalldokumentation!$B1662)</f>
        <v>RW RÄU 9,25KG USA</v>
      </c>
      <c r="I1662" s="96" t="str">
        <f>VLOOKUP(V1662,'Linien - BU'!A:B,2,FALSE)</f>
        <v>BU1</v>
      </c>
      <c r="J1662" s="97">
        <f t="shared" si="175"/>
        <v>20</v>
      </c>
      <c r="K1662" s="98">
        <f>Abfalldokumentation!$E1662</f>
        <v>44509</v>
      </c>
      <c r="L1662" s="97" t="str">
        <f>IFERROR(IF(AND(OR(Abfalldokumentation!$I1662="BU3",Abfalldokumentation!$I1662="Verkauf"),Abfalldokumentation!$N1662="Schimmel",Abfalldokumentation!$O1662="keinen Abnehmer/kein Schälpersonal"),"Div. Zipfel, ES ohne Verwendung",VLOOKUP(Abfalldokumentation!$M1662,Produktgruppen!A:B,2,FALSE)),"-")</f>
        <v>-</v>
      </c>
      <c r="M1662" s="99" t="str">
        <f>IFERROR(VLOOKUP(Abfalldokumentation!$W1662,Artikel!A:C,3,FALSE),Abfalldokumentation!$W1662)</f>
        <v>RW RÄU 9,25KG USA</v>
      </c>
      <c r="N1662" s="99" t="str">
        <f>VLOOKUP(D1662,'Liste Gründe'!A:D,2,FALSE)</f>
        <v>Linienbezogen</v>
      </c>
      <c r="O1662" s="98" t="str">
        <f>IF(ISBLANK(F1662),VLOOKUP(Abfalldokumentation!$X1662,'Liste Gründe'!A:D,3,FALSE),F1662)</f>
        <v>Darm geplatzt</v>
      </c>
      <c r="P1662" s="99" t="str">
        <f>IF(ISBLANK(Abfalldokumentation!$G1662),"-",Abfalldokumentation!$G1662)</f>
        <v>-</v>
      </c>
      <c r="Q1662" s="99">
        <f t="shared" si="176"/>
        <v>45</v>
      </c>
      <c r="R1662" s="100" t="str">
        <f t="shared" si="177"/>
        <v>Produkte</v>
      </c>
      <c r="S1662" s="100" t="str">
        <f t="shared" si="178"/>
        <v>BUs</v>
      </c>
      <c r="T1662" s="100" t="str">
        <f t="shared" si="179"/>
        <v>Symptome</v>
      </c>
      <c r="U1662" s="99" t="str">
        <f>IFERROR(VLOOKUP(Abfalldokumentation!$W1662,Kennzahlen!S:U,3,FALSE)*Abfalldokumentation!$J1662,"0")</f>
        <v>0</v>
      </c>
      <c r="V1662" s="99">
        <f>IF(ISBLANK(A1662),VLOOKUP(Abfalldokumentation!$W1662,'Linien - BU'!R:S,2,FALSE),A1662)</f>
        <v>3020</v>
      </c>
      <c r="W1662" s="95">
        <f t="shared" si="180"/>
        <v>32000056</v>
      </c>
      <c r="X1662" s="95">
        <f t="shared" si="181"/>
        <v>34</v>
      </c>
    </row>
    <row r="1663" spans="1:24" ht="30" customHeight="1" x14ac:dyDescent="0.25">
      <c r="A1663" s="56">
        <v>3020</v>
      </c>
      <c r="B1663" s="57">
        <v>32000106</v>
      </c>
      <c r="C1663" s="57">
        <v>20</v>
      </c>
      <c r="D1663" s="57">
        <v>30</v>
      </c>
      <c r="E1663" s="58">
        <v>44509</v>
      </c>
      <c r="F1663" s="75"/>
      <c r="G1663" s="57"/>
      <c r="H1663" s="66" t="str">
        <f>IFERROR(VLOOKUP(Abfalldokumentation!$B1663,Artikel!A:C,3,FALSE),Abfalldokumentation!$B1663)</f>
        <v>GRW SCHI-NAT 7,2GK NEUE</v>
      </c>
      <c r="I1663" s="90" t="str">
        <f>VLOOKUP(V1663,'Linien - BU'!A:B,2,FALSE)</f>
        <v>BU1</v>
      </c>
      <c r="J1663" s="91">
        <f t="shared" si="175"/>
        <v>20</v>
      </c>
      <c r="K1663" s="92">
        <f>Abfalldokumentation!$E1663</f>
        <v>44509</v>
      </c>
      <c r="L1663" s="91" t="str">
        <f>IFERROR(IF(AND(OR(Abfalldokumentation!$I1663="BU3",Abfalldokumentation!$I1663="Verkauf"),Abfalldokumentation!$N1663="Schimmel",Abfalldokumentation!$O1663="keinen Abnehmer/kein Schälpersonal"),"Div. Zipfel, ES ohne Verwendung",VLOOKUP(Abfalldokumentation!$M1663,Produktgruppen!A:B,2,FALSE)),"-")</f>
        <v>RW</v>
      </c>
      <c r="M1663" s="93" t="str">
        <f>IFERROR(VLOOKUP(Abfalldokumentation!$W1663,Artikel!A:C,3,FALSE),Abfalldokumentation!$W1663)</f>
        <v>GRW SCHI-NAT 7,2GK NEUE</v>
      </c>
      <c r="N1663" s="93" t="str">
        <f>VLOOKUP(D1663,'Liste Gründe'!A:D,2,FALSE)</f>
        <v>Linienbezogen</v>
      </c>
      <c r="O1663" s="92" t="str">
        <f>IF(ISBLANK(F1663),VLOOKUP(Abfalldokumentation!$X1663,'Liste Gründe'!A:D,3,FALSE),F1663)</f>
        <v>Maschinenabfall</v>
      </c>
      <c r="P1663" s="93" t="str">
        <f>IF(ISBLANK(Abfalldokumentation!$G1663),"-",Abfalldokumentation!$G1663)</f>
        <v>-</v>
      </c>
      <c r="Q1663" s="93">
        <f t="shared" si="176"/>
        <v>45</v>
      </c>
      <c r="R1663" s="94" t="str">
        <f t="shared" si="177"/>
        <v>Produkte</v>
      </c>
      <c r="S1663" s="94" t="str">
        <f t="shared" si="178"/>
        <v>BUs</v>
      </c>
      <c r="T1663" s="94" t="str">
        <f t="shared" si="179"/>
        <v>Symptome</v>
      </c>
      <c r="U1663" s="93" t="str">
        <f>IFERROR(VLOOKUP(Abfalldokumentation!$W1663,Kennzahlen!S:U,3,FALSE)*Abfalldokumentation!$J1663,"0")</f>
        <v>0</v>
      </c>
      <c r="V1663" s="93">
        <f>IF(ISBLANK(A1663),VLOOKUP(Abfalldokumentation!$W1663,'Linien - BU'!R:S,2,FALSE),A1663)</f>
        <v>3020</v>
      </c>
      <c r="W1663" s="95">
        <f t="shared" si="180"/>
        <v>32000106</v>
      </c>
      <c r="X1663" s="95">
        <f t="shared" si="181"/>
        <v>30</v>
      </c>
    </row>
    <row r="1664" spans="1:24" ht="30" customHeight="1" x14ac:dyDescent="0.25">
      <c r="A1664" s="50">
        <v>3020</v>
      </c>
      <c r="B1664" s="51">
        <v>32000106</v>
      </c>
      <c r="C1664" s="51">
        <v>20</v>
      </c>
      <c r="D1664" s="51">
        <v>20</v>
      </c>
      <c r="E1664" s="52">
        <v>44509</v>
      </c>
      <c r="F1664" s="73"/>
      <c r="G1664" s="51"/>
      <c r="H1664" s="65" t="str">
        <f>IFERROR(VLOOKUP(Abfalldokumentation!$B1664,Artikel!A:C,3,FALSE),Abfalldokumentation!$B1664)</f>
        <v>GRW SCHI-NAT 7,2GK NEUE</v>
      </c>
      <c r="I1664" s="96" t="str">
        <f>VLOOKUP(V1664,'Linien - BU'!A:B,2,FALSE)</f>
        <v>BU1</v>
      </c>
      <c r="J1664" s="97">
        <f t="shared" si="175"/>
        <v>20</v>
      </c>
      <c r="K1664" s="98">
        <f>Abfalldokumentation!$E1664</f>
        <v>44509</v>
      </c>
      <c r="L1664" s="97" t="str">
        <f>IFERROR(IF(AND(OR(Abfalldokumentation!$I1664="BU3",Abfalldokumentation!$I1664="Verkauf"),Abfalldokumentation!$N1664="Schimmel",Abfalldokumentation!$O1664="keinen Abnehmer/kein Schälpersonal"),"Div. Zipfel, ES ohne Verwendung",VLOOKUP(Abfalldokumentation!$M1664,Produktgruppen!A:B,2,FALSE)),"-")</f>
        <v>RW</v>
      </c>
      <c r="M1664" s="99" t="str">
        <f>IFERROR(VLOOKUP(Abfalldokumentation!$W1664,Artikel!A:C,3,FALSE),Abfalldokumentation!$W1664)</f>
        <v>GRW SCHI-NAT 7,2GK NEUE</v>
      </c>
      <c r="N1664" s="99" t="str">
        <f>VLOOKUP(D1664,'Liste Gründe'!A:D,2,FALSE)</f>
        <v>Linienbezogen</v>
      </c>
      <c r="O1664" s="98" t="str">
        <f>IF(ISBLANK(F1664),VLOOKUP(Abfalldokumentation!$X1664,'Liste Gründe'!A:D,3,FALSE),F1664)</f>
        <v>Füllkopf tropft (vegan)</v>
      </c>
      <c r="P1664" s="99" t="str">
        <f>IF(ISBLANK(Abfalldokumentation!$G1664),"-",Abfalldokumentation!$G1664)</f>
        <v>-</v>
      </c>
      <c r="Q1664" s="99">
        <f t="shared" si="176"/>
        <v>45</v>
      </c>
      <c r="R1664" s="100" t="str">
        <f t="shared" si="177"/>
        <v>Produkte</v>
      </c>
      <c r="S1664" s="100" t="str">
        <f t="shared" si="178"/>
        <v>BUs</v>
      </c>
      <c r="T1664" s="100" t="str">
        <f t="shared" si="179"/>
        <v>Symptome</v>
      </c>
      <c r="U1664" s="99" t="str">
        <f>IFERROR(VLOOKUP(Abfalldokumentation!$W1664,Kennzahlen!S:U,3,FALSE)*Abfalldokumentation!$J1664,"0")</f>
        <v>0</v>
      </c>
      <c r="V1664" s="99">
        <f>IF(ISBLANK(A1664),VLOOKUP(Abfalldokumentation!$W1664,'Linien - BU'!R:S,2,FALSE),A1664)</f>
        <v>3020</v>
      </c>
      <c r="W1664" s="95">
        <f t="shared" si="180"/>
        <v>32000106</v>
      </c>
      <c r="X1664" s="95">
        <f t="shared" si="181"/>
        <v>20</v>
      </c>
    </row>
    <row r="1665" spans="1:24" ht="30" customHeight="1" x14ac:dyDescent="0.25">
      <c r="A1665" s="56">
        <v>3030</v>
      </c>
      <c r="B1665" s="57">
        <v>47000988</v>
      </c>
      <c r="C1665" s="57">
        <v>20</v>
      </c>
      <c r="D1665" s="57">
        <v>10</v>
      </c>
      <c r="E1665" s="58">
        <v>44509</v>
      </c>
      <c r="F1665" s="75"/>
      <c r="G1665" s="57"/>
      <c r="H1665" s="66" t="str">
        <f>IFERROR(VLOOKUP(Abfalldokumentation!$B1665,Artikel!A:C,3,FALSE),Abfalldokumentation!$B1665)</f>
        <v>RW 8;1KG SPASTUP</v>
      </c>
      <c r="I1665" s="90" t="str">
        <f>VLOOKUP(V1665,'Linien - BU'!A:B,2,FALSE)</f>
        <v>BU1</v>
      </c>
      <c r="J1665" s="91">
        <f t="shared" si="175"/>
        <v>20</v>
      </c>
      <c r="K1665" s="92">
        <f>Abfalldokumentation!$E1665</f>
        <v>44509</v>
      </c>
      <c r="L1665" s="91" t="str">
        <f>IFERROR(IF(AND(OR(Abfalldokumentation!$I1665="BU3",Abfalldokumentation!$I1665="Verkauf"),Abfalldokumentation!$N1665="Schimmel",Abfalldokumentation!$O1665="keinen Abnehmer/kein Schälpersonal"),"Div. Zipfel, ES ohne Verwendung",VLOOKUP(Abfalldokumentation!$M1665,Produktgruppen!A:B,2,FALSE)),"-")</f>
        <v>-</v>
      </c>
      <c r="M1665" s="93" t="str">
        <f>IFERROR(VLOOKUP(Abfalldokumentation!$W1665,Artikel!A:C,3,FALSE),Abfalldokumentation!$W1665)</f>
        <v>RW 8;1KG SPASTUP</v>
      </c>
      <c r="N1665" s="93" t="str">
        <f>VLOOKUP(D1665,'Liste Gründe'!A:D,2,FALSE)</f>
        <v>Linienbezogen</v>
      </c>
      <c r="O1665" s="92" t="str">
        <f>IF(ISBLANK(F1665),VLOOKUP(Abfalldokumentation!$X1665,'Liste Gründe'!A:D,3,FALSE),F1665)</f>
        <v>Reinigung</v>
      </c>
      <c r="P1665" s="93" t="str">
        <f>IF(ISBLANK(Abfalldokumentation!$G1665),"-",Abfalldokumentation!$G1665)</f>
        <v>-</v>
      </c>
      <c r="Q1665" s="93">
        <f t="shared" si="176"/>
        <v>45</v>
      </c>
      <c r="R1665" s="94" t="str">
        <f t="shared" si="177"/>
        <v>Produkte</v>
      </c>
      <c r="S1665" s="94" t="str">
        <f t="shared" si="178"/>
        <v>BUs</v>
      </c>
      <c r="T1665" s="94" t="str">
        <f t="shared" si="179"/>
        <v>Symptome</v>
      </c>
      <c r="U1665" s="93" t="str">
        <f>IFERROR(VLOOKUP(Abfalldokumentation!$W1665,Kennzahlen!S:U,3,FALSE)*Abfalldokumentation!$J1665,"0")</f>
        <v>0</v>
      </c>
      <c r="V1665" s="93">
        <f>IF(ISBLANK(A1665),VLOOKUP(Abfalldokumentation!$W1665,'Linien - BU'!R:S,2,FALSE),A1665)</f>
        <v>3030</v>
      </c>
      <c r="W1665" s="95">
        <f t="shared" si="180"/>
        <v>47000988</v>
      </c>
      <c r="X1665" s="95">
        <f t="shared" si="181"/>
        <v>10</v>
      </c>
    </row>
    <row r="1666" spans="1:24" ht="30" customHeight="1" x14ac:dyDescent="0.25">
      <c r="A1666" s="50"/>
      <c r="B1666" s="51">
        <v>49500149</v>
      </c>
      <c r="C1666" s="51">
        <v>303</v>
      </c>
      <c r="D1666" s="51">
        <v>12</v>
      </c>
      <c r="E1666" s="52">
        <v>44509</v>
      </c>
      <c r="F1666" s="73"/>
      <c r="G1666" s="51"/>
      <c r="H1666" s="65" t="str">
        <f>IFERROR(VLOOKUP(Abfalldokumentation!$B1666,Artikel!A:C,3,FALSE),Abfalldokumentation!$B1666)</f>
        <v>VOS SKZ EMM-VAKU</v>
      </c>
      <c r="I1666" s="96" t="str">
        <f>VLOOKUP(V1666,'Linien - BU'!A:B,2,FALSE)</f>
        <v>BU3</v>
      </c>
      <c r="J1666" s="97">
        <f t="shared" ref="J1666:J1673" si="182">C1666</f>
        <v>303</v>
      </c>
      <c r="K1666" s="98">
        <f>Abfalldokumentation!$E1666</f>
        <v>44509</v>
      </c>
      <c r="L1666" s="97" t="str">
        <f>IFERROR(IF(AND(OR(Abfalldokumentation!$I1666="BU3",Abfalldokumentation!$I1666="Verkauf"),Abfalldokumentation!$N1666="Schimmel",Abfalldokumentation!$O1666="keinen Abnehmer/kein Schälpersonal"),"Div. Zipfel, ES ohne Verwendung",VLOOKUP(Abfalldokumentation!$M1666,Produktgruppen!A:B,2,FALSE)),"-")</f>
        <v>-</v>
      </c>
      <c r="M1666" s="99" t="str">
        <f>IFERROR(VLOOKUP(Abfalldokumentation!$W1666,Artikel!A:C,3,FALSE),Abfalldokumentation!$W1666)</f>
        <v>VOS SKZ EMM-VAKU</v>
      </c>
      <c r="N1666" s="99" t="str">
        <f>VLOOKUP(D1666,'Liste Gründe'!A:D,2,FALSE)</f>
        <v>Schimmel</v>
      </c>
      <c r="O1666" s="98" t="str">
        <f>IF(ISBLANK(F1666),VLOOKUP(Abfalldokumentation!$X1666,'Liste Gründe'!A:D,3,FALSE),F1666)</f>
        <v>Schimmel</v>
      </c>
      <c r="P1666" s="99" t="str">
        <f>IF(ISBLANK(Abfalldokumentation!$G1666),"-",Abfalldokumentation!$G1666)</f>
        <v>-</v>
      </c>
      <c r="Q1666" s="99">
        <f t="shared" ref="Q1666:Q1673" si="183">_xlfn.ISOWEEKNUM(K1666)</f>
        <v>45</v>
      </c>
      <c r="R1666" s="100" t="str">
        <f t="shared" ref="R1666:R1673" si="184">"Produkte"</f>
        <v>Produkte</v>
      </c>
      <c r="S1666" s="100" t="str">
        <f t="shared" ref="S1666:S1673" si="185">"BUs"</f>
        <v>BUs</v>
      </c>
      <c r="T1666" s="100" t="str">
        <f t="shared" ref="T1666:T1673" si="186">"Symptome"</f>
        <v>Symptome</v>
      </c>
      <c r="U1666" s="99" t="str">
        <f>IFERROR(VLOOKUP(Abfalldokumentation!$W1666,Kennzahlen!S:U,3,FALSE)*Abfalldokumentation!$J1666,"0")</f>
        <v>0</v>
      </c>
      <c r="V1666" s="99" t="str">
        <f>IF(ISBLANK(A1666),VLOOKUP(Abfalldokumentation!$W1666,'Linien - BU'!R:S,2,FALSE),A1666)</f>
        <v>BU3</v>
      </c>
      <c r="W1666" s="95">
        <f t="shared" ref="W1666:W1673" si="187">B1666</f>
        <v>49500149</v>
      </c>
      <c r="X1666" s="95">
        <f t="shared" ref="X1666:X1673" si="188">D1666</f>
        <v>12</v>
      </c>
    </row>
    <row r="1667" spans="1:24" ht="30" customHeight="1" x14ac:dyDescent="0.25">
      <c r="A1667" s="56"/>
      <c r="B1667" s="57">
        <v>49500221</v>
      </c>
      <c r="C1667" s="57">
        <v>269</v>
      </c>
      <c r="D1667" s="57">
        <v>12</v>
      </c>
      <c r="E1667" s="58">
        <v>44509</v>
      </c>
      <c r="F1667" s="75"/>
      <c r="G1667" s="57"/>
      <c r="H1667" s="66" t="str">
        <f>IFERROR(VLOOKUP(Abfalldokumentation!$B1667,Artikel!A:C,3,FALSE),Abfalldokumentation!$B1667)</f>
        <v>ABS BERGFEUER-VAKU</v>
      </c>
      <c r="I1667" s="90" t="str">
        <f>VLOOKUP(V1667,'Linien - BU'!A:B,2,FALSE)</f>
        <v>BU3</v>
      </c>
      <c r="J1667" s="91">
        <f t="shared" si="182"/>
        <v>269</v>
      </c>
      <c r="K1667" s="92">
        <f>Abfalldokumentation!$E1667</f>
        <v>44509</v>
      </c>
      <c r="L1667" s="91" t="str">
        <f>IFERROR(IF(AND(OR(Abfalldokumentation!$I1667="BU3",Abfalldokumentation!$I1667="Verkauf"),Abfalldokumentation!$N1667="Schimmel",Abfalldokumentation!$O1667="keinen Abnehmer/kein Schälpersonal"),"Div. Zipfel, ES ohne Verwendung",VLOOKUP(Abfalldokumentation!$M1667,Produktgruppen!A:B,2,FALSE)),"-")</f>
        <v>-</v>
      </c>
      <c r="M1667" s="93" t="str">
        <f>IFERROR(VLOOKUP(Abfalldokumentation!$W1667,Artikel!A:C,3,FALSE),Abfalldokumentation!$W1667)</f>
        <v>ABS BERGFEUER-VAKU</v>
      </c>
      <c r="N1667" s="93" t="str">
        <f>VLOOKUP(D1667,'Liste Gründe'!A:D,2,FALSE)</f>
        <v>Schimmel</v>
      </c>
      <c r="O1667" s="92" t="str">
        <f>IF(ISBLANK(F1667),VLOOKUP(Abfalldokumentation!$X1667,'Liste Gründe'!A:D,3,FALSE),F1667)</f>
        <v>Schimmel</v>
      </c>
      <c r="P1667" s="93" t="str">
        <f>IF(ISBLANK(Abfalldokumentation!$G1667),"-",Abfalldokumentation!$G1667)</f>
        <v>-</v>
      </c>
      <c r="Q1667" s="93">
        <f t="shared" si="183"/>
        <v>45</v>
      </c>
      <c r="R1667" s="94" t="str">
        <f t="shared" si="184"/>
        <v>Produkte</v>
      </c>
      <c r="S1667" s="94" t="str">
        <f t="shared" si="185"/>
        <v>BUs</v>
      </c>
      <c r="T1667" s="94" t="str">
        <f t="shared" si="186"/>
        <v>Symptome</v>
      </c>
      <c r="U1667" s="93" t="str">
        <f>IFERROR(VLOOKUP(Abfalldokumentation!$W1667,Kennzahlen!S:U,3,FALSE)*Abfalldokumentation!$J1667,"0")</f>
        <v>0</v>
      </c>
      <c r="V1667" s="93" t="str">
        <f>IF(ISBLANK(A1667),VLOOKUP(Abfalldokumentation!$W1667,'Linien - BU'!R:S,2,FALSE),A1667)</f>
        <v>BU3</v>
      </c>
      <c r="W1667" s="95">
        <f t="shared" si="187"/>
        <v>49500221</v>
      </c>
      <c r="X1667" s="95">
        <f t="shared" si="188"/>
        <v>12</v>
      </c>
    </row>
    <row r="1668" spans="1:24" ht="30" customHeight="1" x14ac:dyDescent="0.25">
      <c r="A1668" s="50" t="s">
        <v>59</v>
      </c>
      <c r="B1668" s="51" t="s">
        <v>36</v>
      </c>
      <c r="C1668" s="51">
        <v>162</v>
      </c>
      <c r="D1668" s="51">
        <v>73</v>
      </c>
      <c r="E1668" s="52">
        <v>44509</v>
      </c>
      <c r="F1668" s="73"/>
      <c r="G1668" s="51"/>
      <c r="H1668" s="65" t="str">
        <f>IFERROR(VLOOKUP(Abfalldokumentation!$B1668,Artikel!A:C,3,FALSE),Abfalldokumentation!$B1668)</f>
        <v>-</v>
      </c>
      <c r="I1668" s="96" t="str">
        <f>VLOOKUP(V1668,'Linien - BU'!A:B,2,FALSE)</f>
        <v>Rest</v>
      </c>
      <c r="J1668" s="97">
        <f t="shared" si="182"/>
        <v>162</v>
      </c>
      <c r="K1668" s="98">
        <f>Abfalldokumentation!$E1668</f>
        <v>44509</v>
      </c>
      <c r="L1668" s="97" t="str">
        <f>IFERROR(IF(AND(OR(Abfalldokumentation!$I1668="BU3",Abfalldokumentation!$I1668="Verkauf"),Abfalldokumentation!$N1668="Schimmel",Abfalldokumentation!$O1668="keinen Abnehmer/kein Schälpersonal"),"Div. Zipfel, ES ohne Verwendung",VLOOKUP(Abfalldokumentation!$M1668,Produktgruppen!A:B,2,FALSE)),"-")</f>
        <v>Rest</v>
      </c>
      <c r="M1668" s="99" t="str">
        <f>IFERROR(VLOOKUP(Abfalldokumentation!$W1668,Artikel!A:C,3,FALSE),Abfalldokumentation!$W1668)</f>
        <v>-</v>
      </c>
      <c r="N1668" s="99" t="str">
        <f>VLOOKUP(D1668,'Liste Gründe'!A:D,2,FALSE)</f>
        <v>Qualitätssicherung</v>
      </c>
      <c r="O1668" s="98" t="str">
        <f>IF(ISBLANK(F1668),VLOOKUP(Abfalldokumentation!$X1668,'Liste Gründe'!A:D,3,FALSE),F1668)</f>
        <v>Laborproben</v>
      </c>
      <c r="P1668" s="99" t="str">
        <f>IF(ISBLANK(Abfalldokumentation!$G1668),"-",Abfalldokumentation!$G1668)</f>
        <v>-</v>
      </c>
      <c r="Q1668" s="99">
        <f t="shared" si="183"/>
        <v>45</v>
      </c>
      <c r="R1668" s="100" t="str">
        <f t="shared" si="184"/>
        <v>Produkte</v>
      </c>
      <c r="S1668" s="100" t="str">
        <f t="shared" si="185"/>
        <v>BUs</v>
      </c>
      <c r="T1668" s="100" t="str">
        <f t="shared" si="186"/>
        <v>Symptome</v>
      </c>
      <c r="U1668" s="99" t="str">
        <f>IFERROR(VLOOKUP(Abfalldokumentation!$W1668,Kennzahlen!S:U,3,FALSE)*Abfalldokumentation!$J1668,"0")</f>
        <v>0</v>
      </c>
      <c r="V1668" s="99" t="str">
        <f>IF(ISBLANK(A1668),VLOOKUP(Abfalldokumentation!$W1668,'Linien - BU'!R:S,2,FALSE),A1668)</f>
        <v>Labor</v>
      </c>
      <c r="W1668" s="95" t="str">
        <f t="shared" si="187"/>
        <v>-</v>
      </c>
      <c r="X1668" s="95">
        <f t="shared" si="188"/>
        <v>73</v>
      </c>
    </row>
    <row r="1669" spans="1:24" ht="30" customHeight="1" x14ac:dyDescent="0.25">
      <c r="A1669" s="56" t="s">
        <v>41</v>
      </c>
      <c r="B1669" s="57" t="s">
        <v>36</v>
      </c>
      <c r="C1669" s="57">
        <v>88</v>
      </c>
      <c r="D1669" s="57">
        <v>10</v>
      </c>
      <c r="E1669" s="58">
        <v>44509</v>
      </c>
      <c r="F1669" s="75"/>
      <c r="G1669" s="57"/>
      <c r="H1669" s="66" t="str">
        <f>IFERROR(VLOOKUP(Abfalldokumentation!$B1669,Artikel!A:C,3,FALSE),Abfalldokumentation!$B1669)</f>
        <v>-</v>
      </c>
      <c r="I1669" s="90" t="str">
        <f>VLOOKUP(V1669,'Linien - BU'!A:B,2,FALSE)</f>
        <v>BU1</v>
      </c>
      <c r="J1669" s="91">
        <f t="shared" si="182"/>
        <v>88</v>
      </c>
      <c r="K1669" s="92">
        <f>Abfalldokumentation!$E1669</f>
        <v>44509</v>
      </c>
      <c r="L1669" s="91" t="str">
        <f>IFERROR(IF(AND(OR(Abfalldokumentation!$I1669="BU3",Abfalldokumentation!$I1669="Verkauf"),Abfalldokumentation!$N1669="Schimmel",Abfalldokumentation!$O1669="keinen Abnehmer/kein Schälpersonal"),"Div. Zipfel, ES ohne Verwendung",VLOOKUP(Abfalldokumentation!$M1669,Produktgruppen!A:B,2,FALSE)),"-")</f>
        <v>Rest</v>
      </c>
      <c r="M1669" s="93" t="str">
        <f>IFERROR(VLOOKUP(Abfalldokumentation!$W1669,Artikel!A:C,3,FALSE),Abfalldokumentation!$W1669)</f>
        <v>-</v>
      </c>
      <c r="N1669" s="93" t="str">
        <f>VLOOKUP(D1669,'Liste Gründe'!A:D,2,FALSE)</f>
        <v>Linienbezogen</v>
      </c>
      <c r="O1669" s="92" t="str">
        <f>IF(ISBLANK(F1669),VLOOKUP(Abfalldokumentation!$X1669,'Liste Gründe'!A:D,3,FALSE),F1669)</f>
        <v>Reinigung</v>
      </c>
      <c r="P1669" s="93" t="str">
        <f>IF(ISBLANK(Abfalldokumentation!$G1669),"-",Abfalldokumentation!$G1669)</f>
        <v>-</v>
      </c>
      <c r="Q1669" s="93">
        <f t="shared" si="183"/>
        <v>45</v>
      </c>
      <c r="R1669" s="94" t="str">
        <f t="shared" si="184"/>
        <v>Produkte</v>
      </c>
      <c r="S1669" s="94" t="str">
        <f t="shared" si="185"/>
        <v>BUs</v>
      </c>
      <c r="T1669" s="94" t="str">
        <f t="shared" si="186"/>
        <v>Symptome</v>
      </c>
      <c r="U1669" s="93" t="str">
        <f>IFERROR(VLOOKUP(Abfalldokumentation!$W1669,Kennzahlen!S:U,3,FALSE)*Abfalldokumentation!$J1669,"0")</f>
        <v>0</v>
      </c>
      <c r="V1669" s="93" t="str">
        <f>IF(ISBLANK(A1669),VLOOKUP(Abfalldokumentation!$W1669,'Linien - BU'!R:S,2,FALSE),A1669)</f>
        <v>Schmelze</v>
      </c>
      <c r="W1669" s="95" t="str">
        <f t="shared" si="187"/>
        <v>-</v>
      </c>
      <c r="X1669" s="95">
        <f t="shared" si="188"/>
        <v>10</v>
      </c>
    </row>
    <row r="1670" spans="1:24" ht="30" customHeight="1" x14ac:dyDescent="0.25">
      <c r="A1670" s="50" t="s">
        <v>8</v>
      </c>
      <c r="B1670" s="51" t="s">
        <v>36</v>
      </c>
      <c r="C1670" s="51">
        <v>35</v>
      </c>
      <c r="D1670" s="51">
        <v>30</v>
      </c>
      <c r="E1670" s="52">
        <v>44509</v>
      </c>
      <c r="F1670" s="73"/>
      <c r="G1670" s="51"/>
      <c r="H1670" s="65" t="str">
        <f>IFERROR(VLOOKUP(Abfalldokumentation!$B1670,Artikel!A:C,3,FALSE),Abfalldokumentation!$B1670)</f>
        <v>-</v>
      </c>
      <c r="I1670" s="96" t="str">
        <f>VLOOKUP(V1670,'Linien - BU'!A:B,2,FALSE)</f>
        <v>BU3</v>
      </c>
      <c r="J1670" s="97">
        <f t="shared" si="182"/>
        <v>35</v>
      </c>
      <c r="K1670" s="98">
        <f>Abfalldokumentation!$E1670</f>
        <v>44509</v>
      </c>
      <c r="L1670" s="97" t="str">
        <f>IFERROR(IF(AND(OR(Abfalldokumentation!$I1670="BU3",Abfalldokumentation!$I1670="Verkauf"),Abfalldokumentation!$N1670="Schimmel",Abfalldokumentation!$O1670="keinen Abnehmer/kein Schälpersonal"),"Div. Zipfel, ES ohne Verwendung",VLOOKUP(Abfalldokumentation!$M1670,Produktgruppen!A:B,2,FALSE)),"-")</f>
        <v>Rest</v>
      </c>
      <c r="M1670" s="99" t="str">
        <f>IFERROR(VLOOKUP(Abfalldokumentation!$W1670,Artikel!A:C,3,FALSE),Abfalldokumentation!$W1670)</f>
        <v>-</v>
      </c>
      <c r="N1670" s="99" t="str">
        <f>VLOOKUP(D1670,'Liste Gründe'!A:D,2,FALSE)</f>
        <v>Linienbezogen</v>
      </c>
      <c r="O1670" s="98" t="str">
        <f>IF(ISBLANK(F1670),VLOOKUP(Abfalldokumentation!$X1670,'Liste Gründe'!A:D,3,FALSE),F1670)</f>
        <v>Maschinenabfall</v>
      </c>
      <c r="P1670" s="99" t="str">
        <f>IF(ISBLANK(Abfalldokumentation!$G1670),"-",Abfalldokumentation!$G1670)</f>
        <v>-</v>
      </c>
      <c r="Q1670" s="99">
        <f t="shared" si="183"/>
        <v>45</v>
      </c>
      <c r="R1670" s="100" t="str">
        <f t="shared" si="184"/>
        <v>Produkte</v>
      </c>
      <c r="S1670" s="100" t="str">
        <f t="shared" si="185"/>
        <v>BUs</v>
      </c>
      <c r="T1670" s="100" t="str">
        <f t="shared" si="186"/>
        <v>Symptome</v>
      </c>
      <c r="U1670" s="99" t="str">
        <f>IFERROR(VLOOKUP(Abfalldokumentation!$W1670,Kennzahlen!S:U,3,FALSE)*Abfalldokumentation!$J1670,"0")</f>
        <v>0</v>
      </c>
      <c r="V1670" s="99" t="str">
        <f>IF(ISBLANK(A1670),VLOOKUP(Abfalldokumentation!$W1670,'Linien - BU'!R:S,2,FALSE),A1670)</f>
        <v>BU3</v>
      </c>
      <c r="W1670" s="95" t="str">
        <f t="shared" si="187"/>
        <v>-</v>
      </c>
      <c r="X1670" s="95">
        <f t="shared" si="188"/>
        <v>30</v>
      </c>
    </row>
    <row r="1671" spans="1:24" ht="30" customHeight="1" x14ac:dyDescent="0.25">
      <c r="A1671" s="56" t="s">
        <v>9</v>
      </c>
      <c r="B1671" s="57" t="s">
        <v>36</v>
      </c>
      <c r="C1671" s="57">
        <v>18</v>
      </c>
      <c r="D1671" s="57">
        <v>30</v>
      </c>
      <c r="E1671" s="58">
        <v>44509</v>
      </c>
      <c r="F1671" s="75"/>
      <c r="G1671" s="57"/>
      <c r="H1671" s="66" t="str">
        <f>IFERROR(VLOOKUP(Abfalldokumentation!$B1671,Artikel!A:C,3,FALSE),Abfalldokumentation!$B1671)</f>
        <v>-</v>
      </c>
      <c r="I1671" s="90" t="str">
        <f>VLOOKUP(V1671,'Linien - BU'!A:B,2,FALSE)</f>
        <v>BU4</v>
      </c>
      <c r="J1671" s="91">
        <f t="shared" si="182"/>
        <v>18</v>
      </c>
      <c r="K1671" s="92">
        <f>Abfalldokumentation!$E1671</f>
        <v>44509</v>
      </c>
      <c r="L1671" s="91" t="str">
        <f>IFERROR(IF(AND(OR(Abfalldokumentation!$I1671="BU3",Abfalldokumentation!$I1671="Verkauf"),Abfalldokumentation!$N1671="Schimmel",Abfalldokumentation!$O1671="keinen Abnehmer/kein Schälpersonal"),"Div. Zipfel, ES ohne Verwendung",VLOOKUP(Abfalldokumentation!$M1671,Produktgruppen!A:B,2,FALSE)),"-")</f>
        <v>Rest</v>
      </c>
      <c r="M1671" s="93" t="str">
        <f>IFERROR(VLOOKUP(Abfalldokumentation!$W1671,Artikel!A:C,3,FALSE),Abfalldokumentation!$W1671)</f>
        <v>-</v>
      </c>
      <c r="N1671" s="93" t="str">
        <f>VLOOKUP(D1671,'Liste Gründe'!A:D,2,FALSE)</f>
        <v>Linienbezogen</v>
      </c>
      <c r="O1671" s="92" t="str">
        <f>IF(ISBLANK(F1671),VLOOKUP(Abfalldokumentation!$X1671,'Liste Gründe'!A:D,3,FALSE),F1671)</f>
        <v>Maschinenabfall</v>
      </c>
      <c r="P1671" s="93" t="str">
        <f>IF(ISBLANK(Abfalldokumentation!$G1671),"-",Abfalldokumentation!$G1671)</f>
        <v>-</v>
      </c>
      <c r="Q1671" s="93">
        <f t="shared" si="183"/>
        <v>45</v>
      </c>
      <c r="R1671" s="94" t="str">
        <f t="shared" si="184"/>
        <v>Produkte</v>
      </c>
      <c r="S1671" s="94" t="str">
        <f t="shared" si="185"/>
        <v>BUs</v>
      </c>
      <c r="T1671" s="94" t="str">
        <f t="shared" si="186"/>
        <v>Symptome</v>
      </c>
      <c r="U1671" s="93" t="str">
        <f>IFERROR(VLOOKUP(Abfalldokumentation!$W1671,Kennzahlen!S:U,3,FALSE)*Abfalldokumentation!$J1671,"0")</f>
        <v>0</v>
      </c>
      <c r="V1671" s="93" t="str">
        <f>IF(ISBLANK(A1671),VLOOKUP(Abfalldokumentation!$W1671,'Linien - BU'!R:S,2,FALSE),A1671)</f>
        <v>BU4</v>
      </c>
      <c r="W1671" s="95" t="str">
        <f t="shared" si="187"/>
        <v>-</v>
      </c>
      <c r="X1671" s="95">
        <f t="shared" si="188"/>
        <v>30</v>
      </c>
    </row>
    <row r="1672" spans="1:24" ht="30" customHeight="1" x14ac:dyDescent="0.25">
      <c r="A1672" s="50" t="s">
        <v>63</v>
      </c>
      <c r="B1672" s="51" t="s">
        <v>36</v>
      </c>
      <c r="C1672" s="51">
        <v>60</v>
      </c>
      <c r="D1672" s="51">
        <v>30</v>
      </c>
      <c r="E1672" s="52">
        <v>44509</v>
      </c>
      <c r="F1672" s="73"/>
      <c r="G1672" s="51"/>
      <c r="H1672" s="65" t="str">
        <f>IFERROR(VLOOKUP(Abfalldokumentation!$B1672,Artikel!A:C,3,FALSE),Abfalldokumentation!$B1672)</f>
        <v>-</v>
      </c>
      <c r="I1672" s="96" t="str">
        <f>VLOOKUP(V1672,'Linien - BU'!A:B,2,FALSE)</f>
        <v>BU1</v>
      </c>
      <c r="J1672" s="97">
        <f t="shared" si="182"/>
        <v>60</v>
      </c>
      <c r="K1672" s="98">
        <f>Abfalldokumentation!$E1672</f>
        <v>44509</v>
      </c>
      <c r="L1672" s="97" t="str">
        <f>IFERROR(IF(AND(OR(Abfalldokumentation!$I1672="BU3",Abfalldokumentation!$I1672="Verkauf"),Abfalldokumentation!$N1672="Schimmel",Abfalldokumentation!$O1672="keinen Abnehmer/kein Schälpersonal"),"Div. Zipfel, ES ohne Verwendung",VLOOKUP(Abfalldokumentation!$M1672,Produktgruppen!A:B,2,FALSE)),"-")</f>
        <v>Rest</v>
      </c>
      <c r="M1672" s="99" t="str">
        <f>IFERROR(VLOOKUP(Abfalldokumentation!$W1672,Artikel!A:C,3,FALSE),Abfalldokumentation!$W1672)</f>
        <v>-</v>
      </c>
      <c r="N1672" s="99" t="str">
        <f>VLOOKUP(D1672,'Liste Gründe'!A:D,2,FALSE)</f>
        <v>Linienbezogen</v>
      </c>
      <c r="O1672" s="98" t="str">
        <f>IF(ISBLANK(F1672),VLOOKUP(Abfalldokumentation!$X1672,'Liste Gründe'!A:D,3,FALSE),F1672)</f>
        <v>Maschinenabfall</v>
      </c>
      <c r="P1672" s="99" t="str">
        <f>IF(ISBLANK(Abfalldokumentation!$G1672),"-",Abfalldokumentation!$G1672)</f>
        <v>-</v>
      </c>
      <c r="Q1672" s="99">
        <f t="shared" si="183"/>
        <v>45</v>
      </c>
      <c r="R1672" s="100" t="str">
        <f t="shared" si="184"/>
        <v>Produkte</v>
      </c>
      <c r="S1672" s="100" t="str">
        <f t="shared" si="185"/>
        <v>BUs</v>
      </c>
      <c r="T1672" s="100" t="str">
        <f t="shared" si="186"/>
        <v>Symptome</v>
      </c>
      <c r="U1672" s="99" t="str">
        <f>IFERROR(VLOOKUP(Abfalldokumentation!$W1672,Kennzahlen!S:U,3,FALSE)*Abfalldokumentation!$J1672,"0")</f>
        <v>0</v>
      </c>
      <c r="V1672" s="99" t="str">
        <f>IF(ISBLANK(A1672),VLOOKUP(Abfalldokumentation!$W1672,'Linien - BU'!R:S,2,FALSE),A1672)</f>
        <v>Abfüllung</v>
      </c>
      <c r="W1672" s="95" t="str">
        <f t="shared" si="187"/>
        <v>-</v>
      </c>
      <c r="X1672" s="95">
        <f t="shared" si="188"/>
        <v>30</v>
      </c>
    </row>
    <row r="1673" spans="1:24" ht="30" customHeight="1" x14ac:dyDescent="0.25">
      <c r="A1673" s="56" t="s">
        <v>374</v>
      </c>
      <c r="B1673" s="57" t="s">
        <v>15287</v>
      </c>
      <c r="C1673" s="57">
        <v>126</v>
      </c>
      <c r="D1673" s="57">
        <v>11</v>
      </c>
      <c r="E1673" s="58">
        <v>44509</v>
      </c>
      <c r="F1673" s="75"/>
      <c r="G1673" s="57"/>
      <c r="H1673" s="66" t="str">
        <f>IFERROR(VLOOKUP(Abfalldokumentation!$B1673,Artikel!A:C,3,FALSE),Abfalldokumentation!$B1673)</f>
        <v>Becher Schnittlauch</v>
      </c>
      <c r="I1673" s="90" t="str">
        <f>VLOOKUP(V1673,'Linien - BU'!A:B,2,FALSE)</f>
        <v>Rest</v>
      </c>
      <c r="J1673" s="91">
        <f t="shared" si="182"/>
        <v>126</v>
      </c>
      <c r="K1673" s="92">
        <f>Abfalldokumentation!$E1673</f>
        <v>44509</v>
      </c>
      <c r="L1673" s="91" t="str">
        <f>IFERROR(IF(AND(OR(Abfalldokumentation!$I1673="BU3",Abfalldokumentation!$I1673="Verkauf"),Abfalldokumentation!$N1673="Schimmel",Abfalldokumentation!$O1673="keinen Abnehmer/kein Schälpersonal"),"Div. Zipfel, ES ohne Verwendung",VLOOKUP(Abfalldokumentation!$M1673,Produktgruppen!A:B,2,FALSE)),"-")</f>
        <v>-</v>
      </c>
      <c r="M1673" s="93" t="str">
        <f>IFERROR(VLOOKUP(Abfalldokumentation!$W1673,Artikel!A:C,3,FALSE),Abfalldokumentation!$W1673)</f>
        <v>Becher Schnittlauch</v>
      </c>
      <c r="N1673" s="93" t="str">
        <f>VLOOKUP(D1673,'Liste Gründe'!A:D,2,FALSE)</f>
        <v>Schimmel</v>
      </c>
      <c r="O1673" s="92" t="str">
        <f>IF(ISBLANK(F1673),VLOOKUP(Abfalldokumentation!$X1673,'Liste Gründe'!A:D,3,FALSE),F1673)</f>
        <v>MHD abgelaufen</v>
      </c>
      <c r="P1673" s="93" t="str">
        <f>IF(ISBLANK(Abfalldokumentation!$G1673),"-",Abfalldokumentation!$G1673)</f>
        <v>-</v>
      </c>
      <c r="Q1673" s="93">
        <f t="shared" si="183"/>
        <v>45</v>
      </c>
      <c r="R1673" s="94" t="str">
        <f t="shared" si="184"/>
        <v>Produkte</v>
      </c>
      <c r="S1673" s="94" t="str">
        <f t="shared" si="185"/>
        <v>BUs</v>
      </c>
      <c r="T1673" s="94" t="str">
        <f t="shared" si="186"/>
        <v>Symptome</v>
      </c>
      <c r="U1673" s="93" t="str">
        <f>IFERROR(VLOOKUP(Abfalldokumentation!$W1673,Kennzahlen!S:U,3,FALSE)*Abfalldokumentation!$J1673,"0")</f>
        <v>0</v>
      </c>
      <c r="V1673" s="93" t="str">
        <f>IF(ISBLANK(A1673),VLOOKUP(Abfalldokumentation!$W1673,'Linien - BU'!R:S,2,FALSE),A1673)</f>
        <v>Kantine</v>
      </c>
      <c r="W1673" s="95" t="str">
        <f t="shared" si="187"/>
        <v>Becher Schnittlauch</v>
      </c>
      <c r="X1673" s="95">
        <f t="shared" si="188"/>
        <v>11</v>
      </c>
    </row>
    <row r="1674" spans="1:24" ht="30" customHeight="1" x14ac:dyDescent="0.25">
      <c r="A1674" s="50"/>
      <c r="B1674" s="51">
        <v>29500482</v>
      </c>
      <c r="C1674" s="51">
        <v>14</v>
      </c>
      <c r="D1674" s="51">
        <v>61</v>
      </c>
      <c r="E1674" s="52">
        <v>44510</v>
      </c>
      <c r="F1674" s="73"/>
      <c r="G1674" s="51"/>
      <c r="H1674" s="65" t="str">
        <f>IFERROR(VLOOKUP(Abfalldokumentation!$B1674,Artikel!A:C,3,FALSE),Abfalldokumentation!$B1674)</f>
        <v>VOS Schwarzer Pfeffer R</v>
      </c>
      <c r="I1674" s="96" t="str">
        <f>VLOOKUP(V1674,'Linien - BU'!A:B,2,FALSE)</f>
        <v>BU4</v>
      </c>
      <c r="J1674" s="97">
        <f t="shared" ref="J1674:J1694" si="189">C1674</f>
        <v>14</v>
      </c>
      <c r="K1674" s="98">
        <f>Abfalldokumentation!$E1674</f>
        <v>44510</v>
      </c>
      <c r="L1674" s="97" t="str">
        <f>IFERROR(IF(AND(OR(Abfalldokumentation!$I1674="BU3",Abfalldokumentation!$I1674="Verkauf"),Abfalldokumentation!$N1674="Schimmel",Abfalldokumentation!$O1674="keinen Abnehmer/kein Schälpersonal"),"Div. Zipfel, ES ohne Verwendung",VLOOKUP(Abfalldokumentation!$M1674,Produktgruppen!A:B,2,FALSE)),"-")</f>
        <v>Vorschmelz</v>
      </c>
      <c r="M1674" s="99" t="str">
        <f>IFERROR(VLOOKUP(Abfalldokumentation!$W1674,Artikel!A:C,3,FALSE),Abfalldokumentation!$W1674)</f>
        <v>VOS Schwarzer Pfeffer R</v>
      </c>
      <c r="N1674" s="99" t="str">
        <f>VLOOKUP(D1674,'Liste Gründe'!A:D,2,FALSE)</f>
        <v>keinen Verwendungszweck</v>
      </c>
      <c r="O1674" s="98" t="str">
        <f>IF(ISBLANK(F1674),VLOOKUP(Abfalldokumentation!$X1674,'Liste Gründe'!A:D,3,FALSE),F1674)</f>
        <v>keinen Verwendungszweck</v>
      </c>
      <c r="P1674" s="99" t="str">
        <f>IF(ISBLANK(Abfalldokumentation!$G1674),"-",Abfalldokumentation!$G1674)</f>
        <v>-</v>
      </c>
      <c r="Q1674" s="99">
        <f t="shared" ref="Q1674:Q1694" si="190">_xlfn.ISOWEEKNUM(K1674)</f>
        <v>45</v>
      </c>
      <c r="R1674" s="100" t="str">
        <f t="shared" ref="R1674:R1694" si="191">"Produkte"</f>
        <v>Produkte</v>
      </c>
      <c r="S1674" s="100" t="str">
        <f t="shared" ref="S1674:S1694" si="192">"BUs"</f>
        <v>BUs</v>
      </c>
      <c r="T1674" s="100" t="str">
        <f t="shared" ref="T1674:T1694" si="193">"Symptome"</f>
        <v>Symptome</v>
      </c>
      <c r="U1674" s="99">
        <f>IFERROR(VLOOKUP(Abfalldokumentation!$W1674,Kennzahlen!S:U,3,FALSE)*Abfalldokumentation!$J1674,"0")</f>
        <v>7</v>
      </c>
      <c r="V1674" s="99" t="str">
        <f>IF(ISBLANK(A1674),VLOOKUP(Abfalldokumentation!$W1674,'Linien - BU'!R:S,2,FALSE),A1674)</f>
        <v>BU4</v>
      </c>
      <c r="W1674" s="95">
        <f t="shared" ref="W1674:W1694" si="194">B1674</f>
        <v>29500482</v>
      </c>
      <c r="X1674" s="95">
        <f t="shared" ref="X1674:X1694" si="195">D1674</f>
        <v>61</v>
      </c>
    </row>
    <row r="1675" spans="1:24" ht="30" customHeight="1" x14ac:dyDescent="0.25">
      <c r="A1675" s="56"/>
      <c r="B1675" s="57">
        <v>29500885</v>
      </c>
      <c r="C1675" s="57">
        <v>8</v>
      </c>
      <c r="D1675" s="57">
        <v>61</v>
      </c>
      <c r="E1675" s="58">
        <v>44510</v>
      </c>
      <c r="F1675" s="75"/>
      <c r="G1675" s="57"/>
      <c r="H1675" s="66" t="str">
        <f>IFERROR(VLOOKUP(Abfalldokumentation!$B1675,Artikel!A:C,3,FALSE),Abfalldokumentation!$B1675)</f>
        <v>ABS HEUBL</v>
      </c>
      <c r="I1675" s="90" t="str">
        <f>VLOOKUP(V1675,'Linien - BU'!A:B,2,FALSE)</f>
        <v>BU4</v>
      </c>
      <c r="J1675" s="91">
        <f t="shared" si="189"/>
        <v>8</v>
      </c>
      <c r="K1675" s="92">
        <f>Abfalldokumentation!$E1675</f>
        <v>44510</v>
      </c>
      <c r="L1675" s="91" t="str">
        <f>IFERROR(IF(AND(OR(Abfalldokumentation!$I1675="BU3",Abfalldokumentation!$I1675="Verkauf"),Abfalldokumentation!$N1675="Schimmel",Abfalldokumentation!$O1675="keinen Abnehmer/kein Schälpersonal"),"Div. Zipfel, ES ohne Verwendung",VLOOKUP(Abfalldokumentation!$M1675,Produktgruppen!A:B,2,FALSE)),"-")</f>
        <v>ABS</v>
      </c>
      <c r="M1675" s="93" t="str">
        <f>IFERROR(VLOOKUP(Abfalldokumentation!$W1675,Artikel!A:C,3,FALSE),Abfalldokumentation!$W1675)</f>
        <v>ABS HEUBL</v>
      </c>
      <c r="N1675" s="93" t="str">
        <f>VLOOKUP(D1675,'Liste Gründe'!A:D,2,FALSE)</f>
        <v>keinen Verwendungszweck</v>
      </c>
      <c r="O1675" s="92" t="str">
        <f>IF(ISBLANK(F1675),VLOOKUP(Abfalldokumentation!$X1675,'Liste Gründe'!A:D,3,FALSE),F1675)</f>
        <v>keinen Verwendungszweck</v>
      </c>
      <c r="P1675" s="93" t="str">
        <f>IF(ISBLANK(Abfalldokumentation!$G1675),"-",Abfalldokumentation!$G1675)</f>
        <v>-</v>
      </c>
      <c r="Q1675" s="93">
        <f t="shared" si="190"/>
        <v>45</v>
      </c>
      <c r="R1675" s="94" t="str">
        <f t="shared" si="191"/>
        <v>Produkte</v>
      </c>
      <c r="S1675" s="94" t="str">
        <f t="shared" si="192"/>
        <v>BUs</v>
      </c>
      <c r="T1675" s="94" t="str">
        <f t="shared" si="193"/>
        <v>Symptome</v>
      </c>
      <c r="U1675" s="93">
        <f>IFERROR(VLOOKUP(Abfalldokumentation!$W1675,Kennzahlen!S:U,3,FALSE)*Abfalldokumentation!$J1675,"0")</f>
        <v>0.08</v>
      </c>
      <c r="V1675" s="93" t="str">
        <f>IF(ISBLANK(A1675),VLOOKUP(Abfalldokumentation!$W1675,'Linien - BU'!R:S,2,FALSE),A1675)</f>
        <v>BU4</v>
      </c>
      <c r="W1675" s="95">
        <f t="shared" si="194"/>
        <v>29500885</v>
      </c>
      <c r="X1675" s="95">
        <f t="shared" si="195"/>
        <v>61</v>
      </c>
    </row>
    <row r="1676" spans="1:24" ht="30" customHeight="1" x14ac:dyDescent="0.25">
      <c r="A1676" s="50"/>
      <c r="B1676" s="51">
        <v>29500886</v>
      </c>
      <c r="C1676" s="51">
        <v>20</v>
      </c>
      <c r="D1676" s="51">
        <v>61</v>
      </c>
      <c r="E1676" s="52">
        <v>44510</v>
      </c>
      <c r="F1676" s="73"/>
      <c r="G1676" s="51"/>
      <c r="H1676" s="65" t="str">
        <f>IFERROR(VLOOKUP(Abfalldokumentation!$B1676,Artikel!A:C,3,FALSE),Abfalldokumentation!$B1676)</f>
        <v>ABS MEDI-KRÄUK</v>
      </c>
      <c r="I1676" s="96" t="str">
        <f>VLOOKUP(V1676,'Linien - BU'!A:B,2,FALSE)</f>
        <v>BU4</v>
      </c>
      <c r="J1676" s="97">
        <f t="shared" si="189"/>
        <v>20</v>
      </c>
      <c r="K1676" s="98">
        <f>Abfalldokumentation!$E1676</f>
        <v>44510</v>
      </c>
      <c r="L1676" s="97" t="str">
        <f>IFERROR(IF(AND(OR(Abfalldokumentation!$I1676="BU3",Abfalldokumentation!$I1676="Verkauf"),Abfalldokumentation!$N1676="Schimmel",Abfalldokumentation!$O1676="keinen Abnehmer/kein Schälpersonal"),"Div. Zipfel, ES ohne Verwendung",VLOOKUP(Abfalldokumentation!$M1676,Produktgruppen!A:B,2,FALSE)),"-")</f>
        <v>ABS</v>
      </c>
      <c r="M1676" s="99" t="str">
        <f>IFERROR(VLOOKUP(Abfalldokumentation!$W1676,Artikel!A:C,3,FALSE),Abfalldokumentation!$W1676)</f>
        <v>ABS MEDI-KRÄUK</v>
      </c>
      <c r="N1676" s="99" t="str">
        <f>VLOOKUP(D1676,'Liste Gründe'!A:D,2,FALSE)</f>
        <v>keinen Verwendungszweck</v>
      </c>
      <c r="O1676" s="98" t="str">
        <f>IF(ISBLANK(F1676),VLOOKUP(Abfalldokumentation!$X1676,'Liste Gründe'!A:D,3,FALSE),F1676)</f>
        <v>keinen Verwendungszweck</v>
      </c>
      <c r="P1676" s="99" t="str">
        <f>IF(ISBLANK(Abfalldokumentation!$G1676),"-",Abfalldokumentation!$G1676)</f>
        <v>-</v>
      </c>
      <c r="Q1676" s="99">
        <f t="shared" si="190"/>
        <v>45</v>
      </c>
      <c r="R1676" s="100" t="str">
        <f t="shared" si="191"/>
        <v>Produkte</v>
      </c>
      <c r="S1676" s="100" t="str">
        <f t="shared" si="192"/>
        <v>BUs</v>
      </c>
      <c r="T1676" s="100" t="str">
        <f t="shared" si="193"/>
        <v>Symptome</v>
      </c>
      <c r="U1676" s="99">
        <f>IFERROR(VLOOKUP(Abfalldokumentation!$W1676,Kennzahlen!S:U,3,FALSE)*Abfalldokumentation!$J1676,"0")</f>
        <v>30</v>
      </c>
      <c r="V1676" s="99" t="str">
        <f>IF(ISBLANK(A1676),VLOOKUP(Abfalldokumentation!$W1676,'Linien - BU'!R:S,2,FALSE),A1676)</f>
        <v>Bu4</v>
      </c>
      <c r="W1676" s="95">
        <f t="shared" si="194"/>
        <v>29500886</v>
      </c>
      <c r="X1676" s="95">
        <f t="shared" si="195"/>
        <v>61</v>
      </c>
    </row>
    <row r="1677" spans="1:24" ht="30" customHeight="1" x14ac:dyDescent="0.25">
      <c r="A1677" s="56"/>
      <c r="B1677" s="57">
        <v>29500891</v>
      </c>
      <c r="C1677" s="57">
        <v>12</v>
      </c>
      <c r="D1677" s="57">
        <v>61</v>
      </c>
      <c r="E1677" s="58">
        <v>44510</v>
      </c>
      <c r="F1677" s="75"/>
      <c r="G1677" s="57"/>
      <c r="H1677" s="66" t="str">
        <f>IFERROR(VLOOKUP(Abfalldokumentation!$B1677,Artikel!A:C,3,FALSE),Abfalldokumentation!$B1677)</f>
        <v>ABS PECO</v>
      </c>
      <c r="I1677" s="90" t="str">
        <f>VLOOKUP(V1677,'Linien - BU'!A:B,2,FALSE)</f>
        <v>BU4</v>
      </c>
      <c r="J1677" s="91">
        <f t="shared" si="189"/>
        <v>12</v>
      </c>
      <c r="K1677" s="92">
        <f>Abfalldokumentation!$E1677</f>
        <v>44510</v>
      </c>
      <c r="L1677" s="91" t="str">
        <f>IFERROR(IF(AND(OR(Abfalldokumentation!$I1677="BU3",Abfalldokumentation!$I1677="Verkauf"),Abfalldokumentation!$N1677="Schimmel",Abfalldokumentation!$O1677="keinen Abnehmer/kein Schälpersonal"),"Div. Zipfel, ES ohne Verwendung",VLOOKUP(Abfalldokumentation!$M1677,Produktgruppen!A:B,2,FALSE)),"-")</f>
        <v>ABS</v>
      </c>
      <c r="M1677" s="93" t="str">
        <f>IFERROR(VLOOKUP(Abfalldokumentation!$W1677,Artikel!A:C,3,FALSE),Abfalldokumentation!$W1677)</f>
        <v>ABS PECO</v>
      </c>
      <c r="N1677" s="93" t="str">
        <f>VLOOKUP(D1677,'Liste Gründe'!A:D,2,FALSE)</f>
        <v>keinen Verwendungszweck</v>
      </c>
      <c r="O1677" s="92" t="str">
        <f>IF(ISBLANK(F1677),VLOOKUP(Abfalldokumentation!$X1677,'Liste Gründe'!A:D,3,FALSE),F1677)</f>
        <v>keinen Verwendungszweck</v>
      </c>
      <c r="P1677" s="93" t="str">
        <f>IF(ISBLANK(Abfalldokumentation!$G1677),"-",Abfalldokumentation!$G1677)</f>
        <v>-</v>
      </c>
      <c r="Q1677" s="93">
        <f t="shared" si="190"/>
        <v>45</v>
      </c>
      <c r="R1677" s="94" t="str">
        <f t="shared" si="191"/>
        <v>Produkte</v>
      </c>
      <c r="S1677" s="94" t="str">
        <f t="shared" si="192"/>
        <v>BUs</v>
      </c>
      <c r="T1677" s="94" t="str">
        <f t="shared" si="193"/>
        <v>Symptome</v>
      </c>
      <c r="U1677" s="93">
        <f>IFERROR(VLOOKUP(Abfalldokumentation!$W1677,Kennzahlen!S:U,3,FALSE)*Abfalldokumentation!$J1677,"0")</f>
        <v>17.647058823529413</v>
      </c>
      <c r="V1677" s="93" t="str">
        <f>IF(ISBLANK(A1677),VLOOKUP(Abfalldokumentation!$W1677,'Linien - BU'!R:S,2,FALSE),A1677)</f>
        <v>BU4</v>
      </c>
      <c r="W1677" s="95">
        <f t="shared" si="194"/>
        <v>29500891</v>
      </c>
      <c r="X1677" s="95">
        <f t="shared" si="195"/>
        <v>61</v>
      </c>
    </row>
    <row r="1678" spans="1:24" ht="30" customHeight="1" x14ac:dyDescent="0.25">
      <c r="A1678" s="50"/>
      <c r="B1678" s="51">
        <v>29500893</v>
      </c>
      <c r="C1678" s="51">
        <v>5</v>
      </c>
      <c r="D1678" s="51">
        <v>61</v>
      </c>
      <c r="E1678" s="52">
        <v>44510</v>
      </c>
      <c r="F1678" s="73"/>
      <c r="G1678" s="51"/>
      <c r="H1678" s="65" t="str">
        <f>IFERROR(VLOOKUP(Abfalldokumentation!$B1678,Artikel!A:C,3,FALSE),Abfalldokumentation!$B1678)</f>
        <v>ABS REBLOCH</v>
      </c>
      <c r="I1678" s="96" t="str">
        <f>VLOOKUP(V1678,'Linien - BU'!A:B,2,FALSE)</f>
        <v>BU4</v>
      </c>
      <c r="J1678" s="97">
        <f t="shared" si="189"/>
        <v>5</v>
      </c>
      <c r="K1678" s="98">
        <f>Abfalldokumentation!$E1678</f>
        <v>44510</v>
      </c>
      <c r="L1678" s="97" t="str">
        <f>IFERROR(IF(AND(OR(Abfalldokumentation!$I1678="BU3",Abfalldokumentation!$I1678="Verkauf"),Abfalldokumentation!$N1678="Schimmel",Abfalldokumentation!$O1678="keinen Abnehmer/kein Schälpersonal"),"Div. Zipfel, ES ohne Verwendung",VLOOKUP(Abfalldokumentation!$M1678,Produktgruppen!A:B,2,FALSE)),"-")</f>
        <v>ABS</v>
      </c>
      <c r="M1678" s="99" t="str">
        <f>IFERROR(VLOOKUP(Abfalldokumentation!$W1678,Artikel!A:C,3,FALSE),Abfalldokumentation!$W1678)</f>
        <v>ABS REBLOCH</v>
      </c>
      <c r="N1678" s="99" t="str">
        <f>VLOOKUP(D1678,'Liste Gründe'!A:D,2,FALSE)</f>
        <v>keinen Verwendungszweck</v>
      </c>
      <c r="O1678" s="98" t="str">
        <f>IF(ISBLANK(F1678),VLOOKUP(Abfalldokumentation!$X1678,'Liste Gründe'!A:D,3,FALSE),F1678)</f>
        <v>keinen Verwendungszweck</v>
      </c>
      <c r="P1678" s="99" t="str">
        <f>IF(ISBLANK(Abfalldokumentation!$G1678),"-",Abfalldokumentation!$G1678)</f>
        <v>-</v>
      </c>
      <c r="Q1678" s="99">
        <f t="shared" si="190"/>
        <v>45</v>
      </c>
      <c r="R1678" s="100" t="str">
        <f t="shared" si="191"/>
        <v>Produkte</v>
      </c>
      <c r="S1678" s="100" t="str">
        <f t="shared" si="192"/>
        <v>BUs</v>
      </c>
      <c r="T1678" s="100" t="str">
        <f t="shared" si="193"/>
        <v>Symptome</v>
      </c>
      <c r="U1678" s="99">
        <f>IFERROR(VLOOKUP(Abfalldokumentation!$W1678,Kennzahlen!S:U,3,FALSE)*Abfalldokumentation!$J1678,"0")</f>
        <v>0.05</v>
      </c>
      <c r="V1678" s="99" t="str">
        <f>IF(ISBLANK(A1678),VLOOKUP(Abfalldokumentation!$W1678,'Linien - BU'!R:S,2,FALSE),A1678)</f>
        <v>BU4</v>
      </c>
      <c r="W1678" s="95">
        <f t="shared" si="194"/>
        <v>29500893</v>
      </c>
      <c r="X1678" s="95">
        <f t="shared" si="195"/>
        <v>61</v>
      </c>
    </row>
    <row r="1679" spans="1:24" ht="30" customHeight="1" x14ac:dyDescent="0.25">
      <c r="A1679" s="56"/>
      <c r="B1679" s="57">
        <v>29500893</v>
      </c>
      <c r="C1679" s="57">
        <v>25</v>
      </c>
      <c r="D1679" s="57">
        <v>61</v>
      </c>
      <c r="E1679" s="58">
        <v>44510</v>
      </c>
      <c r="F1679" s="75"/>
      <c r="G1679" s="57"/>
      <c r="H1679" s="66" t="str">
        <f>IFERROR(VLOOKUP(Abfalldokumentation!$B1679,Artikel!A:C,3,FALSE),Abfalldokumentation!$B1679)</f>
        <v>ABS REBLOCH</v>
      </c>
      <c r="I1679" s="90" t="str">
        <f>VLOOKUP(V1679,'Linien - BU'!A:B,2,FALSE)</f>
        <v>BU4</v>
      </c>
      <c r="J1679" s="91">
        <f t="shared" si="189"/>
        <v>25</v>
      </c>
      <c r="K1679" s="92">
        <f>Abfalldokumentation!$E1679</f>
        <v>44510</v>
      </c>
      <c r="L1679" s="91" t="str">
        <f>IFERROR(IF(AND(OR(Abfalldokumentation!$I1679="BU3",Abfalldokumentation!$I1679="Verkauf"),Abfalldokumentation!$N1679="Schimmel",Abfalldokumentation!$O1679="keinen Abnehmer/kein Schälpersonal"),"Div. Zipfel, ES ohne Verwendung",VLOOKUP(Abfalldokumentation!$M1679,Produktgruppen!A:B,2,FALSE)),"-")</f>
        <v>ABS</v>
      </c>
      <c r="M1679" s="93" t="str">
        <f>IFERROR(VLOOKUP(Abfalldokumentation!$W1679,Artikel!A:C,3,FALSE),Abfalldokumentation!$W1679)</f>
        <v>ABS REBLOCH</v>
      </c>
      <c r="N1679" s="93" t="str">
        <f>VLOOKUP(D1679,'Liste Gründe'!A:D,2,FALSE)</f>
        <v>keinen Verwendungszweck</v>
      </c>
      <c r="O1679" s="92" t="str">
        <f>IF(ISBLANK(F1679),VLOOKUP(Abfalldokumentation!$X1679,'Liste Gründe'!A:D,3,FALSE),F1679)</f>
        <v>keinen Verwendungszweck</v>
      </c>
      <c r="P1679" s="93" t="str">
        <f>IF(ISBLANK(Abfalldokumentation!$G1679),"-",Abfalldokumentation!$G1679)</f>
        <v>-</v>
      </c>
      <c r="Q1679" s="93">
        <f t="shared" si="190"/>
        <v>45</v>
      </c>
      <c r="R1679" s="94" t="str">
        <f t="shared" si="191"/>
        <v>Produkte</v>
      </c>
      <c r="S1679" s="94" t="str">
        <f t="shared" si="192"/>
        <v>BUs</v>
      </c>
      <c r="T1679" s="94" t="str">
        <f t="shared" si="193"/>
        <v>Symptome</v>
      </c>
      <c r="U1679" s="93">
        <f>IFERROR(VLOOKUP(Abfalldokumentation!$W1679,Kennzahlen!S:U,3,FALSE)*Abfalldokumentation!$J1679,"0")</f>
        <v>0.25</v>
      </c>
      <c r="V1679" s="93" t="str">
        <f>IF(ISBLANK(A1679),VLOOKUP(Abfalldokumentation!$W1679,'Linien - BU'!R:S,2,FALSE),A1679)</f>
        <v>BU4</v>
      </c>
      <c r="W1679" s="95">
        <f t="shared" si="194"/>
        <v>29500893</v>
      </c>
      <c r="X1679" s="95">
        <f t="shared" si="195"/>
        <v>61</v>
      </c>
    </row>
    <row r="1680" spans="1:24" ht="30" customHeight="1" x14ac:dyDescent="0.25">
      <c r="A1680" s="50"/>
      <c r="B1680" s="51">
        <v>29500904</v>
      </c>
      <c r="C1680" s="51">
        <v>13</v>
      </c>
      <c r="D1680" s="51">
        <v>61</v>
      </c>
      <c r="E1680" s="52">
        <v>44510</v>
      </c>
      <c r="F1680" s="73"/>
      <c r="G1680" s="51"/>
      <c r="H1680" s="65" t="str">
        <f>IFERROR(VLOOKUP(Abfalldokumentation!$B1680,Artikel!A:C,3,FALSE),Abfalldokumentation!$B1680)</f>
        <v>ABS TI-AD</v>
      </c>
      <c r="I1680" s="96" t="str">
        <f>VLOOKUP(V1680,'Linien - BU'!A:B,2,FALSE)</f>
        <v>BU4</v>
      </c>
      <c r="J1680" s="97">
        <f t="shared" si="189"/>
        <v>13</v>
      </c>
      <c r="K1680" s="98">
        <f>Abfalldokumentation!$E1680</f>
        <v>44510</v>
      </c>
      <c r="L1680" s="97" t="str">
        <f>IFERROR(IF(AND(OR(Abfalldokumentation!$I1680="BU3",Abfalldokumentation!$I1680="Verkauf"),Abfalldokumentation!$N1680="Schimmel",Abfalldokumentation!$O1680="keinen Abnehmer/kein Schälpersonal"),"Div. Zipfel, ES ohne Verwendung",VLOOKUP(Abfalldokumentation!$M1680,Produktgruppen!A:B,2,FALSE)),"-")</f>
        <v>ABS</v>
      </c>
      <c r="M1680" s="99" t="str">
        <f>IFERROR(VLOOKUP(Abfalldokumentation!$W1680,Artikel!A:C,3,FALSE),Abfalldokumentation!$W1680)</f>
        <v>ABS TI-AD</v>
      </c>
      <c r="N1680" s="99" t="str">
        <f>VLOOKUP(D1680,'Liste Gründe'!A:D,2,FALSE)</f>
        <v>keinen Verwendungszweck</v>
      </c>
      <c r="O1680" s="98" t="str">
        <f>IF(ISBLANK(F1680),VLOOKUP(Abfalldokumentation!$X1680,'Liste Gründe'!A:D,3,FALSE),F1680)</f>
        <v>keinen Verwendungszweck</v>
      </c>
      <c r="P1680" s="99" t="str">
        <f>IF(ISBLANK(Abfalldokumentation!$G1680),"-",Abfalldokumentation!$G1680)</f>
        <v>-</v>
      </c>
      <c r="Q1680" s="99">
        <f t="shared" si="190"/>
        <v>45</v>
      </c>
      <c r="R1680" s="100" t="str">
        <f t="shared" si="191"/>
        <v>Produkte</v>
      </c>
      <c r="S1680" s="100" t="str">
        <f t="shared" si="192"/>
        <v>BUs</v>
      </c>
      <c r="T1680" s="100" t="str">
        <f t="shared" si="193"/>
        <v>Symptome</v>
      </c>
      <c r="U1680" s="99">
        <f>IFERROR(VLOOKUP(Abfalldokumentation!$W1680,Kennzahlen!S:U,3,FALSE)*Abfalldokumentation!$J1680,"0")</f>
        <v>0.13</v>
      </c>
      <c r="V1680" s="99" t="str">
        <f>IF(ISBLANK(A1680),VLOOKUP(Abfalldokumentation!$W1680,'Linien - BU'!R:S,2,FALSE),A1680)</f>
        <v>BU4</v>
      </c>
      <c r="W1680" s="95">
        <f t="shared" si="194"/>
        <v>29500904</v>
      </c>
      <c r="X1680" s="95">
        <f t="shared" si="195"/>
        <v>61</v>
      </c>
    </row>
    <row r="1681" spans="1:24" ht="30" customHeight="1" x14ac:dyDescent="0.25">
      <c r="A1681" s="56"/>
      <c r="B1681" s="57">
        <v>29500906</v>
      </c>
      <c r="C1681" s="57">
        <v>24</v>
      </c>
      <c r="D1681" s="57">
        <v>61</v>
      </c>
      <c r="E1681" s="58">
        <v>44510</v>
      </c>
      <c r="F1681" s="75"/>
      <c r="G1681" s="57"/>
      <c r="H1681" s="66" t="str">
        <f>IFERROR(VLOOKUP(Abfalldokumentation!$B1681,Artikel!A:C,3,FALSE),Abfalldokumentation!$B1681)</f>
        <v>ABS SCH-PAUL</v>
      </c>
      <c r="I1681" s="90" t="str">
        <f>VLOOKUP(V1681,'Linien - BU'!A:B,2,FALSE)</f>
        <v>BU4</v>
      </c>
      <c r="J1681" s="91">
        <f t="shared" si="189"/>
        <v>24</v>
      </c>
      <c r="K1681" s="92">
        <f>Abfalldokumentation!$E1681</f>
        <v>44510</v>
      </c>
      <c r="L1681" s="91" t="str">
        <f>IFERROR(IF(AND(OR(Abfalldokumentation!$I1681="BU3",Abfalldokumentation!$I1681="Verkauf"),Abfalldokumentation!$N1681="Schimmel",Abfalldokumentation!$O1681="keinen Abnehmer/kein Schälpersonal"),"Div. Zipfel, ES ohne Verwendung",VLOOKUP(Abfalldokumentation!$M1681,Produktgruppen!A:B,2,FALSE)),"-")</f>
        <v>ABS</v>
      </c>
      <c r="M1681" s="93" t="str">
        <f>IFERROR(VLOOKUP(Abfalldokumentation!$W1681,Artikel!A:C,3,FALSE),Abfalldokumentation!$W1681)</f>
        <v>ABS SCH-PAUL</v>
      </c>
      <c r="N1681" s="93" t="str">
        <f>VLOOKUP(D1681,'Liste Gründe'!A:D,2,FALSE)</f>
        <v>keinen Verwendungszweck</v>
      </c>
      <c r="O1681" s="92" t="str">
        <f>IF(ISBLANK(F1681),VLOOKUP(Abfalldokumentation!$X1681,'Liste Gründe'!A:D,3,FALSE),F1681)</f>
        <v>keinen Verwendungszweck</v>
      </c>
      <c r="P1681" s="93" t="str">
        <f>IF(ISBLANK(Abfalldokumentation!$G1681),"-",Abfalldokumentation!$G1681)</f>
        <v>-</v>
      </c>
      <c r="Q1681" s="93">
        <f t="shared" si="190"/>
        <v>45</v>
      </c>
      <c r="R1681" s="94" t="str">
        <f t="shared" si="191"/>
        <v>Produkte</v>
      </c>
      <c r="S1681" s="94" t="str">
        <f t="shared" si="192"/>
        <v>BUs</v>
      </c>
      <c r="T1681" s="94" t="str">
        <f t="shared" si="193"/>
        <v>Symptome</v>
      </c>
      <c r="U1681" s="93">
        <f>IFERROR(VLOOKUP(Abfalldokumentation!$W1681,Kennzahlen!S:U,3,FALSE)*Abfalldokumentation!$J1681,"0")</f>
        <v>0.24</v>
      </c>
      <c r="V1681" s="93" t="str">
        <f>IF(ISBLANK(A1681),VLOOKUP(Abfalldokumentation!$W1681,'Linien - BU'!R:S,2,FALSE),A1681)</f>
        <v>BU4</v>
      </c>
      <c r="W1681" s="95">
        <f t="shared" si="194"/>
        <v>29500906</v>
      </c>
      <c r="X1681" s="95">
        <f t="shared" si="195"/>
        <v>61</v>
      </c>
    </row>
    <row r="1682" spans="1:24" ht="30" customHeight="1" x14ac:dyDescent="0.25">
      <c r="A1682" s="50"/>
      <c r="B1682" s="51">
        <v>29500906</v>
      </c>
      <c r="C1682" s="51">
        <v>15</v>
      </c>
      <c r="D1682" s="51">
        <v>61</v>
      </c>
      <c r="E1682" s="52">
        <v>44510</v>
      </c>
      <c r="F1682" s="73"/>
      <c r="G1682" s="51"/>
      <c r="H1682" s="65" t="str">
        <f>IFERROR(VLOOKUP(Abfalldokumentation!$B1682,Artikel!A:C,3,FALSE),Abfalldokumentation!$B1682)</f>
        <v>ABS SCH-PAUL</v>
      </c>
      <c r="I1682" s="96" t="str">
        <f>VLOOKUP(V1682,'Linien - BU'!A:B,2,FALSE)</f>
        <v>BU4</v>
      </c>
      <c r="J1682" s="97">
        <f t="shared" si="189"/>
        <v>15</v>
      </c>
      <c r="K1682" s="98">
        <f>Abfalldokumentation!$E1682</f>
        <v>44510</v>
      </c>
      <c r="L1682" s="97" t="str">
        <f>IFERROR(IF(AND(OR(Abfalldokumentation!$I1682="BU3",Abfalldokumentation!$I1682="Verkauf"),Abfalldokumentation!$N1682="Schimmel",Abfalldokumentation!$O1682="keinen Abnehmer/kein Schälpersonal"),"Div. Zipfel, ES ohne Verwendung",VLOOKUP(Abfalldokumentation!$M1682,Produktgruppen!A:B,2,FALSE)),"-")</f>
        <v>ABS</v>
      </c>
      <c r="M1682" s="99" t="str">
        <f>IFERROR(VLOOKUP(Abfalldokumentation!$W1682,Artikel!A:C,3,FALSE),Abfalldokumentation!$W1682)</f>
        <v>ABS SCH-PAUL</v>
      </c>
      <c r="N1682" s="99" t="str">
        <f>VLOOKUP(D1682,'Liste Gründe'!A:D,2,FALSE)</f>
        <v>keinen Verwendungszweck</v>
      </c>
      <c r="O1682" s="98" t="str">
        <f>IF(ISBLANK(F1682),VLOOKUP(Abfalldokumentation!$X1682,'Liste Gründe'!A:D,3,FALSE),F1682)</f>
        <v>keinen Verwendungszweck</v>
      </c>
      <c r="P1682" s="99" t="str">
        <f>IF(ISBLANK(Abfalldokumentation!$G1682),"-",Abfalldokumentation!$G1682)</f>
        <v>-</v>
      </c>
      <c r="Q1682" s="99">
        <f t="shared" si="190"/>
        <v>45</v>
      </c>
      <c r="R1682" s="100" t="str">
        <f t="shared" si="191"/>
        <v>Produkte</v>
      </c>
      <c r="S1682" s="100" t="str">
        <f t="shared" si="192"/>
        <v>BUs</v>
      </c>
      <c r="T1682" s="100" t="str">
        <f t="shared" si="193"/>
        <v>Symptome</v>
      </c>
      <c r="U1682" s="99">
        <f>IFERROR(VLOOKUP(Abfalldokumentation!$W1682,Kennzahlen!S:U,3,FALSE)*Abfalldokumentation!$J1682,"0")</f>
        <v>0.15</v>
      </c>
      <c r="V1682" s="99" t="str">
        <f>IF(ISBLANK(A1682),VLOOKUP(Abfalldokumentation!$W1682,'Linien - BU'!R:S,2,FALSE),A1682)</f>
        <v>BU4</v>
      </c>
      <c r="W1682" s="95">
        <f t="shared" si="194"/>
        <v>29500906</v>
      </c>
      <c r="X1682" s="95">
        <f t="shared" si="195"/>
        <v>61</v>
      </c>
    </row>
    <row r="1683" spans="1:24" ht="30" customHeight="1" x14ac:dyDescent="0.25">
      <c r="A1683" s="56"/>
      <c r="B1683" s="57">
        <v>29500906</v>
      </c>
      <c r="C1683" s="57">
        <v>25</v>
      </c>
      <c r="D1683" s="57">
        <v>61</v>
      </c>
      <c r="E1683" s="58">
        <v>44510</v>
      </c>
      <c r="F1683" s="75"/>
      <c r="G1683" s="57"/>
      <c r="H1683" s="66" t="str">
        <f>IFERROR(VLOOKUP(Abfalldokumentation!$B1683,Artikel!A:C,3,FALSE),Abfalldokumentation!$B1683)</f>
        <v>ABS SCH-PAUL</v>
      </c>
      <c r="I1683" s="90" t="str">
        <f>VLOOKUP(V1683,'Linien - BU'!A:B,2,FALSE)</f>
        <v>BU4</v>
      </c>
      <c r="J1683" s="91">
        <f t="shared" si="189"/>
        <v>25</v>
      </c>
      <c r="K1683" s="92">
        <f>Abfalldokumentation!$E1683</f>
        <v>44510</v>
      </c>
      <c r="L1683" s="91" t="str">
        <f>IFERROR(IF(AND(OR(Abfalldokumentation!$I1683="BU3",Abfalldokumentation!$I1683="Verkauf"),Abfalldokumentation!$N1683="Schimmel",Abfalldokumentation!$O1683="keinen Abnehmer/kein Schälpersonal"),"Div. Zipfel, ES ohne Verwendung",VLOOKUP(Abfalldokumentation!$M1683,Produktgruppen!A:B,2,FALSE)),"-")</f>
        <v>ABS</v>
      </c>
      <c r="M1683" s="93" t="str">
        <f>IFERROR(VLOOKUP(Abfalldokumentation!$W1683,Artikel!A:C,3,FALSE),Abfalldokumentation!$W1683)</f>
        <v>ABS SCH-PAUL</v>
      </c>
      <c r="N1683" s="93" t="str">
        <f>VLOOKUP(D1683,'Liste Gründe'!A:D,2,FALSE)</f>
        <v>keinen Verwendungszweck</v>
      </c>
      <c r="O1683" s="92" t="str">
        <f>IF(ISBLANK(F1683),VLOOKUP(Abfalldokumentation!$X1683,'Liste Gründe'!A:D,3,FALSE),F1683)</f>
        <v>keinen Verwendungszweck</v>
      </c>
      <c r="P1683" s="93" t="str">
        <f>IF(ISBLANK(Abfalldokumentation!$G1683),"-",Abfalldokumentation!$G1683)</f>
        <v>-</v>
      </c>
      <c r="Q1683" s="93">
        <f t="shared" si="190"/>
        <v>45</v>
      </c>
      <c r="R1683" s="94" t="str">
        <f t="shared" si="191"/>
        <v>Produkte</v>
      </c>
      <c r="S1683" s="94" t="str">
        <f t="shared" si="192"/>
        <v>BUs</v>
      </c>
      <c r="T1683" s="94" t="str">
        <f t="shared" si="193"/>
        <v>Symptome</v>
      </c>
      <c r="U1683" s="93">
        <f>IFERROR(VLOOKUP(Abfalldokumentation!$W1683,Kennzahlen!S:U,3,FALSE)*Abfalldokumentation!$J1683,"0")</f>
        <v>0.25</v>
      </c>
      <c r="V1683" s="93" t="str">
        <f>IF(ISBLANK(A1683),VLOOKUP(Abfalldokumentation!$W1683,'Linien - BU'!R:S,2,FALSE),A1683)</f>
        <v>BU4</v>
      </c>
      <c r="W1683" s="95">
        <f t="shared" si="194"/>
        <v>29500906</v>
      </c>
      <c r="X1683" s="95">
        <f t="shared" si="195"/>
        <v>61</v>
      </c>
    </row>
    <row r="1684" spans="1:24" ht="30" customHeight="1" x14ac:dyDescent="0.25">
      <c r="A1684" s="50"/>
      <c r="B1684" s="51">
        <v>29500908</v>
      </c>
      <c r="C1684" s="51">
        <v>3</v>
      </c>
      <c r="D1684" s="51">
        <v>61</v>
      </c>
      <c r="E1684" s="52">
        <v>44510</v>
      </c>
      <c r="F1684" s="73"/>
      <c r="G1684" s="51"/>
      <c r="H1684" s="65" t="str">
        <f>IFERROR(VLOOKUP(Abfalldokumentation!$B1684,Artikel!A:C,3,FALSE),Abfalldokumentation!$B1684)</f>
        <v>ABS GRUY</v>
      </c>
      <c r="I1684" s="96" t="str">
        <f>VLOOKUP(V1684,'Linien - BU'!A:B,2,FALSE)</f>
        <v>BU4</v>
      </c>
      <c r="J1684" s="97">
        <f t="shared" si="189"/>
        <v>3</v>
      </c>
      <c r="K1684" s="98">
        <f>Abfalldokumentation!$E1684</f>
        <v>44510</v>
      </c>
      <c r="L1684" s="97" t="str">
        <f>IFERROR(IF(AND(OR(Abfalldokumentation!$I1684="BU3",Abfalldokumentation!$I1684="Verkauf"),Abfalldokumentation!$N1684="Schimmel",Abfalldokumentation!$O1684="keinen Abnehmer/kein Schälpersonal"),"Div. Zipfel, ES ohne Verwendung",VLOOKUP(Abfalldokumentation!$M1684,Produktgruppen!A:B,2,FALSE)),"-")</f>
        <v>ABS</v>
      </c>
      <c r="M1684" s="99" t="str">
        <f>IFERROR(VLOOKUP(Abfalldokumentation!$W1684,Artikel!A:C,3,FALSE),Abfalldokumentation!$W1684)</f>
        <v>ABS GRUY</v>
      </c>
      <c r="N1684" s="99" t="str">
        <f>VLOOKUP(D1684,'Liste Gründe'!A:D,2,FALSE)</f>
        <v>keinen Verwendungszweck</v>
      </c>
      <c r="O1684" s="98" t="str">
        <f>IF(ISBLANK(F1684),VLOOKUP(Abfalldokumentation!$X1684,'Liste Gründe'!A:D,3,FALSE),F1684)</f>
        <v>keinen Verwendungszweck</v>
      </c>
      <c r="P1684" s="99" t="str">
        <f>IF(ISBLANK(Abfalldokumentation!$G1684),"-",Abfalldokumentation!$G1684)</f>
        <v>-</v>
      </c>
      <c r="Q1684" s="99">
        <f t="shared" si="190"/>
        <v>45</v>
      </c>
      <c r="R1684" s="100" t="str">
        <f t="shared" si="191"/>
        <v>Produkte</v>
      </c>
      <c r="S1684" s="100" t="str">
        <f t="shared" si="192"/>
        <v>BUs</v>
      </c>
      <c r="T1684" s="100" t="str">
        <f t="shared" si="193"/>
        <v>Symptome</v>
      </c>
      <c r="U1684" s="99">
        <f>IFERROR(VLOOKUP(Abfalldokumentation!$W1684,Kennzahlen!S:U,3,FALSE)*Abfalldokumentation!$J1684,"0")</f>
        <v>1.5</v>
      </c>
      <c r="V1684" s="99" t="str">
        <f>IF(ISBLANK(A1684),VLOOKUP(Abfalldokumentation!$W1684,'Linien - BU'!R:S,2,FALSE),A1684)</f>
        <v>BU4</v>
      </c>
      <c r="W1684" s="95">
        <f t="shared" si="194"/>
        <v>29500908</v>
      </c>
      <c r="X1684" s="95">
        <f t="shared" si="195"/>
        <v>61</v>
      </c>
    </row>
    <row r="1685" spans="1:24" ht="30" customHeight="1" x14ac:dyDescent="0.25">
      <c r="A1685" s="56"/>
      <c r="B1685" s="57">
        <v>29500910</v>
      </c>
      <c r="C1685" s="57">
        <v>9</v>
      </c>
      <c r="D1685" s="57">
        <v>61</v>
      </c>
      <c r="E1685" s="58">
        <v>44510</v>
      </c>
      <c r="F1685" s="75"/>
      <c r="G1685" s="57"/>
      <c r="H1685" s="66" t="str">
        <f>IFERROR(VLOOKUP(Abfalldokumentation!$B1685,Artikel!A:C,3,FALSE),Abfalldokumentation!$B1685)</f>
        <v>ABS Unser Blütenkäse</v>
      </c>
      <c r="I1685" s="90" t="str">
        <f>VLOOKUP(V1685,'Linien - BU'!A:B,2,FALSE)</f>
        <v>BU4</v>
      </c>
      <c r="J1685" s="91">
        <f t="shared" si="189"/>
        <v>9</v>
      </c>
      <c r="K1685" s="92">
        <f>Abfalldokumentation!$E1685</f>
        <v>44510</v>
      </c>
      <c r="L1685" s="91" t="str">
        <f>IFERROR(IF(AND(OR(Abfalldokumentation!$I1685="BU3",Abfalldokumentation!$I1685="Verkauf"),Abfalldokumentation!$N1685="Schimmel",Abfalldokumentation!$O1685="keinen Abnehmer/kein Schälpersonal"),"Div. Zipfel, ES ohne Verwendung",VLOOKUP(Abfalldokumentation!$M1685,Produktgruppen!A:B,2,FALSE)),"-")</f>
        <v>ABS</v>
      </c>
      <c r="M1685" s="93" t="str">
        <f>IFERROR(VLOOKUP(Abfalldokumentation!$W1685,Artikel!A:C,3,FALSE),Abfalldokumentation!$W1685)</f>
        <v>ABS Unser Blütenkäse</v>
      </c>
      <c r="N1685" s="93" t="str">
        <f>VLOOKUP(D1685,'Liste Gründe'!A:D,2,FALSE)</f>
        <v>keinen Verwendungszweck</v>
      </c>
      <c r="O1685" s="92" t="str">
        <f>IF(ISBLANK(F1685),VLOOKUP(Abfalldokumentation!$X1685,'Liste Gründe'!A:D,3,FALSE),F1685)</f>
        <v>keinen Verwendungszweck</v>
      </c>
      <c r="P1685" s="93" t="str">
        <f>IF(ISBLANK(Abfalldokumentation!$G1685),"-",Abfalldokumentation!$G1685)</f>
        <v>-</v>
      </c>
      <c r="Q1685" s="93">
        <f t="shared" si="190"/>
        <v>45</v>
      </c>
      <c r="R1685" s="94" t="str">
        <f t="shared" si="191"/>
        <v>Produkte</v>
      </c>
      <c r="S1685" s="94" t="str">
        <f t="shared" si="192"/>
        <v>BUs</v>
      </c>
      <c r="T1685" s="94" t="str">
        <f t="shared" si="193"/>
        <v>Symptome</v>
      </c>
      <c r="U1685" s="93">
        <f>IFERROR(VLOOKUP(Abfalldokumentation!$W1685,Kennzahlen!S:U,3,FALSE)*Abfalldokumentation!$J1685,"0")</f>
        <v>0.09</v>
      </c>
      <c r="V1685" s="93" t="str">
        <f>IF(ISBLANK(A1685),VLOOKUP(Abfalldokumentation!$W1685,'Linien - BU'!R:S,2,FALSE),A1685)</f>
        <v>BU4</v>
      </c>
      <c r="W1685" s="95">
        <f t="shared" si="194"/>
        <v>29500910</v>
      </c>
      <c r="X1685" s="95">
        <f t="shared" si="195"/>
        <v>61</v>
      </c>
    </row>
    <row r="1686" spans="1:24" ht="30" customHeight="1" x14ac:dyDescent="0.25">
      <c r="A1686" s="50"/>
      <c r="B1686" s="51">
        <v>29500917</v>
      </c>
      <c r="C1686" s="51">
        <v>76</v>
      </c>
      <c r="D1686" s="51">
        <v>60</v>
      </c>
      <c r="E1686" s="52">
        <v>44510</v>
      </c>
      <c r="F1686" s="73"/>
      <c r="G1686" s="51"/>
      <c r="H1686" s="65" t="str">
        <f>IFERROR(VLOOKUP(Abfalldokumentation!$B1686,Artikel!A:C,3,FALSE),Abfalldokumentation!$B1686)</f>
        <v>VOS-ABS ENTSORGUNG</v>
      </c>
      <c r="I1686" s="96" t="str">
        <f>VLOOKUP(V1686,'Linien - BU'!A:B,2,FALSE)</f>
        <v>BU1</v>
      </c>
      <c r="J1686" s="97">
        <f t="shared" si="189"/>
        <v>76</v>
      </c>
      <c r="K1686" s="98">
        <f>Abfalldokumentation!$E1686</f>
        <v>44510</v>
      </c>
      <c r="L1686" s="97" t="str">
        <f>IFERROR(IF(AND(OR(Abfalldokumentation!$I1686="BU3",Abfalldokumentation!$I1686="Verkauf"),Abfalldokumentation!$N1686="Schimmel",Abfalldokumentation!$O1686="keinen Abnehmer/kein Schälpersonal"),"Div. Zipfel, ES ohne Verwendung",VLOOKUP(Abfalldokumentation!$M1686,Produktgruppen!A:B,2,FALSE)),"-")</f>
        <v>Vorschmelz</v>
      </c>
      <c r="M1686" s="99" t="str">
        <f>IFERROR(VLOOKUP(Abfalldokumentation!$W1686,Artikel!A:C,3,FALSE),Abfalldokumentation!$W1686)</f>
        <v>VOS-ABS ENTSORGUNG</v>
      </c>
      <c r="N1686" s="99" t="str">
        <f>VLOOKUP(D1686,'Liste Gründe'!A:D,2,FALSE)</f>
        <v>Rest</v>
      </c>
      <c r="O1686" s="98" t="str">
        <f>IF(ISBLANK(F1686),VLOOKUP(Abfalldokumentation!$X1686,'Liste Gründe'!A:D,3,FALSE),F1686)</f>
        <v>geschälte Rinde</v>
      </c>
      <c r="P1686" s="99" t="str">
        <f>IF(ISBLANK(Abfalldokumentation!$G1686),"-",Abfalldokumentation!$G1686)</f>
        <v>-</v>
      </c>
      <c r="Q1686" s="99">
        <f t="shared" si="190"/>
        <v>45</v>
      </c>
      <c r="R1686" s="100" t="str">
        <f t="shared" si="191"/>
        <v>Produkte</v>
      </c>
      <c r="S1686" s="100" t="str">
        <f t="shared" si="192"/>
        <v>BUs</v>
      </c>
      <c r="T1686" s="100" t="str">
        <f t="shared" si="193"/>
        <v>Symptome</v>
      </c>
      <c r="U1686" s="99">
        <f>IFERROR(VLOOKUP(Abfalldokumentation!$W1686,Kennzahlen!S:U,3,FALSE)*Abfalldokumentation!$J1686,"0")</f>
        <v>0.76</v>
      </c>
      <c r="V1686" s="99" t="str">
        <f>IF(ISBLANK(A1686),VLOOKUP(Abfalldokumentation!$W1686,'Linien - BU'!R:S,2,FALSE),A1686)</f>
        <v>RWV</v>
      </c>
      <c r="W1686" s="95">
        <f t="shared" si="194"/>
        <v>29500917</v>
      </c>
      <c r="X1686" s="95">
        <f t="shared" si="195"/>
        <v>60</v>
      </c>
    </row>
    <row r="1687" spans="1:24" ht="30" customHeight="1" x14ac:dyDescent="0.25">
      <c r="A1687" s="56"/>
      <c r="B1687" s="57">
        <v>29500917</v>
      </c>
      <c r="C1687" s="57">
        <v>29</v>
      </c>
      <c r="D1687" s="57">
        <v>60</v>
      </c>
      <c r="E1687" s="58">
        <v>44510</v>
      </c>
      <c r="F1687" s="75"/>
      <c r="G1687" s="57"/>
      <c r="H1687" s="66" t="str">
        <f>IFERROR(VLOOKUP(Abfalldokumentation!$B1687,Artikel!A:C,3,FALSE),Abfalldokumentation!$B1687)</f>
        <v>VOS-ABS ENTSORGUNG</v>
      </c>
      <c r="I1687" s="90" t="str">
        <f>VLOOKUP(V1687,'Linien - BU'!A:B,2,FALSE)</f>
        <v>BU1</v>
      </c>
      <c r="J1687" s="91">
        <f t="shared" si="189"/>
        <v>29</v>
      </c>
      <c r="K1687" s="92">
        <f>Abfalldokumentation!$E1687</f>
        <v>44510</v>
      </c>
      <c r="L1687" s="91" t="str">
        <f>IFERROR(IF(AND(OR(Abfalldokumentation!$I1687="BU3",Abfalldokumentation!$I1687="Verkauf"),Abfalldokumentation!$N1687="Schimmel",Abfalldokumentation!$O1687="keinen Abnehmer/kein Schälpersonal"),"Div. Zipfel, ES ohne Verwendung",VLOOKUP(Abfalldokumentation!$M1687,Produktgruppen!A:B,2,FALSE)),"-")</f>
        <v>Vorschmelz</v>
      </c>
      <c r="M1687" s="93" t="str">
        <f>IFERROR(VLOOKUP(Abfalldokumentation!$W1687,Artikel!A:C,3,FALSE),Abfalldokumentation!$W1687)</f>
        <v>VOS-ABS ENTSORGUNG</v>
      </c>
      <c r="N1687" s="93" t="str">
        <f>VLOOKUP(D1687,'Liste Gründe'!A:D,2,FALSE)</f>
        <v>Rest</v>
      </c>
      <c r="O1687" s="92" t="str">
        <f>IF(ISBLANK(F1687),VLOOKUP(Abfalldokumentation!$X1687,'Liste Gründe'!A:D,3,FALSE),F1687)</f>
        <v>geschälte Rinde</v>
      </c>
      <c r="P1687" s="93" t="str">
        <f>IF(ISBLANK(Abfalldokumentation!$G1687),"-",Abfalldokumentation!$G1687)</f>
        <v>-</v>
      </c>
      <c r="Q1687" s="93">
        <f t="shared" si="190"/>
        <v>45</v>
      </c>
      <c r="R1687" s="94" t="str">
        <f t="shared" si="191"/>
        <v>Produkte</v>
      </c>
      <c r="S1687" s="94" t="str">
        <f t="shared" si="192"/>
        <v>BUs</v>
      </c>
      <c r="T1687" s="94" t="str">
        <f t="shared" si="193"/>
        <v>Symptome</v>
      </c>
      <c r="U1687" s="93">
        <f>IFERROR(VLOOKUP(Abfalldokumentation!$W1687,Kennzahlen!S:U,3,FALSE)*Abfalldokumentation!$J1687,"0")</f>
        <v>0.28999999999999998</v>
      </c>
      <c r="V1687" s="93" t="str">
        <f>IF(ISBLANK(A1687),VLOOKUP(Abfalldokumentation!$W1687,'Linien - BU'!R:S,2,FALSE),A1687)</f>
        <v>RWV</v>
      </c>
      <c r="W1687" s="95">
        <f t="shared" si="194"/>
        <v>29500917</v>
      </c>
      <c r="X1687" s="95">
        <f t="shared" si="195"/>
        <v>60</v>
      </c>
    </row>
    <row r="1688" spans="1:24" ht="30" customHeight="1" x14ac:dyDescent="0.25">
      <c r="A1688" s="50"/>
      <c r="B1688" s="51">
        <v>29500952</v>
      </c>
      <c r="C1688" s="51">
        <v>12</v>
      </c>
      <c r="D1688" s="51">
        <v>61</v>
      </c>
      <c r="E1688" s="52">
        <v>44510</v>
      </c>
      <c r="F1688" s="73"/>
      <c r="G1688" s="51"/>
      <c r="H1688" s="65" t="str">
        <f>IFERROR(VLOOKUP(Abfalldokumentation!$B1688,Artikel!A:C,3,FALSE),Abfalldokumentation!$B1688)</f>
        <v>ABS GRÜN-PESTO</v>
      </c>
      <c r="I1688" s="96" t="str">
        <f>VLOOKUP(V1688,'Linien - BU'!A:B,2,FALSE)</f>
        <v>BU4</v>
      </c>
      <c r="J1688" s="97">
        <f t="shared" si="189"/>
        <v>12</v>
      </c>
      <c r="K1688" s="98">
        <f>Abfalldokumentation!$E1688</f>
        <v>44510</v>
      </c>
      <c r="L1688" s="97" t="str">
        <f>IFERROR(IF(AND(OR(Abfalldokumentation!$I1688="BU3",Abfalldokumentation!$I1688="Verkauf"),Abfalldokumentation!$N1688="Schimmel",Abfalldokumentation!$O1688="keinen Abnehmer/kein Schälpersonal"),"Div. Zipfel, ES ohne Verwendung",VLOOKUP(Abfalldokumentation!$M1688,Produktgruppen!A:B,2,FALSE)),"-")</f>
        <v>ABS</v>
      </c>
      <c r="M1688" s="99" t="str">
        <f>IFERROR(VLOOKUP(Abfalldokumentation!$W1688,Artikel!A:C,3,FALSE),Abfalldokumentation!$W1688)</f>
        <v>ABS GRÜN-PESTO</v>
      </c>
      <c r="N1688" s="99" t="str">
        <f>VLOOKUP(D1688,'Liste Gründe'!A:D,2,FALSE)</f>
        <v>keinen Verwendungszweck</v>
      </c>
      <c r="O1688" s="98" t="str">
        <f>IF(ISBLANK(F1688),VLOOKUP(Abfalldokumentation!$X1688,'Liste Gründe'!A:D,3,FALSE),F1688)</f>
        <v>keinen Verwendungszweck</v>
      </c>
      <c r="P1688" s="99" t="str">
        <f>IF(ISBLANK(Abfalldokumentation!$G1688),"-",Abfalldokumentation!$G1688)</f>
        <v>-</v>
      </c>
      <c r="Q1688" s="99">
        <f t="shared" si="190"/>
        <v>45</v>
      </c>
      <c r="R1688" s="100" t="str">
        <f t="shared" si="191"/>
        <v>Produkte</v>
      </c>
      <c r="S1688" s="100" t="str">
        <f t="shared" si="192"/>
        <v>BUs</v>
      </c>
      <c r="T1688" s="100" t="str">
        <f t="shared" si="193"/>
        <v>Symptome</v>
      </c>
      <c r="U1688" s="99">
        <f>IFERROR(VLOOKUP(Abfalldokumentation!$W1688,Kennzahlen!S:U,3,FALSE)*Abfalldokumentation!$J1688,"0")</f>
        <v>18</v>
      </c>
      <c r="V1688" s="99" t="str">
        <f>IF(ISBLANK(A1688),VLOOKUP(Abfalldokumentation!$W1688,'Linien - BU'!R:S,2,FALSE),A1688)</f>
        <v>Bu4</v>
      </c>
      <c r="W1688" s="95">
        <f t="shared" si="194"/>
        <v>29500952</v>
      </c>
      <c r="X1688" s="95">
        <f t="shared" si="195"/>
        <v>61</v>
      </c>
    </row>
    <row r="1689" spans="1:24" ht="30" customHeight="1" x14ac:dyDescent="0.25">
      <c r="A1689" s="56"/>
      <c r="B1689" s="57">
        <v>29501009</v>
      </c>
      <c r="C1689" s="57">
        <v>8</v>
      </c>
      <c r="D1689" s="57">
        <v>61</v>
      </c>
      <c r="E1689" s="58">
        <v>44510</v>
      </c>
      <c r="F1689" s="75"/>
      <c r="G1689" s="57"/>
      <c r="H1689" s="66" t="str">
        <f>IFERROR(VLOOKUP(Abfalldokumentation!$B1689,Artikel!A:C,3,FALSE),Abfalldokumentation!$B1689)</f>
        <v>ABS Whisky-Nuts</v>
      </c>
      <c r="I1689" s="90" t="str">
        <f>VLOOKUP(V1689,'Linien - BU'!A:B,2,FALSE)</f>
        <v>BU4</v>
      </c>
      <c r="J1689" s="91">
        <f t="shared" si="189"/>
        <v>8</v>
      </c>
      <c r="K1689" s="92">
        <f>Abfalldokumentation!$E1689</f>
        <v>44510</v>
      </c>
      <c r="L1689" s="91" t="str">
        <f>IFERROR(IF(AND(OR(Abfalldokumentation!$I1689="BU3",Abfalldokumentation!$I1689="Verkauf"),Abfalldokumentation!$N1689="Schimmel",Abfalldokumentation!$O1689="keinen Abnehmer/kein Schälpersonal"),"Div. Zipfel, ES ohne Verwendung",VLOOKUP(Abfalldokumentation!$M1689,Produktgruppen!A:B,2,FALSE)),"-")</f>
        <v>ABS</v>
      </c>
      <c r="M1689" s="93" t="str">
        <f>IFERROR(VLOOKUP(Abfalldokumentation!$W1689,Artikel!A:C,3,FALSE),Abfalldokumentation!$W1689)</f>
        <v>ABS Whisky-Nuts</v>
      </c>
      <c r="N1689" s="93" t="str">
        <f>VLOOKUP(D1689,'Liste Gründe'!A:D,2,FALSE)</f>
        <v>keinen Verwendungszweck</v>
      </c>
      <c r="O1689" s="92" t="str">
        <f>IF(ISBLANK(F1689),VLOOKUP(Abfalldokumentation!$X1689,'Liste Gründe'!A:D,3,FALSE),F1689)</f>
        <v>keinen Verwendungszweck</v>
      </c>
      <c r="P1689" s="93" t="str">
        <f>IF(ISBLANK(Abfalldokumentation!$G1689),"-",Abfalldokumentation!$G1689)</f>
        <v>-</v>
      </c>
      <c r="Q1689" s="93">
        <f t="shared" si="190"/>
        <v>45</v>
      </c>
      <c r="R1689" s="94" t="str">
        <f t="shared" si="191"/>
        <v>Produkte</v>
      </c>
      <c r="S1689" s="94" t="str">
        <f t="shared" si="192"/>
        <v>BUs</v>
      </c>
      <c r="T1689" s="94" t="str">
        <f t="shared" si="193"/>
        <v>Symptome</v>
      </c>
      <c r="U1689" s="93">
        <f>IFERROR(VLOOKUP(Abfalldokumentation!$W1689,Kennzahlen!S:U,3,FALSE)*Abfalldokumentation!$J1689,"0")</f>
        <v>12</v>
      </c>
      <c r="V1689" s="93" t="str">
        <f>IF(ISBLANK(A1689),VLOOKUP(Abfalldokumentation!$W1689,'Linien - BU'!R:S,2,FALSE),A1689)</f>
        <v>BU4</v>
      </c>
      <c r="W1689" s="95">
        <f t="shared" si="194"/>
        <v>29501009</v>
      </c>
      <c r="X1689" s="95">
        <f t="shared" si="195"/>
        <v>61</v>
      </c>
    </row>
    <row r="1690" spans="1:24" ht="30" customHeight="1" x14ac:dyDescent="0.25">
      <c r="A1690" s="50"/>
      <c r="B1690" s="51">
        <v>29501029</v>
      </c>
      <c r="C1690" s="51">
        <v>3</v>
      </c>
      <c r="D1690" s="51">
        <v>61</v>
      </c>
      <c r="E1690" s="52">
        <v>44510</v>
      </c>
      <c r="F1690" s="73"/>
      <c r="G1690" s="51"/>
      <c r="H1690" s="65" t="str">
        <f>IFERROR(VLOOKUP(Abfalldokumentation!$B1690,Artikel!A:C,3,FALSE),Abfalldokumentation!$B1690)</f>
        <v>ABS BRUSCHETTA</v>
      </c>
      <c r="I1690" s="96" t="str">
        <f>VLOOKUP(V1690,'Linien - BU'!A:B,2,FALSE)</f>
        <v>BU4</v>
      </c>
      <c r="J1690" s="97">
        <f t="shared" si="189"/>
        <v>3</v>
      </c>
      <c r="K1690" s="98">
        <f>Abfalldokumentation!$E1690</f>
        <v>44510</v>
      </c>
      <c r="L1690" s="97" t="str">
        <f>IFERROR(IF(AND(OR(Abfalldokumentation!$I1690="BU3",Abfalldokumentation!$I1690="Verkauf"),Abfalldokumentation!$N1690="Schimmel",Abfalldokumentation!$O1690="keinen Abnehmer/kein Schälpersonal"),"Div. Zipfel, ES ohne Verwendung",VLOOKUP(Abfalldokumentation!$M1690,Produktgruppen!A:B,2,FALSE)),"-")</f>
        <v>ABS</v>
      </c>
      <c r="M1690" s="99" t="str">
        <f>IFERROR(VLOOKUP(Abfalldokumentation!$W1690,Artikel!A:C,3,FALSE),Abfalldokumentation!$W1690)</f>
        <v>ABS BRUSCHETTA</v>
      </c>
      <c r="N1690" s="99" t="str">
        <f>VLOOKUP(D1690,'Liste Gründe'!A:D,2,FALSE)</f>
        <v>keinen Verwendungszweck</v>
      </c>
      <c r="O1690" s="98" t="str">
        <f>IF(ISBLANK(F1690),VLOOKUP(Abfalldokumentation!$X1690,'Liste Gründe'!A:D,3,FALSE),F1690)</f>
        <v>keinen Verwendungszweck</v>
      </c>
      <c r="P1690" s="99" t="str">
        <f>IF(ISBLANK(Abfalldokumentation!$G1690),"-",Abfalldokumentation!$G1690)</f>
        <v>-</v>
      </c>
      <c r="Q1690" s="99">
        <f t="shared" si="190"/>
        <v>45</v>
      </c>
      <c r="R1690" s="100" t="str">
        <f t="shared" si="191"/>
        <v>Produkte</v>
      </c>
      <c r="S1690" s="100" t="str">
        <f t="shared" si="192"/>
        <v>BUs</v>
      </c>
      <c r="T1690" s="100" t="str">
        <f t="shared" si="193"/>
        <v>Symptome</v>
      </c>
      <c r="U1690" s="99">
        <f>IFERROR(VLOOKUP(Abfalldokumentation!$W1690,Kennzahlen!S:U,3,FALSE)*Abfalldokumentation!$J1690,"0")</f>
        <v>4.5</v>
      </c>
      <c r="V1690" s="99" t="str">
        <f>IF(ISBLANK(A1690),VLOOKUP(Abfalldokumentation!$W1690,'Linien - BU'!R:S,2,FALSE),A1690)</f>
        <v>BU4</v>
      </c>
      <c r="W1690" s="95">
        <f t="shared" si="194"/>
        <v>29501029</v>
      </c>
      <c r="X1690" s="95">
        <f t="shared" si="195"/>
        <v>61</v>
      </c>
    </row>
    <row r="1691" spans="1:24" ht="30" customHeight="1" x14ac:dyDescent="0.25">
      <c r="A1691" s="56"/>
      <c r="B1691" s="57">
        <v>29501030</v>
      </c>
      <c r="C1691" s="57">
        <v>6</v>
      </c>
      <c r="D1691" s="57">
        <v>61</v>
      </c>
      <c r="E1691" s="58">
        <v>44510</v>
      </c>
      <c r="F1691" s="75"/>
      <c r="G1691" s="57"/>
      <c r="H1691" s="66" t="str">
        <f>IFERROR(VLOOKUP(Abfalldokumentation!$B1691,Artikel!A:C,3,FALSE),Abfalldokumentation!$B1691)</f>
        <v>ABS ORANG-PESTO</v>
      </c>
      <c r="I1691" s="90" t="str">
        <f>VLOOKUP(V1691,'Linien - BU'!A:B,2,FALSE)</f>
        <v>BU4</v>
      </c>
      <c r="J1691" s="91">
        <f t="shared" si="189"/>
        <v>6</v>
      </c>
      <c r="K1691" s="92">
        <f>Abfalldokumentation!$E1691</f>
        <v>44510</v>
      </c>
      <c r="L1691" s="91" t="str">
        <f>IFERROR(IF(AND(OR(Abfalldokumentation!$I1691="BU3",Abfalldokumentation!$I1691="Verkauf"),Abfalldokumentation!$N1691="Schimmel",Abfalldokumentation!$O1691="keinen Abnehmer/kein Schälpersonal"),"Div. Zipfel, ES ohne Verwendung",VLOOKUP(Abfalldokumentation!$M1691,Produktgruppen!A:B,2,FALSE)),"-")</f>
        <v>ABS</v>
      </c>
      <c r="M1691" s="93" t="str">
        <f>IFERROR(VLOOKUP(Abfalldokumentation!$W1691,Artikel!A:C,3,FALSE),Abfalldokumentation!$W1691)</f>
        <v>ABS ORANG-PESTO</v>
      </c>
      <c r="N1691" s="93" t="str">
        <f>VLOOKUP(D1691,'Liste Gründe'!A:D,2,FALSE)</f>
        <v>keinen Verwendungszweck</v>
      </c>
      <c r="O1691" s="92" t="str">
        <f>IF(ISBLANK(F1691),VLOOKUP(Abfalldokumentation!$X1691,'Liste Gründe'!A:D,3,FALSE),F1691)</f>
        <v>keinen Verwendungszweck</v>
      </c>
      <c r="P1691" s="93" t="str">
        <f>IF(ISBLANK(Abfalldokumentation!$G1691),"-",Abfalldokumentation!$G1691)</f>
        <v>-</v>
      </c>
      <c r="Q1691" s="93">
        <f t="shared" si="190"/>
        <v>45</v>
      </c>
      <c r="R1691" s="94" t="str">
        <f t="shared" si="191"/>
        <v>Produkte</v>
      </c>
      <c r="S1691" s="94" t="str">
        <f t="shared" si="192"/>
        <v>BUs</v>
      </c>
      <c r="T1691" s="94" t="str">
        <f t="shared" si="193"/>
        <v>Symptome</v>
      </c>
      <c r="U1691" s="93">
        <f>IFERROR(VLOOKUP(Abfalldokumentation!$W1691,Kennzahlen!S:U,3,FALSE)*Abfalldokumentation!$J1691,"0")</f>
        <v>9</v>
      </c>
      <c r="V1691" s="93" t="str">
        <f>IF(ISBLANK(A1691),VLOOKUP(Abfalldokumentation!$W1691,'Linien - BU'!R:S,2,FALSE),A1691)</f>
        <v>BU4</v>
      </c>
      <c r="W1691" s="95">
        <f t="shared" si="194"/>
        <v>29501030</v>
      </c>
      <c r="X1691" s="95">
        <f t="shared" si="195"/>
        <v>61</v>
      </c>
    </row>
    <row r="1692" spans="1:24" ht="30" customHeight="1" x14ac:dyDescent="0.25">
      <c r="A1692" s="50"/>
      <c r="B1692" s="51">
        <v>29501070</v>
      </c>
      <c r="C1692" s="51">
        <v>23</v>
      </c>
      <c r="D1692" s="51">
        <v>12</v>
      </c>
      <c r="E1692" s="52">
        <v>44510</v>
      </c>
      <c r="F1692" s="73"/>
      <c r="G1692" s="51"/>
      <c r="H1692" s="65" t="str">
        <f>IFERROR(VLOOKUP(Abfalldokumentation!$B1692,Artikel!A:C,3,FALSE),Abfalldokumentation!$B1692)</f>
        <v>VOS GRW-SCHI-NAT ENDSTÜ</v>
      </c>
      <c r="I1692" s="96" t="str">
        <f>VLOOKUP(V1692,'Linien - BU'!A:B,2,FALSE)</f>
        <v>Verkauf</v>
      </c>
      <c r="J1692" s="97">
        <f t="shared" si="189"/>
        <v>23</v>
      </c>
      <c r="K1692" s="98">
        <f>Abfalldokumentation!$E1692</f>
        <v>44510</v>
      </c>
      <c r="L1692" s="97" t="str">
        <f>IFERROR(IF(AND(OR(Abfalldokumentation!$I1692="BU3",Abfalldokumentation!$I1692="Verkauf"),Abfalldokumentation!$N1692="Schimmel",Abfalldokumentation!$O1692="keinen Abnehmer/kein Schälpersonal"),"Div. Zipfel, ES ohne Verwendung",VLOOKUP(Abfalldokumentation!$M1692,Produktgruppen!A:B,2,FALSE)),"-")</f>
        <v>Vorschmelz</v>
      </c>
      <c r="M1692" s="99" t="str">
        <f>IFERROR(VLOOKUP(Abfalldokumentation!$W1692,Artikel!A:C,3,FALSE),Abfalldokumentation!$W1692)</f>
        <v>VOS GRW-SCHI-NAT ENDSTÜ</v>
      </c>
      <c r="N1692" s="99" t="str">
        <f>VLOOKUP(D1692,'Liste Gründe'!A:D,2,FALSE)</f>
        <v>Schimmel</v>
      </c>
      <c r="O1692" s="98" t="str">
        <f>IF(ISBLANK(F1692),VLOOKUP(Abfalldokumentation!$X1692,'Liste Gründe'!A:D,3,FALSE),F1692)</f>
        <v>Schimmel</v>
      </c>
      <c r="P1692" s="99" t="str">
        <f>IF(ISBLANK(Abfalldokumentation!$G1692),"-",Abfalldokumentation!$G1692)</f>
        <v>-</v>
      </c>
      <c r="Q1692" s="99">
        <f t="shared" si="190"/>
        <v>45</v>
      </c>
      <c r="R1692" s="100" t="str">
        <f t="shared" si="191"/>
        <v>Produkte</v>
      </c>
      <c r="S1692" s="100" t="str">
        <f t="shared" si="192"/>
        <v>BUs</v>
      </c>
      <c r="T1692" s="100" t="str">
        <f t="shared" si="193"/>
        <v>Symptome</v>
      </c>
      <c r="U1692" s="99">
        <f>IFERROR(VLOOKUP(Abfalldokumentation!$W1692,Kennzahlen!S:U,3,FALSE)*Abfalldokumentation!$J1692,"0")</f>
        <v>11.5</v>
      </c>
      <c r="V1692" s="99" t="str">
        <f>IF(ISBLANK(A1692),VLOOKUP(Abfalldokumentation!$W1692,'Linien - BU'!R:S,2,FALSE),A1692)</f>
        <v>Verkauf</v>
      </c>
      <c r="W1692" s="95">
        <f t="shared" si="194"/>
        <v>29501070</v>
      </c>
      <c r="X1692" s="95">
        <f t="shared" si="195"/>
        <v>12</v>
      </c>
    </row>
    <row r="1693" spans="1:24" ht="30" customHeight="1" x14ac:dyDescent="0.25">
      <c r="A1693" s="56"/>
      <c r="B1693" s="57">
        <v>29501070</v>
      </c>
      <c r="C1693" s="57">
        <v>23</v>
      </c>
      <c r="D1693" s="57">
        <v>12</v>
      </c>
      <c r="E1693" s="58">
        <v>44510</v>
      </c>
      <c r="F1693" s="75"/>
      <c r="G1693" s="57"/>
      <c r="H1693" s="66" t="str">
        <f>IFERROR(VLOOKUP(Abfalldokumentation!$B1693,Artikel!A:C,3,FALSE),Abfalldokumentation!$B1693)</f>
        <v>VOS GRW-SCHI-NAT ENDSTÜ</v>
      </c>
      <c r="I1693" s="90" t="str">
        <f>VLOOKUP(V1693,'Linien - BU'!A:B,2,FALSE)</f>
        <v>Verkauf</v>
      </c>
      <c r="J1693" s="91">
        <f t="shared" si="189"/>
        <v>23</v>
      </c>
      <c r="K1693" s="92">
        <f>Abfalldokumentation!$E1693</f>
        <v>44510</v>
      </c>
      <c r="L1693" s="91" t="str">
        <f>IFERROR(IF(AND(OR(Abfalldokumentation!$I1693="BU3",Abfalldokumentation!$I1693="Verkauf"),Abfalldokumentation!$N1693="Schimmel",Abfalldokumentation!$O1693="keinen Abnehmer/kein Schälpersonal"),"Div. Zipfel, ES ohne Verwendung",VLOOKUP(Abfalldokumentation!$M1693,Produktgruppen!A:B,2,FALSE)),"-")</f>
        <v>Vorschmelz</v>
      </c>
      <c r="M1693" s="93" t="str">
        <f>IFERROR(VLOOKUP(Abfalldokumentation!$W1693,Artikel!A:C,3,FALSE),Abfalldokumentation!$W1693)</f>
        <v>VOS GRW-SCHI-NAT ENDSTÜ</v>
      </c>
      <c r="N1693" s="93" t="str">
        <f>VLOOKUP(D1693,'Liste Gründe'!A:D,2,FALSE)</f>
        <v>Schimmel</v>
      </c>
      <c r="O1693" s="92" t="str">
        <f>IF(ISBLANK(F1693),VLOOKUP(Abfalldokumentation!$X1693,'Liste Gründe'!A:D,3,FALSE),F1693)</f>
        <v>Schimmel</v>
      </c>
      <c r="P1693" s="93" t="str">
        <f>IF(ISBLANK(Abfalldokumentation!$G1693),"-",Abfalldokumentation!$G1693)</f>
        <v>-</v>
      </c>
      <c r="Q1693" s="93">
        <f t="shared" si="190"/>
        <v>45</v>
      </c>
      <c r="R1693" s="94" t="str">
        <f t="shared" si="191"/>
        <v>Produkte</v>
      </c>
      <c r="S1693" s="94" t="str">
        <f t="shared" si="192"/>
        <v>BUs</v>
      </c>
      <c r="T1693" s="94" t="str">
        <f t="shared" si="193"/>
        <v>Symptome</v>
      </c>
      <c r="U1693" s="93">
        <f>IFERROR(VLOOKUP(Abfalldokumentation!$W1693,Kennzahlen!S:U,3,FALSE)*Abfalldokumentation!$J1693,"0")</f>
        <v>11.5</v>
      </c>
      <c r="V1693" s="93" t="str">
        <f>IF(ISBLANK(A1693),VLOOKUP(Abfalldokumentation!$W1693,'Linien - BU'!R:S,2,FALSE),A1693)</f>
        <v>Verkauf</v>
      </c>
      <c r="W1693" s="95">
        <f t="shared" si="194"/>
        <v>29501070</v>
      </c>
      <c r="X1693" s="95">
        <f t="shared" si="195"/>
        <v>12</v>
      </c>
    </row>
    <row r="1694" spans="1:24" ht="30" customHeight="1" x14ac:dyDescent="0.25">
      <c r="A1694" s="50" t="s">
        <v>8</v>
      </c>
      <c r="B1694" s="51">
        <v>29600016</v>
      </c>
      <c r="C1694" s="51">
        <v>70</v>
      </c>
      <c r="D1694" s="51">
        <v>12</v>
      </c>
      <c r="E1694" s="52">
        <v>44510</v>
      </c>
      <c r="F1694" s="73"/>
      <c r="G1694" s="51"/>
      <c r="H1694" s="65" t="str">
        <f>IFERROR(VLOOKUP(Abfalldokumentation!$B1694,Artikel!A:C,3,FALSE),Abfalldokumentation!$B1694)</f>
        <v>VS RW Schinken ohne Rin</v>
      </c>
      <c r="I1694" s="96" t="str">
        <f>VLOOKUP(V1694,'Linien - BU'!A:B,2,FALSE)</f>
        <v>BU3</v>
      </c>
      <c r="J1694" s="97">
        <f t="shared" si="189"/>
        <v>70</v>
      </c>
      <c r="K1694" s="98">
        <f>Abfalldokumentation!$E1694</f>
        <v>44510</v>
      </c>
      <c r="L1694" s="97" t="str">
        <f>IFERROR(IF(AND(OR(Abfalldokumentation!$I1694="BU3",Abfalldokumentation!$I1694="Verkauf"),Abfalldokumentation!$N1694="Schimmel",Abfalldokumentation!$O1694="keinen Abnehmer/kein Schälpersonal"),"Div. Zipfel, ES ohne Verwendung",VLOOKUP(Abfalldokumentation!$M1694,Produktgruppen!A:B,2,FALSE)),"-")</f>
        <v>-</v>
      </c>
      <c r="M1694" s="99" t="str">
        <f>IFERROR(VLOOKUP(Abfalldokumentation!$W1694,Artikel!A:C,3,FALSE),Abfalldokumentation!$W1694)</f>
        <v>VS RW Schinken ohne Rin</v>
      </c>
      <c r="N1694" s="99" t="str">
        <f>VLOOKUP(D1694,'Liste Gründe'!A:D,2,FALSE)</f>
        <v>Schimmel</v>
      </c>
      <c r="O1694" s="98" t="str">
        <f>IF(ISBLANK(F1694),VLOOKUP(Abfalldokumentation!$X1694,'Liste Gründe'!A:D,3,FALSE),F1694)</f>
        <v>Schimmel</v>
      </c>
      <c r="P1694" s="99" t="str">
        <f>IF(ISBLANK(Abfalldokumentation!$G1694),"-",Abfalldokumentation!$G1694)</f>
        <v>-</v>
      </c>
      <c r="Q1694" s="99">
        <f t="shared" si="190"/>
        <v>45</v>
      </c>
      <c r="R1694" s="100" t="str">
        <f t="shared" si="191"/>
        <v>Produkte</v>
      </c>
      <c r="S1694" s="100" t="str">
        <f t="shared" si="192"/>
        <v>BUs</v>
      </c>
      <c r="T1694" s="100" t="str">
        <f t="shared" si="193"/>
        <v>Symptome</v>
      </c>
      <c r="U1694" s="99" t="str">
        <f>IFERROR(VLOOKUP(Abfalldokumentation!$W1694,Kennzahlen!S:U,3,FALSE)*Abfalldokumentation!$J1694,"0")</f>
        <v>0</v>
      </c>
      <c r="V1694" s="99" t="str">
        <f>IF(ISBLANK(A1694),VLOOKUP(Abfalldokumentation!$W1694,'Linien - BU'!R:S,2,FALSE),A1694)</f>
        <v>BU3</v>
      </c>
      <c r="W1694" s="95">
        <f t="shared" si="194"/>
        <v>29600016</v>
      </c>
      <c r="X1694" s="95">
        <f t="shared" si="195"/>
        <v>12</v>
      </c>
    </row>
    <row r="1695" spans="1:24" ht="30" customHeight="1" x14ac:dyDescent="0.25">
      <c r="A1695" s="56" t="s">
        <v>59</v>
      </c>
      <c r="B1695" s="57" t="s">
        <v>36</v>
      </c>
      <c r="C1695" s="57">
        <v>15</v>
      </c>
      <c r="D1695" s="57">
        <v>70</v>
      </c>
      <c r="E1695" s="58">
        <v>44510</v>
      </c>
      <c r="F1695" s="75"/>
      <c r="G1695" s="57"/>
      <c r="H1695" s="66" t="str">
        <f>IFERROR(VLOOKUP(Abfalldokumentation!$B1695,Artikel!A:C,3,FALSE),Abfalldokumentation!$B1695)</f>
        <v>-</v>
      </c>
      <c r="I1695" s="90" t="str">
        <f>VLOOKUP(V1695,'Linien - BU'!A:B,2,FALSE)</f>
        <v>Rest</v>
      </c>
      <c r="J1695" s="91">
        <f t="shared" ref="J1695:J1708" si="196">C1695</f>
        <v>15</v>
      </c>
      <c r="K1695" s="92">
        <f>Abfalldokumentation!$E1695</f>
        <v>44510</v>
      </c>
      <c r="L1695" s="91" t="str">
        <f>IFERROR(IF(AND(OR(Abfalldokumentation!$I1695="BU3",Abfalldokumentation!$I1695="Verkauf"),Abfalldokumentation!$N1695="Schimmel",Abfalldokumentation!$O1695="keinen Abnehmer/kein Schälpersonal"),"Div. Zipfel, ES ohne Verwendung",VLOOKUP(Abfalldokumentation!$M1695,Produktgruppen!A:B,2,FALSE)),"-")</f>
        <v>Rest</v>
      </c>
      <c r="M1695" s="93" t="str">
        <f>IFERROR(VLOOKUP(Abfalldokumentation!$W1695,Artikel!A:C,3,FALSE),Abfalldokumentation!$W1695)</f>
        <v>-</v>
      </c>
      <c r="N1695" s="93" t="str">
        <f>VLOOKUP(D1695,'Liste Gründe'!A:D,2,FALSE)</f>
        <v>Qualitätssicherung</v>
      </c>
      <c r="O1695" s="92" t="str">
        <f>IF(ISBLANK(F1695),VLOOKUP(Abfalldokumentation!$X1695,'Liste Gründe'!A:D,3,FALSE),F1695)</f>
        <v>Rückstellproben</v>
      </c>
      <c r="P1695" s="93" t="str">
        <f>IF(ISBLANK(Abfalldokumentation!$G1695),"-",Abfalldokumentation!$G1695)</f>
        <v>-</v>
      </c>
      <c r="Q1695" s="93">
        <f t="shared" ref="Q1695:Q1708" si="197">_xlfn.ISOWEEKNUM(K1695)</f>
        <v>45</v>
      </c>
      <c r="R1695" s="94" t="str">
        <f t="shared" ref="R1695:R1708" si="198">"Produkte"</f>
        <v>Produkte</v>
      </c>
      <c r="S1695" s="94" t="str">
        <f t="shared" ref="S1695:S1708" si="199">"BUs"</f>
        <v>BUs</v>
      </c>
      <c r="T1695" s="94" t="str">
        <f t="shared" ref="T1695:T1708" si="200">"Symptome"</f>
        <v>Symptome</v>
      </c>
      <c r="U1695" s="93" t="str">
        <f>IFERROR(VLOOKUP(Abfalldokumentation!$W1695,Kennzahlen!S:U,3,FALSE)*Abfalldokumentation!$J1695,"0")</f>
        <v>0</v>
      </c>
      <c r="V1695" s="93" t="str">
        <f>IF(ISBLANK(A1695),VLOOKUP(Abfalldokumentation!$W1695,'Linien - BU'!R:S,2,FALSE),A1695)</f>
        <v>Labor</v>
      </c>
      <c r="W1695" s="95" t="str">
        <f t="shared" ref="W1695:W1708" si="201">B1695</f>
        <v>-</v>
      </c>
      <c r="X1695" s="95">
        <f t="shared" ref="X1695:X1708" si="202">D1695</f>
        <v>70</v>
      </c>
    </row>
    <row r="1696" spans="1:24" ht="30" customHeight="1" x14ac:dyDescent="0.25">
      <c r="A1696" s="50" t="s">
        <v>140</v>
      </c>
      <c r="B1696" s="51" t="s">
        <v>36</v>
      </c>
      <c r="C1696" s="51">
        <v>9</v>
      </c>
      <c r="D1696" s="51">
        <v>74</v>
      </c>
      <c r="E1696" s="52">
        <v>44510</v>
      </c>
      <c r="F1696" s="73"/>
      <c r="G1696" s="51"/>
      <c r="H1696" s="65" t="str">
        <f>IFERROR(VLOOKUP(Abfalldokumentation!$B1696,Artikel!A:C,3,FALSE),Abfalldokumentation!$B1696)</f>
        <v>-</v>
      </c>
      <c r="I1696" s="96" t="str">
        <f>VLOOKUP(V1696,'Linien - BU'!A:B,2,FALSE)</f>
        <v>Rest</v>
      </c>
      <c r="J1696" s="97">
        <f t="shared" si="196"/>
        <v>9</v>
      </c>
      <c r="K1696" s="98">
        <f>Abfalldokumentation!$E1696</f>
        <v>44510</v>
      </c>
      <c r="L1696" s="97" t="str">
        <f>IFERROR(IF(AND(OR(Abfalldokumentation!$I1696="BU3",Abfalldokumentation!$I1696="Verkauf"),Abfalldokumentation!$N1696="Schimmel",Abfalldokumentation!$O1696="keinen Abnehmer/kein Schälpersonal"),"Div. Zipfel, ES ohne Verwendung",VLOOKUP(Abfalldokumentation!$M1696,Produktgruppen!A:B,2,FALSE)),"-")</f>
        <v>Rest</v>
      </c>
      <c r="M1696" s="99" t="str">
        <f>IFERROR(VLOOKUP(Abfalldokumentation!$W1696,Artikel!A:C,3,FALSE),Abfalldokumentation!$W1696)</f>
        <v>-</v>
      </c>
      <c r="N1696" s="99" t="str">
        <f>VLOOKUP(D1696,'Liste Gründe'!A:D,2,FALSE)</f>
        <v>Qualitätssicherung</v>
      </c>
      <c r="O1696" s="98" t="str">
        <f>IF(ISBLANK(F1696),VLOOKUP(Abfalldokumentation!$X1696,'Liste Gründe'!A:D,3,FALSE),F1696)</f>
        <v>Sensorik</v>
      </c>
      <c r="P1696" s="99" t="str">
        <f>IF(ISBLANK(Abfalldokumentation!$G1696),"-",Abfalldokumentation!$G1696)</f>
        <v>-</v>
      </c>
      <c r="Q1696" s="99">
        <f t="shared" si="197"/>
        <v>45</v>
      </c>
      <c r="R1696" s="100" t="str">
        <f t="shared" si="198"/>
        <v>Produkte</v>
      </c>
      <c r="S1696" s="100" t="str">
        <f t="shared" si="199"/>
        <v>BUs</v>
      </c>
      <c r="T1696" s="100" t="str">
        <f t="shared" si="200"/>
        <v>Symptome</v>
      </c>
      <c r="U1696" s="99" t="str">
        <f>IFERROR(VLOOKUP(Abfalldokumentation!$W1696,Kennzahlen!S:U,3,FALSE)*Abfalldokumentation!$J1696,"0")</f>
        <v>0</v>
      </c>
      <c r="V1696" s="99" t="str">
        <f>IF(ISBLANK(A1696),VLOOKUP(Abfalldokumentation!$W1696,'Linien - BU'!R:S,2,FALSE),A1696)</f>
        <v>QM</v>
      </c>
      <c r="W1696" s="95" t="str">
        <f t="shared" si="201"/>
        <v>-</v>
      </c>
      <c r="X1696" s="95">
        <f t="shared" si="202"/>
        <v>74</v>
      </c>
    </row>
    <row r="1697" spans="1:24" ht="30" customHeight="1" x14ac:dyDescent="0.25">
      <c r="A1697" s="56" t="s">
        <v>59</v>
      </c>
      <c r="B1697" s="57" t="s">
        <v>36</v>
      </c>
      <c r="C1697" s="57">
        <v>1</v>
      </c>
      <c r="D1697" s="57">
        <v>74</v>
      </c>
      <c r="E1697" s="58">
        <v>44510</v>
      </c>
      <c r="F1697" s="75"/>
      <c r="G1697" s="57"/>
      <c r="H1697" s="66" t="str">
        <f>IFERROR(VLOOKUP(Abfalldokumentation!$B1697,Artikel!A:C,3,FALSE),Abfalldokumentation!$B1697)</f>
        <v>-</v>
      </c>
      <c r="I1697" s="90" t="str">
        <f>VLOOKUP(V1697,'Linien - BU'!A:B,2,FALSE)</f>
        <v>Rest</v>
      </c>
      <c r="J1697" s="91">
        <f t="shared" si="196"/>
        <v>1</v>
      </c>
      <c r="K1697" s="92">
        <f>Abfalldokumentation!$E1697</f>
        <v>44510</v>
      </c>
      <c r="L1697" s="91" t="str">
        <f>IFERROR(IF(AND(OR(Abfalldokumentation!$I1697="BU3",Abfalldokumentation!$I1697="Verkauf"),Abfalldokumentation!$N1697="Schimmel",Abfalldokumentation!$O1697="keinen Abnehmer/kein Schälpersonal"),"Div. Zipfel, ES ohne Verwendung",VLOOKUP(Abfalldokumentation!$M1697,Produktgruppen!A:B,2,FALSE)),"-")</f>
        <v>Rest</v>
      </c>
      <c r="M1697" s="93" t="str">
        <f>IFERROR(VLOOKUP(Abfalldokumentation!$W1697,Artikel!A:C,3,FALSE),Abfalldokumentation!$W1697)</f>
        <v>-</v>
      </c>
      <c r="N1697" s="93" t="str">
        <f>VLOOKUP(D1697,'Liste Gründe'!A:D,2,FALSE)</f>
        <v>Qualitätssicherung</v>
      </c>
      <c r="O1697" s="92" t="str">
        <f>IF(ISBLANK(F1697),VLOOKUP(Abfalldokumentation!$X1697,'Liste Gründe'!A:D,3,FALSE),F1697)</f>
        <v>Sensorik</v>
      </c>
      <c r="P1697" s="93" t="str">
        <f>IF(ISBLANK(Abfalldokumentation!$G1697),"-",Abfalldokumentation!$G1697)</f>
        <v>-</v>
      </c>
      <c r="Q1697" s="93">
        <f t="shared" si="197"/>
        <v>45</v>
      </c>
      <c r="R1697" s="94" t="str">
        <f t="shared" si="198"/>
        <v>Produkte</v>
      </c>
      <c r="S1697" s="94" t="str">
        <f t="shared" si="199"/>
        <v>BUs</v>
      </c>
      <c r="T1697" s="94" t="str">
        <f t="shared" si="200"/>
        <v>Symptome</v>
      </c>
      <c r="U1697" s="93" t="str">
        <f>IFERROR(VLOOKUP(Abfalldokumentation!$W1697,Kennzahlen!S:U,3,FALSE)*Abfalldokumentation!$J1697,"0")</f>
        <v>0</v>
      </c>
      <c r="V1697" s="93" t="str">
        <f>IF(ISBLANK(A1697),VLOOKUP(Abfalldokumentation!$W1697,'Linien - BU'!R:S,2,FALSE),A1697)</f>
        <v>Labor</v>
      </c>
      <c r="W1697" s="95" t="str">
        <f t="shared" si="201"/>
        <v>-</v>
      </c>
      <c r="X1697" s="95">
        <f t="shared" si="202"/>
        <v>74</v>
      </c>
    </row>
    <row r="1698" spans="1:24" ht="30" customHeight="1" x14ac:dyDescent="0.25">
      <c r="A1698" s="50" t="s">
        <v>15044</v>
      </c>
      <c r="B1698" s="51">
        <v>49500185</v>
      </c>
      <c r="C1698" s="51">
        <v>306</v>
      </c>
      <c r="D1698" s="51">
        <v>12</v>
      </c>
      <c r="E1698" s="52">
        <v>44510</v>
      </c>
      <c r="F1698" s="73"/>
      <c r="G1698" s="51"/>
      <c r="H1698" s="65" t="str">
        <f>IFERROR(VLOOKUP(Abfalldokumentation!$B1698,Artikel!A:C,3,FALSE),Abfalldokumentation!$B1698)</f>
        <v>RÄU-END SCHI ENDSTÜCK R</v>
      </c>
      <c r="I1698" s="96" t="str">
        <f>VLOOKUP(V1698,'Linien - BU'!A:B,2,FALSE)</f>
        <v>Verkauf</v>
      </c>
      <c r="J1698" s="97">
        <f t="shared" si="196"/>
        <v>306</v>
      </c>
      <c r="K1698" s="98">
        <f>Abfalldokumentation!$E1698</f>
        <v>44510</v>
      </c>
      <c r="L1698" s="97" t="str">
        <f>IFERROR(IF(AND(OR(Abfalldokumentation!$I1698="BU3",Abfalldokumentation!$I1698="Verkauf"),Abfalldokumentation!$N1698="Schimmel",Abfalldokumentation!$O1698="keinen Abnehmer/kein Schälpersonal"),"Div. Zipfel, ES ohne Verwendung",VLOOKUP(Abfalldokumentation!$M1698,Produktgruppen!A:B,2,FALSE)),"-")</f>
        <v>Fertigware</v>
      </c>
      <c r="M1698" s="99" t="str">
        <f>IFERROR(VLOOKUP(Abfalldokumentation!$W1698,Artikel!A:C,3,FALSE),Abfalldokumentation!$W1698)</f>
        <v>RÄU-END SCHI ENDSTÜCK R</v>
      </c>
      <c r="N1698" s="99" t="str">
        <f>VLOOKUP(D1698,'Liste Gründe'!A:D,2,FALSE)</f>
        <v>Schimmel</v>
      </c>
      <c r="O1698" s="98" t="str">
        <f>IF(ISBLANK(F1698),VLOOKUP(Abfalldokumentation!$X1698,'Liste Gründe'!A:D,3,FALSE),F1698)</f>
        <v>Schimmel</v>
      </c>
      <c r="P1698" s="99" t="str">
        <f>IF(ISBLANK(Abfalldokumentation!$G1698),"-",Abfalldokumentation!$G1698)</f>
        <v>-</v>
      </c>
      <c r="Q1698" s="99">
        <f t="shared" si="197"/>
        <v>45</v>
      </c>
      <c r="R1698" s="100" t="str">
        <f t="shared" si="198"/>
        <v>Produkte</v>
      </c>
      <c r="S1698" s="100" t="str">
        <f t="shared" si="199"/>
        <v>BUs</v>
      </c>
      <c r="T1698" s="100" t="str">
        <f t="shared" si="200"/>
        <v>Symptome</v>
      </c>
      <c r="U1698" s="99">
        <f>IFERROR(VLOOKUP(Abfalldokumentation!$W1698,Kennzahlen!S:U,3,FALSE)*Abfalldokumentation!$J1698,"0")</f>
        <v>130.50899999999999</v>
      </c>
      <c r="V1698" s="99" t="str">
        <f>IF(ISBLANK(A1698),VLOOKUP(Abfalldokumentation!$W1698,'Linien - BU'!R:S,2,FALSE),A1698)</f>
        <v>Verkauf</v>
      </c>
      <c r="W1698" s="95">
        <f t="shared" si="201"/>
        <v>49500185</v>
      </c>
      <c r="X1698" s="95">
        <f t="shared" si="202"/>
        <v>12</v>
      </c>
    </row>
    <row r="1699" spans="1:24" ht="30" customHeight="1" x14ac:dyDescent="0.25">
      <c r="A1699" s="56">
        <v>3100</v>
      </c>
      <c r="B1699" s="57">
        <v>31900002</v>
      </c>
      <c r="C1699" s="57">
        <v>40</v>
      </c>
      <c r="D1699" s="57">
        <v>20</v>
      </c>
      <c r="E1699" s="58">
        <v>44510</v>
      </c>
      <c r="F1699" s="75"/>
      <c r="G1699" s="57"/>
      <c r="H1699" s="66" t="str">
        <f>IFERROR(VLOOKUP(Abfalldokumentation!$B1699,Artikel!A:C,3,FALSE),Abfalldokumentation!$B1699)</f>
        <v>VEG-SCH WÜRZIG  7,2KG</v>
      </c>
      <c r="I1699" s="90" t="str">
        <f>VLOOKUP(V1699,'Linien - BU'!A:B,2,FALSE)</f>
        <v>BU1</v>
      </c>
      <c r="J1699" s="91">
        <f t="shared" si="196"/>
        <v>40</v>
      </c>
      <c r="K1699" s="92">
        <f>Abfalldokumentation!$E1699</f>
        <v>44510</v>
      </c>
      <c r="L1699" s="91" t="str">
        <f>IFERROR(IF(AND(OR(Abfalldokumentation!$I1699="BU3",Abfalldokumentation!$I1699="Verkauf"),Abfalldokumentation!$N1699="Schimmel",Abfalldokumentation!$O1699="keinen Abnehmer/kein Schälpersonal"),"Div. Zipfel, ES ohne Verwendung",VLOOKUP(Abfalldokumentation!$M1699,Produktgruppen!A:B,2,FALSE)),"-")</f>
        <v>vegan</v>
      </c>
      <c r="M1699" s="93" t="str">
        <f>IFERROR(VLOOKUP(Abfalldokumentation!$W1699,Artikel!A:C,3,FALSE),Abfalldokumentation!$W1699)</f>
        <v>VEG-SCH WÜRZIG  7,2KG</v>
      </c>
      <c r="N1699" s="93" t="str">
        <f>VLOOKUP(D1699,'Liste Gründe'!A:D,2,FALSE)</f>
        <v>Linienbezogen</v>
      </c>
      <c r="O1699" s="92" t="str">
        <f>IF(ISBLANK(F1699),VLOOKUP(Abfalldokumentation!$X1699,'Liste Gründe'!A:D,3,FALSE),F1699)</f>
        <v>Füllkopf tropft (vegan)</v>
      </c>
      <c r="P1699" s="93" t="str">
        <f>IF(ISBLANK(Abfalldokumentation!$G1699),"-",Abfalldokumentation!$G1699)</f>
        <v>-</v>
      </c>
      <c r="Q1699" s="93">
        <f t="shared" si="197"/>
        <v>45</v>
      </c>
      <c r="R1699" s="94" t="str">
        <f t="shared" si="198"/>
        <v>Produkte</v>
      </c>
      <c r="S1699" s="94" t="str">
        <f t="shared" si="199"/>
        <v>BUs</v>
      </c>
      <c r="T1699" s="94" t="str">
        <f t="shared" si="200"/>
        <v>Symptome</v>
      </c>
      <c r="U1699" s="93">
        <f>IFERROR(VLOOKUP(Abfalldokumentation!$W1699,Kennzahlen!S:U,3,FALSE)*Abfalldokumentation!$J1699,"0")</f>
        <v>719.59199999999998</v>
      </c>
      <c r="V1699" s="93">
        <f>IF(ISBLANK(A1699),VLOOKUP(Abfalldokumentation!$W1699,'Linien - BU'!R:S,2,FALSE),A1699)</f>
        <v>3100</v>
      </c>
      <c r="W1699" s="95">
        <f t="shared" si="201"/>
        <v>31900002</v>
      </c>
      <c r="X1699" s="95">
        <f t="shared" si="202"/>
        <v>20</v>
      </c>
    </row>
    <row r="1700" spans="1:24" ht="30" customHeight="1" x14ac:dyDescent="0.25">
      <c r="A1700" s="50" t="s">
        <v>15106</v>
      </c>
      <c r="B1700" s="51">
        <v>32000049</v>
      </c>
      <c r="C1700" s="51">
        <v>60</v>
      </c>
      <c r="D1700" s="51">
        <v>31</v>
      </c>
      <c r="E1700" s="52">
        <v>44510</v>
      </c>
      <c r="F1700" s="73"/>
      <c r="G1700" s="51"/>
      <c r="H1700" s="65" t="str">
        <f>IFERROR(VLOOKUP(Abfalldokumentation!$B1700,Artikel!A:C,3,FALSE),Abfalldokumentation!$B1700)</f>
        <v>GRW NATUR 7,2KG</v>
      </c>
      <c r="I1700" s="96" t="str">
        <f>VLOOKUP(V1700,'Linien - BU'!A:B,2,FALSE)</f>
        <v>BU1</v>
      </c>
      <c r="J1700" s="97">
        <f t="shared" si="196"/>
        <v>60</v>
      </c>
      <c r="K1700" s="98">
        <f>Abfalldokumentation!$E1700</f>
        <v>44510</v>
      </c>
      <c r="L1700" s="97" t="str">
        <f>IFERROR(IF(AND(OR(Abfalldokumentation!$I1700="BU3",Abfalldokumentation!$I1700="Verkauf"),Abfalldokumentation!$N1700="Schimmel",Abfalldokumentation!$O1700="keinen Abnehmer/kein Schälpersonal"),"Div. Zipfel, ES ohne Verwendung",VLOOKUP(Abfalldokumentation!$M1700,Produktgruppen!A:B,2,FALSE)),"-")</f>
        <v>RW</v>
      </c>
      <c r="M1700" s="99" t="str">
        <f>IFERROR(VLOOKUP(Abfalldokumentation!$W1700,Artikel!A:C,3,FALSE),Abfalldokumentation!$W1700)</f>
        <v>GRW NATUR 7,2KG</v>
      </c>
      <c r="N1700" s="99" t="str">
        <f>VLOOKUP(D1700,'Liste Gründe'!A:D,2,FALSE)</f>
        <v>Linienbezogen</v>
      </c>
      <c r="O1700" s="98" t="str">
        <f>IF(ISBLANK(F1700),VLOOKUP(Abfalldokumentation!$X1700,'Liste Gründe'!A:D,3,FALSE),F1700)</f>
        <v>Clip gerissen</v>
      </c>
      <c r="P1700" s="99" t="str">
        <f>IF(ISBLANK(Abfalldokumentation!$G1700),"-",Abfalldokumentation!$G1700)</f>
        <v>-</v>
      </c>
      <c r="Q1700" s="99">
        <f t="shared" si="197"/>
        <v>45</v>
      </c>
      <c r="R1700" s="100" t="str">
        <f t="shared" si="198"/>
        <v>Produkte</v>
      </c>
      <c r="S1700" s="100" t="str">
        <f t="shared" si="199"/>
        <v>BUs</v>
      </c>
      <c r="T1700" s="100" t="str">
        <f t="shared" si="200"/>
        <v>Symptome</v>
      </c>
      <c r="U1700" s="99" t="str">
        <f>IFERROR(VLOOKUP(Abfalldokumentation!$W1700,Kennzahlen!S:U,3,FALSE)*Abfalldokumentation!$J1700,"0")</f>
        <v>0</v>
      </c>
      <c r="V1700" s="99" t="str">
        <f>IF(ISBLANK(A1700),VLOOKUP(Abfalldokumentation!$W1700,'Linien - BU'!R:S,2,FALSE),A1700)</f>
        <v>HN848</v>
      </c>
      <c r="W1700" s="95">
        <f t="shared" si="201"/>
        <v>32000049</v>
      </c>
      <c r="X1700" s="95">
        <f t="shared" si="202"/>
        <v>31</v>
      </c>
    </row>
    <row r="1701" spans="1:24" ht="30" customHeight="1" x14ac:dyDescent="0.25">
      <c r="A1701" s="56">
        <v>3010</v>
      </c>
      <c r="B1701" s="57">
        <v>32000107</v>
      </c>
      <c r="C1701" s="57">
        <v>60</v>
      </c>
      <c r="D1701" s="57">
        <v>31</v>
      </c>
      <c r="E1701" s="58">
        <v>44510</v>
      </c>
      <c r="F1701" s="75"/>
      <c r="G1701" s="57"/>
      <c r="H1701" s="66" t="str">
        <f>IFERROR(VLOOKUP(Abfalldokumentation!$B1701,Artikel!A:C,3,FALSE),Abfalldokumentation!$B1701)</f>
        <v>GRW CHILI-NAT 7,2GK NEU</v>
      </c>
      <c r="I1701" s="90" t="str">
        <f>VLOOKUP(V1701,'Linien - BU'!A:B,2,FALSE)</f>
        <v>BU1</v>
      </c>
      <c r="J1701" s="91">
        <f t="shared" si="196"/>
        <v>60</v>
      </c>
      <c r="K1701" s="92">
        <f>Abfalldokumentation!$E1701</f>
        <v>44510</v>
      </c>
      <c r="L1701" s="91" t="str">
        <f>IFERROR(IF(AND(OR(Abfalldokumentation!$I1701="BU3",Abfalldokumentation!$I1701="Verkauf"),Abfalldokumentation!$N1701="Schimmel",Abfalldokumentation!$O1701="keinen Abnehmer/kein Schälpersonal"),"Div. Zipfel, ES ohne Verwendung",VLOOKUP(Abfalldokumentation!$M1701,Produktgruppen!A:B,2,FALSE)),"-")</f>
        <v>RW</v>
      </c>
      <c r="M1701" s="93" t="str">
        <f>IFERROR(VLOOKUP(Abfalldokumentation!$W1701,Artikel!A:C,3,FALSE),Abfalldokumentation!$W1701)</f>
        <v>GRW CHILI-NAT 7,2GK NEU</v>
      </c>
      <c r="N1701" s="93" t="str">
        <f>VLOOKUP(D1701,'Liste Gründe'!A:D,2,FALSE)</f>
        <v>Linienbezogen</v>
      </c>
      <c r="O1701" s="92" t="str">
        <f>IF(ISBLANK(F1701),VLOOKUP(Abfalldokumentation!$X1701,'Liste Gründe'!A:D,3,FALSE),F1701)</f>
        <v>Clip gerissen</v>
      </c>
      <c r="P1701" s="93" t="str">
        <f>IF(ISBLANK(Abfalldokumentation!$G1701),"-",Abfalldokumentation!$G1701)</f>
        <v>-</v>
      </c>
      <c r="Q1701" s="93">
        <f t="shared" si="197"/>
        <v>45</v>
      </c>
      <c r="R1701" s="94" t="str">
        <f t="shared" si="198"/>
        <v>Produkte</v>
      </c>
      <c r="S1701" s="94" t="str">
        <f t="shared" si="199"/>
        <v>BUs</v>
      </c>
      <c r="T1701" s="94" t="str">
        <f t="shared" si="200"/>
        <v>Symptome</v>
      </c>
      <c r="U1701" s="93" t="str">
        <f>IFERROR(VLOOKUP(Abfalldokumentation!$W1701,Kennzahlen!S:U,3,FALSE)*Abfalldokumentation!$J1701,"0")</f>
        <v>0</v>
      </c>
      <c r="V1701" s="93">
        <f>IF(ISBLANK(A1701),VLOOKUP(Abfalldokumentation!$W1701,'Linien - BU'!R:S,2,FALSE),A1701)</f>
        <v>3010</v>
      </c>
      <c r="W1701" s="95">
        <f t="shared" si="201"/>
        <v>32000107</v>
      </c>
      <c r="X1701" s="95">
        <f t="shared" si="202"/>
        <v>31</v>
      </c>
    </row>
    <row r="1702" spans="1:24" ht="30" customHeight="1" x14ac:dyDescent="0.25">
      <c r="A1702" s="50" t="s">
        <v>63</v>
      </c>
      <c r="B1702" s="51" t="s">
        <v>36</v>
      </c>
      <c r="C1702" s="51">
        <v>100</v>
      </c>
      <c r="D1702" s="51">
        <v>30</v>
      </c>
      <c r="E1702" s="52">
        <v>44510</v>
      </c>
      <c r="F1702" s="73"/>
      <c r="G1702" s="51"/>
      <c r="H1702" s="65" t="str">
        <f>IFERROR(VLOOKUP(Abfalldokumentation!$B1702,Artikel!A:C,3,FALSE),Abfalldokumentation!$B1702)</f>
        <v>-</v>
      </c>
      <c r="I1702" s="96" t="str">
        <f>VLOOKUP(V1702,'Linien - BU'!A:B,2,FALSE)</f>
        <v>BU1</v>
      </c>
      <c r="J1702" s="97">
        <f t="shared" si="196"/>
        <v>100</v>
      </c>
      <c r="K1702" s="98">
        <f>Abfalldokumentation!$E1702</f>
        <v>44510</v>
      </c>
      <c r="L1702" s="97" t="str">
        <f>IFERROR(IF(AND(OR(Abfalldokumentation!$I1702="BU3",Abfalldokumentation!$I1702="Verkauf"),Abfalldokumentation!$N1702="Schimmel",Abfalldokumentation!$O1702="keinen Abnehmer/kein Schälpersonal"),"Div. Zipfel, ES ohne Verwendung",VLOOKUP(Abfalldokumentation!$M1702,Produktgruppen!A:B,2,FALSE)),"-")</f>
        <v>Rest</v>
      </c>
      <c r="M1702" s="99" t="str">
        <f>IFERROR(VLOOKUP(Abfalldokumentation!$W1702,Artikel!A:C,3,FALSE),Abfalldokumentation!$W1702)</f>
        <v>-</v>
      </c>
      <c r="N1702" s="99" t="str">
        <f>VLOOKUP(D1702,'Liste Gründe'!A:D,2,FALSE)</f>
        <v>Linienbezogen</v>
      </c>
      <c r="O1702" s="98" t="str">
        <f>IF(ISBLANK(F1702),VLOOKUP(Abfalldokumentation!$X1702,'Liste Gründe'!A:D,3,FALSE),F1702)</f>
        <v>Maschinenabfall</v>
      </c>
      <c r="P1702" s="99" t="str">
        <f>IF(ISBLANK(Abfalldokumentation!$G1702),"-",Abfalldokumentation!$G1702)</f>
        <v>-</v>
      </c>
      <c r="Q1702" s="99">
        <f t="shared" si="197"/>
        <v>45</v>
      </c>
      <c r="R1702" s="100" t="str">
        <f t="shared" si="198"/>
        <v>Produkte</v>
      </c>
      <c r="S1702" s="100" t="str">
        <f t="shared" si="199"/>
        <v>BUs</v>
      </c>
      <c r="T1702" s="100" t="str">
        <f t="shared" si="200"/>
        <v>Symptome</v>
      </c>
      <c r="U1702" s="99" t="str">
        <f>IFERROR(VLOOKUP(Abfalldokumentation!$W1702,Kennzahlen!S:U,3,FALSE)*Abfalldokumentation!$J1702,"0")</f>
        <v>0</v>
      </c>
      <c r="V1702" s="99" t="str">
        <f>IF(ISBLANK(A1702),VLOOKUP(Abfalldokumentation!$W1702,'Linien - BU'!R:S,2,FALSE),A1702)</f>
        <v>Abfüllung</v>
      </c>
      <c r="W1702" s="95" t="str">
        <f t="shared" si="201"/>
        <v>-</v>
      </c>
      <c r="X1702" s="95">
        <f t="shared" si="202"/>
        <v>30</v>
      </c>
    </row>
    <row r="1703" spans="1:24" ht="30" customHeight="1" x14ac:dyDescent="0.25">
      <c r="A1703" s="56" t="s">
        <v>127</v>
      </c>
      <c r="B1703" s="57" t="s">
        <v>36</v>
      </c>
      <c r="C1703" s="57">
        <v>26.4</v>
      </c>
      <c r="D1703" s="57">
        <v>50</v>
      </c>
      <c r="E1703" s="58">
        <v>44510</v>
      </c>
      <c r="F1703" s="75"/>
      <c r="G1703" s="57"/>
      <c r="H1703" s="66" t="str">
        <f>IFERROR(VLOOKUP(Abfalldokumentation!$B1703,Artikel!A:C,3,FALSE),Abfalldokumentation!$B1703)</f>
        <v>-</v>
      </c>
      <c r="I1703" s="90" t="str">
        <f>VLOOKUP(V1703,'Linien - BU'!A:B,2,FALSE)</f>
        <v>BU1</v>
      </c>
      <c r="J1703" s="91">
        <f t="shared" si="196"/>
        <v>26.4</v>
      </c>
      <c r="K1703" s="92">
        <f>Abfalldokumentation!$E1703</f>
        <v>44510</v>
      </c>
      <c r="L1703" s="91" t="str">
        <f>IFERROR(IF(AND(OR(Abfalldokumentation!$I1703="BU3",Abfalldokumentation!$I1703="Verkauf"),Abfalldokumentation!$N1703="Schimmel",Abfalldokumentation!$O1703="keinen Abnehmer/kein Schälpersonal"),"Div. Zipfel, ES ohne Verwendung",VLOOKUP(Abfalldokumentation!$M1703,Produktgruppen!A:B,2,FALSE)),"-")</f>
        <v>Rest</v>
      </c>
      <c r="M1703" s="93" t="str">
        <f>IFERROR(VLOOKUP(Abfalldokumentation!$W1703,Artikel!A:C,3,FALSE),Abfalldokumentation!$W1703)</f>
        <v>-</v>
      </c>
      <c r="N1703" s="93" t="str">
        <f>VLOOKUP(D1703,'Liste Gründe'!A:D,2,FALSE)</f>
        <v>Qualitätsprobleme</v>
      </c>
      <c r="O1703" s="92" t="str">
        <f>IF(ISBLANK(F1703),VLOOKUP(Abfalldokumentation!$X1703,'Liste Gründe'!A:D,3,FALSE),F1703)</f>
        <v>über/unterfüllt</v>
      </c>
      <c r="P1703" s="93" t="str">
        <f>IF(ISBLANK(Abfalldokumentation!$G1703),"-",Abfalldokumentation!$G1703)</f>
        <v>-</v>
      </c>
      <c r="Q1703" s="93">
        <f t="shared" si="197"/>
        <v>45</v>
      </c>
      <c r="R1703" s="94" t="str">
        <f t="shared" si="198"/>
        <v>Produkte</v>
      </c>
      <c r="S1703" s="94" t="str">
        <f t="shared" si="199"/>
        <v>BUs</v>
      </c>
      <c r="T1703" s="94" t="str">
        <f t="shared" si="200"/>
        <v>Symptome</v>
      </c>
      <c r="U1703" s="93" t="str">
        <f>IFERROR(VLOOKUP(Abfalldokumentation!$W1703,Kennzahlen!S:U,3,FALSE)*Abfalldokumentation!$J1703,"0")</f>
        <v>0</v>
      </c>
      <c r="V1703" s="93" t="str">
        <f>IF(ISBLANK(A1703),VLOOKUP(Abfalldokumentation!$W1703,'Linien - BU'!R:S,2,FALSE),A1703)</f>
        <v>Strudelline</v>
      </c>
      <c r="W1703" s="95" t="str">
        <f t="shared" si="201"/>
        <v>-</v>
      </c>
      <c r="X1703" s="95">
        <f t="shared" si="202"/>
        <v>50</v>
      </c>
    </row>
    <row r="1704" spans="1:24" ht="30" customHeight="1" x14ac:dyDescent="0.25">
      <c r="A1704" s="50" t="s">
        <v>309</v>
      </c>
      <c r="B1704" s="51" t="s">
        <v>36</v>
      </c>
      <c r="C1704" s="51">
        <v>144</v>
      </c>
      <c r="D1704" s="51">
        <v>30</v>
      </c>
      <c r="E1704" s="52">
        <v>44510</v>
      </c>
      <c r="F1704" s="73"/>
      <c r="G1704" s="51"/>
      <c r="H1704" s="65" t="str">
        <f>IFERROR(VLOOKUP(Abfalldokumentation!$B1704,Artikel!A:C,3,FALSE),Abfalldokumentation!$B1704)</f>
        <v>-</v>
      </c>
      <c r="I1704" s="96" t="str">
        <f>VLOOKUP(V1704,'Linien - BU'!A:B,2,FALSE)</f>
        <v>BU3</v>
      </c>
      <c r="J1704" s="97">
        <f t="shared" si="196"/>
        <v>144</v>
      </c>
      <c r="K1704" s="98">
        <f>Abfalldokumentation!$E1704</f>
        <v>44510</v>
      </c>
      <c r="L1704" s="97" t="str">
        <f>IFERROR(IF(AND(OR(Abfalldokumentation!$I1704="BU3",Abfalldokumentation!$I1704="Verkauf"),Abfalldokumentation!$N1704="Schimmel",Abfalldokumentation!$O1704="keinen Abnehmer/kein Schälpersonal"),"Div. Zipfel, ES ohne Verwendung",VLOOKUP(Abfalldokumentation!$M1704,Produktgruppen!A:B,2,FALSE)),"-")</f>
        <v>Rest</v>
      </c>
      <c r="M1704" s="99" t="str">
        <f>IFERROR(VLOOKUP(Abfalldokumentation!$W1704,Artikel!A:C,3,FALSE),Abfalldokumentation!$W1704)</f>
        <v>-</v>
      </c>
      <c r="N1704" s="99" t="str">
        <f>VLOOKUP(D1704,'Liste Gründe'!A:D,2,FALSE)</f>
        <v>Linienbezogen</v>
      </c>
      <c r="O1704" s="98" t="str">
        <f>IF(ISBLANK(F1704),VLOOKUP(Abfalldokumentation!$X1704,'Liste Gründe'!A:D,3,FALSE),F1704)</f>
        <v>Maschinenabfall</v>
      </c>
      <c r="P1704" s="99" t="str">
        <f>IF(ISBLANK(Abfalldokumentation!$G1704),"-",Abfalldokumentation!$G1704)</f>
        <v>-</v>
      </c>
      <c r="Q1704" s="99">
        <f t="shared" si="197"/>
        <v>45</v>
      </c>
      <c r="R1704" s="100" t="str">
        <f t="shared" si="198"/>
        <v>Produkte</v>
      </c>
      <c r="S1704" s="100" t="str">
        <f t="shared" si="199"/>
        <v>BUs</v>
      </c>
      <c r="T1704" s="100" t="str">
        <f t="shared" si="200"/>
        <v>Symptome</v>
      </c>
      <c r="U1704" s="99" t="str">
        <f>IFERROR(VLOOKUP(Abfalldokumentation!$W1704,Kennzahlen!S:U,3,FALSE)*Abfalldokumentation!$J1704,"0")</f>
        <v>0</v>
      </c>
      <c r="V1704" s="99" t="str">
        <f>IF(ISBLANK(A1704),VLOOKUP(Abfalldokumentation!$W1704,'Linien - BU'!R:S,2,FALSE),A1704)</f>
        <v>Spezialitäten</v>
      </c>
      <c r="W1704" s="95" t="str">
        <f t="shared" si="201"/>
        <v>-</v>
      </c>
      <c r="X1704" s="95">
        <f t="shared" si="202"/>
        <v>30</v>
      </c>
    </row>
    <row r="1705" spans="1:24" ht="30" customHeight="1" x14ac:dyDescent="0.25">
      <c r="A1705" s="56" t="s">
        <v>56</v>
      </c>
      <c r="B1705" s="57" t="s">
        <v>36</v>
      </c>
      <c r="C1705" s="57">
        <v>20</v>
      </c>
      <c r="D1705" s="57">
        <v>61</v>
      </c>
      <c r="E1705" s="58">
        <v>44510</v>
      </c>
      <c r="F1705" s="75"/>
      <c r="G1705" s="57"/>
      <c r="H1705" s="66" t="str">
        <f>IFERROR(VLOOKUP(Abfalldokumentation!$B1705,Artikel!A:C,3,FALSE),Abfalldokumentation!$B1705)</f>
        <v>-</v>
      </c>
      <c r="I1705" s="90" t="str">
        <f>VLOOKUP(V1705,'Linien - BU'!A:B,2,FALSE)</f>
        <v>BU3</v>
      </c>
      <c r="J1705" s="91">
        <f t="shared" si="196"/>
        <v>20</v>
      </c>
      <c r="K1705" s="92">
        <f>Abfalldokumentation!$E1705</f>
        <v>44510</v>
      </c>
      <c r="L1705" s="91" t="str">
        <f>IFERROR(IF(AND(OR(Abfalldokumentation!$I1705="BU3",Abfalldokumentation!$I1705="Verkauf"),Abfalldokumentation!$N1705="Schimmel",Abfalldokumentation!$O1705="keinen Abnehmer/kein Schälpersonal"),"Div. Zipfel, ES ohne Verwendung",VLOOKUP(Abfalldokumentation!$M1705,Produktgruppen!A:B,2,FALSE)),"-")</f>
        <v>Rest</v>
      </c>
      <c r="M1705" s="93" t="str">
        <f>IFERROR(VLOOKUP(Abfalldokumentation!$W1705,Artikel!A:C,3,FALSE),Abfalldokumentation!$W1705)</f>
        <v>-</v>
      </c>
      <c r="N1705" s="93" t="str">
        <f>VLOOKUP(D1705,'Liste Gründe'!A:D,2,FALSE)</f>
        <v>keinen Verwendungszweck</v>
      </c>
      <c r="O1705" s="92" t="str">
        <f>IF(ISBLANK(F1705),VLOOKUP(Abfalldokumentation!$X1705,'Liste Gründe'!A:D,3,FALSE),F1705)</f>
        <v>keinen Verwendungszweck</v>
      </c>
      <c r="P1705" s="93" t="str">
        <f>IF(ISBLANK(Abfalldokumentation!$G1705),"-",Abfalldokumentation!$G1705)</f>
        <v>-</v>
      </c>
      <c r="Q1705" s="93">
        <f t="shared" si="197"/>
        <v>45</v>
      </c>
      <c r="R1705" s="94" t="str">
        <f t="shared" si="198"/>
        <v>Produkte</v>
      </c>
      <c r="S1705" s="94" t="str">
        <f t="shared" si="199"/>
        <v>BUs</v>
      </c>
      <c r="T1705" s="94" t="str">
        <f t="shared" si="200"/>
        <v>Symptome</v>
      </c>
      <c r="U1705" s="93" t="str">
        <f>IFERROR(VLOOKUP(Abfalldokumentation!$W1705,Kennzahlen!S:U,3,FALSE)*Abfalldokumentation!$J1705,"0")</f>
        <v>0</v>
      </c>
      <c r="V1705" s="93" t="str">
        <f>IF(ISBLANK(A1705),VLOOKUP(Abfalldokumentation!$W1705,'Linien - BU'!R:S,2,FALSE),A1705)</f>
        <v>WVP</v>
      </c>
      <c r="W1705" s="95" t="str">
        <f t="shared" si="201"/>
        <v>-</v>
      </c>
      <c r="X1705" s="95">
        <f t="shared" si="202"/>
        <v>61</v>
      </c>
    </row>
    <row r="1706" spans="1:24" ht="30" customHeight="1" x14ac:dyDescent="0.25">
      <c r="A1706" s="50" t="s">
        <v>59</v>
      </c>
      <c r="B1706" s="51" t="s">
        <v>36</v>
      </c>
      <c r="C1706" s="51">
        <v>71</v>
      </c>
      <c r="D1706" s="51">
        <v>70</v>
      </c>
      <c r="E1706" s="52">
        <v>44510</v>
      </c>
      <c r="F1706" s="73"/>
      <c r="G1706" s="51"/>
      <c r="H1706" s="65" t="str">
        <f>IFERROR(VLOOKUP(Abfalldokumentation!$B1706,Artikel!A:C,3,FALSE),Abfalldokumentation!$B1706)</f>
        <v>-</v>
      </c>
      <c r="I1706" s="96" t="str">
        <f>VLOOKUP(V1706,'Linien - BU'!A:B,2,FALSE)</f>
        <v>Rest</v>
      </c>
      <c r="J1706" s="97">
        <f t="shared" si="196"/>
        <v>71</v>
      </c>
      <c r="K1706" s="98">
        <f>Abfalldokumentation!$E1706</f>
        <v>44510</v>
      </c>
      <c r="L1706" s="97" t="str">
        <f>IFERROR(IF(AND(OR(Abfalldokumentation!$I1706="BU3",Abfalldokumentation!$I1706="Verkauf"),Abfalldokumentation!$N1706="Schimmel",Abfalldokumentation!$O1706="keinen Abnehmer/kein Schälpersonal"),"Div. Zipfel, ES ohne Verwendung",VLOOKUP(Abfalldokumentation!$M1706,Produktgruppen!A:B,2,FALSE)),"-")</f>
        <v>Rest</v>
      </c>
      <c r="M1706" s="99" t="str">
        <f>IFERROR(VLOOKUP(Abfalldokumentation!$W1706,Artikel!A:C,3,FALSE),Abfalldokumentation!$W1706)</f>
        <v>-</v>
      </c>
      <c r="N1706" s="99" t="str">
        <f>VLOOKUP(D1706,'Liste Gründe'!A:D,2,FALSE)</f>
        <v>Qualitätssicherung</v>
      </c>
      <c r="O1706" s="98" t="str">
        <f>IF(ISBLANK(F1706),VLOOKUP(Abfalldokumentation!$X1706,'Liste Gründe'!A:D,3,FALSE),F1706)</f>
        <v>Rückstellproben</v>
      </c>
      <c r="P1706" s="99" t="str">
        <f>IF(ISBLANK(Abfalldokumentation!$G1706),"-",Abfalldokumentation!$G1706)</f>
        <v>-</v>
      </c>
      <c r="Q1706" s="99">
        <f t="shared" si="197"/>
        <v>45</v>
      </c>
      <c r="R1706" s="100" t="str">
        <f t="shared" si="198"/>
        <v>Produkte</v>
      </c>
      <c r="S1706" s="100" t="str">
        <f t="shared" si="199"/>
        <v>BUs</v>
      </c>
      <c r="T1706" s="100" t="str">
        <f t="shared" si="200"/>
        <v>Symptome</v>
      </c>
      <c r="U1706" s="99" t="str">
        <f>IFERROR(VLOOKUP(Abfalldokumentation!$W1706,Kennzahlen!S:U,3,FALSE)*Abfalldokumentation!$J1706,"0")</f>
        <v>0</v>
      </c>
      <c r="V1706" s="99" t="str">
        <f>IF(ISBLANK(A1706),VLOOKUP(Abfalldokumentation!$W1706,'Linien - BU'!R:S,2,FALSE),A1706)</f>
        <v>Labor</v>
      </c>
      <c r="W1706" s="95" t="str">
        <f t="shared" si="201"/>
        <v>-</v>
      </c>
      <c r="X1706" s="95">
        <f t="shared" si="202"/>
        <v>70</v>
      </c>
    </row>
    <row r="1707" spans="1:24" ht="30" customHeight="1" x14ac:dyDescent="0.25">
      <c r="A1707" s="56" t="s">
        <v>59</v>
      </c>
      <c r="B1707" s="57" t="s">
        <v>36</v>
      </c>
      <c r="C1707" s="57">
        <v>61</v>
      </c>
      <c r="D1707" s="57">
        <v>70</v>
      </c>
      <c r="E1707" s="58">
        <v>44510</v>
      </c>
      <c r="F1707" s="75"/>
      <c r="G1707" s="57"/>
      <c r="H1707" s="66" t="str">
        <f>IFERROR(VLOOKUP(Abfalldokumentation!$B1707,Artikel!A:C,3,FALSE),Abfalldokumentation!$B1707)</f>
        <v>-</v>
      </c>
      <c r="I1707" s="90" t="str">
        <f>VLOOKUP(V1707,'Linien - BU'!A:B,2,FALSE)</f>
        <v>Rest</v>
      </c>
      <c r="J1707" s="91">
        <f t="shared" si="196"/>
        <v>61</v>
      </c>
      <c r="K1707" s="92">
        <f>Abfalldokumentation!$E1707</f>
        <v>44510</v>
      </c>
      <c r="L1707" s="91" t="str">
        <f>IFERROR(IF(AND(OR(Abfalldokumentation!$I1707="BU3",Abfalldokumentation!$I1707="Verkauf"),Abfalldokumentation!$N1707="Schimmel",Abfalldokumentation!$O1707="keinen Abnehmer/kein Schälpersonal"),"Div. Zipfel, ES ohne Verwendung",VLOOKUP(Abfalldokumentation!$M1707,Produktgruppen!A:B,2,FALSE)),"-")</f>
        <v>Rest</v>
      </c>
      <c r="M1707" s="93" t="str">
        <f>IFERROR(VLOOKUP(Abfalldokumentation!$W1707,Artikel!A:C,3,FALSE),Abfalldokumentation!$W1707)</f>
        <v>-</v>
      </c>
      <c r="N1707" s="93" t="str">
        <f>VLOOKUP(D1707,'Liste Gründe'!A:D,2,FALSE)</f>
        <v>Qualitätssicherung</v>
      </c>
      <c r="O1707" s="92" t="str">
        <f>IF(ISBLANK(F1707),VLOOKUP(Abfalldokumentation!$X1707,'Liste Gründe'!A:D,3,FALSE),F1707)</f>
        <v>Rückstellproben</v>
      </c>
      <c r="P1707" s="93" t="str">
        <f>IF(ISBLANK(Abfalldokumentation!$G1707),"-",Abfalldokumentation!$G1707)</f>
        <v>-</v>
      </c>
      <c r="Q1707" s="93">
        <f t="shared" si="197"/>
        <v>45</v>
      </c>
      <c r="R1707" s="94" t="str">
        <f t="shared" si="198"/>
        <v>Produkte</v>
      </c>
      <c r="S1707" s="94" t="str">
        <f t="shared" si="199"/>
        <v>BUs</v>
      </c>
      <c r="T1707" s="94" t="str">
        <f t="shared" si="200"/>
        <v>Symptome</v>
      </c>
      <c r="U1707" s="93" t="str">
        <f>IFERROR(VLOOKUP(Abfalldokumentation!$W1707,Kennzahlen!S:U,3,FALSE)*Abfalldokumentation!$J1707,"0")</f>
        <v>0</v>
      </c>
      <c r="V1707" s="93" t="str">
        <f>IF(ISBLANK(A1707),VLOOKUP(Abfalldokumentation!$W1707,'Linien - BU'!R:S,2,FALSE),A1707)</f>
        <v>Labor</v>
      </c>
      <c r="W1707" s="95" t="str">
        <f t="shared" si="201"/>
        <v>-</v>
      </c>
      <c r="X1707" s="95">
        <f t="shared" si="202"/>
        <v>70</v>
      </c>
    </row>
    <row r="1708" spans="1:24" ht="30" customHeight="1" x14ac:dyDescent="0.25">
      <c r="A1708" s="50" t="s">
        <v>140</v>
      </c>
      <c r="B1708" s="51" t="s">
        <v>36</v>
      </c>
      <c r="C1708" s="51">
        <v>9.1999999999999993</v>
      </c>
      <c r="D1708" s="51">
        <v>74</v>
      </c>
      <c r="E1708" s="52">
        <v>44510</v>
      </c>
      <c r="F1708" s="73"/>
      <c r="G1708" s="51"/>
      <c r="H1708" s="65" t="str">
        <f>IFERROR(VLOOKUP(Abfalldokumentation!$B1708,Artikel!A:C,3,FALSE),Abfalldokumentation!$B1708)</f>
        <v>-</v>
      </c>
      <c r="I1708" s="96" t="str">
        <f>VLOOKUP(V1708,'Linien - BU'!A:B,2,FALSE)</f>
        <v>Rest</v>
      </c>
      <c r="J1708" s="97">
        <f t="shared" si="196"/>
        <v>9.1999999999999993</v>
      </c>
      <c r="K1708" s="98">
        <f>Abfalldokumentation!$E1708</f>
        <v>44510</v>
      </c>
      <c r="L1708" s="97" t="str">
        <f>IFERROR(IF(AND(OR(Abfalldokumentation!$I1708="BU3",Abfalldokumentation!$I1708="Verkauf"),Abfalldokumentation!$N1708="Schimmel",Abfalldokumentation!$O1708="keinen Abnehmer/kein Schälpersonal"),"Div. Zipfel, ES ohne Verwendung",VLOOKUP(Abfalldokumentation!$M1708,Produktgruppen!A:B,2,FALSE)),"-")</f>
        <v>Rest</v>
      </c>
      <c r="M1708" s="99" t="str">
        <f>IFERROR(VLOOKUP(Abfalldokumentation!$W1708,Artikel!A:C,3,FALSE),Abfalldokumentation!$W1708)</f>
        <v>-</v>
      </c>
      <c r="N1708" s="99" t="str">
        <f>VLOOKUP(D1708,'Liste Gründe'!A:D,2,FALSE)</f>
        <v>Qualitätssicherung</v>
      </c>
      <c r="O1708" s="98" t="str">
        <f>IF(ISBLANK(F1708),VLOOKUP(Abfalldokumentation!$X1708,'Liste Gründe'!A:D,3,FALSE),F1708)</f>
        <v>Sensorik</v>
      </c>
      <c r="P1708" s="99" t="str">
        <f>IF(ISBLANK(Abfalldokumentation!$G1708),"-",Abfalldokumentation!$G1708)</f>
        <v>-</v>
      </c>
      <c r="Q1708" s="99">
        <f t="shared" si="197"/>
        <v>45</v>
      </c>
      <c r="R1708" s="100" t="str">
        <f t="shared" si="198"/>
        <v>Produkte</v>
      </c>
      <c r="S1708" s="100" t="str">
        <f t="shared" si="199"/>
        <v>BUs</v>
      </c>
      <c r="T1708" s="100" t="str">
        <f t="shared" si="200"/>
        <v>Symptome</v>
      </c>
      <c r="U1708" s="99" t="str">
        <f>IFERROR(VLOOKUP(Abfalldokumentation!$W1708,Kennzahlen!S:U,3,FALSE)*Abfalldokumentation!$J1708,"0")</f>
        <v>0</v>
      </c>
      <c r="V1708" s="99" t="str">
        <f>IF(ISBLANK(A1708),VLOOKUP(Abfalldokumentation!$W1708,'Linien - BU'!R:S,2,FALSE),A1708)</f>
        <v>QM</v>
      </c>
      <c r="W1708" s="95" t="str">
        <f t="shared" si="201"/>
        <v>-</v>
      </c>
      <c r="X1708" s="95">
        <f t="shared" si="202"/>
        <v>74</v>
      </c>
    </row>
    <row r="1709" spans="1:24" ht="30" customHeight="1" x14ac:dyDescent="0.25">
      <c r="A1709" s="56" t="s">
        <v>41</v>
      </c>
      <c r="B1709" s="57">
        <v>23000052</v>
      </c>
      <c r="C1709" s="57">
        <v>147</v>
      </c>
      <c r="D1709" s="57">
        <v>11</v>
      </c>
      <c r="E1709" s="58">
        <v>44510</v>
      </c>
      <c r="F1709" s="75" t="s">
        <v>16574</v>
      </c>
      <c r="G1709" s="57"/>
      <c r="H1709" s="66" t="str">
        <f>IFERROR(VLOOKUP(Abfalldokumentation!$B1709,Artikel!A:C,3,FALSE),Abfalldokumentation!$B1709)</f>
        <v>Gorgonzola Dolce DOP</v>
      </c>
      <c r="I1709" s="90" t="str">
        <f>VLOOKUP(V1709,'Linien - BU'!A:B,2,FALSE)</f>
        <v>BU1</v>
      </c>
      <c r="J1709" s="91">
        <f>C1709</f>
        <v>147</v>
      </c>
      <c r="K1709" s="92">
        <f>Abfalldokumentation!$E1709</f>
        <v>44510</v>
      </c>
      <c r="L1709" s="91" t="str">
        <f>IFERROR(IF(AND(OR(Abfalldokumentation!$I1709="BU3",Abfalldokumentation!$I1709="Verkauf"),Abfalldokumentation!$N1709="Schimmel",Abfalldokumentation!$O1709="keinen Abnehmer/kein Schälpersonal"),"Div. Zipfel, ES ohne Verwendung",VLOOKUP(Abfalldokumentation!$M1709,Produktgruppen!A:B,2,FALSE)),"-")</f>
        <v>-</v>
      </c>
      <c r="M1709" s="93" t="str">
        <f>IFERROR(VLOOKUP(Abfalldokumentation!$W1709,Artikel!A:C,3,FALSE),Abfalldokumentation!$W1709)</f>
        <v>Gorgonzola Dolce DOP</v>
      </c>
      <c r="N1709" s="93" t="str">
        <f>VLOOKUP(D1709,'Liste Gründe'!A:D,2,FALSE)</f>
        <v>Schimmel</v>
      </c>
      <c r="O1709" s="92" t="str">
        <f>IF(ISBLANK(F1709),VLOOKUP(Abfalldokumentation!$X1709,'Liste Gründe'!A:D,3,FALSE),F1709)</f>
        <v>nicht genug eingesetzt</v>
      </c>
      <c r="P1709" s="93" t="str">
        <f>IF(ISBLANK(Abfalldokumentation!$G1709),"-",Abfalldokumentation!$G1709)</f>
        <v>-</v>
      </c>
      <c r="Q1709" s="93">
        <f>_xlfn.ISOWEEKNUM(K1709)</f>
        <v>45</v>
      </c>
      <c r="R1709" s="94" t="str">
        <f>"Produkte"</f>
        <v>Produkte</v>
      </c>
      <c r="S1709" s="94" t="str">
        <f>"BUs"</f>
        <v>BUs</v>
      </c>
      <c r="T1709" s="94" t="str">
        <f>"Symptome"</f>
        <v>Symptome</v>
      </c>
      <c r="U1709" s="93" t="str">
        <f>IFERROR(VLOOKUP(Abfalldokumentation!$W1709,Kennzahlen!S:U,3,FALSE)*Abfalldokumentation!$J1709,"0")</f>
        <v>0</v>
      </c>
      <c r="V1709" s="93" t="str">
        <f>IF(ISBLANK(A1709),VLOOKUP(Abfalldokumentation!$W1709,'Linien - BU'!R:S,2,FALSE),A1709)</f>
        <v>Schmelze</v>
      </c>
      <c r="W1709" s="95">
        <f>B1709</f>
        <v>23000052</v>
      </c>
      <c r="X1709" s="95">
        <f>D1709</f>
        <v>11</v>
      </c>
    </row>
    <row r="1710" spans="1:24" ht="30" customHeight="1" x14ac:dyDescent="0.25">
      <c r="A1710" s="50" t="s">
        <v>56</v>
      </c>
      <c r="B1710" s="51" t="s">
        <v>36</v>
      </c>
      <c r="C1710" s="51">
        <v>42</v>
      </c>
      <c r="D1710" s="51">
        <v>61</v>
      </c>
      <c r="E1710" s="52">
        <v>44511</v>
      </c>
      <c r="F1710" s="73"/>
      <c r="G1710" s="51"/>
      <c r="H1710" s="65" t="str">
        <f>IFERROR(VLOOKUP(Abfalldokumentation!$B1710,Artikel!A:C,3,FALSE),Abfalldokumentation!$B1710)</f>
        <v>-</v>
      </c>
      <c r="I1710" s="96" t="str">
        <f>VLOOKUP(V1710,'Linien - BU'!A:B,2,FALSE)</f>
        <v>BU3</v>
      </c>
      <c r="J1710" s="97">
        <f t="shared" ref="J1710:J1747" si="203">C1710</f>
        <v>42</v>
      </c>
      <c r="K1710" s="98">
        <f>Abfalldokumentation!$E1710</f>
        <v>44511</v>
      </c>
      <c r="L1710" s="97" t="str">
        <f>IFERROR(IF(AND(OR(Abfalldokumentation!$I1710="BU3",Abfalldokumentation!$I1710="Verkauf"),Abfalldokumentation!$N1710="Schimmel",Abfalldokumentation!$O1710="keinen Abnehmer/kein Schälpersonal"),"Div. Zipfel, ES ohne Verwendung",VLOOKUP(Abfalldokumentation!$M1710,Produktgruppen!A:B,2,FALSE)),"-")</f>
        <v>Rest</v>
      </c>
      <c r="M1710" s="99" t="str">
        <f>IFERROR(VLOOKUP(Abfalldokumentation!$W1710,Artikel!A:C,3,FALSE),Abfalldokumentation!$W1710)</f>
        <v>-</v>
      </c>
      <c r="N1710" s="99" t="str">
        <f>VLOOKUP(D1710,'Liste Gründe'!A:D,2,FALSE)</f>
        <v>keinen Verwendungszweck</v>
      </c>
      <c r="O1710" s="98" t="str">
        <f>IF(ISBLANK(F1710),VLOOKUP(Abfalldokumentation!$X1710,'Liste Gründe'!A:D,3,FALSE),F1710)</f>
        <v>keinen Verwendungszweck</v>
      </c>
      <c r="P1710" s="99" t="str">
        <f>IF(ISBLANK(Abfalldokumentation!$G1710),"-",Abfalldokumentation!$G1710)</f>
        <v>-</v>
      </c>
      <c r="Q1710" s="99">
        <f t="shared" ref="Q1710:Q1747" si="204">_xlfn.ISOWEEKNUM(K1710)</f>
        <v>45</v>
      </c>
      <c r="R1710" s="100" t="str">
        <f t="shared" ref="R1710:R1747" si="205">"Produkte"</f>
        <v>Produkte</v>
      </c>
      <c r="S1710" s="100" t="str">
        <f t="shared" ref="S1710:S1747" si="206">"BUs"</f>
        <v>BUs</v>
      </c>
      <c r="T1710" s="100" t="str">
        <f t="shared" ref="T1710:T1747" si="207">"Symptome"</f>
        <v>Symptome</v>
      </c>
      <c r="U1710" s="99" t="str">
        <f>IFERROR(VLOOKUP(Abfalldokumentation!$W1710,Kennzahlen!S:U,3,FALSE)*Abfalldokumentation!$J1710,"0")</f>
        <v>0</v>
      </c>
      <c r="V1710" s="99" t="str">
        <f>IF(ISBLANK(A1710),VLOOKUP(Abfalldokumentation!$W1710,'Linien - BU'!R:S,2,FALSE),A1710)</f>
        <v>WVP</v>
      </c>
      <c r="W1710" s="95" t="str">
        <f t="shared" ref="W1710:W1747" si="208">B1710</f>
        <v>-</v>
      </c>
      <c r="X1710" s="95">
        <f t="shared" ref="X1710:X1747" si="209">D1710</f>
        <v>61</v>
      </c>
    </row>
    <row r="1711" spans="1:24" ht="30" customHeight="1" x14ac:dyDescent="0.25">
      <c r="A1711" s="56" t="s">
        <v>59</v>
      </c>
      <c r="B1711" s="57" t="s">
        <v>36</v>
      </c>
      <c r="C1711" s="57">
        <v>22</v>
      </c>
      <c r="D1711" s="57">
        <v>73</v>
      </c>
      <c r="E1711" s="58">
        <v>44511</v>
      </c>
      <c r="F1711" s="75"/>
      <c r="G1711" s="57"/>
      <c r="H1711" s="66" t="str">
        <f>IFERROR(VLOOKUP(Abfalldokumentation!$B1711,Artikel!A:C,3,FALSE),Abfalldokumentation!$B1711)</f>
        <v>-</v>
      </c>
      <c r="I1711" s="90" t="str">
        <f>VLOOKUP(V1711,'Linien - BU'!A:B,2,FALSE)</f>
        <v>Rest</v>
      </c>
      <c r="J1711" s="91">
        <f t="shared" si="203"/>
        <v>22</v>
      </c>
      <c r="K1711" s="92">
        <f>Abfalldokumentation!$E1711</f>
        <v>44511</v>
      </c>
      <c r="L1711" s="91" t="str">
        <f>IFERROR(IF(AND(OR(Abfalldokumentation!$I1711="BU3",Abfalldokumentation!$I1711="Verkauf"),Abfalldokumentation!$N1711="Schimmel",Abfalldokumentation!$O1711="keinen Abnehmer/kein Schälpersonal"),"Div. Zipfel, ES ohne Verwendung",VLOOKUP(Abfalldokumentation!$M1711,Produktgruppen!A:B,2,FALSE)),"-")</f>
        <v>Rest</v>
      </c>
      <c r="M1711" s="93" t="str">
        <f>IFERROR(VLOOKUP(Abfalldokumentation!$W1711,Artikel!A:C,3,FALSE),Abfalldokumentation!$W1711)</f>
        <v>-</v>
      </c>
      <c r="N1711" s="93" t="str">
        <f>VLOOKUP(D1711,'Liste Gründe'!A:D,2,FALSE)</f>
        <v>Qualitätssicherung</v>
      </c>
      <c r="O1711" s="92" t="str">
        <f>IF(ISBLANK(F1711),VLOOKUP(Abfalldokumentation!$X1711,'Liste Gründe'!A:D,3,FALSE),F1711)</f>
        <v>Laborproben</v>
      </c>
      <c r="P1711" s="93" t="str">
        <f>IF(ISBLANK(Abfalldokumentation!$G1711),"-",Abfalldokumentation!$G1711)</f>
        <v>-</v>
      </c>
      <c r="Q1711" s="93">
        <f t="shared" si="204"/>
        <v>45</v>
      </c>
      <c r="R1711" s="94" t="str">
        <f t="shared" si="205"/>
        <v>Produkte</v>
      </c>
      <c r="S1711" s="94" t="str">
        <f t="shared" si="206"/>
        <v>BUs</v>
      </c>
      <c r="T1711" s="94" t="str">
        <f t="shared" si="207"/>
        <v>Symptome</v>
      </c>
      <c r="U1711" s="93" t="str">
        <f>IFERROR(VLOOKUP(Abfalldokumentation!$W1711,Kennzahlen!S:U,3,FALSE)*Abfalldokumentation!$J1711,"0")</f>
        <v>0</v>
      </c>
      <c r="V1711" s="93" t="str">
        <f>IF(ISBLANK(A1711),VLOOKUP(Abfalldokumentation!$W1711,'Linien - BU'!R:S,2,FALSE),A1711)</f>
        <v>Labor</v>
      </c>
      <c r="W1711" s="95" t="str">
        <f t="shared" si="208"/>
        <v>-</v>
      </c>
      <c r="X1711" s="95">
        <f t="shared" si="209"/>
        <v>73</v>
      </c>
    </row>
    <row r="1712" spans="1:24" ht="30" customHeight="1" x14ac:dyDescent="0.25">
      <c r="A1712" s="50" t="s">
        <v>59</v>
      </c>
      <c r="B1712" s="51" t="s">
        <v>36</v>
      </c>
      <c r="C1712" s="51">
        <v>3</v>
      </c>
      <c r="D1712" s="51">
        <v>74</v>
      </c>
      <c r="E1712" s="52">
        <v>44511</v>
      </c>
      <c r="F1712" s="73"/>
      <c r="G1712" s="51"/>
      <c r="H1712" s="65" t="str">
        <f>IFERROR(VLOOKUP(Abfalldokumentation!$B1712,Artikel!A:C,3,FALSE),Abfalldokumentation!$B1712)</f>
        <v>-</v>
      </c>
      <c r="I1712" s="96" t="str">
        <f>VLOOKUP(V1712,'Linien - BU'!A:B,2,FALSE)</f>
        <v>Rest</v>
      </c>
      <c r="J1712" s="97">
        <f t="shared" si="203"/>
        <v>3</v>
      </c>
      <c r="K1712" s="98">
        <f>Abfalldokumentation!$E1712</f>
        <v>44511</v>
      </c>
      <c r="L1712" s="97" t="str">
        <f>IFERROR(IF(AND(OR(Abfalldokumentation!$I1712="BU3",Abfalldokumentation!$I1712="Verkauf"),Abfalldokumentation!$N1712="Schimmel",Abfalldokumentation!$O1712="keinen Abnehmer/kein Schälpersonal"),"Div. Zipfel, ES ohne Verwendung",VLOOKUP(Abfalldokumentation!$M1712,Produktgruppen!A:B,2,FALSE)),"-")</f>
        <v>Rest</v>
      </c>
      <c r="M1712" s="99" t="str">
        <f>IFERROR(VLOOKUP(Abfalldokumentation!$W1712,Artikel!A:C,3,FALSE),Abfalldokumentation!$W1712)</f>
        <v>-</v>
      </c>
      <c r="N1712" s="99" t="str">
        <f>VLOOKUP(D1712,'Liste Gründe'!A:D,2,FALSE)</f>
        <v>Qualitätssicherung</v>
      </c>
      <c r="O1712" s="98" t="str">
        <f>IF(ISBLANK(F1712),VLOOKUP(Abfalldokumentation!$X1712,'Liste Gründe'!A:D,3,FALSE),F1712)</f>
        <v>Sensorik</v>
      </c>
      <c r="P1712" s="99" t="str">
        <f>IF(ISBLANK(Abfalldokumentation!$G1712),"-",Abfalldokumentation!$G1712)</f>
        <v>-</v>
      </c>
      <c r="Q1712" s="99">
        <f t="shared" si="204"/>
        <v>45</v>
      </c>
      <c r="R1712" s="100" t="str">
        <f t="shared" si="205"/>
        <v>Produkte</v>
      </c>
      <c r="S1712" s="100" t="str">
        <f t="shared" si="206"/>
        <v>BUs</v>
      </c>
      <c r="T1712" s="100" t="str">
        <f t="shared" si="207"/>
        <v>Symptome</v>
      </c>
      <c r="U1712" s="99" t="str">
        <f>IFERROR(VLOOKUP(Abfalldokumentation!$W1712,Kennzahlen!S:U,3,FALSE)*Abfalldokumentation!$J1712,"0")</f>
        <v>0</v>
      </c>
      <c r="V1712" s="99" t="str">
        <f>IF(ISBLANK(A1712),VLOOKUP(Abfalldokumentation!$W1712,'Linien - BU'!R:S,2,FALSE),A1712)</f>
        <v>Labor</v>
      </c>
      <c r="W1712" s="95" t="str">
        <f t="shared" si="208"/>
        <v>-</v>
      </c>
      <c r="X1712" s="95">
        <f t="shared" si="209"/>
        <v>74</v>
      </c>
    </row>
    <row r="1713" spans="1:24" ht="30" customHeight="1" x14ac:dyDescent="0.25">
      <c r="A1713" s="56" t="s">
        <v>74</v>
      </c>
      <c r="B1713" s="57">
        <v>29500917</v>
      </c>
      <c r="C1713" s="57">
        <v>147</v>
      </c>
      <c r="D1713" s="57">
        <v>60</v>
      </c>
      <c r="E1713" s="58">
        <v>44511</v>
      </c>
      <c r="F1713" s="75"/>
      <c r="G1713" s="57"/>
      <c r="H1713" s="66" t="str">
        <f>IFERROR(VLOOKUP(Abfalldokumentation!$B1713,Artikel!A:C,3,FALSE),Abfalldokumentation!$B1713)</f>
        <v>VOS-ABS ENTSORGUNG</v>
      </c>
      <c r="I1713" s="90" t="str">
        <f>VLOOKUP(V1713,'Linien - BU'!A:B,2,FALSE)</f>
        <v>BU1</v>
      </c>
      <c r="J1713" s="91">
        <f t="shared" si="203"/>
        <v>147</v>
      </c>
      <c r="K1713" s="92">
        <f>Abfalldokumentation!$E1713</f>
        <v>44511</v>
      </c>
      <c r="L1713" s="91" t="str">
        <f>IFERROR(IF(AND(OR(Abfalldokumentation!$I1713="BU3",Abfalldokumentation!$I1713="Verkauf"),Abfalldokumentation!$N1713="Schimmel",Abfalldokumentation!$O1713="keinen Abnehmer/kein Schälpersonal"),"Div. Zipfel, ES ohne Verwendung",VLOOKUP(Abfalldokumentation!$M1713,Produktgruppen!A:B,2,FALSE)),"-")</f>
        <v>Vorschmelz</v>
      </c>
      <c r="M1713" s="93" t="str">
        <f>IFERROR(VLOOKUP(Abfalldokumentation!$W1713,Artikel!A:C,3,FALSE),Abfalldokumentation!$W1713)</f>
        <v>VOS-ABS ENTSORGUNG</v>
      </c>
      <c r="N1713" s="93" t="str">
        <f>VLOOKUP(D1713,'Liste Gründe'!A:D,2,FALSE)</f>
        <v>Rest</v>
      </c>
      <c r="O1713" s="92" t="str">
        <f>IF(ISBLANK(F1713),VLOOKUP(Abfalldokumentation!$X1713,'Liste Gründe'!A:D,3,FALSE),F1713)</f>
        <v>geschälte Rinde</v>
      </c>
      <c r="P1713" s="93" t="str">
        <f>IF(ISBLANK(Abfalldokumentation!$G1713),"-",Abfalldokumentation!$G1713)</f>
        <v>-</v>
      </c>
      <c r="Q1713" s="93">
        <f t="shared" si="204"/>
        <v>45</v>
      </c>
      <c r="R1713" s="94" t="str">
        <f t="shared" si="205"/>
        <v>Produkte</v>
      </c>
      <c r="S1713" s="94" t="str">
        <f t="shared" si="206"/>
        <v>BUs</v>
      </c>
      <c r="T1713" s="94" t="str">
        <f t="shared" si="207"/>
        <v>Symptome</v>
      </c>
      <c r="U1713" s="93">
        <f>IFERROR(VLOOKUP(Abfalldokumentation!$W1713,Kennzahlen!S:U,3,FALSE)*Abfalldokumentation!$J1713,"0")</f>
        <v>1.47</v>
      </c>
      <c r="V1713" s="93" t="str">
        <f>IF(ISBLANK(A1713),VLOOKUP(Abfalldokumentation!$W1713,'Linien - BU'!R:S,2,FALSE),A1713)</f>
        <v>RWV</v>
      </c>
      <c r="W1713" s="95">
        <f t="shared" si="208"/>
        <v>29500917</v>
      </c>
      <c r="X1713" s="95">
        <f t="shared" si="209"/>
        <v>60</v>
      </c>
    </row>
    <row r="1714" spans="1:24" ht="30" customHeight="1" x14ac:dyDescent="0.25">
      <c r="A1714" s="50" t="s">
        <v>56</v>
      </c>
      <c r="B1714" s="51" t="s">
        <v>36</v>
      </c>
      <c r="C1714" s="51">
        <v>25</v>
      </c>
      <c r="D1714" s="51">
        <v>61</v>
      </c>
      <c r="E1714" s="52">
        <v>44511</v>
      </c>
      <c r="F1714" s="73"/>
      <c r="G1714" s="51"/>
      <c r="H1714" s="65" t="str">
        <f>IFERROR(VLOOKUP(Abfalldokumentation!$B1714,Artikel!A:C,3,FALSE),Abfalldokumentation!$B1714)</f>
        <v>-</v>
      </c>
      <c r="I1714" s="96" t="str">
        <f>VLOOKUP(V1714,'Linien - BU'!A:B,2,FALSE)</f>
        <v>BU3</v>
      </c>
      <c r="J1714" s="97">
        <f t="shared" si="203"/>
        <v>25</v>
      </c>
      <c r="K1714" s="98">
        <f>Abfalldokumentation!$E1714</f>
        <v>44511</v>
      </c>
      <c r="L1714" s="97" t="str">
        <f>IFERROR(IF(AND(OR(Abfalldokumentation!$I1714="BU3",Abfalldokumentation!$I1714="Verkauf"),Abfalldokumentation!$N1714="Schimmel",Abfalldokumentation!$O1714="keinen Abnehmer/kein Schälpersonal"),"Div. Zipfel, ES ohne Verwendung",VLOOKUP(Abfalldokumentation!$M1714,Produktgruppen!A:B,2,FALSE)),"-")</f>
        <v>Rest</v>
      </c>
      <c r="M1714" s="99" t="str">
        <f>IFERROR(VLOOKUP(Abfalldokumentation!$W1714,Artikel!A:C,3,FALSE),Abfalldokumentation!$W1714)</f>
        <v>-</v>
      </c>
      <c r="N1714" s="99" t="str">
        <f>VLOOKUP(D1714,'Liste Gründe'!A:D,2,FALSE)</f>
        <v>keinen Verwendungszweck</v>
      </c>
      <c r="O1714" s="98" t="str">
        <f>IF(ISBLANK(F1714),VLOOKUP(Abfalldokumentation!$X1714,'Liste Gründe'!A:D,3,FALSE),F1714)</f>
        <v>keinen Verwendungszweck</v>
      </c>
      <c r="P1714" s="99" t="str">
        <f>IF(ISBLANK(Abfalldokumentation!$G1714),"-",Abfalldokumentation!$G1714)</f>
        <v>-</v>
      </c>
      <c r="Q1714" s="99">
        <f t="shared" si="204"/>
        <v>45</v>
      </c>
      <c r="R1714" s="100" t="str">
        <f t="shared" si="205"/>
        <v>Produkte</v>
      </c>
      <c r="S1714" s="100" t="str">
        <f t="shared" si="206"/>
        <v>BUs</v>
      </c>
      <c r="T1714" s="100" t="str">
        <f t="shared" si="207"/>
        <v>Symptome</v>
      </c>
      <c r="U1714" s="99" t="str">
        <f>IFERROR(VLOOKUP(Abfalldokumentation!$W1714,Kennzahlen!S:U,3,FALSE)*Abfalldokumentation!$J1714,"0")</f>
        <v>0</v>
      </c>
      <c r="V1714" s="99" t="str">
        <f>IF(ISBLANK(A1714),VLOOKUP(Abfalldokumentation!$W1714,'Linien - BU'!R:S,2,FALSE),A1714)</f>
        <v>WVP</v>
      </c>
      <c r="W1714" s="95" t="str">
        <f t="shared" si="208"/>
        <v>-</v>
      </c>
      <c r="X1714" s="95">
        <f t="shared" si="209"/>
        <v>61</v>
      </c>
    </row>
    <row r="1715" spans="1:24" ht="30" customHeight="1" x14ac:dyDescent="0.25">
      <c r="A1715" s="56" t="s">
        <v>127</v>
      </c>
      <c r="B1715" s="57">
        <v>29501017</v>
      </c>
      <c r="C1715" s="57">
        <v>26</v>
      </c>
      <c r="D1715" s="57">
        <v>30</v>
      </c>
      <c r="E1715" s="58">
        <v>44511</v>
      </c>
      <c r="F1715" s="75"/>
      <c r="G1715" s="57"/>
      <c r="H1715" s="66" t="str">
        <f>IFERROR(VLOOKUP(Abfalldokumentation!$B1715,Artikel!A:C,3,FALSE),Abfalldokumentation!$B1715)</f>
        <v>ABS Pfeffer-Bruch</v>
      </c>
      <c r="I1715" s="90" t="str">
        <f>VLOOKUP(V1715,'Linien - BU'!A:B,2,FALSE)</f>
        <v>BU1</v>
      </c>
      <c r="J1715" s="91">
        <f t="shared" si="203"/>
        <v>26</v>
      </c>
      <c r="K1715" s="92">
        <f>Abfalldokumentation!$E1715</f>
        <v>44511</v>
      </c>
      <c r="L1715" s="91" t="str">
        <f>IFERROR(IF(AND(OR(Abfalldokumentation!$I1715="BU3",Abfalldokumentation!$I1715="Verkauf"),Abfalldokumentation!$N1715="Schimmel",Abfalldokumentation!$O1715="keinen Abnehmer/kein Schälpersonal"),"Div. Zipfel, ES ohne Verwendung",VLOOKUP(Abfalldokumentation!$M1715,Produktgruppen!A:B,2,FALSE)),"-")</f>
        <v>ABS</v>
      </c>
      <c r="M1715" s="93" t="str">
        <f>IFERROR(VLOOKUP(Abfalldokumentation!$W1715,Artikel!A:C,3,FALSE),Abfalldokumentation!$W1715)</f>
        <v>ABS Pfeffer-Bruch</v>
      </c>
      <c r="N1715" s="93" t="str">
        <f>VLOOKUP(D1715,'Liste Gründe'!A:D,2,FALSE)</f>
        <v>Linienbezogen</v>
      </c>
      <c r="O1715" s="92" t="str">
        <f>IF(ISBLANK(F1715),VLOOKUP(Abfalldokumentation!$X1715,'Liste Gründe'!A:D,3,FALSE),F1715)</f>
        <v>Maschinenabfall</v>
      </c>
      <c r="P1715" s="93" t="str">
        <f>IF(ISBLANK(Abfalldokumentation!$G1715),"-",Abfalldokumentation!$G1715)</f>
        <v>-</v>
      </c>
      <c r="Q1715" s="93">
        <f t="shared" si="204"/>
        <v>45</v>
      </c>
      <c r="R1715" s="94" t="str">
        <f t="shared" si="205"/>
        <v>Produkte</v>
      </c>
      <c r="S1715" s="94" t="str">
        <f t="shared" si="206"/>
        <v>BUs</v>
      </c>
      <c r="T1715" s="94" t="str">
        <f t="shared" si="207"/>
        <v>Symptome</v>
      </c>
      <c r="U1715" s="93">
        <f>IFERROR(VLOOKUP(Abfalldokumentation!$W1715,Kennzahlen!S:U,3,FALSE)*Abfalldokumentation!$J1715,"0")</f>
        <v>2.6000000000000003E-3</v>
      </c>
      <c r="V1715" s="93" t="str">
        <f>IF(ISBLANK(A1715),VLOOKUP(Abfalldokumentation!$W1715,'Linien - BU'!R:S,2,FALSE),A1715)</f>
        <v>Strudelline</v>
      </c>
      <c r="W1715" s="95">
        <f t="shared" si="208"/>
        <v>29501017</v>
      </c>
      <c r="X1715" s="95">
        <f t="shared" si="209"/>
        <v>30</v>
      </c>
    </row>
    <row r="1716" spans="1:24" ht="30" customHeight="1" x14ac:dyDescent="0.25">
      <c r="A1716" s="50" t="s">
        <v>74</v>
      </c>
      <c r="B1716" s="51">
        <v>32000027</v>
      </c>
      <c r="C1716" s="51">
        <v>140</v>
      </c>
      <c r="D1716" s="51">
        <v>42</v>
      </c>
      <c r="E1716" s="52">
        <v>44511</v>
      </c>
      <c r="F1716" s="73"/>
      <c r="G1716" s="51"/>
      <c r="H1716" s="65" t="str">
        <f>IFERROR(VLOOKUP(Abfalldokumentation!$B1716,Artikel!A:C,3,FALSE),Abfalldokumentation!$B1716)</f>
        <v>Würste 9300g Räucher na</v>
      </c>
      <c r="I1716" s="96" t="str">
        <f>VLOOKUP(V1716,'Linien - BU'!A:B,2,FALSE)</f>
        <v>BU1</v>
      </c>
      <c r="J1716" s="97">
        <f t="shared" si="203"/>
        <v>140</v>
      </c>
      <c r="K1716" s="98">
        <f>Abfalldokumentation!$E1716</f>
        <v>44511</v>
      </c>
      <c r="L1716" s="97" t="str">
        <f>IFERROR(IF(AND(OR(Abfalldokumentation!$I1716="BU3",Abfalldokumentation!$I1716="Verkauf"),Abfalldokumentation!$N1716="Schimmel",Abfalldokumentation!$O1716="keinen Abnehmer/kein Schälpersonal"),"Div. Zipfel, ES ohne Verwendung",VLOOKUP(Abfalldokumentation!$M1716,Produktgruppen!A:B,2,FALSE)),"-")</f>
        <v>ganze Würste</v>
      </c>
      <c r="M1716" s="99" t="str">
        <f>IFERROR(VLOOKUP(Abfalldokumentation!$W1716,Artikel!A:C,3,FALSE),Abfalldokumentation!$W1716)</f>
        <v>Würste 9300g Räucher na</v>
      </c>
      <c r="N1716" s="99" t="str">
        <f>VLOOKUP(D1716,'Liste Gründe'!A:D,2,FALSE)</f>
        <v>Rest</v>
      </c>
      <c r="O1716" s="98" t="str">
        <f>IF(ISBLANK(F1716),VLOOKUP(Abfalldokumentation!$X1716,'Liste Gründe'!A:D,3,FALSE),F1716)</f>
        <v>Schmutz</v>
      </c>
      <c r="P1716" s="99" t="str">
        <f>IF(ISBLANK(Abfalldokumentation!$G1716),"-",Abfalldokumentation!$G1716)</f>
        <v>-</v>
      </c>
      <c r="Q1716" s="99">
        <f t="shared" si="204"/>
        <v>45</v>
      </c>
      <c r="R1716" s="100" t="str">
        <f t="shared" si="205"/>
        <v>Produkte</v>
      </c>
      <c r="S1716" s="100" t="str">
        <f t="shared" si="206"/>
        <v>BUs</v>
      </c>
      <c r="T1716" s="100" t="str">
        <f t="shared" si="207"/>
        <v>Symptome</v>
      </c>
      <c r="U1716" s="99" t="str">
        <f>IFERROR(VLOOKUP(Abfalldokumentation!$W1716,Kennzahlen!S:U,3,FALSE)*Abfalldokumentation!$J1716,"0")</f>
        <v>0</v>
      </c>
      <c r="V1716" s="99" t="str">
        <f>IF(ISBLANK(A1716),VLOOKUP(Abfalldokumentation!$W1716,'Linien - BU'!R:S,2,FALSE),A1716)</f>
        <v>RWV</v>
      </c>
      <c r="W1716" s="95">
        <f t="shared" si="208"/>
        <v>32000027</v>
      </c>
      <c r="X1716" s="95">
        <f t="shared" si="209"/>
        <v>42</v>
      </c>
    </row>
    <row r="1717" spans="1:24" ht="30" customHeight="1" x14ac:dyDescent="0.25">
      <c r="A1717" s="56" t="s">
        <v>56</v>
      </c>
      <c r="B1717" s="57">
        <v>31900001</v>
      </c>
      <c r="C1717" s="57">
        <v>20</v>
      </c>
      <c r="D1717" s="57">
        <v>20</v>
      </c>
      <c r="E1717" s="58">
        <v>44511</v>
      </c>
      <c r="F1717" s="75"/>
      <c r="G1717" s="57"/>
      <c r="H1717" s="66" t="str">
        <f>IFERROR(VLOOKUP(Abfalldokumentation!$B1717,Artikel!A:C,3,FALSE),Abfalldokumentation!$B1717)</f>
        <v>VEG-SCH MILD 7,2KG</v>
      </c>
      <c r="I1717" s="90" t="str">
        <f>VLOOKUP(V1717,'Linien - BU'!A:B,2,FALSE)</f>
        <v>BU3</v>
      </c>
      <c r="J1717" s="91">
        <f t="shared" si="203"/>
        <v>20</v>
      </c>
      <c r="K1717" s="92">
        <f>Abfalldokumentation!$E1717</f>
        <v>44511</v>
      </c>
      <c r="L1717" s="91" t="str">
        <f>IFERROR(IF(AND(OR(Abfalldokumentation!$I1717="BU3",Abfalldokumentation!$I1717="Verkauf"),Abfalldokumentation!$N1717="Schimmel",Abfalldokumentation!$O1717="keinen Abnehmer/kein Schälpersonal"),"Div. Zipfel, ES ohne Verwendung",VLOOKUP(Abfalldokumentation!$M1717,Produktgruppen!A:B,2,FALSE)),"-")</f>
        <v>vegan</v>
      </c>
      <c r="M1717" s="93" t="str">
        <f>IFERROR(VLOOKUP(Abfalldokumentation!$W1717,Artikel!A:C,3,FALSE),Abfalldokumentation!$W1717)</f>
        <v>VEG-SCH MILD 7,2KG</v>
      </c>
      <c r="N1717" s="93" t="str">
        <f>VLOOKUP(D1717,'Liste Gründe'!A:D,2,FALSE)</f>
        <v>Linienbezogen</v>
      </c>
      <c r="O1717" s="92" t="str">
        <f>IF(ISBLANK(F1717),VLOOKUP(Abfalldokumentation!$X1717,'Liste Gründe'!A:D,3,FALSE),F1717)</f>
        <v>Füllkopf tropft (vegan)</v>
      </c>
      <c r="P1717" s="93" t="str">
        <f>IF(ISBLANK(Abfalldokumentation!$G1717),"-",Abfalldokumentation!$G1717)</f>
        <v>-</v>
      </c>
      <c r="Q1717" s="93">
        <f t="shared" si="204"/>
        <v>45</v>
      </c>
      <c r="R1717" s="94" t="str">
        <f t="shared" si="205"/>
        <v>Produkte</v>
      </c>
      <c r="S1717" s="94" t="str">
        <f t="shared" si="206"/>
        <v>BUs</v>
      </c>
      <c r="T1717" s="94" t="str">
        <f t="shared" si="207"/>
        <v>Symptome</v>
      </c>
      <c r="U1717" s="93" t="str">
        <f>IFERROR(VLOOKUP(Abfalldokumentation!$W1717,Kennzahlen!S:U,3,FALSE)*Abfalldokumentation!$J1717,"0")</f>
        <v>0</v>
      </c>
      <c r="V1717" s="93" t="str">
        <f>IF(ISBLANK(A1717),VLOOKUP(Abfalldokumentation!$W1717,'Linien - BU'!R:S,2,FALSE),A1717)</f>
        <v>WVP</v>
      </c>
      <c r="W1717" s="95">
        <f t="shared" si="208"/>
        <v>31900001</v>
      </c>
      <c r="X1717" s="95">
        <f t="shared" si="209"/>
        <v>20</v>
      </c>
    </row>
    <row r="1718" spans="1:24" ht="30" customHeight="1" x14ac:dyDescent="0.25">
      <c r="A1718" s="50" t="s">
        <v>127</v>
      </c>
      <c r="B1718" s="51" t="s">
        <v>36</v>
      </c>
      <c r="C1718" s="51">
        <v>60</v>
      </c>
      <c r="D1718" s="51">
        <v>30</v>
      </c>
      <c r="E1718" s="52">
        <v>44511</v>
      </c>
      <c r="F1718" s="73"/>
      <c r="G1718" s="51"/>
      <c r="H1718" s="65" t="str">
        <f>IFERROR(VLOOKUP(Abfalldokumentation!$B1718,Artikel!A:C,3,FALSE),Abfalldokumentation!$B1718)</f>
        <v>-</v>
      </c>
      <c r="I1718" s="96" t="str">
        <f>VLOOKUP(V1718,'Linien - BU'!A:B,2,FALSE)</f>
        <v>BU1</v>
      </c>
      <c r="J1718" s="97">
        <f t="shared" si="203"/>
        <v>60</v>
      </c>
      <c r="K1718" s="98">
        <f>Abfalldokumentation!$E1718</f>
        <v>44511</v>
      </c>
      <c r="L1718" s="97" t="str">
        <f>IFERROR(IF(AND(OR(Abfalldokumentation!$I1718="BU3",Abfalldokumentation!$I1718="Verkauf"),Abfalldokumentation!$N1718="Schimmel",Abfalldokumentation!$O1718="keinen Abnehmer/kein Schälpersonal"),"Div. Zipfel, ES ohne Verwendung",VLOOKUP(Abfalldokumentation!$M1718,Produktgruppen!A:B,2,FALSE)),"-")</f>
        <v>Rest</v>
      </c>
      <c r="M1718" s="99" t="str">
        <f>IFERROR(VLOOKUP(Abfalldokumentation!$W1718,Artikel!A:C,3,FALSE),Abfalldokumentation!$W1718)</f>
        <v>-</v>
      </c>
      <c r="N1718" s="99" t="str">
        <f>VLOOKUP(D1718,'Liste Gründe'!A:D,2,FALSE)</f>
        <v>Linienbezogen</v>
      </c>
      <c r="O1718" s="98" t="str">
        <f>IF(ISBLANK(F1718),VLOOKUP(Abfalldokumentation!$X1718,'Liste Gründe'!A:D,3,FALSE),F1718)</f>
        <v>Maschinenabfall</v>
      </c>
      <c r="P1718" s="99" t="str">
        <f>IF(ISBLANK(Abfalldokumentation!$G1718),"-",Abfalldokumentation!$G1718)</f>
        <v>-</v>
      </c>
      <c r="Q1718" s="99">
        <f t="shared" si="204"/>
        <v>45</v>
      </c>
      <c r="R1718" s="100" t="str">
        <f t="shared" si="205"/>
        <v>Produkte</v>
      </c>
      <c r="S1718" s="100" t="str">
        <f t="shared" si="206"/>
        <v>BUs</v>
      </c>
      <c r="T1718" s="100" t="str">
        <f t="shared" si="207"/>
        <v>Symptome</v>
      </c>
      <c r="U1718" s="99" t="str">
        <f>IFERROR(VLOOKUP(Abfalldokumentation!$W1718,Kennzahlen!S:U,3,FALSE)*Abfalldokumentation!$J1718,"0")</f>
        <v>0</v>
      </c>
      <c r="V1718" s="99" t="str">
        <f>IF(ISBLANK(A1718),VLOOKUP(Abfalldokumentation!$W1718,'Linien - BU'!R:S,2,FALSE),A1718)</f>
        <v>Strudelline</v>
      </c>
      <c r="W1718" s="95" t="str">
        <f t="shared" si="208"/>
        <v>-</v>
      </c>
      <c r="X1718" s="95">
        <f t="shared" si="209"/>
        <v>30</v>
      </c>
    </row>
    <row r="1719" spans="1:24" ht="30" customHeight="1" x14ac:dyDescent="0.25">
      <c r="A1719" s="56">
        <v>3020</v>
      </c>
      <c r="B1719" s="57">
        <v>32000027</v>
      </c>
      <c r="C1719" s="57">
        <v>20</v>
      </c>
      <c r="D1719" s="57">
        <v>10</v>
      </c>
      <c r="E1719" s="58">
        <v>44511</v>
      </c>
      <c r="F1719" s="75"/>
      <c r="G1719" s="57"/>
      <c r="H1719" s="66" t="str">
        <f>IFERROR(VLOOKUP(Abfalldokumentation!$B1719,Artikel!A:C,3,FALSE),Abfalldokumentation!$B1719)</f>
        <v>Würste 9300g Räucher na</v>
      </c>
      <c r="I1719" s="90" t="str">
        <f>VLOOKUP(V1719,'Linien - BU'!A:B,2,FALSE)</f>
        <v>BU1</v>
      </c>
      <c r="J1719" s="91">
        <f t="shared" si="203"/>
        <v>20</v>
      </c>
      <c r="K1719" s="92">
        <f>Abfalldokumentation!$E1719</f>
        <v>44511</v>
      </c>
      <c r="L1719" s="91" t="str">
        <f>IFERROR(IF(AND(OR(Abfalldokumentation!$I1719="BU3",Abfalldokumentation!$I1719="Verkauf"),Abfalldokumentation!$N1719="Schimmel",Abfalldokumentation!$O1719="keinen Abnehmer/kein Schälpersonal"),"Div. Zipfel, ES ohne Verwendung",VLOOKUP(Abfalldokumentation!$M1719,Produktgruppen!A:B,2,FALSE)),"-")</f>
        <v>ganze Würste</v>
      </c>
      <c r="M1719" s="93" t="str">
        <f>IFERROR(VLOOKUP(Abfalldokumentation!$W1719,Artikel!A:C,3,FALSE),Abfalldokumentation!$W1719)</f>
        <v>Würste 9300g Räucher na</v>
      </c>
      <c r="N1719" s="93" t="str">
        <f>VLOOKUP(D1719,'Liste Gründe'!A:D,2,FALSE)</f>
        <v>Linienbezogen</v>
      </c>
      <c r="O1719" s="92" t="str">
        <f>IF(ISBLANK(F1719),VLOOKUP(Abfalldokumentation!$X1719,'Liste Gründe'!A:D,3,FALSE),F1719)</f>
        <v>Reinigung</v>
      </c>
      <c r="P1719" s="93" t="str">
        <f>IF(ISBLANK(Abfalldokumentation!$G1719),"-",Abfalldokumentation!$G1719)</f>
        <v>-</v>
      </c>
      <c r="Q1719" s="93">
        <f t="shared" si="204"/>
        <v>45</v>
      </c>
      <c r="R1719" s="94" t="str">
        <f t="shared" si="205"/>
        <v>Produkte</v>
      </c>
      <c r="S1719" s="94" t="str">
        <f t="shared" si="206"/>
        <v>BUs</v>
      </c>
      <c r="T1719" s="94" t="str">
        <f t="shared" si="207"/>
        <v>Symptome</v>
      </c>
      <c r="U1719" s="93" t="str">
        <f>IFERROR(VLOOKUP(Abfalldokumentation!$W1719,Kennzahlen!S:U,3,FALSE)*Abfalldokumentation!$J1719,"0")</f>
        <v>0</v>
      </c>
      <c r="V1719" s="93">
        <f>IF(ISBLANK(A1719),VLOOKUP(Abfalldokumentation!$W1719,'Linien - BU'!R:S,2,FALSE),A1719)</f>
        <v>3020</v>
      </c>
      <c r="W1719" s="95">
        <f t="shared" si="208"/>
        <v>32000027</v>
      </c>
      <c r="X1719" s="95">
        <f t="shared" si="209"/>
        <v>10</v>
      </c>
    </row>
    <row r="1720" spans="1:24" ht="30" customHeight="1" x14ac:dyDescent="0.25">
      <c r="A1720" s="50">
        <v>3100</v>
      </c>
      <c r="B1720" s="51">
        <v>3190001</v>
      </c>
      <c r="C1720" s="51">
        <v>20</v>
      </c>
      <c r="D1720" s="51">
        <v>30</v>
      </c>
      <c r="E1720" s="52">
        <v>44511</v>
      </c>
      <c r="F1720" s="73"/>
      <c r="G1720" s="51"/>
      <c r="H1720" s="65">
        <f>IFERROR(VLOOKUP(Abfalldokumentation!$B1720,Artikel!A:C,3,FALSE),Abfalldokumentation!$B1720)</f>
        <v>3190001</v>
      </c>
      <c r="I1720" s="96" t="str">
        <f>VLOOKUP(V1720,'Linien - BU'!A:B,2,FALSE)</f>
        <v>BU1</v>
      </c>
      <c r="J1720" s="97">
        <f t="shared" si="203"/>
        <v>20</v>
      </c>
      <c r="K1720" s="98">
        <f>Abfalldokumentation!$E1720</f>
        <v>44511</v>
      </c>
      <c r="L1720" s="97" t="str">
        <f>IFERROR(IF(AND(OR(Abfalldokumentation!$I1720="BU3",Abfalldokumentation!$I1720="Verkauf"),Abfalldokumentation!$N1720="Schimmel",Abfalldokumentation!$O1720="keinen Abnehmer/kein Schälpersonal"),"Div. Zipfel, ES ohne Verwendung",VLOOKUP(Abfalldokumentation!$M1720,Produktgruppen!A:B,2,FALSE)),"-")</f>
        <v>-</v>
      </c>
      <c r="M1720" s="99">
        <f>IFERROR(VLOOKUP(Abfalldokumentation!$W1720,Artikel!A:C,3,FALSE),Abfalldokumentation!$W1720)</f>
        <v>3190001</v>
      </c>
      <c r="N1720" s="99" t="str">
        <f>VLOOKUP(D1720,'Liste Gründe'!A:D,2,FALSE)</f>
        <v>Linienbezogen</v>
      </c>
      <c r="O1720" s="98" t="str">
        <f>IF(ISBLANK(F1720),VLOOKUP(Abfalldokumentation!$X1720,'Liste Gründe'!A:D,3,FALSE),F1720)</f>
        <v>Maschinenabfall</v>
      </c>
      <c r="P1720" s="99" t="str">
        <f>IF(ISBLANK(Abfalldokumentation!$G1720),"-",Abfalldokumentation!$G1720)</f>
        <v>-</v>
      </c>
      <c r="Q1720" s="99">
        <f t="shared" si="204"/>
        <v>45</v>
      </c>
      <c r="R1720" s="100" t="str">
        <f t="shared" si="205"/>
        <v>Produkte</v>
      </c>
      <c r="S1720" s="100" t="str">
        <f t="shared" si="206"/>
        <v>BUs</v>
      </c>
      <c r="T1720" s="100" t="str">
        <f t="shared" si="207"/>
        <v>Symptome</v>
      </c>
      <c r="U1720" s="99" t="str">
        <f>IFERROR(VLOOKUP(Abfalldokumentation!$W1720,Kennzahlen!S:U,3,FALSE)*Abfalldokumentation!$J1720,"0")</f>
        <v>0</v>
      </c>
      <c r="V1720" s="99">
        <f>IF(ISBLANK(A1720),VLOOKUP(Abfalldokumentation!$W1720,'Linien - BU'!R:S,2,FALSE),A1720)</f>
        <v>3100</v>
      </c>
      <c r="W1720" s="95">
        <f t="shared" si="208"/>
        <v>3190001</v>
      </c>
      <c r="X1720" s="95">
        <f t="shared" si="209"/>
        <v>30</v>
      </c>
    </row>
    <row r="1721" spans="1:24" ht="30" customHeight="1" x14ac:dyDescent="0.25">
      <c r="A1721" s="56" t="s">
        <v>63</v>
      </c>
      <c r="B1721" s="57" t="s">
        <v>36</v>
      </c>
      <c r="C1721" s="57">
        <v>31.2</v>
      </c>
      <c r="D1721" s="57">
        <v>30</v>
      </c>
      <c r="E1721" s="58">
        <v>44511</v>
      </c>
      <c r="F1721" s="75"/>
      <c r="G1721" s="57"/>
      <c r="H1721" s="66" t="str">
        <f>IFERROR(VLOOKUP(Abfalldokumentation!$B1721,Artikel!A:C,3,FALSE),Abfalldokumentation!$B1721)</f>
        <v>-</v>
      </c>
      <c r="I1721" s="90" t="str">
        <f>VLOOKUP(V1721,'Linien - BU'!A:B,2,FALSE)</f>
        <v>BU1</v>
      </c>
      <c r="J1721" s="91">
        <f t="shared" si="203"/>
        <v>31.2</v>
      </c>
      <c r="K1721" s="92">
        <f>Abfalldokumentation!$E1721</f>
        <v>44511</v>
      </c>
      <c r="L1721" s="91" t="str">
        <f>IFERROR(IF(AND(OR(Abfalldokumentation!$I1721="BU3",Abfalldokumentation!$I1721="Verkauf"),Abfalldokumentation!$N1721="Schimmel",Abfalldokumentation!$O1721="keinen Abnehmer/kein Schälpersonal"),"Div. Zipfel, ES ohne Verwendung",VLOOKUP(Abfalldokumentation!$M1721,Produktgruppen!A:B,2,FALSE)),"-")</f>
        <v>Rest</v>
      </c>
      <c r="M1721" s="93" t="str">
        <f>IFERROR(VLOOKUP(Abfalldokumentation!$W1721,Artikel!A:C,3,FALSE),Abfalldokumentation!$W1721)</f>
        <v>-</v>
      </c>
      <c r="N1721" s="93" t="str">
        <f>VLOOKUP(D1721,'Liste Gründe'!A:D,2,FALSE)</f>
        <v>Linienbezogen</v>
      </c>
      <c r="O1721" s="92" t="str">
        <f>IF(ISBLANK(F1721),VLOOKUP(Abfalldokumentation!$X1721,'Liste Gründe'!A:D,3,FALSE),F1721)</f>
        <v>Maschinenabfall</v>
      </c>
      <c r="P1721" s="93" t="str">
        <f>IF(ISBLANK(Abfalldokumentation!$G1721),"-",Abfalldokumentation!$G1721)</f>
        <v>-</v>
      </c>
      <c r="Q1721" s="93">
        <f t="shared" si="204"/>
        <v>45</v>
      </c>
      <c r="R1721" s="94" t="str">
        <f t="shared" si="205"/>
        <v>Produkte</v>
      </c>
      <c r="S1721" s="94" t="str">
        <f t="shared" si="206"/>
        <v>BUs</v>
      </c>
      <c r="T1721" s="94" t="str">
        <f t="shared" si="207"/>
        <v>Symptome</v>
      </c>
      <c r="U1721" s="93" t="str">
        <f>IFERROR(VLOOKUP(Abfalldokumentation!$W1721,Kennzahlen!S:U,3,FALSE)*Abfalldokumentation!$J1721,"0")</f>
        <v>0</v>
      </c>
      <c r="V1721" s="93" t="str">
        <f>IF(ISBLANK(A1721),VLOOKUP(Abfalldokumentation!$W1721,'Linien - BU'!R:S,2,FALSE),A1721)</f>
        <v>Abfüllung</v>
      </c>
      <c r="W1721" s="95" t="str">
        <f t="shared" si="208"/>
        <v>-</v>
      </c>
      <c r="X1721" s="95">
        <f t="shared" si="209"/>
        <v>30</v>
      </c>
    </row>
    <row r="1722" spans="1:24" ht="30" customHeight="1" x14ac:dyDescent="0.25">
      <c r="A1722" s="50" t="s">
        <v>41</v>
      </c>
      <c r="B1722" s="51" t="s">
        <v>36</v>
      </c>
      <c r="C1722" s="51">
        <f>194+88</f>
        <v>282</v>
      </c>
      <c r="D1722" s="51">
        <v>30</v>
      </c>
      <c r="E1722" s="52">
        <v>44511</v>
      </c>
      <c r="F1722" s="73"/>
      <c r="G1722" s="51"/>
      <c r="H1722" s="65" t="str">
        <f>IFERROR(VLOOKUP(Abfalldokumentation!$B1722,Artikel!A:C,3,FALSE),Abfalldokumentation!$B1722)</f>
        <v>-</v>
      </c>
      <c r="I1722" s="96" t="str">
        <f>VLOOKUP(V1722,'Linien - BU'!A:B,2,FALSE)</f>
        <v>BU1</v>
      </c>
      <c r="J1722" s="97">
        <f t="shared" si="203"/>
        <v>282</v>
      </c>
      <c r="K1722" s="98">
        <f>Abfalldokumentation!$E1722</f>
        <v>44511</v>
      </c>
      <c r="L1722" s="97" t="str">
        <f>IFERROR(IF(AND(OR(Abfalldokumentation!$I1722="BU3",Abfalldokumentation!$I1722="Verkauf"),Abfalldokumentation!$N1722="Schimmel",Abfalldokumentation!$O1722="keinen Abnehmer/kein Schälpersonal"),"Div. Zipfel, ES ohne Verwendung",VLOOKUP(Abfalldokumentation!$M1722,Produktgruppen!A:B,2,FALSE)),"-")</f>
        <v>Rest</v>
      </c>
      <c r="M1722" s="99" t="str">
        <f>IFERROR(VLOOKUP(Abfalldokumentation!$W1722,Artikel!A:C,3,FALSE),Abfalldokumentation!$W1722)</f>
        <v>-</v>
      </c>
      <c r="N1722" s="99" t="str">
        <f>VLOOKUP(D1722,'Liste Gründe'!A:D,2,FALSE)</f>
        <v>Linienbezogen</v>
      </c>
      <c r="O1722" s="98" t="str">
        <f>IF(ISBLANK(F1722),VLOOKUP(Abfalldokumentation!$X1722,'Liste Gründe'!A:D,3,FALSE),F1722)</f>
        <v>Maschinenabfall</v>
      </c>
      <c r="P1722" s="99" t="str">
        <f>IF(ISBLANK(Abfalldokumentation!$G1722),"-",Abfalldokumentation!$G1722)</f>
        <v>-</v>
      </c>
      <c r="Q1722" s="99">
        <f t="shared" si="204"/>
        <v>45</v>
      </c>
      <c r="R1722" s="100" t="str">
        <f t="shared" si="205"/>
        <v>Produkte</v>
      </c>
      <c r="S1722" s="100" t="str">
        <f t="shared" si="206"/>
        <v>BUs</v>
      </c>
      <c r="T1722" s="100" t="str">
        <f t="shared" si="207"/>
        <v>Symptome</v>
      </c>
      <c r="U1722" s="99" t="str">
        <f>IFERROR(VLOOKUP(Abfalldokumentation!$W1722,Kennzahlen!S:U,3,FALSE)*Abfalldokumentation!$J1722,"0")</f>
        <v>0</v>
      </c>
      <c r="V1722" s="99" t="str">
        <f>IF(ISBLANK(A1722),VLOOKUP(Abfalldokumentation!$W1722,'Linien - BU'!R:S,2,FALSE),A1722)</f>
        <v>Schmelze</v>
      </c>
      <c r="W1722" s="95" t="str">
        <f t="shared" si="208"/>
        <v>-</v>
      </c>
      <c r="X1722" s="95">
        <f t="shared" si="209"/>
        <v>30</v>
      </c>
    </row>
    <row r="1723" spans="1:24" ht="30" customHeight="1" x14ac:dyDescent="0.25">
      <c r="A1723" s="56" t="s">
        <v>9</v>
      </c>
      <c r="B1723" s="57">
        <v>29501040</v>
      </c>
      <c r="C1723" s="57">
        <v>5</v>
      </c>
      <c r="D1723" s="57">
        <v>61</v>
      </c>
      <c r="E1723" s="58">
        <v>44511</v>
      </c>
      <c r="F1723" s="75"/>
      <c r="G1723" s="57"/>
      <c r="H1723" s="66" t="str">
        <f>IFERROR(VLOOKUP(Abfalldokumentation!$B1723,Artikel!A:C,3,FALSE),Abfalldokumentation!$B1723)</f>
        <v>ABS MUNSTER</v>
      </c>
      <c r="I1723" s="90" t="str">
        <f>VLOOKUP(V1723,'Linien - BU'!A:B,2,FALSE)</f>
        <v>BU4</v>
      </c>
      <c r="J1723" s="91">
        <f t="shared" si="203"/>
        <v>5</v>
      </c>
      <c r="K1723" s="92">
        <f>Abfalldokumentation!$E1723</f>
        <v>44511</v>
      </c>
      <c r="L1723" s="91" t="str">
        <f>IFERROR(IF(AND(OR(Abfalldokumentation!$I1723="BU3",Abfalldokumentation!$I1723="Verkauf"),Abfalldokumentation!$N1723="Schimmel",Abfalldokumentation!$O1723="keinen Abnehmer/kein Schälpersonal"),"Div. Zipfel, ES ohne Verwendung",VLOOKUP(Abfalldokumentation!$M1723,Produktgruppen!A:B,2,FALSE)),"-")</f>
        <v>ABS</v>
      </c>
      <c r="M1723" s="93" t="str">
        <f>IFERROR(VLOOKUP(Abfalldokumentation!$W1723,Artikel!A:C,3,FALSE),Abfalldokumentation!$W1723)</f>
        <v>ABS MUNSTER</v>
      </c>
      <c r="N1723" s="93" t="str">
        <f>VLOOKUP(D1723,'Liste Gründe'!A:D,2,FALSE)</f>
        <v>keinen Verwendungszweck</v>
      </c>
      <c r="O1723" s="92" t="str">
        <f>IF(ISBLANK(F1723),VLOOKUP(Abfalldokumentation!$X1723,'Liste Gründe'!A:D,3,FALSE),F1723)</f>
        <v>keinen Verwendungszweck</v>
      </c>
      <c r="P1723" s="93" t="str">
        <f>IF(ISBLANK(Abfalldokumentation!$G1723),"-",Abfalldokumentation!$G1723)</f>
        <v>-</v>
      </c>
      <c r="Q1723" s="93">
        <f t="shared" si="204"/>
        <v>45</v>
      </c>
      <c r="R1723" s="94" t="str">
        <f t="shared" si="205"/>
        <v>Produkte</v>
      </c>
      <c r="S1723" s="94" t="str">
        <f t="shared" si="206"/>
        <v>BUs</v>
      </c>
      <c r="T1723" s="94" t="str">
        <f t="shared" si="207"/>
        <v>Symptome</v>
      </c>
      <c r="U1723" s="93">
        <f>IFERROR(VLOOKUP(Abfalldokumentation!$W1723,Kennzahlen!S:U,3,FALSE)*Abfalldokumentation!$J1723,"0")</f>
        <v>5.0000000000000001E-4</v>
      </c>
      <c r="V1723" s="93" t="str">
        <f>IF(ISBLANK(A1723),VLOOKUP(Abfalldokumentation!$W1723,'Linien - BU'!R:S,2,FALSE),A1723)</f>
        <v>BU4</v>
      </c>
      <c r="W1723" s="95">
        <f t="shared" si="208"/>
        <v>29501040</v>
      </c>
      <c r="X1723" s="95">
        <f t="shared" si="209"/>
        <v>61</v>
      </c>
    </row>
    <row r="1724" spans="1:24" ht="30" customHeight="1" x14ac:dyDescent="0.25">
      <c r="A1724" s="50" t="s">
        <v>117</v>
      </c>
      <c r="B1724" s="51">
        <v>29500913</v>
      </c>
      <c r="C1724" s="51">
        <v>8</v>
      </c>
      <c r="D1724" s="51">
        <v>61</v>
      </c>
      <c r="E1724" s="52">
        <v>44511</v>
      </c>
      <c r="F1724" s="73"/>
      <c r="G1724" s="51"/>
      <c r="H1724" s="65" t="str">
        <f>IFERROR(VLOOKUP(Abfalldokumentation!$B1724,Artikel!A:C,3,FALSE),Abfalldokumentation!$B1724)</f>
        <v>ABS ZIEGENR</v>
      </c>
      <c r="I1724" s="96" t="str">
        <f>VLOOKUP(V1724,'Linien - BU'!A:B,2,FALSE)</f>
        <v>BU4</v>
      </c>
      <c r="J1724" s="97">
        <f t="shared" si="203"/>
        <v>8</v>
      </c>
      <c r="K1724" s="98">
        <f>Abfalldokumentation!$E1724</f>
        <v>44511</v>
      </c>
      <c r="L1724" s="97" t="str">
        <f>IFERROR(IF(AND(OR(Abfalldokumentation!$I1724="BU3",Abfalldokumentation!$I1724="Verkauf"),Abfalldokumentation!$N1724="Schimmel",Abfalldokumentation!$O1724="keinen Abnehmer/kein Schälpersonal"),"Div. Zipfel, ES ohne Verwendung",VLOOKUP(Abfalldokumentation!$M1724,Produktgruppen!A:B,2,FALSE)),"-")</f>
        <v>ABS</v>
      </c>
      <c r="M1724" s="99" t="str">
        <f>IFERROR(VLOOKUP(Abfalldokumentation!$W1724,Artikel!A:C,3,FALSE),Abfalldokumentation!$W1724)</f>
        <v>ABS ZIEGENR</v>
      </c>
      <c r="N1724" s="99" t="str">
        <f>VLOOKUP(D1724,'Liste Gründe'!A:D,2,FALSE)</f>
        <v>keinen Verwendungszweck</v>
      </c>
      <c r="O1724" s="98" t="str">
        <f>IF(ISBLANK(F1724),VLOOKUP(Abfalldokumentation!$X1724,'Liste Gründe'!A:D,3,FALSE),F1724)</f>
        <v>keinen Verwendungszweck</v>
      </c>
      <c r="P1724" s="99" t="str">
        <f>IF(ISBLANK(Abfalldokumentation!$G1724),"-",Abfalldokumentation!$G1724)</f>
        <v>-</v>
      </c>
      <c r="Q1724" s="99">
        <f t="shared" si="204"/>
        <v>45</v>
      </c>
      <c r="R1724" s="100" t="str">
        <f t="shared" si="205"/>
        <v>Produkte</v>
      </c>
      <c r="S1724" s="100" t="str">
        <f t="shared" si="206"/>
        <v>BUs</v>
      </c>
      <c r="T1724" s="100" t="str">
        <f t="shared" si="207"/>
        <v>Symptome</v>
      </c>
      <c r="U1724" s="99">
        <f>IFERROR(VLOOKUP(Abfalldokumentation!$W1724,Kennzahlen!S:U,3,FALSE)*Abfalldokumentation!$J1724,"0")</f>
        <v>0.08</v>
      </c>
      <c r="V1724" s="99" t="str">
        <f>IF(ISBLANK(A1724),VLOOKUP(Abfalldokumentation!$W1724,'Linien - BU'!R:S,2,FALSE),A1724)</f>
        <v>Bu4</v>
      </c>
      <c r="W1724" s="95">
        <f t="shared" si="208"/>
        <v>29500913</v>
      </c>
      <c r="X1724" s="95">
        <f t="shared" si="209"/>
        <v>61</v>
      </c>
    </row>
    <row r="1725" spans="1:24" ht="30" customHeight="1" x14ac:dyDescent="0.25">
      <c r="A1725" s="56" t="s">
        <v>117</v>
      </c>
      <c r="B1725" s="57">
        <v>29501101</v>
      </c>
      <c r="C1725" s="57">
        <v>30</v>
      </c>
      <c r="D1725" s="57">
        <v>61</v>
      </c>
      <c r="E1725" s="58">
        <v>44511</v>
      </c>
      <c r="F1725" s="75"/>
      <c r="G1725" s="57"/>
      <c r="H1725" s="66" t="str">
        <f>IFERROR(VLOOKUP(Abfalldokumentation!$B1725,Artikel!A:C,3,FALSE),Abfalldokumentation!$B1725)</f>
        <v>ABS BRIE-PAP</v>
      </c>
      <c r="I1725" s="90" t="str">
        <f>VLOOKUP(V1725,'Linien - BU'!A:B,2,FALSE)</f>
        <v>BU4</v>
      </c>
      <c r="J1725" s="91">
        <f t="shared" si="203"/>
        <v>30</v>
      </c>
      <c r="K1725" s="92">
        <f>Abfalldokumentation!$E1725</f>
        <v>44511</v>
      </c>
      <c r="L1725" s="91" t="str">
        <f>IFERROR(IF(AND(OR(Abfalldokumentation!$I1725="BU3",Abfalldokumentation!$I1725="Verkauf"),Abfalldokumentation!$N1725="Schimmel",Abfalldokumentation!$O1725="keinen Abnehmer/kein Schälpersonal"),"Div. Zipfel, ES ohne Verwendung",VLOOKUP(Abfalldokumentation!$M1725,Produktgruppen!A:B,2,FALSE)),"-")</f>
        <v>ABS</v>
      </c>
      <c r="M1725" s="93" t="str">
        <f>IFERROR(VLOOKUP(Abfalldokumentation!$W1725,Artikel!A:C,3,FALSE),Abfalldokumentation!$W1725)</f>
        <v>ABS BRIE-PAP</v>
      </c>
      <c r="N1725" s="93" t="str">
        <f>VLOOKUP(D1725,'Liste Gründe'!A:D,2,FALSE)</f>
        <v>keinen Verwendungszweck</v>
      </c>
      <c r="O1725" s="92" t="str">
        <f>IF(ISBLANK(F1725),VLOOKUP(Abfalldokumentation!$X1725,'Liste Gründe'!A:D,3,FALSE),F1725)</f>
        <v>keinen Verwendungszweck</v>
      </c>
      <c r="P1725" s="93" t="str">
        <f>IF(ISBLANK(Abfalldokumentation!$G1725),"-",Abfalldokumentation!$G1725)</f>
        <v>-</v>
      </c>
      <c r="Q1725" s="93">
        <f t="shared" si="204"/>
        <v>45</v>
      </c>
      <c r="R1725" s="94" t="str">
        <f t="shared" si="205"/>
        <v>Produkte</v>
      </c>
      <c r="S1725" s="94" t="str">
        <f t="shared" si="206"/>
        <v>BUs</v>
      </c>
      <c r="T1725" s="94" t="str">
        <f t="shared" si="207"/>
        <v>Symptome</v>
      </c>
      <c r="U1725" s="93">
        <f>IFERROR(VLOOKUP(Abfalldokumentation!$W1725,Kennzahlen!S:U,3,FALSE)*Abfalldokumentation!$J1725,"0")</f>
        <v>0.3</v>
      </c>
      <c r="V1725" s="93" t="str">
        <f>IF(ISBLANK(A1725),VLOOKUP(Abfalldokumentation!$W1725,'Linien - BU'!R:S,2,FALSE),A1725)</f>
        <v>Bu4</v>
      </c>
      <c r="W1725" s="95">
        <f t="shared" si="208"/>
        <v>29501101</v>
      </c>
      <c r="X1725" s="95">
        <f t="shared" si="209"/>
        <v>61</v>
      </c>
    </row>
    <row r="1726" spans="1:24" ht="30" customHeight="1" x14ac:dyDescent="0.25">
      <c r="A1726" s="50" t="s">
        <v>74</v>
      </c>
      <c r="B1726" s="51">
        <v>29500917</v>
      </c>
      <c r="C1726" s="51">
        <v>65</v>
      </c>
      <c r="D1726" s="51">
        <v>60</v>
      </c>
      <c r="E1726" s="52">
        <v>44511</v>
      </c>
      <c r="F1726" s="73"/>
      <c r="G1726" s="51"/>
      <c r="H1726" s="65" t="str">
        <f>IFERROR(VLOOKUP(Abfalldokumentation!$B1726,Artikel!A:C,3,FALSE),Abfalldokumentation!$B1726)</f>
        <v>VOS-ABS ENTSORGUNG</v>
      </c>
      <c r="I1726" s="96" t="str">
        <f>VLOOKUP(V1726,'Linien - BU'!A:B,2,FALSE)</f>
        <v>BU1</v>
      </c>
      <c r="J1726" s="97">
        <f t="shared" si="203"/>
        <v>65</v>
      </c>
      <c r="K1726" s="98">
        <f>Abfalldokumentation!$E1726</f>
        <v>44511</v>
      </c>
      <c r="L1726" s="97" t="str">
        <f>IFERROR(IF(AND(OR(Abfalldokumentation!$I1726="BU3",Abfalldokumentation!$I1726="Verkauf"),Abfalldokumentation!$N1726="Schimmel",Abfalldokumentation!$O1726="keinen Abnehmer/kein Schälpersonal"),"Div. Zipfel, ES ohne Verwendung",VLOOKUP(Abfalldokumentation!$M1726,Produktgruppen!A:B,2,FALSE)),"-")</f>
        <v>Vorschmelz</v>
      </c>
      <c r="M1726" s="99" t="str">
        <f>IFERROR(VLOOKUP(Abfalldokumentation!$W1726,Artikel!A:C,3,FALSE),Abfalldokumentation!$W1726)</f>
        <v>VOS-ABS ENTSORGUNG</v>
      </c>
      <c r="N1726" s="99" t="str">
        <f>VLOOKUP(D1726,'Liste Gründe'!A:D,2,FALSE)</f>
        <v>Rest</v>
      </c>
      <c r="O1726" s="98" t="str">
        <f>IF(ISBLANK(F1726),VLOOKUP(Abfalldokumentation!$X1726,'Liste Gründe'!A:D,3,FALSE),F1726)</f>
        <v>geschälte Rinde</v>
      </c>
      <c r="P1726" s="99" t="str">
        <f>IF(ISBLANK(Abfalldokumentation!$G1726),"-",Abfalldokumentation!$G1726)</f>
        <v>-</v>
      </c>
      <c r="Q1726" s="99">
        <f t="shared" si="204"/>
        <v>45</v>
      </c>
      <c r="R1726" s="100" t="str">
        <f t="shared" si="205"/>
        <v>Produkte</v>
      </c>
      <c r="S1726" s="100" t="str">
        <f t="shared" si="206"/>
        <v>BUs</v>
      </c>
      <c r="T1726" s="100" t="str">
        <f t="shared" si="207"/>
        <v>Symptome</v>
      </c>
      <c r="U1726" s="99">
        <f>IFERROR(VLOOKUP(Abfalldokumentation!$W1726,Kennzahlen!S:U,3,FALSE)*Abfalldokumentation!$J1726,"0")</f>
        <v>0.65</v>
      </c>
      <c r="V1726" s="99" t="str">
        <f>IF(ISBLANK(A1726),VLOOKUP(Abfalldokumentation!$W1726,'Linien - BU'!R:S,2,FALSE),A1726)</f>
        <v>RWV</v>
      </c>
      <c r="W1726" s="95">
        <f t="shared" si="208"/>
        <v>29500917</v>
      </c>
      <c r="X1726" s="95">
        <f t="shared" si="209"/>
        <v>60</v>
      </c>
    </row>
    <row r="1727" spans="1:24" ht="30" customHeight="1" x14ac:dyDescent="0.25">
      <c r="A1727" s="56" t="s">
        <v>74</v>
      </c>
      <c r="B1727" s="57">
        <v>29500498</v>
      </c>
      <c r="C1727" s="57">
        <v>12</v>
      </c>
      <c r="D1727" s="57">
        <v>42</v>
      </c>
      <c r="E1727" s="58">
        <v>44511</v>
      </c>
      <c r="F1727" s="75"/>
      <c r="G1727" s="57"/>
      <c r="H1727" s="66" t="str">
        <f>IFERROR(VLOOKUP(Abfalldokumentation!$B1727,Artikel!A:C,3,FALSE),Abfalldokumentation!$B1727)</f>
        <v>VOS Räucher Natur Natri</v>
      </c>
      <c r="I1727" s="90" t="str">
        <f>VLOOKUP(V1727,'Linien - BU'!A:B,2,FALSE)</f>
        <v>BU1</v>
      </c>
      <c r="J1727" s="91">
        <f t="shared" si="203"/>
        <v>12</v>
      </c>
      <c r="K1727" s="92">
        <f>Abfalldokumentation!$E1727</f>
        <v>44511</v>
      </c>
      <c r="L1727" s="91" t="str">
        <f>IFERROR(IF(AND(OR(Abfalldokumentation!$I1727="BU3",Abfalldokumentation!$I1727="Verkauf"),Abfalldokumentation!$N1727="Schimmel",Abfalldokumentation!$O1727="keinen Abnehmer/kein Schälpersonal"),"Div. Zipfel, ES ohne Verwendung",VLOOKUP(Abfalldokumentation!$M1727,Produktgruppen!A:B,2,FALSE)),"-")</f>
        <v>Vorschmelz</v>
      </c>
      <c r="M1727" s="93" t="str">
        <f>IFERROR(VLOOKUP(Abfalldokumentation!$W1727,Artikel!A:C,3,FALSE),Abfalldokumentation!$W1727)</f>
        <v>VOS Räucher Natur Natri</v>
      </c>
      <c r="N1727" s="93" t="str">
        <f>VLOOKUP(D1727,'Liste Gründe'!A:D,2,FALSE)</f>
        <v>Rest</v>
      </c>
      <c r="O1727" s="92" t="str">
        <f>IF(ISBLANK(F1727),VLOOKUP(Abfalldokumentation!$X1727,'Liste Gründe'!A:D,3,FALSE),F1727)</f>
        <v>Schmutz</v>
      </c>
      <c r="P1727" s="93" t="str">
        <f>IF(ISBLANK(Abfalldokumentation!$G1727),"-",Abfalldokumentation!$G1727)</f>
        <v>-</v>
      </c>
      <c r="Q1727" s="93">
        <f t="shared" si="204"/>
        <v>45</v>
      </c>
      <c r="R1727" s="94" t="str">
        <f t="shared" si="205"/>
        <v>Produkte</v>
      </c>
      <c r="S1727" s="94" t="str">
        <f t="shared" si="206"/>
        <v>BUs</v>
      </c>
      <c r="T1727" s="94" t="str">
        <f t="shared" si="207"/>
        <v>Symptome</v>
      </c>
      <c r="U1727" s="93">
        <f>IFERROR(VLOOKUP(Abfalldokumentation!$W1727,Kennzahlen!S:U,3,FALSE)*Abfalldokumentation!$J1727,"0")</f>
        <v>6</v>
      </c>
      <c r="V1727" s="93" t="str">
        <f>IF(ISBLANK(A1727),VLOOKUP(Abfalldokumentation!$W1727,'Linien - BU'!R:S,2,FALSE),A1727)</f>
        <v>RWV</v>
      </c>
      <c r="W1727" s="95">
        <f t="shared" si="208"/>
        <v>29500498</v>
      </c>
      <c r="X1727" s="95">
        <f t="shared" si="209"/>
        <v>42</v>
      </c>
    </row>
    <row r="1728" spans="1:24" ht="30" customHeight="1" x14ac:dyDescent="0.25">
      <c r="A1728" s="50" t="s">
        <v>140</v>
      </c>
      <c r="B1728" s="51" t="s">
        <v>36</v>
      </c>
      <c r="C1728" s="51">
        <v>8.5</v>
      </c>
      <c r="D1728" s="51">
        <v>74</v>
      </c>
      <c r="E1728" s="52">
        <v>44511</v>
      </c>
      <c r="F1728" s="73"/>
      <c r="G1728" s="51"/>
      <c r="H1728" s="65" t="str">
        <f>IFERROR(VLOOKUP(Abfalldokumentation!$B1728,Artikel!A:C,3,FALSE),Abfalldokumentation!$B1728)</f>
        <v>-</v>
      </c>
      <c r="I1728" s="96" t="str">
        <f>VLOOKUP(V1728,'Linien - BU'!A:B,2,FALSE)</f>
        <v>Rest</v>
      </c>
      <c r="J1728" s="97">
        <f t="shared" si="203"/>
        <v>8.5</v>
      </c>
      <c r="K1728" s="98">
        <f>Abfalldokumentation!$E1728</f>
        <v>44511</v>
      </c>
      <c r="L1728" s="97" t="str">
        <f>IFERROR(IF(AND(OR(Abfalldokumentation!$I1728="BU3",Abfalldokumentation!$I1728="Verkauf"),Abfalldokumentation!$N1728="Schimmel",Abfalldokumentation!$O1728="keinen Abnehmer/kein Schälpersonal"),"Div. Zipfel, ES ohne Verwendung",VLOOKUP(Abfalldokumentation!$M1728,Produktgruppen!A:B,2,FALSE)),"-")</f>
        <v>Rest</v>
      </c>
      <c r="M1728" s="99" t="str">
        <f>IFERROR(VLOOKUP(Abfalldokumentation!$W1728,Artikel!A:C,3,FALSE),Abfalldokumentation!$W1728)</f>
        <v>-</v>
      </c>
      <c r="N1728" s="99" t="str">
        <f>VLOOKUP(D1728,'Liste Gründe'!A:D,2,FALSE)</f>
        <v>Qualitätssicherung</v>
      </c>
      <c r="O1728" s="98" t="str">
        <f>IF(ISBLANK(F1728),VLOOKUP(Abfalldokumentation!$X1728,'Liste Gründe'!A:D,3,FALSE),F1728)</f>
        <v>Sensorik</v>
      </c>
      <c r="P1728" s="99" t="str">
        <f>IF(ISBLANK(Abfalldokumentation!$G1728),"-",Abfalldokumentation!$G1728)</f>
        <v>-</v>
      </c>
      <c r="Q1728" s="99">
        <f t="shared" si="204"/>
        <v>45</v>
      </c>
      <c r="R1728" s="100" t="str">
        <f t="shared" si="205"/>
        <v>Produkte</v>
      </c>
      <c r="S1728" s="100" t="str">
        <f t="shared" si="206"/>
        <v>BUs</v>
      </c>
      <c r="T1728" s="100" t="str">
        <f t="shared" si="207"/>
        <v>Symptome</v>
      </c>
      <c r="U1728" s="99" t="str">
        <f>IFERROR(VLOOKUP(Abfalldokumentation!$W1728,Kennzahlen!S:U,3,FALSE)*Abfalldokumentation!$J1728,"0")</f>
        <v>0</v>
      </c>
      <c r="V1728" s="99" t="str">
        <f>IF(ISBLANK(A1728),VLOOKUP(Abfalldokumentation!$W1728,'Linien - BU'!R:S,2,FALSE),A1728)</f>
        <v>QM</v>
      </c>
      <c r="W1728" s="95" t="str">
        <f t="shared" si="208"/>
        <v>-</v>
      </c>
      <c r="X1728" s="95">
        <f t="shared" si="209"/>
        <v>74</v>
      </c>
    </row>
    <row r="1729" spans="1:24" ht="30" customHeight="1" x14ac:dyDescent="0.25">
      <c r="A1729" s="56" t="s">
        <v>56</v>
      </c>
      <c r="B1729" s="57" t="s">
        <v>36</v>
      </c>
      <c r="C1729" s="57">
        <v>15</v>
      </c>
      <c r="D1729" s="57">
        <v>30</v>
      </c>
      <c r="E1729" s="58">
        <v>44511</v>
      </c>
      <c r="F1729" s="75"/>
      <c r="G1729" s="57"/>
      <c r="H1729" s="66" t="str">
        <f>IFERROR(VLOOKUP(Abfalldokumentation!$B1729,Artikel!A:C,3,FALSE),Abfalldokumentation!$B1729)</f>
        <v>-</v>
      </c>
      <c r="I1729" s="90" t="str">
        <f>VLOOKUP(V1729,'Linien - BU'!A:B,2,FALSE)</f>
        <v>BU3</v>
      </c>
      <c r="J1729" s="91">
        <f t="shared" si="203"/>
        <v>15</v>
      </c>
      <c r="K1729" s="92">
        <f>Abfalldokumentation!$E1729</f>
        <v>44511</v>
      </c>
      <c r="L1729" s="91" t="str">
        <f>IFERROR(IF(AND(OR(Abfalldokumentation!$I1729="BU3",Abfalldokumentation!$I1729="Verkauf"),Abfalldokumentation!$N1729="Schimmel",Abfalldokumentation!$O1729="keinen Abnehmer/kein Schälpersonal"),"Div. Zipfel, ES ohne Verwendung",VLOOKUP(Abfalldokumentation!$M1729,Produktgruppen!A:B,2,FALSE)),"-")</f>
        <v>Rest</v>
      </c>
      <c r="M1729" s="93" t="str">
        <f>IFERROR(VLOOKUP(Abfalldokumentation!$W1729,Artikel!A:C,3,FALSE),Abfalldokumentation!$W1729)</f>
        <v>-</v>
      </c>
      <c r="N1729" s="93" t="str">
        <f>VLOOKUP(D1729,'Liste Gründe'!A:D,2,FALSE)</f>
        <v>Linienbezogen</v>
      </c>
      <c r="O1729" s="92" t="str">
        <f>IF(ISBLANK(F1729),VLOOKUP(Abfalldokumentation!$X1729,'Liste Gründe'!A:D,3,FALSE),F1729)</f>
        <v>Maschinenabfall</v>
      </c>
      <c r="P1729" s="93" t="str">
        <f>IF(ISBLANK(Abfalldokumentation!$G1729),"-",Abfalldokumentation!$G1729)</f>
        <v>-</v>
      </c>
      <c r="Q1729" s="93">
        <f t="shared" si="204"/>
        <v>45</v>
      </c>
      <c r="R1729" s="94" t="str">
        <f t="shared" si="205"/>
        <v>Produkte</v>
      </c>
      <c r="S1729" s="94" t="str">
        <f t="shared" si="206"/>
        <v>BUs</v>
      </c>
      <c r="T1729" s="94" t="str">
        <f t="shared" si="207"/>
        <v>Symptome</v>
      </c>
      <c r="U1729" s="93" t="str">
        <f>IFERROR(VLOOKUP(Abfalldokumentation!$W1729,Kennzahlen!S:U,3,FALSE)*Abfalldokumentation!$J1729,"0")</f>
        <v>0</v>
      </c>
      <c r="V1729" s="93" t="str">
        <f>IF(ISBLANK(A1729),VLOOKUP(Abfalldokumentation!$W1729,'Linien - BU'!R:S,2,FALSE),A1729)</f>
        <v>WVP</v>
      </c>
      <c r="W1729" s="95" t="str">
        <f t="shared" si="208"/>
        <v>-</v>
      </c>
      <c r="X1729" s="95">
        <f t="shared" si="209"/>
        <v>30</v>
      </c>
    </row>
    <row r="1730" spans="1:24" ht="30" customHeight="1" x14ac:dyDescent="0.25">
      <c r="A1730" s="50" t="s">
        <v>348</v>
      </c>
      <c r="B1730" s="51" t="s">
        <v>36</v>
      </c>
      <c r="C1730" s="51">
        <v>20</v>
      </c>
      <c r="D1730" s="51">
        <v>10</v>
      </c>
      <c r="E1730" s="52">
        <v>44511</v>
      </c>
      <c r="F1730" s="73"/>
      <c r="G1730" s="51"/>
      <c r="H1730" s="65" t="str">
        <f>IFERROR(VLOOKUP(Abfalldokumentation!$B1730,Artikel!A:C,3,FALSE),Abfalldokumentation!$B1730)</f>
        <v>-</v>
      </c>
      <c r="I1730" s="96" t="str">
        <f>VLOOKUP(V1730,'Linien - BU'!A:B,2,FALSE)</f>
        <v>BU3</v>
      </c>
      <c r="J1730" s="97">
        <f t="shared" si="203"/>
        <v>20</v>
      </c>
      <c r="K1730" s="98">
        <f>Abfalldokumentation!$E1730</f>
        <v>44511</v>
      </c>
      <c r="L1730" s="97" t="str">
        <f>IFERROR(IF(AND(OR(Abfalldokumentation!$I1730="BU3",Abfalldokumentation!$I1730="Verkauf"),Abfalldokumentation!$N1730="Schimmel",Abfalldokumentation!$O1730="keinen Abnehmer/kein Schälpersonal"),"Div. Zipfel, ES ohne Verwendung",VLOOKUP(Abfalldokumentation!$M1730,Produktgruppen!A:B,2,FALSE)),"-")</f>
        <v>Rest</v>
      </c>
      <c r="M1730" s="99" t="str">
        <f>IFERROR(VLOOKUP(Abfalldokumentation!$W1730,Artikel!A:C,3,FALSE),Abfalldokumentation!$W1730)</f>
        <v>-</v>
      </c>
      <c r="N1730" s="99" t="str">
        <f>VLOOKUP(D1730,'Liste Gründe'!A:D,2,FALSE)</f>
        <v>Linienbezogen</v>
      </c>
      <c r="O1730" s="98" t="str">
        <f>IF(ISBLANK(F1730),VLOOKUP(Abfalldokumentation!$X1730,'Liste Gründe'!A:D,3,FALSE),F1730)</f>
        <v>Reinigung</v>
      </c>
      <c r="P1730" s="99" t="str">
        <f>IF(ISBLANK(Abfalldokumentation!$G1730),"-",Abfalldokumentation!$G1730)</f>
        <v>-</v>
      </c>
      <c r="Q1730" s="99">
        <f t="shared" si="204"/>
        <v>45</v>
      </c>
      <c r="R1730" s="100" t="str">
        <f t="shared" si="205"/>
        <v>Produkte</v>
      </c>
      <c r="S1730" s="100" t="str">
        <f t="shared" si="206"/>
        <v>BUs</v>
      </c>
      <c r="T1730" s="100" t="str">
        <f t="shared" si="207"/>
        <v>Symptome</v>
      </c>
      <c r="U1730" s="99" t="str">
        <f>IFERROR(VLOOKUP(Abfalldokumentation!$W1730,Kennzahlen!S:U,3,FALSE)*Abfalldokumentation!$J1730,"0")</f>
        <v>0</v>
      </c>
      <c r="V1730" s="99" t="str">
        <f>IF(ISBLANK(A1730),VLOOKUP(Abfalldokumentation!$W1730,'Linien - BU'!R:S,2,FALSE),A1730)</f>
        <v>L9</v>
      </c>
      <c r="W1730" s="95" t="str">
        <f t="shared" si="208"/>
        <v>-</v>
      </c>
      <c r="X1730" s="95">
        <f t="shared" si="209"/>
        <v>10</v>
      </c>
    </row>
    <row r="1731" spans="1:24" ht="30" customHeight="1" x14ac:dyDescent="0.25">
      <c r="A1731" s="56" t="s">
        <v>59</v>
      </c>
      <c r="B1731" s="57" t="s">
        <v>36</v>
      </c>
      <c r="C1731" s="57">
        <v>2</v>
      </c>
      <c r="D1731" s="57">
        <v>74</v>
      </c>
      <c r="E1731" s="58">
        <v>44511</v>
      </c>
      <c r="F1731" s="75"/>
      <c r="G1731" s="57"/>
      <c r="H1731" s="66" t="str">
        <f>IFERROR(VLOOKUP(Abfalldokumentation!$B1731,Artikel!A:C,3,FALSE),Abfalldokumentation!$B1731)</f>
        <v>-</v>
      </c>
      <c r="I1731" s="90" t="str">
        <f>VLOOKUP(V1731,'Linien - BU'!A:B,2,FALSE)</f>
        <v>Rest</v>
      </c>
      <c r="J1731" s="91">
        <f t="shared" si="203"/>
        <v>2</v>
      </c>
      <c r="K1731" s="92">
        <f>Abfalldokumentation!$E1731</f>
        <v>44511</v>
      </c>
      <c r="L1731" s="91" t="str">
        <f>IFERROR(IF(AND(OR(Abfalldokumentation!$I1731="BU3",Abfalldokumentation!$I1731="Verkauf"),Abfalldokumentation!$N1731="Schimmel",Abfalldokumentation!$O1731="keinen Abnehmer/kein Schälpersonal"),"Div. Zipfel, ES ohne Verwendung",VLOOKUP(Abfalldokumentation!$M1731,Produktgruppen!A:B,2,FALSE)),"-")</f>
        <v>Rest</v>
      </c>
      <c r="M1731" s="93" t="str">
        <f>IFERROR(VLOOKUP(Abfalldokumentation!$W1731,Artikel!A:C,3,FALSE),Abfalldokumentation!$W1731)</f>
        <v>-</v>
      </c>
      <c r="N1731" s="93" t="str">
        <f>VLOOKUP(D1731,'Liste Gründe'!A:D,2,FALSE)</f>
        <v>Qualitätssicherung</v>
      </c>
      <c r="O1731" s="92" t="str">
        <f>IF(ISBLANK(F1731),VLOOKUP(Abfalldokumentation!$X1731,'Liste Gründe'!A:D,3,FALSE),F1731)</f>
        <v>Sensorik</v>
      </c>
      <c r="P1731" s="93" t="str">
        <f>IF(ISBLANK(Abfalldokumentation!$G1731),"-",Abfalldokumentation!$G1731)</f>
        <v>-</v>
      </c>
      <c r="Q1731" s="93">
        <f t="shared" si="204"/>
        <v>45</v>
      </c>
      <c r="R1731" s="94" t="str">
        <f t="shared" si="205"/>
        <v>Produkte</v>
      </c>
      <c r="S1731" s="94" t="str">
        <f t="shared" si="206"/>
        <v>BUs</v>
      </c>
      <c r="T1731" s="94" t="str">
        <f t="shared" si="207"/>
        <v>Symptome</v>
      </c>
      <c r="U1731" s="93" t="str">
        <f>IFERROR(VLOOKUP(Abfalldokumentation!$W1731,Kennzahlen!S:U,3,FALSE)*Abfalldokumentation!$J1731,"0")</f>
        <v>0</v>
      </c>
      <c r="V1731" s="93" t="str">
        <f>IF(ISBLANK(A1731),VLOOKUP(Abfalldokumentation!$W1731,'Linien - BU'!R:S,2,FALSE),A1731)</f>
        <v>Labor</v>
      </c>
      <c r="W1731" s="95" t="str">
        <f t="shared" si="208"/>
        <v>-</v>
      </c>
      <c r="X1731" s="95">
        <f t="shared" si="209"/>
        <v>74</v>
      </c>
    </row>
    <row r="1732" spans="1:24" ht="30" customHeight="1" x14ac:dyDescent="0.25">
      <c r="A1732" s="50" t="s">
        <v>63</v>
      </c>
      <c r="B1732" s="51" t="s">
        <v>36</v>
      </c>
      <c r="C1732" s="51">
        <f>489-14*20</f>
        <v>209</v>
      </c>
      <c r="D1732" s="51">
        <v>30</v>
      </c>
      <c r="E1732" s="52">
        <v>44511</v>
      </c>
      <c r="F1732" s="73"/>
      <c r="G1732" s="51"/>
      <c r="H1732" s="65" t="str">
        <f>IFERROR(VLOOKUP(Abfalldokumentation!$B1732,Artikel!A:C,3,FALSE),Abfalldokumentation!$B1732)</f>
        <v>-</v>
      </c>
      <c r="I1732" s="96" t="str">
        <f>VLOOKUP(V1732,'Linien - BU'!A:B,2,FALSE)</f>
        <v>BU1</v>
      </c>
      <c r="J1732" s="97">
        <f t="shared" si="203"/>
        <v>209</v>
      </c>
      <c r="K1732" s="98">
        <f>Abfalldokumentation!$E1732</f>
        <v>44511</v>
      </c>
      <c r="L1732" s="97" t="str">
        <f>IFERROR(IF(AND(OR(Abfalldokumentation!$I1732="BU3",Abfalldokumentation!$I1732="Verkauf"),Abfalldokumentation!$N1732="Schimmel",Abfalldokumentation!$O1732="keinen Abnehmer/kein Schälpersonal"),"Div. Zipfel, ES ohne Verwendung",VLOOKUP(Abfalldokumentation!$M1732,Produktgruppen!A:B,2,FALSE)),"-")</f>
        <v>Rest</v>
      </c>
      <c r="M1732" s="99" t="str">
        <f>IFERROR(VLOOKUP(Abfalldokumentation!$W1732,Artikel!A:C,3,FALSE),Abfalldokumentation!$W1732)</f>
        <v>-</v>
      </c>
      <c r="N1732" s="99" t="str">
        <f>VLOOKUP(D1732,'Liste Gründe'!A:D,2,FALSE)</f>
        <v>Linienbezogen</v>
      </c>
      <c r="O1732" s="98" t="str">
        <f>IF(ISBLANK(F1732),VLOOKUP(Abfalldokumentation!$X1732,'Liste Gründe'!A:D,3,FALSE),F1732)</f>
        <v>Maschinenabfall</v>
      </c>
      <c r="P1732" s="99" t="str">
        <f>IF(ISBLANK(Abfalldokumentation!$G1732),"-",Abfalldokumentation!$G1732)</f>
        <v>-</v>
      </c>
      <c r="Q1732" s="99">
        <f t="shared" si="204"/>
        <v>45</v>
      </c>
      <c r="R1732" s="100" t="str">
        <f t="shared" si="205"/>
        <v>Produkte</v>
      </c>
      <c r="S1732" s="100" t="str">
        <f t="shared" si="206"/>
        <v>BUs</v>
      </c>
      <c r="T1732" s="100" t="str">
        <f t="shared" si="207"/>
        <v>Symptome</v>
      </c>
      <c r="U1732" s="99" t="str">
        <f>IFERROR(VLOOKUP(Abfalldokumentation!$W1732,Kennzahlen!S:U,3,FALSE)*Abfalldokumentation!$J1732,"0")</f>
        <v>0</v>
      </c>
      <c r="V1732" s="99" t="str">
        <f>IF(ISBLANK(A1732),VLOOKUP(Abfalldokumentation!$W1732,'Linien - BU'!R:S,2,FALSE),A1732)</f>
        <v>Abfüllung</v>
      </c>
      <c r="W1732" s="95" t="str">
        <f t="shared" si="208"/>
        <v>-</v>
      </c>
      <c r="X1732" s="95">
        <f t="shared" si="209"/>
        <v>30</v>
      </c>
    </row>
    <row r="1733" spans="1:24" ht="30" customHeight="1" x14ac:dyDescent="0.25">
      <c r="A1733" s="56" t="s">
        <v>59</v>
      </c>
      <c r="B1733" s="57" t="s">
        <v>36</v>
      </c>
      <c r="C1733" s="57">
        <v>110</v>
      </c>
      <c r="D1733" s="57">
        <v>73</v>
      </c>
      <c r="E1733" s="58">
        <v>44512</v>
      </c>
      <c r="F1733" s="75"/>
      <c r="G1733" s="57"/>
      <c r="H1733" s="66" t="str">
        <f>IFERROR(VLOOKUP(Abfalldokumentation!$B1733,Artikel!A:C,3,FALSE),Abfalldokumentation!$B1733)</f>
        <v>-</v>
      </c>
      <c r="I1733" s="90" t="str">
        <f>VLOOKUP(V1733,'Linien - BU'!A:B,2,FALSE)</f>
        <v>Rest</v>
      </c>
      <c r="J1733" s="91">
        <f t="shared" si="203"/>
        <v>110</v>
      </c>
      <c r="K1733" s="92">
        <f>Abfalldokumentation!$E1733</f>
        <v>44512</v>
      </c>
      <c r="L1733" s="91" t="str">
        <f>IFERROR(IF(AND(OR(Abfalldokumentation!$I1733="BU3",Abfalldokumentation!$I1733="Verkauf"),Abfalldokumentation!$N1733="Schimmel",Abfalldokumentation!$O1733="keinen Abnehmer/kein Schälpersonal"),"Div. Zipfel, ES ohne Verwendung",VLOOKUP(Abfalldokumentation!$M1733,Produktgruppen!A:B,2,FALSE)),"-")</f>
        <v>Rest</v>
      </c>
      <c r="M1733" s="93" t="str">
        <f>IFERROR(VLOOKUP(Abfalldokumentation!$W1733,Artikel!A:C,3,FALSE),Abfalldokumentation!$W1733)</f>
        <v>-</v>
      </c>
      <c r="N1733" s="93" t="str">
        <f>VLOOKUP(D1733,'Liste Gründe'!A:D,2,FALSE)</f>
        <v>Qualitätssicherung</v>
      </c>
      <c r="O1733" s="92" t="str">
        <f>IF(ISBLANK(F1733),VLOOKUP(Abfalldokumentation!$X1733,'Liste Gründe'!A:D,3,FALSE),F1733)</f>
        <v>Laborproben</v>
      </c>
      <c r="P1733" s="93" t="str">
        <f>IF(ISBLANK(Abfalldokumentation!$G1733),"-",Abfalldokumentation!$G1733)</f>
        <v>-</v>
      </c>
      <c r="Q1733" s="93">
        <f t="shared" si="204"/>
        <v>45</v>
      </c>
      <c r="R1733" s="94" t="str">
        <f t="shared" si="205"/>
        <v>Produkte</v>
      </c>
      <c r="S1733" s="94" t="str">
        <f t="shared" si="206"/>
        <v>BUs</v>
      </c>
      <c r="T1733" s="94" t="str">
        <f t="shared" si="207"/>
        <v>Symptome</v>
      </c>
      <c r="U1733" s="93" t="str">
        <f>IFERROR(VLOOKUP(Abfalldokumentation!$W1733,Kennzahlen!S:U,3,FALSE)*Abfalldokumentation!$J1733,"0")</f>
        <v>0</v>
      </c>
      <c r="V1733" s="93" t="str">
        <f>IF(ISBLANK(A1733),VLOOKUP(Abfalldokumentation!$W1733,'Linien - BU'!R:S,2,FALSE),A1733)</f>
        <v>Labor</v>
      </c>
      <c r="W1733" s="95" t="str">
        <f t="shared" si="208"/>
        <v>-</v>
      </c>
      <c r="X1733" s="95">
        <f t="shared" si="209"/>
        <v>73</v>
      </c>
    </row>
    <row r="1734" spans="1:24" ht="30" customHeight="1" x14ac:dyDescent="0.25">
      <c r="A1734" s="50" t="s">
        <v>59</v>
      </c>
      <c r="B1734" s="51" t="s">
        <v>36</v>
      </c>
      <c r="C1734" s="51">
        <v>15</v>
      </c>
      <c r="D1734" s="51">
        <v>71</v>
      </c>
      <c r="E1734" s="52">
        <v>44512</v>
      </c>
      <c r="F1734" s="73"/>
      <c r="G1734" s="51"/>
      <c r="H1734" s="65" t="str">
        <f>IFERROR(VLOOKUP(Abfalldokumentation!$B1734,Artikel!A:C,3,FALSE),Abfalldokumentation!$B1734)</f>
        <v>-</v>
      </c>
      <c r="I1734" s="96" t="str">
        <f>VLOOKUP(V1734,'Linien - BU'!A:B,2,FALSE)</f>
        <v>Rest</v>
      </c>
      <c r="J1734" s="97">
        <f t="shared" si="203"/>
        <v>15</v>
      </c>
      <c r="K1734" s="98">
        <f>Abfalldokumentation!$E1734</f>
        <v>44512</v>
      </c>
      <c r="L1734" s="97" t="str">
        <f>IFERROR(IF(AND(OR(Abfalldokumentation!$I1734="BU3",Abfalldokumentation!$I1734="Verkauf"),Abfalldokumentation!$N1734="Schimmel",Abfalldokumentation!$O1734="keinen Abnehmer/kein Schälpersonal"),"Div. Zipfel, ES ohne Verwendung",VLOOKUP(Abfalldokumentation!$M1734,Produktgruppen!A:B,2,FALSE)),"-")</f>
        <v>Rest</v>
      </c>
      <c r="M1734" s="99" t="str">
        <f>IFERROR(VLOOKUP(Abfalldokumentation!$W1734,Artikel!A:C,3,FALSE),Abfalldokumentation!$W1734)</f>
        <v>-</v>
      </c>
      <c r="N1734" s="99" t="str">
        <f>VLOOKUP(D1734,'Liste Gründe'!A:D,2,FALSE)</f>
        <v>Qualitätssicherung</v>
      </c>
      <c r="O1734" s="98" t="str">
        <f>IF(ISBLANK(F1734),VLOOKUP(Abfalldokumentation!$X1734,'Liste Gründe'!A:D,3,FALSE),F1734)</f>
        <v>Einwaage</v>
      </c>
      <c r="P1734" s="99" t="str">
        <f>IF(ISBLANK(Abfalldokumentation!$G1734),"-",Abfalldokumentation!$G1734)</f>
        <v>-</v>
      </c>
      <c r="Q1734" s="99">
        <f t="shared" si="204"/>
        <v>45</v>
      </c>
      <c r="R1734" s="100" t="str">
        <f t="shared" si="205"/>
        <v>Produkte</v>
      </c>
      <c r="S1734" s="100" t="str">
        <f t="shared" si="206"/>
        <v>BUs</v>
      </c>
      <c r="T1734" s="100" t="str">
        <f t="shared" si="207"/>
        <v>Symptome</v>
      </c>
      <c r="U1734" s="99" t="str">
        <f>IFERROR(VLOOKUP(Abfalldokumentation!$W1734,Kennzahlen!S:U,3,FALSE)*Abfalldokumentation!$J1734,"0")</f>
        <v>0</v>
      </c>
      <c r="V1734" s="99" t="str">
        <f>IF(ISBLANK(A1734),VLOOKUP(Abfalldokumentation!$W1734,'Linien - BU'!R:S,2,FALSE),A1734)</f>
        <v>Labor</v>
      </c>
      <c r="W1734" s="95" t="str">
        <f t="shared" si="208"/>
        <v>-</v>
      </c>
      <c r="X1734" s="95">
        <f t="shared" si="209"/>
        <v>71</v>
      </c>
    </row>
    <row r="1735" spans="1:24" ht="30" customHeight="1" x14ac:dyDescent="0.25">
      <c r="A1735" s="56" t="s">
        <v>56</v>
      </c>
      <c r="B1735" s="57" t="s">
        <v>36</v>
      </c>
      <c r="C1735" s="57">
        <v>30</v>
      </c>
      <c r="D1735" s="57">
        <v>61</v>
      </c>
      <c r="E1735" s="58">
        <v>44512</v>
      </c>
      <c r="F1735" s="75"/>
      <c r="G1735" s="57"/>
      <c r="H1735" s="66" t="str">
        <f>IFERROR(VLOOKUP(Abfalldokumentation!$B1735,Artikel!A:C,3,FALSE),Abfalldokumentation!$B1735)</f>
        <v>-</v>
      </c>
      <c r="I1735" s="90" t="str">
        <f>VLOOKUP(V1735,'Linien - BU'!A:B,2,FALSE)</f>
        <v>BU3</v>
      </c>
      <c r="J1735" s="91">
        <f t="shared" si="203"/>
        <v>30</v>
      </c>
      <c r="K1735" s="92">
        <f>Abfalldokumentation!$E1735</f>
        <v>44512</v>
      </c>
      <c r="L1735" s="91" t="str">
        <f>IFERROR(IF(AND(OR(Abfalldokumentation!$I1735="BU3",Abfalldokumentation!$I1735="Verkauf"),Abfalldokumentation!$N1735="Schimmel",Abfalldokumentation!$O1735="keinen Abnehmer/kein Schälpersonal"),"Div. Zipfel, ES ohne Verwendung",VLOOKUP(Abfalldokumentation!$M1735,Produktgruppen!A:B,2,FALSE)),"-")</f>
        <v>Rest</v>
      </c>
      <c r="M1735" s="93" t="str">
        <f>IFERROR(VLOOKUP(Abfalldokumentation!$W1735,Artikel!A:C,3,FALSE),Abfalldokumentation!$W1735)</f>
        <v>-</v>
      </c>
      <c r="N1735" s="93" t="str">
        <f>VLOOKUP(D1735,'Liste Gründe'!A:D,2,FALSE)</f>
        <v>keinen Verwendungszweck</v>
      </c>
      <c r="O1735" s="92" t="str">
        <f>IF(ISBLANK(F1735),VLOOKUP(Abfalldokumentation!$X1735,'Liste Gründe'!A:D,3,FALSE),F1735)</f>
        <v>keinen Verwendungszweck</v>
      </c>
      <c r="P1735" s="93" t="str">
        <f>IF(ISBLANK(Abfalldokumentation!$G1735),"-",Abfalldokumentation!$G1735)</f>
        <v>-</v>
      </c>
      <c r="Q1735" s="93">
        <f t="shared" si="204"/>
        <v>45</v>
      </c>
      <c r="R1735" s="94" t="str">
        <f t="shared" si="205"/>
        <v>Produkte</v>
      </c>
      <c r="S1735" s="94" t="str">
        <f t="shared" si="206"/>
        <v>BUs</v>
      </c>
      <c r="T1735" s="94" t="str">
        <f t="shared" si="207"/>
        <v>Symptome</v>
      </c>
      <c r="U1735" s="93" t="str">
        <f>IFERROR(VLOOKUP(Abfalldokumentation!$W1735,Kennzahlen!S:U,3,FALSE)*Abfalldokumentation!$J1735,"0")</f>
        <v>0</v>
      </c>
      <c r="V1735" s="93" t="str">
        <f>IF(ISBLANK(A1735),VLOOKUP(Abfalldokumentation!$W1735,'Linien - BU'!R:S,2,FALSE),A1735)</f>
        <v>WVP</v>
      </c>
      <c r="W1735" s="95" t="str">
        <f t="shared" si="208"/>
        <v>-</v>
      </c>
      <c r="X1735" s="95">
        <f t="shared" si="209"/>
        <v>61</v>
      </c>
    </row>
    <row r="1736" spans="1:24" ht="30" customHeight="1" x14ac:dyDescent="0.25">
      <c r="A1736" s="50" t="s">
        <v>140</v>
      </c>
      <c r="B1736" s="51" t="s">
        <v>16575</v>
      </c>
      <c r="C1736" s="51">
        <v>80</v>
      </c>
      <c r="D1736" s="51">
        <v>43</v>
      </c>
      <c r="E1736" s="52">
        <v>44512</v>
      </c>
      <c r="F1736" s="73"/>
      <c r="G1736" s="51"/>
      <c r="H1736" s="65" t="str">
        <f>IFERROR(VLOOKUP(Abfalldokumentation!$B1736,Artikel!A:C,3,FALSE),Abfalldokumentation!$B1736)</f>
        <v>Nüsse</v>
      </c>
      <c r="I1736" s="96" t="str">
        <f>VLOOKUP(V1736,'Linien - BU'!A:B,2,FALSE)</f>
        <v>Rest</v>
      </c>
      <c r="J1736" s="97">
        <f t="shared" si="203"/>
        <v>80</v>
      </c>
      <c r="K1736" s="98">
        <f>Abfalldokumentation!$E1736</f>
        <v>44512</v>
      </c>
      <c r="L1736" s="97" t="str">
        <f>IFERROR(IF(AND(OR(Abfalldokumentation!$I1736="BU3",Abfalldokumentation!$I1736="Verkauf"),Abfalldokumentation!$N1736="Schimmel",Abfalldokumentation!$O1736="keinen Abnehmer/kein Schälpersonal"),"Div. Zipfel, ES ohne Verwendung",VLOOKUP(Abfalldokumentation!$M1736,Produktgruppen!A:B,2,FALSE)),"-")</f>
        <v>-</v>
      </c>
      <c r="M1736" s="99" t="str">
        <f>IFERROR(VLOOKUP(Abfalldokumentation!$W1736,Artikel!A:C,3,FALSE),Abfalldokumentation!$W1736)</f>
        <v>Nüsse</v>
      </c>
      <c r="N1736" s="99" t="str">
        <f>VLOOKUP(D1736,'Liste Gründe'!A:D,2,FALSE)</f>
        <v>Qualitätsprobleme</v>
      </c>
      <c r="O1736" s="98" t="str">
        <f>IF(ISBLANK(F1736),VLOOKUP(Abfalldokumentation!$X1736,'Liste Gründe'!A:D,3,FALSE),F1736)</f>
        <v>Produkt durchwässert</v>
      </c>
      <c r="P1736" s="99" t="str">
        <f>IF(ISBLANK(Abfalldokumentation!$G1736),"-",Abfalldokumentation!$G1736)</f>
        <v>-</v>
      </c>
      <c r="Q1736" s="99">
        <f t="shared" si="204"/>
        <v>45</v>
      </c>
      <c r="R1736" s="100" t="str">
        <f t="shared" si="205"/>
        <v>Produkte</v>
      </c>
      <c r="S1736" s="100" t="str">
        <f t="shared" si="206"/>
        <v>BUs</v>
      </c>
      <c r="T1736" s="100" t="str">
        <f t="shared" si="207"/>
        <v>Symptome</v>
      </c>
      <c r="U1736" s="99" t="str">
        <f>IFERROR(VLOOKUP(Abfalldokumentation!$W1736,Kennzahlen!S:U,3,FALSE)*Abfalldokumentation!$J1736,"0")</f>
        <v>0</v>
      </c>
      <c r="V1736" s="99" t="str">
        <f>IF(ISBLANK(A1736),VLOOKUP(Abfalldokumentation!$W1736,'Linien - BU'!R:S,2,FALSE),A1736)</f>
        <v>QM</v>
      </c>
      <c r="W1736" s="95" t="str">
        <f t="shared" si="208"/>
        <v>Nüsse</v>
      </c>
      <c r="X1736" s="95">
        <f t="shared" si="209"/>
        <v>43</v>
      </c>
    </row>
    <row r="1737" spans="1:24" ht="30" customHeight="1" x14ac:dyDescent="0.25">
      <c r="A1737" s="56" t="s">
        <v>8</v>
      </c>
      <c r="B1737" s="57" t="s">
        <v>36</v>
      </c>
      <c r="C1737" s="57">
        <v>28</v>
      </c>
      <c r="D1737" s="57">
        <v>30</v>
      </c>
      <c r="E1737" s="58">
        <v>44512</v>
      </c>
      <c r="F1737" s="75"/>
      <c r="G1737" s="57"/>
      <c r="H1737" s="66" t="str">
        <f>IFERROR(VLOOKUP(Abfalldokumentation!$B1737,Artikel!A:C,3,FALSE),Abfalldokumentation!$B1737)</f>
        <v>-</v>
      </c>
      <c r="I1737" s="90" t="str">
        <f>VLOOKUP(V1737,'Linien - BU'!A:B,2,FALSE)</f>
        <v>BU3</v>
      </c>
      <c r="J1737" s="91">
        <f t="shared" si="203"/>
        <v>28</v>
      </c>
      <c r="K1737" s="92">
        <f>Abfalldokumentation!$E1737</f>
        <v>44512</v>
      </c>
      <c r="L1737" s="91" t="str">
        <f>IFERROR(IF(AND(OR(Abfalldokumentation!$I1737="BU3",Abfalldokumentation!$I1737="Verkauf"),Abfalldokumentation!$N1737="Schimmel",Abfalldokumentation!$O1737="keinen Abnehmer/kein Schälpersonal"),"Div. Zipfel, ES ohne Verwendung",VLOOKUP(Abfalldokumentation!$M1737,Produktgruppen!A:B,2,FALSE)),"-")</f>
        <v>Rest</v>
      </c>
      <c r="M1737" s="93" t="str">
        <f>IFERROR(VLOOKUP(Abfalldokumentation!$W1737,Artikel!A:C,3,FALSE),Abfalldokumentation!$W1737)</f>
        <v>-</v>
      </c>
      <c r="N1737" s="93" t="str">
        <f>VLOOKUP(D1737,'Liste Gründe'!A:D,2,FALSE)</f>
        <v>Linienbezogen</v>
      </c>
      <c r="O1737" s="92" t="str">
        <f>IF(ISBLANK(F1737),VLOOKUP(Abfalldokumentation!$X1737,'Liste Gründe'!A:D,3,FALSE),F1737)</f>
        <v>Maschinenabfall</v>
      </c>
      <c r="P1737" s="93" t="str">
        <f>IF(ISBLANK(Abfalldokumentation!$G1737),"-",Abfalldokumentation!$G1737)</f>
        <v>-</v>
      </c>
      <c r="Q1737" s="93">
        <f t="shared" si="204"/>
        <v>45</v>
      </c>
      <c r="R1737" s="94" t="str">
        <f t="shared" si="205"/>
        <v>Produkte</v>
      </c>
      <c r="S1737" s="94" t="str">
        <f t="shared" si="206"/>
        <v>BUs</v>
      </c>
      <c r="T1737" s="94" t="str">
        <f t="shared" si="207"/>
        <v>Symptome</v>
      </c>
      <c r="U1737" s="93" t="str">
        <f>IFERROR(VLOOKUP(Abfalldokumentation!$W1737,Kennzahlen!S:U,3,FALSE)*Abfalldokumentation!$J1737,"0")</f>
        <v>0</v>
      </c>
      <c r="V1737" s="93" t="str">
        <f>IF(ISBLANK(A1737),VLOOKUP(Abfalldokumentation!$W1737,'Linien - BU'!R:S,2,FALSE),A1737)</f>
        <v>BU3</v>
      </c>
      <c r="W1737" s="95" t="str">
        <f t="shared" si="208"/>
        <v>-</v>
      </c>
      <c r="X1737" s="95">
        <f t="shared" si="209"/>
        <v>30</v>
      </c>
    </row>
    <row r="1738" spans="1:24" ht="30" customHeight="1" x14ac:dyDescent="0.25">
      <c r="A1738" s="50" t="s">
        <v>9</v>
      </c>
      <c r="B1738" s="51" t="s">
        <v>36</v>
      </c>
      <c r="C1738" s="51">
        <f>44-8+19</f>
        <v>55</v>
      </c>
      <c r="D1738" s="51">
        <v>30</v>
      </c>
      <c r="E1738" s="52">
        <v>44512</v>
      </c>
      <c r="F1738" s="73"/>
      <c r="G1738" s="51"/>
      <c r="H1738" s="65" t="str">
        <f>IFERROR(VLOOKUP(Abfalldokumentation!$B1738,Artikel!A:C,3,FALSE),Abfalldokumentation!$B1738)</f>
        <v>-</v>
      </c>
      <c r="I1738" s="96" t="str">
        <f>VLOOKUP(V1738,'Linien - BU'!A:B,2,FALSE)</f>
        <v>BU4</v>
      </c>
      <c r="J1738" s="97">
        <f t="shared" si="203"/>
        <v>55</v>
      </c>
      <c r="K1738" s="98">
        <f>Abfalldokumentation!$E1738</f>
        <v>44512</v>
      </c>
      <c r="L1738" s="97" t="str">
        <f>IFERROR(IF(AND(OR(Abfalldokumentation!$I1738="BU3",Abfalldokumentation!$I1738="Verkauf"),Abfalldokumentation!$N1738="Schimmel",Abfalldokumentation!$O1738="keinen Abnehmer/kein Schälpersonal"),"Div. Zipfel, ES ohne Verwendung",VLOOKUP(Abfalldokumentation!$M1738,Produktgruppen!A:B,2,FALSE)),"-")</f>
        <v>Rest</v>
      </c>
      <c r="M1738" s="99" t="str">
        <f>IFERROR(VLOOKUP(Abfalldokumentation!$W1738,Artikel!A:C,3,FALSE),Abfalldokumentation!$W1738)</f>
        <v>-</v>
      </c>
      <c r="N1738" s="99" t="str">
        <f>VLOOKUP(D1738,'Liste Gründe'!A:D,2,FALSE)</f>
        <v>Linienbezogen</v>
      </c>
      <c r="O1738" s="98" t="str">
        <f>IF(ISBLANK(F1738),VLOOKUP(Abfalldokumentation!$X1738,'Liste Gründe'!A:D,3,FALSE),F1738)</f>
        <v>Maschinenabfall</v>
      </c>
      <c r="P1738" s="99" t="str">
        <f>IF(ISBLANK(Abfalldokumentation!$G1738),"-",Abfalldokumentation!$G1738)</f>
        <v>-</v>
      </c>
      <c r="Q1738" s="99">
        <f t="shared" si="204"/>
        <v>45</v>
      </c>
      <c r="R1738" s="100" t="str">
        <f t="shared" si="205"/>
        <v>Produkte</v>
      </c>
      <c r="S1738" s="100" t="str">
        <f t="shared" si="206"/>
        <v>BUs</v>
      </c>
      <c r="T1738" s="100" t="str">
        <f t="shared" si="207"/>
        <v>Symptome</v>
      </c>
      <c r="U1738" s="99" t="str">
        <f>IFERROR(VLOOKUP(Abfalldokumentation!$W1738,Kennzahlen!S:U,3,FALSE)*Abfalldokumentation!$J1738,"0")</f>
        <v>0</v>
      </c>
      <c r="V1738" s="99" t="str">
        <f>IF(ISBLANK(A1738),VLOOKUP(Abfalldokumentation!$W1738,'Linien - BU'!R:S,2,FALSE),A1738)</f>
        <v>BU4</v>
      </c>
      <c r="W1738" s="95" t="str">
        <f t="shared" si="208"/>
        <v>-</v>
      </c>
      <c r="X1738" s="95">
        <f t="shared" si="209"/>
        <v>30</v>
      </c>
    </row>
    <row r="1739" spans="1:24" ht="30" customHeight="1" x14ac:dyDescent="0.25">
      <c r="A1739" s="56" t="s">
        <v>8</v>
      </c>
      <c r="B1739" s="57">
        <v>29501003</v>
      </c>
      <c r="C1739" s="57">
        <v>161</v>
      </c>
      <c r="D1739" s="57">
        <v>81</v>
      </c>
      <c r="E1739" s="58">
        <v>44512</v>
      </c>
      <c r="F1739" s="75"/>
      <c r="G1739" s="57"/>
      <c r="H1739" s="66" t="str">
        <f>IFERROR(VLOOKUP(Abfalldokumentation!$B1739,Artikel!A:C,3,FALSE),Abfalldokumentation!$B1739)</f>
        <v>ABS CHED-PF-KRÄUK gemis</v>
      </c>
      <c r="I1739" s="90" t="str">
        <f>VLOOKUP(V1739,'Linien - BU'!A:B,2,FALSE)</f>
        <v>BU3</v>
      </c>
      <c r="J1739" s="91">
        <f t="shared" si="203"/>
        <v>161</v>
      </c>
      <c r="K1739" s="92">
        <f>Abfalldokumentation!$E1739</f>
        <v>44512</v>
      </c>
      <c r="L1739" s="91" t="str">
        <f>IFERROR(IF(AND(OR(Abfalldokumentation!$I1739="BU3",Abfalldokumentation!$I1739="Verkauf"),Abfalldokumentation!$N1739="Schimmel",Abfalldokumentation!$O1739="keinen Abnehmer/kein Schälpersonal"),"Div. Zipfel, ES ohne Verwendung",VLOOKUP(Abfalldokumentation!$M1739,Produktgruppen!A:B,2,FALSE)),"-")</f>
        <v>ABS</v>
      </c>
      <c r="M1739" s="93" t="str">
        <f>IFERROR(VLOOKUP(Abfalldokumentation!$W1739,Artikel!A:C,3,FALSE),Abfalldokumentation!$W1739)</f>
        <v>ABS CHED-PF-KRÄUK gemis</v>
      </c>
      <c r="N1739" s="93" t="str">
        <f>VLOOKUP(D1739,'Liste Gründe'!A:D,2,FALSE)</f>
        <v>Linienbezogen</v>
      </c>
      <c r="O1739" s="92" t="str">
        <f>IF(ISBLANK(F1739),VLOOKUP(Abfalldokumentation!$X1739,'Liste Gründe'!A:D,3,FALSE),F1739)</f>
        <v>gemischtes Produkt</v>
      </c>
      <c r="P1739" s="93" t="str">
        <f>IF(ISBLANK(Abfalldokumentation!$G1739),"-",Abfalldokumentation!$G1739)</f>
        <v>-</v>
      </c>
      <c r="Q1739" s="93">
        <f t="shared" si="204"/>
        <v>45</v>
      </c>
      <c r="R1739" s="94" t="str">
        <f t="shared" si="205"/>
        <v>Produkte</v>
      </c>
      <c r="S1739" s="94" t="str">
        <f t="shared" si="206"/>
        <v>BUs</v>
      </c>
      <c r="T1739" s="94" t="str">
        <f t="shared" si="207"/>
        <v>Symptome</v>
      </c>
      <c r="U1739" s="93">
        <f>IFERROR(VLOOKUP(Abfalldokumentation!$W1739,Kennzahlen!S:U,3,FALSE)*Abfalldokumentation!$J1739,"0")</f>
        <v>161</v>
      </c>
      <c r="V1739" s="93" t="str">
        <f>IF(ISBLANK(A1739),VLOOKUP(Abfalldokumentation!$W1739,'Linien - BU'!R:S,2,FALSE),A1739)</f>
        <v>BU3</v>
      </c>
      <c r="W1739" s="95">
        <f t="shared" si="208"/>
        <v>29501003</v>
      </c>
      <c r="X1739" s="95">
        <f t="shared" si="209"/>
        <v>81</v>
      </c>
    </row>
    <row r="1740" spans="1:24" ht="30" customHeight="1" x14ac:dyDescent="0.25">
      <c r="A1740" s="50" t="s">
        <v>8</v>
      </c>
      <c r="B1740" s="51" t="s">
        <v>36</v>
      </c>
      <c r="C1740" s="51">
        <v>31</v>
      </c>
      <c r="D1740" s="51">
        <v>30</v>
      </c>
      <c r="E1740" s="52">
        <v>44512</v>
      </c>
      <c r="F1740" s="73"/>
      <c r="G1740" s="51"/>
      <c r="H1740" s="65" t="str">
        <f>IFERROR(VLOOKUP(Abfalldokumentation!$B1740,Artikel!A:C,3,FALSE),Abfalldokumentation!$B1740)</f>
        <v>-</v>
      </c>
      <c r="I1740" s="96" t="str">
        <f>VLOOKUP(V1740,'Linien - BU'!A:B,2,FALSE)</f>
        <v>BU3</v>
      </c>
      <c r="J1740" s="97">
        <f t="shared" si="203"/>
        <v>31</v>
      </c>
      <c r="K1740" s="98">
        <f>Abfalldokumentation!$E1740</f>
        <v>44512</v>
      </c>
      <c r="L1740" s="97" t="str">
        <f>IFERROR(IF(AND(OR(Abfalldokumentation!$I1740="BU3",Abfalldokumentation!$I1740="Verkauf"),Abfalldokumentation!$N1740="Schimmel",Abfalldokumentation!$O1740="keinen Abnehmer/kein Schälpersonal"),"Div. Zipfel, ES ohne Verwendung",VLOOKUP(Abfalldokumentation!$M1740,Produktgruppen!A:B,2,FALSE)),"-")</f>
        <v>Rest</v>
      </c>
      <c r="M1740" s="99" t="str">
        <f>IFERROR(VLOOKUP(Abfalldokumentation!$W1740,Artikel!A:C,3,FALSE),Abfalldokumentation!$W1740)</f>
        <v>-</v>
      </c>
      <c r="N1740" s="99" t="str">
        <f>VLOOKUP(D1740,'Liste Gründe'!A:D,2,FALSE)</f>
        <v>Linienbezogen</v>
      </c>
      <c r="O1740" s="98" t="str">
        <f>IF(ISBLANK(F1740),VLOOKUP(Abfalldokumentation!$X1740,'Liste Gründe'!A:D,3,FALSE),F1740)</f>
        <v>Maschinenabfall</v>
      </c>
      <c r="P1740" s="99" t="str">
        <f>IF(ISBLANK(Abfalldokumentation!$G1740),"-",Abfalldokumentation!$G1740)</f>
        <v>-</v>
      </c>
      <c r="Q1740" s="99">
        <f t="shared" si="204"/>
        <v>45</v>
      </c>
      <c r="R1740" s="100" t="str">
        <f t="shared" si="205"/>
        <v>Produkte</v>
      </c>
      <c r="S1740" s="100" t="str">
        <f t="shared" si="206"/>
        <v>BUs</v>
      </c>
      <c r="T1740" s="100" t="str">
        <f t="shared" si="207"/>
        <v>Symptome</v>
      </c>
      <c r="U1740" s="99" t="str">
        <f>IFERROR(VLOOKUP(Abfalldokumentation!$W1740,Kennzahlen!S:U,3,FALSE)*Abfalldokumentation!$J1740,"0")</f>
        <v>0</v>
      </c>
      <c r="V1740" s="99" t="str">
        <f>IF(ISBLANK(A1740),VLOOKUP(Abfalldokumentation!$W1740,'Linien - BU'!R:S,2,FALSE),A1740)</f>
        <v>BU3</v>
      </c>
      <c r="W1740" s="95" t="str">
        <f t="shared" si="208"/>
        <v>-</v>
      </c>
      <c r="X1740" s="95">
        <f t="shared" si="209"/>
        <v>30</v>
      </c>
    </row>
    <row r="1741" spans="1:24" ht="30" customHeight="1" x14ac:dyDescent="0.25">
      <c r="A1741" s="56" t="s">
        <v>127</v>
      </c>
      <c r="B1741" s="57">
        <v>29501017</v>
      </c>
      <c r="C1741" s="57">
        <v>13</v>
      </c>
      <c r="D1741" s="57">
        <v>30</v>
      </c>
      <c r="E1741" s="58">
        <v>44512</v>
      </c>
      <c r="F1741" s="75"/>
      <c r="G1741" s="57"/>
      <c r="H1741" s="66" t="str">
        <f>IFERROR(VLOOKUP(Abfalldokumentation!$B1741,Artikel!A:C,3,FALSE),Abfalldokumentation!$B1741)</f>
        <v>ABS Pfeffer-Bruch</v>
      </c>
      <c r="I1741" s="90" t="str">
        <f>VLOOKUP(V1741,'Linien - BU'!A:B,2,FALSE)</f>
        <v>BU1</v>
      </c>
      <c r="J1741" s="91">
        <f t="shared" si="203"/>
        <v>13</v>
      </c>
      <c r="K1741" s="92">
        <f>Abfalldokumentation!$E1741</f>
        <v>44512</v>
      </c>
      <c r="L1741" s="91" t="str">
        <f>IFERROR(IF(AND(OR(Abfalldokumentation!$I1741="BU3",Abfalldokumentation!$I1741="Verkauf"),Abfalldokumentation!$N1741="Schimmel",Abfalldokumentation!$O1741="keinen Abnehmer/kein Schälpersonal"),"Div. Zipfel, ES ohne Verwendung",VLOOKUP(Abfalldokumentation!$M1741,Produktgruppen!A:B,2,FALSE)),"-")</f>
        <v>ABS</v>
      </c>
      <c r="M1741" s="93" t="str">
        <f>IFERROR(VLOOKUP(Abfalldokumentation!$W1741,Artikel!A:C,3,FALSE),Abfalldokumentation!$W1741)</f>
        <v>ABS Pfeffer-Bruch</v>
      </c>
      <c r="N1741" s="93" t="str">
        <f>VLOOKUP(D1741,'Liste Gründe'!A:D,2,FALSE)</f>
        <v>Linienbezogen</v>
      </c>
      <c r="O1741" s="92" t="str">
        <f>IF(ISBLANK(F1741),VLOOKUP(Abfalldokumentation!$X1741,'Liste Gründe'!A:D,3,FALSE),F1741)</f>
        <v>Maschinenabfall</v>
      </c>
      <c r="P1741" s="93" t="str">
        <f>IF(ISBLANK(Abfalldokumentation!$G1741),"-",Abfalldokumentation!$G1741)</f>
        <v>-</v>
      </c>
      <c r="Q1741" s="93">
        <f t="shared" si="204"/>
        <v>45</v>
      </c>
      <c r="R1741" s="94" t="str">
        <f t="shared" si="205"/>
        <v>Produkte</v>
      </c>
      <c r="S1741" s="94" t="str">
        <f t="shared" si="206"/>
        <v>BUs</v>
      </c>
      <c r="T1741" s="94" t="str">
        <f t="shared" si="207"/>
        <v>Symptome</v>
      </c>
      <c r="U1741" s="93">
        <f>IFERROR(VLOOKUP(Abfalldokumentation!$W1741,Kennzahlen!S:U,3,FALSE)*Abfalldokumentation!$J1741,"0")</f>
        <v>1.3000000000000002E-3</v>
      </c>
      <c r="V1741" s="93" t="str">
        <f>IF(ISBLANK(A1741),VLOOKUP(Abfalldokumentation!$W1741,'Linien - BU'!R:S,2,FALSE),A1741)</f>
        <v>Strudelline</v>
      </c>
      <c r="W1741" s="95">
        <f t="shared" si="208"/>
        <v>29501017</v>
      </c>
      <c r="X1741" s="95">
        <f t="shared" si="209"/>
        <v>30</v>
      </c>
    </row>
    <row r="1742" spans="1:24" ht="30" customHeight="1" x14ac:dyDescent="0.25">
      <c r="A1742" s="50">
        <v>3100</v>
      </c>
      <c r="B1742" s="51">
        <v>31900002</v>
      </c>
      <c r="C1742" s="51">
        <v>40</v>
      </c>
      <c r="D1742" s="51">
        <v>20</v>
      </c>
      <c r="E1742" s="52">
        <v>44512</v>
      </c>
      <c r="F1742" s="73"/>
      <c r="G1742" s="51"/>
      <c r="H1742" s="65" t="str">
        <f>IFERROR(VLOOKUP(Abfalldokumentation!$B1742,Artikel!A:C,3,FALSE),Abfalldokumentation!$B1742)</f>
        <v>VEG-SCH WÜRZIG  7,2KG</v>
      </c>
      <c r="I1742" s="96" t="str">
        <f>VLOOKUP(V1742,'Linien - BU'!A:B,2,FALSE)</f>
        <v>BU1</v>
      </c>
      <c r="J1742" s="97">
        <f t="shared" si="203"/>
        <v>40</v>
      </c>
      <c r="K1742" s="98">
        <f>Abfalldokumentation!$E1742</f>
        <v>44512</v>
      </c>
      <c r="L1742" s="97" t="str">
        <f>IFERROR(IF(AND(OR(Abfalldokumentation!$I1742="BU3",Abfalldokumentation!$I1742="Verkauf"),Abfalldokumentation!$N1742="Schimmel",Abfalldokumentation!$O1742="keinen Abnehmer/kein Schälpersonal"),"Div. Zipfel, ES ohne Verwendung",VLOOKUP(Abfalldokumentation!$M1742,Produktgruppen!A:B,2,FALSE)),"-")</f>
        <v>vegan</v>
      </c>
      <c r="M1742" s="99" t="str">
        <f>IFERROR(VLOOKUP(Abfalldokumentation!$W1742,Artikel!A:C,3,FALSE),Abfalldokumentation!$W1742)</f>
        <v>VEG-SCH WÜRZIG  7,2KG</v>
      </c>
      <c r="N1742" s="99" t="str">
        <f>VLOOKUP(D1742,'Liste Gründe'!A:D,2,FALSE)</f>
        <v>Linienbezogen</v>
      </c>
      <c r="O1742" s="98" t="str">
        <f>IF(ISBLANK(F1742),VLOOKUP(Abfalldokumentation!$X1742,'Liste Gründe'!A:D,3,FALSE),F1742)</f>
        <v>Füllkopf tropft (vegan)</v>
      </c>
      <c r="P1742" s="99" t="str">
        <f>IF(ISBLANK(Abfalldokumentation!$G1742),"-",Abfalldokumentation!$G1742)</f>
        <v>-</v>
      </c>
      <c r="Q1742" s="99">
        <f t="shared" si="204"/>
        <v>45</v>
      </c>
      <c r="R1742" s="100" t="str">
        <f t="shared" si="205"/>
        <v>Produkte</v>
      </c>
      <c r="S1742" s="100" t="str">
        <f t="shared" si="206"/>
        <v>BUs</v>
      </c>
      <c r="T1742" s="100" t="str">
        <f t="shared" si="207"/>
        <v>Symptome</v>
      </c>
      <c r="U1742" s="99">
        <f>IFERROR(VLOOKUP(Abfalldokumentation!$W1742,Kennzahlen!S:U,3,FALSE)*Abfalldokumentation!$J1742,"0")</f>
        <v>719.59199999999998</v>
      </c>
      <c r="V1742" s="99">
        <f>IF(ISBLANK(A1742),VLOOKUP(Abfalldokumentation!$W1742,'Linien - BU'!R:S,2,FALSE),A1742)</f>
        <v>3100</v>
      </c>
      <c r="W1742" s="95">
        <f t="shared" si="208"/>
        <v>31900002</v>
      </c>
      <c r="X1742" s="95">
        <f t="shared" si="209"/>
        <v>20</v>
      </c>
    </row>
    <row r="1743" spans="1:24" ht="30" customHeight="1" x14ac:dyDescent="0.25">
      <c r="A1743" s="56">
        <v>3020</v>
      </c>
      <c r="B1743" s="57">
        <v>32000002</v>
      </c>
      <c r="C1743" s="57">
        <v>20</v>
      </c>
      <c r="D1743" s="57">
        <v>10</v>
      </c>
      <c r="E1743" s="58">
        <v>44512</v>
      </c>
      <c r="F1743" s="75"/>
      <c r="G1743" s="57"/>
      <c r="H1743" s="66" t="str">
        <f>IFERROR(VLOOKUP(Abfalldokumentation!$B1743,Artikel!A:C,3,FALSE),Abfalldokumentation!$B1743)</f>
        <v>Gouda Riemen geräuchert</v>
      </c>
      <c r="I1743" s="90" t="str">
        <f>VLOOKUP(V1743,'Linien - BU'!A:B,2,FALSE)</f>
        <v>BU1</v>
      </c>
      <c r="J1743" s="91">
        <f t="shared" si="203"/>
        <v>20</v>
      </c>
      <c r="K1743" s="92">
        <f>Abfalldokumentation!$E1743</f>
        <v>44512</v>
      </c>
      <c r="L1743" s="91" t="str">
        <f>IFERROR(IF(AND(OR(Abfalldokumentation!$I1743="BU3",Abfalldokumentation!$I1743="Verkauf"),Abfalldokumentation!$N1743="Schimmel",Abfalldokumentation!$O1743="keinen Abnehmer/kein Schälpersonal"),"Div. Zipfel, ES ohne Verwendung",VLOOKUP(Abfalldokumentation!$M1743,Produktgruppen!A:B,2,FALSE)),"-")</f>
        <v>-</v>
      </c>
      <c r="M1743" s="93" t="str">
        <f>IFERROR(VLOOKUP(Abfalldokumentation!$W1743,Artikel!A:C,3,FALSE),Abfalldokumentation!$W1743)</f>
        <v>Gouda Riemen geräuchert</v>
      </c>
      <c r="N1743" s="93" t="str">
        <f>VLOOKUP(D1743,'Liste Gründe'!A:D,2,FALSE)</f>
        <v>Linienbezogen</v>
      </c>
      <c r="O1743" s="92" t="str">
        <f>IF(ISBLANK(F1743),VLOOKUP(Abfalldokumentation!$X1743,'Liste Gründe'!A:D,3,FALSE),F1743)</f>
        <v>Reinigung</v>
      </c>
      <c r="P1743" s="93" t="str">
        <f>IF(ISBLANK(Abfalldokumentation!$G1743),"-",Abfalldokumentation!$G1743)</f>
        <v>-</v>
      </c>
      <c r="Q1743" s="93">
        <f t="shared" si="204"/>
        <v>45</v>
      </c>
      <c r="R1743" s="94" t="str">
        <f t="shared" si="205"/>
        <v>Produkte</v>
      </c>
      <c r="S1743" s="94" t="str">
        <f t="shared" si="206"/>
        <v>BUs</v>
      </c>
      <c r="T1743" s="94" t="str">
        <f t="shared" si="207"/>
        <v>Symptome</v>
      </c>
      <c r="U1743" s="93" t="str">
        <f>IFERROR(VLOOKUP(Abfalldokumentation!$W1743,Kennzahlen!S:U,3,FALSE)*Abfalldokumentation!$J1743,"0")</f>
        <v>0</v>
      </c>
      <c r="V1743" s="93">
        <f>IF(ISBLANK(A1743),VLOOKUP(Abfalldokumentation!$W1743,'Linien - BU'!R:S,2,FALSE),A1743)</f>
        <v>3020</v>
      </c>
      <c r="W1743" s="95">
        <f t="shared" si="208"/>
        <v>32000002</v>
      </c>
      <c r="X1743" s="95">
        <f t="shared" si="209"/>
        <v>10</v>
      </c>
    </row>
    <row r="1744" spans="1:24" ht="30" customHeight="1" x14ac:dyDescent="0.25">
      <c r="A1744" s="50" t="s">
        <v>14985</v>
      </c>
      <c r="B1744" s="51">
        <v>32000049</v>
      </c>
      <c r="C1744" s="51">
        <v>180</v>
      </c>
      <c r="D1744" s="51">
        <v>34</v>
      </c>
      <c r="E1744" s="52">
        <v>44512</v>
      </c>
      <c r="F1744" s="73"/>
      <c r="G1744" s="51"/>
      <c r="H1744" s="65" t="str">
        <f>IFERROR(VLOOKUP(Abfalldokumentation!$B1744,Artikel!A:C,3,FALSE),Abfalldokumentation!$B1744)</f>
        <v>GRW NATUR 7,2KG</v>
      </c>
      <c r="I1744" s="96" t="str">
        <f>VLOOKUP(V1744,'Linien - BU'!A:B,2,FALSE)</f>
        <v>BU1</v>
      </c>
      <c r="J1744" s="97">
        <f t="shared" si="203"/>
        <v>180</v>
      </c>
      <c r="K1744" s="98">
        <f>Abfalldokumentation!$E1744</f>
        <v>44512</v>
      </c>
      <c r="L1744" s="97" t="str">
        <f>IFERROR(IF(AND(OR(Abfalldokumentation!$I1744="BU3",Abfalldokumentation!$I1744="Verkauf"),Abfalldokumentation!$N1744="Schimmel",Abfalldokumentation!$O1744="keinen Abnehmer/kein Schälpersonal"),"Div. Zipfel, ES ohne Verwendung",VLOOKUP(Abfalldokumentation!$M1744,Produktgruppen!A:B,2,FALSE)),"-")</f>
        <v>RW</v>
      </c>
      <c r="M1744" s="99" t="str">
        <f>IFERROR(VLOOKUP(Abfalldokumentation!$W1744,Artikel!A:C,3,FALSE),Abfalldokumentation!$W1744)</f>
        <v>GRW NATUR 7,2KG</v>
      </c>
      <c r="N1744" s="99" t="str">
        <f>VLOOKUP(D1744,'Liste Gründe'!A:D,2,FALSE)</f>
        <v>Linienbezogen</v>
      </c>
      <c r="O1744" s="98" t="str">
        <f>IF(ISBLANK(F1744),VLOOKUP(Abfalldokumentation!$X1744,'Liste Gründe'!A:D,3,FALSE),F1744)</f>
        <v>Darm geplatzt</v>
      </c>
      <c r="P1744" s="99" t="str">
        <f>IF(ISBLANK(Abfalldokumentation!$G1744),"-",Abfalldokumentation!$G1744)</f>
        <v>-</v>
      </c>
      <c r="Q1744" s="99">
        <f t="shared" si="204"/>
        <v>45</v>
      </c>
      <c r="R1744" s="100" t="str">
        <f t="shared" si="205"/>
        <v>Produkte</v>
      </c>
      <c r="S1744" s="100" t="str">
        <f t="shared" si="206"/>
        <v>BUs</v>
      </c>
      <c r="T1744" s="100" t="str">
        <f t="shared" si="207"/>
        <v>Symptome</v>
      </c>
      <c r="U1744" s="99" t="str">
        <f>IFERROR(VLOOKUP(Abfalldokumentation!$W1744,Kennzahlen!S:U,3,FALSE)*Abfalldokumentation!$J1744,"0")</f>
        <v>0</v>
      </c>
      <c r="V1744" s="99" t="str">
        <f>IF(ISBLANK(A1744),VLOOKUP(Abfalldokumentation!$W1744,'Linien - BU'!R:S,2,FALSE),A1744)</f>
        <v>Mischer 2</v>
      </c>
      <c r="W1744" s="95">
        <f t="shared" si="208"/>
        <v>32000049</v>
      </c>
      <c r="X1744" s="95">
        <f t="shared" si="209"/>
        <v>34</v>
      </c>
    </row>
    <row r="1745" spans="1:24" ht="30" customHeight="1" x14ac:dyDescent="0.25">
      <c r="A1745" s="56">
        <v>3020</v>
      </c>
      <c r="B1745" s="57">
        <v>32000106</v>
      </c>
      <c r="C1745" s="57">
        <v>40</v>
      </c>
      <c r="D1745" s="57">
        <v>34</v>
      </c>
      <c r="E1745" s="58">
        <v>44512</v>
      </c>
      <c r="F1745" s="75"/>
      <c r="G1745" s="57"/>
      <c r="H1745" s="66" t="str">
        <f>IFERROR(VLOOKUP(Abfalldokumentation!$B1745,Artikel!A:C,3,FALSE),Abfalldokumentation!$B1745)</f>
        <v>GRW SCHI-NAT 7,2GK NEUE</v>
      </c>
      <c r="I1745" s="90" t="str">
        <f>VLOOKUP(V1745,'Linien - BU'!A:B,2,FALSE)</f>
        <v>BU1</v>
      </c>
      <c r="J1745" s="91">
        <f t="shared" si="203"/>
        <v>40</v>
      </c>
      <c r="K1745" s="92">
        <f>Abfalldokumentation!$E1745</f>
        <v>44512</v>
      </c>
      <c r="L1745" s="91" t="str">
        <f>IFERROR(IF(AND(OR(Abfalldokumentation!$I1745="BU3",Abfalldokumentation!$I1745="Verkauf"),Abfalldokumentation!$N1745="Schimmel",Abfalldokumentation!$O1745="keinen Abnehmer/kein Schälpersonal"),"Div. Zipfel, ES ohne Verwendung",VLOOKUP(Abfalldokumentation!$M1745,Produktgruppen!A:B,2,FALSE)),"-")</f>
        <v>RW</v>
      </c>
      <c r="M1745" s="93" t="str">
        <f>IFERROR(VLOOKUP(Abfalldokumentation!$W1745,Artikel!A:C,3,FALSE),Abfalldokumentation!$W1745)</f>
        <v>GRW SCHI-NAT 7,2GK NEUE</v>
      </c>
      <c r="N1745" s="93" t="str">
        <f>VLOOKUP(D1745,'Liste Gründe'!A:D,2,FALSE)</f>
        <v>Linienbezogen</v>
      </c>
      <c r="O1745" s="92" t="str">
        <f>IF(ISBLANK(F1745),VLOOKUP(Abfalldokumentation!$X1745,'Liste Gründe'!A:D,3,FALSE),F1745)</f>
        <v>Darm geplatzt</v>
      </c>
      <c r="P1745" s="93" t="str">
        <f>IF(ISBLANK(Abfalldokumentation!$G1745),"-",Abfalldokumentation!$G1745)</f>
        <v>-</v>
      </c>
      <c r="Q1745" s="93">
        <f t="shared" si="204"/>
        <v>45</v>
      </c>
      <c r="R1745" s="94" t="str">
        <f t="shared" si="205"/>
        <v>Produkte</v>
      </c>
      <c r="S1745" s="94" t="str">
        <f t="shared" si="206"/>
        <v>BUs</v>
      </c>
      <c r="T1745" s="94" t="str">
        <f t="shared" si="207"/>
        <v>Symptome</v>
      </c>
      <c r="U1745" s="93" t="str">
        <f>IFERROR(VLOOKUP(Abfalldokumentation!$W1745,Kennzahlen!S:U,3,FALSE)*Abfalldokumentation!$J1745,"0")</f>
        <v>0</v>
      </c>
      <c r="V1745" s="93">
        <f>IF(ISBLANK(A1745),VLOOKUP(Abfalldokumentation!$W1745,'Linien - BU'!R:S,2,FALSE),A1745)</f>
        <v>3020</v>
      </c>
      <c r="W1745" s="95">
        <f t="shared" si="208"/>
        <v>32000106</v>
      </c>
      <c r="X1745" s="95">
        <f t="shared" si="209"/>
        <v>34</v>
      </c>
    </row>
    <row r="1746" spans="1:24" ht="30" customHeight="1" x14ac:dyDescent="0.25">
      <c r="A1746" s="50" t="s">
        <v>59</v>
      </c>
      <c r="B1746" s="51" t="s">
        <v>36</v>
      </c>
      <c r="C1746" s="51">
        <v>10</v>
      </c>
      <c r="D1746" s="51">
        <v>73</v>
      </c>
      <c r="E1746" s="52">
        <v>44512</v>
      </c>
      <c r="F1746" s="73"/>
      <c r="G1746" s="51"/>
      <c r="H1746" s="65" t="str">
        <f>IFERROR(VLOOKUP(Abfalldokumentation!$B1746,Artikel!A:C,3,FALSE),Abfalldokumentation!$B1746)</f>
        <v>-</v>
      </c>
      <c r="I1746" s="96" t="str">
        <f>VLOOKUP(V1746,'Linien - BU'!A:B,2,FALSE)</f>
        <v>Rest</v>
      </c>
      <c r="J1746" s="97">
        <f t="shared" si="203"/>
        <v>10</v>
      </c>
      <c r="K1746" s="98">
        <f>Abfalldokumentation!$E1746</f>
        <v>44512</v>
      </c>
      <c r="L1746" s="97" t="str">
        <f>IFERROR(IF(AND(OR(Abfalldokumentation!$I1746="BU3",Abfalldokumentation!$I1746="Verkauf"),Abfalldokumentation!$N1746="Schimmel",Abfalldokumentation!$O1746="keinen Abnehmer/kein Schälpersonal"),"Div. Zipfel, ES ohne Verwendung",VLOOKUP(Abfalldokumentation!$M1746,Produktgruppen!A:B,2,FALSE)),"-")</f>
        <v>Rest</v>
      </c>
      <c r="M1746" s="99" t="str">
        <f>IFERROR(VLOOKUP(Abfalldokumentation!$W1746,Artikel!A:C,3,FALSE),Abfalldokumentation!$W1746)</f>
        <v>-</v>
      </c>
      <c r="N1746" s="99" t="str">
        <f>VLOOKUP(D1746,'Liste Gründe'!A:D,2,FALSE)</f>
        <v>Qualitätssicherung</v>
      </c>
      <c r="O1746" s="98" t="str">
        <f>IF(ISBLANK(F1746),VLOOKUP(Abfalldokumentation!$X1746,'Liste Gründe'!A:D,3,FALSE),F1746)</f>
        <v>Laborproben</v>
      </c>
      <c r="P1746" s="99" t="str">
        <f>IF(ISBLANK(Abfalldokumentation!$G1746),"-",Abfalldokumentation!$G1746)</f>
        <v>-</v>
      </c>
      <c r="Q1746" s="99">
        <f t="shared" si="204"/>
        <v>45</v>
      </c>
      <c r="R1746" s="100" t="str">
        <f t="shared" si="205"/>
        <v>Produkte</v>
      </c>
      <c r="S1746" s="100" t="str">
        <f t="shared" si="206"/>
        <v>BUs</v>
      </c>
      <c r="T1746" s="100" t="str">
        <f t="shared" si="207"/>
        <v>Symptome</v>
      </c>
      <c r="U1746" s="99" t="str">
        <f>IFERROR(VLOOKUP(Abfalldokumentation!$W1746,Kennzahlen!S:U,3,FALSE)*Abfalldokumentation!$J1746,"0")</f>
        <v>0</v>
      </c>
      <c r="V1746" s="99" t="str">
        <f>IF(ISBLANK(A1746),VLOOKUP(Abfalldokumentation!$W1746,'Linien - BU'!R:S,2,FALSE),A1746)</f>
        <v>Labor</v>
      </c>
      <c r="W1746" s="95" t="str">
        <f t="shared" si="208"/>
        <v>-</v>
      </c>
      <c r="X1746" s="95">
        <f t="shared" si="209"/>
        <v>73</v>
      </c>
    </row>
    <row r="1747" spans="1:24" ht="30" customHeight="1" x14ac:dyDescent="0.25">
      <c r="A1747" s="56" t="s">
        <v>8</v>
      </c>
      <c r="B1747" s="57">
        <v>29900003</v>
      </c>
      <c r="C1747" s="57">
        <v>75</v>
      </c>
      <c r="D1747" s="57">
        <v>61</v>
      </c>
      <c r="E1747" s="58">
        <v>44512</v>
      </c>
      <c r="F1747" s="75"/>
      <c r="G1747" s="57"/>
      <c r="H1747" s="66" t="str">
        <f>IFERROR(VLOOKUP(Abfalldokumentation!$B1747,Artikel!A:C,3,FALSE),Abfalldokumentation!$B1747)</f>
        <v>VOS VEG-SCH WÜRZIG</v>
      </c>
      <c r="I1747" s="90" t="str">
        <f>VLOOKUP(V1747,'Linien - BU'!A:B,2,FALSE)</f>
        <v>BU3</v>
      </c>
      <c r="J1747" s="91">
        <f t="shared" si="203"/>
        <v>75</v>
      </c>
      <c r="K1747" s="92">
        <f>Abfalldokumentation!$E1747</f>
        <v>44512</v>
      </c>
      <c r="L1747" s="91" t="str">
        <f>IFERROR(IF(AND(OR(Abfalldokumentation!$I1747="BU3",Abfalldokumentation!$I1747="Verkauf"),Abfalldokumentation!$N1747="Schimmel",Abfalldokumentation!$O1747="keinen Abnehmer/kein Schälpersonal"),"Div. Zipfel, ES ohne Verwendung",VLOOKUP(Abfalldokumentation!$M1747,Produktgruppen!A:B,2,FALSE)),"-")</f>
        <v>vegan</v>
      </c>
      <c r="M1747" s="93" t="str">
        <f>IFERROR(VLOOKUP(Abfalldokumentation!$W1747,Artikel!A:C,3,FALSE),Abfalldokumentation!$W1747)</f>
        <v>VOS VEG-SCH WÜRZIG</v>
      </c>
      <c r="N1747" s="93" t="str">
        <f>VLOOKUP(D1747,'Liste Gründe'!A:D,2,FALSE)</f>
        <v>keinen Verwendungszweck</v>
      </c>
      <c r="O1747" s="92" t="str">
        <f>IF(ISBLANK(F1747),VLOOKUP(Abfalldokumentation!$X1747,'Liste Gründe'!A:D,3,FALSE),F1747)</f>
        <v>keinen Verwendungszweck</v>
      </c>
      <c r="P1747" s="93" t="str">
        <f>IF(ISBLANK(Abfalldokumentation!$G1747),"-",Abfalldokumentation!$G1747)</f>
        <v>-</v>
      </c>
      <c r="Q1747" s="93">
        <f t="shared" si="204"/>
        <v>45</v>
      </c>
      <c r="R1747" s="94" t="str">
        <f t="shared" si="205"/>
        <v>Produkte</v>
      </c>
      <c r="S1747" s="94" t="str">
        <f t="shared" si="206"/>
        <v>BUs</v>
      </c>
      <c r="T1747" s="94" t="str">
        <f t="shared" si="207"/>
        <v>Symptome</v>
      </c>
      <c r="U1747" s="93">
        <f>IFERROR(VLOOKUP(Abfalldokumentation!$W1747,Kennzahlen!S:U,3,FALSE)*Abfalldokumentation!$J1747,"0")</f>
        <v>37.5</v>
      </c>
      <c r="V1747" s="93" t="str">
        <f>IF(ISBLANK(A1747),VLOOKUP(Abfalldokumentation!$W1747,'Linien - BU'!R:S,2,FALSE),A1747)</f>
        <v>BU3</v>
      </c>
      <c r="W1747" s="95">
        <f t="shared" si="208"/>
        <v>29900003</v>
      </c>
      <c r="X1747" s="95">
        <f t="shared" si="209"/>
        <v>61</v>
      </c>
    </row>
    <row r="1748" spans="1:24" ht="30" customHeight="1" x14ac:dyDescent="0.25">
      <c r="A1748" s="50" t="s">
        <v>74</v>
      </c>
      <c r="B1748" s="51">
        <v>29500917</v>
      </c>
      <c r="C1748" s="51">
        <v>119</v>
      </c>
      <c r="D1748" s="51">
        <v>60</v>
      </c>
      <c r="E1748" s="52"/>
      <c r="F1748" s="73"/>
      <c r="G1748" s="51"/>
      <c r="H1748" s="65" t="str">
        <f>IFERROR(VLOOKUP(Abfalldokumentation!$B1748,Artikel!A:C,3,FALSE),Abfalldokumentation!$B1748)</f>
        <v>VOS-ABS ENTSORGUNG</v>
      </c>
      <c r="I1748" s="96" t="str">
        <f>VLOOKUP(V1748,'Linien - BU'!A:B,2,FALSE)</f>
        <v>BU1</v>
      </c>
      <c r="J1748" s="97">
        <f t="shared" ref="J1748:J1788" si="210">C1748</f>
        <v>119</v>
      </c>
      <c r="K1748" s="98">
        <f>Abfalldokumentation!$E1748</f>
        <v>0</v>
      </c>
      <c r="L1748" s="97" t="str">
        <f>IFERROR(IF(AND(OR(Abfalldokumentation!$I1748="BU3",Abfalldokumentation!$I1748="Verkauf"),Abfalldokumentation!$N1748="Schimmel",Abfalldokumentation!$O1748="keinen Abnehmer/kein Schälpersonal"),"Div. Zipfel, ES ohne Verwendung",VLOOKUP(Abfalldokumentation!$M1748,Produktgruppen!A:B,2,FALSE)),"-")</f>
        <v>Vorschmelz</v>
      </c>
      <c r="M1748" s="99" t="str">
        <f>IFERROR(VLOOKUP(Abfalldokumentation!$W1748,Artikel!A:C,3,FALSE),Abfalldokumentation!$W1748)</f>
        <v>VOS-ABS ENTSORGUNG</v>
      </c>
      <c r="N1748" s="99" t="str">
        <f>VLOOKUP(D1748,'Liste Gründe'!A:D,2,FALSE)</f>
        <v>Rest</v>
      </c>
      <c r="O1748" s="98" t="str">
        <f>IF(ISBLANK(F1748),VLOOKUP(Abfalldokumentation!$X1748,'Liste Gründe'!A:D,3,FALSE),F1748)</f>
        <v>geschälte Rinde</v>
      </c>
      <c r="P1748" s="99" t="str">
        <f>IF(ISBLANK(Abfalldokumentation!$G1748),"-",Abfalldokumentation!$G1748)</f>
        <v>-</v>
      </c>
      <c r="Q1748" s="99">
        <f t="shared" ref="Q1748:Q1788" si="211">_xlfn.ISOWEEKNUM(K1748)</f>
        <v>52</v>
      </c>
      <c r="R1748" s="100" t="str">
        <f t="shared" ref="R1748:R1788" si="212">"Produkte"</f>
        <v>Produkte</v>
      </c>
      <c r="S1748" s="100" t="str">
        <f t="shared" ref="S1748:S1788" si="213">"BUs"</f>
        <v>BUs</v>
      </c>
      <c r="T1748" s="100" t="str">
        <f t="shared" ref="T1748:T1788" si="214">"Symptome"</f>
        <v>Symptome</v>
      </c>
      <c r="U1748" s="99">
        <f>IFERROR(VLOOKUP(Abfalldokumentation!$W1748,Kennzahlen!S:U,3,FALSE)*Abfalldokumentation!$J1748,"0")</f>
        <v>1.19</v>
      </c>
      <c r="V1748" s="99" t="str">
        <f>IF(ISBLANK(A1748),VLOOKUP(Abfalldokumentation!$W1748,'Linien - BU'!R:S,2,FALSE),A1748)</f>
        <v>RWV</v>
      </c>
      <c r="W1748" s="95">
        <f t="shared" ref="W1748:W1788" si="215">B1748</f>
        <v>29500917</v>
      </c>
      <c r="X1748" s="95">
        <f t="shared" ref="X1748:X1788" si="216">D1748</f>
        <v>60</v>
      </c>
    </row>
    <row r="1749" spans="1:24" ht="30" customHeight="1" x14ac:dyDescent="0.25">
      <c r="A1749" s="56" t="s">
        <v>140</v>
      </c>
      <c r="B1749" s="57" t="s">
        <v>36</v>
      </c>
      <c r="C1749" s="57">
        <v>9.1999999999999993</v>
      </c>
      <c r="D1749" s="57">
        <v>74</v>
      </c>
      <c r="E1749" s="58"/>
      <c r="F1749" s="75"/>
      <c r="G1749" s="57"/>
      <c r="H1749" s="66" t="str">
        <f>IFERROR(VLOOKUP(Abfalldokumentation!$B1749,Artikel!A:C,3,FALSE),Abfalldokumentation!$B1749)</f>
        <v>-</v>
      </c>
      <c r="I1749" s="90" t="str">
        <f>VLOOKUP(V1749,'Linien - BU'!A:B,2,FALSE)</f>
        <v>Rest</v>
      </c>
      <c r="J1749" s="91">
        <f t="shared" si="210"/>
        <v>9.1999999999999993</v>
      </c>
      <c r="K1749" s="92">
        <f>Abfalldokumentation!$E1749</f>
        <v>0</v>
      </c>
      <c r="L1749" s="91" t="str">
        <f>IFERROR(IF(AND(OR(Abfalldokumentation!$I1749="BU3",Abfalldokumentation!$I1749="Verkauf"),Abfalldokumentation!$N1749="Schimmel",Abfalldokumentation!$O1749="keinen Abnehmer/kein Schälpersonal"),"Div. Zipfel, ES ohne Verwendung",VLOOKUP(Abfalldokumentation!$M1749,Produktgruppen!A:B,2,FALSE)),"-")</f>
        <v>Rest</v>
      </c>
      <c r="M1749" s="93" t="str">
        <f>IFERROR(VLOOKUP(Abfalldokumentation!$W1749,Artikel!A:C,3,FALSE),Abfalldokumentation!$W1749)</f>
        <v>-</v>
      </c>
      <c r="N1749" s="93" t="str">
        <f>VLOOKUP(D1749,'Liste Gründe'!A:D,2,FALSE)</f>
        <v>Qualitätssicherung</v>
      </c>
      <c r="O1749" s="92" t="str">
        <f>IF(ISBLANK(F1749),VLOOKUP(Abfalldokumentation!$X1749,'Liste Gründe'!A:D,3,FALSE),F1749)</f>
        <v>Sensorik</v>
      </c>
      <c r="P1749" s="93" t="str">
        <f>IF(ISBLANK(Abfalldokumentation!$G1749),"-",Abfalldokumentation!$G1749)</f>
        <v>-</v>
      </c>
      <c r="Q1749" s="93">
        <f t="shared" si="211"/>
        <v>52</v>
      </c>
      <c r="R1749" s="94" t="str">
        <f t="shared" si="212"/>
        <v>Produkte</v>
      </c>
      <c r="S1749" s="94" t="str">
        <f t="shared" si="213"/>
        <v>BUs</v>
      </c>
      <c r="T1749" s="94" t="str">
        <f t="shared" si="214"/>
        <v>Symptome</v>
      </c>
      <c r="U1749" s="93" t="str">
        <f>IFERROR(VLOOKUP(Abfalldokumentation!$W1749,Kennzahlen!S:U,3,FALSE)*Abfalldokumentation!$J1749,"0")</f>
        <v>0</v>
      </c>
      <c r="V1749" s="93" t="str">
        <f>IF(ISBLANK(A1749),VLOOKUP(Abfalldokumentation!$W1749,'Linien - BU'!R:S,2,FALSE),A1749)</f>
        <v>QM</v>
      </c>
      <c r="W1749" s="95" t="str">
        <f t="shared" si="215"/>
        <v>-</v>
      </c>
      <c r="X1749" s="95">
        <f t="shared" si="216"/>
        <v>74</v>
      </c>
    </row>
    <row r="1750" spans="1:24" ht="30" customHeight="1" x14ac:dyDescent="0.25">
      <c r="A1750" s="50" t="s">
        <v>59</v>
      </c>
      <c r="B1750" s="51" t="s">
        <v>36</v>
      </c>
      <c r="C1750" s="51">
        <v>202.4</v>
      </c>
      <c r="D1750" s="51">
        <v>70</v>
      </c>
      <c r="E1750" s="52"/>
      <c r="F1750" s="73"/>
      <c r="G1750" s="51"/>
      <c r="H1750" s="65" t="str">
        <f>IFERROR(VLOOKUP(Abfalldokumentation!$B1750,Artikel!A:C,3,FALSE),Abfalldokumentation!$B1750)</f>
        <v>-</v>
      </c>
      <c r="I1750" s="96" t="str">
        <f>VLOOKUP(V1750,'Linien - BU'!A:B,2,FALSE)</f>
        <v>Rest</v>
      </c>
      <c r="J1750" s="97">
        <f t="shared" si="210"/>
        <v>202.4</v>
      </c>
      <c r="K1750" s="98">
        <f>Abfalldokumentation!$E1750</f>
        <v>0</v>
      </c>
      <c r="L1750" s="97" t="str">
        <f>IFERROR(IF(AND(OR(Abfalldokumentation!$I1750="BU3",Abfalldokumentation!$I1750="Verkauf"),Abfalldokumentation!$N1750="Schimmel",Abfalldokumentation!$O1750="keinen Abnehmer/kein Schälpersonal"),"Div. Zipfel, ES ohne Verwendung",VLOOKUP(Abfalldokumentation!$M1750,Produktgruppen!A:B,2,FALSE)),"-")</f>
        <v>Rest</v>
      </c>
      <c r="M1750" s="99" t="str">
        <f>IFERROR(VLOOKUP(Abfalldokumentation!$W1750,Artikel!A:C,3,FALSE),Abfalldokumentation!$W1750)</f>
        <v>-</v>
      </c>
      <c r="N1750" s="99" t="str">
        <f>VLOOKUP(D1750,'Liste Gründe'!A:D,2,FALSE)</f>
        <v>Qualitätssicherung</v>
      </c>
      <c r="O1750" s="98" t="str">
        <f>IF(ISBLANK(F1750),VLOOKUP(Abfalldokumentation!$X1750,'Liste Gründe'!A:D,3,FALSE),F1750)</f>
        <v>Rückstellproben</v>
      </c>
      <c r="P1750" s="99" t="str">
        <f>IF(ISBLANK(Abfalldokumentation!$G1750),"-",Abfalldokumentation!$G1750)</f>
        <v>-</v>
      </c>
      <c r="Q1750" s="99">
        <f t="shared" si="211"/>
        <v>52</v>
      </c>
      <c r="R1750" s="100" t="str">
        <f t="shared" si="212"/>
        <v>Produkte</v>
      </c>
      <c r="S1750" s="100" t="str">
        <f t="shared" si="213"/>
        <v>BUs</v>
      </c>
      <c r="T1750" s="100" t="str">
        <f t="shared" si="214"/>
        <v>Symptome</v>
      </c>
      <c r="U1750" s="99" t="str">
        <f>IFERROR(VLOOKUP(Abfalldokumentation!$W1750,Kennzahlen!S:U,3,FALSE)*Abfalldokumentation!$J1750,"0")</f>
        <v>0</v>
      </c>
      <c r="V1750" s="99" t="str">
        <f>IF(ISBLANK(A1750),VLOOKUP(Abfalldokumentation!$W1750,'Linien - BU'!R:S,2,FALSE),A1750)</f>
        <v>Labor</v>
      </c>
      <c r="W1750" s="95" t="str">
        <f t="shared" si="215"/>
        <v>-</v>
      </c>
      <c r="X1750" s="95">
        <f t="shared" si="216"/>
        <v>70</v>
      </c>
    </row>
    <row r="1751" spans="1:24" ht="30" customHeight="1" x14ac:dyDescent="0.25">
      <c r="A1751" s="56" t="s">
        <v>74</v>
      </c>
      <c r="B1751" s="57" t="s">
        <v>36</v>
      </c>
      <c r="C1751" s="57">
        <v>26</v>
      </c>
      <c r="D1751" s="57">
        <v>60</v>
      </c>
      <c r="E1751" s="58"/>
      <c r="F1751" s="75"/>
      <c r="G1751" s="57"/>
      <c r="H1751" s="66" t="str">
        <f>IFERROR(VLOOKUP(Abfalldokumentation!$B1751,Artikel!A:C,3,FALSE),Abfalldokumentation!$B1751)</f>
        <v>-</v>
      </c>
      <c r="I1751" s="90" t="str">
        <f>VLOOKUP(V1751,'Linien - BU'!A:B,2,FALSE)</f>
        <v>BU1</v>
      </c>
      <c r="J1751" s="91">
        <f t="shared" si="210"/>
        <v>26</v>
      </c>
      <c r="K1751" s="92">
        <f>Abfalldokumentation!$E1751</f>
        <v>0</v>
      </c>
      <c r="L1751" s="91" t="str">
        <f>IFERROR(IF(AND(OR(Abfalldokumentation!$I1751="BU3",Abfalldokumentation!$I1751="Verkauf"),Abfalldokumentation!$N1751="Schimmel",Abfalldokumentation!$O1751="keinen Abnehmer/kein Schälpersonal"),"Div. Zipfel, ES ohne Verwendung",VLOOKUP(Abfalldokumentation!$M1751,Produktgruppen!A:B,2,FALSE)),"-")</f>
        <v>Rest</v>
      </c>
      <c r="M1751" s="93" t="str">
        <f>IFERROR(VLOOKUP(Abfalldokumentation!$W1751,Artikel!A:C,3,FALSE),Abfalldokumentation!$W1751)</f>
        <v>-</v>
      </c>
      <c r="N1751" s="93" t="str">
        <f>VLOOKUP(D1751,'Liste Gründe'!A:D,2,FALSE)</f>
        <v>Rest</v>
      </c>
      <c r="O1751" s="92" t="str">
        <f>IF(ISBLANK(F1751),VLOOKUP(Abfalldokumentation!$X1751,'Liste Gründe'!A:D,3,FALSE),F1751)</f>
        <v>geschälte Rinde</v>
      </c>
      <c r="P1751" s="93" t="str">
        <f>IF(ISBLANK(Abfalldokumentation!$G1751),"-",Abfalldokumentation!$G1751)</f>
        <v>-</v>
      </c>
      <c r="Q1751" s="93">
        <f t="shared" si="211"/>
        <v>52</v>
      </c>
      <c r="R1751" s="94" t="str">
        <f t="shared" si="212"/>
        <v>Produkte</v>
      </c>
      <c r="S1751" s="94" t="str">
        <f t="shared" si="213"/>
        <v>BUs</v>
      </c>
      <c r="T1751" s="94" t="str">
        <f t="shared" si="214"/>
        <v>Symptome</v>
      </c>
      <c r="U1751" s="93" t="str">
        <f>IFERROR(VLOOKUP(Abfalldokumentation!$W1751,Kennzahlen!S:U,3,FALSE)*Abfalldokumentation!$J1751,"0")</f>
        <v>0</v>
      </c>
      <c r="V1751" s="93" t="str">
        <f>IF(ISBLANK(A1751),VLOOKUP(Abfalldokumentation!$W1751,'Linien - BU'!R:S,2,FALSE),A1751)</f>
        <v>RWV</v>
      </c>
      <c r="W1751" s="95" t="str">
        <f t="shared" si="215"/>
        <v>-</v>
      </c>
      <c r="X1751" s="95">
        <f t="shared" si="216"/>
        <v>60</v>
      </c>
    </row>
    <row r="1752" spans="1:24" ht="30" customHeight="1" x14ac:dyDescent="0.25">
      <c r="A1752" s="50" t="s">
        <v>59</v>
      </c>
      <c r="B1752" s="51" t="s">
        <v>36</v>
      </c>
      <c r="C1752" s="51">
        <v>3</v>
      </c>
      <c r="D1752" s="51">
        <v>74</v>
      </c>
      <c r="E1752" s="52"/>
      <c r="F1752" s="73"/>
      <c r="G1752" s="51"/>
      <c r="H1752" s="65" t="str">
        <f>IFERROR(VLOOKUP(Abfalldokumentation!$B1752,Artikel!A:C,3,FALSE),Abfalldokumentation!$B1752)</f>
        <v>-</v>
      </c>
      <c r="I1752" s="96" t="str">
        <f>VLOOKUP(V1752,'Linien - BU'!A:B,2,FALSE)</f>
        <v>Rest</v>
      </c>
      <c r="J1752" s="97">
        <f t="shared" si="210"/>
        <v>3</v>
      </c>
      <c r="K1752" s="98">
        <f>Abfalldokumentation!$E1752</f>
        <v>0</v>
      </c>
      <c r="L1752" s="97" t="str">
        <f>IFERROR(IF(AND(OR(Abfalldokumentation!$I1752="BU3",Abfalldokumentation!$I1752="Verkauf"),Abfalldokumentation!$N1752="Schimmel",Abfalldokumentation!$O1752="keinen Abnehmer/kein Schälpersonal"),"Div. Zipfel, ES ohne Verwendung",VLOOKUP(Abfalldokumentation!$M1752,Produktgruppen!A:B,2,FALSE)),"-")</f>
        <v>Rest</v>
      </c>
      <c r="M1752" s="99" t="str">
        <f>IFERROR(VLOOKUP(Abfalldokumentation!$W1752,Artikel!A:C,3,FALSE),Abfalldokumentation!$W1752)</f>
        <v>-</v>
      </c>
      <c r="N1752" s="99" t="str">
        <f>VLOOKUP(D1752,'Liste Gründe'!A:D,2,FALSE)</f>
        <v>Qualitätssicherung</v>
      </c>
      <c r="O1752" s="98" t="str">
        <f>IF(ISBLANK(F1752),VLOOKUP(Abfalldokumentation!$X1752,'Liste Gründe'!A:D,3,FALSE),F1752)</f>
        <v>Sensorik</v>
      </c>
      <c r="P1752" s="99" t="str">
        <f>IF(ISBLANK(Abfalldokumentation!$G1752),"-",Abfalldokumentation!$G1752)</f>
        <v>-</v>
      </c>
      <c r="Q1752" s="99">
        <f t="shared" si="211"/>
        <v>52</v>
      </c>
      <c r="R1752" s="100" t="str">
        <f t="shared" si="212"/>
        <v>Produkte</v>
      </c>
      <c r="S1752" s="100" t="str">
        <f t="shared" si="213"/>
        <v>BUs</v>
      </c>
      <c r="T1752" s="100" t="str">
        <f t="shared" si="214"/>
        <v>Symptome</v>
      </c>
      <c r="U1752" s="99" t="str">
        <f>IFERROR(VLOOKUP(Abfalldokumentation!$W1752,Kennzahlen!S:U,3,FALSE)*Abfalldokumentation!$J1752,"0")</f>
        <v>0</v>
      </c>
      <c r="V1752" s="99" t="str">
        <f>IF(ISBLANK(A1752),VLOOKUP(Abfalldokumentation!$W1752,'Linien - BU'!R:S,2,FALSE),A1752)</f>
        <v>Labor</v>
      </c>
      <c r="W1752" s="95" t="str">
        <f t="shared" si="215"/>
        <v>-</v>
      </c>
      <c r="X1752" s="95">
        <f t="shared" si="216"/>
        <v>74</v>
      </c>
    </row>
    <row r="1753" spans="1:24" ht="30" customHeight="1" x14ac:dyDescent="0.25">
      <c r="A1753" s="56" t="s">
        <v>8</v>
      </c>
      <c r="B1753" s="57">
        <v>29501032</v>
      </c>
      <c r="C1753" s="57">
        <v>29</v>
      </c>
      <c r="D1753" s="57">
        <v>81</v>
      </c>
      <c r="E1753" s="58"/>
      <c r="F1753" s="75"/>
      <c r="G1753" s="57"/>
      <c r="H1753" s="66" t="str">
        <f>IFERROR(VLOOKUP(Abfalldokumentation!$B1753,Artikel!A:C,3,FALSE),Abfalldokumentation!$B1753)</f>
        <v>ABS CHED-ROT MIT ß-CARO</v>
      </c>
      <c r="I1753" s="90" t="str">
        <f>VLOOKUP(V1753,'Linien - BU'!A:B,2,FALSE)</f>
        <v>BU3</v>
      </c>
      <c r="J1753" s="91">
        <f t="shared" si="210"/>
        <v>29</v>
      </c>
      <c r="K1753" s="92">
        <f>Abfalldokumentation!$E1753</f>
        <v>0</v>
      </c>
      <c r="L1753" s="91" t="str">
        <f>IFERROR(IF(AND(OR(Abfalldokumentation!$I1753="BU3",Abfalldokumentation!$I1753="Verkauf"),Abfalldokumentation!$N1753="Schimmel",Abfalldokumentation!$O1753="keinen Abnehmer/kein Schälpersonal"),"Div. Zipfel, ES ohne Verwendung",VLOOKUP(Abfalldokumentation!$M1753,Produktgruppen!A:B,2,FALSE)),"-")</f>
        <v>ABS</v>
      </c>
      <c r="M1753" s="93" t="str">
        <f>IFERROR(VLOOKUP(Abfalldokumentation!$W1753,Artikel!A:C,3,FALSE),Abfalldokumentation!$W1753)</f>
        <v>ABS CHED-ROT MIT ß-CARO</v>
      </c>
      <c r="N1753" s="93" t="str">
        <f>VLOOKUP(D1753,'Liste Gründe'!A:D,2,FALSE)</f>
        <v>Linienbezogen</v>
      </c>
      <c r="O1753" s="92" t="str">
        <f>IF(ISBLANK(F1753),VLOOKUP(Abfalldokumentation!$X1753,'Liste Gründe'!A:D,3,FALSE),F1753)</f>
        <v>gemischtes Produkt</v>
      </c>
      <c r="P1753" s="93" t="str">
        <f>IF(ISBLANK(Abfalldokumentation!$G1753),"-",Abfalldokumentation!$G1753)</f>
        <v>-</v>
      </c>
      <c r="Q1753" s="93">
        <f t="shared" si="211"/>
        <v>52</v>
      </c>
      <c r="R1753" s="94" t="str">
        <f t="shared" si="212"/>
        <v>Produkte</v>
      </c>
      <c r="S1753" s="94" t="str">
        <f t="shared" si="213"/>
        <v>BUs</v>
      </c>
      <c r="T1753" s="94" t="str">
        <f t="shared" si="214"/>
        <v>Symptome</v>
      </c>
      <c r="U1753" s="93">
        <f>IFERROR(VLOOKUP(Abfalldokumentation!$W1753,Kennzahlen!S:U,3,FALSE)*Abfalldokumentation!$J1753,"0")</f>
        <v>29</v>
      </c>
      <c r="V1753" s="93" t="str">
        <f>IF(ISBLANK(A1753),VLOOKUP(Abfalldokumentation!$W1753,'Linien - BU'!R:S,2,FALSE),A1753)</f>
        <v>BU3</v>
      </c>
      <c r="W1753" s="95">
        <f t="shared" si="215"/>
        <v>29501032</v>
      </c>
      <c r="X1753" s="95">
        <f t="shared" si="216"/>
        <v>81</v>
      </c>
    </row>
    <row r="1754" spans="1:24" ht="30" customHeight="1" x14ac:dyDescent="0.25">
      <c r="A1754" s="50" t="s">
        <v>8</v>
      </c>
      <c r="B1754" s="51">
        <v>29501079</v>
      </c>
      <c r="C1754" s="51">
        <v>223</v>
      </c>
      <c r="D1754" s="51">
        <v>12</v>
      </c>
      <c r="E1754" s="52"/>
      <c r="F1754" s="73"/>
      <c r="G1754" s="51"/>
      <c r="H1754" s="65" t="str">
        <f>IFERROR(VLOOKUP(Abfalldokumentation!$B1754,Artikel!A:C,3,FALSE),Abfalldokumentation!$B1754)</f>
        <v>VOS GRW-CHILI-NAT ENDST</v>
      </c>
      <c r="I1754" s="96" t="str">
        <f>VLOOKUP(V1754,'Linien - BU'!A:B,2,FALSE)</f>
        <v>BU3</v>
      </c>
      <c r="J1754" s="97">
        <f t="shared" si="210"/>
        <v>223</v>
      </c>
      <c r="K1754" s="98">
        <f>Abfalldokumentation!$E1754</f>
        <v>0</v>
      </c>
      <c r="L1754" s="97" t="str">
        <f>IFERROR(IF(AND(OR(Abfalldokumentation!$I1754="BU3",Abfalldokumentation!$I1754="Verkauf"),Abfalldokumentation!$N1754="Schimmel",Abfalldokumentation!$O1754="keinen Abnehmer/kein Schälpersonal"),"Div. Zipfel, ES ohne Verwendung",VLOOKUP(Abfalldokumentation!$M1754,Produktgruppen!A:B,2,FALSE)),"-")</f>
        <v>Vorschmelz</v>
      </c>
      <c r="M1754" s="99" t="str">
        <f>IFERROR(VLOOKUP(Abfalldokumentation!$W1754,Artikel!A:C,3,FALSE),Abfalldokumentation!$W1754)</f>
        <v>VOS GRW-CHILI-NAT ENDST</v>
      </c>
      <c r="N1754" s="99" t="str">
        <f>VLOOKUP(D1754,'Liste Gründe'!A:D,2,FALSE)</f>
        <v>Schimmel</v>
      </c>
      <c r="O1754" s="98" t="str">
        <f>IF(ISBLANK(F1754),VLOOKUP(Abfalldokumentation!$X1754,'Liste Gründe'!A:D,3,FALSE),F1754)</f>
        <v>Schimmel</v>
      </c>
      <c r="P1754" s="99" t="str">
        <f>IF(ISBLANK(Abfalldokumentation!$G1754),"-",Abfalldokumentation!$G1754)</f>
        <v>-</v>
      </c>
      <c r="Q1754" s="99">
        <f t="shared" si="211"/>
        <v>52</v>
      </c>
      <c r="R1754" s="100" t="str">
        <f t="shared" si="212"/>
        <v>Produkte</v>
      </c>
      <c r="S1754" s="100" t="str">
        <f t="shared" si="213"/>
        <v>BUs</v>
      </c>
      <c r="T1754" s="100" t="str">
        <f t="shared" si="214"/>
        <v>Symptome</v>
      </c>
      <c r="U1754" s="99">
        <f>IFERROR(VLOOKUP(Abfalldokumentation!$W1754,Kennzahlen!S:U,3,FALSE)*Abfalldokumentation!$J1754,"0")</f>
        <v>111.5</v>
      </c>
      <c r="V1754" s="99" t="str">
        <f>IF(ISBLANK(A1754),VLOOKUP(Abfalldokumentation!$W1754,'Linien - BU'!R:S,2,FALSE),A1754)</f>
        <v>BU3</v>
      </c>
      <c r="W1754" s="95">
        <f t="shared" si="215"/>
        <v>29501079</v>
      </c>
      <c r="X1754" s="95">
        <f t="shared" si="216"/>
        <v>12</v>
      </c>
    </row>
    <row r="1755" spans="1:24" ht="30" customHeight="1" x14ac:dyDescent="0.25">
      <c r="A1755" s="56" t="s">
        <v>88</v>
      </c>
      <c r="B1755" s="57">
        <v>29501003</v>
      </c>
      <c r="C1755" s="57">
        <v>75</v>
      </c>
      <c r="D1755" s="57">
        <v>81</v>
      </c>
      <c r="E1755" s="58"/>
      <c r="F1755" s="75"/>
      <c r="G1755" s="57"/>
      <c r="H1755" s="66" t="str">
        <f>IFERROR(VLOOKUP(Abfalldokumentation!$B1755,Artikel!A:C,3,FALSE),Abfalldokumentation!$B1755)</f>
        <v>ABS CHED-PF-KRÄUK gemis</v>
      </c>
      <c r="I1755" s="90" t="str">
        <f>VLOOKUP(V1755,'Linien - BU'!A:B,2,FALSE)</f>
        <v>BU3</v>
      </c>
      <c r="J1755" s="91">
        <f t="shared" si="210"/>
        <v>75</v>
      </c>
      <c r="K1755" s="92">
        <f>Abfalldokumentation!$E1755</f>
        <v>0</v>
      </c>
      <c r="L1755" s="91" t="str">
        <f>IFERROR(IF(AND(OR(Abfalldokumentation!$I1755="BU3",Abfalldokumentation!$I1755="Verkauf"),Abfalldokumentation!$N1755="Schimmel",Abfalldokumentation!$O1755="keinen Abnehmer/kein Schälpersonal"),"Div. Zipfel, ES ohne Verwendung",VLOOKUP(Abfalldokumentation!$M1755,Produktgruppen!A:B,2,FALSE)),"-")</f>
        <v>ABS</v>
      </c>
      <c r="M1755" s="93" t="str">
        <f>IFERROR(VLOOKUP(Abfalldokumentation!$W1755,Artikel!A:C,3,FALSE),Abfalldokumentation!$W1755)</f>
        <v>ABS CHED-PF-KRÄUK gemis</v>
      </c>
      <c r="N1755" s="93" t="str">
        <f>VLOOKUP(D1755,'Liste Gründe'!A:D,2,FALSE)</f>
        <v>Linienbezogen</v>
      </c>
      <c r="O1755" s="92" t="str">
        <f>IF(ISBLANK(F1755),VLOOKUP(Abfalldokumentation!$X1755,'Liste Gründe'!A:D,3,FALSE),F1755)</f>
        <v>gemischtes Produkt</v>
      </c>
      <c r="P1755" s="93" t="str">
        <f>IF(ISBLANK(Abfalldokumentation!$G1755),"-",Abfalldokumentation!$G1755)</f>
        <v>-</v>
      </c>
      <c r="Q1755" s="93">
        <f t="shared" si="211"/>
        <v>52</v>
      </c>
      <c r="R1755" s="94" t="str">
        <f t="shared" si="212"/>
        <v>Produkte</v>
      </c>
      <c r="S1755" s="94" t="str">
        <f t="shared" si="213"/>
        <v>BUs</v>
      </c>
      <c r="T1755" s="94" t="str">
        <f t="shared" si="214"/>
        <v>Symptome</v>
      </c>
      <c r="U1755" s="93">
        <f>IFERROR(VLOOKUP(Abfalldokumentation!$W1755,Kennzahlen!S:U,3,FALSE)*Abfalldokumentation!$J1755,"0")</f>
        <v>75</v>
      </c>
      <c r="V1755" s="93" t="str">
        <f>IF(ISBLANK(A1755),VLOOKUP(Abfalldokumentation!$W1755,'Linien - BU'!R:S,2,FALSE),A1755)</f>
        <v>Bu3</v>
      </c>
      <c r="W1755" s="95">
        <f t="shared" si="215"/>
        <v>29501003</v>
      </c>
      <c r="X1755" s="95">
        <f t="shared" si="216"/>
        <v>81</v>
      </c>
    </row>
    <row r="1756" spans="1:24" ht="30" customHeight="1" x14ac:dyDescent="0.25">
      <c r="A1756" s="50" t="s">
        <v>7</v>
      </c>
      <c r="B1756" s="51" t="s">
        <v>36</v>
      </c>
      <c r="C1756" s="51">
        <f>59+70</f>
        <v>129</v>
      </c>
      <c r="D1756" s="51">
        <v>30</v>
      </c>
      <c r="E1756" s="52"/>
      <c r="F1756" s="73"/>
      <c r="G1756" s="51"/>
      <c r="H1756" s="65" t="str">
        <f>IFERROR(VLOOKUP(Abfalldokumentation!$B1756,Artikel!A:C,3,FALSE),Abfalldokumentation!$B1756)</f>
        <v>-</v>
      </c>
      <c r="I1756" s="96" t="str">
        <f>VLOOKUP(V1756,'Linien - BU'!A:B,2,FALSE)</f>
        <v>BU2</v>
      </c>
      <c r="J1756" s="97">
        <f t="shared" si="210"/>
        <v>129</v>
      </c>
      <c r="K1756" s="98">
        <f>Abfalldokumentation!$E1756</f>
        <v>0</v>
      </c>
      <c r="L1756" s="97" t="str">
        <f>IFERROR(IF(AND(OR(Abfalldokumentation!$I1756="BU3",Abfalldokumentation!$I1756="Verkauf"),Abfalldokumentation!$N1756="Schimmel",Abfalldokumentation!$O1756="keinen Abnehmer/kein Schälpersonal"),"Div. Zipfel, ES ohne Verwendung",VLOOKUP(Abfalldokumentation!$M1756,Produktgruppen!A:B,2,FALSE)),"-")</f>
        <v>Rest</v>
      </c>
      <c r="M1756" s="99" t="str">
        <f>IFERROR(VLOOKUP(Abfalldokumentation!$W1756,Artikel!A:C,3,FALSE),Abfalldokumentation!$W1756)</f>
        <v>-</v>
      </c>
      <c r="N1756" s="99" t="str">
        <f>VLOOKUP(D1756,'Liste Gründe'!A:D,2,FALSE)</f>
        <v>Linienbezogen</v>
      </c>
      <c r="O1756" s="98" t="str">
        <f>IF(ISBLANK(F1756),VLOOKUP(Abfalldokumentation!$X1756,'Liste Gründe'!A:D,3,FALSE),F1756)</f>
        <v>Maschinenabfall</v>
      </c>
      <c r="P1756" s="99" t="str">
        <f>IF(ISBLANK(Abfalldokumentation!$G1756),"-",Abfalldokumentation!$G1756)</f>
        <v>-</v>
      </c>
      <c r="Q1756" s="99">
        <f t="shared" si="211"/>
        <v>52</v>
      </c>
      <c r="R1756" s="100" t="str">
        <f t="shared" si="212"/>
        <v>Produkte</v>
      </c>
      <c r="S1756" s="100" t="str">
        <f t="shared" si="213"/>
        <v>BUs</v>
      </c>
      <c r="T1756" s="100" t="str">
        <f t="shared" si="214"/>
        <v>Symptome</v>
      </c>
      <c r="U1756" s="99" t="str">
        <f>IFERROR(VLOOKUP(Abfalldokumentation!$W1756,Kennzahlen!S:U,3,FALSE)*Abfalldokumentation!$J1756,"0")</f>
        <v>0</v>
      </c>
      <c r="V1756" s="99" t="str">
        <f>IF(ISBLANK(A1756),VLOOKUP(Abfalldokumentation!$W1756,'Linien - BU'!R:S,2,FALSE),A1756)</f>
        <v>BU2</v>
      </c>
      <c r="W1756" s="95" t="str">
        <f t="shared" si="215"/>
        <v>-</v>
      </c>
      <c r="X1756" s="95">
        <f t="shared" si="216"/>
        <v>30</v>
      </c>
    </row>
    <row r="1757" spans="1:24" ht="30" customHeight="1" x14ac:dyDescent="0.25">
      <c r="A1757" s="56" t="s">
        <v>8</v>
      </c>
      <c r="B1757" s="57" t="s">
        <v>15014</v>
      </c>
      <c r="C1757" s="57">
        <f>111-70</f>
        <v>41</v>
      </c>
      <c r="D1757" s="57">
        <v>30</v>
      </c>
      <c r="E1757" s="58"/>
      <c r="F1757" s="75"/>
      <c r="G1757" s="57"/>
      <c r="H1757" s="66" t="str">
        <f>IFERROR(VLOOKUP(Abfalldokumentation!$B1757,Artikel!A:C,3,FALSE),Abfalldokumentation!$B1757)</f>
        <v>Würfel</v>
      </c>
      <c r="I1757" s="90" t="str">
        <f>VLOOKUP(V1757,'Linien - BU'!A:B,2,FALSE)</f>
        <v>BU3</v>
      </c>
      <c r="J1757" s="91">
        <f t="shared" si="210"/>
        <v>41</v>
      </c>
      <c r="K1757" s="92">
        <f>Abfalldokumentation!$E1757</f>
        <v>0</v>
      </c>
      <c r="L1757" s="91" t="str">
        <f>IFERROR(IF(AND(OR(Abfalldokumentation!$I1757="BU3",Abfalldokumentation!$I1757="Verkauf"),Abfalldokumentation!$N1757="Schimmel",Abfalldokumentation!$O1757="keinen Abnehmer/kein Schälpersonal"),"Div. Zipfel, ES ohne Verwendung",VLOOKUP(Abfalldokumentation!$M1757,Produktgruppen!A:B,2,FALSE)),"-")</f>
        <v>ABS</v>
      </c>
      <c r="M1757" s="93" t="str">
        <f>IFERROR(VLOOKUP(Abfalldokumentation!$W1757,Artikel!A:C,3,FALSE),Abfalldokumentation!$W1757)</f>
        <v>Würfel</v>
      </c>
      <c r="N1757" s="93" t="str">
        <f>VLOOKUP(D1757,'Liste Gründe'!A:D,2,FALSE)</f>
        <v>Linienbezogen</v>
      </c>
      <c r="O1757" s="92" t="str">
        <f>IF(ISBLANK(F1757),VLOOKUP(Abfalldokumentation!$X1757,'Liste Gründe'!A:D,3,FALSE),F1757)</f>
        <v>Maschinenabfall</v>
      </c>
      <c r="P1757" s="93" t="str">
        <f>IF(ISBLANK(Abfalldokumentation!$G1757),"-",Abfalldokumentation!$G1757)</f>
        <v>-</v>
      </c>
      <c r="Q1757" s="93">
        <f t="shared" si="211"/>
        <v>52</v>
      </c>
      <c r="R1757" s="94" t="str">
        <f t="shared" si="212"/>
        <v>Produkte</v>
      </c>
      <c r="S1757" s="94" t="str">
        <f t="shared" si="213"/>
        <v>BUs</v>
      </c>
      <c r="T1757" s="94" t="str">
        <f t="shared" si="214"/>
        <v>Symptome</v>
      </c>
      <c r="U1757" s="93" t="str">
        <f>IFERROR(VLOOKUP(Abfalldokumentation!$W1757,Kennzahlen!S:U,3,FALSE)*Abfalldokumentation!$J1757,"0")</f>
        <v>0</v>
      </c>
      <c r="V1757" s="93" t="str">
        <f>IF(ISBLANK(A1757),VLOOKUP(Abfalldokumentation!$W1757,'Linien - BU'!R:S,2,FALSE),A1757)</f>
        <v>BU3</v>
      </c>
      <c r="W1757" s="95" t="str">
        <f t="shared" si="215"/>
        <v>Würfel</v>
      </c>
      <c r="X1757" s="95">
        <f t="shared" si="216"/>
        <v>30</v>
      </c>
    </row>
    <row r="1758" spans="1:24" ht="30" customHeight="1" x14ac:dyDescent="0.25">
      <c r="A1758" s="50" t="s">
        <v>41</v>
      </c>
      <c r="B1758" s="51" t="s">
        <v>36</v>
      </c>
      <c r="C1758" s="51">
        <f>135+14.4</f>
        <v>149.4</v>
      </c>
      <c r="D1758" s="51">
        <v>10</v>
      </c>
      <c r="E1758" s="52"/>
      <c r="F1758" s="73"/>
      <c r="G1758" s="51"/>
      <c r="H1758" s="65" t="str">
        <f>IFERROR(VLOOKUP(Abfalldokumentation!$B1758,Artikel!A:C,3,FALSE),Abfalldokumentation!$B1758)</f>
        <v>-</v>
      </c>
      <c r="I1758" s="96" t="str">
        <f>VLOOKUP(V1758,'Linien - BU'!A:B,2,FALSE)</f>
        <v>BU1</v>
      </c>
      <c r="J1758" s="97">
        <f t="shared" si="210"/>
        <v>149.4</v>
      </c>
      <c r="K1758" s="98">
        <f>Abfalldokumentation!$E1758</f>
        <v>0</v>
      </c>
      <c r="L1758" s="97" t="str">
        <f>IFERROR(IF(AND(OR(Abfalldokumentation!$I1758="BU3",Abfalldokumentation!$I1758="Verkauf"),Abfalldokumentation!$N1758="Schimmel",Abfalldokumentation!$O1758="keinen Abnehmer/kein Schälpersonal"),"Div. Zipfel, ES ohne Verwendung",VLOOKUP(Abfalldokumentation!$M1758,Produktgruppen!A:B,2,FALSE)),"-")</f>
        <v>Rest</v>
      </c>
      <c r="M1758" s="99" t="str">
        <f>IFERROR(VLOOKUP(Abfalldokumentation!$W1758,Artikel!A:C,3,FALSE),Abfalldokumentation!$W1758)</f>
        <v>-</v>
      </c>
      <c r="N1758" s="99" t="str">
        <f>VLOOKUP(D1758,'Liste Gründe'!A:D,2,FALSE)</f>
        <v>Linienbezogen</v>
      </c>
      <c r="O1758" s="98" t="str">
        <f>IF(ISBLANK(F1758),VLOOKUP(Abfalldokumentation!$X1758,'Liste Gründe'!A:D,3,FALSE),F1758)</f>
        <v>Reinigung</v>
      </c>
      <c r="P1758" s="99" t="str">
        <f>IF(ISBLANK(Abfalldokumentation!$G1758),"-",Abfalldokumentation!$G1758)</f>
        <v>-</v>
      </c>
      <c r="Q1758" s="99">
        <f t="shared" si="211"/>
        <v>52</v>
      </c>
      <c r="R1758" s="100" t="str">
        <f t="shared" si="212"/>
        <v>Produkte</v>
      </c>
      <c r="S1758" s="100" t="str">
        <f t="shared" si="213"/>
        <v>BUs</v>
      </c>
      <c r="T1758" s="100" t="str">
        <f t="shared" si="214"/>
        <v>Symptome</v>
      </c>
      <c r="U1758" s="99" t="str">
        <f>IFERROR(VLOOKUP(Abfalldokumentation!$W1758,Kennzahlen!S:U,3,FALSE)*Abfalldokumentation!$J1758,"0")</f>
        <v>0</v>
      </c>
      <c r="V1758" s="99" t="str">
        <f>IF(ISBLANK(A1758),VLOOKUP(Abfalldokumentation!$W1758,'Linien - BU'!R:S,2,FALSE),A1758)</f>
        <v>Schmelze</v>
      </c>
      <c r="W1758" s="95" t="str">
        <f t="shared" si="215"/>
        <v>-</v>
      </c>
      <c r="X1758" s="95">
        <f t="shared" si="216"/>
        <v>10</v>
      </c>
    </row>
    <row r="1759" spans="1:24" ht="30" customHeight="1" x14ac:dyDescent="0.25">
      <c r="A1759" s="56" t="s">
        <v>41</v>
      </c>
      <c r="B1759" s="57">
        <v>29600004</v>
      </c>
      <c r="C1759" s="57">
        <v>172</v>
      </c>
      <c r="D1759" s="57">
        <v>12</v>
      </c>
      <c r="E1759" s="58"/>
      <c r="F1759" s="75"/>
      <c r="G1759" s="57"/>
      <c r="H1759" s="66" t="str">
        <f>IFERROR(VLOOKUP(Abfalldokumentation!$B1759,Artikel!A:C,3,FALSE),Abfalldokumentation!$B1759)</f>
        <v>ABS 45-48% Konventionel</v>
      </c>
      <c r="I1759" s="90" t="str">
        <f>VLOOKUP(V1759,'Linien - BU'!A:B,2,FALSE)</f>
        <v>BU1</v>
      </c>
      <c r="J1759" s="91">
        <f t="shared" si="210"/>
        <v>172</v>
      </c>
      <c r="K1759" s="92">
        <f>Abfalldokumentation!$E1759</f>
        <v>0</v>
      </c>
      <c r="L1759" s="91" t="str">
        <f>IFERROR(IF(AND(OR(Abfalldokumentation!$I1759="BU3",Abfalldokumentation!$I1759="Verkauf"),Abfalldokumentation!$N1759="Schimmel",Abfalldokumentation!$O1759="keinen Abnehmer/kein Schälpersonal"),"Div. Zipfel, ES ohne Verwendung",VLOOKUP(Abfalldokumentation!$M1759,Produktgruppen!A:B,2,FALSE)),"-")</f>
        <v>ABS</v>
      </c>
      <c r="M1759" s="93" t="str">
        <f>IFERROR(VLOOKUP(Abfalldokumentation!$W1759,Artikel!A:C,3,FALSE),Abfalldokumentation!$W1759)</f>
        <v>ABS 45-48% Konventionel</v>
      </c>
      <c r="N1759" s="93" t="str">
        <f>VLOOKUP(D1759,'Liste Gründe'!A:D,2,FALSE)</f>
        <v>Schimmel</v>
      </c>
      <c r="O1759" s="92" t="str">
        <f>IF(ISBLANK(F1759),VLOOKUP(Abfalldokumentation!$X1759,'Liste Gründe'!A:D,3,FALSE),F1759)</f>
        <v>Schimmel</v>
      </c>
      <c r="P1759" s="93" t="str">
        <f>IF(ISBLANK(Abfalldokumentation!$G1759),"-",Abfalldokumentation!$G1759)</f>
        <v>-</v>
      </c>
      <c r="Q1759" s="93">
        <f t="shared" si="211"/>
        <v>52</v>
      </c>
      <c r="R1759" s="94" t="str">
        <f t="shared" si="212"/>
        <v>Produkte</v>
      </c>
      <c r="S1759" s="94" t="str">
        <f t="shared" si="213"/>
        <v>BUs</v>
      </c>
      <c r="T1759" s="94" t="str">
        <f t="shared" si="214"/>
        <v>Symptome</v>
      </c>
      <c r="U1759" s="93">
        <f>IFERROR(VLOOKUP(Abfalldokumentation!$W1759,Kennzahlen!S:U,3,FALSE)*Abfalldokumentation!$J1759,"0")</f>
        <v>347.02719999999999</v>
      </c>
      <c r="V1759" s="93" t="str">
        <f>IF(ISBLANK(A1759),VLOOKUP(Abfalldokumentation!$W1759,'Linien - BU'!R:S,2,FALSE),A1759)</f>
        <v>Schmelze</v>
      </c>
      <c r="W1759" s="95">
        <f t="shared" si="215"/>
        <v>29600004</v>
      </c>
      <c r="X1759" s="95">
        <f t="shared" si="216"/>
        <v>12</v>
      </c>
    </row>
    <row r="1760" spans="1:24" ht="30" customHeight="1" x14ac:dyDescent="0.25">
      <c r="A1760" s="50" t="s">
        <v>88</v>
      </c>
      <c r="B1760" s="51" t="s">
        <v>36</v>
      </c>
      <c r="C1760" s="51">
        <v>309</v>
      </c>
      <c r="D1760" s="51">
        <v>12</v>
      </c>
      <c r="E1760" s="52"/>
      <c r="F1760" s="73"/>
      <c r="G1760" s="51"/>
      <c r="H1760" s="65" t="str">
        <f>IFERROR(VLOOKUP(Abfalldokumentation!$B1760,Artikel!A:C,3,FALSE),Abfalldokumentation!$B1760)</f>
        <v>-</v>
      </c>
      <c r="I1760" s="96" t="str">
        <f>VLOOKUP(V1760,'Linien - BU'!A:B,2,FALSE)</f>
        <v>BU3</v>
      </c>
      <c r="J1760" s="97">
        <f t="shared" si="210"/>
        <v>309</v>
      </c>
      <c r="K1760" s="98">
        <f>Abfalldokumentation!$E1760</f>
        <v>0</v>
      </c>
      <c r="L1760" s="97" t="str">
        <f>IFERROR(IF(AND(OR(Abfalldokumentation!$I1760="BU3",Abfalldokumentation!$I1760="Verkauf"),Abfalldokumentation!$N1760="Schimmel",Abfalldokumentation!$O1760="keinen Abnehmer/kein Schälpersonal"),"Div. Zipfel, ES ohne Verwendung",VLOOKUP(Abfalldokumentation!$M1760,Produktgruppen!A:B,2,FALSE)),"-")</f>
        <v>Rest</v>
      </c>
      <c r="M1760" s="99" t="str">
        <f>IFERROR(VLOOKUP(Abfalldokumentation!$W1760,Artikel!A:C,3,FALSE),Abfalldokumentation!$W1760)</f>
        <v>-</v>
      </c>
      <c r="N1760" s="99" t="str">
        <f>VLOOKUP(D1760,'Liste Gründe'!A:D,2,FALSE)</f>
        <v>Schimmel</v>
      </c>
      <c r="O1760" s="98" t="str">
        <f>IF(ISBLANK(F1760),VLOOKUP(Abfalldokumentation!$X1760,'Liste Gründe'!A:D,3,FALSE),F1760)</f>
        <v>Schimmel</v>
      </c>
      <c r="P1760" s="99" t="str">
        <f>IF(ISBLANK(Abfalldokumentation!$G1760),"-",Abfalldokumentation!$G1760)</f>
        <v>-</v>
      </c>
      <c r="Q1760" s="99">
        <f t="shared" si="211"/>
        <v>52</v>
      </c>
      <c r="R1760" s="100" t="str">
        <f t="shared" si="212"/>
        <v>Produkte</v>
      </c>
      <c r="S1760" s="100" t="str">
        <f t="shared" si="213"/>
        <v>BUs</v>
      </c>
      <c r="T1760" s="100" t="str">
        <f t="shared" si="214"/>
        <v>Symptome</v>
      </c>
      <c r="U1760" s="99" t="str">
        <f>IFERROR(VLOOKUP(Abfalldokumentation!$W1760,Kennzahlen!S:U,3,FALSE)*Abfalldokumentation!$J1760,"0")</f>
        <v>0</v>
      </c>
      <c r="V1760" s="99" t="str">
        <f>IF(ISBLANK(A1760),VLOOKUP(Abfalldokumentation!$W1760,'Linien - BU'!R:S,2,FALSE),A1760)</f>
        <v>Bu3</v>
      </c>
      <c r="W1760" s="95" t="str">
        <f t="shared" si="215"/>
        <v>-</v>
      </c>
      <c r="X1760" s="95">
        <f t="shared" si="216"/>
        <v>12</v>
      </c>
    </row>
    <row r="1761" spans="1:24" ht="30" customHeight="1" x14ac:dyDescent="0.25">
      <c r="A1761" s="56" t="s">
        <v>88</v>
      </c>
      <c r="B1761" s="57" t="s">
        <v>36</v>
      </c>
      <c r="C1761" s="57">
        <v>18.2</v>
      </c>
      <c r="D1761" s="57">
        <v>30</v>
      </c>
      <c r="E1761" s="58"/>
      <c r="F1761" s="75"/>
      <c r="G1761" s="57"/>
      <c r="H1761" s="66" t="str">
        <f>IFERROR(VLOOKUP(Abfalldokumentation!$B1761,Artikel!A:C,3,FALSE),Abfalldokumentation!$B1761)</f>
        <v>-</v>
      </c>
      <c r="I1761" s="90" t="str">
        <f>VLOOKUP(V1761,'Linien - BU'!A:B,2,FALSE)</f>
        <v>BU3</v>
      </c>
      <c r="J1761" s="91">
        <f t="shared" si="210"/>
        <v>18.2</v>
      </c>
      <c r="K1761" s="92">
        <f>Abfalldokumentation!$E1761</f>
        <v>0</v>
      </c>
      <c r="L1761" s="91" t="str">
        <f>IFERROR(IF(AND(OR(Abfalldokumentation!$I1761="BU3",Abfalldokumentation!$I1761="Verkauf"),Abfalldokumentation!$N1761="Schimmel",Abfalldokumentation!$O1761="keinen Abnehmer/kein Schälpersonal"),"Div. Zipfel, ES ohne Verwendung",VLOOKUP(Abfalldokumentation!$M1761,Produktgruppen!A:B,2,FALSE)),"-")</f>
        <v>Rest</v>
      </c>
      <c r="M1761" s="93" t="str">
        <f>IFERROR(VLOOKUP(Abfalldokumentation!$W1761,Artikel!A:C,3,FALSE),Abfalldokumentation!$W1761)</f>
        <v>-</v>
      </c>
      <c r="N1761" s="93" t="str">
        <f>VLOOKUP(D1761,'Liste Gründe'!A:D,2,FALSE)</f>
        <v>Linienbezogen</v>
      </c>
      <c r="O1761" s="92" t="str">
        <f>IF(ISBLANK(F1761),VLOOKUP(Abfalldokumentation!$X1761,'Liste Gründe'!A:D,3,FALSE),F1761)</f>
        <v>Maschinenabfall</v>
      </c>
      <c r="P1761" s="93" t="str">
        <f>IF(ISBLANK(Abfalldokumentation!$G1761),"-",Abfalldokumentation!$G1761)</f>
        <v>-</v>
      </c>
      <c r="Q1761" s="93">
        <f t="shared" si="211"/>
        <v>52</v>
      </c>
      <c r="R1761" s="94" t="str">
        <f t="shared" si="212"/>
        <v>Produkte</v>
      </c>
      <c r="S1761" s="94" t="str">
        <f t="shared" si="213"/>
        <v>BUs</v>
      </c>
      <c r="T1761" s="94" t="str">
        <f t="shared" si="214"/>
        <v>Symptome</v>
      </c>
      <c r="U1761" s="93" t="str">
        <f>IFERROR(VLOOKUP(Abfalldokumentation!$W1761,Kennzahlen!S:U,3,FALSE)*Abfalldokumentation!$J1761,"0")</f>
        <v>0</v>
      </c>
      <c r="V1761" s="93" t="str">
        <f>IF(ISBLANK(A1761),VLOOKUP(Abfalldokumentation!$W1761,'Linien - BU'!R:S,2,FALSE),A1761)</f>
        <v>Bu3</v>
      </c>
      <c r="W1761" s="95" t="str">
        <f t="shared" si="215"/>
        <v>-</v>
      </c>
      <c r="X1761" s="95">
        <f t="shared" si="216"/>
        <v>30</v>
      </c>
    </row>
    <row r="1762" spans="1:24" ht="30" customHeight="1" x14ac:dyDescent="0.25">
      <c r="A1762" s="50" t="s">
        <v>7</v>
      </c>
      <c r="B1762" s="51" t="s">
        <v>36</v>
      </c>
      <c r="C1762" s="51">
        <v>40</v>
      </c>
      <c r="D1762" s="51">
        <v>30</v>
      </c>
      <c r="E1762" s="52"/>
      <c r="F1762" s="73"/>
      <c r="G1762" s="51"/>
      <c r="H1762" s="65" t="str">
        <f>IFERROR(VLOOKUP(Abfalldokumentation!$B1762,Artikel!A:C,3,FALSE),Abfalldokumentation!$B1762)</f>
        <v>-</v>
      </c>
      <c r="I1762" s="96" t="str">
        <f>VLOOKUP(V1762,'Linien - BU'!A:B,2,FALSE)</f>
        <v>BU2</v>
      </c>
      <c r="J1762" s="97">
        <f t="shared" si="210"/>
        <v>40</v>
      </c>
      <c r="K1762" s="98">
        <f>Abfalldokumentation!$E1762</f>
        <v>0</v>
      </c>
      <c r="L1762" s="97" t="str">
        <f>IFERROR(IF(AND(OR(Abfalldokumentation!$I1762="BU3",Abfalldokumentation!$I1762="Verkauf"),Abfalldokumentation!$N1762="Schimmel",Abfalldokumentation!$O1762="keinen Abnehmer/kein Schälpersonal"),"Div. Zipfel, ES ohne Verwendung",VLOOKUP(Abfalldokumentation!$M1762,Produktgruppen!A:B,2,FALSE)),"-")</f>
        <v>Rest</v>
      </c>
      <c r="M1762" s="99" t="str">
        <f>IFERROR(VLOOKUP(Abfalldokumentation!$W1762,Artikel!A:C,3,FALSE),Abfalldokumentation!$W1762)</f>
        <v>-</v>
      </c>
      <c r="N1762" s="99" t="str">
        <f>VLOOKUP(D1762,'Liste Gründe'!A:D,2,FALSE)</f>
        <v>Linienbezogen</v>
      </c>
      <c r="O1762" s="98" t="str">
        <f>IF(ISBLANK(F1762),VLOOKUP(Abfalldokumentation!$X1762,'Liste Gründe'!A:D,3,FALSE),F1762)</f>
        <v>Maschinenabfall</v>
      </c>
      <c r="P1762" s="99" t="str">
        <f>IF(ISBLANK(Abfalldokumentation!$G1762),"-",Abfalldokumentation!$G1762)</f>
        <v>-</v>
      </c>
      <c r="Q1762" s="99">
        <f t="shared" si="211"/>
        <v>52</v>
      </c>
      <c r="R1762" s="100" t="str">
        <f t="shared" si="212"/>
        <v>Produkte</v>
      </c>
      <c r="S1762" s="100" t="str">
        <f t="shared" si="213"/>
        <v>BUs</v>
      </c>
      <c r="T1762" s="100" t="str">
        <f t="shared" si="214"/>
        <v>Symptome</v>
      </c>
      <c r="U1762" s="99" t="str">
        <f>IFERROR(VLOOKUP(Abfalldokumentation!$W1762,Kennzahlen!S:U,3,FALSE)*Abfalldokumentation!$J1762,"0")</f>
        <v>0</v>
      </c>
      <c r="V1762" s="99" t="str">
        <f>IF(ISBLANK(A1762),VLOOKUP(Abfalldokumentation!$W1762,'Linien - BU'!R:S,2,FALSE),A1762)</f>
        <v>BU2</v>
      </c>
      <c r="W1762" s="95" t="str">
        <f t="shared" si="215"/>
        <v>-</v>
      </c>
      <c r="X1762" s="95">
        <f t="shared" si="216"/>
        <v>30</v>
      </c>
    </row>
    <row r="1763" spans="1:24" ht="30" customHeight="1" x14ac:dyDescent="0.25">
      <c r="A1763" s="56" t="s">
        <v>9</v>
      </c>
      <c r="B1763" s="57" t="s">
        <v>36</v>
      </c>
      <c r="C1763" s="57">
        <v>15</v>
      </c>
      <c r="D1763" s="57">
        <v>30</v>
      </c>
      <c r="E1763" s="58"/>
      <c r="F1763" s="75"/>
      <c r="G1763" s="57"/>
      <c r="H1763" s="66" t="str">
        <f>IFERROR(VLOOKUP(Abfalldokumentation!$B1763,Artikel!A:C,3,FALSE),Abfalldokumentation!$B1763)</f>
        <v>-</v>
      </c>
      <c r="I1763" s="90" t="str">
        <f>VLOOKUP(V1763,'Linien - BU'!A:B,2,FALSE)</f>
        <v>BU4</v>
      </c>
      <c r="J1763" s="91">
        <f t="shared" si="210"/>
        <v>15</v>
      </c>
      <c r="K1763" s="92">
        <f>Abfalldokumentation!$E1763</f>
        <v>0</v>
      </c>
      <c r="L1763" s="91" t="str">
        <f>IFERROR(IF(AND(OR(Abfalldokumentation!$I1763="BU3",Abfalldokumentation!$I1763="Verkauf"),Abfalldokumentation!$N1763="Schimmel",Abfalldokumentation!$O1763="keinen Abnehmer/kein Schälpersonal"),"Div. Zipfel, ES ohne Verwendung",VLOOKUP(Abfalldokumentation!$M1763,Produktgruppen!A:B,2,FALSE)),"-")</f>
        <v>Rest</v>
      </c>
      <c r="M1763" s="93" t="str">
        <f>IFERROR(VLOOKUP(Abfalldokumentation!$W1763,Artikel!A:C,3,FALSE),Abfalldokumentation!$W1763)</f>
        <v>-</v>
      </c>
      <c r="N1763" s="93" t="str">
        <f>VLOOKUP(D1763,'Liste Gründe'!A:D,2,FALSE)</f>
        <v>Linienbezogen</v>
      </c>
      <c r="O1763" s="92" t="str">
        <f>IF(ISBLANK(F1763),VLOOKUP(Abfalldokumentation!$X1763,'Liste Gründe'!A:D,3,FALSE),F1763)</f>
        <v>Maschinenabfall</v>
      </c>
      <c r="P1763" s="93" t="str">
        <f>IF(ISBLANK(Abfalldokumentation!$G1763),"-",Abfalldokumentation!$G1763)</f>
        <v>-</v>
      </c>
      <c r="Q1763" s="93">
        <f t="shared" si="211"/>
        <v>52</v>
      </c>
      <c r="R1763" s="94" t="str">
        <f t="shared" si="212"/>
        <v>Produkte</v>
      </c>
      <c r="S1763" s="94" t="str">
        <f t="shared" si="213"/>
        <v>BUs</v>
      </c>
      <c r="T1763" s="94" t="str">
        <f t="shared" si="214"/>
        <v>Symptome</v>
      </c>
      <c r="U1763" s="93" t="str">
        <f>IFERROR(VLOOKUP(Abfalldokumentation!$W1763,Kennzahlen!S:U,3,FALSE)*Abfalldokumentation!$J1763,"0")</f>
        <v>0</v>
      </c>
      <c r="V1763" s="93" t="str">
        <f>IF(ISBLANK(A1763),VLOOKUP(Abfalldokumentation!$W1763,'Linien - BU'!R:S,2,FALSE),A1763)</f>
        <v>BU4</v>
      </c>
      <c r="W1763" s="95" t="str">
        <f t="shared" si="215"/>
        <v>-</v>
      </c>
      <c r="X1763" s="95">
        <f t="shared" si="216"/>
        <v>30</v>
      </c>
    </row>
    <row r="1764" spans="1:24" ht="30" customHeight="1" x14ac:dyDescent="0.25">
      <c r="A1764" s="50" t="s">
        <v>9</v>
      </c>
      <c r="B1764" s="51" t="s">
        <v>1082</v>
      </c>
      <c r="C1764" s="51">
        <v>15</v>
      </c>
      <c r="D1764" s="51">
        <v>61</v>
      </c>
      <c r="E1764" s="52"/>
      <c r="F1764" s="73"/>
      <c r="G1764" s="51"/>
      <c r="H1764" s="65" t="str">
        <f>IFERROR(VLOOKUP(Abfalldokumentation!$B1764,Artikel!A:C,3,FALSE),Abfalldokumentation!$B1764)</f>
        <v>Ziegengouda</v>
      </c>
      <c r="I1764" s="96" t="str">
        <f>VLOOKUP(V1764,'Linien - BU'!A:B,2,FALSE)</f>
        <v>BU4</v>
      </c>
      <c r="J1764" s="97">
        <f t="shared" si="210"/>
        <v>15</v>
      </c>
      <c r="K1764" s="98">
        <f>Abfalldokumentation!$E1764</f>
        <v>0</v>
      </c>
      <c r="L1764" s="97" t="str">
        <f>IFERROR(IF(AND(OR(Abfalldokumentation!$I1764="BU3",Abfalldokumentation!$I1764="Verkauf"),Abfalldokumentation!$N1764="Schimmel",Abfalldokumentation!$O1764="keinen Abnehmer/kein Schälpersonal"),"Div. Zipfel, ES ohne Verwendung",VLOOKUP(Abfalldokumentation!$M1764,Produktgruppen!A:B,2,FALSE)),"-")</f>
        <v>-</v>
      </c>
      <c r="M1764" s="99" t="str">
        <f>IFERROR(VLOOKUP(Abfalldokumentation!$W1764,Artikel!A:C,3,FALSE),Abfalldokumentation!$W1764)</f>
        <v>Ziegengouda</v>
      </c>
      <c r="N1764" s="99" t="str">
        <f>VLOOKUP(D1764,'Liste Gründe'!A:D,2,FALSE)</f>
        <v>keinen Verwendungszweck</v>
      </c>
      <c r="O1764" s="98" t="str">
        <f>IF(ISBLANK(F1764),VLOOKUP(Abfalldokumentation!$X1764,'Liste Gründe'!A:D,3,FALSE),F1764)</f>
        <v>keinen Verwendungszweck</v>
      </c>
      <c r="P1764" s="99" t="str">
        <f>IF(ISBLANK(Abfalldokumentation!$G1764),"-",Abfalldokumentation!$G1764)</f>
        <v>-</v>
      </c>
      <c r="Q1764" s="99">
        <f t="shared" si="211"/>
        <v>52</v>
      </c>
      <c r="R1764" s="100" t="str">
        <f t="shared" si="212"/>
        <v>Produkte</v>
      </c>
      <c r="S1764" s="100" t="str">
        <f t="shared" si="213"/>
        <v>BUs</v>
      </c>
      <c r="T1764" s="100" t="str">
        <f t="shared" si="214"/>
        <v>Symptome</v>
      </c>
      <c r="U1764" s="99" t="str">
        <f>IFERROR(VLOOKUP(Abfalldokumentation!$W1764,Kennzahlen!S:U,3,FALSE)*Abfalldokumentation!$J1764,"0")</f>
        <v>0</v>
      </c>
      <c r="V1764" s="99" t="str">
        <f>IF(ISBLANK(A1764),VLOOKUP(Abfalldokumentation!$W1764,'Linien - BU'!R:S,2,FALSE),A1764)</f>
        <v>BU4</v>
      </c>
      <c r="W1764" s="95" t="str">
        <f t="shared" si="215"/>
        <v>Ziegengouda</v>
      </c>
      <c r="X1764" s="95">
        <f t="shared" si="216"/>
        <v>61</v>
      </c>
    </row>
    <row r="1765" spans="1:24" ht="30" customHeight="1" x14ac:dyDescent="0.25">
      <c r="A1765" s="56" t="s">
        <v>8</v>
      </c>
      <c r="B1765" s="57" t="s">
        <v>36</v>
      </c>
      <c r="C1765" s="57">
        <v>30</v>
      </c>
      <c r="D1765" s="57">
        <v>30</v>
      </c>
      <c r="E1765" s="58"/>
      <c r="F1765" s="75"/>
      <c r="G1765" s="57"/>
      <c r="H1765" s="66" t="str">
        <f>IFERROR(VLOOKUP(Abfalldokumentation!$B1765,Artikel!A:C,3,FALSE),Abfalldokumentation!$B1765)</f>
        <v>-</v>
      </c>
      <c r="I1765" s="90" t="str">
        <f>VLOOKUP(V1765,'Linien - BU'!A:B,2,FALSE)</f>
        <v>BU3</v>
      </c>
      <c r="J1765" s="91">
        <f t="shared" si="210"/>
        <v>30</v>
      </c>
      <c r="K1765" s="92">
        <f>Abfalldokumentation!$E1765</f>
        <v>0</v>
      </c>
      <c r="L1765" s="91" t="str">
        <f>IFERROR(IF(AND(OR(Abfalldokumentation!$I1765="BU3",Abfalldokumentation!$I1765="Verkauf"),Abfalldokumentation!$N1765="Schimmel",Abfalldokumentation!$O1765="keinen Abnehmer/kein Schälpersonal"),"Div. Zipfel, ES ohne Verwendung",VLOOKUP(Abfalldokumentation!$M1765,Produktgruppen!A:B,2,FALSE)),"-")</f>
        <v>Rest</v>
      </c>
      <c r="M1765" s="93" t="str">
        <f>IFERROR(VLOOKUP(Abfalldokumentation!$W1765,Artikel!A:C,3,FALSE),Abfalldokumentation!$W1765)</f>
        <v>-</v>
      </c>
      <c r="N1765" s="93" t="str">
        <f>VLOOKUP(D1765,'Liste Gründe'!A:D,2,FALSE)</f>
        <v>Linienbezogen</v>
      </c>
      <c r="O1765" s="92" t="str">
        <f>IF(ISBLANK(F1765),VLOOKUP(Abfalldokumentation!$X1765,'Liste Gründe'!A:D,3,FALSE),F1765)</f>
        <v>Maschinenabfall</v>
      </c>
      <c r="P1765" s="93" t="str">
        <f>IF(ISBLANK(Abfalldokumentation!$G1765),"-",Abfalldokumentation!$G1765)</f>
        <v>-</v>
      </c>
      <c r="Q1765" s="93">
        <f t="shared" si="211"/>
        <v>52</v>
      </c>
      <c r="R1765" s="94" t="str">
        <f t="shared" si="212"/>
        <v>Produkte</v>
      </c>
      <c r="S1765" s="94" t="str">
        <f t="shared" si="213"/>
        <v>BUs</v>
      </c>
      <c r="T1765" s="94" t="str">
        <f t="shared" si="214"/>
        <v>Symptome</v>
      </c>
      <c r="U1765" s="93" t="str">
        <f>IFERROR(VLOOKUP(Abfalldokumentation!$W1765,Kennzahlen!S:U,3,FALSE)*Abfalldokumentation!$J1765,"0")</f>
        <v>0</v>
      </c>
      <c r="V1765" s="93" t="str">
        <f>IF(ISBLANK(A1765),VLOOKUP(Abfalldokumentation!$W1765,'Linien - BU'!R:S,2,FALSE),A1765)</f>
        <v>BU3</v>
      </c>
      <c r="W1765" s="95" t="str">
        <f t="shared" si="215"/>
        <v>-</v>
      </c>
      <c r="X1765" s="95">
        <f t="shared" si="216"/>
        <v>30</v>
      </c>
    </row>
    <row r="1766" spans="1:24" ht="30" customHeight="1" x14ac:dyDescent="0.25">
      <c r="A1766" s="50" t="s">
        <v>41</v>
      </c>
      <c r="B1766" s="51" t="s">
        <v>36</v>
      </c>
      <c r="C1766" s="51">
        <v>40</v>
      </c>
      <c r="D1766" s="51">
        <v>10</v>
      </c>
      <c r="E1766" s="52"/>
      <c r="F1766" s="73"/>
      <c r="G1766" s="51"/>
      <c r="H1766" s="65" t="str">
        <f>IFERROR(VLOOKUP(Abfalldokumentation!$B1766,Artikel!A:C,3,FALSE),Abfalldokumentation!$B1766)</f>
        <v>-</v>
      </c>
      <c r="I1766" s="96" t="str">
        <f>VLOOKUP(V1766,'Linien - BU'!A:B,2,FALSE)</f>
        <v>BU1</v>
      </c>
      <c r="J1766" s="97">
        <f t="shared" si="210"/>
        <v>40</v>
      </c>
      <c r="K1766" s="98">
        <f>Abfalldokumentation!$E1766</f>
        <v>0</v>
      </c>
      <c r="L1766" s="97" t="str">
        <f>IFERROR(IF(AND(OR(Abfalldokumentation!$I1766="BU3",Abfalldokumentation!$I1766="Verkauf"),Abfalldokumentation!$N1766="Schimmel",Abfalldokumentation!$O1766="keinen Abnehmer/kein Schälpersonal"),"Div. Zipfel, ES ohne Verwendung",VLOOKUP(Abfalldokumentation!$M1766,Produktgruppen!A:B,2,FALSE)),"-")</f>
        <v>Rest</v>
      </c>
      <c r="M1766" s="99" t="str">
        <f>IFERROR(VLOOKUP(Abfalldokumentation!$W1766,Artikel!A:C,3,FALSE),Abfalldokumentation!$W1766)</f>
        <v>-</v>
      </c>
      <c r="N1766" s="99" t="str">
        <f>VLOOKUP(D1766,'Liste Gründe'!A:D,2,FALSE)</f>
        <v>Linienbezogen</v>
      </c>
      <c r="O1766" s="98" t="str">
        <f>IF(ISBLANK(F1766),VLOOKUP(Abfalldokumentation!$X1766,'Liste Gründe'!A:D,3,FALSE),F1766)</f>
        <v>Reinigung</v>
      </c>
      <c r="P1766" s="99" t="str">
        <f>IF(ISBLANK(Abfalldokumentation!$G1766),"-",Abfalldokumentation!$G1766)</f>
        <v>-</v>
      </c>
      <c r="Q1766" s="99">
        <f t="shared" si="211"/>
        <v>52</v>
      </c>
      <c r="R1766" s="100" t="str">
        <f t="shared" si="212"/>
        <v>Produkte</v>
      </c>
      <c r="S1766" s="100" t="str">
        <f t="shared" si="213"/>
        <v>BUs</v>
      </c>
      <c r="T1766" s="100" t="str">
        <f t="shared" si="214"/>
        <v>Symptome</v>
      </c>
      <c r="U1766" s="99" t="str">
        <f>IFERROR(VLOOKUP(Abfalldokumentation!$W1766,Kennzahlen!S:U,3,FALSE)*Abfalldokumentation!$J1766,"0")</f>
        <v>0</v>
      </c>
      <c r="V1766" s="99" t="str">
        <f>IF(ISBLANK(A1766),VLOOKUP(Abfalldokumentation!$W1766,'Linien - BU'!R:S,2,FALSE),A1766)</f>
        <v>Schmelze</v>
      </c>
      <c r="W1766" s="95" t="str">
        <f t="shared" si="215"/>
        <v>-</v>
      </c>
      <c r="X1766" s="95">
        <f t="shared" si="216"/>
        <v>10</v>
      </c>
    </row>
    <row r="1767" spans="1:24" ht="30" customHeight="1" x14ac:dyDescent="0.25">
      <c r="A1767" s="56" t="s">
        <v>59</v>
      </c>
      <c r="B1767" s="57" t="s">
        <v>36</v>
      </c>
      <c r="C1767" s="57">
        <v>7</v>
      </c>
      <c r="D1767" s="57">
        <v>71</v>
      </c>
      <c r="E1767" s="58"/>
      <c r="F1767" s="75"/>
      <c r="G1767" s="57"/>
      <c r="H1767" s="66" t="str">
        <f>IFERROR(VLOOKUP(Abfalldokumentation!$B1767,Artikel!A:C,3,FALSE),Abfalldokumentation!$B1767)</f>
        <v>-</v>
      </c>
      <c r="I1767" s="90" t="str">
        <f>VLOOKUP(V1767,'Linien - BU'!A:B,2,FALSE)</f>
        <v>Rest</v>
      </c>
      <c r="J1767" s="91">
        <f t="shared" si="210"/>
        <v>7</v>
      </c>
      <c r="K1767" s="92">
        <f>Abfalldokumentation!$E1767</f>
        <v>0</v>
      </c>
      <c r="L1767" s="91" t="str">
        <f>IFERROR(IF(AND(OR(Abfalldokumentation!$I1767="BU3",Abfalldokumentation!$I1767="Verkauf"),Abfalldokumentation!$N1767="Schimmel",Abfalldokumentation!$O1767="keinen Abnehmer/kein Schälpersonal"),"Div. Zipfel, ES ohne Verwendung",VLOOKUP(Abfalldokumentation!$M1767,Produktgruppen!A:B,2,FALSE)),"-")</f>
        <v>Rest</v>
      </c>
      <c r="M1767" s="93" t="str">
        <f>IFERROR(VLOOKUP(Abfalldokumentation!$W1767,Artikel!A:C,3,FALSE),Abfalldokumentation!$W1767)</f>
        <v>-</v>
      </c>
      <c r="N1767" s="93" t="str">
        <f>VLOOKUP(D1767,'Liste Gründe'!A:D,2,FALSE)</f>
        <v>Qualitätssicherung</v>
      </c>
      <c r="O1767" s="92" t="str">
        <f>IF(ISBLANK(F1767),VLOOKUP(Abfalldokumentation!$X1767,'Liste Gründe'!A:D,3,FALSE),F1767)</f>
        <v>Einwaage</v>
      </c>
      <c r="P1767" s="93" t="str">
        <f>IF(ISBLANK(Abfalldokumentation!$G1767),"-",Abfalldokumentation!$G1767)</f>
        <v>-</v>
      </c>
      <c r="Q1767" s="93">
        <f t="shared" si="211"/>
        <v>52</v>
      </c>
      <c r="R1767" s="94" t="str">
        <f t="shared" si="212"/>
        <v>Produkte</v>
      </c>
      <c r="S1767" s="94" t="str">
        <f t="shared" si="213"/>
        <v>BUs</v>
      </c>
      <c r="T1767" s="94" t="str">
        <f t="shared" si="214"/>
        <v>Symptome</v>
      </c>
      <c r="U1767" s="93" t="str">
        <f>IFERROR(VLOOKUP(Abfalldokumentation!$W1767,Kennzahlen!S:U,3,FALSE)*Abfalldokumentation!$J1767,"0")</f>
        <v>0</v>
      </c>
      <c r="V1767" s="93" t="str">
        <f>IF(ISBLANK(A1767),VLOOKUP(Abfalldokumentation!$W1767,'Linien - BU'!R:S,2,FALSE),A1767)</f>
        <v>Labor</v>
      </c>
      <c r="W1767" s="95" t="str">
        <f t="shared" si="215"/>
        <v>-</v>
      </c>
      <c r="X1767" s="95">
        <f t="shared" si="216"/>
        <v>71</v>
      </c>
    </row>
    <row r="1768" spans="1:24" ht="30" customHeight="1" x14ac:dyDescent="0.25">
      <c r="A1768" s="50" t="s">
        <v>8</v>
      </c>
      <c r="B1768" s="51">
        <v>29500622</v>
      </c>
      <c r="C1768" s="51">
        <v>326</v>
      </c>
      <c r="D1768" s="51">
        <v>12</v>
      </c>
      <c r="E1768" s="52"/>
      <c r="F1768" s="73"/>
      <c r="G1768" s="51"/>
      <c r="H1768" s="65" t="str">
        <f>IFERROR(VLOOKUP(Abfalldokumentation!$B1768,Artikel!A:C,3,FALSE),Abfalldokumentation!$B1768)</f>
        <v>VOS GRW Natur 45% OGT</v>
      </c>
      <c r="I1768" s="96" t="str">
        <f>VLOOKUP(V1768,'Linien - BU'!A:B,2,FALSE)</f>
        <v>BU3</v>
      </c>
      <c r="J1768" s="97">
        <f t="shared" si="210"/>
        <v>326</v>
      </c>
      <c r="K1768" s="98">
        <f>Abfalldokumentation!$E1768</f>
        <v>0</v>
      </c>
      <c r="L1768" s="97" t="str">
        <f>IFERROR(IF(AND(OR(Abfalldokumentation!$I1768="BU3",Abfalldokumentation!$I1768="Verkauf"),Abfalldokumentation!$N1768="Schimmel",Abfalldokumentation!$O1768="keinen Abnehmer/kein Schälpersonal"),"Div. Zipfel, ES ohne Verwendung",VLOOKUP(Abfalldokumentation!$M1768,Produktgruppen!A:B,2,FALSE)),"-")</f>
        <v>Vorschmelz</v>
      </c>
      <c r="M1768" s="99" t="str">
        <f>IFERROR(VLOOKUP(Abfalldokumentation!$W1768,Artikel!A:C,3,FALSE),Abfalldokumentation!$W1768)</f>
        <v>VOS GRW Natur 45% OGT</v>
      </c>
      <c r="N1768" s="99" t="str">
        <f>VLOOKUP(D1768,'Liste Gründe'!A:D,2,FALSE)</f>
        <v>Schimmel</v>
      </c>
      <c r="O1768" s="98" t="str">
        <f>IF(ISBLANK(F1768),VLOOKUP(Abfalldokumentation!$X1768,'Liste Gründe'!A:D,3,FALSE),F1768)</f>
        <v>Schimmel</v>
      </c>
      <c r="P1768" s="99" t="str">
        <f>IF(ISBLANK(Abfalldokumentation!$G1768),"-",Abfalldokumentation!$G1768)</f>
        <v>-</v>
      </c>
      <c r="Q1768" s="99">
        <f t="shared" si="211"/>
        <v>52</v>
      </c>
      <c r="R1768" s="100" t="str">
        <f t="shared" si="212"/>
        <v>Produkte</v>
      </c>
      <c r="S1768" s="100" t="str">
        <f t="shared" si="213"/>
        <v>BUs</v>
      </c>
      <c r="T1768" s="100" t="str">
        <f t="shared" si="214"/>
        <v>Symptome</v>
      </c>
      <c r="U1768" s="99">
        <f>IFERROR(VLOOKUP(Abfalldokumentation!$W1768,Kennzahlen!S:U,3,FALSE)*Abfalldokumentation!$J1768,"0")</f>
        <v>163</v>
      </c>
      <c r="V1768" s="99" t="str">
        <f>IF(ISBLANK(A1768),VLOOKUP(Abfalldokumentation!$W1768,'Linien - BU'!R:S,2,FALSE),A1768)</f>
        <v>BU3</v>
      </c>
      <c r="W1768" s="95">
        <f t="shared" si="215"/>
        <v>29500622</v>
      </c>
      <c r="X1768" s="95">
        <f t="shared" si="216"/>
        <v>12</v>
      </c>
    </row>
    <row r="1769" spans="1:24" ht="30" customHeight="1" x14ac:dyDescent="0.25">
      <c r="A1769" s="56" t="s">
        <v>8</v>
      </c>
      <c r="B1769" s="57">
        <v>29501059</v>
      </c>
      <c r="C1769" s="57">
        <v>332</v>
      </c>
      <c r="D1769" s="57">
        <v>12</v>
      </c>
      <c r="E1769" s="58"/>
      <c r="F1769" s="75"/>
      <c r="G1769" s="57"/>
      <c r="H1769" s="66" t="str">
        <f>IFERROR(VLOOKUP(Abfalldokumentation!$B1769,Artikel!A:C,3,FALSE),Abfalldokumentation!$B1769)</f>
        <v>VOS GRW CHILI-NATRIUMAR</v>
      </c>
      <c r="I1769" s="90" t="str">
        <f>VLOOKUP(V1769,'Linien - BU'!A:B,2,FALSE)</f>
        <v>BU3</v>
      </c>
      <c r="J1769" s="91">
        <f t="shared" si="210"/>
        <v>332</v>
      </c>
      <c r="K1769" s="92">
        <f>Abfalldokumentation!$E1769</f>
        <v>0</v>
      </c>
      <c r="L1769" s="91" t="str">
        <f>IFERROR(IF(AND(OR(Abfalldokumentation!$I1769="BU3",Abfalldokumentation!$I1769="Verkauf"),Abfalldokumentation!$N1769="Schimmel",Abfalldokumentation!$O1769="keinen Abnehmer/kein Schälpersonal"),"Div. Zipfel, ES ohne Verwendung",VLOOKUP(Abfalldokumentation!$M1769,Produktgruppen!A:B,2,FALSE)),"-")</f>
        <v>-</v>
      </c>
      <c r="M1769" s="93" t="str">
        <f>IFERROR(VLOOKUP(Abfalldokumentation!$W1769,Artikel!A:C,3,FALSE),Abfalldokumentation!$W1769)</f>
        <v>VOS GRW CHILI-NATRIUMAR</v>
      </c>
      <c r="N1769" s="93" t="str">
        <f>VLOOKUP(D1769,'Liste Gründe'!A:D,2,FALSE)</f>
        <v>Schimmel</v>
      </c>
      <c r="O1769" s="92" t="str">
        <f>IF(ISBLANK(F1769),VLOOKUP(Abfalldokumentation!$X1769,'Liste Gründe'!A:D,3,FALSE),F1769)</f>
        <v>Schimmel</v>
      </c>
      <c r="P1769" s="93" t="str">
        <f>IF(ISBLANK(Abfalldokumentation!$G1769),"-",Abfalldokumentation!$G1769)</f>
        <v>-</v>
      </c>
      <c r="Q1769" s="93">
        <f t="shared" si="211"/>
        <v>52</v>
      </c>
      <c r="R1769" s="94" t="str">
        <f t="shared" si="212"/>
        <v>Produkte</v>
      </c>
      <c r="S1769" s="94" t="str">
        <f t="shared" si="213"/>
        <v>BUs</v>
      </c>
      <c r="T1769" s="94" t="str">
        <f t="shared" si="214"/>
        <v>Symptome</v>
      </c>
      <c r="U1769" s="93">
        <f>IFERROR(VLOOKUP(Abfalldokumentation!$W1769,Kennzahlen!S:U,3,FALSE)*Abfalldokumentation!$J1769,"0")</f>
        <v>166</v>
      </c>
      <c r="V1769" s="93" t="str">
        <f>IF(ISBLANK(A1769),VLOOKUP(Abfalldokumentation!$W1769,'Linien - BU'!R:S,2,FALSE),A1769)</f>
        <v>BU3</v>
      </c>
      <c r="W1769" s="95">
        <f t="shared" si="215"/>
        <v>29501059</v>
      </c>
      <c r="X1769" s="95">
        <f t="shared" si="216"/>
        <v>12</v>
      </c>
    </row>
    <row r="1770" spans="1:24" ht="30" customHeight="1" x14ac:dyDescent="0.25">
      <c r="A1770" s="50" t="s">
        <v>8</v>
      </c>
      <c r="B1770" s="51">
        <v>49500103</v>
      </c>
      <c r="C1770" s="51">
        <v>76</v>
      </c>
      <c r="D1770" s="51">
        <v>12</v>
      </c>
      <c r="E1770" s="52"/>
      <c r="F1770" s="73"/>
      <c r="G1770" s="51"/>
      <c r="H1770" s="65" t="str">
        <f>IFERROR(VLOOKUP(Abfalldokumentation!$B1770,Artikel!A:C,3,FALSE),Abfalldokumentation!$B1770)</f>
        <v>VOS RW NATUR-GESCHÄLT-V</v>
      </c>
      <c r="I1770" s="96" t="str">
        <f>VLOOKUP(V1770,'Linien - BU'!A:B,2,FALSE)</f>
        <v>BU3</v>
      </c>
      <c r="J1770" s="97">
        <f t="shared" si="210"/>
        <v>76</v>
      </c>
      <c r="K1770" s="98">
        <f>Abfalldokumentation!$E1770</f>
        <v>0</v>
      </c>
      <c r="L1770" s="97" t="str">
        <f>IFERROR(IF(AND(OR(Abfalldokumentation!$I1770="BU3",Abfalldokumentation!$I1770="Verkauf"),Abfalldokumentation!$N1770="Schimmel",Abfalldokumentation!$O1770="keinen Abnehmer/kein Schälpersonal"),"Div. Zipfel, ES ohne Verwendung",VLOOKUP(Abfalldokumentation!$M1770,Produktgruppen!A:B,2,FALSE)),"-")</f>
        <v>-</v>
      </c>
      <c r="M1770" s="99" t="str">
        <f>IFERROR(VLOOKUP(Abfalldokumentation!$W1770,Artikel!A:C,3,FALSE),Abfalldokumentation!$W1770)</f>
        <v>VOS RW NATUR-GESCHÄLT-V</v>
      </c>
      <c r="N1770" s="99" t="str">
        <f>VLOOKUP(D1770,'Liste Gründe'!A:D,2,FALSE)</f>
        <v>Schimmel</v>
      </c>
      <c r="O1770" s="98" t="str">
        <f>IF(ISBLANK(F1770),VLOOKUP(Abfalldokumentation!$X1770,'Liste Gründe'!A:D,3,FALSE),F1770)</f>
        <v>Schimmel</v>
      </c>
      <c r="P1770" s="99" t="str">
        <f>IF(ISBLANK(Abfalldokumentation!$G1770),"-",Abfalldokumentation!$G1770)</f>
        <v>-</v>
      </c>
      <c r="Q1770" s="99">
        <f t="shared" si="211"/>
        <v>52</v>
      </c>
      <c r="R1770" s="100" t="str">
        <f t="shared" si="212"/>
        <v>Produkte</v>
      </c>
      <c r="S1770" s="100" t="str">
        <f t="shared" si="213"/>
        <v>BUs</v>
      </c>
      <c r="T1770" s="100" t="str">
        <f t="shared" si="214"/>
        <v>Symptome</v>
      </c>
      <c r="U1770" s="99" t="str">
        <f>IFERROR(VLOOKUP(Abfalldokumentation!$W1770,Kennzahlen!S:U,3,FALSE)*Abfalldokumentation!$J1770,"0")</f>
        <v>0</v>
      </c>
      <c r="V1770" s="99" t="str">
        <f>IF(ISBLANK(A1770),VLOOKUP(Abfalldokumentation!$W1770,'Linien - BU'!R:S,2,FALSE),A1770)</f>
        <v>BU3</v>
      </c>
      <c r="W1770" s="95">
        <f t="shared" si="215"/>
        <v>49500103</v>
      </c>
      <c r="X1770" s="95">
        <f t="shared" si="216"/>
        <v>12</v>
      </c>
    </row>
    <row r="1771" spans="1:24" ht="30" customHeight="1" x14ac:dyDescent="0.25">
      <c r="A1771" s="56" t="s">
        <v>9</v>
      </c>
      <c r="B1771" s="57">
        <v>29501029</v>
      </c>
      <c r="C1771" s="57">
        <v>19</v>
      </c>
      <c r="D1771" s="57">
        <v>61</v>
      </c>
      <c r="E1771" s="58"/>
      <c r="F1771" s="75"/>
      <c r="G1771" s="57"/>
      <c r="H1771" s="66" t="str">
        <f>IFERROR(VLOOKUP(Abfalldokumentation!$B1771,Artikel!A:C,3,FALSE),Abfalldokumentation!$B1771)</f>
        <v>ABS BRUSCHETTA</v>
      </c>
      <c r="I1771" s="90" t="str">
        <f>VLOOKUP(V1771,'Linien - BU'!A:B,2,FALSE)</f>
        <v>BU4</v>
      </c>
      <c r="J1771" s="91">
        <f t="shared" si="210"/>
        <v>19</v>
      </c>
      <c r="K1771" s="92">
        <f>Abfalldokumentation!$E1771</f>
        <v>0</v>
      </c>
      <c r="L1771" s="91" t="str">
        <f>IFERROR(IF(AND(OR(Abfalldokumentation!$I1771="BU3",Abfalldokumentation!$I1771="Verkauf"),Abfalldokumentation!$N1771="Schimmel",Abfalldokumentation!$O1771="keinen Abnehmer/kein Schälpersonal"),"Div. Zipfel, ES ohne Verwendung",VLOOKUP(Abfalldokumentation!$M1771,Produktgruppen!A:B,2,FALSE)),"-")</f>
        <v>ABS</v>
      </c>
      <c r="M1771" s="93" t="str">
        <f>IFERROR(VLOOKUP(Abfalldokumentation!$W1771,Artikel!A:C,3,FALSE),Abfalldokumentation!$W1771)</f>
        <v>ABS BRUSCHETTA</v>
      </c>
      <c r="N1771" s="93" t="str">
        <f>VLOOKUP(D1771,'Liste Gründe'!A:D,2,FALSE)</f>
        <v>keinen Verwendungszweck</v>
      </c>
      <c r="O1771" s="92" t="str">
        <f>IF(ISBLANK(F1771),VLOOKUP(Abfalldokumentation!$X1771,'Liste Gründe'!A:D,3,FALSE),F1771)</f>
        <v>keinen Verwendungszweck</v>
      </c>
      <c r="P1771" s="93" t="str">
        <f>IF(ISBLANK(Abfalldokumentation!$G1771),"-",Abfalldokumentation!$G1771)</f>
        <v>-</v>
      </c>
      <c r="Q1771" s="93">
        <f t="shared" si="211"/>
        <v>52</v>
      </c>
      <c r="R1771" s="94" t="str">
        <f t="shared" si="212"/>
        <v>Produkte</v>
      </c>
      <c r="S1771" s="94" t="str">
        <f t="shared" si="213"/>
        <v>BUs</v>
      </c>
      <c r="T1771" s="94" t="str">
        <f t="shared" si="214"/>
        <v>Symptome</v>
      </c>
      <c r="U1771" s="93">
        <f>IFERROR(VLOOKUP(Abfalldokumentation!$W1771,Kennzahlen!S:U,3,FALSE)*Abfalldokumentation!$J1771,"0")</f>
        <v>28.5</v>
      </c>
      <c r="V1771" s="93" t="str">
        <f>IF(ISBLANK(A1771),VLOOKUP(Abfalldokumentation!$W1771,'Linien - BU'!R:S,2,FALSE),A1771)</f>
        <v>BU4</v>
      </c>
      <c r="W1771" s="95">
        <f t="shared" si="215"/>
        <v>29501029</v>
      </c>
      <c r="X1771" s="95">
        <f t="shared" si="216"/>
        <v>61</v>
      </c>
    </row>
    <row r="1772" spans="1:24" ht="30" customHeight="1" x14ac:dyDescent="0.25">
      <c r="A1772" s="50" t="s">
        <v>9</v>
      </c>
      <c r="B1772" s="51">
        <v>29500885</v>
      </c>
      <c r="C1772" s="51">
        <v>20</v>
      </c>
      <c r="D1772" s="51">
        <v>61</v>
      </c>
      <c r="E1772" s="52"/>
      <c r="F1772" s="73"/>
      <c r="G1772" s="51"/>
      <c r="H1772" s="65" t="str">
        <f>IFERROR(VLOOKUP(Abfalldokumentation!$B1772,Artikel!A:C,3,FALSE),Abfalldokumentation!$B1772)</f>
        <v>ABS HEUBL</v>
      </c>
      <c r="I1772" s="96" t="str">
        <f>VLOOKUP(V1772,'Linien - BU'!A:B,2,FALSE)</f>
        <v>BU4</v>
      </c>
      <c r="J1772" s="97">
        <f t="shared" si="210"/>
        <v>20</v>
      </c>
      <c r="K1772" s="98">
        <f>Abfalldokumentation!$E1772</f>
        <v>0</v>
      </c>
      <c r="L1772" s="97" t="str">
        <f>IFERROR(IF(AND(OR(Abfalldokumentation!$I1772="BU3",Abfalldokumentation!$I1772="Verkauf"),Abfalldokumentation!$N1772="Schimmel",Abfalldokumentation!$O1772="keinen Abnehmer/kein Schälpersonal"),"Div. Zipfel, ES ohne Verwendung",VLOOKUP(Abfalldokumentation!$M1772,Produktgruppen!A:B,2,FALSE)),"-")</f>
        <v>ABS</v>
      </c>
      <c r="M1772" s="99" t="str">
        <f>IFERROR(VLOOKUP(Abfalldokumentation!$W1772,Artikel!A:C,3,FALSE),Abfalldokumentation!$W1772)</f>
        <v>ABS HEUBL</v>
      </c>
      <c r="N1772" s="99" t="str">
        <f>VLOOKUP(D1772,'Liste Gründe'!A:D,2,FALSE)</f>
        <v>keinen Verwendungszweck</v>
      </c>
      <c r="O1772" s="98" t="str">
        <f>IF(ISBLANK(F1772),VLOOKUP(Abfalldokumentation!$X1772,'Liste Gründe'!A:D,3,FALSE),F1772)</f>
        <v>keinen Verwendungszweck</v>
      </c>
      <c r="P1772" s="99" t="str">
        <f>IF(ISBLANK(Abfalldokumentation!$G1772),"-",Abfalldokumentation!$G1772)</f>
        <v>-</v>
      </c>
      <c r="Q1772" s="99">
        <f t="shared" si="211"/>
        <v>52</v>
      </c>
      <c r="R1772" s="100" t="str">
        <f t="shared" si="212"/>
        <v>Produkte</v>
      </c>
      <c r="S1772" s="100" t="str">
        <f t="shared" si="213"/>
        <v>BUs</v>
      </c>
      <c r="T1772" s="100" t="str">
        <f t="shared" si="214"/>
        <v>Symptome</v>
      </c>
      <c r="U1772" s="99">
        <f>IFERROR(VLOOKUP(Abfalldokumentation!$W1772,Kennzahlen!S:U,3,FALSE)*Abfalldokumentation!$J1772,"0")</f>
        <v>0.2</v>
      </c>
      <c r="V1772" s="99" t="str">
        <f>IF(ISBLANK(A1772),VLOOKUP(Abfalldokumentation!$W1772,'Linien - BU'!R:S,2,FALSE),A1772)</f>
        <v>BU4</v>
      </c>
      <c r="W1772" s="95">
        <f t="shared" si="215"/>
        <v>29500885</v>
      </c>
      <c r="X1772" s="95">
        <f t="shared" si="216"/>
        <v>61</v>
      </c>
    </row>
    <row r="1773" spans="1:24" ht="30" customHeight="1" x14ac:dyDescent="0.25">
      <c r="A1773" s="56" t="s">
        <v>9</v>
      </c>
      <c r="B1773" s="57">
        <v>29500885</v>
      </c>
      <c r="C1773" s="57">
        <v>20</v>
      </c>
      <c r="D1773" s="57">
        <v>61</v>
      </c>
      <c r="E1773" s="58"/>
      <c r="F1773" s="75"/>
      <c r="G1773" s="57"/>
      <c r="H1773" s="66" t="str">
        <f>IFERROR(VLOOKUP(Abfalldokumentation!$B1773,Artikel!A:C,3,FALSE),Abfalldokumentation!$B1773)</f>
        <v>ABS HEUBL</v>
      </c>
      <c r="I1773" s="90" t="str">
        <f>VLOOKUP(V1773,'Linien - BU'!A:B,2,FALSE)</f>
        <v>BU4</v>
      </c>
      <c r="J1773" s="91">
        <f t="shared" si="210"/>
        <v>20</v>
      </c>
      <c r="K1773" s="92">
        <f>Abfalldokumentation!$E1773</f>
        <v>0</v>
      </c>
      <c r="L1773" s="91" t="str">
        <f>IFERROR(IF(AND(OR(Abfalldokumentation!$I1773="BU3",Abfalldokumentation!$I1773="Verkauf"),Abfalldokumentation!$N1773="Schimmel",Abfalldokumentation!$O1773="keinen Abnehmer/kein Schälpersonal"),"Div. Zipfel, ES ohne Verwendung",VLOOKUP(Abfalldokumentation!$M1773,Produktgruppen!A:B,2,FALSE)),"-")</f>
        <v>ABS</v>
      </c>
      <c r="M1773" s="93" t="str">
        <f>IFERROR(VLOOKUP(Abfalldokumentation!$W1773,Artikel!A:C,3,FALSE),Abfalldokumentation!$W1773)</f>
        <v>ABS HEUBL</v>
      </c>
      <c r="N1773" s="93" t="str">
        <f>VLOOKUP(D1773,'Liste Gründe'!A:D,2,FALSE)</f>
        <v>keinen Verwendungszweck</v>
      </c>
      <c r="O1773" s="92" t="str">
        <f>IF(ISBLANK(F1773),VLOOKUP(Abfalldokumentation!$X1773,'Liste Gründe'!A:D,3,FALSE),F1773)</f>
        <v>keinen Verwendungszweck</v>
      </c>
      <c r="P1773" s="93" t="str">
        <f>IF(ISBLANK(Abfalldokumentation!$G1773),"-",Abfalldokumentation!$G1773)</f>
        <v>-</v>
      </c>
      <c r="Q1773" s="93">
        <f t="shared" si="211"/>
        <v>52</v>
      </c>
      <c r="R1773" s="94" t="str">
        <f t="shared" si="212"/>
        <v>Produkte</v>
      </c>
      <c r="S1773" s="94" t="str">
        <f t="shared" si="213"/>
        <v>BUs</v>
      </c>
      <c r="T1773" s="94" t="str">
        <f t="shared" si="214"/>
        <v>Symptome</v>
      </c>
      <c r="U1773" s="93">
        <f>IFERROR(VLOOKUP(Abfalldokumentation!$W1773,Kennzahlen!S:U,3,FALSE)*Abfalldokumentation!$J1773,"0")</f>
        <v>0.2</v>
      </c>
      <c r="V1773" s="93" t="str">
        <f>IF(ISBLANK(A1773),VLOOKUP(Abfalldokumentation!$W1773,'Linien - BU'!R:S,2,FALSE),A1773)</f>
        <v>BU4</v>
      </c>
      <c r="W1773" s="95">
        <f t="shared" si="215"/>
        <v>29500885</v>
      </c>
      <c r="X1773" s="95">
        <f t="shared" si="216"/>
        <v>61</v>
      </c>
    </row>
    <row r="1774" spans="1:24" ht="30" customHeight="1" x14ac:dyDescent="0.25">
      <c r="A1774" s="50" t="s">
        <v>9</v>
      </c>
      <c r="B1774" s="51">
        <v>29500886</v>
      </c>
      <c r="C1774" s="51">
        <v>20</v>
      </c>
      <c r="D1774" s="51">
        <v>61</v>
      </c>
      <c r="E1774" s="52"/>
      <c r="F1774" s="73"/>
      <c r="G1774" s="51"/>
      <c r="H1774" s="65" t="str">
        <f>IFERROR(VLOOKUP(Abfalldokumentation!$B1774,Artikel!A:C,3,FALSE),Abfalldokumentation!$B1774)</f>
        <v>ABS MEDI-KRÄUK</v>
      </c>
      <c r="I1774" s="96" t="str">
        <f>VLOOKUP(V1774,'Linien - BU'!A:B,2,FALSE)</f>
        <v>BU4</v>
      </c>
      <c r="J1774" s="97">
        <f t="shared" si="210"/>
        <v>20</v>
      </c>
      <c r="K1774" s="98">
        <f>Abfalldokumentation!$E1774</f>
        <v>0</v>
      </c>
      <c r="L1774" s="97" t="str">
        <f>IFERROR(IF(AND(OR(Abfalldokumentation!$I1774="BU3",Abfalldokumentation!$I1774="Verkauf"),Abfalldokumentation!$N1774="Schimmel",Abfalldokumentation!$O1774="keinen Abnehmer/kein Schälpersonal"),"Div. Zipfel, ES ohne Verwendung",VLOOKUP(Abfalldokumentation!$M1774,Produktgruppen!A:B,2,FALSE)),"-")</f>
        <v>ABS</v>
      </c>
      <c r="M1774" s="99" t="str">
        <f>IFERROR(VLOOKUP(Abfalldokumentation!$W1774,Artikel!A:C,3,FALSE),Abfalldokumentation!$W1774)</f>
        <v>ABS MEDI-KRÄUK</v>
      </c>
      <c r="N1774" s="99" t="str">
        <f>VLOOKUP(D1774,'Liste Gründe'!A:D,2,FALSE)</f>
        <v>keinen Verwendungszweck</v>
      </c>
      <c r="O1774" s="98" t="str">
        <f>IF(ISBLANK(F1774),VLOOKUP(Abfalldokumentation!$X1774,'Liste Gründe'!A:D,3,FALSE),F1774)</f>
        <v>keinen Verwendungszweck</v>
      </c>
      <c r="P1774" s="99" t="str">
        <f>IF(ISBLANK(Abfalldokumentation!$G1774),"-",Abfalldokumentation!$G1774)</f>
        <v>-</v>
      </c>
      <c r="Q1774" s="99">
        <f t="shared" si="211"/>
        <v>52</v>
      </c>
      <c r="R1774" s="100" t="str">
        <f t="shared" si="212"/>
        <v>Produkte</v>
      </c>
      <c r="S1774" s="100" t="str">
        <f t="shared" si="213"/>
        <v>BUs</v>
      </c>
      <c r="T1774" s="100" t="str">
        <f t="shared" si="214"/>
        <v>Symptome</v>
      </c>
      <c r="U1774" s="99">
        <f>IFERROR(VLOOKUP(Abfalldokumentation!$W1774,Kennzahlen!S:U,3,FALSE)*Abfalldokumentation!$J1774,"0")</f>
        <v>30</v>
      </c>
      <c r="V1774" s="99" t="str">
        <f>IF(ISBLANK(A1774),VLOOKUP(Abfalldokumentation!$W1774,'Linien - BU'!R:S,2,FALSE),A1774)</f>
        <v>BU4</v>
      </c>
      <c r="W1774" s="95">
        <f t="shared" si="215"/>
        <v>29500886</v>
      </c>
      <c r="X1774" s="95">
        <f t="shared" si="216"/>
        <v>61</v>
      </c>
    </row>
    <row r="1775" spans="1:24" ht="30" customHeight="1" x14ac:dyDescent="0.25">
      <c r="A1775" s="56" t="s">
        <v>9</v>
      </c>
      <c r="B1775" s="57">
        <v>29500886</v>
      </c>
      <c r="C1775" s="57">
        <v>20</v>
      </c>
      <c r="D1775" s="57">
        <v>61</v>
      </c>
      <c r="E1775" s="58"/>
      <c r="F1775" s="75"/>
      <c r="G1775" s="57"/>
      <c r="H1775" s="66" t="str">
        <f>IFERROR(VLOOKUP(Abfalldokumentation!$B1775,Artikel!A:C,3,FALSE),Abfalldokumentation!$B1775)</f>
        <v>ABS MEDI-KRÄUK</v>
      </c>
      <c r="I1775" s="90" t="str">
        <f>VLOOKUP(V1775,'Linien - BU'!A:B,2,FALSE)</f>
        <v>BU4</v>
      </c>
      <c r="J1775" s="91">
        <f t="shared" si="210"/>
        <v>20</v>
      </c>
      <c r="K1775" s="92">
        <f>Abfalldokumentation!$E1775</f>
        <v>0</v>
      </c>
      <c r="L1775" s="91" t="str">
        <f>IFERROR(IF(AND(OR(Abfalldokumentation!$I1775="BU3",Abfalldokumentation!$I1775="Verkauf"),Abfalldokumentation!$N1775="Schimmel",Abfalldokumentation!$O1775="keinen Abnehmer/kein Schälpersonal"),"Div. Zipfel, ES ohne Verwendung",VLOOKUP(Abfalldokumentation!$M1775,Produktgruppen!A:B,2,FALSE)),"-")</f>
        <v>ABS</v>
      </c>
      <c r="M1775" s="93" t="str">
        <f>IFERROR(VLOOKUP(Abfalldokumentation!$W1775,Artikel!A:C,3,FALSE),Abfalldokumentation!$W1775)</f>
        <v>ABS MEDI-KRÄUK</v>
      </c>
      <c r="N1775" s="93" t="str">
        <f>VLOOKUP(D1775,'Liste Gründe'!A:D,2,FALSE)</f>
        <v>keinen Verwendungszweck</v>
      </c>
      <c r="O1775" s="92" t="str">
        <f>IF(ISBLANK(F1775),VLOOKUP(Abfalldokumentation!$X1775,'Liste Gründe'!A:D,3,FALSE),F1775)</f>
        <v>keinen Verwendungszweck</v>
      </c>
      <c r="P1775" s="93" t="str">
        <f>IF(ISBLANK(Abfalldokumentation!$G1775),"-",Abfalldokumentation!$G1775)</f>
        <v>-</v>
      </c>
      <c r="Q1775" s="93">
        <f t="shared" si="211"/>
        <v>52</v>
      </c>
      <c r="R1775" s="94" t="str">
        <f t="shared" si="212"/>
        <v>Produkte</v>
      </c>
      <c r="S1775" s="94" t="str">
        <f t="shared" si="213"/>
        <v>BUs</v>
      </c>
      <c r="T1775" s="94" t="str">
        <f t="shared" si="214"/>
        <v>Symptome</v>
      </c>
      <c r="U1775" s="93">
        <f>IFERROR(VLOOKUP(Abfalldokumentation!$W1775,Kennzahlen!S:U,3,FALSE)*Abfalldokumentation!$J1775,"0")</f>
        <v>30</v>
      </c>
      <c r="V1775" s="93" t="str">
        <f>IF(ISBLANK(A1775),VLOOKUP(Abfalldokumentation!$W1775,'Linien - BU'!R:S,2,FALSE),A1775)</f>
        <v>BU4</v>
      </c>
      <c r="W1775" s="95">
        <f t="shared" si="215"/>
        <v>29500886</v>
      </c>
      <c r="X1775" s="95">
        <f t="shared" si="216"/>
        <v>61</v>
      </c>
    </row>
    <row r="1776" spans="1:24" ht="30" customHeight="1" x14ac:dyDescent="0.25">
      <c r="A1776" s="50" t="s">
        <v>9</v>
      </c>
      <c r="B1776" s="51">
        <v>29501009</v>
      </c>
      <c r="C1776" s="51">
        <v>18</v>
      </c>
      <c r="D1776" s="51">
        <v>61</v>
      </c>
      <c r="E1776" s="52"/>
      <c r="F1776" s="73"/>
      <c r="G1776" s="51"/>
      <c r="H1776" s="65" t="str">
        <f>IFERROR(VLOOKUP(Abfalldokumentation!$B1776,Artikel!A:C,3,FALSE),Abfalldokumentation!$B1776)</f>
        <v>ABS Whisky-Nuts</v>
      </c>
      <c r="I1776" s="96" t="str">
        <f>VLOOKUP(V1776,'Linien - BU'!A:B,2,FALSE)</f>
        <v>BU4</v>
      </c>
      <c r="J1776" s="97">
        <f t="shared" si="210"/>
        <v>18</v>
      </c>
      <c r="K1776" s="98">
        <f>Abfalldokumentation!$E1776</f>
        <v>0</v>
      </c>
      <c r="L1776" s="97" t="str">
        <f>IFERROR(IF(AND(OR(Abfalldokumentation!$I1776="BU3",Abfalldokumentation!$I1776="Verkauf"),Abfalldokumentation!$N1776="Schimmel",Abfalldokumentation!$O1776="keinen Abnehmer/kein Schälpersonal"),"Div. Zipfel, ES ohne Verwendung",VLOOKUP(Abfalldokumentation!$M1776,Produktgruppen!A:B,2,FALSE)),"-")</f>
        <v>ABS</v>
      </c>
      <c r="M1776" s="99" t="str">
        <f>IFERROR(VLOOKUP(Abfalldokumentation!$W1776,Artikel!A:C,3,FALSE),Abfalldokumentation!$W1776)</f>
        <v>ABS Whisky-Nuts</v>
      </c>
      <c r="N1776" s="99" t="str">
        <f>VLOOKUP(D1776,'Liste Gründe'!A:D,2,FALSE)</f>
        <v>keinen Verwendungszweck</v>
      </c>
      <c r="O1776" s="98" t="str">
        <f>IF(ISBLANK(F1776),VLOOKUP(Abfalldokumentation!$X1776,'Liste Gründe'!A:D,3,FALSE),F1776)</f>
        <v>keinen Verwendungszweck</v>
      </c>
      <c r="P1776" s="99" t="str">
        <f>IF(ISBLANK(Abfalldokumentation!$G1776),"-",Abfalldokumentation!$G1776)</f>
        <v>-</v>
      </c>
      <c r="Q1776" s="99">
        <f t="shared" si="211"/>
        <v>52</v>
      </c>
      <c r="R1776" s="100" t="str">
        <f t="shared" si="212"/>
        <v>Produkte</v>
      </c>
      <c r="S1776" s="100" t="str">
        <f t="shared" si="213"/>
        <v>BUs</v>
      </c>
      <c r="T1776" s="100" t="str">
        <f t="shared" si="214"/>
        <v>Symptome</v>
      </c>
      <c r="U1776" s="99">
        <f>IFERROR(VLOOKUP(Abfalldokumentation!$W1776,Kennzahlen!S:U,3,FALSE)*Abfalldokumentation!$J1776,"0")</f>
        <v>27</v>
      </c>
      <c r="V1776" s="99" t="str">
        <f>IF(ISBLANK(A1776),VLOOKUP(Abfalldokumentation!$W1776,'Linien - BU'!R:S,2,FALSE),A1776)</f>
        <v>BU4</v>
      </c>
      <c r="W1776" s="95">
        <f t="shared" si="215"/>
        <v>29501009</v>
      </c>
      <c r="X1776" s="95">
        <f t="shared" si="216"/>
        <v>61</v>
      </c>
    </row>
    <row r="1777" spans="1:24" ht="30" customHeight="1" x14ac:dyDescent="0.25">
      <c r="A1777" s="56" t="s">
        <v>9</v>
      </c>
      <c r="B1777" s="57">
        <v>29501009</v>
      </c>
      <c r="C1777" s="57">
        <v>11</v>
      </c>
      <c r="D1777" s="57">
        <v>61</v>
      </c>
      <c r="E1777" s="58"/>
      <c r="F1777" s="75"/>
      <c r="G1777" s="57"/>
      <c r="H1777" s="66" t="str">
        <f>IFERROR(VLOOKUP(Abfalldokumentation!$B1777,Artikel!A:C,3,FALSE),Abfalldokumentation!$B1777)</f>
        <v>ABS Whisky-Nuts</v>
      </c>
      <c r="I1777" s="90" t="str">
        <f>VLOOKUP(V1777,'Linien - BU'!A:B,2,FALSE)</f>
        <v>BU4</v>
      </c>
      <c r="J1777" s="91">
        <f t="shared" si="210"/>
        <v>11</v>
      </c>
      <c r="K1777" s="92">
        <f>Abfalldokumentation!$E1777</f>
        <v>0</v>
      </c>
      <c r="L1777" s="91" t="str">
        <f>IFERROR(IF(AND(OR(Abfalldokumentation!$I1777="BU3",Abfalldokumentation!$I1777="Verkauf"),Abfalldokumentation!$N1777="Schimmel",Abfalldokumentation!$O1777="keinen Abnehmer/kein Schälpersonal"),"Div. Zipfel, ES ohne Verwendung",VLOOKUP(Abfalldokumentation!$M1777,Produktgruppen!A:B,2,FALSE)),"-")</f>
        <v>ABS</v>
      </c>
      <c r="M1777" s="93" t="str">
        <f>IFERROR(VLOOKUP(Abfalldokumentation!$W1777,Artikel!A:C,3,FALSE),Abfalldokumentation!$W1777)</f>
        <v>ABS Whisky-Nuts</v>
      </c>
      <c r="N1777" s="93" t="str">
        <f>VLOOKUP(D1777,'Liste Gründe'!A:D,2,FALSE)</f>
        <v>keinen Verwendungszweck</v>
      </c>
      <c r="O1777" s="92" t="str">
        <f>IF(ISBLANK(F1777),VLOOKUP(Abfalldokumentation!$X1777,'Liste Gründe'!A:D,3,FALSE),F1777)</f>
        <v>keinen Verwendungszweck</v>
      </c>
      <c r="P1777" s="93" t="str">
        <f>IF(ISBLANK(Abfalldokumentation!$G1777),"-",Abfalldokumentation!$G1777)</f>
        <v>-</v>
      </c>
      <c r="Q1777" s="93">
        <f t="shared" si="211"/>
        <v>52</v>
      </c>
      <c r="R1777" s="94" t="str">
        <f t="shared" si="212"/>
        <v>Produkte</v>
      </c>
      <c r="S1777" s="94" t="str">
        <f t="shared" si="213"/>
        <v>BUs</v>
      </c>
      <c r="T1777" s="94" t="str">
        <f t="shared" si="214"/>
        <v>Symptome</v>
      </c>
      <c r="U1777" s="93">
        <f>IFERROR(VLOOKUP(Abfalldokumentation!$W1777,Kennzahlen!S:U,3,FALSE)*Abfalldokumentation!$J1777,"0")</f>
        <v>16.5</v>
      </c>
      <c r="V1777" s="93" t="str">
        <f>IF(ISBLANK(A1777),VLOOKUP(Abfalldokumentation!$W1777,'Linien - BU'!R:S,2,FALSE),A1777)</f>
        <v>BU4</v>
      </c>
      <c r="W1777" s="95">
        <f t="shared" si="215"/>
        <v>29501009</v>
      </c>
      <c r="X1777" s="95">
        <f t="shared" si="216"/>
        <v>61</v>
      </c>
    </row>
    <row r="1778" spans="1:24" ht="30" customHeight="1" x14ac:dyDescent="0.25">
      <c r="A1778" s="50" t="s">
        <v>9</v>
      </c>
      <c r="B1778" s="51">
        <v>29501029</v>
      </c>
      <c r="C1778" s="51">
        <v>20</v>
      </c>
      <c r="D1778" s="51">
        <v>61</v>
      </c>
      <c r="E1778" s="52"/>
      <c r="F1778" s="73"/>
      <c r="G1778" s="51"/>
      <c r="H1778" s="65" t="str">
        <f>IFERROR(VLOOKUP(Abfalldokumentation!$B1778,Artikel!A:C,3,FALSE),Abfalldokumentation!$B1778)</f>
        <v>ABS BRUSCHETTA</v>
      </c>
      <c r="I1778" s="96" t="str">
        <f>VLOOKUP(V1778,'Linien - BU'!A:B,2,FALSE)</f>
        <v>BU4</v>
      </c>
      <c r="J1778" s="97">
        <f t="shared" si="210"/>
        <v>20</v>
      </c>
      <c r="K1778" s="98">
        <f>Abfalldokumentation!$E1778</f>
        <v>0</v>
      </c>
      <c r="L1778" s="97" t="str">
        <f>IFERROR(IF(AND(OR(Abfalldokumentation!$I1778="BU3",Abfalldokumentation!$I1778="Verkauf"),Abfalldokumentation!$N1778="Schimmel",Abfalldokumentation!$O1778="keinen Abnehmer/kein Schälpersonal"),"Div. Zipfel, ES ohne Verwendung",VLOOKUP(Abfalldokumentation!$M1778,Produktgruppen!A:B,2,FALSE)),"-")</f>
        <v>ABS</v>
      </c>
      <c r="M1778" s="99" t="str">
        <f>IFERROR(VLOOKUP(Abfalldokumentation!$W1778,Artikel!A:C,3,FALSE),Abfalldokumentation!$W1778)</f>
        <v>ABS BRUSCHETTA</v>
      </c>
      <c r="N1778" s="99" t="str">
        <f>VLOOKUP(D1778,'Liste Gründe'!A:D,2,FALSE)</f>
        <v>keinen Verwendungszweck</v>
      </c>
      <c r="O1778" s="98" t="str">
        <f>IF(ISBLANK(F1778),VLOOKUP(Abfalldokumentation!$X1778,'Liste Gründe'!A:D,3,FALSE),F1778)</f>
        <v>keinen Verwendungszweck</v>
      </c>
      <c r="P1778" s="99" t="str">
        <f>IF(ISBLANK(Abfalldokumentation!$G1778),"-",Abfalldokumentation!$G1778)</f>
        <v>-</v>
      </c>
      <c r="Q1778" s="99">
        <f t="shared" si="211"/>
        <v>52</v>
      </c>
      <c r="R1778" s="100" t="str">
        <f t="shared" si="212"/>
        <v>Produkte</v>
      </c>
      <c r="S1778" s="100" t="str">
        <f t="shared" si="213"/>
        <v>BUs</v>
      </c>
      <c r="T1778" s="100" t="str">
        <f t="shared" si="214"/>
        <v>Symptome</v>
      </c>
      <c r="U1778" s="99">
        <f>IFERROR(VLOOKUP(Abfalldokumentation!$W1778,Kennzahlen!S:U,3,FALSE)*Abfalldokumentation!$J1778,"0")</f>
        <v>30</v>
      </c>
      <c r="V1778" s="99" t="str">
        <f>IF(ISBLANK(A1778),VLOOKUP(Abfalldokumentation!$W1778,'Linien - BU'!R:S,2,FALSE),A1778)</f>
        <v>BU4</v>
      </c>
      <c r="W1778" s="95">
        <f t="shared" si="215"/>
        <v>29501029</v>
      </c>
      <c r="X1778" s="95">
        <f t="shared" si="216"/>
        <v>61</v>
      </c>
    </row>
    <row r="1779" spans="1:24" ht="30" customHeight="1" x14ac:dyDescent="0.25">
      <c r="A1779" s="56" t="s">
        <v>9</v>
      </c>
      <c r="B1779" s="57">
        <v>29501105</v>
      </c>
      <c r="C1779" s="57">
        <v>5</v>
      </c>
      <c r="D1779" s="57">
        <v>61</v>
      </c>
      <c r="E1779" s="58"/>
      <c r="F1779" s="75"/>
      <c r="G1779" s="57"/>
      <c r="H1779" s="66" t="str">
        <f>IFERROR(VLOOKUP(Abfalldokumentation!$B1779,Artikel!A:C,3,FALSE),Abfalldokumentation!$B1779)</f>
        <v>ABS GRÜN-PFEFF</v>
      </c>
      <c r="I1779" s="90" t="str">
        <f>VLOOKUP(V1779,'Linien - BU'!A:B,2,FALSE)</f>
        <v>BU4</v>
      </c>
      <c r="J1779" s="91">
        <f t="shared" si="210"/>
        <v>5</v>
      </c>
      <c r="K1779" s="92">
        <f>Abfalldokumentation!$E1779</f>
        <v>0</v>
      </c>
      <c r="L1779" s="91" t="str">
        <f>IFERROR(IF(AND(OR(Abfalldokumentation!$I1779="BU3",Abfalldokumentation!$I1779="Verkauf"),Abfalldokumentation!$N1779="Schimmel",Abfalldokumentation!$O1779="keinen Abnehmer/kein Schälpersonal"),"Div. Zipfel, ES ohne Verwendung",VLOOKUP(Abfalldokumentation!$M1779,Produktgruppen!A:B,2,FALSE)),"-")</f>
        <v>-</v>
      </c>
      <c r="M1779" s="93" t="str">
        <f>IFERROR(VLOOKUP(Abfalldokumentation!$W1779,Artikel!A:C,3,FALSE),Abfalldokumentation!$W1779)</f>
        <v>ABS GRÜN-PFEFF</v>
      </c>
      <c r="N1779" s="93" t="str">
        <f>VLOOKUP(D1779,'Liste Gründe'!A:D,2,FALSE)</f>
        <v>keinen Verwendungszweck</v>
      </c>
      <c r="O1779" s="92" t="str">
        <f>IF(ISBLANK(F1779),VLOOKUP(Abfalldokumentation!$X1779,'Liste Gründe'!A:D,3,FALSE),F1779)</f>
        <v>keinen Verwendungszweck</v>
      </c>
      <c r="P1779" s="93" t="str">
        <f>IF(ISBLANK(Abfalldokumentation!$G1779),"-",Abfalldokumentation!$G1779)</f>
        <v>-</v>
      </c>
      <c r="Q1779" s="93">
        <f t="shared" si="211"/>
        <v>52</v>
      </c>
      <c r="R1779" s="94" t="str">
        <f t="shared" si="212"/>
        <v>Produkte</v>
      </c>
      <c r="S1779" s="94" t="str">
        <f t="shared" si="213"/>
        <v>BUs</v>
      </c>
      <c r="T1779" s="94" t="str">
        <f t="shared" si="214"/>
        <v>Symptome</v>
      </c>
      <c r="U1779" s="93">
        <f>IFERROR(VLOOKUP(Abfalldokumentation!$W1779,Kennzahlen!S:U,3,FALSE)*Abfalldokumentation!$J1779,"0")</f>
        <v>5.0000000000000001E-4</v>
      </c>
      <c r="V1779" s="93" t="str">
        <f>IF(ISBLANK(A1779),VLOOKUP(Abfalldokumentation!$W1779,'Linien - BU'!R:S,2,FALSE),A1779)</f>
        <v>BU4</v>
      </c>
      <c r="W1779" s="95">
        <f t="shared" si="215"/>
        <v>29501105</v>
      </c>
      <c r="X1779" s="95">
        <f t="shared" si="216"/>
        <v>61</v>
      </c>
    </row>
    <row r="1780" spans="1:24" ht="30" customHeight="1" x14ac:dyDescent="0.25">
      <c r="A1780" s="50" t="s">
        <v>9</v>
      </c>
      <c r="B1780" s="51">
        <v>29500482</v>
      </c>
      <c r="C1780" s="51">
        <v>6</v>
      </c>
      <c r="D1780" s="51">
        <v>61</v>
      </c>
      <c r="E1780" s="52"/>
      <c r="F1780" s="73"/>
      <c r="G1780" s="51"/>
      <c r="H1780" s="65" t="str">
        <f>IFERROR(VLOOKUP(Abfalldokumentation!$B1780,Artikel!A:C,3,FALSE),Abfalldokumentation!$B1780)</f>
        <v>VOS Schwarzer Pfeffer R</v>
      </c>
      <c r="I1780" s="96" t="str">
        <f>VLOOKUP(V1780,'Linien - BU'!A:B,2,FALSE)</f>
        <v>BU4</v>
      </c>
      <c r="J1780" s="97">
        <f t="shared" si="210"/>
        <v>6</v>
      </c>
      <c r="K1780" s="98">
        <f>Abfalldokumentation!$E1780</f>
        <v>0</v>
      </c>
      <c r="L1780" s="97" t="str">
        <f>IFERROR(IF(AND(OR(Abfalldokumentation!$I1780="BU3",Abfalldokumentation!$I1780="Verkauf"),Abfalldokumentation!$N1780="Schimmel",Abfalldokumentation!$O1780="keinen Abnehmer/kein Schälpersonal"),"Div. Zipfel, ES ohne Verwendung",VLOOKUP(Abfalldokumentation!$M1780,Produktgruppen!A:B,2,FALSE)),"-")</f>
        <v>Vorschmelz</v>
      </c>
      <c r="M1780" s="99" t="str">
        <f>IFERROR(VLOOKUP(Abfalldokumentation!$W1780,Artikel!A:C,3,FALSE),Abfalldokumentation!$W1780)</f>
        <v>VOS Schwarzer Pfeffer R</v>
      </c>
      <c r="N1780" s="99" t="str">
        <f>VLOOKUP(D1780,'Liste Gründe'!A:D,2,FALSE)</f>
        <v>keinen Verwendungszweck</v>
      </c>
      <c r="O1780" s="98" t="str">
        <f>IF(ISBLANK(F1780),VLOOKUP(Abfalldokumentation!$X1780,'Liste Gründe'!A:D,3,FALSE),F1780)</f>
        <v>keinen Verwendungszweck</v>
      </c>
      <c r="P1780" s="99" t="str">
        <f>IF(ISBLANK(Abfalldokumentation!$G1780),"-",Abfalldokumentation!$G1780)</f>
        <v>-</v>
      </c>
      <c r="Q1780" s="99">
        <f t="shared" si="211"/>
        <v>52</v>
      </c>
      <c r="R1780" s="100" t="str">
        <f t="shared" si="212"/>
        <v>Produkte</v>
      </c>
      <c r="S1780" s="100" t="str">
        <f t="shared" si="213"/>
        <v>BUs</v>
      </c>
      <c r="T1780" s="100" t="str">
        <f t="shared" si="214"/>
        <v>Symptome</v>
      </c>
      <c r="U1780" s="99">
        <f>IFERROR(VLOOKUP(Abfalldokumentation!$W1780,Kennzahlen!S:U,3,FALSE)*Abfalldokumentation!$J1780,"0")</f>
        <v>3</v>
      </c>
      <c r="V1780" s="99" t="str">
        <f>IF(ISBLANK(A1780),VLOOKUP(Abfalldokumentation!$W1780,'Linien - BU'!R:S,2,FALSE),A1780)</f>
        <v>BU4</v>
      </c>
      <c r="W1780" s="95">
        <f t="shared" si="215"/>
        <v>29500482</v>
      </c>
      <c r="X1780" s="95">
        <f t="shared" si="216"/>
        <v>61</v>
      </c>
    </row>
    <row r="1781" spans="1:24" ht="30" customHeight="1" x14ac:dyDescent="0.25">
      <c r="A1781" s="56" t="s">
        <v>9</v>
      </c>
      <c r="B1781" s="57">
        <v>29500885</v>
      </c>
      <c r="C1781" s="57">
        <v>20</v>
      </c>
      <c r="D1781" s="57">
        <v>61</v>
      </c>
      <c r="E1781" s="58"/>
      <c r="F1781" s="75"/>
      <c r="G1781" s="57"/>
      <c r="H1781" s="66" t="str">
        <f>IFERROR(VLOOKUP(Abfalldokumentation!$B1781,Artikel!A:C,3,FALSE),Abfalldokumentation!$B1781)</f>
        <v>ABS HEUBL</v>
      </c>
      <c r="I1781" s="90" t="str">
        <f>VLOOKUP(V1781,'Linien - BU'!A:B,2,FALSE)</f>
        <v>BU4</v>
      </c>
      <c r="J1781" s="91">
        <f t="shared" si="210"/>
        <v>20</v>
      </c>
      <c r="K1781" s="92">
        <f>Abfalldokumentation!$E1781</f>
        <v>0</v>
      </c>
      <c r="L1781" s="91" t="str">
        <f>IFERROR(IF(AND(OR(Abfalldokumentation!$I1781="BU3",Abfalldokumentation!$I1781="Verkauf"),Abfalldokumentation!$N1781="Schimmel",Abfalldokumentation!$O1781="keinen Abnehmer/kein Schälpersonal"),"Div. Zipfel, ES ohne Verwendung",VLOOKUP(Abfalldokumentation!$M1781,Produktgruppen!A:B,2,FALSE)),"-")</f>
        <v>ABS</v>
      </c>
      <c r="M1781" s="93" t="str">
        <f>IFERROR(VLOOKUP(Abfalldokumentation!$W1781,Artikel!A:C,3,FALSE),Abfalldokumentation!$W1781)</f>
        <v>ABS HEUBL</v>
      </c>
      <c r="N1781" s="93" t="str">
        <f>VLOOKUP(D1781,'Liste Gründe'!A:D,2,FALSE)</f>
        <v>keinen Verwendungszweck</v>
      </c>
      <c r="O1781" s="92" t="str">
        <f>IF(ISBLANK(F1781),VLOOKUP(Abfalldokumentation!$X1781,'Liste Gründe'!A:D,3,FALSE),F1781)</f>
        <v>keinen Verwendungszweck</v>
      </c>
      <c r="P1781" s="93" t="str">
        <f>IF(ISBLANK(Abfalldokumentation!$G1781),"-",Abfalldokumentation!$G1781)</f>
        <v>-</v>
      </c>
      <c r="Q1781" s="93">
        <f t="shared" si="211"/>
        <v>52</v>
      </c>
      <c r="R1781" s="94" t="str">
        <f t="shared" si="212"/>
        <v>Produkte</v>
      </c>
      <c r="S1781" s="94" t="str">
        <f t="shared" si="213"/>
        <v>BUs</v>
      </c>
      <c r="T1781" s="94" t="str">
        <f t="shared" si="214"/>
        <v>Symptome</v>
      </c>
      <c r="U1781" s="93">
        <f>IFERROR(VLOOKUP(Abfalldokumentation!$W1781,Kennzahlen!S:U,3,FALSE)*Abfalldokumentation!$J1781,"0")</f>
        <v>0.2</v>
      </c>
      <c r="V1781" s="93" t="str">
        <f>IF(ISBLANK(A1781),VLOOKUP(Abfalldokumentation!$W1781,'Linien - BU'!R:S,2,FALSE),A1781)</f>
        <v>BU4</v>
      </c>
      <c r="W1781" s="95">
        <f t="shared" si="215"/>
        <v>29500885</v>
      </c>
      <c r="X1781" s="95">
        <f t="shared" si="216"/>
        <v>61</v>
      </c>
    </row>
    <row r="1782" spans="1:24" ht="30" customHeight="1" x14ac:dyDescent="0.25">
      <c r="A1782" s="50" t="s">
        <v>9</v>
      </c>
      <c r="B1782" s="51">
        <v>29500885</v>
      </c>
      <c r="C1782" s="51">
        <v>15</v>
      </c>
      <c r="D1782" s="51">
        <v>61</v>
      </c>
      <c r="E1782" s="52"/>
      <c r="F1782" s="73"/>
      <c r="G1782" s="51"/>
      <c r="H1782" s="65" t="str">
        <f>IFERROR(VLOOKUP(Abfalldokumentation!$B1782,Artikel!A:C,3,FALSE),Abfalldokumentation!$B1782)</f>
        <v>ABS HEUBL</v>
      </c>
      <c r="I1782" s="96" t="str">
        <f>VLOOKUP(V1782,'Linien - BU'!A:B,2,FALSE)</f>
        <v>BU4</v>
      </c>
      <c r="J1782" s="97">
        <f t="shared" si="210"/>
        <v>15</v>
      </c>
      <c r="K1782" s="98">
        <f>Abfalldokumentation!$E1782</f>
        <v>0</v>
      </c>
      <c r="L1782" s="97" t="str">
        <f>IFERROR(IF(AND(OR(Abfalldokumentation!$I1782="BU3",Abfalldokumentation!$I1782="Verkauf"),Abfalldokumentation!$N1782="Schimmel",Abfalldokumentation!$O1782="keinen Abnehmer/kein Schälpersonal"),"Div. Zipfel, ES ohne Verwendung",VLOOKUP(Abfalldokumentation!$M1782,Produktgruppen!A:B,2,FALSE)),"-")</f>
        <v>ABS</v>
      </c>
      <c r="M1782" s="99" t="str">
        <f>IFERROR(VLOOKUP(Abfalldokumentation!$W1782,Artikel!A:C,3,FALSE),Abfalldokumentation!$W1782)</f>
        <v>ABS HEUBL</v>
      </c>
      <c r="N1782" s="99" t="str">
        <f>VLOOKUP(D1782,'Liste Gründe'!A:D,2,FALSE)</f>
        <v>keinen Verwendungszweck</v>
      </c>
      <c r="O1782" s="98" t="str">
        <f>IF(ISBLANK(F1782),VLOOKUP(Abfalldokumentation!$X1782,'Liste Gründe'!A:D,3,FALSE),F1782)</f>
        <v>keinen Verwendungszweck</v>
      </c>
      <c r="P1782" s="99" t="str">
        <f>IF(ISBLANK(Abfalldokumentation!$G1782),"-",Abfalldokumentation!$G1782)</f>
        <v>-</v>
      </c>
      <c r="Q1782" s="99">
        <f t="shared" si="211"/>
        <v>52</v>
      </c>
      <c r="R1782" s="100" t="str">
        <f t="shared" si="212"/>
        <v>Produkte</v>
      </c>
      <c r="S1782" s="100" t="str">
        <f t="shared" si="213"/>
        <v>BUs</v>
      </c>
      <c r="T1782" s="100" t="str">
        <f t="shared" si="214"/>
        <v>Symptome</v>
      </c>
      <c r="U1782" s="99">
        <f>IFERROR(VLOOKUP(Abfalldokumentation!$W1782,Kennzahlen!S:U,3,FALSE)*Abfalldokumentation!$J1782,"0")</f>
        <v>0.15</v>
      </c>
      <c r="V1782" s="99" t="str">
        <f>IF(ISBLANK(A1782),VLOOKUP(Abfalldokumentation!$W1782,'Linien - BU'!R:S,2,FALSE),A1782)</f>
        <v>BU4</v>
      </c>
      <c r="W1782" s="95">
        <f t="shared" si="215"/>
        <v>29500885</v>
      </c>
      <c r="X1782" s="95">
        <f t="shared" si="216"/>
        <v>61</v>
      </c>
    </row>
    <row r="1783" spans="1:24" ht="30" customHeight="1" x14ac:dyDescent="0.25">
      <c r="A1783" s="56" t="s">
        <v>9</v>
      </c>
      <c r="B1783" s="57">
        <v>29500891</v>
      </c>
      <c r="C1783" s="57">
        <v>7</v>
      </c>
      <c r="D1783" s="57">
        <v>61</v>
      </c>
      <c r="E1783" s="58"/>
      <c r="F1783" s="75"/>
      <c r="G1783" s="57"/>
      <c r="H1783" s="66" t="str">
        <f>IFERROR(VLOOKUP(Abfalldokumentation!$B1783,Artikel!A:C,3,FALSE),Abfalldokumentation!$B1783)</f>
        <v>ABS PECO</v>
      </c>
      <c r="I1783" s="90" t="str">
        <f>VLOOKUP(V1783,'Linien - BU'!A:B,2,FALSE)</f>
        <v>BU4</v>
      </c>
      <c r="J1783" s="91">
        <f t="shared" si="210"/>
        <v>7</v>
      </c>
      <c r="K1783" s="92">
        <f>Abfalldokumentation!$E1783</f>
        <v>0</v>
      </c>
      <c r="L1783" s="91" t="str">
        <f>IFERROR(IF(AND(OR(Abfalldokumentation!$I1783="BU3",Abfalldokumentation!$I1783="Verkauf"),Abfalldokumentation!$N1783="Schimmel",Abfalldokumentation!$O1783="keinen Abnehmer/kein Schälpersonal"),"Div. Zipfel, ES ohne Verwendung",VLOOKUP(Abfalldokumentation!$M1783,Produktgruppen!A:B,2,FALSE)),"-")</f>
        <v>ABS</v>
      </c>
      <c r="M1783" s="93" t="str">
        <f>IFERROR(VLOOKUP(Abfalldokumentation!$W1783,Artikel!A:C,3,FALSE),Abfalldokumentation!$W1783)</f>
        <v>ABS PECO</v>
      </c>
      <c r="N1783" s="93" t="str">
        <f>VLOOKUP(D1783,'Liste Gründe'!A:D,2,FALSE)</f>
        <v>keinen Verwendungszweck</v>
      </c>
      <c r="O1783" s="92" t="str">
        <f>IF(ISBLANK(F1783),VLOOKUP(Abfalldokumentation!$X1783,'Liste Gründe'!A:D,3,FALSE),F1783)</f>
        <v>keinen Verwendungszweck</v>
      </c>
      <c r="P1783" s="93" t="str">
        <f>IF(ISBLANK(Abfalldokumentation!$G1783),"-",Abfalldokumentation!$G1783)</f>
        <v>-</v>
      </c>
      <c r="Q1783" s="93">
        <f t="shared" si="211"/>
        <v>52</v>
      </c>
      <c r="R1783" s="94" t="str">
        <f t="shared" si="212"/>
        <v>Produkte</v>
      </c>
      <c r="S1783" s="94" t="str">
        <f t="shared" si="213"/>
        <v>BUs</v>
      </c>
      <c r="T1783" s="94" t="str">
        <f t="shared" si="214"/>
        <v>Symptome</v>
      </c>
      <c r="U1783" s="93">
        <f>IFERROR(VLOOKUP(Abfalldokumentation!$W1783,Kennzahlen!S:U,3,FALSE)*Abfalldokumentation!$J1783,"0")</f>
        <v>10.294117647058824</v>
      </c>
      <c r="V1783" s="93" t="str">
        <f>IF(ISBLANK(A1783),VLOOKUP(Abfalldokumentation!$W1783,'Linien - BU'!R:S,2,FALSE),A1783)</f>
        <v>BU4</v>
      </c>
      <c r="W1783" s="95">
        <f t="shared" si="215"/>
        <v>29500891</v>
      </c>
      <c r="X1783" s="95">
        <f t="shared" si="216"/>
        <v>61</v>
      </c>
    </row>
    <row r="1784" spans="1:24" ht="30" customHeight="1" x14ac:dyDescent="0.25">
      <c r="A1784" s="50" t="s">
        <v>9</v>
      </c>
      <c r="B1784" s="51">
        <v>29500910</v>
      </c>
      <c r="C1784" s="51">
        <v>18</v>
      </c>
      <c r="D1784" s="51">
        <v>61</v>
      </c>
      <c r="E1784" s="52"/>
      <c r="F1784" s="73"/>
      <c r="G1784" s="51"/>
      <c r="H1784" s="65" t="str">
        <f>IFERROR(VLOOKUP(Abfalldokumentation!$B1784,Artikel!A:C,3,FALSE),Abfalldokumentation!$B1784)</f>
        <v>ABS Unser Blütenkäse</v>
      </c>
      <c r="I1784" s="96" t="str">
        <f>VLOOKUP(V1784,'Linien - BU'!A:B,2,FALSE)</f>
        <v>BU4</v>
      </c>
      <c r="J1784" s="97">
        <f t="shared" si="210"/>
        <v>18</v>
      </c>
      <c r="K1784" s="98">
        <f>Abfalldokumentation!$E1784</f>
        <v>0</v>
      </c>
      <c r="L1784" s="97" t="str">
        <f>IFERROR(IF(AND(OR(Abfalldokumentation!$I1784="BU3",Abfalldokumentation!$I1784="Verkauf"),Abfalldokumentation!$N1784="Schimmel",Abfalldokumentation!$O1784="keinen Abnehmer/kein Schälpersonal"),"Div. Zipfel, ES ohne Verwendung",VLOOKUP(Abfalldokumentation!$M1784,Produktgruppen!A:B,2,FALSE)),"-")</f>
        <v>ABS</v>
      </c>
      <c r="M1784" s="99" t="str">
        <f>IFERROR(VLOOKUP(Abfalldokumentation!$W1784,Artikel!A:C,3,FALSE),Abfalldokumentation!$W1784)</f>
        <v>ABS Unser Blütenkäse</v>
      </c>
      <c r="N1784" s="99" t="str">
        <f>VLOOKUP(D1784,'Liste Gründe'!A:D,2,FALSE)</f>
        <v>keinen Verwendungszweck</v>
      </c>
      <c r="O1784" s="98" t="str">
        <f>IF(ISBLANK(F1784),VLOOKUP(Abfalldokumentation!$X1784,'Liste Gründe'!A:D,3,FALSE),F1784)</f>
        <v>keinen Verwendungszweck</v>
      </c>
      <c r="P1784" s="99" t="str">
        <f>IF(ISBLANK(Abfalldokumentation!$G1784),"-",Abfalldokumentation!$G1784)</f>
        <v>-</v>
      </c>
      <c r="Q1784" s="99">
        <f t="shared" si="211"/>
        <v>52</v>
      </c>
      <c r="R1784" s="100" t="str">
        <f t="shared" si="212"/>
        <v>Produkte</v>
      </c>
      <c r="S1784" s="100" t="str">
        <f t="shared" si="213"/>
        <v>BUs</v>
      </c>
      <c r="T1784" s="100" t="str">
        <f t="shared" si="214"/>
        <v>Symptome</v>
      </c>
      <c r="U1784" s="99">
        <f>IFERROR(VLOOKUP(Abfalldokumentation!$W1784,Kennzahlen!S:U,3,FALSE)*Abfalldokumentation!$J1784,"0")</f>
        <v>0.18</v>
      </c>
      <c r="V1784" s="99" t="str">
        <f>IF(ISBLANK(A1784),VLOOKUP(Abfalldokumentation!$W1784,'Linien - BU'!R:S,2,FALSE),A1784)</f>
        <v>BU4</v>
      </c>
      <c r="W1784" s="95">
        <f t="shared" si="215"/>
        <v>29500910</v>
      </c>
      <c r="X1784" s="95">
        <f t="shared" si="216"/>
        <v>61</v>
      </c>
    </row>
    <row r="1785" spans="1:24" ht="30" customHeight="1" x14ac:dyDescent="0.25">
      <c r="A1785" s="56" t="s">
        <v>9</v>
      </c>
      <c r="B1785" s="57">
        <v>29500910</v>
      </c>
      <c r="C1785" s="57">
        <v>16</v>
      </c>
      <c r="D1785" s="57">
        <v>61</v>
      </c>
      <c r="E1785" s="58"/>
      <c r="F1785" s="75"/>
      <c r="G1785" s="57"/>
      <c r="H1785" s="66" t="str">
        <f>IFERROR(VLOOKUP(Abfalldokumentation!$B1785,Artikel!A:C,3,FALSE),Abfalldokumentation!$B1785)</f>
        <v>ABS Unser Blütenkäse</v>
      </c>
      <c r="I1785" s="90" t="str">
        <f>VLOOKUP(V1785,'Linien - BU'!A:B,2,FALSE)</f>
        <v>BU4</v>
      </c>
      <c r="J1785" s="91">
        <f t="shared" si="210"/>
        <v>16</v>
      </c>
      <c r="K1785" s="92">
        <f>Abfalldokumentation!$E1785</f>
        <v>0</v>
      </c>
      <c r="L1785" s="91" t="str">
        <f>IFERROR(IF(AND(OR(Abfalldokumentation!$I1785="BU3",Abfalldokumentation!$I1785="Verkauf"),Abfalldokumentation!$N1785="Schimmel",Abfalldokumentation!$O1785="keinen Abnehmer/kein Schälpersonal"),"Div. Zipfel, ES ohne Verwendung",VLOOKUP(Abfalldokumentation!$M1785,Produktgruppen!A:B,2,FALSE)),"-")</f>
        <v>ABS</v>
      </c>
      <c r="M1785" s="93" t="str">
        <f>IFERROR(VLOOKUP(Abfalldokumentation!$W1785,Artikel!A:C,3,FALSE),Abfalldokumentation!$W1785)</f>
        <v>ABS Unser Blütenkäse</v>
      </c>
      <c r="N1785" s="93" t="str">
        <f>VLOOKUP(D1785,'Liste Gründe'!A:D,2,FALSE)</f>
        <v>keinen Verwendungszweck</v>
      </c>
      <c r="O1785" s="92" t="str">
        <f>IF(ISBLANK(F1785),VLOOKUP(Abfalldokumentation!$X1785,'Liste Gründe'!A:D,3,FALSE),F1785)</f>
        <v>keinen Verwendungszweck</v>
      </c>
      <c r="P1785" s="93" t="str">
        <f>IF(ISBLANK(Abfalldokumentation!$G1785),"-",Abfalldokumentation!$G1785)</f>
        <v>-</v>
      </c>
      <c r="Q1785" s="93">
        <f t="shared" si="211"/>
        <v>52</v>
      </c>
      <c r="R1785" s="94" t="str">
        <f t="shared" si="212"/>
        <v>Produkte</v>
      </c>
      <c r="S1785" s="94" t="str">
        <f t="shared" si="213"/>
        <v>BUs</v>
      </c>
      <c r="T1785" s="94" t="str">
        <f t="shared" si="214"/>
        <v>Symptome</v>
      </c>
      <c r="U1785" s="93">
        <f>IFERROR(VLOOKUP(Abfalldokumentation!$W1785,Kennzahlen!S:U,3,FALSE)*Abfalldokumentation!$J1785,"0")</f>
        <v>0.16</v>
      </c>
      <c r="V1785" s="93" t="str">
        <f>IF(ISBLANK(A1785),VLOOKUP(Abfalldokumentation!$W1785,'Linien - BU'!R:S,2,FALSE),A1785)</f>
        <v>BU4</v>
      </c>
      <c r="W1785" s="95">
        <f t="shared" si="215"/>
        <v>29500910</v>
      </c>
      <c r="X1785" s="95">
        <f t="shared" si="216"/>
        <v>61</v>
      </c>
    </row>
    <row r="1786" spans="1:24" ht="30" customHeight="1" x14ac:dyDescent="0.25">
      <c r="A1786" s="50" t="s">
        <v>9</v>
      </c>
      <c r="B1786" s="51">
        <v>29501013</v>
      </c>
      <c r="C1786" s="51">
        <v>14</v>
      </c>
      <c r="D1786" s="51">
        <v>61</v>
      </c>
      <c r="E1786" s="52"/>
      <c r="F1786" s="73"/>
      <c r="G1786" s="51"/>
      <c r="H1786" s="65" t="str">
        <f>IFERROR(VLOOKUP(Abfalldokumentation!$B1786,Artikel!A:C,3,FALSE),Abfalldokumentation!$B1786)</f>
        <v>ABS AT-ROTWEIN</v>
      </c>
      <c r="I1786" s="96" t="str">
        <f>VLOOKUP(V1786,'Linien - BU'!A:B,2,FALSE)</f>
        <v>BU4</v>
      </c>
      <c r="J1786" s="97">
        <f t="shared" si="210"/>
        <v>14</v>
      </c>
      <c r="K1786" s="98">
        <f>Abfalldokumentation!$E1786</f>
        <v>0</v>
      </c>
      <c r="L1786" s="97" t="str">
        <f>IFERROR(IF(AND(OR(Abfalldokumentation!$I1786="BU3",Abfalldokumentation!$I1786="Verkauf"),Abfalldokumentation!$N1786="Schimmel",Abfalldokumentation!$O1786="keinen Abnehmer/kein Schälpersonal"),"Div. Zipfel, ES ohne Verwendung",VLOOKUP(Abfalldokumentation!$M1786,Produktgruppen!A:B,2,FALSE)),"-")</f>
        <v>ABS</v>
      </c>
      <c r="M1786" s="99" t="str">
        <f>IFERROR(VLOOKUP(Abfalldokumentation!$W1786,Artikel!A:C,3,FALSE),Abfalldokumentation!$W1786)</f>
        <v>ABS AT-ROTWEIN</v>
      </c>
      <c r="N1786" s="99" t="str">
        <f>VLOOKUP(D1786,'Liste Gründe'!A:D,2,FALSE)</f>
        <v>keinen Verwendungszweck</v>
      </c>
      <c r="O1786" s="98" t="str">
        <f>IF(ISBLANK(F1786),VLOOKUP(Abfalldokumentation!$X1786,'Liste Gründe'!A:D,3,FALSE),F1786)</f>
        <v>keinen Verwendungszweck</v>
      </c>
      <c r="P1786" s="99" t="str">
        <f>IF(ISBLANK(Abfalldokumentation!$G1786),"-",Abfalldokumentation!$G1786)</f>
        <v>-</v>
      </c>
      <c r="Q1786" s="99">
        <f t="shared" si="211"/>
        <v>52</v>
      </c>
      <c r="R1786" s="100" t="str">
        <f t="shared" si="212"/>
        <v>Produkte</v>
      </c>
      <c r="S1786" s="100" t="str">
        <f t="shared" si="213"/>
        <v>BUs</v>
      </c>
      <c r="T1786" s="100" t="str">
        <f t="shared" si="214"/>
        <v>Symptome</v>
      </c>
      <c r="U1786" s="99">
        <f>IFERROR(VLOOKUP(Abfalldokumentation!$W1786,Kennzahlen!S:U,3,FALSE)*Abfalldokumentation!$J1786,"0")</f>
        <v>1.4E-3</v>
      </c>
      <c r="V1786" s="99" t="str">
        <f>IF(ISBLANK(A1786),VLOOKUP(Abfalldokumentation!$W1786,'Linien - BU'!R:S,2,FALSE),A1786)</f>
        <v>BU4</v>
      </c>
      <c r="W1786" s="95">
        <f t="shared" si="215"/>
        <v>29501013</v>
      </c>
      <c r="X1786" s="95">
        <f t="shared" si="216"/>
        <v>61</v>
      </c>
    </row>
    <row r="1787" spans="1:24" ht="30" customHeight="1" x14ac:dyDescent="0.25">
      <c r="A1787" s="56" t="s">
        <v>9</v>
      </c>
      <c r="B1787" s="57">
        <v>29500908</v>
      </c>
      <c r="C1787" s="57">
        <v>15</v>
      </c>
      <c r="D1787" s="57">
        <v>61</v>
      </c>
      <c r="E1787" s="58"/>
      <c r="F1787" s="75"/>
      <c r="G1787" s="57"/>
      <c r="H1787" s="66" t="str">
        <f>IFERROR(VLOOKUP(Abfalldokumentation!$B1787,Artikel!A:C,3,FALSE),Abfalldokumentation!$B1787)</f>
        <v>ABS GRUY</v>
      </c>
      <c r="I1787" s="90" t="str">
        <f>VLOOKUP(V1787,'Linien - BU'!A:B,2,FALSE)</f>
        <v>BU4</v>
      </c>
      <c r="J1787" s="91">
        <f t="shared" si="210"/>
        <v>15</v>
      </c>
      <c r="K1787" s="92">
        <f>Abfalldokumentation!$E1787</f>
        <v>0</v>
      </c>
      <c r="L1787" s="91" t="str">
        <f>IFERROR(IF(AND(OR(Abfalldokumentation!$I1787="BU3",Abfalldokumentation!$I1787="Verkauf"),Abfalldokumentation!$N1787="Schimmel",Abfalldokumentation!$O1787="keinen Abnehmer/kein Schälpersonal"),"Div. Zipfel, ES ohne Verwendung",VLOOKUP(Abfalldokumentation!$M1787,Produktgruppen!A:B,2,FALSE)),"-")</f>
        <v>ABS</v>
      </c>
      <c r="M1787" s="93" t="str">
        <f>IFERROR(VLOOKUP(Abfalldokumentation!$W1787,Artikel!A:C,3,FALSE),Abfalldokumentation!$W1787)</f>
        <v>ABS GRUY</v>
      </c>
      <c r="N1787" s="93" t="str">
        <f>VLOOKUP(D1787,'Liste Gründe'!A:D,2,FALSE)</f>
        <v>keinen Verwendungszweck</v>
      </c>
      <c r="O1787" s="92" t="str">
        <f>IF(ISBLANK(F1787),VLOOKUP(Abfalldokumentation!$X1787,'Liste Gründe'!A:D,3,FALSE),F1787)</f>
        <v>keinen Verwendungszweck</v>
      </c>
      <c r="P1787" s="93" t="str">
        <f>IF(ISBLANK(Abfalldokumentation!$G1787),"-",Abfalldokumentation!$G1787)</f>
        <v>-</v>
      </c>
      <c r="Q1787" s="93">
        <f t="shared" si="211"/>
        <v>52</v>
      </c>
      <c r="R1787" s="94" t="str">
        <f t="shared" si="212"/>
        <v>Produkte</v>
      </c>
      <c r="S1787" s="94" t="str">
        <f t="shared" si="213"/>
        <v>BUs</v>
      </c>
      <c r="T1787" s="94" t="str">
        <f t="shared" si="214"/>
        <v>Symptome</v>
      </c>
      <c r="U1787" s="93">
        <f>IFERROR(VLOOKUP(Abfalldokumentation!$W1787,Kennzahlen!S:U,3,FALSE)*Abfalldokumentation!$J1787,"0")</f>
        <v>7.5</v>
      </c>
      <c r="V1787" s="93" t="str">
        <f>IF(ISBLANK(A1787),VLOOKUP(Abfalldokumentation!$W1787,'Linien - BU'!R:S,2,FALSE),A1787)</f>
        <v>BU4</v>
      </c>
      <c r="W1787" s="95">
        <f t="shared" si="215"/>
        <v>29500908</v>
      </c>
      <c r="X1787" s="95">
        <f t="shared" si="216"/>
        <v>61</v>
      </c>
    </row>
    <row r="1788" spans="1:24" ht="30" customHeight="1" x14ac:dyDescent="0.25">
      <c r="A1788" s="44" t="s">
        <v>9</v>
      </c>
      <c r="B1788" s="39">
        <v>29500908</v>
      </c>
      <c r="C1788" s="39">
        <v>8</v>
      </c>
      <c r="D1788" s="39">
        <v>61</v>
      </c>
      <c r="E1788" s="76"/>
      <c r="F1788" s="77"/>
      <c r="G1788" s="39"/>
      <c r="H1788" s="78" t="str">
        <f>IFERROR(VLOOKUP(Abfalldokumentation!$B1788,Artikel!A:C,3,FALSE),Abfalldokumentation!$B1788)</f>
        <v>ABS GRUY</v>
      </c>
      <c r="I1788" s="101" t="str">
        <f>VLOOKUP(V1788,'Linien - BU'!A:B,2,FALSE)</f>
        <v>BU4</v>
      </c>
      <c r="J1788" s="102">
        <f t="shared" si="210"/>
        <v>8</v>
      </c>
      <c r="K1788" s="103">
        <f>Abfalldokumentation!$E1788</f>
        <v>0</v>
      </c>
      <c r="L1788" s="102" t="str">
        <f>IFERROR(IF(AND(OR(Abfalldokumentation!$I1788="BU3",Abfalldokumentation!$I1788="Verkauf"),Abfalldokumentation!$N1788="Schimmel",Abfalldokumentation!$O1788="keinen Abnehmer/kein Schälpersonal"),"Div. Zipfel, ES ohne Verwendung",VLOOKUP(Abfalldokumentation!$M1788,Produktgruppen!A:B,2,FALSE)),"-")</f>
        <v>ABS</v>
      </c>
      <c r="M1788" s="104" t="str">
        <f>IFERROR(VLOOKUP(Abfalldokumentation!$W1788,Artikel!A:C,3,FALSE),Abfalldokumentation!$W1788)</f>
        <v>ABS GRUY</v>
      </c>
      <c r="N1788" s="104" t="str">
        <f>VLOOKUP(D1788,'Liste Gründe'!A:D,2,FALSE)</f>
        <v>keinen Verwendungszweck</v>
      </c>
      <c r="O1788" s="103" t="str">
        <f>IF(ISBLANK(F1788),VLOOKUP(Abfalldokumentation!$X1788,'Liste Gründe'!A:D,3,FALSE),F1788)</f>
        <v>keinen Verwendungszweck</v>
      </c>
      <c r="P1788" s="104" t="str">
        <f>IF(ISBLANK(Abfalldokumentation!$G1788),"-",Abfalldokumentation!$G1788)</f>
        <v>-</v>
      </c>
      <c r="Q1788" s="104">
        <f t="shared" si="211"/>
        <v>52</v>
      </c>
      <c r="R1788" s="105" t="str">
        <f t="shared" si="212"/>
        <v>Produkte</v>
      </c>
      <c r="S1788" s="105" t="str">
        <f t="shared" si="213"/>
        <v>BUs</v>
      </c>
      <c r="T1788" s="105" t="str">
        <f t="shared" si="214"/>
        <v>Symptome</v>
      </c>
      <c r="U1788" s="104">
        <f>IFERROR(VLOOKUP(Abfalldokumentation!$W1788,Kennzahlen!S:U,3,FALSE)*Abfalldokumentation!$J1788,"0")</f>
        <v>4</v>
      </c>
      <c r="V1788" s="104" t="str">
        <f>IF(ISBLANK(A1788),VLOOKUP(Abfalldokumentation!$W1788,'Linien - BU'!R:S,2,FALSE),A1788)</f>
        <v>BU4</v>
      </c>
      <c r="W1788" s="106">
        <f t="shared" si="215"/>
        <v>29500908</v>
      </c>
      <c r="X1788" s="106">
        <f t="shared" si="216"/>
        <v>61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15040</v>
      </c>
      <c r="E2" s="38">
        <f>_xlfn.NUMBERVALUE(MID(J2, 1, 3))</f>
        <v>295</v>
      </c>
      <c r="J2" s="39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15040</v>
      </c>
      <c r="E3" s="38">
        <f t="shared" ref="E3:E8" si="0">_xlfn.NUMBERVALUE(MID(J3, 1, 3))</f>
        <v>295</v>
      </c>
      <c r="J3" s="40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15040</v>
      </c>
      <c r="E4" s="38">
        <f t="shared" si="0"/>
        <v>295</v>
      </c>
      <c r="J4" s="39">
        <v>29501021</v>
      </c>
      <c r="L4" t="str">
        <f t="shared" si="1"/>
        <v>Abschnitte</v>
      </c>
      <c r="N4">
        <v>295</v>
      </c>
      <c r="O4" t="s">
        <v>15261</v>
      </c>
    </row>
    <row r="5" spans="1:15" ht="21.75" x14ac:dyDescent="0.4">
      <c r="A5" t="s">
        <v>92</v>
      </c>
      <c r="B5" t="s">
        <v>15040</v>
      </c>
      <c r="E5" s="38">
        <f t="shared" si="0"/>
        <v>295</v>
      </c>
      <c r="J5" s="40">
        <v>29501028</v>
      </c>
      <c r="L5" t="str">
        <f t="shared" si="1"/>
        <v>Abschnitte</v>
      </c>
      <c r="N5">
        <v>296</v>
      </c>
      <c r="O5" t="s">
        <v>15264</v>
      </c>
    </row>
    <row r="6" spans="1:15" ht="21.75" x14ac:dyDescent="0.4">
      <c r="A6" t="s">
        <v>110</v>
      </c>
      <c r="B6" t="s">
        <v>15040</v>
      </c>
      <c r="E6" s="38">
        <f t="shared" si="0"/>
        <v>295</v>
      </c>
      <c r="J6" s="39">
        <v>29500481</v>
      </c>
      <c r="L6" t="str">
        <f t="shared" si="1"/>
        <v>Abschnitte</v>
      </c>
      <c r="N6">
        <v>320</v>
      </c>
      <c r="O6" t="s">
        <v>15263</v>
      </c>
    </row>
    <row r="7" spans="1:15" ht="21.75" x14ac:dyDescent="0.4">
      <c r="A7" t="s">
        <v>114</v>
      </c>
      <c r="B7" t="s">
        <v>15040</v>
      </c>
      <c r="E7" s="38">
        <f t="shared" si="0"/>
        <v>499</v>
      </c>
      <c r="J7" s="40">
        <v>49900001</v>
      </c>
      <c r="L7" t="str">
        <f t="shared" si="1"/>
        <v>Zahl</v>
      </c>
      <c r="N7">
        <v>495</v>
      </c>
      <c r="O7" t="s">
        <v>15265</v>
      </c>
    </row>
    <row r="8" spans="1:15" ht="21.75" x14ac:dyDescent="0.4">
      <c r="A8" t="s">
        <v>137</v>
      </c>
      <c r="B8" t="s">
        <v>15040</v>
      </c>
      <c r="E8" s="38">
        <f t="shared" si="0"/>
        <v>499</v>
      </c>
      <c r="J8" s="39">
        <v>49900002</v>
      </c>
      <c r="L8" t="str">
        <f t="shared" si="1"/>
        <v>Zahl</v>
      </c>
      <c r="N8">
        <v>499</v>
      </c>
      <c r="O8" t="s">
        <v>15262</v>
      </c>
    </row>
    <row r="9" spans="1:15" x14ac:dyDescent="0.25">
      <c r="A9" t="s">
        <v>144</v>
      </c>
      <c r="B9" t="s">
        <v>15040</v>
      </c>
      <c r="E9" s="16"/>
    </row>
    <row r="10" spans="1:15" x14ac:dyDescent="0.25">
      <c r="A10" t="s">
        <v>147</v>
      </c>
      <c r="B10" t="s">
        <v>15040</v>
      </c>
      <c r="E10" s="17"/>
    </row>
    <row r="11" spans="1:15" x14ac:dyDescent="0.25">
      <c r="A11" t="s">
        <v>150</v>
      </c>
      <c r="B11" t="s">
        <v>15040</v>
      </c>
      <c r="E11" s="16"/>
    </row>
    <row r="12" spans="1:15" x14ac:dyDescent="0.25">
      <c r="A12" t="s">
        <v>152</v>
      </c>
      <c r="B12" t="s">
        <v>15040</v>
      </c>
      <c r="E12" s="17"/>
    </row>
    <row r="13" spans="1:15" x14ac:dyDescent="0.25">
      <c r="A13" t="s">
        <v>153</v>
      </c>
      <c r="B13" t="s">
        <v>15040</v>
      </c>
      <c r="E13" s="16"/>
    </row>
    <row r="14" spans="1:15" x14ac:dyDescent="0.25">
      <c r="A14" t="s">
        <v>154</v>
      </c>
      <c r="B14" t="s">
        <v>15040</v>
      </c>
      <c r="E14" s="17"/>
    </row>
    <row r="15" spans="1:15" x14ac:dyDescent="0.25">
      <c r="A15" t="s">
        <v>156</v>
      </c>
      <c r="B15" t="s">
        <v>15040</v>
      </c>
      <c r="E15" s="16"/>
    </row>
    <row r="16" spans="1:15" x14ac:dyDescent="0.25">
      <c r="A16" t="s">
        <v>157</v>
      </c>
      <c r="B16" t="s">
        <v>15040</v>
      </c>
      <c r="E16" s="17"/>
    </row>
    <row r="17" spans="1:5" x14ac:dyDescent="0.25">
      <c r="A17" t="s">
        <v>158</v>
      </c>
      <c r="B17" t="s">
        <v>15040</v>
      </c>
      <c r="E17" s="16"/>
    </row>
    <row r="18" spans="1:5" x14ac:dyDescent="0.25">
      <c r="A18" t="s">
        <v>159</v>
      </c>
      <c r="B18" t="s">
        <v>15040</v>
      </c>
      <c r="E18" s="17"/>
    </row>
    <row r="19" spans="1:5" x14ac:dyDescent="0.25">
      <c r="A19" t="s">
        <v>161</v>
      </c>
      <c r="B19" t="s">
        <v>15040</v>
      </c>
      <c r="E19" s="16"/>
    </row>
    <row r="20" spans="1:5" x14ac:dyDescent="0.25">
      <c r="A20" t="s">
        <v>162</v>
      </c>
      <c r="B20" t="s">
        <v>15040</v>
      </c>
      <c r="E20" s="17"/>
    </row>
    <row r="21" spans="1:5" x14ac:dyDescent="0.25">
      <c r="A21" t="s">
        <v>163</v>
      </c>
      <c r="B21" t="s">
        <v>15040</v>
      </c>
      <c r="E21" s="16"/>
    </row>
    <row r="22" spans="1:5" x14ac:dyDescent="0.25">
      <c r="A22" t="s">
        <v>164</v>
      </c>
      <c r="B22" t="s">
        <v>15040</v>
      </c>
      <c r="E22" s="17"/>
    </row>
    <row r="23" spans="1:5" x14ac:dyDescent="0.25">
      <c r="A23" t="s">
        <v>165</v>
      </c>
      <c r="B23" t="s">
        <v>15040</v>
      </c>
      <c r="E23" s="16"/>
    </row>
    <row r="24" spans="1:5" x14ac:dyDescent="0.25">
      <c r="A24" t="s">
        <v>166</v>
      </c>
      <c r="B24" t="s">
        <v>15040</v>
      </c>
      <c r="E24" s="17"/>
    </row>
    <row r="25" spans="1:5" x14ac:dyDescent="0.25">
      <c r="A25" t="s">
        <v>167</v>
      </c>
      <c r="B25" t="s">
        <v>15040</v>
      </c>
      <c r="E25" s="16"/>
    </row>
    <row r="26" spans="1:5" x14ac:dyDescent="0.25">
      <c r="A26" t="s">
        <v>174</v>
      </c>
      <c r="B26" t="s">
        <v>15040</v>
      </c>
      <c r="E26" s="17"/>
    </row>
    <row r="27" spans="1:5" x14ac:dyDescent="0.25">
      <c r="A27" t="s">
        <v>179</v>
      </c>
      <c r="B27" t="s">
        <v>15040</v>
      </c>
      <c r="E27" s="16"/>
    </row>
    <row r="28" spans="1:5" x14ac:dyDescent="0.25">
      <c r="A28" t="s">
        <v>190</v>
      </c>
      <c r="B28" t="s">
        <v>15040</v>
      </c>
      <c r="E28" s="17"/>
    </row>
    <row r="29" spans="1:5" x14ac:dyDescent="0.25">
      <c r="A29" t="s">
        <v>200</v>
      </c>
      <c r="B29" t="s">
        <v>15040</v>
      </c>
      <c r="E29" s="16"/>
    </row>
    <row r="30" spans="1:5" x14ac:dyDescent="0.25">
      <c r="A30" t="s">
        <v>210</v>
      </c>
      <c r="B30" t="s">
        <v>15040</v>
      </c>
      <c r="E30" s="17"/>
    </row>
    <row r="31" spans="1:5" x14ac:dyDescent="0.25">
      <c r="A31" t="s">
        <v>211</v>
      </c>
      <c r="B31" t="s">
        <v>15040</v>
      </c>
      <c r="E31" s="17"/>
    </row>
    <row r="32" spans="1:5" x14ac:dyDescent="0.25">
      <c r="A32" t="s">
        <v>212</v>
      </c>
      <c r="B32" t="s">
        <v>15040</v>
      </c>
      <c r="E32" s="16"/>
    </row>
    <row r="33" spans="1:5" x14ac:dyDescent="0.25">
      <c r="A33" t="s">
        <v>222</v>
      </c>
      <c r="B33" t="s">
        <v>15040</v>
      </c>
      <c r="E33" s="17"/>
    </row>
    <row r="34" spans="1:5" x14ac:dyDescent="0.25">
      <c r="A34" t="s">
        <v>270</v>
      </c>
      <c r="B34" t="s">
        <v>15040</v>
      </c>
      <c r="E34" s="16"/>
    </row>
    <row r="35" spans="1:5" x14ac:dyDescent="0.25">
      <c r="A35" t="s">
        <v>223</v>
      </c>
      <c r="B35" t="s">
        <v>15040</v>
      </c>
      <c r="E35" s="17"/>
    </row>
    <row r="36" spans="1:5" x14ac:dyDescent="0.25">
      <c r="A36" t="s">
        <v>229</v>
      </c>
      <c r="B36" t="s">
        <v>15040</v>
      </c>
      <c r="E36" s="16"/>
    </row>
    <row r="37" spans="1:5" x14ac:dyDescent="0.25">
      <c r="A37" t="s">
        <v>230</v>
      </c>
      <c r="B37" t="s">
        <v>15040</v>
      </c>
      <c r="E37" s="17"/>
    </row>
    <row r="38" spans="1:5" x14ac:dyDescent="0.25">
      <c r="A38" t="s">
        <v>231</v>
      </c>
      <c r="B38" t="s">
        <v>15040</v>
      </c>
      <c r="E38" s="16"/>
    </row>
    <row r="39" spans="1:5" x14ac:dyDescent="0.25">
      <c r="A39" t="s">
        <v>232</v>
      </c>
      <c r="B39" t="s">
        <v>15040</v>
      </c>
      <c r="E39" s="17"/>
    </row>
    <row r="40" spans="1:5" x14ac:dyDescent="0.25">
      <c r="A40" t="s">
        <v>233</v>
      </c>
      <c r="B40" t="s">
        <v>15040</v>
      </c>
      <c r="E40" s="16"/>
    </row>
    <row r="41" spans="1:5" x14ac:dyDescent="0.25">
      <c r="A41" t="s">
        <v>234</v>
      </c>
      <c r="B41" t="s">
        <v>15040</v>
      </c>
      <c r="E41" s="17"/>
    </row>
    <row r="42" spans="1:5" x14ac:dyDescent="0.25">
      <c r="A42" t="s">
        <v>246</v>
      </c>
      <c r="B42" t="s">
        <v>15040</v>
      </c>
      <c r="E42" s="16"/>
    </row>
    <row r="43" spans="1:5" x14ac:dyDescent="0.25">
      <c r="A43" t="s">
        <v>252</v>
      </c>
      <c r="B43" t="s">
        <v>15040</v>
      </c>
      <c r="E43" s="17"/>
    </row>
    <row r="44" spans="1:5" x14ac:dyDescent="0.25">
      <c r="A44" t="s">
        <v>282</v>
      </c>
      <c r="B44" t="s">
        <v>15040</v>
      </c>
      <c r="E44" s="16"/>
    </row>
    <row r="45" spans="1:5" x14ac:dyDescent="0.25">
      <c r="A45" t="s">
        <v>288</v>
      </c>
      <c r="B45" t="s">
        <v>15040</v>
      </c>
      <c r="E45" s="17"/>
    </row>
    <row r="46" spans="1:5" x14ac:dyDescent="0.25">
      <c r="A46" t="s">
        <v>290</v>
      </c>
      <c r="B46" t="s">
        <v>15040</v>
      </c>
      <c r="E46" s="16"/>
    </row>
    <row r="47" spans="1:5" x14ac:dyDescent="0.25">
      <c r="A47" t="s">
        <v>295</v>
      </c>
      <c r="B47" t="s">
        <v>15040</v>
      </c>
      <c r="E47" s="17"/>
    </row>
    <row r="48" spans="1:5" x14ac:dyDescent="0.25">
      <c r="A48" t="s">
        <v>303</v>
      </c>
      <c r="B48" t="s">
        <v>15040</v>
      </c>
      <c r="E48" s="16"/>
    </row>
    <row r="49" spans="1:5" x14ac:dyDescent="0.25">
      <c r="A49" t="s">
        <v>318</v>
      </c>
      <c r="B49" t="s">
        <v>15040</v>
      </c>
      <c r="E49" s="17"/>
    </row>
    <row r="50" spans="1:5" x14ac:dyDescent="0.25">
      <c r="A50" t="s">
        <v>320</v>
      </c>
      <c r="B50" t="s">
        <v>15040</v>
      </c>
      <c r="E50" s="16"/>
    </row>
    <row r="51" spans="1:5" x14ac:dyDescent="0.25">
      <c r="A51" t="s">
        <v>323</v>
      </c>
      <c r="B51" t="s">
        <v>15040</v>
      </c>
      <c r="E51" s="17"/>
    </row>
    <row r="52" spans="1:5" x14ac:dyDescent="0.25">
      <c r="A52" t="s">
        <v>336</v>
      </c>
      <c r="B52" t="s">
        <v>15040</v>
      </c>
      <c r="E52" s="16"/>
    </row>
    <row r="53" spans="1:5" x14ac:dyDescent="0.25">
      <c r="A53" t="s">
        <v>60</v>
      </c>
      <c r="B53" t="s">
        <v>75</v>
      </c>
      <c r="E53" s="17"/>
    </row>
    <row r="54" spans="1:5" x14ac:dyDescent="0.25">
      <c r="A54" t="s">
        <v>75</v>
      </c>
      <c r="B54" t="s">
        <v>75</v>
      </c>
      <c r="E54" s="16"/>
    </row>
    <row r="55" spans="1:5" x14ac:dyDescent="0.25">
      <c r="A55" t="s">
        <v>81</v>
      </c>
      <c r="B55" t="s">
        <v>75</v>
      </c>
      <c r="E55" s="17"/>
    </row>
    <row r="56" spans="1:5" x14ac:dyDescent="0.25">
      <c r="A56" t="s">
        <v>311</v>
      </c>
      <c r="B56" t="s">
        <v>75</v>
      </c>
      <c r="E56" s="16"/>
    </row>
    <row r="57" spans="1:5" x14ac:dyDescent="0.25">
      <c r="A57" t="s">
        <v>202</v>
      </c>
      <c r="B57" t="s">
        <v>75</v>
      </c>
      <c r="E57" s="17"/>
    </row>
    <row r="58" spans="1:5" x14ac:dyDescent="0.25">
      <c r="A58" t="s">
        <v>219</v>
      </c>
      <c r="B58" t="s">
        <v>75</v>
      </c>
      <c r="E58" s="16"/>
    </row>
    <row r="59" spans="1:5" x14ac:dyDescent="0.25">
      <c r="A59" t="s">
        <v>381</v>
      </c>
      <c r="B59" t="s">
        <v>75</v>
      </c>
      <c r="E59" s="17"/>
    </row>
    <row r="60" spans="1:5" x14ac:dyDescent="0.25">
      <c r="A60" t="s">
        <v>317</v>
      </c>
      <c r="B60" t="s">
        <v>75</v>
      </c>
      <c r="E60" s="16"/>
    </row>
    <row r="61" spans="1:5" x14ac:dyDescent="0.25">
      <c r="A61" t="s">
        <v>241</v>
      </c>
      <c r="B61" t="s">
        <v>382</v>
      </c>
      <c r="E61" s="17"/>
    </row>
    <row r="62" spans="1:5" x14ac:dyDescent="0.25">
      <c r="A62" t="s">
        <v>277</v>
      </c>
      <c r="B62" t="s">
        <v>382</v>
      </c>
      <c r="E62" s="16"/>
    </row>
    <row r="63" spans="1:5" x14ac:dyDescent="0.25">
      <c r="A63" t="s">
        <v>279</v>
      </c>
      <c r="B63" t="s">
        <v>382</v>
      </c>
      <c r="E63" s="17"/>
    </row>
    <row r="64" spans="1:5" x14ac:dyDescent="0.25">
      <c r="A64" t="s">
        <v>216</v>
      </c>
      <c r="B64" t="s">
        <v>382</v>
      </c>
      <c r="E64" s="16"/>
    </row>
    <row r="65" spans="1:5" x14ac:dyDescent="0.25">
      <c r="A65" t="s">
        <v>217</v>
      </c>
      <c r="B65" t="s">
        <v>382</v>
      </c>
      <c r="E65" s="17"/>
    </row>
    <row r="66" spans="1:5" x14ac:dyDescent="0.25">
      <c r="A66" t="s">
        <v>278</v>
      </c>
      <c r="B66" t="s">
        <v>382</v>
      </c>
      <c r="E66" s="16"/>
    </row>
    <row r="67" spans="1:5" x14ac:dyDescent="0.25">
      <c r="A67" t="s">
        <v>276</v>
      </c>
      <c r="B67" t="s">
        <v>382</v>
      </c>
      <c r="E67" s="17"/>
    </row>
    <row r="68" spans="1:5" x14ac:dyDescent="0.25">
      <c r="A68" t="s">
        <v>275</v>
      </c>
      <c r="B68" t="s">
        <v>382</v>
      </c>
      <c r="E68" s="16"/>
    </row>
    <row r="69" spans="1:5" x14ac:dyDescent="0.25">
      <c r="A69" t="s">
        <v>209</v>
      </c>
      <c r="B69" t="s">
        <v>382</v>
      </c>
      <c r="E69" s="17"/>
    </row>
    <row r="70" spans="1:5" x14ac:dyDescent="0.25">
      <c r="A70" t="s">
        <v>198</v>
      </c>
      <c r="B70" t="s">
        <v>382</v>
      </c>
      <c r="E70" s="16"/>
    </row>
    <row r="71" spans="1:5" x14ac:dyDescent="0.25">
      <c r="A71" t="s">
        <v>261</v>
      </c>
      <c r="B71" t="s">
        <v>383</v>
      </c>
      <c r="E71" s="17"/>
    </row>
    <row r="72" spans="1:5" x14ac:dyDescent="0.25">
      <c r="A72" t="s">
        <v>185</v>
      </c>
      <c r="B72" t="s">
        <v>383</v>
      </c>
      <c r="E72" s="16"/>
    </row>
    <row r="73" spans="1:5" x14ac:dyDescent="0.25">
      <c r="A73" t="s">
        <v>330</v>
      </c>
      <c r="B73" t="s">
        <v>383</v>
      </c>
      <c r="E73" s="17"/>
    </row>
    <row r="74" spans="1:5" x14ac:dyDescent="0.25">
      <c r="A74" t="s">
        <v>248</v>
      </c>
      <c r="B74" t="s">
        <v>383</v>
      </c>
      <c r="E74" s="16"/>
    </row>
    <row r="75" spans="1:5" x14ac:dyDescent="0.25">
      <c r="A75" t="s">
        <v>203</v>
      </c>
      <c r="B75" t="s">
        <v>383</v>
      </c>
      <c r="E75" s="17"/>
    </row>
    <row r="76" spans="1:5" x14ac:dyDescent="0.25">
      <c r="A76" t="s">
        <v>206</v>
      </c>
      <c r="B76" t="s">
        <v>383</v>
      </c>
      <c r="E76" s="16"/>
    </row>
    <row r="77" spans="1:5" x14ac:dyDescent="0.25">
      <c r="A77" t="s">
        <v>257</v>
      </c>
      <c r="B77" t="s">
        <v>384</v>
      </c>
      <c r="E77" s="17"/>
    </row>
    <row r="78" spans="1:5" x14ac:dyDescent="0.25">
      <c r="A78" t="s">
        <v>57</v>
      </c>
      <c r="B78" t="s">
        <v>14</v>
      </c>
      <c r="E78" s="16"/>
    </row>
    <row r="79" spans="1:5" x14ac:dyDescent="0.25">
      <c r="A79" t="s">
        <v>90</v>
      </c>
      <c r="B79" t="s">
        <v>14</v>
      </c>
      <c r="E79" s="17"/>
    </row>
    <row r="80" spans="1:5" x14ac:dyDescent="0.25">
      <c r="A80" t="s">
        <v>149</v>
      </c>
      <c r="B80" t="s">
        <v>10</v>
      </c>
      <c r="E80" s="16"/>
    </row>
    <row r="81" spans="1:5" x14ac:dyDescent="0.25">
      <c r="A81" t="s">
        <v>256</v>
      </c>
      <c r="B81" t="s">
        <v>10</v>
      </c>
      <c r="E81" s="17"/>
    </row>
    <row r="82" spans="1:5" x14ac:dyDescent="0.25">
      <c r="A82" t="s">
        <v>235</v>
      </c>
      <c r="B82" t="s">
        <v>10</v>
      </c>
      <c r="E82" s="16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15035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15035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15040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15035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15040</v>
      </c>
    </row>
    <row r="222" spans="1:2" x14ac:dyDescent="0.25">
      <c r="A222" s="1" t="s">
        <v>362</v>
      </c>
      <c r="B222" t="s">
        <v>15040</v>
      </c>
    </row>
    <row r="223" spans="1:2" x14ac:dyDescent="0.25">
      <c r="A223" s="1" t="s">
        <v>368</v>
      </c>
      <c r="B223" t="s">
        <v>15040</v>
      </c>
    </row>
    <row r="224" spans="1:2" x14ac:dyDescent="0.25">
      <c r="A224" s="1" t="s">
        <v>35</v>
      </c>
      <c r="B224" t="s">
        <v>15040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15040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15040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15013</v>
      </c>
      <c r="B235" t="s">
        <v>15040</v>
      </c>
    </row>
    <row r="236" spans="1:2" x14ac:dyDescent="0.25">
      <c r="A236" t="s">
        <v>15014</v>
      </c>
      <c r="B236" t="s">
        <v>15040</v>
      </c>
    </row>
    <row r="237" spans="1:2" x14ac:dyDescent="0.25">
      <c r="A237" s="9" t="s">
        <v>387</v>
      </c>
      <c r="B237" s="9" t="s">
        <v>387</v>
      </c>
    </row>
    <row r="238" spans="1:2" x14ac:dyDescent="0.25">
      <c r="A238" s="9" t="str">
        <f>IFERROR(VLOOKUP(Abfalldokumentation!$W238,Artikel!#REF!,3,FALSE),Abfalldokumentation!$W238)</f>
        <v>Diverses QM</v>
      </c>
      <c r="B238" t="s">
        <v>15040</v>
      </c>
    </row>
    <row r="239" spans="1:2" x14ac:dyDescent="0.25">
      <c r="A239" s="9" t="str">
        <f>IFERROR(VLOOKUP(Abfalldokumentation!$W239,Artikel!#REF!,3,FALSE),Abfalldokumentation!$W239)</f>
        <v>Diverses QM</v>
      </c>
      <c r="B239" t="s">
        <v>15040</v>
      </c>
    </row>
    <row r="240" spans="1:2" x14ac:dyDescent="0.25">
      <c r="A240" s="9" t="str">
        <f>IFERROR(VLOOKUP(Abfalldokumentation!$W240,Artikel!#REF!,3,FALSE),Abfalldokumentation!$W240)</f>
        <v>Laborproben</v>
      </c>
      <c r="B240" t="s">
        <v>15040</v>
      </c>
    </row>
    <row r="241" spans="1:2" x14ac:dyDescent="0.25">
      <c r="A241" s="9" t="str">
        <f>IFERROR(VLOOKUP(Abfalldokumentation!$W241,Artikel!#REF!,3,FALSE),Abfalldokumentation!$W241)</f>
        <v>Laborproben</v>
      </c>
      <c r="B241" t="s">
        <v>15040</v>
      </c>
    </row>
    <row r="242" spans="1:2" x14ac:dyDescent="0.25">
      <c r="A242" s="9" t="str">
        <f>IFERROR(VLOOKUP(Abfalldokumentation!$W242,Artikel!#REF!,3,FALSE),Abfalldokumentation!$W242)</f>
        <v>Laborproben</v>
      </c>
      <c r="B242" t="s">
        <v>15040</v>
      </c>
    </row>
    <row r="243" spans="1:2" x14ac:dyDescent="0.25">
      <c r="A243" s="9" t="str">
        <f>IFERROR(VLOOKUP(Abfalldokumentation!$W243,Artikel!#REF!,3,FALSE),Abfalldokumentation!$W243)</f>
        <v>Laborproben</v>
      </c>
      <c r="B243" t="s">
        <v>15258</v>
      </c>
    </row>
    <row r="244" spans="1:2" x14ac:dyDescent="0.25">
      <c r="A244" t="s">
        <v>3301</v>
      </c>
      <c r="B244" t="s">
        <v>15040</v>
      </c>
    </row>
    <row r="245" spans="1:2" x14ac:dyDescent="0.25">
      <c r="A245" t="s">
        <v>3300</v>
      </c>
      <c r="B245" t="s">
        <v>15040</v>
      </c>
    </row>
    <row r="246" spans="1:2" x14ac:dyDescent="0.25">
      <c r="A246" t="s">
        <v>7062</v>
      </c>
      <c r="B246" t="s">
        <v>15040</v>
      </c>
    </row>
    <row r="247" spans="1:2" x14ac:dyDescent="0.25">
      <c r="A247" t="s">
        <v>3448</v>
      </c>
      <c r="B247" t="s">
        <v>15040</v>
      </c>
    </row>
    <row r="248" spans="1:2" x14ac:dyDescent="0.25">
      <c r="A248" s="9" t="s">
        <v>3498</v>
      </c>
      <c r="B248" t="s">
        <v>15040</v>
      </c>
    </row>
    <row r="249" spans="1:2" x14ac:dyDescent="0.25">
      <c r="A249" t="s">
        <v>15115</v>
      </c>
      <c r="B249" t="s">
        <v>383</v>
      </c>
    </row>
    <row r="250" spans="1:2" x14ac:dyDescent="0.25">
      <c r="A250" t="s">
        <v>15116</v>
      </c>
      <c r="B250" t="s">
        <v>383</v>
      </c>
    </row>
    <row r="251" spans="1:2" x14ac:dyDescent="0.25">
      <c r="A251" t="s">
        <v>15116</v>
      </c>
      <c r="B251" t="s">
        <v>383</v>
      </c>
    </row>
    <row r="252" spans="1:2" x14ac:dyDescent="0.25">
      <c r="A252" t="s">
        <v>15117</v>
      </c>
      <c r="B252" t="s">
        <v>383</v>
      </c>
    </row>
    <row r="253" spans="1:2" x14ac:dyDescent="0.25">
      <c r="A253" t="s">
        <v>15117</v>
      </c>
      <c r="B253" t="s">
        <v>383</v>
      </c>
    </row>
    <row r="254" spans="1:2" x14ac:dyDescent="0.25">
      <c r="A254" t="s">
        <v>15119</v>
      </c>
      <c r="B254" t="s">
        <v>383</v>
      </c>
    </row>
    <row r="255" spans="1:2" x14ac:dyDescent="0.25">
      <c r="A255" t="s">
        <v>15118</v>
      </c>
      <c r="B255" t="s">
        <v>383</v>
      </c>
    </row>
    <row r="256" spans="1:2" x14ac:dyDescent="0.25">
      <c r="A256" t="s">
        <v>15120</v>
      </c>
      <c r="B256" t="s">
        <v>383</v>
      </c>
    </row>
    <row r="257" spans="1:2" x14ac:dyDescent="0.25">
      <c r="A257" t="s">
        <v>15120</v>
      </c>
      <c r="B257" t="s">
        <v>383</v>
      </c>
    </row>
    <row r="258" spans="1:2" x14ac:dyDescent="0.25">
      <c r="A258" t="s">
        <v>15121</v>
      </c>
      <c r="B258" t="s">
        <v>383</v>
      </c>
    </row>
    <row r="259" spans="1:2" x14ac:dyDescent="0.25">
      <c r="A259" t="s">
        <v>15120</v>
      </c>
      <c r="B259" t="s">
        <v>383</v>
      </c>
    </row>
    <row r="260" spans="1:2" x14ac:dyDescent="0.25">
      <c r="A260" t="s">
        <v>15123</v>
      </c>
      <c r="B260" t="s">
        <v>383</v>
      </c>
    </row>
    <row r="261" spans="1:2" x14ac:dyDescent="0.25">
      <c r="A261" t="s">
        <v>15122</v>
      </c>
      <c r="B261" t="s">
        <v>383</v>
      </c>
    </row>
    <row r="262" spans="1:2" x14ac:dyDescent="0.25">
      <c r="A262" s="9" t="s">
        <v>720</v>
      </c>
      <c r="B262" t="s">
        <v>386</v>
      </c>
    </row>
    <row r="263" spans="1:2" x14ac:dyDescent="0.25">
      <c r="A263" t="s">
        <v>3094</v>
      </c>
      <c r="B263" t="s">
        <v>387</v>
      </c>
    </row>
    <row r="264" spans="1:2" x14ac:dyDescent="0.25">
      <c r="A264" t="s">
        <v>3080</v>
      </c>
      <c r="B264" t="s">
        <v>387</v>
      </c>
    </row>
    <row r="265" spans="1:2" x14ac:dyDescent="0.25">
      <c r="A265" t="s">
        <v>2948</v>
      </c>
      <c r="B265" t="s">
        <v>387</v>
      </c>
    </row>
    <row r="266" spans="1:2" x14ac:dyDescent="0.25">
      <c r="A266" t="s">
        <v>3531</v>
      </c>
      <c r="B266" t="s">
        <v>387</v>
      </c>
    </row>
    <row r="267" spans="1:2" x14ac:dyDescent="0.25">
      <c r="A267" t="s">
        <v>3092</v>
      </c>
      <c r="B267" t="s">
        <v>387</v>
      </c>
    </row>
    <row r="268" spans="1:2" x14ac:dyDescent="0.25">
      <c r="A268" t="s">
        <v>15139</v>
      </c>
      <c r="B268" t="s">
        <v>382</v>
      </c>
    </row>
    <row r="269" spans="1:2" x14ac:dyDescent="0.25">
      <c r="A269" t="s">
        <v>15132</v>
      </c>
      <c r="B269" t="s">
        <v>387</v>
      </c>
    </row>
    <row r="270" spans="1:2" x14ac:dyDescent="0.25">
      <c r="A270" t="s">
        <v>15141</v>
      </c>
      <c r="B270" t="s">
        <v>387</v>
      </c>
    </row>
    <row r="271" spans="1:2" x14ac:dyDescent="0.25">
      <c r="A271" s="9" t="s">
        <v>3549</v>
      </c>
      <c r="B271" t="s">
        <v>383</v>
      </c>
    </row>
    <row r="272" spans="1:2" x14ac:dyDescent="0.25">
      <c r="A272" s="9" t="s">
        <v>3504</v>
      </c>
      <c r="B272" t="s">
        <v>15040</v>
      </c>
    </row>
    <row r="273" spans="1:2" x14ac:dyDescent="0.25">
      <c r="A273" s="9" t="s">
        <v>9018</v>
      </c>
      <c r="B273" t="s">
        <v>382</v>
      </c>
    </row>
    <row r="274" spans="1:2" x14ac:dyDescent="0.25">
      <c r="A274" t="s">
        <v>2671</v>
      </c>
      <c r="B274" t="s">
        <v>386</v>
      </c>
    </row>
    <row r="275" spans="1:2" x14ac:dyDescent="0.25">
      <c r="A275" t="s">
        <v>15127</v>
      </c>
      <c r="B275" t="s">
        <v>10</v>
      </c>
    </row>
    <row r="276" spans="1:2" x14ac:dyDescent="0.25">
      <c r="A276" t="s">
        <v>15140</v>
      </c>
      <c r="B276" t="s">
        <v>382</v>
      </c>
    </row>
    <row r="277" spans="1:2" x14ac:dyDescent="0.25">
      <c r="A277" t="s">
        <v>15142</v>
      </c>
      <c r="B277" t="s">
        <v>382</v>
      </c>
    </row>
    <row r="278" spans="1:2" x14ac:dyDescent="0.25">
      <c r="A278" t="s">
        <v>1163</v>
      </c>
      <c r="B278" t="s">
        <v>10</v>
      </c>
    </row>
    <row r="279" spans="1:2" x14ac:dyDescent="0.25">
      <c r="A279" s="9" t="s">
        <v>15130</v>
      </c>
      <c r="B279" t="s">
        <v>386</v>
      </c>
    </row>
    <row r="280" spans="1:2" x14ac:dyDescent="0.25">
      <c r="A280" s="9" t="s">
        <v>15131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15154</v>
      </c>
      <c r="B282" t="s">
        <v>10</v>
      </c>
    </row>
    <row r="283" spans="1:2" x14ac:dyDescent="0.25">
      <c r="A283" t="s">
        <v>7060</v>
      </c>
      <c r="B283" t="s">
        <v>15040</v>
      </c>
    </row>
    <row r="284" spans="1:2" x14ac:dyDescent="0.25">
      <c r="A284" t="s">
        <v>3234</v>
      </c>
      <c r="B284" t="s">
        <v>15040</v>
      </c>
    </row>
    <row r="285" spans="1:2" x14ac:dyDescent="0.25">
      <c r="A285" t="s">
        <v>7058</v>
      </c>
      <c r="B285" t="s">
        <v>382</v>
      </c>
    </row>
    <row r="286" spans="1:2" x14ac:dyDescent="0.25">
      <c r="A286" t="s">
        <v>3480</v>
      </c>
      <c r="B286" t="s">
        <v>387</v>
      </c>
    </row>
    <row r="287" spans="1:2" x14ac:dyDescent="0.25">
      <c r="A287" t="s">
        <v>3483</v>
      </c>
      <c r="B287" t="s">
        <v>387</v>
      </c>
    </row>
    <row r="288" spans="1:2" x14ac:dyDescent="0.25">
      <c r="A288" t="s">
        <v>3480</v>
      </c>
      <c r="B288" t="s">
        <v>387</v>
      </c>
    </row>
    <row r="289" spans="1:2" x14ac:dyDescent="0.25">
      <c r="A289" t="s">
        <v>3463</v>
      </c>
      <c r="B289" t="s">
        <v>387</v>
      </c>
    </row>
    <row r="290" spans="1:2" x14ac:dyDescent="0.25">
      <c r="A290" t="s">
        <v>3486</v>
      </c>
      <c r="B290" t="s">
        <v>387</v>
      </c>
    </row>
    <row r="291" spans="1:2" x14ac:dyDescent="0.25">
      <c r="A291" t="s">
        <v>15156</v>
      </c>
      <c r="B291" t="s">
        <v>386</v>
      </c>
    </row>
    <row r="292" spans="1:2" x14ac:dyDescent="0.25">
      <c r="A292" t="s">
        <v>830</v>
      </c>
      <c r="B292" t="s">
        <v>386</v>
      </c>
    </row>
    <row r="293" spans="1:2" x14ac:dyDescent="0.25">
      <c r="A293" t="s">
        <v>15157</v>
      </c>
      <c r="B293" t="s">
        <v>382</v>
      </c>
    </row>
    <row r="294" spans="1:2" x14ac:dyDescent="0.25">
      <c r="A294" t="s">
        <v>1504</v>
      </c>
      <c r="B294" t="s">
        <v>386</v>
      </c>
    </row>
    <row r="295" spans="1:2" x14ac:dyDescent="0.25">
      <c r="A295" t="s">
        <v>3466</v>
      </c>
      <c r="B295" t="s">
        <v>387</v>
      </c>
    </row>
    <row r="296" spans="1:2" x14ac:dyDescent="0.25">
      <c r="A296" t="s">
        <v>3533</v>
      </c>
      <c r="B296" t="s">
        <v>387</v>
      </c>
    </row>
    <row r="319" spans="1:2" x14ac:dyDescent="0.25">
      <c r="A319" t="s">
        <v>2932</v>
      </c>
      <c r="B319" t="s">
        <v>387</v>
      </c>
    </row>
    <row r="320" spans="1:2" x14ac:dyDescent="0.25">
      <c r="A320" t="s">
        <v>3109</v>
      </c>
      <c r="B320" t="s">
        <v>387</v>
      </c>
    </row>
    <row r="321" spans="1:2" x14ac:dyDescent="0.25">
      <c r="A321" t="s">
        <v>15160</v>
      </c>
      <c r="B321" t="s">
        <v>189</v>
      </c>
    </row>
    <row r="322" spans="1:2" x14ac:dyDescent="0.25">
      <c r="A322" t="s">
        <v>9519</v>
      </c>
      <c r="B322" t="s">
        <v>382</v>
      </c>
    </row>
    <row r="323" spans="1:2" x14ac:dyDescent="0.25">
      <c r="A323" t="s">
        <v>802</v>
      </c>
      <c r="B323" t="s">
        <v>382</v>
      </c>
    </row>
    <row r="324" spans="1:2" x14ac:dyDescent="0.25">
      <c r="A324" t="s">
        <v>1001</v>
      </c>
      <c r="B324" t="s">
        <v>386</v>
      </c>
    </row>
    <row r="325" spans="1:2" x14ac:dyDescent="0.25">
      <c r="A325" t="s">
        <v>836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RowHeight="15" x14ac:dyDescent="0.25"/>
  <cols>
    <col min="1" max="1" width="12.42578125" style="31" customWidth="1"/>
    <col min="2" max="2" width="27.42578125" style="31" bestFit="1" customWidth="1"/>
    <col min="3" max="3" width="35.140625" style="31" customWidth="1"/>
    <col min="4" max="4" width="29.28515625" style="31" customWidth="1"/>
    <col min="5" max="5" width="11.42578125" style="31"/>
    <col min="6" max="6" width="41.28515625" style="31" customWidth="1"/>
    <col min="7" max="9" width="11.42578125" style="31"/>
    <col min="10" max="10" width="25.140625" style="31" customWidth="1"/>
    <col min="11" max="16384" width="11.42578125" style="31"/>
  </cols>
  <sheetData>
    <row r="2" spans="1:6" x14ac:dyDescent="0.25">
      <c r="A2" s="32" t="s">
        <v>15015</v>
      </c>
      <c r="B2" s="30" t="s">
        <v>0</v>
      </c>
      <c r="C2" s="30" t="s">
        <v>2</v>
      </c>
      <c r="D2" s="30" t="s">
        <v>32</v>
      </c>
    </row>
    <row r="3" spans="1:6" x14ac:dyDescent="0.25">
      <c r="A3" s="29">
        <v>61</v>
      </c>
      <c r="B3" s="28" t="s">
        <v>15</v>
      </c>
      <c r="C3" s="28" t="s">
        <v>15</v>
      </c>
      <c r="D3" s="28" t="s">
        <v>15</v>
      </c>
    </row>
    <row r="4" spans="1:6" x14ac:dyDescent="0.25">
      <c r="A4" s="29">
        <v>63</v>
      </c>
      <c r="B4" s="31" t="s">
        <v>15</v>
      </c>
      <c r="C4" s="31" t="s">
        <v>15128</v>
      </c>
      <c r="D4" s="31" t="s">
        <v>15153</v>
      </c>
    </row>
    <row r="5" spans="1:6" x14ac:dyDescent="0.25">
      <c r="A5" s="29">
        <v>10</v>
      </c>
      <c r="B5" s="28" t="s">
        <v>16</v>
      </c>
      <c r="C5" s="28" t="s">
        <v>177</v>
      </c>
      <c r="D5" s="28" t="s">
        <v>177</v>
      </c>
    </row>
    <row r="6" spans="1:6" x14ac:dyDescent="0.25">
      <c r="A6" s="29">
        <v>20</v>
      </c>
      <c r="B6" s="28" t="s">
        <v>16</v>
      </c>
      <c r="C6" s="28" t="s">
        <v>329</v>
      </c>
      <c r="D6" s="28" t="s">
        <v>329</v>
      </c>
    </row>
    <row r="7" spans="1:6" x14ac:dyDescent="0.25">
      <c r="A7" s="29">
        <v>30</v>
      </c>
      <c r="B7" s="28" t="s">
        <v>16</v>
      </c>
      <c r="C7" s="28" t="s">
        <v>25</v>
      </c>
      <c r="D7" s="28" t="s">
        <v>25</v>
      </c>
    </row>
    <row r="8" spans="1:6" x14ac:dyDescent="0.25">
      <c r="A8" s="29">
        <v>31</v>
      </c>
      <c r="B8" s="28" t="s">
        <v>16</v>
      </c>
      <c r="C8" s="30" t="s">
        <v>204</v>
      </c>
      <c r="D8" s="30" t="s">
        <v>204</v>
      </c>
      <c r="F8" s="32"/>
    </row>
    <row r="9" spans="1:6" x14ac:dyDescent="0.25">
      <c r="A9" s="29">
        <v>32</v>
      </c>
      <c r="B9" s="28" t="s">
        <v>16</v>
      </c>
      <c r="C9" s="30" t="s">
        <v>15020</v>
      </c>
      <c r="D9" s="30" t="s">
        <v>15020</v>
      </c>
      <c r="F9" s="32"/>
    </row>
    <row r="10" spans="1:6" x14ac:dyDescent="0.25">
      <c r="A10" s="29">
        <v>33</v>
      </c>
      <c r="B10" s="28" t="s">
        <v>16</v>
      </c>
      <c r="C10" s="30" t="s">
        <v>207</v>
      </c>
      <c r="D10" s="30" t="s">
        <v>207</v>
      </c>
      <c r="F10" s="32"/>
    </row>
    <row r="11" spans="1:6" x14ac:dyDescent="0.25">
      <c r="A11" s="29">
        <v>34</v>
      </c>
      <c r="B11" s="28" t="s">
        <v>16</v>
      </c>
      <c r="C11" s="30" t="s">
        <v>187</v>
      </c>
      <c r="D11" s="30" t="s">
        <v>187</v>
      </c>
      <c r="F11" s="32"/>
    </row>
    <row r="12" spans="1:6" x14ac:dyDescent="0.25">
      <c r="A12" s="29">
        <v>35</v>
      </c>
      <c r="B12" s="28" t="s">
        <v>16</v>
      </c>
      <c r="C12" s="28" t="s">
        <v>15016</v>
      </c>
      <c r="D12" s="28" t="s">
        <v>15016</v>
      </c>
      <c r="F12" s="32"/>
    </row>
    <row r="13" spans="1:6" x14ac:dyDescent="0.25">
      <c r="A13" s="29">
        <v>81</v>
      </c>
      <c r="B13" s="28" t="s">
        <v>16</v>
      </c>
      <c r="C13" s="28" t="s">
        <v>111</v>
      </c>
      <c r="D13" s="28" t="s">
        <v>111</v>
      </c>
      <c r="F13" s="32"/>
    </row>
    <row r="14" spans="1:6" x14ac:dyDescent="0.25">
      <c r="A14" s="29">
        <v>21</v>
      </c>
      <c r="B14" s="28" t="s">
        <v>13</v>
      </c>
      <c r="C14" s="30" t="s">
        <v>269</v>
      </c>
      <c r="D14" s="30" t="s">
        <v>269</v>
      </c>
      <c r="F14" s="32"/>
    </row>
    <row r="15" spans="1:6" x14ac:dyDescent="0.25">
      <c r="A15" s="29">
        <v>50</v>
      </c>
      <c r="B15" s="28" t="s">
        <v>13</v>
      </c>
      <c r="C15" s="30" t="s">
        <v>15021</v>
      </c>
      <c r="D15" s="30" t="s">
        <v>15021</v>
      </c>
      <c r="F15" s="32"/>
    </row>
    <row r="16" spans="1:6" x14ac:dyDescent="0.25">
      <c r="A16" s="29">
        <v>51</v>
      </c>
      <c r="B16" s="28" t="s">
        <v>13</v>
      </c>
      <c r="C16" s="28" t="s">
        <v>15017</v>
      </c>
      <c r="D16" s="28" t="s">
        <v>15017</v>
      </c>
      <c r="F16" s="32"/>
    </row>
    <row r="17" spans="1:6" x14ac:dyDescent="0.25">
      <c r="A17" s="29">
        <v>52</v>
      </c>
      <c r="B17" s="28" t="s">
        <v>13</v>
      </c>
      <c r="C17" s="30" t="s">
        <v>135</v>
      </c>
      <c r="D17" s="30" t="s">
        <v>135</v>
      </c>
      <c r="F17" s="32"/>
    </row>
    <row r="18" spans="1:6" x14ac:dyDescent="0.25">
      <c r="A18" s="29">
        <v>53</v>
      </c>
      <c r="B18" s="28" t="s">
        <v>13</v>
      </c>
      <c r="C18" s="28" t="s">
        <v>130</v>
      </c>
      <c r="D18" s="28" t="s">
        <v>130</v>
      </c>
      <c r="F18" s="32"/>
    </row>
    <row r="19" spans="1:6" x14ac:dyDescent="0.25">
      <c r="A19" s="29">
        <v>54</v>
      </c>
      <c r="B19" s="28" t="s">
        <v>13</v>
      </c>
      <c r="C19" s="28" t="s">
        <v>15167</v>
      </c>
      <c r="D19" s="28" t="s">
        <v>15167</v>
      </c>
      <c r="F19" s="32"/>
    </row>
    <row r="20" spans="1:6" x14ac:dyDescent="0.25">
      <c r="A20" s="29">
        <v>55</v>
      </c>
      <c r="B20" s="28" t="s">
        <v>13</v>
      </c>
      <c r="C20" s="28" t="s">
        <v>15266</v>
      </c>
      <c r="D20" s="28" t="s">
        <v>15266</v>
      </c>
      <c r="F20" s="32"/>
    </row>
    <row r="21" spans="1:6" x14ac:dyDescent="0.25">
      <c r="A21" s="35">
        <v>43</v>
      </c>
      <c r="B21" s="31" t="s">
        <v>13</v>
      </c>
      <c r="C21" s="31" t="s">
        <v>15155</v>
      </c>
      <c r="D21" s="31" t="s">
        <v>36</v>
      </c>
      <c r="F21" s="32"/>
    </row>
    <row r="22" spans="1:6" x14ac:dyDescent="0.25">
      <c r="A22" s="29">
        <v>70</v>
      </c>
      <c r="B22" s="28" t="s">
        <v>14</v>
      </c>
      <c r="C22" s="30" t="s">
        <v>90</v>
      </c>
      <c r="D22" s="30" t="s">
        <v>90</v>
      </c>
      <c r="F22" s="32"/>
    </row>
    <row r="23" spans="1:6" x14ac:dyDescent="0.25">
      <c r="A23" s="29">
        <v>71</v>
      </c>
      <c r="B23" s="28" t="s">
        <v>14</v>
      </c>
      <c r="C23" s="30" t="s">
        <v>15019</v>
      </c>
      <c r="D23" s="30" t="s">
        <v>15019</v>
      </c>
      <c r="F23" s="32"/>
    </row>
    <row r="24" spans="1:6" x14ac:dyDescent="0.25">
      <c r="A24" s="29">
        <v>72</v>
      </c>
      <c r="B24" s="30" t="s">
        <v>14</v>
      </c>
      <c r="C24" s="30" t="s">
        <v>149</v>
      </c>
      <c r="D24" s="30" t="s">
        <v>149</v>
      </c>
      <c r="F24" s="32"/>
    </row>
    <row r="25" spans="1:6" x14ac:dyDescent="0.25">
      <c r="A25" s="29">
        <v>73</v>
      </c>
      <c r="B25" s="28" t="s">
        <v>14</v>
      </c>
      <c r="C25" s="30" t="s">
        <v>57</v>
      </c>
      <c r="D25" s="30" t="s">
        <v>57</v>
      </c>
      <c r="F25" s="32"/>
    </row>
    <row r="26" spans="1:6" x14ac:dyDescent="0.25">
      <c r="A26" s="29">
        <v>74</v>
      </c>
      <c r="B26" s="28" t="s">
        <v>14</v>
      </c>
      <c r="C26" s="30" t="s">
        <v>68</v>
      </c>
      <c r="D26" s="30" t="s">
        <v>68</v>
      </c>
      <c r="F26" s="32"/>
    </row>
    <row r="27" spans="1:6" x14ac:dyDescent="0.25">
      <c r="A27" s="29">
        <v>22</v>
      </c>
      <c r="B27" s="28" t="s">
        <v>10</v>
      </c>
      <c r="C27" s="28" t="s">
        <v>84</v>
      </c>
      <c r="D27" s="28" t="s">
        <v>84</v>
      </c>
      <c r="F27" s="32"/>
    </row>
    <row r="28" spans="1:6" x14ac:dyDescent="0.25">
      <c r="A28" s="29">
        <v>40</v>
      </c>
      <c r="B28" s="28" t="s">
        <v>10</v>
      </c>
      <c r="C28" s="30" t="s">
        <v>62</v>
      </c>
      <c r="D28" s="30" t="s">
        <v>62</v>
      </c>
      <c r="F28" s="32"/>
    </row>
    <row r="29" spans="1:6" x14ac:dyDescent="0.25">
      <c r="A29" s="29">
        <v>41</v>
      </c>
      <c r="B29" s="28" t="s">
        <v>10</v>
      </c>
      <c r="C29" s="30" t="s">
        <v>283</v>
      </c>
      <c r="D29" s="30" t="s">
        <v>283</v>
      </c>
      <c r="F29" s="32"/>
    </row>
    <row r="30" spans="1:6" x14ac:dyDescent="0.25">
      <c r="A30" s="29">
        <v>42</v>
      </c>
      <c r="B30" s="28" t="s">
        <v>10</v>
      </c>
      <c r="C30" s="30" t="s">
        <v>91</v>
      </c>
      <c r="D30" s="30" t="s">
        <v>91</v>
      </c>
      <c r="F30" s="32"/>
    </row>
    <row r="31" spans="1:6" x14ac:dyDescent="0.25">
      <c r="A31" s="29">
        <v>43</v>
      </c>
      <c r="B31" s="28" t="s">
        <v>10</v>
      </c>
      <c r="C31" s="28" t="s">
        <v>2678</v>
      </c>
      <c r="D31" s="28" t="s">
        <v>2678</v>
      </c>
      <c r="F31" s="32"/>
    </row>
    <row r="32" spans="1:6" x14ac:dyDescent="0.25">
      <c r="A32" s="29">
        <v>60</v>
      </c>
      <c r="B32" s="28" t="s">
        <v>10</v>
      </c>
      <c r="C32" s="28" t="s">
        <v>72</v>
      </c>
      <c r="D32" s="28" t="s">
        <v>72</v>
      </c>
      <c r="F32" s="32"/>
    </row>
    <row r="33" spans="1:7" x14ac:dyDescent="0.25">
      <c r="A33" s="29">
        <v>90</v>
      </c>
      <c r="B33" s="28" t="s">
        <v>10</v>
      </c>
      <c r="C33" s="28" t="s">
        <v>340</v>
      </c>
      <c r="D33" s="28" t="s">
        <v>340</v>
      </c>
      <c r="F33" s="32"/>
      <c r="G33" s="32"/>
    </row>
    <row r="34" spans="1:7" x14ac:dyDescent="0.25">
      <c r="A34" s="29">
        <v>101</v>
      </c>
      <c r="B34" s="28" t="s">
        <v>10</v>
      </c>
      <c r="C34" s="28" t="s">
        <v>85</v>
      </c>
      <c r="D34" s="28" t="s">
        <v>85</v>
      </c>
      <c r="F34" s="32"/>
      <c r="G34" s="32"/>
    </row>
    <row r="35" spans="1:7" x14ac:dyDescent="0.25">
      <c r="A35" s="29">
        <v>84</v>
      </c>
      <c r="B35" s="31" t="s">
        <v>10</v>
      </c>
      <c r="C35" s="31" t="s">
        <v>15151</v>
      </c>
      <c r="D35" s="31" t="s">
        <v>15151</v>
      </c>
      <c r="F35" s="32"/>
      <c r="G35" s="32"/>
    </row>
    <row r="36" spans="1:7" x14ac:dyDescent="0.25">
      <c r="A36" s="29">
        <v>11</v>
      </c>
      <c r="B36" s="28" t="s">
        <v>17</v>
      </c>
      <c r="C36" s="28" t="s">
        <v>95</v>
      </c>
      <c r="D36" s="28" t="s">
        <v>95</v>
      </c>
      <c r="F36" s="32"/>
      <c r="G36" s="32"/>
    </row>
    <row r="37" spans="1:7" x14ac:dyDescent="0.25">
      <c r="A37" s="29">
        <v>12</v>
      </c>
      <c r="B37" s="28" t="s">
        <v>17</v>
      </c>
      <c r="C37" s="28" t="s">
        <v>17</v>
      </c>
      <c r="D37" s="28" t="s">
        <v>17</v>
      </c>
      <c r="F37" s="32"/>
      <c r="G37" s="32"/>
    </row>
    <row r="38" spans="1:7" x14ac:dyDescent="0.25">
      <c r="A38" s="29">
        <v>62</v>
      </c>
      <c r="B38" s="28" t="s">
        <v>17</v>
      </c>
      <c r="C38" s="28" t="s">
        <v>18</v>
      </c>
      <c r="D38" s="28" t="s">
        <v>18</v>
      </c>
      <c r="F38" s="32"/>
      <c r="G38" s="32"/>
    </row>
    <row r="39" spans="1:7" x14ac:dyDescent="0.25">
      <c r="A39" s="29">
        <v>120</v>
      </c>
      <c r="B39" s="28" t="s">
        <v>17</v>
      </c>
      <c r="C39" s="28" t="s">
        <v>13</v>
      </c>
      <c r="D39" s="28" t="s">
        <v>13</v>
      </c>
      <c r="F39" s="32"/>
    </row>
    <row r="40" spans="1:7" x14ac:dyDescent="0.25">
      <c r="A40" s="29">
        <v>99</v>
      </c>
      <c r="B40" s="28" t="s">
        <v>17</v>
      </c>
      <c r="C40" s="28" t="s">
        <v>15018</v>
      </c>
      <c r="D40" s="28" t="s">
        <v>15018</v>
      </c>
      <c r="E40" s="33"/>
    </row>
    <row r="41" spans="1:7" x14ac:dyDescent="0.25">
      <c r="A41" s="29">
        <v>80</v>
      </c>
      <c r="B41" s="28" t="s">
        <v>15146</v>
      </c>
      <c r="C41" s="28" t="s">
        <v>45</v>
      </c>
      <c r="D41" s="28" t="s">
        <v>45</v>
      </c>
      <c r="E41" s="33"/>
    </row>
    <row r="42" spans="1:7" x14ac:dyDescent="0.25">
      <c r="A42" s="29">
        <v>98</v>
      </c>
      <c r="B42" s="28" t="s">
        <v>15146</v>
      </c>
      <c r="C42" s="28" t="s">
        <v>304</v>
      </c>
      <c r="D42" s="28" t="s">
        <v>304</v>
      </c>
      <c r="E42" s="33"/>
    </row>
    <row r="43" spans="1:7" x14ac:dyDescent="0.25">
      <c r="A43" s="29">
        <v>82</v>
      </c>
      <c r="B43" s="28" t="s">
        <v>15146</v>
      </c>
      <c r="C43" s="31" t="s">
        <v>305</v>
      </c>
      <c r="D43" s="31" t="s">
        <v>305</v>
      </c>
      <c r="E43" s="33"/>
    </row>
    <row r="44" spans="1:7" x14ac:dyDescent="0.25">
      <c r="A44" s="29">
        <v>83</v>
      </c>
      <c r="B44" s="28" t="s">
        <v>15146</v>
      </c>
      <c r="C44" s="31" t="s">
        <v>15129</v>
      </c>
      <c r="D44" s="31" t="s">
        <v>15129</v>
      </c>
      <c r="E44" s="33"/>
    </row>
    <row r="45" spans="1:7" x14ac:dyDescent="0.25">
      <c r="A45" s="29">
        <v>13</v>
      </c>
      <c r="B45" s="31" t="s">
        <v>15146</v>
      </c>
      <c r="C45" s="31" t="s">
        <v>15129</v>
      </c>
      <c r="D45" s="31" t="s">
        <v>36</v>
      </c>
      <c r="E45" s="33"/>
    </row>
    <row r="46" spans="1:7" x14ac:dyDescent="0.25">
      <c r="E46" s="33"/>
    </row>
    <row r="47" spans="1:7" x14ac:dyDescent="0.25">
      <c r="E47" s="33"/>
    </row>
    <row r="48" spans="1:7" x14ac:dyDescent="0.25">
      <c r="E48" s="33"/>
    </row>
    <row r="49" spans="5:5" x14ac:dyDescent="0.25">
      <c r="E49" s="33"/>
    </row>
    <row r="50" spans="5:5" x14ac:dyDescent="0.25">
      <c r="E50" s="33"/>
    </row>
    <row r="51" spans="5:5" x14ac:dyDescent="0.25">
      <c r="E51" s="33"/>
    </row>
    <row r="52" spans="5:5" x14ac:dyDescent="0.25">
      <c r="E52" s="33"/>
    </row>
    <row r="53" spans="5:5" x14ac:dyDescent="0.25">
      <c r="E53" s="33"/>
    </row>
    <row r="54" spans="5:5" x14ac:dyDescent="0.25">
      <c r="E54" s="33"/>
    </row>
    <row r="55" spans="5:5" x14ac:dyDescent="0.25">
      <c r="E55" s="33"/>
    </row>
    <row r="56" spans="5:5" x14ac:dyDescent="0.25">
      <c r="E56" s="33"/>
    </row>
    <row r="57" spans="5:5" x14ac:dyDescent="0.25">
      <c r="E57" s="33"/>
    </row>
    <row r="58" spans="5:5" x14ac:dyDescent="0.25">
      <c r="E58" s="33"/>
    </row>
    <row r="59" spans="5:5" x14ac:dyDescent="0.25">
      <c r="E59" s="33"/>
    </row>
    <row r="60" spans="5:5" x14ac:dyDescent="0.25">
      <c r="E60" s="33"/>
    </row>
    <row r="61" spans="5:5" x14ac:dyDescent="0.25">
      <c r="E61" s="33"/>
    </row>
    <row r="62" spans="5:5" x14ac:dyDescent="0.25">
      <c r="E62" s="33"/>
    </row>
    <row r="63" spans="5:5" x14ac:dyDescent="0.25">
      <c r="E63" s="33"/>
    </row>
    <row r="64" spans="5:5" x14ac:dyDescent="0.25">
      <c r="E64" s="33"/>
    </row>
    <row r="65" spans="5:5" x14ac:dyDescent="0.25">
      <c r="E65" s="33"/>
    </row>
    <row r="66" spans="5:5" x14ac:dyDescent="0.25">
      <c r="E66" s="33"/>
    </row>
    <row r="67" spans="5:5" x14ac:dyDescent="0.25">
      <c r="E67" s="33"/>
    </row>
    <row r="68" spans="5:5" x14ac:dyDescent="0.25">
      <c r="E68" s="33"/>
    </row>
    <row r="69" spans="5:5" x14ac:dyDescent="0.25">
      <c r="E69" s="33"/>
    </row>
    <row r="70" spans="5:5" x14ac:dyDescent="0.25">
      <c r="E70" s="33"/>
    </row>
    <row r="71" spans="5:5" x14ac:dyDescent="0.25">
      <c r="E71" s="33"/>
    </row>
    <row r="72" spans="5:5" x14ac:dyDescent="0.25">
      <c r="E72" s="33"/>
    </row>
    <row r="73" spans="5:5" x14ac:dyDescent="0.25">
      <c r="E73" s="33"/>
    </row>
    <row r="74" spans="5:5" x14ac:dyDescent="0.25">
      <c r="E74" s="33"/>
    </row>
    <row r="75" spans="5:5" x14ac:dyDescent="0.25">
      <c r="E75" s="33"/>
    </row>
    <row r="76" spans="5:5" x14ac:dyDescent="0.25">
      <c r="E76" s="33"/>
    </row>
    <row r="77" spans="5:5" x14ac:dyDescent="0.25">
      <c r="E77" s="33"/>
    </row>
    <row r="78" spans="5:5" x14ac:dyDescent="0.25">
      <c r="E78" s="33"/>
    </row>
    <row r="79" spans="5:5" x14ac:dyDescent="0.25">
      <c r="E79" s="33"/>
    </row>
    <row r="80" spans="5:5" x14ac:dyDescent="0.25">
      <c r="E80" s="33"/>
    </row>
    <row r="81" spans="5:5" x14ac:dyDescent="0.25">
      <c r="E81" s="33"/>
    </row>
    <row r="82" spans="5:5" x14ac:dyDescent="0.25">
      <c r="E82" s="33"/>
    </row>
    <row r="83" spans="5:5" x14ac:dyDescent="0.25">
      <c r="E83" s="33"/>
    </row>
    <row r="84" spans="5:5" x14ac:dyDescent="0.25">
      <c r="E84" s="33"/>
    </row>
    <row r="85" spans="5:5" x14ac:dyDescent="0.25">
      <c r="E85" s="33"/>
    </row>
    <row r="86" spans="5:5" x14ac:dyDescent="0.25">
      <c r="E86" s="33"/>
    </row>
    <row r="87" spans="5:5" x14ac:dyDescent="0.25">
      <c r="E87" s="33"/>
    </row>
    <row r="88" spans="5:5" x14ac:dyDescent="0.25">
      <c r="E88" s="33"/>
    </row>
    <row r="89" spans="5:5" x14ac:dyDescent="0.25">
      <c r="E89" s="33"/>
    </row>
    <row r="90" spans="5:5" x14ac:dyDescent="0.25">
      <c r="E90" s="33"/>
    </row>
    <row r="91" spans="5:5" x14ac:dyDescent="0.25">
      <c r="E91" s="33"/>
    </row>
    <row r="92" spans="5:5" x14ac:dyDescent="0.25">
      <c r="E92" s="33"/>
    </row>
    <row r="93" spans="5:5" x14ac:dyDescent="0.25">
      <c r="E93" s="33"/>
    </row>
    <row r="94" spans="5:5" x14ac:dyDescent="0.25">
      <c r="E94" s="33"/>
    </row>
    <row r="95" spans="5:5" x14ac:dyDescent="0.25">
      <c r="E95" s="33"/>
    </row>
    <row r="96" spans="5:5" x14ac:dyDescent="0.25">
      <c r="E96" s="33"/>
    </row>
    <row r="97" spans="5:5" x14ac:dyDescent="0.25">
      <c r="E97" s="33"/>
    </row>
    <row r="98" spans="5:5" x14ac:dyDescent="0.25">
      <c r="E98" s="33"/>
    </row>
    <row r="99" spans="5:5" x14ac:dyDescent="0.25">
      <c r="E99" s="33"/>
    </row>
    <row r="100" spans="5:5" x14ac:dyDescent="0.25">
      <c r="E100" s="33"/>
    </row>
    <row r="101" spans="5:5" x14ac:dyDescent="0.25">
      <c r="E101" s="33"/>
    </row>
    <row r="102" spans="5:5" x14ac:dyDescent="0.25">
      <c r="E102" s="33"/>
    </row>
    <row r="103" spans="5:5" x14ac:dyDescent="0.25">
      <c r="E103" s="33"/>
    </row>
    <row r="104" spans="5:5" x14ac:dyDescent="0.25">
      <c r="E104" s="33"/>
    </row>
    <row r="105" spans="5:5" x14ac:dyDescent="0.25">
      <c r="E105" s="33"/>
    </row>
    <row r="106" spans="5:5" x14ac:dyDescent="0.25">
      <c r="E106" s="33"/>
    </row>
    <row r="107" spans="5:5" x14ac:dyDescent="0.25">
      <c r="E107" s="33"/>
    </row>
    <row r="108" spans="5:5" x14ac:dyDescent="0.25">
      <c r="E108" s="33"/>
    </row>
    <row r="109" spans="5:5" x14ac:dyDescent="0.25">
      <c r="E109" s="33"/>
    </row>
    <row r="110" spans="5:5" x14ac:dyDescent="0.25">
      <c r="E110" s="33"/>
    </row>
    <row r="111" spans="5:5" x14ac:dyDescent="0.25">
      <c r="E111" s="33"/>
    </row>
    <row r="112" spans="5:5" x14ac:dyDescent="0.25">
      <c r="E112" s="33"/>
    </row>
    <row r="113" spans="5:5" x14ac:dyDescent="0.25">
      <c r="E113" s="33"/>
    </row>
    <row r="114" spans="5:5" x14ac:dyDescent="0.25">
      <c r="E114" s="33"/>
    </row>
    <row r="115" spans="5:5" x14ac:dyDescent="0.25">
      <c r="E115" s="33"/>
    </row>
    <row r="116" spans="5:5" x14ac:dyDescent="0.25">
      <c r="E116" s="33"/>
    </row>
    <row r="117" spans="5:5" x14ac:dyDescent="0.25">
      <c r="E117" s="33"/>
    </row>
    <row r="118" spans="5:5" x14ac:dyDescent="0.25">
      <c r="E118" s="33"/>
    </row>
    <row r="119" spans="5:5" x14ac:dyDescent="0.25">
      <c r="E119" s="33"/>
    </row>
    <row r="120" spans="5:5" x14ac:dyDescent="0.25">
      <c r="E120" s="33"/>
    </row>
    <row r="121" spans="5:5" x14ac:dyDescent="0.25">
      <c r="E121" s="33"/>
    </row>
    <row r="122" spans="5:5" x14ac:dyDescent="0.25">
      <c r="E122" s="33"/>
    </row>
    <row r="123" spans="5:5" x14ac:dyDescent="0.25">
      <c r="E123" s="33"/>
    </row>
    <row r="124" spans="5:5" x14ac:dyDescent="0.25">
      <c r="E124" s="33"/>
    </row>
    <row r="125" spans="5:5" x14ac:dyDescent="0.25">
      <c r="E125" s="33"/>
    </row>
    <row r="126" spans="5:5" x14ac:dyDescent="0.25">
      <c r="E126" s="33"/>
    </row>
    <row r="127" spans="5:5" x14ac:dyDescent="0.25">
      <c r="E127" s="33"/>
    </row>
    <row r="128" spans="5:5" x14ac:dyDescent="0.25">
      <c r="E128" s="33"/>
    </row>
    <row r="129" spans="5:5" x14ac:dyDescent="0.25">
      <c r="E129" s="33"/>
    </row>
    <row r="130" spans="5:5" x14ac:dyDescent="0.25">
      <c r="E130" s="33"/>
    </row>
    <row r="131" spans="5:5" x14ac:dyDescent="0.25">
      <c r="E131" s="33"/>
    </row>
    <row r="132" spans="5:5" x14ac:dyDescent="0.25">
      <c r="E132" s="33"/>
    </row>
    <row r="133" spans="5:5" x14ac:dyDescent="0.25">
      <c r="E133" s="33"/>
    </row>
    <row r="134" spans="5:5" x14ac:dyDescent="0.25">
      <c r="E134" s="33"/>
    </row>
    <row r="135" spans="5:5" x14ac:dyDescent="0.25">
      <c r="E135" s="33"/>
    </row>
    <row r="136" spans="5:5" x14ac:dyDescent="0.25">
      <c r="E136" s="33"/>
    </row>
    <row r="137" spans="5:5" x14ac:dyDescent="0.25">
      <c r="E137" s="33"/>
    </row>
    <row r="138" spans="5:5" x14ac:dyDescent="0.25">
      <c r="E138" s="33"/>
    </row>
    <row r="139" spans="5:5" x14ac:dyDescent="0.25">
      <c r="E139" s="33"/>
    </row>
    <row r="140" spans="5:5" x14ac:dyDescent="0.25">
      <c r="E140" s="33"/>
    </row>
    <row r="141" spans="5:5" x14ac:dyDescent="0.25">
      <c r="E141" s="33"/>
    </row>
    <row r="142" spans="5:5" x14ac:dyDescent="0.25">
      <c r="E142" s="33"/>
    </row>
    <row r="143" spans="5:5" x14ac:dyDescent="0.25">
      <c r="E143" s="33"/>
    </row>
    <row r="144" spans="5:5" x14ac:dyDescent="0.25">
      <c r="E144" s="33"/>
    </row>
    <row r="145" spans="5:5" x14ac:dyDescent="0.25">
      <c r="E145" s="33"/>
    </row>
    <row r="146" spans="5:5" x14ac:dyDescent="0.25">
      <c r="E146" s="33"/>
    </row>
    <row r="147" spans="5:5" x14ac:dyDescent="0.25">
      <c r="E147" s="33"/>
    </row>
    <row r="148" spans="5:5" x14ac:dyDescent="0.25">
      <c r="E148" s="33"/>
    </row>
    <row r="149" spans="5:5" x14ac:dyDescent="0.25">
      <c r="E149" s="33"/>
    </row>
    <row r="150" spans="5:5" x14ac:dyDescent="0.25">
      <c r="E150" s="33"/>
    </row>
    <row r="151" spans="5:5" x14ac:dyDescent="0.25">
      <c r="E151" s="33"/>
    </row>
    <row r="152" spans="5:5" x14ac:dyDescent="0.25">
      <c r="E152" s="33"/>
    </row>
    <row r="153" spans="5:5" x14ac:dyDescent="0.25">
      <c r="E153" s="33"/>
    </row>
    <row r="154" spans="5:5" x14ac:dyDescent="0.25">
      <c r="E154" s="33"/>
    </row>
    <row r="155" spans="5:5" x14ac:dyDescent="0.25">
      <c r="E155" s="33"/>
    </row>
    <row r="156" spans="5:5" x14ac:dyDescent="0.25">
      <c r="E156" s="33"/>
    </row>
    <row r="157" spans="5:5" x14ac:dyDescent="0.25">
      <c r="E157" s="33"/>
    </row>
    <row r="158" spans="5:5" x14ac:dyDescent="0.25">
      <c r="E158" s="33"/>
    </row>
    <row r="159" spans="5:5" x14ac:dyDescent="0.25">
      <c r="E159" s="33"/>
    </row>
    <row r="160" spans="5:5" x14ac:dyDescent="0.25">
      <c r="E160" s="33"/>
    </row>
    <row r="161" spans="5:5" x14ac:dyDescent="0.25">
      <c r="E161" s="33"/>
    </row>
    <row r="162" spans="5:5" x14ac:dyDescent="0.25">
      <c r="E162" s="33"/>
    </row>
    <row r="163" spans="5:5" x14ac:dyDescent="0.25">
      <c r="E163" s="33"/>
    </row>
    <row r="164" spans="5:5" x14ac:dyDescent="0.25">
      <c r="E164" s="33"/>
    </row>
    <row r="165" spans="5:5" x14ac:dyDescent="0.25">
      <c r="E165" s="33"/>
    </row>
    <row r="166" spans="5:5" x14ac:dyDescent="0.25">
      <c r="E166" s="33"/>
    </row>
    <row r="167" spans="5:5" x14ac:dyDescent="0.25">
      <c r="E167" s="33"/>
    </row>
    <row r="168" spans="5:5" x14ac:dyDescent="0.25">
      <c r="E168" s="33"/>
    </row>
    <row r="169" spans="5:5" x14ac:dyDescent="0.25">
      <c r="E169" s="33"/>
    </row>
    <row r="170" spans="5:5" x14ac:dyDescent="0.25">
      <c r="E170" s="33"/>
    </row>
    <row r="171" spans="5:5" x14ac:dyDescent="0.25">
      <c r="E171" s="33"/>
    </row>
    <row r="172" spans="5:5" x14ac:dyDescent="0.25">
      <c r="E172" s="33"/>
    </row>
    <row r="173" spans="5:5" x14ac:dyDescent="0.25">
      <c r="E173" s="33"/>
    </row>
    <row r="174" spans="5:5" x14ac:dyDescent="0.25">
      <c r="E174" s="33"/>
    </row>
    <row r="175" spans="5:5" x14ac:dyDescent="0.25">
      <c r="E175" s="33"/>
    </row>
    <row r="176" spans="5:5" x14ac:dyDescent="0.25">
      <c r="E176" s="33"/>
    </row>
    <row r="177" spans="5:5" x14ac:dyDescent="0.25">
      <c r="E177" s="33"/>
    </row>
    <row r="178" spans="5:5" x14ac:dyDescent="0.25">
      <c r="E178" s="33"/>
    </row>
    <row r="179" spans="5:5" x14ac:dyDescent="0.25">
      <c r="E179" s="33"/>
    </row>
    <row r="180" spans="5:5" x14ac:dyDescent="0.25">
      <c r="E180" s="33"/>
    </row>
    <row r="181" spans="5:5" x14ac:dyDescent="0.25">
      <c r="E181" s="33"/>
    </row>
    <row r="182" spans="5:5" x14ac:dyDescent="0.25">
      <c r="E182" s="33"/>
    </row>
    <row r="183" spans="5:5" x14ac:dyDescent="0.25">
      <c r="E183" s="33"/>
    </row>
    <row r="184" spans="5:5" x14ac:dyDescent="0.25">
      <c r="E184" s="33"/>
    </row>
    <row r="185" spans="5:5" x14ac:dyDescent="0.25">
      <c r="E185" s="33"/>
    </row>
    <row r="186" spans="5:5" x14ac:dyDescent="0.25">
      <c r="E186" s="33"/>
    </row>
    <row r="187" spans="5:5" x14ac:dyDescent="0.25">
      <c r="E187" s="33"/>
    </row>
    <row r="188" spans="5:5" x14ac:dyDescent="0.25">
      <c r="E188" s="33"/>
    </row>
    <row r="189" spans="5:5" x14ac:dyDescent="0.25">
      <c r="E189" s="33"/>
    </row>
    <row r="190" spans="5:5" x14ac:dyDescent="0.25">
      <c r="E190" s="33"/>
    </row>
    <row r="191" spans="5:5" x14ac:dyDescent="0.25">
      <c r="E191" s="33"/>
    </row>
    <row r="192" spans="5:5" x14ac:dyDescent="0.25">
      <c r="E192" s="33"/>
    </row>
    <row r="193" spans="5:5" x14ac:dyDescent="0.25">
      <c r="E193" s="33"/>
    </row>
    <row r="194" spans="5:5" x14ac:dyDescent="0.25">
      <c r="E194" s="33"/>
    </row>
    <row r="195" spans="5:5" x14ac:dyDescent="0.25">
      <c r="E195" s="33"/>
    </row>
    <row r="196" spans="5:5" x14ac:dyDescent="0.25">
      <c r="E196" s="33"/>
    </row>
    <row r="197" spans="5:5" x14ac:dyDescent="0.25">
      <c r="E197" s="33"/>
    </row>
    <row r="198" spans="5:5" x14ac:dyDescent="0.25">
      <c r="E198" s="33"/>
    </row>
    <row r="199" spans="5:5" x14ac:dyDescent="0.25">
      <c r="E199" s="33"/>
    </row>
    <row r="200" spans="5:5" x14ac:dyDescent="0.25">
      <c r="E200" s="33"/>
    </row>
    <row r="201" spans="5:5" x14ac:dyDescent="0.25">
      <c r="E201" s="33"/>
    </row>
    <row r="202" spans="5:5" x14ac:dyDescent="0.25">
      <c r="E202" s="33"/>
    </row>
    <row r="203" spans="5:5" x14ac:dyDescent="0.25">
      <c r="E203" s="33"/>
    </row>
    <row r="204" spans="5:5" x14ac:dyDescent="0.25">
      <c r="E204" s="33"/>
    </row>
    <row r="205" spans="5:5" x14ac:dyDescent="0.25">
      <c r="E205" s="33"/>
    </row>
    <row r="206" spans="5:5" x14ac:dyDescent="0.25">
      <c r="E206" s="33"/>
    </row>
    <row r="207" spans="5:5" x14ac:dyDescent="0.25">
      <c r="E207" s="33"/>
    </row>
    <row r="208" spans="5:5" x14ac:dyDescent="0.25">
      <c r="E208" s="33"/>
    </row>
    <row r="209" spans="5:5" x14ac:dyDescent="0.25">
      <c r="E209" s="33"/>
    </row>
    <row r="210" spans="5:5" x14ac:dyDescent="0.25">
      <c r="E210" s="33"/>
    </row>
    <row r="211" spans="5:5" x14ac:dyDescent="0.25">
      <c r="E211" s="33"/>
    </row>
    <row r="212" spans="5:5" x14ac:dyDescent="0.25">
      <c r="E212" s="33"/>
    </row>
    <row r="213" spans="5:5" x14ac:dyDescent="0.25">
      <c r="E213" s="33"/>
    </row>
    <row r="214" spans="5:5" x14ac:dyDescent="0.25">
      <c r="E214" s="33"/>
    </row>
    <row r="215" spans="5:5" x14ac:dyDescent="0.25">
      <c r="E215" s="33"/>
    </row>
    <row r="216" spans="5:5" x14ac:dyDescent="0.25">
      <c r="E216" s="33"/>
    </row>
    <row r="217" spans="5:5" x14ac:dyDescent="0.25">
      <c r="E217" s="33"/>
    </row>
    <row r="218" spans="5:5" x14ac:dyDescent="0.25">
      <c r="E218" s="33"/>
    </row>
    <row r="219" spans="5:5" x14ac:dyDescent="0.25">
      <c r="E219" s="33"/>
    </row>
    <row r="220" spans="5:5" x14ac:dyDescent="0.25">
      <c r="E220" s="33"/>
    </row>
    <row r="221" spans="5:5" x14ac:dyDescent="0.25">
      <c r="E221" s="33"/>
    </row>
    <row r="222" spans="5:5" x14ac:dyDescent="0.25">
      <c r="E222" s="33"/>
    </row>
    <row r="223" spans="5:5" x14ac:dyDescent="0.25">
      <c r="E223" s="33"/>
    </row>
    <row r="224" spans="5:5" x14ac:dyDescent="0.25">
      <c r="E224" s="33"/>
    </row>
    <row r="225" spans="5:5" x14ac:dyDescent="0.25">
      <c r="E225" s="33"/>
    </row>
    <row r="226" spans="5:5" x14ac:dyDescent="0.25">
      <c r="E226" s="33"/>
    </row>
    <row r="227" spans="5:5" x14ac:dyDescent="0.25">
      <c r="E227" s="33"/>
    </row>
    <row r="228" spans="5:5" x14ac:dyDescent="0.25">
      <c r="E228" s="33"/>
    </row>
    <row r="229" spans="5:5" x14ac:dyDescent="0.25">
      <c r="E229" s="33"/>
    </row>
    <row r="230" spans="5:5" x14ac:dyDescent="0.25">
      <c r="E230" s="33"/>
    </row>
    <row r="231" spans="5:5" x14ac:dyDescent="0.25">
      <c r="E231" s="33"/>
    </row>
    <row r="232" spans="5:5" x14ac:dyDescent="0.25">
      <c r="E232" s="33"/>
    </row>
    <row r="233" spans="5:5" x14ac:dyDescent="0.25">
      <c r="E233" s="33"/>
    </row>
    <row r="234" spans="5:5" x14ac:dyDescent="0.25">
      <c r="E234" s="33"/>
    </row>
    <row r="235" spans="5:5" x14ac:dyDescent="0.25">
      <c r="E235" s="33"/>
    </row>
    <row r="236" spans="5:5" x14ac:dyDescent="0.25">
      <c r="E236" s="33"/>
    </row>
    <row r="237" spans="5:5" x14ac:dyDescent="0.25">
      <c r="E237" s="33"/>
    </row>
    <row r="238" spans="5:5" x14ac:dyDescent="0.25">
      <c r="E238" s="33"/>
    </row>
    <row r="239" spans="5:5" x14ac:dyDescent="0.25">
      <c r="E239" s="33"/>
    </row>
    <row r="240" spans="5:5" x14ac:dyDescent="0.25">
      <c r="E240" s="33"/>
    </row>
    <row r="241" spans="5:5" x14ac:dyDescent="0.25">
      <c r="E241" s="33"/>
    </row>
    <row r="242" spans="5:5" x14ac:dyDescent="0.25">
      <c r="E242" s="33"/>
    </row>
    <row r="243" spans="5:5" x14ac:dyDescent="0.25">
      <c r="E243" s="33"/>
    </row>
    <row r="244" spans="5:5" x14ac:dyDescent="0.25">
      <c r="E244" s="33"/>
    </row>
    <row r="245" spans="5:5" x14ac:dyDescent="0.25">
      <c r="E245" s="33"/>
    </row>
    <row r="246" spans="5:5" x14ac:dyDescent="0.25">
      <c r="E246" s="33"/>
    </row>
    <row r="247" spans="5:5" x14ac:dyDescent="0.25">
      <c r="E247" s="33"/>
    </row>
    <row r="248" spans="5:5" x14ac:dyDescent="0.25">
      <c r="E248" s="33"/>
    </row>
    <row r="249" spans="5:5" x14ac:dyDescent="0.25">
      <c r="E249" s="33"/>
    </row>
    <row r="250" spans="5:5" x14ac:dyDescent="0.25">
      <c r="E250" s="33"/>
    </row>
    <row r="251" spans="5:5" x14ac:dyDescent="0.25">
      <c r="E251" s="33"/>
    </row>
    <row r="252" spans="5:5" x14ac:dyDescent="0.25">
      <c r="E252" s="33"/>
    </row>
    <row r="253" spans="5:5" x14ac:dyDescent="0.25">
      <c r="E253" s="33"/>
    </row>
    <row r="254" spans="5:5" x14ac:dyDescent="0.25">
      <c r="E254" s="33"/>
    </row>
    <row r="255" spans="5:5" x14ac:dyDescent="0.25">
      <c r="E255" s="33"/>
    </row>
    <row r="256" spans="5:5" x14ac:dyDescent="0.25">
      <c r="E256" s="33"/>
    </row>
    <row r="257" spans="5:5" x14ac:dyDescent="0.25">
      <c r="E257" s="33"/>
    </row>
    <row r="258" spans="5:5" x14ac:dyDescent="0.25">
      <c r="E258" s="33"/>
    </row>
    <row r="259" spans="5:5" x14ac:dyDescent="0.25">
      <c r="E259" s="33"/>
    </row>
    <row r="260" spans="5:5" x14ac:dyDescent="0.25">
      <c r="E260" s="33"/>
    </row>
    <row r="261" spans="5:5" x14ac:dyDescent="0.25">
      <c r="E261" s="33"/>
    </row>
    <row r="262" spans="5:5" x14ac:dyDescent="0.25">
      <c r="E262" s="33"/>
    </row>
    <row r="263" spans="5:5" x14ac:dyDescent="0.25">
      <c r="E263" s="33"/>
    </row>
    <row r="264" spans="5:5" x14ac:dyDescent="0.25">
      <c r="E264" s="33"/>
    </row>
    <row r="265" spans="5:5" x14ac:dyDescent="0.25">
      <c r="E265" s="33"/>
    </row>
    <row r="266" spans="5:5" x14ac:dyDescent="0.25">
      <c r="E266" s="33"/>
    </row>
    <row r="267" spans="5:5" x14ac:dyDescent="0.25">
      <c r="E267" s="33"/>
    </row>
    <row r="268" spans="5:5" x14ac:dyDescent="0.25">
      <c r="E268" s="33"/>
    </row>
    <row r="269" spans="5:5" x14ac:dyDescent="0.25">
      <c r="E269" s="33"/>
    </row>
    <row r="270" spans="5:5" x14ac:dyDescent="0.25">
      <c r="E270" s="33"/>
    </row>
    <row r="271" spans="5:5" x14ac:dyDescent="0.25">
      <c r="E271" s="33"/>
    </row>
    <row r="272" spans="5:5" x14ac:dyDescent="0.25">
      <c r="E272" s="33"/>
    </row>
    <row r="273" spans="5:5" x14ac:dyDescent="0.25">
      <c r="E273" s="33"/>
    </row>
    <row r="274" spans="5:5" x14ac:dyDescent="0.25">
      <c r="E274" s="33"/>
    </row>
    <row r="275" spans="5:5" x14ac:dyDescent="0.25">
      <c r="E275" s="33"/>
    </row>
    <row r="276" spans="5:5" x14ac:dyDescent="0.25">
      <c r="E276" s="33"/>
    </row>
    <row r="277" spans="5:5" x14ac:dyDescent="0.25">
      <c r="E277" s="33"/>
    </row>
    <row r="278" spans="5:5" x14ac:dyDescent="0.25">
      <c r="E278" s="33"/>
    </row>
    <row r="279" spans="5:5" x14ac:dyDescent="0.25">
      <c r="E279" s="33"/>
    </row>
    <row r="280" spans="5:5" x14ac:dyDescent="0.25">
      <c r="E280" s="33"/>
    </row>
    <row r="281" spans="5:5" x14ac:dyDescent="0.25">
      <c r="E281" s="33"/>
    </row>
    <row r="282" spans="5:5" x14ac:dyDescent="0.25">
      <c r="E282" s="33"/>
    </row>
    <row r="283" spans="5:5" x14ac:dyDescent="0.25">
      <c r="E283" s="33"/>
    </row>
    <row r="284" spans="5:5" x14ac:dyDescent="0.25">
      <c r="E284" s="33"/>
    </row>
    <row r="285" spans="5:5" x14ac:dyDescent="0.25">
      <c r="E285" s="33"/>
    </row>
    <row r="286" spans="5:5" x14ac:dyDescent="0.25">
      <c r="E286" s="33"/>
    </row>
    <row r="287" spans="5:5" x14ac:dyDescent="0.25">
      <c r="E287" s="33"/>
    </row>
    <row r="288" spans="5:5" x14ac:dyDescent="0.25">
      <c r="E288" s="33"/>
    </row>
    <row r="289" spans="5:5" x14ac:dyDescent="0.25">
      <c r="E289" s="33"/>
    </row>
    <row r="290" spans="5:5" x14ac:dyDescent="0.25">
      <c r="E290" s="33"/>
    </row>
    <row r="291" spans="5:5" x14ac:dyDescent="0.25">
      <c r="E291" s="33"/>
    </row>
    <row r="292" spans="5:5" x14ac:dyDescent="0.25">
      <c r="E292" s="33"/>
    </row>
    <row r="293" spans="5:5" x14ac:dyDescent="0.25">
      <c r="E293" s="33"/>
    </row>
    <row r="294" spans="5:5" x14ac:dyDescent="0.25">
      <c r="E294" s="33"/>
    </row>
    <row r="295" spans="5:5" x14ac:dyDescent="0.25">
      <c r="E295" s="33"/>
    </row>
    <row r="296" spans="5:5" x14ac:dyDescent="0.25">
      <c r="E296" s="33"/>
    </row>
    <row r="297" spans="5:5" x14ac:dyDescent="0.25">
      <c r="E297" s="33"/>
    </row>
    <row r="298" spans="5:5" x14ac:dyDescent="0.25">
      <c r="E298" s="33"/>
    </row>
    <row r="299" spans="5:5" x14ac:dyDescent="0.25">
      <c r="E299" s="33"/>
    </row>
    <row r="300" spans="5:5" x14ac:dyDescent="0.25">
      <c r="E300" s="33"/>
    </row>
    <row r="301" spans="5:5" x14ac:dyDescent="0.25">
      <c r="E301" s="33"/>
    </row>
    <row r="302" spans="5:5" x14ac:dyDescent="0.25">
      <c r="E302" s="33"/>
    </row>
    <row r="303" spans="5:5" x14ac:dyDescent="0.25">
      <c r="E303" s="33"/>
    </row>
    <row r="304" spans="5:5" x14ac:dyDescent="0.25">
      <c r="E304" s="33"/>
    </row>
    <row r="305" spans="5:5" x14ac:dyDescent="0.25">
      <c r="E305" s="33"/>
    </row>
    <row r="306" spans="5:5" x14ac:dyDescent="0.25">
      <c r="E306" s="33"/>
    </row>
    <row r="307" spans="5:5" x14ac:dyDescent="0.25">
      <c r="E307" s="33"/>
    </row>
    <row r="308" spans="5:5" x14ac:dyDescent="0.25">
      <c r="E308" s="33"/>
    </row>
    <row r="309" spans="5:5" x14ac:dyDescent="0.25">
      <c r="E309" s="33"/>
    </row>
    <row r="310" spans="5:5" x14ac:dyDescent="0.25">
      <c r="E310" s="33"/>
    </row>
    <row r="311" spans="5:5" x14ac:dyDescent="0.25">
      <c r="E311" s="33"/>
    </row>
    <row r="312" spans="5:5" x14ac:dyDescent="0.25">
      <c r="E312" s="33"/>
    </row>
    <row r="313" spans="5:5" x14ac:dyDescent="0.25">
      <c r="E313" s="33"/>
    </row>
    <row r="314" spans="5:5" x14ac:dyDescent="0.25">
      <c r="E314" s="33"/>
    </row>
    <row r="315" spans="5:5" x14ac:dyDescent="0.25">
      <c r="E315" s="33"/>
    </row>
    <row r="316" spans="5:5" x14ac:dyDescent="0.25">
      <c r="E316" s="33"/>
    </row>
    <row r="317" spans="5:5" x14ac:dyDescent="0.25">
      <c r="E317" s="33"/>
    </row>
    <row r="318" spans="5:5" x14ac:dyDescent="0.25">
      <c r="E318" s="33"/>
    </row>
    <row r="319" spans="5:5" x14ac:dyDescent="0.25">
      <c r="E319" s="33"/>
    </row>
    <row r="320" spans="5:5" x14ac:dyDescent="0.25">
      <c r="E320" s="33"/>
    </row>
    <row r="321" spans="5:5" x14ac:dyDescent="0.25">
      <c r="E321" s="33"/>
    </row>
    <row r="322" spans="5:5" x14ac:dyDescent="0.25">
      <c r="E322" s="33"/>
    </row>
    <row r="323" spans="5:5" x14ac:dyDescent="0.25">
      <c r="E323" s="33"/>
    </row>
    <row r="324" spans="5:5" x14ac:dyDescent="0.25">
      <c r="E324" s="33"/>
    </row>
    <row r="325" spans="5:5" x14ac:dyDescent="0.25">
      <c r="E325" s="33"/>
    </row>
    <row r="326" spans="5:5" x14ac:dyDescent="0.25">
      <c r="E326" s="33"/>
    </row>
    <row r="327" spans="5:5" x14ac:dyDescent="0.25">
      <c r="E327" s="33"/>
    </row>
    <row r="328" spans="5:5" x14ac:dyDescent="0.25">
      <c r="E328" s="33"/>
    </row>
    <row r="329" spans="5:5" x14ac:dyDescent="0.25">
      <c r="E329" s="33"/>
    </row>
    <row r="330" spans="5:5" x14ac:dyDescent="0.25">
      <c r="E330" s="33"/>
    </row>
    <row r="331" spans="5:5" x14ac:dyDescent="0.25">
      <c r="E331" s="33"/>
    </row>
    <row r="332" spans="5:5" x14ac:dyDescent="0.25">
      <c r="E332" s="33"/>
    </row>
    <row r="333" spans="5:5" x14ac:dyDescent="0.25">
      <c r="E333" s="33"/>
    </row>
    <row r="334" spans="5:5" x14ac:dyDescent="0.25">
      <c r="E334" s="33"/>
    </row>
    <row r="335" spans="5:5" x14ac:dyDescent="0.25">
      <c r="E335" s="33"/>
    </row>
    <row r="336" spans="5:5" x14ac:dyDescent="0.25">
      <c r="E336" s="33"/>
    </row>
    <row r="337" spans="5:5" x14ac:dyDescent="0.25">
      <c r="E337" s="33"/>
    </row>
    <row r="338" spans="5:5" x14ac:dyDescent="0.25">
      <c r="E338" s="33"/>
    </row>
    <row r="339" spans="5:5" x14ac:dyDescent="0.25">
      <c r="E339" s="33"/>
    </row>
    <row r="340" spans="5:5" x14ac:dyDescent="0.25">
      <c r="E340" s="33"/>
    </row>
    <row r="341" spans="5:5" x14ac:dyDescent="0.25">
      <c r="E341" s="33"/>
    </row>
    <row r="342" spans="5:5" x14ac:dyDescent="0.25">
      <c r="E342" s="33"/>
    </row>
    <row r="343" spans="5:5" x14ac:dyDescent="0.25">
      <c r="E343" s="33"/>
    </row>
    <row r="344" spans="5:5" x14ac:dyDescent="0.25">
      <c r="E344" s="33"/>
    </row>
    <row r="345" spans="5:5" x14ac:dyDescent="0.25">
      <c r="E345" s="33"/>
    </row>
    <row r="346" spans="5:5" x14ac:dyDescent="0.25">
      <c r="E346" s="33"/>
    </row>
    <row r="347" spans="5:5" x14ac:dyDescent="0.25">
      <c r="E347" s="33"/>
    </row>
    <row r="348" spans="5:5" x14ac:dyDescent="0.25">
      <c r="E348" s="33"/>
    </row>
    <row r="349" spans="5:5" x14ac:dyDescent="0.25">
      <c r="E349" s="33"/>
    </row>
    <row r="350" spans="5:5" x14ac:dyDescent="0.25">
      <c r="E350" s="33"/>
    </row>
    <row r="351" spans="5:5" x14ac:dyDescent="0.25">
      <c r="E351" s="33"/>
    </row>
    <row r="352" spans="5:5" x14ac:dyDescent="0.25">
      <c r="E352" s="33"/>
    </row>
    <row r="353" spans="5:5" x14ac:dyDescent="0.25">
      <c r="E353" s="33"/>
    </row>
    <row r="354" spans="5:5" x14ac:dyDescent="0.25">
      <c r="E354" s="33"/>
    </row>
    <row r="355" spans="5:5" x14ac:dyDescent="0.25">
      <c r="E355" s="33"/>
    </row>
    <row r="356" spans="5:5" x14ac:dyDescent="0.25">
      <c r="E356" s="33"/>
    </row>
    <row r="357" spans="5:5" x14ac:dyDescent="0.25">
      <c r="E357" s="33"/>
    </row>
    <row r="358" spans="5:5" x14ac:dyDescent="0.25">
      <c r="E358" s="33"/>
    </row>
    <row r="359" spans="5:5" x14ac:dyDescent="0.25">
      <c r="E359" s="33"/>
    </row>
    <row r="360" spans="5:5" x14ac:dyDescent="0.25">
      <c r="E360" s="33"/>
    </row>
    <row r="361" spans="5:5" x14ac:dyDescent="0.25">
      <c r="E361" s="33"/>
    </row>
    <row r="362" spans="5:5" x14ac:dyDescent="0.25">
      <c r="E362" s="33"/>
    </row>
    <row r="363" spans="5:5" x14ac:dyDescent="0.25">
      <c r="E363" s="33"/>
    </row>
    <row r="364" spans="5:5" x14ac:dyDescent="0.25">
      <c r="E364" s="33"/>
    </row>
    <row r="365" spans="5:5" x14ac:dyDescent="0.25">
      <c r="E365" s="33"/>
    </row>
    <row r="366" spans="5:5" x14ac:dyDescent="0.25">
      <c r="E366" s="33"/>
    </row>
    <row r="367" spans="5:5" x14ac:dyDescent="0.25">
      <c r="E367" s="33"/>
    </row>
    <row r="368" spans="5:5" x14ac:dyDescent="0.25">
      <c r="E368" s="33"/>
    </row>
    <row r="369" spans="5:5" x14ac:dyDescent="0.25">
      <c r="E369" s="33"/>
    </row>
    <row r="370" spans="5:5" x14ac:dyDescent="0.25">
      <c r="E370" s="33"/>
    </row>
    <row r="371" spans="5:5" x14ac:dyDescent="0.25">
      <c r="E371" s="33"/>
    </row>
    <row r="372" spans="5:5" x14ac:dyDescent="0.25">
      <c r="E372" s="33"/>
    </row>
    <row r="373" spans="5:5" x14ac:dyDescent="0.25">
      <c r="E373" s="33"/>
    </row>
    <row r="374" spans="5:5" x14ac:dyDescent="0.25">
      <c r="E374" s="33"/>
    </row>
    <row r="375" spans="5:5" x14ac:dyDescent="0.25">
      <c r="E375" s="33"/>
    </row>
    <row r="376" spans="5:5" x14ac:dyDescent="0.25">
      <c r="E376" s="33"/>
    </row>
    <row r="377" spans="5:5" x14ac:dyDescent="0.25">
      <c r="E377" s="33"/>
    </row>
    <row r="378" spans="5:5" x14ac:dyDescent="0.25">
      <c r="E378" s="33"/>
    </row>
    <row r="379" spans="5:5" x14ac:dyDescent="0.25">
      <c r="E379" s="33"/>
    </row>
    <row r="380" spans="5:5" x14ac:dyDescent="0.25">
      <c r="E380" s="33"/>
    </row>
    <row r="381" spans="5:5" x14ac:dyDescent="0.25">
      <c r="E381" s="33"/>
    </row>
    <row r="382" spans="5:5" x14ac:dyDescent="0.25">
      <c r="E382" s="33"/>
    </row>
    <row r="383" spans="5:5" x14ac:dyDescent="0.25">
      <c r="E383" s="33"/>
    </row>
    <row r="384" spans="5:5" x14ac:dyDescent="0.25">
      <c r="E384" s="33"/>
    </row>
    <row r="385" spans="5:5" x14ac:dyDescent="0.25">
      <c r="E385" s="33"/>
    </row>
    <row r="386" spans="5:5" x14ac:dyDescent="0.25">
      <c r="E386" s="33"/>
    </row>
    <row r="387" spans="5:5" x14ac:dyDescent="0.25">
      <c r="E387" s="33"/>
    </row>
    <row r="388" spans="5:5" x14ac:dyDescent="0.25">
      <c r="E388" s="33"/>
    </row>
    <row r="389" spans="5:5" x14ac:dyDescent="0.25">
      <c r="E389" s="33"/>
    </row>
    <row r="390" spans="5:5" x14ac:dyDescent="0.25">
      <c r="E390" s="33"/>
    </row>
    <row r="391" spans="5:5" x14ac:dyDescent="0.25">
      <c r="E391" s="33"/>
    </row>
    <row r="392" spans="5:5" x14ac:dyDescent="0.25">
      <c r="E392" s="33"/>
    </row>
    <row r="393" spans="5:5" x14ac:dyDescent="0.25">
      <c r="E393" s="33"/>
    </row>
    <row r="394" spans="5:5" x14ac:dyDescent="0.25">
      <c r="E394" s="33"/>
    </row>
    <row r="395" spans="5:5" x14ac:dyDescent="0.25">
      <c r="E395" s="33"/>
    </row>
    <row r="396" spans="5:5" x14ac:dyDescent="0.25">
      <c r="E396" s="33"/>
    </row>
    <row r="397" spans="5:5" x14ac:dyDescent="0.25">
      <c r="E397" s="33"/>
    </row>
    <row r="398" spans="5:5" x14ac:dyDescent="0.25">
      <c r="E398" s="33"/>
    </row>
    <row r="399" spans="5:5" x14ac:dyDescent="0.25">
      <c r="E399" s="33"/>
    </row>
    <row r="400" spans="5:5" x14ac:dyDescent="0.25">
      <c r="E400" s="33"/>
    </row>
    <row r="401" spans="5:5" x14ac:dyDescent="0.25">
      <c r="E401" s="33"/>
    </row>
    <row r="402" spans="5:5" x14ac:dyDescent="0.25">
      <c r="E402" s="33"/>
    </row>
    <row r="403" spans="5:5" x14ac:dyDescent="0.25">
      <c r="E403" s="33"/>
    </row>
    <row r="404" spans="5:5" x14ac:dyDescent="0.25">
      <c r="E404" s="33"/>
    </row>
    <row r="405" spans="5:5" x14ac:dyDescent="0.25">
      <c r="E405" s="33"/>
    </row>
    <row r="406" spans="5:5" x14ac:dyDescent="0.25">
      <c r="E406" s="33"/>
    </row>
    <row r="407" spans="5:5" x14ac:dyDescent="0.25">
      <c r="E407" s="33"/>
    </row>
    <row r="408" spans="5:5" x14ac:dyDescent="0.25">
      <c r="E408" s="33"/>
    </row>
    <row r="409" spans="5:5" x14ac:dyDescent="0.25">
      <c r="E409" s="33"/>
    </row>
    <row r="410" spans="5:5" x14ac:dyDescent="0.25">
      <c r="E410" s="33"/>
    </row>
    <row r="411" spans="5:5" x14ac:dyDescent="0.25">
      <c r="E411" s="33"/>
    </row>
    <row r="412" spans="5:5" x14ac:dyDescent="0.25">
      <c r="E412" s="33"/>
    </row>
    <row r="413" spans="5:5" x14ac:dyDescent="0.25">
      <c r="E413" s="33"/>
    </row>
    <row r="414" spans="5:5" x14ac:dyDescent="0.25">
      <c r="E414" s="33"/>
    </row>
    <row r="415" spans="5:5" x14ac:dyDescent="0.25">
      <c r="E415" s="33"/>
    </row>
    <row r="416" spans="5:5" x14ac:dyDescent="0.25">
      <c r="E416" s="33"/>
    </row>
    <row r="417" spans="5:5" x14ac:dyDescent="0.25">
      <c r="E417" s="33"/>
    </row>
    <row r="418" spans="5:5" x14ac:dyDescent="0.25">
      <c r="E418" s="33"/>
    </row>
    <row r="419" spans="5:5" x14ac:dyDescent="0.25">
      <c r="E419" s="33"/>
    </row>
    <row r="420" spans="5:5" x14ac:dyDescent="0.25">
      <c r="E420" s="33"/>
    </row>
    <row r="421" spans="5:5" x14ac:dyDescent="0.25">
      <c r="E421" s="33"/>
    </row>
    <row r="422" spans="5:5" x14ac:dyDescent="0.25">
      <c r="E422" s="33"/>
    </row>
    <row r="423" spans="5:5" x14ac:dyDescent="0.25">
      <c r="E423" s="33"/>
    </row>
    <row r="424" spans="5:5" x14ac:dyDescent="0.25">
      <c r="E424" s="33"/>
    </row>
    <row r="425" spans="5:5" x14ac:dyDescent="0.25">
      <c r="E425" s="33"/>
    </row>
    <row r="426" spans="5:5" x14ac:dyDescent="0.25">
      <c r="E426" s="33"/>
    </row>
    <row r="427" spans="5:5" x14ac:dyDescent="0.25">
      <c r="E427" s="33"/>
    </row>
    <row r="428" spans="5:5" x14ac:dyDescent="0.25">
      <c r="E428" s="33"/>
    </row>
    <row r="429" spans="5:5" x14ac:dyDescent="0.25">
      <c r="E429" s="33"/>
    </row>
    <row r="430" spans="5:5" x14ac:dyDescent="0.25">
      <c r="E430" s="33"/>
    </row>
    <row r="431" spans="5:5" x14ac:dyDescent="0.25">
      <c r="E431" s="33"/>
    </row>
    <row r="432" spans="5:5" x14ac:dyDescent="0.25">
      <c r="E432" s="33"/>
    </row>
    <row r="433" spans="5:5" x14ac:dyDescent="0.25">
      <c r="E433" s="33"/>
    </row>
    <row r="434" spans="5:5" x14ac:dyDescent="0.25">
      <c r="E434" s="33"/>
    </row>
    <row r="435" spans="5:5" x14ac:dyDescent="0.25">
      <c r="E435" s="33"/>
    </row>
    <row r="436" spans="5:5" x14ac:dyDescent="0.25">
      <c r="E436" s="33"/>
    </row>
    <row r="437" spans="5:5" x14ac:dyDescent="0.25">
      <c r="E437" s="33"/>
    </row>
    <row r="438" spans="5:5" x14ac:dyDescent="0.25">
      <c r="E438" s="33"/>
    </row>
    <row r="439" spans="5:5" x14ac:dyDescent="0.25">
      <c r="E439" s="33"/>
    </row>
    <row r="440" spans="5:5" x14ac:dyDescent="0.25">
      <c r="E440" s="33"/>
    </row>
    <row r="441" spans="5:5" x14ac:dyDescent="0.25">
      <c r="E441" s="33"/>
    </row>
    <row r="442" spans="5:5" x14ac:dyDescent="0.25">
      <c r="E442" s="33"/>
    </row>
    <row r="443" spans="5:5" x14ac:dyDescent="0.25">
      <c r="E443" s="33"/>
    </row>
    <row r="444" spans="5:5" x14ac:dyDescent="0.25">
      <c r="E444" s="33"/>
    </row>
    <row r="445" spans="5:5" x14ac:dyDescent="0.25">
      <c r="E445" s="33"/>
    </row>
    <row r="446" spans="5:5" x14ac:dyDescent="0.25">
      <c r="E446" s="33"/>
    </row>
    <row r="447" spans="5:5" x14ac:dyDescent="0.25">
      <c r="E447" s="33"/>
    </row>
    <row r="448" spans="5:5" x14ac:dyDescent="0.25">
      <c r="E448" s="33"/>
    </row>
    <row r="449" spans="5:5" x14ac:dyDescent="0.25">
      <c r="E449" s="33"/>
    </row>
    <row r="450" spans="5:5" x14ac:dyDescent="0.25">
      <c r="E450" s="33"/>
    </row>
    <row r="451" spans="5:5" x14ac:dyDescent="0.25">
      <c r="E451" s="33"/>
    </row>
    <row r="452" spans="5:5" x14ac:dyDescent="0.25">
      <c r="E452" s="33"/>
    </row>
    <row r="453" spans="5:5" x14ac:dyDescent="0.25">
      <c r="E453" s="33"/>
    </row>
    <row r="454" spans="5:5" x14ac:dyDescent="0.25">
      <c r="E454" s="33"/>
    </row>
    <row r="455" spans="5:5" x14ac:dyDescent="0.25">
      <c r="E455" s="33"/>
    </row>
    <row r="456" spans="5:5" x14ac:dyDescent="0.25">
      <c r="E456" s="33"/>
    </row>
    <row r="457" spans="5:5" x14ac:dyDescent="0.25">
      <c r="E457" s="33"/>
    </row>
    <row r="458" spans="5:5" x14ac:dyDescent="0.25">
      <c r="E458" s="33"/>
    </row>
    <row r="459" spans="5:5" x14ac:dyDescent="0.25">
      <c r="E459" s="33"/>
    </row>
    <row r="460" spans="5:5" x14ac:dyDescent="0.25">
      <c r="E460" s="33"/>
    </row>
    <row r="461" spans="5:5" x14ac:dyDescent="0.25">
      <c r="E461" s="33"/>
    </row>
    <row r="462" spans="5:5" x14ac:dyDescent="0.25">
      <c r="E462" s="33"/>
    </row>
    <row r="463" spans="5:5" x14ac:dyDescent="0.25">
      <c r="E463" s="33"/>
    </row>
    <row r="464" spans="5:5" x14ac:dyDescent="0.25">
      <c r="E464" s="33"/>
    </row>
    <row r="465" spans="5:5" x14ac:dyDescent="0.25">
      <c r="E465" s="33"/>
    </row>
    <row r="466" spans="5:5" x14ac:dyDescent="0.25">
      <c r="E466" s="33"/>
    </row>
    <row r="467" spans="5:5" x14ac:dyDescent="0.25">
      <c r="E467" s="33"/>
    </row>
    <row r="468" spans="5:5" x14ac:dyDescent="0.25">
      <c r="E468" s="33"/>
    </row>
    <row r="469" spans="5:5" x14ac:dyDescent="0.25">
      <c r="E469" s="33"/>
    </row>
    <row r="470" spans="5:5" x14ac:dyDescent="0.25">
      <c r="E470" s="33"/>
    </row>
    <row r="471" spans="5:5" x14ac:dyDescent="0.25">
      <c r="E471" s="33"/>
    </row>
    <row r="472" spans="5:5" x14ac:dyDescent="0.25">
      <c r="E472" s="33"/>
    </row>
    <row r="473" spans="5:5" x14ac:dyDescent="0.25">
      <c r="E473" s="33"/>
    </row>
    <row r="474" spans="5:5" x14ac:dyDescent="0.25">
      <c r="E474" s="33"/>
    </row>
    <row r="475" spans="5:5" x14ac:dyDescent="0.25">
      <c r="E475" s="33"/>
    </row>
    <row r="476" spans="5:5" x14ac:dyDescent="0.25">
      <c r="E476" s="33"/>
    </row>
    <row r="477" spans="5:5" x14ac:dyDescent="0.25">
      <c r="E477" s="33"/>
    </row>
    <row r="478" spans="5:5" x14ac:dyDescent="0.25">
      <c r="E478" s="33"/>
    </row>
    <row r="479" spans="5:5" x14ac:dyDescent="0.25">
      <c r="E479" s="33"/>
    </row>
    <row r="480" spans="5:5" x14ac:dyDescent="0.25">
      <c r="E480" s="33"/>
    </row>
    <row r="481" spans="5:5" x14ac:dyDescent="0.25">
      <c r="E481" s="33"/>
    </row>
    <row r="482" spans="5:5" x14ac:dyDescent="0.25">
      <c r="E482" s="33"/>
    </row>
    <row r="483" spans="5:5" x14ac:dyDescent="0.25">
      <c r="E483" s="33"/>
    </row>
    <row r="484" spans="5:5" x14ac:dyDescent="0.25">
      <c r="E484" s="33"/>
    </row>
    <row r="485" spans="5:5" x14ac:dyDescent="0.25">
      <c r="E485" s="33"/>
    </row>
    <row r="486" spans="5:5" x14ac:dyDescent="0.25">
      <c r="E486" s="33"/>
    </row>
    <row r="487" spans="5:5" x14ac:dyDescent="0.25">
      <c r="E487" s="33"/>
    </row>
    <row r="488" spans="5:5" x14ac:dyDescent="0.25">
      <c r="E488" s="33"/>
    </row>
    <row r="489" spans="5:5" x14ac:dyDescent="0.25">
      <c r="E489" s="33"/>
    </row>
    <row r="490" spans="5:5" x14ac:dyDescent="0.25">
      <c r="E490" s="33"/>
    </row>
    <row r="491" spans="5:5" x14ac:dyDescent="0.25">
      <c r="E491" s="33"/>
    </row>
    <row r="492" spans="5:5" x14ac:dyDescent="0.25">
      <c r="E492" s="33"/>
    </row>
    <row r="493" spans="5:5" x14ac:dyDescent="0.25">
      <c r="E493" s="33"/>
    </row>
    <row r="494" spans="5:5" x14ac:dyDescent="0.25">
      <c r="E494" s="33"/>
    </row>
    <row r="495" spans="5:5" x14ac:dyDescent="0.25">
      <c r="E495" s="33"/>
    </row>
    <row r="496" spans="5:5" x14ac:dyDescent="0.25">
      <c r="E496" s="33"/>
    </row>
    <row r="497" spans="5:5" x14ac:dyDescent="0.25">
      <c r="E497" s="33"/>
    </row>
    <row r="498" spans="5:5" x14ac:dyDescent="0.25">
      <c r="E498" s="33"/>
    </row>
    <row r="499" spans="5:5" x14ac:dyDescent="0.25">
      <c r="E499" s="33"/>
    </row>
    <row r="500" spans="5:5" x14ac:dyDescent="0.25">
      <c r="E500" s="33"/>
    </row>
    <row r="501" spans="5:5" x14ac:dyDescent="0.25">
      <c r="E501" s="33"/>
    </row>
    <row r="502" spans="5:5" x14ac:dyDescent="0.25">
      <c r="E502" s="33"/>
    </row>
    <row r="503" spans="5:5" x14ac:dyDescent="0.25">
      <c r="E503" s="33"/>
    </row>
    <row r="504" spans="5:5" x14ac:dyDescent="0.25">
      <c r="E504" s="33"/>
    </row>
    <row r="505" spans="5:5" x14ac:dyDescent="0.25">
      <c r="E505" s="33"/>
    </row>
    <row r="506" spans="5:5" x14ac:dyDescent="0.25">
      <c r="E506" s="33"/>
    </row>
    <row r="507" spans="5:5" x14ac:dyDescent="0.25">
      <c r="E507" s="33"/>
    </row>
    <row r="508" spans="5:5" x14ac:dyDescent="0.25">
      <c r="E508" s="33"/>
    </row>
    <row r="509" spans="5:5" x14ac:dyDescent="0.25">
      <c r="E509" s="33"/>
    </row>
    <row r="510" spans="5:5" x14ac:dyDescent="0.25">
      <c r="E510" s="33"/>
    </row>
    <row r="511" spans="5:5" x14ac:dyDescent="0.25">
      <c r="E511" s="33"/>
    </row>
    <row r="512" spans="5:5" x14ac:dyDescent="0.25">
      <c r="E512" s="33"/>
    </row>
    <row r="513" spans="5:5" x14ac:dyDescent="0.25">
      <c r="E513" s="33"/>
    </row>
    <row r="514" spans="5:5" x14ac:dyDescent="0.25">
      <c r="E514" s="33"/>
    </row>
    <row r="515" spans="5:5" x14ac:dyDescent="0.25">
      <c r="E515" s="33"/>
    </row>
    <row r="516" spans="5:5" x14ac:dyDescent="0.25">
      <c r="E516" s="33"/>
    </row>
    <row r="517" spans="5:5" x14ac:dyDescent="0.25">
      <c r="E517" s="33"/>
    </row>
    <row r="518" spans="5:5" x14ac:dyDescent="0.25">
      <c r="E518" s="33"/>
    </row>
    <row r="519" spans="5:5" x14ac:dyDescent="0.25">
      <c r="E519" s="33"/>
    </row>
    <row r="520" spans="5:5" x14ac:dyDescent="0.25">
      <c r="E520" s="33"/>
    </row>
    <row r="521" spans="5:5" x14ac:dyDescent="0.25">
      <c r="E521" s="33"/>
    </row>
    <row r="522" spans="5:5" x14ac:dyDescent="0.25">
      <c r="E522" s="33"/>
    </row>
    <row r="523" spans="5:5" x14ac:dyDescent="0.25">
      <c r="E523" s="33"/>
    </row>
    <row r="524" spans="5:5" x14ac:dyDescent="0.25">
      <c r="E524" s="33"/>
    </row>
    <row r="525" spans="5:5" x14ac:dyDescent="0.25">
      <c r="E525" s="33"/>
    </row>
    <row r="526" spans="5:5" x14ac:dyDescent="0.25">
      <c r="E526" s="33"/>
    </row>
    <row r="527" spans="5:5" x14ac:dyDescent="0.25">
      <c r="E527" s="33"/>
    </row>
    <row r="528" spans="5:5" x14ac:dyDescent="0.25">
      <c r="E528" s="33"/>
    </row>
    <row r="529" spans="5:5" x14ac:dyDescent="0.25">
      <c r="E529" s="33"/>
    </row>
    <row r="530" spans="5:5" x14ac:dyDescent="0.25">
      <c r="E530" s="33"/>
    </row>
    <row r="531" spans="5:5" x14ac:dyDescent="0.25">
      <c r="E531" s="33"/>
    </row>
    <row r="532" spans="5:5" x14ac:dyDescent="0.25">
      <c r="E532" s="33"/>
    </row>
    <row r="533" spans="5:5" x14ac:dyDescent="0.25">
      <c r="E533" s="33"/>
    </row>
    <row r="534" spans="5:5" x14ac:dyDescent="0.25">
      <c r="E534" s="33"/>
    </row>
    <row r="535" spans="5:5" x14ac:dyDescent="0.25">
      <c r="E535" s="33"/>
    </row>
    <row r="536" spans="5:5" x14ac:dyDescent="0.25">
      <c r="E536" s="33"/>
    </row>
    <row r="537" spans="5:5" x14ac:dyDescent="0.25">
      <c r="E537" s="33"/>
    </row>
    <row r="538" spans="5:5" x14ac:dyDescent="0.25">
      <c r="E538" s="33"/>
    </row>
    <row r="539" spans="5:5" x14ac:dyDescent="0.25">
      <c r="E539" s="33"/>
    </row>
    <row r="540" spans="5:5" x14ac:dyDescent="0.25">
      <c r="E540" s="33"/>
    </row>
    <row r="541" spans="5:5" x14ac:dyDescent="0.25">
      <c r="E541" s="33"/>
    </row>
    <row r="542" spans="5:5" x14ac:dyDescent="0.25">
      <c r="E542" s="33"/>
    </row>
    <row r="543" spans="5:5" x14ac:dyDescent="0.25">
      <c r="E543" s="33"/>
    </row>
    <row r="544" spans="5:5" x14ac:dyDescent="0.25">
      <c r="E544" s="33"/>
    </row>
    <row r="545" spans="5:5" x14ac:dyDescent="0.25">
      <c r="E545" s="33"/>
    </row>
    <row r="546" spans="5:5" x14ac:dyDescent="0.25">
      <c r="E546" s="33"/>
    </row>
    <row r="547" spans="5:5" x14ac:dyDescent="0.25">
      <c r="E547" s="33"/>
    </row>
    <row r="548" spans="5:5" x14ac:dyDescent="0.25">
      <c r="E548" s="33"/>
    </row>
    <row r="549" spans="5:5" x14ac:dyDescent="0.25">
      <c r="E549" s="33"/>
    </row>
    <row r="550" spans="5:5" x14ac:dyDescent="0.25">
      <c r="E550" s="33"/>
    </row>
    <row r="551" spans="5:5" x14ac:dyDescent="0.25">
      <c r="E551" s="33"/>
    </row>
    <row r="552" spans="5:5" x14ac:dyDescent="0.25">
      <c r="E552" s="33"/>
    </row>
    <row r="553" spans="5:5" x14ac:dyDescent="0.25">
      <c r="E553" s="33"/>
    </row>
    <row r="554" spans="5:5" x14ac:dyDescent="0.25">
      <c r="E554" s="33"/>
    </row>
    <row r="555" spans="5:5" x14ac:dyDescent="0.25">
      <c r="E555" s="33"/>
    </row>
    <row r="556" spans="5:5" x14ac:dyDescent="0.25">
      <c r="E556" s="33"/>
    </row>
    <row r="557" spans="5:5" x14ac:dyDescent="0.25">
      <c r="E557" s="33"/>
    </row>
    <row r="558" spans="5:5" x14ac:dyDescent="0.25">
      <c r="E558" s="33"/>
    </row>
    <row r="559" spans="5:5" x14ac:dyDescent="0.25">
      <c r="E559" s="33"/>
    </row>
    <row r="560" spans="5:5" x14ac:dyDescent="0.25">
      <c r="E560" s="33"/>
    </row>
    <row r="561" spans="5:5" x14ac:dyDescent="0.25">
      <c r="E561" s="33"/>
    </row>
    <row r="562" spans="5:5" x14ac:dyDescent="0.25">
      <c r="E562" s="33"/>
    </row>
    <row r="563" spans="5:5" x14ac:dyDescent="0.25">
      <c r="E563" s="33"/>
    </row>
    <row r="564" spans="5:5" x14ac:dyDescent="0.25">
      <c r="E564" s="33"/>
    </row>
    <row r="565" spans="5:5" x14ac:dyDescent="0.25">
      <c r="E565" s="33"/>
    </row>
    <row r="566" spans="5:5" x14ac:dyDescent="0.25">
      <c r="E566" s="33"/>
    </row>
    <row r="567" spans="5:5" x14ac:dyDescent="0.25">
      <c r="E567" s="33"/>
    </row>
    <row r="568" spans="5:5" x14ac:dyDescent="0.25">
      <c r="E568" s="33"/>
    </row>
    <row r="569" spans="5:5" x14ac:dyDescent="0.25">
      <c r="E569" s="33"/>
    </row>
    <row r="570" spans="5:5" x14ac:dyDescent="0.25">
      <c r="E570" s="33"/>
    </row>
    <row r="571" spans="5:5" x14ac:dyDescent="0.25">
      <c r="E571" s="33"/>
    </row>
    <row r="572" spans="5:5" x14ac:dyDescent="0.25">
      <c r="E572" s="33"/>
    </row>
    <row r="573" spans="5:5" x14ac:dyDescent="0.25">
      <c r="E573" s="33"/>
    </row>
    <row r="574" spans="5:5" x14ac:dyDescent="0.25">
      <c r="E574" s="33"/>
    </row>
    <row r="575" spans="5:5" x14ac:dyDescent="0.25">
      <c r="E575" s="33"/>
    </row>
    <row r="576" spans="5:5" x14ac:dyDescent="0.25">
      <c r="E576" s="33"/>
    </row>
    <row r="577" spans="5:5" x14ac:dyDescent="0.25">
      <c r="E577" s="33"/>
    </row>
    <row r="578" spans="5:5" x14ac:dyDescent="0.25">
      <c r="E578" s="33"/>
    </row>
    <row r="579" spans="5:5" x14ac:dyDescent="0.25">
      <c r="E579" s="33"/>
    </row>
    <row r="580" spans="5:5" x14ac:dyDescent="0.25">
      <c r="E580" s="33"/>
    </row>
    <row r="581" spans="5:5" x14ac:dyDescent="0.25">
      <c r="E581" s="33"/>
    </row>
    <row r="582" spans="5:5" x14ac:dyDescent="0.25">
      <c r="E582" s="33"/>
    </row>
    <row r="583" spans="5:5" x14ac:dyDescent="0.25">
      <c r="E583" s="33"/>
    </row>
    <row r="584" spans="5:5" x14ac:dyDescent="0.25">
      <c r="E584" s="33"/>
    </row>
    <row r="585" spans="5:5" x14ac:dyDescent="0.25">
      <c r="E585" s="33"/>
    </row>
    <row r="586" spans="5:5" x14ac:dyDescent="0.25">
      <c r="E586" s="33"/>
    </row>
    <row r="587" spans="5:5" x14ac:dyDescent="0.25">
      <c r="E587" s="33"/>
    </row>
    <row r="588" spans="5:5" x14ac:dyDescent="0.25">
      <c r="E588" s="33"/>
    </row>
    <row r="589" spans="5:5" x14ac:dyDescent="0.25">
      <c r="E589" s="33"/>
    </row>
    <row r="590" spans="5:5" x14ac:dyDescent="0.25">
      <c r="E590" s="33"/>
    </row>
    <row r="591" spans="5:5" x14ac:dyDescent="0.25">
      <c r="E591" s="33"/>
    </row>
    <row r="592" spans="5:5" x14ac:dyDescent="0.25">
      <c r="E592" s="33"/>
    </row>
    <row r="593" spans="5:5" x14ac:dyDescent="0.25">
      <c r="E593" s="33"/>
    </row>
    <row r="594" spans="5:5" x14ac:dyDescent="0.25">
      <c r="E594" s="33"/>
    </row>
    <row r="595" spans="5:5" x14ac:dyDescent="0.25">
      <c r="E595" s="33"/>
    </row>
    <row r="596" spans="5:5" x14ac:dyDescent="0.25">
      <c r="E596" s="33"/>
    </row>
    <row r="597" spans="5:5" x14ac:dyDescent="0.25">
      <c r="E597" s="33"/>
    </row>
    <row r="598" spans="5:5" x14ac:dyDescent="0.25">
      <c r="E598" s="33"/>
    </row>
    <row r="599" spans="5:5" x14ac:dyDescent="0.25">
      <c r="E599" s="33"/>
    </row>
    <row r="600" spans="5:5" x14ac:dyDescent="0.25">
      <c r="E600" s="33"/>
    </row>
    <row r="601" spans="5:5" x14ac:dyDescent="0.25">
      <c r="E601" s="33"/>
    </row>
    <row r="602" spans="5:5" x14ac:dyDescent="0.25">
      <c r="E602" s="33"/>
    </row>
    <row r="603" spans="5:5" x14ac:dyDescent="0.25">
      <c r="E603" s="33"/>
    </row>
    <row r="604" spans="5:5" x14ac:dyDescent="0.25">
      <c r="E604" s="33"/>
    </row>
    <row r="605" spans="5:5" x14ac:dyDescent="0.25">
      <c r="E605" s="33"/>
    </row>
    <row r="606" spans="5:5" x14ac:dyDescent="0.25">
      <c r="E606" s="33"/>
    </row>
    <row r="607" spans="5:5" x14ac:dyDescent="0.25">
      <c r="E607" s="33"/>
    </row>
    <row r="608" spans="5:5" x14ac:dyDescent="0.25">
      <c r="E608" s="33"/>
    </row>
    <row r="609" spans="5:5" x14ac:dyDescent="0.25">
      <c r="E609" s="33"/>
    </row>
    <row r="610" spans="5:5" x14ac:dyDescent="0.25">
      <c r="E610" s="33"/>
    </row>
    <row r="611" spans="5:5" x14ac:dyDescent="0.25">
      <c r="E611" s="33"/>
    </row>
    <row r="612" spans="5:5" x14ac:dyDescent="0.25">
      <c r="E612" s="33"/>
    </row>
    <row r="613" spans="5:5" x14ac:dyDescent="0.25">
      <c r="E613" s="33"/>
    </row>
    <row r="614" spans="5:5" x14ac:dyDescent="0.25">
      <c r="E614" s="33"/>
    </row>
    <row r="615" spans="5:5" x14ac:dyDescent="0.25">
      <c r="E615" s="33"/>
    </row>
    <row r="616" spans="5:5" x14ac:dyDescent="0.25">
      <c r="E616" s="33"/>
    </row>
    <row r="617" spans="5:5" x14ac:dyDescent="0.25">
      <c r="E617" s="33"/>
    </row>
    <row r="618" spans="5:5" x14ac:dyDescent="0.25">
      <c r="E618" s="33"/>
    </row>
    <row r="619" spans="5:5" x14ac:dyDescent="0.25">
      <c r="E619" s="33"/>
    </row>
    <row r="620" spans="5:5" x14ac:dyDescent="0.25">
      <c r="E620" s="33"/>
    </row>
    <row r="621" spans="5:5" x14ac:dyDescent="0.25">
      <c r="E621" s="33"/>
    </row>
    <row r="622" spans="5:5" x14ac:dyDescent="0.25">
      <c r="E622" s="33"/>
    </row>
    <row r="623" spans="5:5" x14ac:dyDescent="0.25">
      <c r="E623" s="33"/>
    </row>
    <row r="624" spans="5:5" x14ac:dyDescent="0.25">
      <c r="E624" s="33"/>
    </row>
    <row r="625" spans="5:5" x14ac:dyDescent="0.25">
      <c r="E625" s="33"/>
    </row>
    <row r="626" spans="5:5" x14ac:dyDescent="0.25">
      <c r="E626" s="33"/>
    </row>
    <row r="627" spans="5:5" x14ac:dyDescent="0.25">
      <c r="E627" s="33"/>
    </row>
    <row r="628" spans="5:5" x14ac:dyDescent="0.25">
      <c r="E628" s="33"/>
    </row>
    <row r="629" spans="5:5" x14ac:dyDescent="0.25">
      <c r="E629" s="33"/>
    </row>
    <row r="630" spans="5:5" x14ac:dyDescent="0.25">
      <c r="E630" s="33"/>
    </row>
    <row r="631" spans="5:5" x14ac:dyDescent="0.25">
      <c r="E631" s="33"/>
    </row>
    <row r="632" spans="5:5" x14ac:dyDescent="0.25">
      <c r="E632" s="33"/>
    </row>
    <row r="633" spans="5:5" x14ac:dyDescent="0.25">
      <c r="E633" s="33"/>
    </row>
    <row r="634" spans="5:5" x14ac:dyDescent="0.25">
      <c r="E634" s="33"/>
    </row>
    <row r="635" spans="5:5" x14ac:dyDescent="0.25">
      <c r="E635" s="33"/>
    </row>
    <row r="636" spans="5:5" x14ac:dyDescent="0.25">
      <c r="E636" s="33"/>
    </row>
    <row r="637" spans="5:5" x14ac:dyDescent="0.25">
      <c r="E637" s="33"/>
    </row>
    <row r="638" spans="5:5" x14ac:dyDescent="0.25">
      <c r="E638" s="33"/>
    </row>
    <row r="639" spans="5:5" x14ac:dyDescent="0.25">
      <c r="E639" s="33"/>
    </row>
    <row r="640" spans="5:5" x14ac:dyDescent="0.25">
      <c r="E640" s="33"/>
    </row>
    <row r="641" spans="5:5" x14ac:dyDescent="0.25">
      <c r="E641" s="33"/>
    </row>
    <row r="642" spans="5:5" x14ac:dyDescent="0.25">
      <c r="E642" s="33"/>
    </row>
    <row r="643" spans="5:5" x14ac:dyDescent="0.25">
      <c r="E643" s="33"/>
    </row>
    <row r="644" spans="5:5" x14ac:dyDescent="0.25">
      <c r="E644" s="33"/>
    </row>
    <row r="645" spans="5:5" x14ac:dyDescent="0.25">
      <c r="E645" s="33"/>
    </row>
    <row r="646" spans="5:5" x14ac:dyDescent="0.25">
      <c r="E646" s="33"/>
    </row>
    <row r="647" spans="5:5" x14ac:dyDescent="0.25">
      <c r="E647" s="33"/>
    </row>
    <row r="648" spans="5:5" x14ac:dyDescent="0.25">
      <c r="E648" s="33"/>
    </row>
    <row r="649" spans="5:5" x14ac:dyDescent="0.25">
      <c r="E649" s="33"/>
    </row>
    <row r="650" spans="5:5" x14ac:dyDescent="0.25">
      <c r="E650" s="33"/>
    </row>
    <row r="651" spans="5:5" x14ac:dyDescent="0.25">
      <c r="E651" s="33"/>
    </row>
    <row r="652" spans="5:5" x14ac:dyDescent="0.25">
      <c r="E652" s="33"/>
    </row>
    <row r="653" spans="5:5" x14ac:dyDescent="0.25">
      <c r="E653" s="33"/>
    </row>
    <row r="654" spans="5:5" x14ac:dyDescent="0.25">
      <c r="E654" s="33"/>
    </row>
    <row r="655" spans="5:5" x14ac:dyDescent="0.25">
      <c r="E655" s="33"/>
    </row>
    <row r="656" spans="5:5" x14ac:dyDescent="0.25">
      <c r="E656" s="33"/>
    </row>
    <row r="657" spans="5:5" x14ac:dyDescent="0.25">
      <c r="E657" s="33"/>
    </row>
    <row r="658" spans="5:5" x14ac:dyDescent="0.25">
      <c r="E658" s="33"/>
    </row>
    <row r="659" spans="5:5" x14ac:dyDescent="0.25">
      <c r="E659" s="33"/>
    </row>
    <row r="660" spans="5:5" x14ac:dyDescent="0.25">
      <c r="E660" s="33"/>
    </row>
    <row r="661" spans="5:5" x14ac:dyDescent="0.25">
      <c r="E661" s="33"/>
    </row>
    <row r="662" spans="5:5" x14ac:dyDescent="0.25">
      <c r="E662" s="33"/>
    </row>
    <row r="663" spans="5:5" x14ac:dyDescent="0.25">
      <c r="E663" s="33"/>
    </row>
    <row r="664" spans="5:5" x14ac:dyDescent="0.25">
      <c r="E664" s="33"/>
    </row>
    <row r="665" spans="5:5" x14ac:dyDescent="0.25">
      <c r="E665" s="33"/>
    </row>
    <row r="666" spans="5:5" x14ac:dyDescent="0.25">
      <c r="E666" s="33"/>
    </row>
    <row r="667" spans="5:5" x14ac:dyDescent="0.25">
      <c r="E667" s="33"/>
    </row>
    <row r="668" spans="5:5" x14ac:dyDescent="0.25">
      <c r="E668" s="33"/>
    </row>
    <row r="669" spans="5:5" x14ac:dyDescent="0.25">
      <c r="E669" s="33"/>
    </row>
    <row r="670" spans="5:5" x14ac:dyDescent="0.25">
      <c r="E670" s="33"/>
    </row>
    <row r="671" spans="5:5" x14ac:dyDescent="0.25">
      <c r="E671" s="33"/>
    </row>
    <row r="672" spans="5:5" x14ac:dyDescent="0.25">
      <c r="E672" s="33"/>
    </row>
    <row r="673" spans="5:5" x14ac:dyDescent="0.25">
      <c r="E673" s="33"/>
    </row>
    <row r="674" spans="5:5" x14ac:dyDescent="0.25">
      <c r="E674" s="33"/>
    </row>
    <row r="675" spans="5:5" x14ac:dyDescent="0.25">
      <c r="E675" s="33"/>
    </row>
    <row r="676" spans="5:5" x14ac:dyDescent="0.25">
      <c r="E676" s="33"/>
    </row>
    <row r="677" spans="5:5" x14ac:dyDescent="0.25">
      <c r="E677" s="33"/>
    </row>
    <row r="678" spans="5:5" x14ac:dyDescent="0.25">
      <c r="E678" s="33"/>
    </row>
    <row r="679" spans="5:5" x14ac:dyDescent="0.25">
      <c r="E679" s="33"/>
    </row>
    <row r="680" spans="5:5" x14ac:dyDescent="0.25">
      <c r="E680" s="33"/>
    </row>
    <row r="681" spans="5:5" x14ac:dyDescent="0.25">
      <c r="E681" s="33"/>
    </row>
    <row r="682" spans="5:5" x14ac:dyDescent="0.25">
      <c r="E682" s="33"/>
    </row>
    <row r="683" spans="5:5" x14ac:dyDescent="0.25">
      <c r="E683" s="33"/>
    </row>
    <row r="684" spans="5:5" x14ac:dyDescent="0.25">
      <c r="E684" s="33"/>
    </row>
    <row r="685" spans="5:5" x14ac:dyDescent="0.25">
      <c r="E685" s="33"/>
    </row>
    <row r="686" spans="5:5" x14ac:dyDescent="0.25">
      <c r="E686" s="33"/>
    </row>
    <row r="687" spans="5:5" x14ac:dyDescent="0.25">
      <c r="E687" s="33"/>
    </row>
    <row r="688" spans="5:5" x14ac:dyDescent="0.25">
      <c r="E688" s="33"/>
    </row>
    <row r="689" spans="5:5" x14ac:dyDescent="0.25">
      <c r="E689" s="33"/>
    </row>
    <row r="690" spans="5:5" x14ac:dyDescent="0.25">
      <c r="E690" s="33"/>
    </row>
    <row r="691" spans="5:5" x14ac:dyDescent="0.25">
      <c r="E691" s="33"/>
    </row>
    <row r="692" spans="5:5" x14ac:dyDescent="0.25">
      <c r="E692" s="33"/>
    </row>
    <row r="693" spans="5:5" x14ac:dyDescent="0.25">
      <c r="E693" s="33"/>
    </row>
    <row r="694" spans="5:5" x14ac:dyDescent="0.25">
      <c r="E694" s="33"/>
    </row>
    <row r="695" spans="5:5" x14ac:dyDescent="0.25">
      <c r="E695" s="33"/>
    </row>
    <row r="696" spans="5:5" x14ac:dyDescent="0.25">
      <c r="E696" s="33"/>
    </row>
    <row r="697" spans="5:5" x14ac:dyDescent="0.25">
      <c r="E697" s="33"/>
    </row>
    <row r="698" spans="5:5" x14ac:dyDescent="0.25">
      <c r="E698" s="33"/>
    </row>
    <row r="699" spans="5:5" x14ac:dyDescent="0.25">
      <c r="E699" s="33"/>
    </row>
    <row r="700" spans="5:5" x14ac:dyDescent="0.25">
      <c r="E700" s="33"/>
    </row>
    <row r="701" spans="5:5" x14ac:dyDescent="0.25">
      <c r="E701" s="33"/>
    </row>
    <row r="702" spans="5:5" x14ac:dyDescent="0.25">
      <c r="E702" s="33"/>
    </row>
    <row r="703" spans="5:5" x14ac:dyDescent="0.25">
      <c r="E703" s="33"/>
    </row>
    <row r="704" spans="5:5" x14ac:dyDescent="0.25">
      <c r="E704" s="33"/>
    </row>
    <row r="705" spans="5:5" x14ac:dyDescent="0.25">
      <c r="E705" s="33"/>
    </row>
    <row r="706" spans="5:5" x14ac:dyDescent="0.25">
      <c r="E706" s="33"/>
    </row>
    <row r="707" spans="5:5" x14ac:dyDescent="0.25">
      <c r="E707" s="33"/>
    </row>
    <row r="708" spans="5:5" x14ac:dyDescent="0.25">
      <c r="E708" s="33"/>
    </row>
    <row r="709" spans="5:5" x14ac:dyDescent="0.25">
      <c r="E709" s="33"/>
    </row>
    <row r="710" spans="5:5" x14ac:dyDescent="0.25">
      <c r="E710" s="33"/>
    </row>
    <row r="711" spans="5:5" x14ac:dyDescent="0.25">
      <c r="E711" s="33"/>
    </row>
    <row r="712" spans="5:5" x14ac:dyDescent="0.25">
      <c r="E712" s="33"/>
    </row>
    <row r="713" spans="5:5" x14ac:dyDescent="0.25">
      <c r="E713" s="33"/>
    </row>
    <row r="714" spans="5:5" x14ac:dyDescent="0.25">
      <c r="E714" s="33"/>
    </row>
    <row r="715" spans="5:5" x14ac:dyDescent="0.25">
      <c r="E715" s="33"/>
    </row>
    <row r="716" spans="5:5" x14ac:dyDescent="0.25">
      <c r="E716" s="33"/>
    </row>
    <row r="717" spans="5:5" x14ac:dyDescent="0.25">
      <c r="E717" s="33"/>
    </row>
    <row r="718" spans="5:5" x14ac:dyDescent="0.25">
      <c r="E718" s="33"/>
    </row>
    <row r="719" spans="5:5" x14ac:dyDescent="0.25">
      <c r="E719" s="33"/>
    </row>
    <row r="720" spans="5:5" x14ac:dyDescent="0.25">
      <c r="E720" s="33"/>
    </row>
    <row r="721" spans="5:5" x14ac:dyDescent="0.25">
      <c r="E721" s="33"/>
    </row>
    <row r="722" spans="5:5" x14ac:dyDescent="0.25">
      <c r="E722" s="33"/>
    </row>
    <row r="723" spans="5:5" x14ac:dyDescent="0.25">
      <c r="E723" s="33"/>
    </row>
    <row r="724" spans="5:5" x14ac:dyDescent="0.25">
      <c r="E724" s="33"/>
    </row>
    <row r="725" spans="5:5" x14ac:dyDescent="0.25">
      <c r="E725" s="33"/>
    </row>
    <row r="726" spans="5:5" x14ac:dyDescent="0.25">
      <c r="E726" s="33"/>
    </row>
    <row r="727" spans="5:5" x14ac:dyDescent="0.25">
      <c r="E727" s="33"/>
    </row>
    <row r="728" spans="5:5" x14ac:dyDescent="0.25">
      <c r="E728" s="33"/>
    </row>
    <row r="729" spans="5:5" x14ac:dyDescent="0.25">
      <c r="E729" s="33"/>
    </row>
    <row r="730" spans="5:5" x14ac:dyDescent="0.25">
      <c r="E730" s="33"/>
    </row>
    <row r="731" spans="5:5" x14ac:dyDescent="0.25">
      <c r="E731" s="33"/>
    </row>
    <row r="732" spans="5:5" x14ac:dyDescent="0.25">
      <c r="E732" s="33"/>
    </row>
    <row r="733" spans="5:5" x14ac:dyDescent="0.25">
      <c r="E733" s="33"/>
    </row>
    <row r="734" spans="5:5" x14ac:dyDescent="0.25">
      <c r="E734" s="33"/>
    </row>
    <row r="735" spans="5:5" x14ac:dyDescent="0.25">
      <c r="E735" s="33"/>
    </row>
    <row r="736" spans="5:5" x14ac:dyDescent="0.25">
      <c r="E736" s="33"/>
    </row>
    <row r="737" spans="5:5" x14ac:dyDescent="0.25">
      <c r="E737" s="33"/>
    </row>
    <row r="738" spans="5:5" x14ac:dyDescent="0.25">
      <c r="E738" s="33"/>
    </row>
    <row r="739" spans="5:5" x14ac:dyDescent="0.25">
      <c r="E739" s="33"/>
    </row>
    <row r="740" spans="5:5" x14ac:dyDescent="0.25">
      <c r="E740" s="33"/>
    </row>
    <row r="741" spans="5:5" x14ac:dyDescent="0.25">
      <c r="E741" s="33"/>
    </row>
    <row r="742" spans="5:5" x14ac:dyDescent="0.25">
      <c r="E742" s="33"/>
    </row>
    <row r="743" spans="5:5" x14ac:dyDescent="0.25">
      <c r="E743" s="33"/>
    </row>
    <row r="744" spans="5:5" x14ac:dyDescent="0.25">
      <c r="E744" s="33"/>
    </row>
    <row r="745" spans="5:5" x14ac:dyDescent="0.25">
      <c r="E745" s="33"/>
    </row>
    <row r="746" spans="5:5" x14ac:dyDescent="0.25">
      <c r="E746" s="33"/>
    </row>
    <row r="747" spans="5:5" x14ac:dyDescent="0.25">
      <c r="E747" s="33"/>
    </row>
    <row r="748" spans="5:5" x14ac:dyDescent="0.25">
      <c r="E748" s="33"/>
    </row>
    <row r="749" spans="5:5" x14ac:dyDescent="0.25">
      <c r="E749" s="33"/>
    </row>
    <row r="750" spans="5:5" x14ac:dyDescent="0.25">
      <c r="E750" s="33"/>
    </row>
    <row r="751" spans="5:5" x14ac:dyDescent="0.25">
      <c r="E751" s="33"/>
    </row>
    <row r="752" spans="5:5" x14ac:dyDescent="0.25">
      <c r="E752" s="33"/>
    </row>
    <row r="753" spans="5:5" x14ac:dyDescent="0.25">
      <c r="E753" s="33"/>
    </row>
    <row r="754" spans="5:5" x14ac:dyDescent="0.25">
      <c r="E754" s="33"/>
    </row>
    <row r="755" spans="5:5" x14ac:dyDescent="0.25">
      <c r="E755" s="33"/>
    </row>
    <row r="756" spans="5:5" x14ac:dyDescent="0.25">
      <c r="E756" s="33"/>
    </row>
    <row r="757" spans="5:5" x14ac:dyDescent="0.25">
      <c r="E757" s="33"/>
    </row>
    <row r="758" spans="5:5" x14ac:dyDescent="0.25">
      <c r="E758" s="33"/>
    </row>
    <row r="759" spans="5:5" x14ac:dyDescent="0.25">
      <c r="E759" s="33"/>
    </row>
    <row r="760" spans="5:5" x14ac:dyDescent="0.25">
      <c r="E760" s="33"/>
    </row>
    <row r="761" spans="5:5" x14ac:dyDescent="0.25">
      <c r="E761" s="33"/>
    </row>
    <row r="762" spans="5:5" x14ac:dyDescent="0.25">
      <c r="E762" s="33"/>
    </row>
    <row r="763" spans="5:5" x14ac:dyDescent="0.25">
      <c r="E763" s="33"/>
    </row>
    <row r="764" spans="5:5" x14ac:dyDescent="0.25">
      <c r="E764" s="33"/>
    </row>
    <row r="765" spans="5:5" x14ac:dyDescent="0.25">
      <c r="E765" s="33"/>
    </row>
    <row r="766" spans="5:5" x14ac:dyDescent="0.25">
      <c r="E766" s="33"/>
    </row>
    <row r="767" spans="5:5" x14ac:dyDescent="0.25">
      <c r="E767" s="33"/>
    </row>
    <row r="768" spans="5:5" x14ac:dyDescent="0.25">
      <c r="E768" s="33"/>
    </row>
    <row r="769" spans="5:5" x14ac:dyDescent="0.25">
      <c r="E769" s="33"/>
    </row>
    <row r="770" spans="5:5" x14ac:dyDescent="0.25">
      <c r="E770" s="33"/>
    </row>
    <row r="771" spans="5:5" x14ac:dyDescent="0.25">
      <c r="E771" s="33"/>
    </row>
    <row r="772" spans="5:5" x14ac:dyDescent="0.25">
      <c r="E772" s="33"/>
    </row>
    <row r="773" spans="5:5" x14ac:dyDescent="0.25">
      <c r="E773" s="33"/>
    </row>
    <row r="774" spans="5:5" x14ac:dyDescent="0.25">
      <c r="E774" s="33"/>
    </row>
    <row r="775" spans="5:5" x14ac:dyDescent="0.25">
      <c r="E775" s="33"/>
    </row>
    <row r="776" spans="5:5" x14ac:dyDescent="0.25">
      <c r="E776" s="33"/>
    </row>
    <row r="777" spans="5:5" x14ac:dyDescent="0.25">
      <c r="E777" s="33"/>
    </row>
    <row r="778" spans="5:5" x14ac:dyDescent="0.25">
      <c r="E778" s="33"/>
    </row>
    <row r="779" spans="5:5" x14ac:dyDescent="0.25">
      <c r="E779" s="33"/>
    </row>
    <row r="780" spans="5:5" x14ac:dyDescent="0.25">
      <c r="E780" s="33"/>
    </row>
    <row r="781" spans="5:5" x14ac:dyDescent="0.25">
      <c r="E781" s="33"/>
    </row>
    <row r="782" spans="5:5" x14ac:dyDescent="0.25">
      <c r="E782" s="33"/>
    </row>
    <row r="783" spans="5:5" x14ac:dyDescent="0.25">
      <c r="E783" s="33"/>
    </row>
    <row r="784" spans="5:5" x14ac:dyDescent="0.25">
      <c r="E784" s="33"/>
    </row>
    <row r="785" spans="5:5" x14ac:dyDescent="0.25">
      <c r="E785" s="33"/>
    </row>
    <row r="786" spans="5:5" x14ac:dyDescent="0.25">
      <c r="E786" s="33"/>
    </row>
    <row r="787" spans="5:5" x14ac:dyDescent="0.25">
      <c r="E787" s="33"/>
    </row>
    <row r="788" spans="5:5" x14ac:dyDescent="0.25">
      <c r="E788" s="33"/>
    </row>
    <row r="789" spans="5:5" x14ac:dyDescent="0.25">
      <c r="E789" s="33"/>
    </row>
    <row r="790" spans="5:5" x14ac:dyDescent="0.25">
      <c r="E790" s="33"/>
    </row>
    <row r="791" spans="5:5" x14ac:dyDescent="0.25">
      <c r="E791" s="33"/>
    </row>
    <row r="792" spans="5:5" x14ac:dyDescent="0.25">
      <c r="E792" s="33"/>
    </row>
    <row r="793" spans="5:5" x14ac:dyDescent="0.25">
      <c r="E793" s="33"/>
    </row>
    <row r="794" spans="5:5" x14ac:dyDescent="0.25">
      <c r="E794" s="33"/>
    </row>
    <row r="795" spans="5:5" x14ac:dyDescent="0.25">
      <c r="E795" s="33"/>
    </row>
    <row r="796" spans="5:5" x14ac:dyDescent="0.25">
      <c r="E796" s="33"/>
    </row>
    <row r="797" spans="5:5" x14ac:dyDescent="0.25">
      <c r="E797" s="33"/>
    </row>
    <row r="798" spans="5:5" x14ac:dyDescent="0.25">
      <c r="E798" s="33"/>
    </row>
    <row r="799" spans="5:5" x14ac:dyDescent="0.25">
      <c r="E799" s="33"/>
    </row>
    <row r="800" spans="5:5" x14ac:dyDescent="0.25">
      <c r="E800" s="33"/>
    </row>
    <row r="801" spans="5:5" x14ac:dyDescent="0.25">
      <c r="E801" s="33"/>
    </row>
    <row r="802" spans="5:5" x14ac:dyDescent="0.25">
      <c r="E802" s="33"/>
    </row>
    <row r="803" spans="5:5" x14ac:dyDescent="0.25">
      <c r="E803" s="33"/>
    </row>
    <row r="804" spans="5:5" x14ac:dyDescent="0.25">
      <c r="E804" s="33"/>
    </row>
    <row r="805" spans="5:5" x14ac:dyDescent="0.25">
      <c r="E805" s="33"/>
    </row>
    <row r="806" spans="5:5" x14ac:dyDescent="0.25">
      <c r="E806" s="33"/>
    </row>
    <row r="807" spans="5:5" x14ac:dyDescent="0.25">
      <c r="E807" s="33"/>
    </row>
    <row r="808" spans="5:5" x14ac:dyDescent="0.25">
      <c r="E808" s="33"/>
    </row>
    <row r="809" spans="5:5" x14ac:dyDescent="0.25">
      <c r="E809" s="33"/>
    </row>
    <row r="810" spans="5:5" x14ac:dyDescent="0.25">
      <c r="E810" s="33"/>
    </row>
    <row r="811" spans="5:5" x14ac:dyDescent="0.25">
      <c r="E811" s="33"/>
    </row>
    <row r="812" spans="5:5" x14ac:dyDescent="0.25">
      <c r="E812" s="33"/>
    </row>
    <row r="813" spans="5:5" x14ac:dyDescent="0.25">
      <c r="E813" s="33"/>
    </row>
    <row r="814" spans="5:5" x14ac:dyDescent="0.25">
      <c r="E814" s="33"/>
    </row>
    <row r="815" spans="5:5" x14ac:dyDescent="0.25">
      <c r="E815" s="33"/>
    </row>
    <row r="816" spans="5:5" x14ac:dyDescent="0.25">
      <c r="E816" s="33"/>
    </row>
    <row r="817" spans="5:5" x14ac:dyDescent="0.25">
      <c r="E817" s="33"/>
    </row>
    <row r="818" spans="5:5" x14ac:dyDescent="0.25">
      <c r="E818" s="33"/>
    </row>
    <row r="819" spans="5:5" x14ac:dyDescent="0.25">
      <c r="E819" s="33"/>
    </row>
    <row r="820" spans="5:5" x14ac:dyDescent="0.25">
      <c r="E820" s="33"/>
    </row>
    <row r="821" spans="5:5" x14ac:dyDescent="0.25">
      <c r="E821" s="33"/>
    </row>
    <row r="822" spans="5:5" x14ac:dyDescent="0.25">
      <c r="E822" s="33"/>
    </row>
    <row r="823" spans="5:5" x14ac:dyDescent="0.25">
      <c r="E823" s="33"/>
    </row>
    <row r="824" spans="5:5" x14ac:dyDescent="0.25">
      <c r="E824" s="33"/>
    </row>
    <row r="825" spans="5:5" x14ac:dyDescent="0.25">
      <c r="E825" s="33"/>
    </row>
    <row r="826" spans="5:5" x14ac:dyDescent="0.25">
      <c r="E826" s="33"/>
    </row>
    <row r="827" spans="5:5" x14ac:dyDescent="0.25">
      <c r="E827" s="33"/>
    </row>
    <row r="828" spans="5:5" x14ac:dyDescent="0.25">
      <c r="E828" s="33"/>
    </row>
    <row r="829" spans="5:5" x14ac:dyDescent="0.25">
      <c r="E829" s="33"/>
    </row>
    <row r="830" spans="5:5" x14ac:dyDescent="0.25">
      <c r="E830" s="33"/>
    </row>
    <row r="831" spans="5:5" x14ac:dyDescent="0.25">
      <c r="E831" s="33"/>
    </row>
    <row r="832" spans="5:5" x14ac:dyDescent="0.25">
      <c r="E832" s="33"/>
    </row>
    <row r="833" spans="5:5" x14ac:dyDescent="0.25">
      <c r="E833" s="33"/>
    </row>
    <row r="834" spans="5:5" x14ac:dyDescent="0.25">
      <c r="E834" s="33"/>
    </row>
    <row r="835" spans="5:5" x14ac:dyDescent="0.25">
      <c r="E835" s="33"/>
    </row>
    <row r="836" spans="5:5" x14ac:dyDescent="0.25">
      <c r="E836" s="33"/>
    </row>
    <row r="837" spans="5:5" x14ac:dyDescent="0.25">
      <c r="E837" s="33"/>
    </row>
    <row r="838" spans="5:5" x14ac:dyDescent="0.25">
      <c r="E838" s="33"/>
    </row>
    <row r="839" spans="5:5" x14ac:dyDescent="0.25">
      <c r="E839" s="33"/>
    </row>
    <row r="840" spans="5:5" x14ac:dyDescent="0.25">
      <c r="E840" s="33"/>
    </row>
    <row r="841" spans="5:5" x14ac:dyDescent="0.25">
      <c r="E841" s="33"/>
    </row>
    <row r="842" spans="5:5" x14ac:dyDescent="0.25">
      <c r="E842" s="33"/>
    </row>
    <row r="843" spans="5:5" x14ac:dyDescent="0.25">
      <c r="E843" s="33"/>
    </row>
    <row r="844" spans="5:5" x14ac:dyDescent="0.25">
      <c r="E844" s="33"/>
    </row>
    <row r="845" spans="5:5" x14ac:dyDescent="0.25">
      <c r="E845" s="33"/>
    </row>
    <row r="846" spans="5:5" x14ac:dyDescent="0.25">
      <c r="E846" s="33"/>
    </row>
    <row r="847" spans="5:5" x14ac:dyDescent="0.25">
      <c r="E847" s="33"/>
    </row>
    <row r="848" spans="5:5" x14ac:dyDescent="0.25">
      <c r="E848" s="33"/>
    </row>
    <row r="849" spans="5:5" x14ac:dyDescent="0.25">
      <c r="E849" s="33"/>
    </row>
    <row r="850" spans="5:5" x14ac:dyDescent="0.25">
      <c r="E850" s="33"/>
    </row>
    <row r="851" spans="5:5" x14ac:dyDescent="0.25">
      <c r="E851" s="33"/>
    </row>
    <row r="852" spans="5:5" x14ac:dyDescent="0.25">
      <c r="E852" s="33"/>
    </row>
    <row r="853" spans="5:5" x14ac:dyDescent="0.25">
      <c r="E853" s="33"/>
    </row>
    <row r="854" spans="5:5" x14ac:dyDescent="0.25">
      <c r="E854" s="33"/>
    </row>
    <row r="855" spans="5:5" x14ac:dyDescent="0.25">
      <c r="E855" s="33"/>
    </row>
    <row r="856" spans="5:5" x14ac:dyDescent="0.25">
      <c r="E856" s="33"/>
    </row>
    <row r="857" spans="5:5" x14ac:dyDescent="0.25">
      <c r="E857" s="33"/>
    </row>
    <row r="858" spans="5:5" x14ac:dyDescent="0.25">
      <c r="E858" s="33"/>
    </row>
    <row r="859" spans="5:5" x14ac:dyDescent="0.25">
      <c r="E859" s="33"/>
    </row>
    <row r="860" spans="5:5" x14ac:dyDescent="0.25">
      <c r="E860" s="33"/>
    </row>
    <row r="861" spans="5:5" x14ac:dyDescent="0.25">
      <c r="E861" s="33"/>
    </row>
    <row r="862" spans="5:5" x14ac:dyDescent="0.25">
      <c r="E862" s="33"/>
    </row>
    <row r="863" spans="5:5" x14ac:dyDescent="0.25">
      <c r="E863" s="33"/>
    </row>
    <row r="864" spans="5:5" x14ac:dyDescent="0.25">
      <c r="E864" s="33"/>
    </row>
    <row r="865" spans="5:5" x14ac:dyDescent="0.25">
      <c r="E865" s="33"/>
    </row>
    <row r="866" spans="5:5" x14ac:dyDescent="0.25">
      <c r="E866" s="33"/>
    </row>
    <row r="867" spans="5:5" x14ac:dyDescent="0.25">
      <c r="E867" s="33"/>
    </row>
    <row r="868" spans="5:5" x14ac:dyDescent="0.25">
      <c r="E868" s="33"/>
    </row>
    <row r="869" spans="5:5" x14ac:dyDescent="0.25">
      <c r="E869" s="33"/>
    </row>
    <row r="870" spans="5:5" x14ac:dyDescent="0.25">
      <c r="E870" s="33"/>
    </row>
    <row r="871" spans="5:5" x14ac:dyDescent="0.25">
      <c r="E871" s="33"/>
    </row>
    <row r="872" spans="5:5" x14ac:dyDescent="0.25">
      <c r="E872" s="33"/>
    </row>
    <row r="873" spans="5:5" x14ac:dyDescent="0.25">
      <c r="E873" s="33"/>
    </row>
    <row r="874" spans="5:5" x14ac:dyDescent="0.25">
      <c r="E874" s="33"/>
    </row>
    <row r="875" spans="5:5" x14ac:dyDescent="0.25">
      <c r="E875" s="33"/>
    </row>
    <row r="876" spans="5:5" x14ac:dyDescent="0.25">
      <c r="E876" s="33"/>
    </row>
    <row r="877" spans="5:5" x14ac:dyDescent="0.25">
      <c r="E877" s="33"/>
    </row>
    <row r="878" spans="5:5" x14ac:dyDescent="0.25">
      <c r="E878" s="33"/>
    </row>
    <row r="879" spans="5:5" x14ac:dyDescent="0.25">
      <c r="E879" s="33"/>
    </row>
    <row r="880" spans="5:5" x14ac:dyDescent="0.25">
      <c r="E880" s="33"/>
    </row>
    <row r="881" spans="5:5" x14ac:dyDescent="0.25">
      <c r="E881" s="33"/>
    </row>
    <row r="882" spans="5:5" x14ac:dyDescent="0.25">
      <c r="E882" s="33"/>
    </row>
    <row r="883" spans="5:5" x14ac:dyDescent="0.25">
      <c r="E883" s="33"/>
    </row>
    <row r="884" spans="5:5" x14ac:dyDescent="0.25">
      <c r="E884" s="33"/>
    </row>
    <row r="885" spans="5:5" x14ac:dyDescent="0.25">
      <c r="E885" s="33"/>
    </row>
    <row r="886" spans="5:5" x14ac:dyDescent="0.25">
      <c r="E886" s="33"/>
    </row>
    <row r="887" spans="5:5" x14ac:dyDescent="0.25">
      <c r="E887" s="33"/>
    </row>
    <row r="888" spans="5:5" x14ac:dyDescent="0.25">
      <c r="E888" s="33"/>
    </row>
    <row r="889" spans="5:5" x14ac:dyDescent="0.25">
      <c r="E889" s="33"/>
    </row>
    <row r="890" spans="5:5" x14ac:dyDescent="0.25">
      <c r="E890" s="33"/>
    </row>
    <row r="891" spans="5:5" x14ac:dyDescent="0.25">
      <c r="E891" s="33"/>
    </row>
    <row r="892" spans="5:5" x14ac:dyDescent="0.25">
      <c r="E892" s="33"/>
    </row>
    <row r="893" spans="5:5" x14ac:dyDescent="0.25">
      <c r="E893" s="33"/>
    </row>
    <row r="894" spans="5:5" x14ac:dyDescent="0.25">
      <c r="E894" s="33"/>
    </row>
    <row r="895" spans="5:5" x14ac:dyDescent="0.25">
      <c r="E895" s="33"/>
    </row>
    <row r="896" spans="5:5" x14ac:dyDescent="0.25">
      <c r="E896" s="33"/>
    </row>
    <row r="897" spans="5:5" x14ac:dyDescent="0.25">
      <c r="E897" s="33"/>
    </row>
    <row r="898" spans="5:5" x14ac:dyDescent="0.25">
      <c r="E898" s="33"/>
    </row>
    <row r="899" spans="5:5" x14ac:dyDescent="0.25">
      <c r="E899" s="33"/>
    </row>
    <row r="900" spans="5:5" x14ac:dyDescent="0.25">
      <c r="E900" s="33"/>
    </row>
    <row r="901" spans="5:5" x14ac:dyDescent="0.25">
      <c r="E901" s="33"/>
    </row>
    <row r="902" spans="5:5" x14ac:dyDescent="0.25">
      <c r="E902" s="33"/>
    </row>
    <row r="903" spans="5:5" x14ac:dyDescent="0.25">
      <c r="E903" s="33"/>
    </row>
    <row r="904" spans="5:5" x14ac:dyDescent="0.25">
      <c r="E904" s="33"/>
    </row>
    <row r="905" spans="5:5" x14ac:dyDescent="0.25">
      <c r="E905" s="33"/>
    </row>
    <row r="906" spans="5:5" x14ac:dyDescent="0.25">
      <c r="E906" s="33"/>
    </row>
    <row r="907" spans="5:5" x14ac:dyDescent="0.25">
      <c r="E907" s="33"/>
    </row>
    <row r="908" spans="5:5" x14ac:dyDescent="0.25">
      <c r="E908" s="33"/>
    </row>
    <row r="909" spans="5:5" x14ac:dyDescent="0.25">
      <c r="E909" s="33"/>
    </row>
    <row r="910" spans="5:5" x14ac:dyDescent="0.25">
      <c r="E910" s="33"/>
    </row>
    <row r="911" spans="5:5" x14ac:dyDescent="0.25">
      <c r="E911" s="33"/>
    </row>
    <row r="912" spans="5:5" x14ac:dyDescent="0.25">
      <c r="E912" s="33"/>
    </row>
    <row r="913" spans="5:5" x14ac:dyDescent="0.25">
      <c r="E913" s="33"/>
    </row>
    <row r="914" spans="5:5" x14ac:dyDescent="0.25">
      <c r="E914" s="33"/>
    </row>
    <row r="915" spans="5:5" x14ac:dyDescent="0.25">
      <c r="E915" s="33"/>
    </row>
    <row r="916" spans="5:5" x14ac:dyDescent="0.25">
      <c r="E916" s="33"/>
    </row>
    <row r="917" spans="5:5" x14ac:dyDescent="0.25">
      <c r="E917" s="33"/>
    </row>
    <row r="918" spans="5:5" x14ac:dyDescent="0.25">
      <c r="E918" s="33"/>
    </row>
    <row r="919" spans="5:5" x14ac:dyDescent="0.25">
      <c r="E919" s="33"/>
    </row>
    <row r="920" spans="5:5" x14ac:dyDescent="0.25">
      <c r="E920" s="33"/>
    </row>
    <row r="921" spans="5:5" x14ac:dyDescent="0.25">
      <c r="E921" s="33"/>
    </row>
    <row r="922" spans="5:5" x14ac:dyDescent="0.25">
      <c r="E922" s="33"/>
    </row>
    <row r="923" spans="5:5" x14ac:dyDescent="0.25">
      <c r="E923" s="33"/>
    </row>
    <row r="924" spans="5:5" x14ac:dyDescent="0.25">
      <c r="E924" s="33"/>
    </row>
    <row r="925" spans="5:5" x14ac:dyDescent="0.25">
      <c r="E925" s="33"/>
    </row>
    <row r="926" spans="5:5" x14ac:dyDescent="0.25">
      <c r="E926" s="33"/>
    </row>
    <row r="927" spans="5:5" x14ac:dyDescent="0.25">
      <c r="E927" s="33"/>
    </row>
    <row r="928" spans="5:5" x14ac:dyDescent="0.25">
      <c r="E928" s="33"/>
    </row>
    <row r="929" spans="5:5" x14ac:dyDescent="0.25">
      <c r="E929" s="33"/>
    </row>
    <row r="930" spans="5:5" x14ac:dyDescent="0.25">
      <c r="E930" s="33"/>
    </row>
    <row r="931" spans="5:5" x14ac:dyDescent="0.25">
      <c r="E931" s="33"/>
    </row>
    <row r="932" spans="5:5" x14ac:dyDescent="0.25">
      <c r="E932" s="33"/>
    </row>
    <row r="933" spans="5:5" x14ac:dyDescent="0.25">
      <c r="E933" s="33"/>
    </row>
    <row r="934" spans="5:5" x14ac:dyDescent="0.25">
      <c r="E934" s="33"/>
    </row>
    <row r="935" spans="5:5" x14ac:dyDescent="0.25">
      <c r="E935" s="33"/>
    </row>
    <row r="936" spans="5:5" x14ac:dyDescent="0.25">
      <c r="E936" s="33"/>
    </row>
    <row r="937" spans="5:5" x14ac:dyDescent="0.25">
      <c r="E937" s="33"/>
    </row>
    <row r="938" spans="5:5" x14ac:dyDescent="0.25">
      <c r="E938" s="33"/>
    </row>
    <row r="939" spans="5:5" x14ac:dyDescent="0.25">
      <c r="E939" s="33"/>
    </row>
    <row r="940" spans="5:5" x14ac:dyDescent="0.25">
      <c r="E940" s="33"/>
    </row>
    <row r="941" spans="5:5" x14ac:dyDescent="0.25">
      <c r="E941" s="33"/>
    </row>
    <row r="942" spans="5:5" x14ac:dyDescent="0.25">
      <c r="E942" s="33"/>
    </row>
    <row r="943" spans="5:5" x14ac:dyDescent="0.25">
      <c r="E943" s="33"/>
    </row>
    <row r="944" spans="5:5" x14ac:dyDescent="0.25">
      <c r="E944" s="33"/>
    </row>
    <row r="945" spans="5:5" x14ac:dyDescent="0.25">
      <c r="E945" s="33"/>
    </row>
    <row r="946" spans="5:5" x14ac:dyDescent="0.25">
      <c r="E946" s="33"/>
    </row>
    <row r="947" spans="5:5" x14ac:dyDescent="0.25">
      <c r="E947" s="33"/>
    </row>
    <row r="948" spans="5:5" x14ac:dyDescent="0.25">
      <c r="E948" s="33"/>
    </row>
    <row r="949" spans="5:5" x14ac:dyDescent="0.25">
      <c r="E949" s="33"/>
    </row>
    <row r="950" spans="5:5" x14ac:dyDescent="0.25">
      <c r="E950" s="33"/>
    </row>
    <row r="951" spans="5:5" x14ac:dyDescent="0.25">
      <c r="E951" s="33"/>
    </row>
    <row r="952" spans="5:5" x14ac:dyDescent="0.25">
      <c r="E952" s="33"/>
    </row>
    <row r="953" spans="5:5" x14ac:dyDescent="0.25">
      <c r="E953" s="33"/>
    </row>
    <row r="954" spans="5:5" x14ac:dyDescent="0.25">
      <c r="E954" s="33"/>
    </row>
    <row r="955" spans="5:5" x14ac:dyDescent="0.25">
      <c r="E955" s="33"/>
    </row>
    <row r="956" spans="5:5" x14ac:dyDescent="0.25">
      <c r="E956" s="33"/>
    </row>
    <row r="957" spans="5:5" x14ac:dyDescent="0.25">
      <c r="E957" s="33"/>
    </row>
    <row r="958" spans="5:5" x14ac:dyDescent="0.25">
      <c r="E958" s="33"/>
    </row>
    <row r="959" spans="5:5" x14ac:dyDescent="0.25">
      <c r="E959" s="33"/>
    </row>
    <row r="960" spans="5:5" x14ac:dyDescent="0.25">
      <c r="E960" s="33"/>
    </row>
    <row r="961" spans="5:5" x14ac:dyDescent="0.25">
      <c r="E961" s="33"/>
    </row>
    <row r="962" spans="5:5" x14ac:dyDescent="0.25">
      <c r="E962" s="33"/>
    </row>
    <row r="963" spans="5:5" x14ac:dyDescent="0.25">
      <c r="E963" s="33"/>
    </row>
    <row r="964" spans="5:5" x14ac:dyDescent="0.25">
      <c r="E964" s="33"/>
    </row>
    <row r="965" spans="5:5" x14ac:dyDescent="0.25">
      <c r="E965" s="33"/>
    </row>
    <row r="966" spans="5:5" x14ac:dyDescent="0.25">
      <c r="E966" s="33"/>
    </row>
    <row r="967" spans="5:5" x14ac:dyDescent="0.25">
      <c r="E967" s="33"/>
    </row>
    <row r="968" spans="5:5" x14ac:dyDescent="0.25">
      <c r="E968" s="33"/>
    </row>
    <row r="969" spans="5:5" x14ac:dyDescent="0.25">
      <c r="E969" s="33"/>
    </row>
    <row r="970" spans="5:5" x14ac:dyDescent="0.25">
      <c r="E970" s="33"/>
    </row>
    <row r="971" spans="5:5" x14ac:dyDescent="0.25">
      <c r="E971" s="33"/>
    </row>
    <row r="972" spans="5:5" x14ac:dyDescent="0.25">
      <c r="E972" s="33"/>
    </row>
    <row r="973" spans="5:5" x14ac:dyDescent="0.25">
      <c r="E973" s="33"/>
    </row>
    <row r="974" spans="5:5" x14ac:dyDescent="0.25">
      <c r="E974" s="33"/>
    </row>
    <row r="975" spans="5:5" x14ac:dyDescent="0.25">
      <c r="E975" s="33"/>
    </row>
    <row r="976" spans="5:5" x14ac:dyDescent="0.25">
      <c r="E976" s="33"/>
    </row>
    <row r="977" spans="5:5" x14ac:dyDescent="0.25">
      <c r="E977" s="33"/>
    </row>
    <row r="978" spans="5:5" x14ac:dyDescent="0.25">
      <c r="E978" s="33"/>
    </row>
    <row r="979" spans="5:5" x14ac:dyDescent="0.25">
      <c r="E979" s="33"/>
    </row>
    <row r="980" spans="5:5" x14ac:dyDescent="0.25">
      <c r="E980" s="33"/>
    </row>
    <row r="981" spans="5:5" x14ac:dyDescent="0.25">
      <c r="E981" s="33"/>
    </row>
    <row r="982" spans="5:5" x14ac:dyDescent="0.25">
      <c r="E982" s="33"/>
    </row>
    <row r="983" spans="5:5" x14ac:dyDescent="0.25">
      <c r="E983" s="33"/>
    </row>
    <row r="984" spans="5:5" x14ac:dyDescent="0.25">
      <c r="E984" s="33"/>
    </row>
    <row r="985" spans="5:5" x14ac:dyDescent="0.25">
      <c r="E985" s="33"/>
    </row>
    <row r="986" spans="5:5" x14ac:dyDescent="0.25">
      <c r="E986" s="33"/>
    </row>
    <row r="987" spans="5:5" x14ac:dyDescent="0.25">
      <c r="E987" s="33"/>
    </row>
    <row r="988" spans="5:5" x14ac:dyDescent="0.25">
      <c r="E988" s="33"/>
    </row>
    <row r="989" spans="5:5" x14ac:dyDescent="0.25">
      <c r="E989" s="33"/>
    </row>
    <row r="990" spans="5:5" x14ac:dyDescent="0.25">
      <c r="E990" s="33"/>
    </row>
    <row r="991" spans="5:5" x14ac:dyDescent="0.25">
      <c r="E991" s="33"/>
    </row>
    <row r="992" spans="5:5" x14ac:dyDescent="0.25">
      <c r="E992" s="33"/>
    </row>
    <row r="993" spans="5:5" x14ac:dyDescent="0.25">
      <c r="E993" s="33"/>
    </row>
    <row r="994" spans="5:5" x14ac:dyDescent="0.25">
      <c r="E994" s="33"/>
    </row>
    <row r="995" spans="5:5" x14ac:dyDescent="0.25">
      <c r="E995" s="33"/>
    </row>
    <row r="996" spans="5:5" x14ac:dyDescent="0.25">
      <c r="E996" s="33"/>
    </row>
    <row r="997" spans="5:5" x14ac:dyDescent="0.25">
      <c r="E997" s="33"/>
    </row>
    <row r="998" spans="5:5" x14ac:dyDescent="0.25">
      <c r="E998" s="33"/>
    </row>
    <row r="999" spans="5:5" x14ac:dyDescent="0.25">
      <c r="E999" s="33"/>
    </row>
    <row r="1000" spans="5:5" x14ac:dyDescent="0.25">
      <c r="E1000" s="33"/>
    </row>
    <row r="1001" spans="5:5" x14ac:dyDescent="0.25">
      <c r="E1001" s="33"/>
    </row>
    <row r="1002" spans="5:5" x14ac:dyDescent="0.25">
      <c r="E1002" s="33"/>
    </row>
    <row r="1003" spans="5:5" x14ac:dyDescent="0.25">
      <c r="E1003" s="33"/>
    </row>
    <row r="1004" spans="5:5" x14ac:dyDescent="0.25">
      <c r="E1004" s="33"/>
    </row>
    <row r="1005" spans="5:5" x14ac:dyDescent="0.25">
      <c r="E1005" s="33"/>
    </row>
    <row r="1006" spans="5:5" x14ac:dyDescent="0.25">
      <c r="E1006" s="33"/>
    </row>
    <row r="1007" spans="5:5" x14ac:dyDescent="0.25">
      <c r="E1007" s="33"/>
    </row>
    <row r="1008" spans="5:5" x14ac:dyDescent="0.25">
      <c r="E1008" s="33"/>
    </row>
    <row r="1009" spans="5:5" x14ac:dyDescent="0.25">
      <c r="E1009" s="33"/>
    </row>
    <row r="1010" spans="5:5" x14ac:dyDescent="0.25">
      <c r="E1010" s="33"/>
    </row>
    <row r="1011" spans="5:5" x14ac:dyDescent="0.25">
      <c r="E1011" s="33"/>
    </row>
    <row r="1012" spans="5:5" x14ac:dyDescent="0.25">
      <c r="E1012" s="33"/>
    </row>
    <row r="1013" spans="5:5" x14ac:dyDescent="0.25">
      <c r="E1013" s="33"/>
    </row>
    <row r="1014" spans="5:5" x14ac:dyDescent="0.25">
      <c r="E1014" s="33"/>
    </row>
    <row r="1015" spans="5:5" x14ac:dyDescent="0.25">
      <c r="E1015" s="33"/>
    </row>
    <row r="1016" spans="5:5" x14ac:dyDescent="0.25">
      <c r="E1016" s="33"/>
    </row>
    <row r="1017" spans="5:5" x14ac:dyDescent="0.25">
      <c r="E1017" s="33"/>
    </row>
    <row r="1018" spans="5:5" x14ac:dyDescent="0.25">
      <c r="E1018" s="33"/>
    </row>
    <row r="1019" spans="5:5" x14ac:dyDescent="0.25">
      <c r="E1019" s="33"/>
    </row>
    <row r="1020" spans="5:5" x14ac:dyDescent="0.25">
      <c r="E1020" s="33"/>
    </row>
    <row r="1021" spans="5:5" x14ac:dyDescent="0.25">
      <c r="E1021" s="33"/>
    </row>
    <row r="1022" spans="5:5" x14ac:dyDescent="0.25">
      <c r="E1022" s="33"/>
    </row>
    <row r="1023" spans="5:5" x14ac:dyDescent="0.25">
      <c r="E1023" s="33"/>
    </row>
    <row r="1024" spans="5:5" x14ac:dyDescent="0.25">
      <c r="E1024" s="33"/>
    </row>
    <row r="1025" spans="5:5" x14ac:dyDescent="0.25">
      <c r="E1025" s="33"/>
    </row>
    <row r="1026" spans="5:5" x14ac:dyDescent="0.25">
      <c r="E1026" s="33"/>
    </row>
    <row r="1027" spans="5:5" x14ac:dyDescent="0.25">
      <c r="E1027" s="33"/>
    </row>
    <row r="1028" spans="5:5" x14ac:dyDescent="0.25">
      <c r="E1028" s="33"/>
    </row>
    <row r="1029" spans="5:5" x14ac:dyDescent="0.25">
      <c r="E1029" s="33"/>
    </row>
    <row r="1030" spans="5:5" x14ac:dyDescent="0.25">
      <c r="E1030" s="33"/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8" customWidth="1"/>
    <col min="2" max="2" width="11.42578125" style="18"/>
    <col min="3" max="3" width="23.28515625" style="18" customWidth="1"/>
    <col min="4" max="6" width="11.42578125" style="18"/>
    <col min="7" max="7" width="22.7109375" style="18" customWidth="1"/>
    <col min="8" max="8" width="23.7109375" style="18" customWidth="1"/>
    <col min="9" max="14" width="11.42578125" style="18"/>
    <col min="15" max="15" width="9" style="18" bestFit="1" customWidth="1"/>
    <col min="16" max="16" width="16.28515625" style="18" bestFit="1" customWidth="1"/>
    <col min="17" max="17" width="11.42578125" style="18"/>
    <col min="20" max="16384" width="11.42578125" style="18"/>
  </cols>
  <sheetData>
    <row r="1" spans="1:19" x14ac:dyDescent="0.25">
      <c r="A1" s="18">
        <v>2010</v>
      </c>
      <c r="B1" s="19" t="s">
        <v>6</v>
      </c>
      <c r="C1" s="18" t="s">
        <v>15047</v>
      </c>
      <c r="G1" s="18">
        <v>29500958</v>
      </c>
      <c r="H1" s="18" t="s">
        <v>15048</v>
      </c>
      <c r="I1" s="18" t="s">
        <v>15049</v>
      </c>
      <c r="O1" s="18" t="s">
        <v>15050</v>
      </c>
      <c r="P1" s="18" t="s">
        <v>15051</v>
      </c>
      <c r="R1" s="39" t="s">
        <v>34</v>
      </c>
      <c r="S1" s="44" t="s">
        <v>15286</v>
      </c>
    </row>
    <row r="2" spans="1:19" x14ac:dyDescent="0.25">
      <c r="B2" s="19"/>
      <c r="G2" s="18">
        <v>29500897</v>
      </c>
      <c r="H2" s="18" t="s">
        <v>15052</v>
      </c>
      <c r="I2" s="18" t="s">
        <v>15049</v>
      </c>
      <c r="O2" s="20">
        <v>32000028</v>
      </c>
      <c r="P2" s="20">
        <v>2040</v>
      </c>
      <c r="R2" s="39">
        <v>23000020</v>
      </c>
      <c r="S2" s="44" t="s">
        <v>74</v>
      </c>
    </row>
    <row r="3" spans="1:19" x14ac:dyDescent="0.25">
      <c r="A3" s="18">
        <v>1200</v>
      </c>
      <c r="B3" s="18" t="s">
        <v>6</v>
      </c>
      <c r="G3" s="18">
        <v>29501026</v>
      </c>
      <c r="H3" s="18" t="s">
        <v>1173</v>
      </c>
      <c r="I3" s="18" t="s">
        <v>15049</v>
      </c>
      <c r="O3" s="20">
        <v>32000020</v>
      </c>
      <c r="P3" s="20">
        <v>3010</v>
      </c>
      <c r="R3" s="39">
        <v>23000052</v>
      </c>
      <c r="S3" s="44" t="s">
        <v>74</v>
      </c>
    </row>
    <row r="4" spans="1:19" x14ac:dyDescent="0.25">
      <c r="A4" s="18">
        <v>1400</v>
      </c>
      <c r="B4" s="18" t="s">
        <v>6</v>
      </c>
      <c r="G4" s="18">
        <v>29501041</v>
      </c>
      <c r="H4" s="18" t="s">
        <v>1197</v>
      </c>
      <c r="I4" s="18" t="s">
        <v>15049</v>
      </c>
      <c r="O4" s="20">
        <v>29500949</v>
      </c>
      <c r="P4" s="20">
        <v>3010</v>
      </c>
      <c r="R4" s="40">
        <v>23000103</v>
      </c>
      <c r="S4" s="45" t="s">
        <v>15096</v>
      </c>
    </row>
    <row r="5" spans="1:19" x14ac:dyDescent="0.25">
      <c r="A5" s="18">
        <v>2020</v>
      </c>
      <c r="B5" s="19" t="s">
        <v>6</v>
      </c>
      <c r="C5" s="18" t="s">
        <v>14991</v>
      </c>
      <c r="G5" s="18">
        <v>29500959</v>
      </c>
      <c r="H5" s="18" t="s">
        <v>1144</v>
      </c>
      <c r="I5" s="18" t="s">
        <v>15049</v>
      </c>
      <c r="O5" s="20">
        <v>29501056</v>
      </c>
      <c r="P5" s="20">
        <v>3010</v>
      </c>
      <c r="R5" s="39">
        <v>23000188</v>
      </c>
      <c r="S5" s="44" t="s">
        <v>372</v>
      </c>
    </row>
    <row r="6" spans="1:19" x14ac:dyDescent="0.25">
      <c r="A6" s="18">
        <v>2030</v>
      </c>
      <c r="B6" s="19" t="s">
        <v>6</v>
      </c>
      <c r="C6" s="18" t="s">
        <v>14992</v>
      </c>
      <c r="G6" s="18">
        <v>29500915</v>
      </c>
      <c r="H6" s="18" t="s">
        <v>1108</v>
      </c>
      <c r="I6" s="18" t="s">
        <v>15049</v>
      </c>
      <c r="O6" s="20">
        <v>32000059</v>
      </c>
      <c r="P6" s="20">
        <v>3010</v>
      </c>
      <c r="R6" s="40">
        <v>23000198</v>
      </c>
      <c r="S6" s="45" t="s">
        <v>372</v>
      </c>
    </row>
    <row r="7" spans="1:19" x14ac:dyDescent="0.25">
      <c r="A7" s="18">
        <v>2040</v>
      </c>
      <c r="B7" s="19" t="s">
        <v>6</v>
      </c>
      <c r="C7" s="18" t="s">
        <v>14984</v>
      </c>
      <c r="G7" s="18">
        <v>29501050</v>
      </c>
      <c r="H7" s="18" t="s">
        <v>15053</v>
      </c>
      <c r="I7" s="18" t="s">
        <v>15049</v>
      </c>
      <c r="O7" s="20">
        <v>32000042</v>
      </c>
      <c r="P7" s="20">
        <v>3010</v>
      </c>
      <c r="R7" s="39">
        <v>23000206</v>
      </c>
      <c r="S7" s="44" t="s">
        <v>8</v>
      </c>
    </row>
    <row r="8" spans="1:19" x14ac:dyDescent="0.25">
      <c r="A8" s="18">
        <v>2050</v>
      </c>
      <c r="B8" s="19" t="s">
        <v>6</v>
      </c>
      <c r="C8" s="18" t="s">
        <v>14985</v>
      </c>
      <c r="G8" s="18">
        <v>49500175</v>
      </c>
      <c r="H8" s="18" t="s">
        <v>15054</v>
      </c>
      <c r="I8" s="18" t="s">
        <v>15049</v>
      </c>
      <c r="O8" s="20">
        <v>29500948</v>
      </c>
      <c r="P8" s="20">
        <v>3010</v>
      </c>
      <c r="R8" s="40">
        <v>23000512</v>
      </c>
      <c r="S8" s="45" t="s">
        <v>74</v>
      </c>
    </row>
    <row r="9" spans="1:19" x14ac:dyDescent="0.25">
      <c r="A9" s="18">
        <v>2060</v>
      </c>
      <c r="B9" s="19" t="s">
        <v>6</v>
      </c>
      <c r="C9" s="18" t="s">
        <v>14998</v>
      </c>
      <c r="G9" s="18">
        <v>29500903</v>
      </c>
      <c r="H9" s="18" t="s">
        <v>1151</v>
      </c>
      <c r="I9" s="18" t="s">
        <v>15049</v>
      </c>
      <c r="O9" s="20">
        <v>32000028</v>
      </c>
      <c r="P9" s="20">
        <v>3010</v>
      </c>
      <c r="R9" s="39">
        <v>23000532</v>
      </c>
      <c r="S9" s="44" t="s">
        <v>15093</v>
      </c>
    </row>
    <row r="10" spans="1:19" x14ac:dyDescent="0.25">
      <c r="A10" s="18">
        <v>2070</v>
      </c>
      <c r="B10" s="19" t="s">
        <v>6</v>
      </c>
      <c r="C10" s="18" t="s">
        <v>14994</v>
      </c>
      <c r="G10" s="18">
        <v>29500966</v>
      </c>
      <c r="H10" s="18" t="s">
        <v>15055</v>
      </c>
      <c r="I10" s="18" t="s">
        <v>15049</v>
      </c>
      <c r="O10" s="20">
        <v>24000413</v>
      </c>
      <c r="P10" s="20">
        <v>3010</v>
      </c>
      <c r="R10" s="40">
        <v>23000584</v>
      </c>
      <c r="S10" s="45" t="s">
        <v>140</v>
      </c>
    </row>
    <row r="11" spans="1:19" x14ac:dyDescent="0.25">
      <c r="A11" s="18">
        <v>2080</v>
      </c>
      <c r="B11" s="19" t="s">
        <v>6</v>
      </c>
      <c r="C11" s="18" t="s">
        <v>14995</v>
      </c>
      <c r="G11" s="18">
        <v>29500482</v>
      </c>
      <c r="H11" s="18" t="s">
        <v>15056</v>
      </c>
      <c r="I11" s="18" t="s">
        <v>15049</v>
      </c>
      <c r="O11" s="20">
        <v>32000049</v>
      </c>
      <c r="P11" s="20">
        <v>3020</v>
      </c>
      <c r="R11" s="39">
        <v>23500062</v>
      </c>
      <c r="S11" s="45" t="s">
        <v>376</v>
      </c>
    </row>
    <row r="12" spans="1:19" x14ac:dyDescent="0.25">
      <c r="A12" s="18">
        <v>2090</v>
      </c>
      <c r="B12" s="19" t="s">
        <v>6</v>
      </c>
      <c r="C12" s="18" t="s">
        <v>14997</v>
      </c>
      <c r="G12" s="18">
        <v>29500894</v>
      </c>
      <c r="H12" s="18" t="s">
        <v>1087</v>
      </c>
      <c r="I12" s="18" t="s">
        <v>15057</v>
      </c>
      <c r="O12" s="20">
        <v>32000106</v>
      </c>
      <c r="P12" s="20">
        <v>3020</v>
      </c>
      <c r="R12" s="40">
        <v>23500273</v>
      </c>
      <c r="S12" s="45" t="s">
        <v>15096</v>
      </c>
    </row>
    <row r="13" spans="1:19" x14ac:dyDescent="0.25">
      <c r="A13" s="18">
        <v>2100</v>
      </c>
      <c r="B13" s="19" t="s">
        <v>6</v>
      </c>
      <c r="C13" s="18" t="s">
        <v>15058</v>
      </c>
      <c r="G13" s="18">
        <v>29500895</v>
      </c>
      <c r="H13" s="18" t="s">
        <v>15059</v>
      </c>
      <c r="I13" s="18" t="s">
        <v>15060</v>
      </c>
      <c r="O13" s="20">
        <v>47000848</v>
      </c>
      <c r="P13" s="20">
        <v>3030</v>
      </c>
      <c r="R13" s="39">
        <v>23500285</v>
      </c>
      <c r="S13" s="44" t="s">
        <v>8</v>
      </c>
    </row>
    <row r="14" spans="1:19" x14ac:dyDescent="0.25">
      <c r="A14" s="18">
        <v>3010</v>
      </c>
      <c r="B14" s="19" t="s">
        <v>6</v>
      </c>
      <c r="C14" s="18" t="s">
        <v>14965</v>
      </c>
      <c r="G14" s="18">
        <v>29500957</v>
      </c>
      <c r="H14" s="18" t="s">
        <v>15061</v>
      </c>
      <c r="I14" s="18" t="s">
        <v>15057</v>
      </c>
      <c r="O14" s="20">
        <v>29500918</v>
      </c>
      <c r="P14" s="20">
        <v>3030</v>
      </c>
      <c r="R14" s="40">
        <v>23500286</v>
      </c>
      <c r="S14" s="45" t="s">
        <v>63</v>
      </c>
    </row>
    <row r="15" spans="1:19" x14ac:dyDescent="0.25">
      <c r="A15" s="18">
        <v>3020</v>
      </c>
      <c r="B15" s="19" t="s">
        <v>6</v>
      </c>
      <c r="C15" s="18" t="s">
        <v>14967</v>
      </c>
      <c r="G15" s="18">
        <v>29500893</v>
      </c>
      <c r="H15" s="18" t="s">
        <v>15062</v>
      </c>
      <c r="I15" s="18" t="s">
        <v>15057</v>
      </c>
      <c r="O15" s="20">
        <v>29501021</v>
      </c>
      <c r="P15" s="20">
        <v>3040</v>
      </c>
      <c r="R15" s="40">
        <v>23500290</v>
      </c>
      <c r="S15" s="45" t="s">
        <v>41</v>
      </c>
    </row>
    <row r="16" spans="1:19" x14ac:dyDescent="0.25">
      <c r="A16" s="18">
        <v>3030</v>
      </c>
      <c r="B16" s="19" t="s">
        <v>6</v>
      </c>
      <c r="C16" s="18" t="s">
        <v>14968</v>
      </c>
      <c r="G16" s="18">
        <v>29500909</v>
      </c>
      <c r="H16" s="18" t="s">
        <v>15063</v>
      </c>
      <c r="I16" s="18" t="s">
        <v>15064</v>
      </c>
      <c r="O16" s="20">
        <v>32000013</v>
      </c>
      <c r="P16" s="20">
        <v>3040</v>
      </c>
      <c r="R16" s="39">
        <v>23500351</v>
      </c>
      <c r="S16" s="44" t="s">
        <v>63</v>
      </c>
    </row>
    <row r="17" spans="1:20" x14ac:dyDescent="0.25">
      <c r="A17" s="18">
        <v>3040</v>
      </c>
      <c r="B17" s="19" t="s">
        <v>6</v>
      </c>
      <c r="C17" s="18" t="s">
        <v>14969</v>
      </c>
      <c r="G17" s="18">
        <v>29500908</v>
      </c>
      <c r="H17" s="18" t="s">
        <v>15065</v>
      </c>
      <c r="I17" s="18" t="s">
        <v>15064</v>
      </c>
      <c r="O17" s="20">
        <v>31000202</v>
      </c>
      <c r="P17" s="20">
        <v>3040</v>
      </c>
      <c r="R17" s="39">
        <v>23500368</v>
      </c>
      <c r="S17" s="44" t="s">
        <v>74</v>
      </c>
    </row>
    <row r="18" spans="1:20" x14ac:dyDescent="0.25">
      <c r="A18" s="18">
        <v>3050</v>
      </c>
      <c r="B18" s="19" t="s">
        <v>6</v>
      </c>
      <c r="C18" s="18" t="s">
        <v>15066</v>
      </c>
      <c r="G18" s="18">
        <v>29500891</v>
      </c>
      <c r="H18" s="18" t="s">
        <v>15067</v>
      </c>
      <c r="I18" s="18" t="s">
        <v>15064</v>
      </c>
      <c r="O18" s="20">
        <v>31000207</v>
      </c>
      <c r="P18" s="20">
        <v>3040</v>
      </c>
      <c r="R18" s="40">
        <v>23500374</v>
      </c>
      <c r="S18" s="45" t="s">
        <v>74</v>
      </c>
    </row>
    <row r="19" spans="1:20" x14ac:dyDescent="0.25">
      <c r="A19" s="18">
        <v>3100</v>
      </c>
      <c r="B19" s="19" t="s">
        <v>6</v>
      </c>
      <c r="C19" s="18" t="s">
        <v>14970</v>
      </c>
      <c r="G19" s="18">
        <v>29501013</v>
      </c>
      <c r="H19" s="18" t="s">
        <v>15068</v>
      </c>
      <c r="I19" s="18" t="s">
        <v>15064</v>
      </c>
      <c r="O19" s="20">
        <v>29501052</v>
      </c>
      <c r="P19" s="20">
        <v>3050</v>
      </c>
      <c r="R19" s="40">
        <v>23500428</v>
      </c>
      <c r="S19" s="45" t="s">
        <v>63</v>
      </c>
    </row>
    <row r="20" spans="1:20" x14ac:dyDescent="0.25">
      <c r="A20" s="18">
        <v>3110</v>
      </c>
      <c r="B20" s="19" t="s">
        <v>6</v>
      </c>
      <c r="C20" s="18" t="s">
        <v>14972</v>
      </c>
      <c r="G20" s="18">
        <v>29501031</v>
      </c>
      <c r="H20" s="18" t="s">
        <v>15069</v>
      </c>
      <c r="I20" s="18" t="s">
        <v>15064</v>
      </c>
      <c r="O20" s="20">
        <v>29500480</v>
      </c>
      <c r="P20" s="20">
        <v>3050</v>
      </c>
      <c r="R20" s="39">
        <v>24000493</v>
      </c>
      <c r="S20" s="44">
        <v>3010</v>
      </c>
    </row>
    <row r="21" spans="1:20" x14ac:dyDescent="0.25">
      <c r="A21" s="18">
        <v>3120</v>
      </c>
      <c r="B21" s="19" t="s">
        <v>6</v>
      </c>
      <c r="C21" s="18" t="s">
        <v>15070</v>
      </c>
      <c r="G21" s="18">
        <v>29500900</v>
      </c>
      <c r="H21" s="18" t="s">
        <v>15071</v>
      </c>
      <c r="I21" s="18" t="s">
        <v>15064</v>
      </c>
      <c r="O21" s="20">
        <v>29500929</v>
      </c>
      <c r="P21" s="20">
        <v>3050</v>
      </c>
      <c r="R21" s="40">
        <v>29500477</v>
      </c>
      <c r="S21" s="45" t="s">
        <v>15138</v>
      </c>
    </row>
    <row r="22" spans="1:20" x14ac:dyDescent="0.25">
      <c r="A22" s="18">
        <v>3130</v>
      </c>
      <c r="B22" s="19" t="s">
        <v>6</v>
      </c>
      <c r="C22" s="18" t="s">
        <v>15072</v>
      </c>
      <c r="G22" s="18">
        <v>29500904</v>
      </c>
      <c r="H22" s="18" t="s">
        <v>15073</v>
      </c>
      <c r="I22" s="18" t="s">
        <v>15064</v>
      </c>
      <c r="O22" s="20">
        <v>29500593</v>
      </c>
      <c r="P22" s="20">
        <v>3100</v>
      </c>
      <c r="R22" s="39">
        <v>29500480</v>
      </c>
      <c r="S22" s="44" t="s">
        <v>41</v>
      </c>
    </row>
    <row r="23" spans="1:20" x14ac:dyDescent="0.25">
      <c r="A23" s="18">
        <v>5002</v>
      </c>
      <c r="B23" s="19" t="s">
        <v>7</v>
      </c>
      <c r="C23" s="18" t="s">
        <v>15074</v>
      </c>
      <c r="G23" s="18">
        <v>29500887</v>
      </c>
      <c r="H23" s="18" t="s">
        <v>1082</v>
      </c>
      <c r="I23" s="18" t="s">
        <v>15064</v>
      </c>
      <c r="O23" s="20">
        <v>29900003</v>
      </c>
      <c r="P23" s="20">
        <v>3110</v>
      </c>
      <c r="R23" s="40">
        <v>29500481</v>
      </c>
      <c r="S23" s="45" t="s">
        <v>15078</v>
      </c>
    </row>
    <row r="24" spans="1:20" x14ac:dyDescent="0.25">
      <c r="A24" s="18">
        <v>5003</v>
      </c>
      <c r="B24" s="19" t="s">
        <v>8</v>
      </c>
      <c r="C24" s="18" t="s">
        <v>15075</v>
      </c>
      <c r="G24" s="18">
        <v>29500896</v>
      </c>
      <c r="H24" s="18" t="s">
        <v>15076</v>
      </c>
      <c r="I24" s="18" t="s">
        <v>15077</v>
      </c>
      <c r="O24" s="20">
        <v>49500205</v>
      </c>
      <c r="P24" s="20">
        <v>5009</v>
      </c>
      <c r="R24" s="39">
        <v>29500482</v>
      </c>
      <c r="S24" s="45" t="s">
        <v>9</v>
      </c>
      <c r="T24" s="10"/>
    </row>
    <row r="25" spans="1:20" x14ac:dyDescent="0.25">
      <c r="A25" s="18">
        <v>5004</v>
      </c>
      <c r="B25" s="19" t="s">
        <v>8</v>
      </c>
      <c r="C25" s="18" t="s">
        <v>15078</v>
      </c>
      <c r="G25" s="18">
        <v>29500902</v>
      </c>
      <c r="H25" s="18" t="s">
        <v>15079</v>
      </c>
      <c r="I25" s="18" t="s">
        <v>15077</v>
      </c>
      <c r="O25" s="20">
        <v>49500173</v>
      </c>
      <c r="P25" s="20">
        <v>5031</v>
      </c>
      <c r="R25" s="40">
        <v>29500489</v>
      </c>
      <c r="S25" s="45" t="s">
        <v>15044</v>
      </c>
      <c r="T25" s="21"/>
    </row>
    <row r="26" spans="1:20" x14ac:dyDescent="0.25">
      <c r="A26" s="18">
        <v>5005</v>
      </c>
      <c r="B26" s="19" t="s">
        <v>8</v>
      </c>
      <c r="C26" s="18" t="s">
        <v>15080</v>
      </c>
      <c r="G26" s="18">
        <v>29500910</v>
      </c>
      <c r="H26" s="18" t="s">
        <v>15081</v>
      </c>
      <c r="I26" s="18" t="s">
        <v>15077</v>
      </c>
      <c r="O26" s="20">
        <v>49500039</v>
      </c>
      <c r="P26" s="20">
        <v>5031</v>
      </c>
      <c r="R26" s="39">
        <v>29500490</v>
      </c>
      <c r="S26" s="44" t="s">
        <v>56</v>
      </c>
      <c r="T26" s="10"/>
    </row>
    <row r="27" spans="1:20" x14ac:dyDescent="0.25">
      <c r="A27" s="18">
        <v>5006</v>
      </c>
      <c r="B27" s="19" t="s">
        <v>8</v>
      </c>
      <c r="C27" s="18" t="s">
        <v>15082</v>
      </c>
      <c r="G27" s="18">
        <v>29501028</v>
      </c>
      <c r="H27" s="18" t="s">
        <v>1175</v>
      </c>
      <c r="I27" s="18" t="s">
        <v>15077</v>
      </c>
      <c r="O27" s="20">
        <v>29501032</v>
      </c>
      <c r="P27" s="20">
        <v>5033</v>
      </c>
      <c r="R27" s="40">
        <v>29500498</v>
      </c>
      <c r="S27" s="44" t="s">
        <v>8</v>
      </c>
      <c r="T27" s="10"/>
    </row>
    <row r="28" spans="1:20" x14ac:dyDescent="0.25">
      <c r="A28" s="18">
        <v>5007</v>
      </c>
      <c r="B28" s="19" t="s">
        <v>8</v>
      </c>
      <c r="C28" s="18" t="s">
        <v>15083</v>
      </c>
      <c r="G28" s="18">
        <v>29501039</v>
      </c>
      <c r="H28" s="18" t="s">
        <v>1207</v>
      </c>
      <c r="I28" s="18" t="s">
        <v>15077</v>
      </c>
      <c r="O28" s="20">
        <v>29501003</v>
      </c>
      <c r="P28" s="20">
        <v>5033</v>
      </c>
      <c r="R28" s="39">
        <v>29500514</v>
      </c>
      <c r="S28" s="44" t="s">
        <v>63</v>
      </c>
      <c r="T28" s="10"/>
    </row>
    <row r="29" spans="1:20" x14ac:dyDescent="0.25">
      <c r="A29" s="18">
        <v>5009</v>
      </c>
      <c r="B29" s="19" t="s">
        <v>8</v>
      </c>
      <c r="C29" s="18" t="s">
        <v>348</v>
      </c>
      <c r="G29" s="18">
        <v>29501020</v>
      </c>
      <c r="H29" s="18" t="s">
        <v>15084</v>
      </c>
      <c r="I29" s="18" t="s">
        <v>15077</v>
      </c>
      <c r="O29" s="20">
        <v>29500967</v>
      </c>
      <c r="P29" s="20">
        <v>5135</v>
      </c>
      <c r="R29" s="40">
        <v>29500527</v>
      </c>
      <c r="S29" s="45" t="s">
        <v>8</v>
      </c>
      <c r="T29" s="10"/>
    </row>
    <row r="30" spans="1:20" x14ac:dyDescent="0.25">
      <c r="A30" s="18">
        <v>5015</v>
      </c>
      <c r="B30" s="19" t="s">
        <v>8</v>
      </c>
      <c r="C30" s="18" t="s">
        <v>15085</v>
      </c>
      <c r="G30" s="18">
        <v>29500482</v>
      </c>
      <c r="H30" s="18" t="s">
        <v>15086</v>
      </c>
      <c r="I30" s="18" t="s">
        <v>15077</v>
      </c>
      <c r="O30" s="20">
        <v>29500528</v>
      </c>
      <c r="P30" s="20">
        <v>5330</v>
      </c>
      <c r="R30" s="40">
        <v>29500528</v>
      </c>
      <c r="S30" s="45" t="s">
        <v>8</v>
      </c>
    </row>
    <row r="31" spans="1:20" x14ac:dyDescent="0.25">
      <c r="A31" s="18">
        <v>5018</v>
      </c>
      <c r="B31" s="19" t="s">
        <v>8</v>
      </c>
      <c r="C31" s="18" t="s">
        <v>376</v>
      </c>
      <c r="G31" s="18">
        <v>29501029</v>
      </c>
      <c r="H31" s="18" t="s">
        <v>1171</v>
      </c>
      <c r="I31" s="18" t="s">
        <v>15087</v>
      </c>
      <c r="O31" s="20">
        <v>29501086</v>
      </c>
      <c r="P31" s="20">
        <v>5330</v>
      </c>
      <c r="R31" s="39">
        <v>29500529</v>
      </c>
      <c r="S31" s="44" t="s">
        <v>88</v>
      </c>
    </row>
    <row r="32" spans="1:20" x14ac:dyDescent="0.25">
      <c r="A32" s="18">
        <v>5020</v>
      </c>
      <c r="B32" s="19" t="s">
        <v>9</v>
      </c>
      <c r="C32" s="18" t="s">
        <v>15060</v>
      </c>
      <c r="G32" s="18">
        <v>29500925</v>
      </c>
      <c r="H32" s="18" t="s">
        <v>15088</v>
      </c>
      <c r="I32" s="18" t="s">
        <v>15087</v>
      </c>
      <c r="O32" s="20">
        <v>29501053</v>
      </c>
      <c r="P32" s="20">
        <v>5330</v>
      </c>
      <c r="R32" s="40">
        <v>29500531</v>
      </c>
      <c r="S32" s="45" t="s">
        <v>41</v>
      </c>
    </row>
    <row r="33" spans="1:19" x14ac:dyDescent="0.25">
      <c r="A33" s="18">
        <v>5021</v>
      </c>
      <c r="B33" s="19" t="s">
        <v>9</v>
      </c>
      <c r="C33" s="18" t="s">
        <v>15087</v>
      </c>
      <c r="G33" s="18">
        <v>29500878</v>
      </c>
      <c r="H33" s="18" t="s">
        <v>1148</v>
      </c>
      <c r="I33" s="18" t="s">
        <v>15087</v>
      </c>
      <c r="O33" s="20">
        <v>29501022</v>
      </c>
      <c r="P33" s="20">
        <v>5330</v>
      </c>
      <c r="R33" s="39">
        <v>29500532</v>
      </c>
      <c r="S33" s="44" t="s">
        <v>15113</v>
      </c>
    </row>
    <row r="34" spans="1:19" x14ac:dyDescent="0.25">
      <c r="A34" s="18">
        <v>5022</v>
      </c>
      <c r="B34" s="19" t="s">
        <v>9</v>
      </c>
      <c r="C34" s="18" t="s">
        <v>15077</v>
      </c>
      <c r="G34" s="18">
        <v>29501005</v>
      </c>
      <c r="H34" s="18" t="s">
        <v>1157</v>
      </c>
      <c r="I34" s="18" t="s">
        <v>15087</v>
      </c>
      <c r="O34" s="20">
        <v>29500527</v>
      </c>
      <c r="P34" s="20">
        <v>5330</v>
      </c>
      <c r="R34" s="40">
        <v>29500539</v>
      </c>
      <c r="S34" s="45" t="s">
        <v>41</v>
      </c>
    </row>
    <row r="35" spans="1:19" x14ac:dyDescent="0.25">
      <c r="A35" s="18">
        <v>5023</v>
      </c>
      <c r="B35" s="19" t="s">
        <v>9</v>
      </c>
      <c r="C35" s="18" t="s">
        <v>15064</v>
      </c>
      <c r="G35" s="18">
        <v>29500886</v>
      </c>
      <c r="H35" s="18" t="s">
        <v>15089</v>
      </c>
      <c r="I35" s="18" t="s">
        <v>15087</v>
      </c>
      <c r="O35" s="20">
        <v>29501087</v>
      </c>
      <c r="P35" s="20">
        <v>5330</v>
      </c>
      <c r="R35" s="39">
        <v>29500548</v>
      </c>
      <c r="S35" s="44" t="s">
        <v>63</v>
      </c>
    </row>
    <row r="36" spans="1:19" x14ac:dyDescent="0.25">
      <c r="A36" s="18">
        <v>5029</v>
      </c>
      <c r="B36" s="19" t="s">
        <v>9</v>
      </c>
      <c r="C36" s="18" t="s">
        <v>15057</v>
      </c>
      <c r="G36" s="18">
        <v>29501030</v>
      </c>
      <c r="H36" s="18" t="s">
        <v>15090</v>
      </c>
      <c r="I36" s="18" t="s">
        <v>15087</v>
      </c>
      <c r="O36" s="22">
        <v>29500498</v>
      </c>
      <c r="P36" s="20">
        <v>5330</v>
      </c>
      <c r="R36" s="39">
        <v>29500565</v>
      </c>
      <c r="S36" s="44" t="s">
        <v>8</v>
      </c>
    </row>
    <row r="37" spans="1:19" x14ac:dyDescent="0.25">
      <c r="A37" s="18">
        <v>5030</v>
      </c>
      <c r="B37" s="19" t="s">
        <v>7</v>
      </c>
      <c r="C37" s="18" t="s">
        <v>15091</v>
      </c>
      <c r="G37" s="18">
        <v>29500906</v>
      </c>
      <c r="H37" s="18" t="s">
        <v>15092</v>
      </c>
      <c r="I37" s="18" t="s">
        <v>15087</v>
      </c>
      <c r="O37" s="20">
        <v>29500489</v>
      </c>
      <c r="P37" s="20">
        <v>5330</v>
      </c>
      <c r="R37" s="40">
        <v>29500593</v>
      </c>
      <c r="S37" s="45" t="s">
        <v>8</v>
      </c>
    </row>
    <row r="38" spans="1:19" x14ac:dyDescent="0.25">
      <c r="A38" s="18">
        <v>5030</v>
      </c>
      <c r="B38" s="19" t="s">
        <v>8</v>
      </c>
      <c r="C38" s="18" t="s">
        <v>15093</v>
      </c>
      <c r="G38" s="18">
        <v>29501009</v>
      </c>
      <c r="H38" s="18" t="s">
        <v>15094</v>
      </c>
      <c r="I38" s="18" t="s">
        <v>15087</v>
      </c>
      <c r="O38" s="20">
        <v>32100108</v>
      </c>
      <c r="P38" s="20">
        <v>5330</v>
      </c>
      <c r="R38" s="39">
        <v>29500594</v>
      </c>
      <c r="S38" s="44" t="s">
        <v>376</v>
      </c>
    </row>
    <row r="39" spans="1:19" x14ac:dyDescent="0.25">
      <c r="A39" s="18">
        <v>5030</v>
      </c>
      <c r="B39" s="19" t="s">
        <v>8</v>
      </c>
      <c r="C39" s="18" t="s">
        <v>15095</v>
      </c>
      <c r="G39" s="18">
        <v>29500885</v>
      </c>
      <c r="H39" s="18" t="s">
        <v>270</v>
      </c>
      <c r="I39" s="18" t="s">
        <v>15087</v>
      </c>
      <c r="O39" s="20">
        <v>49900002</v>
      </c>
      <c r="P39" s="20" t="s">
        <v>15096</v>
      </c>
      <c r="R39" s="40">
        <v>29500598</v>
      </c>
      <c r="S39" s="45" t="s">
        <v>41</v>
      </c>
    </row>
    <row r="40" spans="1:19" x14ac:dyDescent="0.25">
      <c r="A40" s="18">
        <v>5031</v>
      </c>
      <c r="B40" s="19" t="s">
        <v>7</v>
      </c>
      <c r="C40" s="18" t="s">
        <v>15097</v>
      </c>
      <c r="G40" s="18">
        <v>29500952</v>
      </c>
      <c r="H40" s="18" t="s">
        <v>222</v>
      </c>
      <c r="I40" s="18" t="s">
        <v>15087</v>
      </c>
      <c r="O40" s="20">
        <v>49900001</v>
      </c>
      <c r="P40" s="20" t="s">
        <v>15096</v>
      </c>
      <c r="R40" s="40">
        <v>29500599</v>
      </c>
      <c r="S40" s="45" t="s">
        <v>63</v>
      </c>
    </row>
    <row r="41" spans="1:19" x14ac:dyDescent="0.25">
      <c r="A41" s="18">
        <v>5032</v>
      </c>
      <c r="B41" s="19" t="s">
        <v>8</v>
      </c>
      <c r="C41" s="18" t="s">
        <v>15098</v>
      </c>
      <c r="G41" s="18">
        <v>29500892</v>
      </c>
      <c r="H41" s="18" t="s">
        <v>15099</v>
      </c>
      <c r="I41" s="18" t="s">
        <v>15060</v>
      </c>
      <c r="O41" s="20">
        <v>29500776</v>
      </c>
      <c r="P41" s="20" t="s">
        <v>15096</v>
      </c>
      <c r="R41" s="39">
        <v>29500602</v>
      </c>
      <c r="S41" s="44" t="s">
        <v>63</v>
      </c>
    </row>
    <row r="42" spans="1:19" x14ac:dyDescent="0.25">
      <c r="A42" s="18">
        <v>5033</v>
      </c>
      <c r="B42" s="19" t="s">
        <v>8</v>
      </c>
      <c r="C42" s="18" t="s">
        <v>37</v>
      </c>
      <c r="G42" s="18">
        <v>29501023</v>
      </c>
      <c r="H42" s="18" t="s">
        <v>1181</v>
      </c>
      <c r="I42" s="18" t="s">
        <v>15060</v>
      </c>
      <c r="O42" s="20">
        <v>23500273</v>
      </c>
      <c r="P42" s="20" t="s">
        <v>15096</v>
      </c>
      <c r="R42" s="39">
        <v>29500605</v>
      </c>
      <c r="S42" s="44" t="s">
        <v>63</v>
      </c>
    </row>
    <row r="43" spans="1:19" x14ac:dyDescent="0.25">
      <c r="A43" s="18">
        <v>5034</v>
      </c>
      <c r="B43" s="19" t="s">
        <v>8</v>
      </c>
      <c r="C43" s="18" t="s">
        <v>15100</v>
      </c>
      <c r="G43" s="18">
        <v>29501025</v>
      </c>
      <c r="H43" s="18" t="s">
        <v>1185</v>
      </c>
      <c r="I43" s="18" t="s">
        <v>15060</v>
      </c>
      <c r="O43" s="20">
        <v>23000103</v>
      </c>
      <c r="P43" s="20" t="s">
        <v>15096</v>
      </c>
      <c r="R43" s="39">
        <v>29500606</v>
      </c>
      <c r="S43" s="44" t="s">
        <v>15134</v>
      </c>
    </row>
    <row r="44" spans="1:19" x14ac:dyDescent="0.25">
      <c r="A44" s="18">
        <v>5035</v>
      </c>
      <c r="B44" s="19" t="s">
        <v>8</v>
      </c>
      <c r="C44" s="18" t="s">
        <v>372</v>
      </c>
      <c r="G44" s="18">
        <v>29501040</v>
      </c>
      <c r="H44" s="18" t="s">
        <v>1195</v>
      </c>
      <c r="I44" s="18" t="s">
        <v>15060</v>
      </c>
      <c r="O44" s="20">
        <v>29501070</v>
      </c>
      <c r="P44" s="20" t="s">
        <v>373</v>
      </c>
      <c r="R44" s="39">
        <v>29500613</v>
      </c>
      <c r="S44" s="45" t="s">
        <v>8</v>
      </c>
    </row>
    <row r="45" spans="1:19" x14ac:dyDescent="0.25">
      <c r="A45" s="18">
        <v>5135</v>
      </c>
      <c r="B45" s="19" t="s">
        <v>8</v>
      </c>
      <c r="C45" s="18" t="s">
        <v>15101</v>
      </c>
      <c r="G45" s="18">
        <v>29501036</v>
      </c>
      <c r="H45" s="18" t="s">
        <v>1203</v>
      </c>
      <c r="I45" s="18" t="s">
        <v>15060</v>
      </c>
      <c r="O45" s="20">
        <v>29501063</v>
      </c>
      <c r="P45" s="20" t="s">
        <v>373</v>
      </c>
      <c r="R45" s="39">
        <v>29500616</v>
      </c>
      <c r="S45" s="45" t="s">
        <v>8</v>
      </c>
    </row>
    <row r="46" spans="1:19" x14ac:dyDescent="0.25">
      <c r="A46" s="18">
        <v>5160</v>
      </c>
      <c r="B46" s="18" t="s">
        <v>8</v>
      </c>
      <c r="G46" s="18">
        <v>29500913</v>
      </c>
      <c r="H46" s="18" t="s">
        <v>15102</v>
      </c>
      <c r="I46" s="18" t="s">
        <v>15060</v>
      </c>
      <c r="O46" s="20">
        <v>29501079</v>
      </c>
      <c r="P46" s="20" t="s">
        <v>373</v>
      </c>
      <c r="R46" s="40">
        <v>29500620</v>
      </c>
      <c r="S46" s="45" t="s">
        <v>8</v>
      </c>
    </row>
    <row r="47" spans="1:19" x14ac:dyDescent="0.25">
      <c r="A47" s="18">
        <v>5330</v>
      </c>
      <c r="B47" s="19" t="s">
        <v>8</v>
      </c>
      <c r="G47" s="18">
        <v>29501101</v>
      </c>
      <c r="H47" s="18" t="s">
        <v>179</v>
      </c>
      <c r="I47" s="18" t="s">
        <v>15057</v>
      </c>
      <c r="O47" s="20">
        <v>29501067</v>
      </c>
      <c r="P47" s="20" t="s">
        <v>373</v>
      </c>
      <c r="R47" s="40">
        <v>29500622</v>
      </c>
      <c r="S47" s="45" t="s">
        <v>8</v>
      </c>
    </row>
    <row r="48" spans="1:19" x14ac:dyDescent="0.25">
      <c r="A48" s="18">
        <v>5903</v>
      </c>
      <c r="B48" s="18" t="s">
        <v>6</v>
      </c>
      <c r="G48" s="18" t="s">
        <v>75</v>
      </c>
      <c r="H48" s="18" t="s">
        <v>75</v>
      </c>
      <c r="I48" s="18" t="s">
        <v>15049</v>
      </c>
      <c r="O48" s="20">
        <v>29501069</v>
      </c>
      <c r="P48" s="20" t="s">
        <v>373</v>
      </c>
      <c r="R48" s="40">
        <v>29500631</v>
      </c>
      <c r="S48" s="45" t="s">
        <v>8</v>
      </c>
    </row>
    <row r="49" spans="1:19" x14ac:dyDescent="0.25">
      <c r="A49" s="18" t="s">
        <v>63</v>
      </c>
      <c r="B49" s="19" t="s">
        <v>6</v>
      </c>
      <c r="G49" s="18" t="s">
        <v>54</v>
      </c>
      <c r="H49" s="18" t="s">
        <v>54</v>
      </c>
      <c r="I49" s="18" t="s">
        <v>8</v>
      </c>
      <c r="O49" s="20">
        <v>29501074</v>
      </c>
      <c r="P49" s="20" t="s">
        <v>373</v>
      </c>
      <c r="R49" s="39">
        <v>29500719</v>
      </c>
      <c r="S49" s="45" t="s">
        <v>8</v>
      </c>
    </row>
    <row r="50" spans="1:19" x14ac:dyDescent="0.25">
      <c r="A50" s="18" t="s">
        <v>15103</v>
      </c>
      <c r="B50" s="19" t="s">
        <v>6</v>
      </c>
      <c r="G50" s="10">
        <v>29501041</v>
      </c>
      <c r="H50" s="18" t="s">
        <v>154</v>
      </c>
      <c r="I50" s="18" t="s">
        <v>15087</v>
      </c>
      <c r="O50" s="20">
        <v>29501077</v>
      </c>
      <c r="P50" s="20" t="s">
        <v>373</v>
      </c>
      <c r="R50" s="40">
        <v>29500730</v>
      </c>
      <c r="S50" s="45" t="s">
        <v>8</v>
      </c>
    </row>
    <row r="51" spans="1:19" x14ac:dyDescent="0.25">
      <c r="A51" s="18" t="s">
        <v>6</v>
      </c>
      <c r="B51" s="19" t="s">
        <v>6</v>
      </c>
      <c r="G51" s="18">
        <v>29500482</v>
      </c>
      <c r="H51" s="18" t="s">
        <v>134</v>
      </c>
      <c r="I51" s="18" t="s">
        <v>15077</v>
      </c>
      <c r="O51" s="20">
        <v>29500613</v>
      </c>
      <c r="P51" s="20" t="s">
        <v>373</v>
      </c>
      <c r="R51" s="39">
        <v>29500734</v>
      </c>
      <c r="S51" s="45" t="s">
        <v>8</v>
      </c>
    </row>
    <row r="52" spans="1:19" x14ac:dyDescent="0.25">
      <c r="A52" s="18" t="s">
        <v>7</v>
      </c>
      <c r="B52" s="19" t="s">
        <v>7</v>
      </c>
      <c r="O52" s="20">
        <v>29501055</v>
      </c>
      <c r="P52" s="20" t="s">
        <v>349</v>
      </c>
      <c r="R52" s="39">
        <v>29500754</v>
      </c>
      <c r="S52" s="44" t="s">
        <v>376</v>
      </c>
    </row>
    <row r="53" spans="1:19" x14ac:dyDescent="0.25">
      <c r="A53" s="18" t="s">
        <v>8</v>
      </c>
      <c r="B53" s="19" t="s">
        <v>8</v>
      </c>
      <c r="O53" s="22">
        <v>29500498</v>
      </c>
      <c r="P53" s="22" t="s">
        <v>349</v>
      </c>
      <c r="R53" s="39">
        <v>29500776</v>
      </c>
      <c r="S53" s="44" t="s">
        <v>15096</v>
      </c>
    </row>
    <row r="54" spans="1:19" x14ac:dyDescent="0.25">
      <c r="A54" s="18" t="s">
        <v>9</v>
      </c>
      <c r="B54" s="19" t="s">
        <v>9</v>
      </c>
      <c r="O54" s="20">
        <v>29501075</v>
      </c>
      <c r="P54" s="20" t="s">
        <v>349</v>
      </c>
      <c r="R54" s="40">
        <v>29500816</v>
      </c>
      <c r="S54" s="44" t="s">
        <v>41</v>
      </c>
    </row>
    <row r="55" spans="1:19" x14ac:dyDescent="0.25">
      <c r="A55" s="18" t="s">
        <v>15072</v>
      </c>
      <c r="B55" s="19" t="s">
        <v>6</v>
      </c>
      <c r="O55" s="20">
        <v>29501082</v>
      </c>
      <c r="P55" s="20" t="s">
        <v>349</v>
      </c>
      <c r="R55" s="39">
        <v>29500817</v>
      </c>
      <c r="S55" s="44" t="s">
        <v>8</v>
      </c>
    </row>
    <row r="56" spans="1:19" x14ac:dyDescent="0.25">
      <c r="A56" s="18" t="s">
        <v>15070</v>
      </c>
      <c r="B56" s="19" t="s">
        <v>6</v>
      </c>
      <c r="O56" s="20">
        <v>29501061</v>
      </c>
      <c r="P56" s="20" t="s">
        <v>349</v>
      </c>
      <c r="R56" s="40">
        <v>29500821</v>
      </c>
      <c r="S56" s="44" t="s">
        <v>8</v>
      </c>
    </row>
    <row r="57" spans="1:19" x14ac:dyDescent="0.25">
      <c r="A57" s="18" t="s">
        <v>15104</v>
      </c>
      <c r="B57" s="18" t="s">
        <v>10</v>
      </c>
      <c r="O57" s="20">
        <v>23500062</v>
      </c>
      <c r="P57" s="20" t="s">
        <v>376</v>
      </c>
      <c r="R57" s="40">
        <v>29500823</v>
      </c>
      <c r="S57" s="44" t="s">
        <v>41</v>
      </c>
    </row>
    <row r="58" spans="1:19" x14ac:dyDescent="0.25">
      <c r="A58" s="18" t="s">
        <v>310</v>
      </c>
      <c r="B58" s="18" t="s">
        <v>10</v>
      </c>
      <c r="O58" s="20">
        <v>29500895</v>
      </c>
      <c r="P58" s="20" t="s">
        <v>15060</v>
      </c>
      <c r="R58" s="42">
        <v>29500858</v>
      </c>
      <c r="S58" s="45" t="s">
        <v>8</v>
      </c>
    </row>
    <row r="59" spans="1:19" x14ac:dyDescent="0.25">
      <c r="A59" s="18" t="s">
        <v>14965</v>
      </c>
      <c r="B59" s="19" t="s">
        <v>6</v>
      </c>
      <c r="O59" s="23">
        <v>29500895</v>
      </c>
      <c r="P59" s="23" t="s">
        <v>15060</v>
      </c>
      <c r="R59" s="39">
        <v>29500860</v>
      </c>
      <c r="S59" s="44" t="s">
        <v>41</v>
      </c>
    </row>
    <row r="60" spans="1:19" x14ac:dyDescent="0.25">
      <c r="A60" s="18" t="s">
        <v>14967</v>
      </c>
      <c r="B60" s="19" t="s">
        <v>6</v>
      </c>
      <c r="O60" s="23">
        <v>29500892</v>
      </c>
      <c r="P60" s="23" t="s">
        <v>15060</v>
      </c>
      <c r="R60" s="39">
        <v>29500861</v>
      </c>
      <c r="S60" s="45" t="s">
        <v>8</v>
      </c>
    </row>
    <row r="61" spans="1:19" x14ac:dyDescent="0.25">
      <c r="A61" s="18" t="s">
        <v>14968</v>
      </c>
      <c r="B61" s="19" t="s">
        <v>6</v>
      </c>
      <c r="O61" s="23">
        <v>29501023</v>
      </c>
      <c r="P61" s="23" t="s">
        <v>15060</v>
      </c>
      <c r="R61" s="40">
        <v>29500878</v>
      </c>
      <c r="S61" s="45" t="s">
        <v>9</v>
      </c>
    </row>
    <row r="62" spans="1:19" x14ac:dyDescent="0.25">
      <c r="A62" s="18" t="s">
        <v>14969</v>
      </c>
      <c r="B62" s="19" t="s">
        <v>6</v>
      </c>
      <c r="O62" s="23">
        <v>29501025</v>
      </c>
      <c r="P62" s="23" t="s">
        <v>15060</v>
      </c>
      <c r="R62" s="39">
        <v>29500879</v>
      </c>
      <c r="S62" s="44" t="s">
        <v>41</v>
      </c>
    </row>
    <row r="63" spans="1:19" x14ac:dyDescent="0.25">
      <c r="A63" s="18" t="s">
        <v>14970</v>
      </c>
      <c r="B63" s="19" t="s">
        <v>6</v>
      </c>
      <c r="O63" s="23">
        <v>29501040</v>
      </c>
      <c r="P63" s="23" t="s">
        <v>15060</v>
      </c>
      <c r="R63" s="40">
        <v>29500885</v>
      </c>
      <c r="S63" s="45" t="s">
        <v>9</v>
      </c>
    </row>
    <row r="64" spans="1:19" x14ac:dyDescent="0.25">
      <c r="A64" s="18" t="s">
        <v>15105</v>
      </c>
      <c r="B64" s="19" t="s">
        <v>6</v>
      </c>
      <c r="O64" s="23">
        <v>29501036</v>
      </c>
      <c r="P64" s="23" t="s">
        <v>15060</v>
      </c>
      <c r="R64" s="40">
        <v>29500886</v>
      </c>
      <c r="S64" s="45" t="s">
        <v>117</v>
      </c>
    </row>
    <row r="65" spans="1:19" x14ac:dyDescent="0.25">
      <c r="A65" s="18" t="s">
        <v>15106</v>
      </c>
      <c r="B65" s="19" t="s">
        <v>6</v>
      </c>
      <c r="O65" s="23">
        <v>29500913</v>
      </c>
      <c r="P65" s="23" t="s">
        <v>15060</v>
      </c>
      <c r="R65" s="39">
        <v>29500887</v>
      </c>
      <c r="S65" s="44" t="s">
        <v>9</v>
      </c>
    </row>
    <row r="66" spans="1:19" x14ac:dyDescent="0.25">
      <c r="A66" s="18" t="s">
        <v>15107</v>
      </c>
      <c r="B66" s="18" t="s">
        <v>6</v>
      </c>
      <c r="O66" s="20">
        <v>29501041</v>
      </c>
      <c r="P66" s="20" t="s">
        <v>15087</v>
      </c>
      <c r="R66" s="40">
        <v>29500891</v>
      </c>
      <c r="S66" s="44" t="s">
        <v>9</v>
      </c>
    </row>
    <row r="67" spans="1:19" x14ac:dyDescent="0.25">
      <c r="A67" s="18" t="s">
        <v>15108</v>
      </c>
      <c r="B67" s="18" t="s">
        <v>6</v>
      </c>
      <c r="O67" s="23">
        <v>29501029</v>
      </c>
      <c r="P67" s="23" t="s">
        <v>15087</v>
      </c>
      <c r="R67" s="40">
        <v>29500892</v>
      </c>
      <c r="S67" s="44" t="s">
        <v>9</v>
      </c>
    </row>
    <row r="68" spans="1:19" x14ac:dyDescent="0.25">
      <c r="A68" s="18" t="s">
        <v>15096</v>
      </c>
      <c r="B68" s="19" t="s">
        <v>8</v>
      </c>
      <c r="O68" s="23">
        <v>29500925</v>
      </c>
      <c r="P68" s="23" t="s">
        <v>15087</v>
      </c>
      <c r="R68" s="40">
        <v>29500893</v>
      </c>
      <c r="S68" s="44" t="s">
        <v>9</v>
      </c>
    </row>
    <row r="69" spans="1:19" x14ac:dyDescent="0.25">
      <c r="A69" s="18" t="s">
        <v>373</v>
      </c>
      <c r="B69" s="19" t="s">
        <v>8</v>
      </c>
      <c r="O69" s="23">
        <v>29500878</v>
      </c>
      <c r="P69" s="23" t="s">
        <v>15087</v>
      </c>
      <c r="R69" s="40">
        <v>29500894</v>
      </c>
      <c r="S69" s="44" t="s">
        <v>9</v>
      </c>
    </row>
    <row r="70" spans="1:19" x14ac:dyDescent="0.25">
      <c r="A70" s="18" t="s">
        <v>15085</v>
      </c>
      <c r="B70" s="19" t="s">
        <v>8</v>
      </c>
      <c r="O70" s="23">
        <v>29501005</v>
      </c>
      <c r="P70" s="23" t="s">
        <v>15087</v>
      </c>
      <c r="R70" s="39">
        <v>29500895</v>
      </c>
      <c r="S70" s="44" t="s">
        <v>9</v>
      </c>
    </row>
    <row r="71" spans="1:19" x14ac:dyDescent="0.25">
      <c r="A71" s="18" t="s">
        <v>349</v>
      </c>
      <c r="B71" s="19" t="s">
        <v>8</v>
      </c>
      <c r="O71" s="23">
        <v>29500886</v>
      </c>
      <c r="P71" s="23" t="s">
        <v>15087</v>
      </c>
      <c r="R71" s="39">
        <v>29500900</v>
      </c>
      <c r="S71" s="44" t="s">
        <v>9</v>
      </c>
    </row>
    <row r="72" spans="1:19" x14ac:dyDescent="0.25">
      <c r="A72" s="18" t="s">
        <v>376</v>
      </c>
      <c r="B72" s="19" t="s">
        <v>8</v>
      </c>
      <c r="O72" s="23">
        <v>29501030</v>
      </c>
      <c r="P72" s="23" t="s">
        <v>15087</v>
      </c>
      <c r="R72" s="39">
        <v>29500904</v>
      </c>
      <c r="S72" s="44" t="s">
        <v>9</v>
      </c>
    </row>
    <row r="73" spans="1:19" x14ac:dyDescent="0.25">
      <c r="A73" s="18" t="s">
        <v>15074</v>
      </c>
      <c r="B73" s="19" t="s">
        <v>7</v>
      </c>
      <c r="O73" s="23">
        <v>29500906</v>
      </c>
      <c r="P73" s="23" t="s">
        <v>15087</v>
      </c>
      <c r="R73" s="39">
        <v>29500906</v>
      </c>
      <c r="S73" s="44" t="s">
        <v>9</v>
      </c>
    </row>
    <row r="74" spans="1:19" x14ac:dyDescent="0.25">
      <c r="A74" s="18" t="s">
        <v>15075</v>
      </c>
      <c r="B74" s="19" t="s">
        <v>8</v>
      </c>
      <c r="O74" s="23">
        <v>29501009</v>
      </c>
      <c r="P74" s="23" t="s">
        <v>15087</v>
      </c>
      <c r="R74" s="39">
        <v>29500908</v>
      </c>
      <c r="S74" s="44" t="s">
        <v>9</v>
      </c>
    </row>
    <row r="75" spans="1:19" x14ac:dyDescent="0.25">
      <c r="A75" s="18" t="s">
        <v>15091</v>
      </c>
      <c r="B75" s="19" t="s">
        <v>7</v>
      </c>
      <c r="O75" s="23">
        <v>29500885</v>
      </c>
      <c r="P75" s="23" t="s">
        <v>15087</v>
      </c>
      <c r="R75" s="39">
        <v>29500909</v>
      </c>
      <c r="S75" s="44" t="s">
        <v>9</v>
      </c>
    </row>
    <row r="76" spans="1:19" x14ac:dyDescent="0.25">
      <c r="A76" s="18" t="s">
        <v>15097</v>
      </c>
      <c r="B76" s="19" t="s">
        <v>7</v>
      </c>
      <c r="O76" s="23">
        <v>29500952</v>
      </c>
      <c r="P76" s="23" t="s">
        <v>15087</v>
      </c>
      <c r="R76" s="40">
        <v>29500910</v>
      </c>
      <c r="S76" s="44" t="s">
        <v>9</v>
      </c>
    </row>
    <row r="77" spans="1:19" x14ac:dyDescent="0.25">
      <c r="A77" s="18" t="s">
        <v>15098</v>
      </c>
      <c r="B77" s="19" t="s">
        <v>8</v>
      </c>
      <c r="O77" s="10">
        <v>29501041</v>
      </c>
      <c r="P77" s="23" t="s">
        <v>15087</v>
      </c>
      <c r="R77" s="39">
        <v>29500913</v>
      </c>
      <c r="S77" s="44" t="s">
        <v>9</v>
      </c>
    </row>
    <row r="78" spans="1:19" x14ac:dyDescent="0.25">
      <c r="A78" s="18" t="s">
        <v>37</v>
      </c>
      <c r="B78" s="19" t="s">
        <v>8</v>
      </c>
      <c r="O78" s="6">
        <v>29501028</v>
      </c>
      <c r="P78" s="6" t="s">
        <v>15077</v>
      </c>
      <c r="R78" s="39">
        <v>29500917</v>
      </c>
      <c r="S78" s="44" t="s">
        <v>74</v>
      </c>
    </row>
    <row r="79" spans="1:19" x14ac:dyDescent="0.25">
      <c r="A79" s="18" t="s">
        <v>15100</v>
      </c>
      <c r="B79" s="19" t="s">
        <v>8</v>
      </c>
      <c r="O79" s="6">
        <v>29500482</v>
      </c>
      <c r="P79" s="6" t="s">
        <v>15077</v>
      </c>
      <c r="R79" s="40">
        <v>29500918</v>
      </c>
      <c r="S79" s="45" t="s">
        <v>41</v>
      </c>
    </row>
    <row r="80" spans="1:19" x14ac:dyDescent="0.25">
      <c r="A80" s="18" t="s">
        <v>372</v>
      </c>
      <c r="B80" s="19" t="s">
        <v>8</v>
      </c>
      <c r="O80" s="6">
        <v>29501020</v>
      </c>
      <c r="P80" s="6" t="s">
        <v>15077</v>
      </c>
      <c r="R80" s="40">
        <v>29500925</v>
      </c>
      <c r="S80" s="45" t="s">
        <v>9</v>
      </c>
    </row>
    <row r="81" spans="1:19" x14ac:dyDescent="0.25">
      <c r="A81" s="18" t="s">
        <v>15101</v>
      </c>
      <c r="B81" s="19" t="s">
        <v>8</v>
      </c>
      <c r="O81" s="18">
        <v>29500896</v>
      </c>
      <c r="P81" s="18" t="s">
        <v>15077</v>
      </c>
      <c r="R81" s="39">
        <v>29500929</v>
      </c>
      <c r="S81" s="44" t="s">
        <v>41</v>
      </c>
    </row>
    <row r="82" spans="1:19" x14ac:dyDescent="0.25">
      <c r="A82" s="18" t="s">
        <v>15093</v>
      </c>
      <c r="B82" s="19" t="s">
        <v>8</v>
      </c>
      <c r="O82" s="18">
        <v>29500902</v>
      </c>
      <c r="P82" s="18" t="s">
        <v>15077</v>
      </c>
      <c r="R82" s="40">
        <v>29500930</v>
      </c>
      <c r="S82" s="45" t="s">
        <v>41</v>
      </c>
    </row>
    <row r="83" spans="1:19" x14ac:dyDescent="0.25">
      <c r="A83" s="18" t="s">
        <v>15078</v>
      </c>
      <c r="B83" s="19" t="s">
        <v>8</v>
      </c>
      <c r="O83" s="18">
        <v>29500910</v>
      </c>
      <c r="P83" s="18" t="s">
        <v>15077</v>
      </c>
      <c r="R83" s="39">
        <v>29500939</v>
      </c>
      <c r="S83" s="45" t="s">
        <v>63</v>
      </c>
    </row>
    <row r="84" spans="1:19" x14ac:dyDescent="0.25">
      <c r="A84" s="18" t="s">
        <v>15080</v>
      </c>
      <c r="B84" s="19" t="s">
        <v>8</v>
      </c>
      <c r="O84" s="18">
        <v>29501028</v>
      </c>
      <c r="P84" s="18" t="s">
        <v>15077</v>
      </c>
      <c r="R84" s="42">
        <v>29500942</v>
      </c>
      <c r="S84" s="46" t="s">
        <v>8</v>
      </c>
    </row>
    <row r="85" spans="1:19" x14ac:dyDescent="0.25">
      <c r="A85" s="18" t="s">
        <v>15082</v>
      </c>
      <c r="B85" s="19" t="s">
        <v>8</v>
      </c>
      <c r="O85" s="18">
        <v>29501039</v>
      </c>
      <c r="P85" s="18" t="s">
        <v>15077</v>
      </c>
      <c r="R85" s="40">
        <v>29500943</v>
      </c>
      <c r="S85" s="45" t="s">
        <v>41</v>
      </c>
    </row>
    <row r="86" spans="1:19" x14ac:dyDescent="0.25">
      <c r="A86" s="18" t="s">
        <v>15083</v>
      </c>
      <c r="B86" s="19" t="s">
        <v>8</v>
      </c>
      <c r="O86" s="18">
        <v>29501020</v>
      </c>
      <c r="P86" s="18" t="s">
        <v>15077</v>
      </c>
      <c r="R86" s="40">
        <v>29500945</v>
      </c>
      <c r="S86" s="45" t="s">
        <v>41</v>
      </c>
    </row>
    <row r="87" spans="1:19" x14ac:dyDescent="0.25">
      <c r="A87" s="18" t="s">
        <v>348</v>
      </c>
      <c r="B87" s="19" t="s">
        <v>8</v>
      </c>
      <c r="O87" s="18">
        <v>29500482</v>
      </c>
      <c r="P87" s="18" t="s">
        <v>15077</v>
      </c>
      <c r="R87" s="39">
        <v>29500946</v>
      </c>
      <c r="S87" s="45" t="s">
        <v>41</v>
      </c>
    </row>
    <row r="88" spans="1:19" x14ac:dyDescent="0.25">
      <c r="A88" s="18" t="s">
        <v>59</v>
      </c>
      <c r="B88" s="18" t="s">
        <v>10</v>
      </c>
      <c r="O88" s="18">
        <v>29500482</v>
      </c>
      <c r="P88" s="18" t="s">
        <v>15077</v>
      </c>
      <c r="R88" s="40">
        <v>29500947</v>
      </c>
      <c r="S88" s="45" t="s">
        <v>74</v>
      </c>
    </row>
    <row r="89" spans="1:19" x14ac:dyDescent="0.25">
      <c r="A89" s="18" t="s">
        <v>15060</v>
      </c>
      <c r="B89" s="19" t="s">
        <v>9</v>
      </c>
      <c r="O89" s="6">
        <v>29500909</v>
      </c>
      <c r="P89" s="6" t="s">
        <v>15064</v>
      </c>
      <c r="R89" s="40">
        <v>29500948</v>
      </c>
      <c r="S89" s="45" t="s">
        <v>41</v>
      </c>
    </row>
    <row r="90" spans="1:19" x14ac:dyDescent="0.25">
      <c r="A90" s="18" t="s">
        <v>15087</v>
      </c>
      <c r="B90" s="19" t="s">
        <v>9</v>
      </c>
      <c r="O90" s="18">
        <v>29500909</v>
      </c>
      <c r="P90" s="18" t="s">
        <v>15064</v>
      </c>
      <c r="R90" s="39">
        <v>29500949</v>
      </c>
      <c r="S90" s="44" t="s">
        <v>41</v>
      </c>
    </row>
    <row r="91" spans="1:19" x14ac:dyDescent="0.25">
      <c r="A91" s="18" t="s">
        <v>15077</v>
      </c>
      <c r="B91" s="19" t="s">
        <v>9</v>
      </c>
      <c r="O91" s="18">
        <v>29500908</v>
      </c>
      <c r="P91" s="18" t="s">
        <v>15064</v>
      </c>
      <c r="R91" s="39">
        <v>29500950</v>
      </c>
      <c r="S91" s="44" t="s">
        <v>41</v>
      </c>
    </row>
    <row r="92" spans="1:19" x14ac:dyDescent="0.25">
      <c r="A92" s="18" t="s">
        <v>15064</v>
      </c>
      <c r="B92" s="19" t="s">
        <v>9</v>
      </c>
      <c r="O92" s="18">
        <v>29500891</v>
      </c>
      <c r="P92" s="18" t="s">
        <v>15064</v>
      </c>
      <c r="R92" s="40">
        <v>29500952</v>
      </c>
      <c r="S92" s="45" t="s">
        <v>117</v>
      </c>
    </row>
    <row r="93" spans="1:19" x14ac:dyDescent="0.25">
      <c r="A93" s="18" t="s">
        <v>15057</v>
      </c>
      <c r="B93" s="19" t="s">
        <v>9</v>
      </c>
      <c r="O93" s="18">
        <v>29501013</v>
      </c>
      <c r="P93" s="18" t="s">
        <v>15064</v>
      </c>
      <c r="R93" s="39">
        <v>29500957</v>
      </c>
      <c r="S93" s="45" t="s">
        <v>117</v>
      </c>
    </row>
    <row r="94" spans="1:19" x14ac:dyDescent="0.25">
      <c r="A94" s="18" t="s">
        <v>243</v>
      </c>
      <c r="B94" s="18" t="s">
        <v>10</v>
      </c>
      <c r="O94" s="18">
        <v>29501031</v>
      </c>
      <c r="P94" s="18" t="s">
        <v>15064</v>
      </c>
      <c r="R94" s="39">
        <v>29500963</v>
      </c>
      <c r="S94" s="44" t="s">
        <v>15044</v>
      </c>
    </row>
    <row r="95" spans="1:19" x14ac:dyDescent="0.25">
      <c r="A95" s="18" t="s">
        <v>14984</v>
      </c>
      <c r="B95" s="19" t="s">
        <v>6</v>
      </c>
      <c r="O95" s="18">
        <v>29500900</v>
      </c>
      <c r="P95" s="18" t="s">
        <v>15064</v>
      </c>
      <c r="R95" s="40">
        <v>29500966</v>
      </c>
      <c r="S95" s="45" t="s">
        <v>9</v>
      </c>
    </row>
    <row r="96" spans="1:19" x14ac:dyDescent="0.25">
      <c r="A96" s="18" t="s">
        <v>14985</v>
      </c>
      <c r="B96" s="19" t="s">
        <v>6</v>
      </c>
      <c r="O96" s="18">
        <v>29500904</v>
      </c>
      <c r="P96" s="18" t="s">
        <v>15064</v>
      </c>
      <c r="R96" s="39">
        <v>29500967</v>
      </c>
      <c r="S96" s="44" t="s">
        <v>8</v>
      </c>
    </row>
    <row r="97" spans="1:19" x14ac:dyDescent="0.25">
      <c r="A97" s="18" t="s">
        <v>15066</v>
      </c>
      <c r="B97" s="19" t="s">
        <v>6</v>
      </c>
      <c r="O97" s="18">
        <v>29500887</v>
      </c>
      <c r="P97" s="18" t="s">
        <v>15064</v>
      </c>
      <c r="R97" s="40">
        <v>29501000</v>
      </c>
      <c r="S97" s="45" t="s">
        <v>37</v>
      </c>
    </row>
    <row r="98" spans="1:19" x14ac:dyDescent="0.25">
      <c r="A98" s="18" t="s">
        <v>149</v>
      </c>
      <c r="B98" s="18" t="s">
        <v>10</v>
      </c>
      <c r="O98" s="18">
        <v>29500894</v>
      </c>
      <c r="P98" s="18" t="s">
        <v>15057</v>
      </c>
      <c r="R98" s="39">
        <v>29501002</v>
      </c>
      <c r="S98" s="44" t="s">
        <v>41</v>
      </c>
    </row>
    <row r="99" spans="1:19" x14ac:dyDescent="0.25">
      <c r="A99" s="18" t="s">
        <v>15109</v>
      </c>
      <c r="B99" s="18" t="s">
        <v>10</v>
      </c>
      <c r="O99" s="18">
        <v>29500957</v>
      </c>
      <c r="P99" s="18" t="s">
        <v>15057</v>
      </c>
      <c r="R99" s="39">
        <v>29501003</v>
      </c>
      <c r="S99" s="44" t="s">
        <v>8</v>
      </c>
    </row>
    <row r="100" spans="1:19" x14ac:dyDescent="0.25">
      <c r="A100" s="18" t="s">
        <v>140</v>
      </c>
      <c r="B100" s="18" t="s">
        <v>10</v>
      </c>
      <c r="O100" s="18">
        <v>29500893</v>
      </c>
      <c r="P100" s="18" t="s">
        <v>15057</v>
      </c>
      <c r="R100" s="40">
        <v>29501009</v>
      </c>
      <c r="S100" s="45" t="s">
        <v>9</v>
      </c>
    </row>
    <row r="101" spans="1:19" x14ac:dyDescent="0.25">
      <c r="A101" s="18" t="s">
        <v>274</v>
      </c>
      <c r="B101" s="18" t="s">
        <v>6</v>
      </c>
      <c r="O101" s="18">
        <v>29501101</v>
      </c>
      <c r="P101" s="18" t="s">
        <v>15057</v>
      </c>
      <c r="R101" s="39">
        <v>29501010</v>
      </c>
      <c r="S101" s="44" t="s">
        <v>9</v>
      </c>
    </row>
    <row r="102" spans="1:19" x14ac:dyDescent="0.25">
      <c r="A102" s="18" t="s">
        <v>74</v>
      </c>
      <c r="B102" s="18" t="s">
        <v>6</v>
      </c>
      <c r="O102" s="6">
        <v>29500823</v>
      </c>
      <c r="P102" s="6" t="s">
        <v>15097</v>
      </c>
      <c r="R102" s="40">
        <v>29501013</v>
      </c>
      <c r="S102" s="45" t="s">
        <v>9</v>
      </c>
    </row>
    <row r="103" spans="1:19" x14ac:dyDescent="0.25">
      <c r="A103" s="18" t="s">
        <v>41</v>
      </c>
      <c r="B103" s="19" t="s">
        <v>6</v>
      </c>
      <c r="O103" s="6">
        <v>29501064</v>
      </c>
      <c r="P103" s="6" t="s">
        <v>37</v>
      </c>
      <c r="R103" s="39">
        <v>29501017</v>
      </c>
      <c r="S103" s="44" t="s">
        <v>309</v>
      </c>
    </row>
    <row r="104" spans="1:19" x14ac:dyDescent="0.25">
      <c r="A104" s="18" t="s">
        <v>15110</v>
      </c>
      <c r="B104" s="19" t="s">
        <v>6</v>
      </c>
      <c r="O104" s="24">
        <v>29500939</v>
      </c>
      <c r="P104" s="6" t="s">
        <v>15100</v>
      </c>
      <c r="R104" s="40">
        <v>29501020</v>
      </c>
      <c r="S104" s="45" t="s">
        <v>9</v>
      </c>
    </row>
    <row r="105" spans="1:19" x14ac:dyDescent="0.25">
      <c r="A105" s="18" t="s">
        <v>309</v>
      </c>
      <c r="B105" s="19" t="s">
        <v>8</v>
      </c>
      <c r="O105" s="6">
        <v>29501072</v>
      </c>
      <c r="P105" s="6" t="s">
        <v>15100</v>
      </c>
      <c r="R105" s="39">
        <v>29501021</v>
      </c>
      <c r="S105" s="44" t="s">
        <v>41</v>
      </c>
    </row>
    <row r="106" spans="1:19" x14ac:dyDescent="0.25">
      <c r="A106" s="18" t="s">
        <v>15095</v>
      </c>
      <c r="B106" s="19" t="s">
        <v>8</v>
      </c>
      <c r="O106" s="6">
        <v>29500622</v>
      </c>
      <c r="P106" s="6" t="s">
        <v>15100</v>
      </c>
      <c r="R106" s="39">
        <v>29501022</v>
      </c>
      <c r="S106" s="44" t="s">
        <v>41</v>
      </c>
    </row>
    <row r="107" spans="1:19" x14ac:dyDescent="0.25">
      <c r="A107" s="18" t="s">
        <v>15058</v>
      </c>
      <c r="B107" s="19" t="s">
        <v>6</v>
      </c>
      <c r="O107" s="6">
        <v>23000532</v>
      </c>
      <c r="P107" s="6" t="s">
        <v>15093</v>
      </c>
      <c r="R107" s="39">
        <v>29501023</v>
      </c>
      <c r="S107" s="45" t="s">
        <v>9</v>
      </c>
    </row>
    <row r="108" spans="1:19" x14ac:dyDescent="0.25">
      <c r="A108" s="18" t="s">
        <v>127</v>
      </c>
      <c r="B108" s="19" t="s">
        <v>6</v>
      </c>
      <c r="O108" s="6">
        <v>29500481</v>
      </c>
      <c r="P108" s="6" t="s">
        <v>15078</v>
      </c>
      <c r="R108" s="39">
        <v>29501028</v>
      </c>
      <c r="S108" s="45" t="s">
        <v>9</v>
      </c>
    </row>
    <row r="109" spans="1:19" x14ac:dyDescent="0.25">
      <c r="A109" s="18" t="s">
        <v>14991</v>
      </c>
      <c r="B109" s="19" t="s">
        <v>6</v>
      </c>
      <c r="O109" s="18">
        <v>29500958</v>
      </c>
      <c r="P109" s="18" t="s">
        <v>9</v>
      </c>
      <c r="R109" s="39">
        <v>29501029</v>
      </c>
      <c r="S109" s="45" t="s">
        <v>9</v>
      </c>
    </row>
    <row r="110" spans="1:19" x14ac:dyDescent="0.25">
      <c r="A110" s="18" t="s">
        <v>14992</v>
      </c>
      <c r="B110" s="19" t="s">
        <v>6</v>
      </c>
      <c r="O110" s="18">
        <v>29500897</v>
      </c>
      <c r="P110" s="18" t="s">
        <v>9</v>
      </c>
      <c r="R110" s="40">
        <v>29501030</v>
      </c>
      <c r="S110" s="45" t="s">
        <v>9</v>
      </c>
    </row>
    <row r="111" spans="1:19" x14ac:dyDescent="0.25">
      <c r="A111" s="18" t="s">
        <v>15047</v>
      </c>
      <c r="B111" s="19" t="s">
        <v>6</v>
      </c>
      <c r="O111" s="18">
        <v>29501026</v>
      </c>
      <c r="P111" s="18" t="s">
        <v>9</v>
      </c>
      <c r="R111" s="39">
        <v>29501032</v>
      </c>
      <c r="S111" s="44" t="s">
        <v>88</v>
      </c>
    </row>
    <row r="112" spans="1:19" x14ac:dyDescent="0.25">
      <c r="A112" s="18" t="s">
        <v>15111</v>
      </c>
      <c r="B112" s="19" t="s">
        <v>6</v>
      </c>
      <c r="O112" s="18">
        <v>29501041</v>
      </c>
      <c r="P112" s="18" t="s">
        <v>9</v>
      </c>
      <c r="R112" s="40">
        <v>29501036</v>
      </c>
      <c r="S112" s="45" t="s">
        <v>9</v>
      </c>
    </row>
    <row r="113" spans="1:19" x14ac:dyDescent="0.25">
      <c r="A113" s="18" t="s">
        <v>14972</v>
      </c>
      <c r="B113" s="19" t="s">
        <v>6</v>
      </c>
      <c r="O113" s="18">
        <v>29500959</v>
      </c>
      <c r="P113" s="18" t="s">
        <v>9</v>
      </c>
      <c r="R113" s="40">
        <v>29501039</v>
      </c>
      <c r="S113" s="45" t="s">
        <v>9</v>
      </c>
    </row>
    <row r="114" spans="1:19" x14ac:dyDescent="0.25">
      <c r="A114" s="10" t="s">
        <v>86</v>
      </c>
      <c r="B114" s="18" t="s">
        <v>10</v>
      </c>
      <c r="O114" s="18">
        <v>29500915</v>
      </c>
      <c r="P114" s="18" t="s">
        <v>9</v>
      </c>
      <c r="R114" s="40">
        <v>29501040</v>
      </c>
      <c r="S114" s="45" t="s">
        <v>9</v>
      </c>
    </row>
    <row r="115" spans="1:19" x14ac:dyDescent="0.25">
      <c r="A115" s="18" t="s">
        <v>14994</v>
      </c>
      <c r="B115" s="19" t="s">
        <v>6</v>
      </c>
      <c r="O115" s="18">
        <v>29501050</v>
      </c>
      <c r="P115" s="18" t="s">
        <v>9</v>
      </c>
      <c r="R115" s="40">
        <v>29501041</v>
      </c>
      <c r="S115" s="45" t="s">
        <v>9</v>
      </c>
    </row>
    <row r="116" spans="1:19" x14ac:dyDescent="0.25">
      <c r="A116" s="18" t="s">
        <v>14995</v>
      </c>
      <c r="B116" s="19" t="s">
        <v>6</v>
      </c>
      <c r="O116" s="18">
        <v>49500175</v>
      </c>
      <c r="P116" s="18" t="s">
        <v>9</v>
      </c>
      <c r="R116" s="40">
        <v>29501049</v>
      </c>
      <c r="S116" s="45" t="s">
        <v>9</v>
      </c>
    </row>
    <row r="117" spans="1:19" x14ac:dyDescent="0.25">
      <c r="A117" s="18" t="s">
        <v>14997</v>
      </c>
      <c r="B117" s="19" t="s">
        <v>6</v>
      </c>
      <c r="O117" s="18">
        <v>29500903</v>
      </c>
      <c r="P117" s="18" t="s">
        <v>9</v>
      </c>
      <c r="R117" s="39">
        <v>29501052</v>
      </c>
      <c r="S117" s="44" t="s">
        <v>41</v>
      </c>
    </row>
    <row r="118" spans="1:19" x14ac:dyDescent="0.25">
      <c r="A118" s="18" t="s">
        <v>14998</v>
      </c>
      <c r="B118" s="19" t="s">
        <v>6</v>
      </c>
      <c r="O118" s="18">
        <v>29500966</v>
      </c>
      <c r="P118" s="18" t="s">
        <v>9</v>
      </c>
      <c r="R118" s="40">
        <v>29501053</v>
      </c>
      <c r="S118" s="45" t="s">
        <v>15044</v>
      </c>
    </row>
    <row r="119" spans="1:19" x14ac:dyDescent="0.25">
      <c r="A119" s="18" t="s">
        <v>56</v>
      </c>
      <c r="B119" s="19" t="s">
        <v>8</v>
      </c>
      <c r="O119" s="18">
        <v>29500482</v>
      </c>
      <c r="P119" s="18" t="s">
        <v>9</v>
      </c>
      <c r="R119" s="40">
        <v>29501054</v>
      </c>
      <c r="S119" s="45" t="s">
        <v>41</v>
      </c>
    </row>
    <row r="120" spans="1:19" x14ac:dyDescent="0.25">
      <c r="A120" s="18" t="s">
        <v>374</v>
      </c>
      <c r="B120" s="18" t="s">
        <v>10</v>
      </c>
      <c r="O120" s="6">
        <v>32000068</v>
      </c>
      <c r="P120" s="6">
        <v>2040</v>
      </c>
      <c r="R120" s="39">
        <v>29501055</v>
      </c>
      <c r="S120" s="44" t="s">
        <v>8</v>
      </c>
    </row>
    <row r="121" spans="1:19" x14ac:dyDescent="0.25">
      <c r="A121" s="18" t="s">
        <v>15096</v>
      </c>
      <c r="B121" s="18" t="s">
        <v>8</v>
      </c>
      <c r="O121" s="6">
        <v>32000049</v>
      </c>
      <c r="P121" s="6">
        <v>2040</v>
      </c>
      <c r="R121" s="40">
        <v>29501056</v>
      </c>
      <c r="S121" s="45" t="s">
        <v>41</v>
      </c>
    </row>
    <row r="122" spans="1:19" x14ac:dyDescent="0.25">
      <c r="A122" s="18" t="s">
        <v>74</v>
      </c>
      <c r="B122" s="18" t="s">
        <v>6</v>
      </c>
      <c r="O122" s="6">
        <v>32000106</v>
      </c>
      <c r="P122" s="6">
        <v>2050</v>
      </c>
      <c r="R122" s="39">
        <v>29501057</v>
      </c>
      <c r="S122" s="44" t="s">
        <v>41</v>
      </c>
    </row>
    <row r="123" spans="1:19" x14ac:dyDescent="0.25">
      <c r="A123" s="18" t="s">
        <v>84</v>
      </c>
      <c r="B123" s="18" t="s">
        <v>10</v>
      </c>
      <c r="O123" s="6">
        <v>32000065</v>
      </c>
      <c r="P123" s="6">
        <v>2050</v>
      </c>
      <c r="R123" s="40">
        <v>29501058</v>
      </c>
      <c r="S123" s="45" t="s">
        <v>8</v>
      </c>
    </row>
    <row r="124" spans="1:19" x14ac:dyDescent="0.25">
      <c r="A124" s="18" t="s">
        <v>15012</v>
      </c>
      <c r="B124" s="18" t="s">
        <v>8</v>
      </c>
      <c r="O124" s="6">
        <v>32000107</v>
      </c>
      <c r="P124" s="6">
        <v>2050</v>
      </c>
      <c r="R124" s="39">
        <v>29501060</v>
      </c>
      <c r="S124" s="44" t="s">
        <v>15044</v>
      </c>
    </row>
    <row r="125" spans="1:19" x14ac:dyDescent="0.25">
      <c r="A125" s="18" t="s">
        <v>15044</v>
      </c>
      <c r="B125" s="18" t="s">
        <v>15044</v>
      </c>
      <c r="O125" s="20">
        <v>31000169</v>
      </c>
      <c r="P125" s="6" t="s">
        <v>15111</v>
      </c>
      <c r="R125" s="39">
        <v>29501061</v>
      </c>
      <c r="S125" s="44" t="s">
        <v>15044</v>
      </c>
    </row>
    <row r="126" spans="1:19" x14ac:dyDescent="0.25">
      <c r="A126" s="36" t="s">
        <v>15138</v>
      </c>
      <c r="B126" s="18" t="s">
        <v>10</v>
      </c>
      <c r="O126" s="6">
        <v>32000038</v>
      </c>
      <c r="P126" s="6">
        <v>5330</v>
      </c>
      <c r="R126" s="39">
        <v>29501062</v>
      </c>
      <c r="S126" s="44" t="s">
        <v>15044</v>
      </c>
    </row>
    <row r="127" spans="1:19" x14ac:dyDescent="0.25">
      <c r="A127" s="18" t="s">
        <v>15148</v>
      </c>
      <c r="B127" s="18" t="s">
        <v>10</v>
      </c>
      <c r="O127" s="18" t="s">
        <v>57</v>
      </c>
      <c r="P127" s="18" t="s">
        <v>59</v>
      </c>
      <c r="R127" s="40">
        <v>29501063</v>
      </c>
      <c r="S127" s="45" t="s">
        <v>15044</v>
      </c>
    </row>
    <row r="128" spans="1:19" x14ac:dyDescent="0.25">
      <c r="A128" s="18" t="s">
        <v>127</v>
      </c>
      <c r="B128" s="18" t="s">
        <v>6</v>
      </c>
      <c r="O128" s="18">
        <v>29501078</v>
      </c>
      <c r="P128" s="18" t="s">
        <v>373</v>
      </c>
      <c r="R128" s="39">
        <v>29501064</v>
      </c>
      <c r="S128" s="44" t="s">
        <v>15044</v>
      </c>
    </row>
    <row r="129" spans="1:19" x14ac:dyDescent="0.25">
      <c r="A129" s="18" t="s">
        <v>10</v>
      </c>
      <c r="B129" s="18" t="s">
        <v>10</v>
      </c>
      <c r="O129" s="18">
        <v>29500930</v>
      </c>
      <c r="P129" s="18">
        <v>3010</v>
      </c>
      <c r="R129" s="39">
        <v>29501065</v>
      </c>
      <c r="S129" s="44" t="s">
        <v>15044</v>
      </c>
    </row>
    <row r="130" spans="1:19" x14ac:dyDescent="0.25">
      <c r="O130" s="25" t="s">
        <v>90</v>
      </c>
      <c r="P130" s="18" t="s">
        <v>59</v>
      </c>
      <c r="R130" s="40">
        <v>29501066</v>
      </c>
      <c r="S130" s="44" t="s">
        <v>15044</v>
      </c>
    </row>
    <row r="131" spans="1:19" x14ac:dyDescent="0.25">
      <c r="O131" s="26">
        <v>29501065</v>
      </c>
      <c r="P131" s="18" t="s">
        <v>349</v>
      </c>
      <c r="R131" s="40">
        <v>29501067</v>
      </c>
      <c r="S131" s="45" t="s">
        <v>15044</v>
      </c>
    </row>
    <row r="132" spans="1:19" x14ac:dyDescent="0.25">
      <c r="O132" s="26">
        <v>29500734</v>
      </c>
      <c r="P132" s="18" t="s">
        <v>376</v>
      </c>
      <c r="R132" s="40">
        <v>29501069</v>
      </c>
      <c r="S132" s="45" t="s">
        <v>15044</v>
      </c>
    </row>
    <row r="133" spans="1:19" x14ac:dyDescent="0.25">
      <c r="O133" s="18">
        <v>49500056</v>
      </c>
      <c r="P133" s="18">
        <v>1200</v>
      </c>
      <c r="R133" s="39">
        <v>29501070</v>
      </c>
      <c r="S133" s="44" t="s">
        <v>15044</v>
      </c>
    </row>
    <row r="134" spans="1:19" x14ac:dyDescent="0.25">
      <c r="O134" s="18">
        <v>23500290</v>
      </c>
      <c r="P134" s="18">
        <v>1400</v>
      </c>
      <c r="R134" s="39">
        <v>29501071</v>
      </c>
      <c r="S134" s="44" t="s">
        <v>15044</v>
      </c>
    </row>
    <row r="135" spans="1:19" x14ac:dyDescent="0.25">
      <c r="O135" s="18">
        <v>32000028</v>
      </c>
      <c r="P135" s="18">
        <v>2040</v>
      </c>
      <c r="R135" s="40">
        <v>29501072</v>
      </c>
      <c r="S135" s="45" t="s">
        <v>15044</v>
      </c>
    </row>
    <row r="136" spans="1:19" x14ac:dyDescent="0.25">
      <c r="O136" s="18">
        <v>32000020</v>
      </c>
      <c r="P136" s="18">
        <v>3010</v>
      </c>
      <c r="R136" s="40">
        <v>29501073</v>
      </c>
      <c r="S136" s="45" t="s">
        <v>15044</v>
      </c>
    </row>
    <row r="137" spans="1:19" x14ac:dyDescent="0.25">
      <c r="O137" s="18">
        <v>29500949</v>
      </c>
      <c r="P137" s="18">
        <v>3010</v>
      </c>
      <c r="R137" s="39">
        <v>29501074</v>
      </c>
      <c r="S137" s="44" t="s">
        <v>15044</v>
      </c>
    </row>
    <row r="138" spans="1:19" x14ac:dyDescent="0.25">
      <c r="O138" s="18">
        <v>29501056</v>
      </c>
      <c r="P138" s="18">
        <v>3010</v>
      </c>
      <c r="R138" s="40">
        <v>29501075</v>
      </c>
      <c r="S138" s="45" t="s">
        <v>15044</v>
      </c>
    </row>
    <row r="139" spans="1:19" x14ac:dyDescent="0.25">
      <c r="O139" s="18">
        <v>32000059</v>
      </c>
      <c r="P139" s="18">
        <v>3010</v>
      </c>
      <c r="R139" s="39">
        <v>29501076</v>
      </c>
      <c r="S139" s="44" t="s">
        <v>15044</v>
      </c>
    </row>
    <row r="140" spans="1:19" x14ac:dyDescent="0.25">
      <c r="O140" s="18">
        <v>29500948</v>
      </c>
      <c r="P140" s="18">
        <v>3010</v>
      </c>
      <c r="R140" s="40">
        <v>29501077</v>
      </c>
      <c r="S140" s="45" t="s">
        <v>15044</v>
      </c>
    </row>
    <row r="141" spans="1:19" x14ac:dyDescent="0.25">
      <c r="O141" s="18">
        <v>32000042</v>
      </c>
      <c r="P141" s="18">
        <v>3010</v>
      </c>
      <c r="R141" s="39">
        <v>29501078</v>
      </c>
      <c r="S141" s="44" t="s">
        <v>15044</v>
      </c>
    </row>
    <row r="142" spans="1:19" x14ac:dyDescent="0.25">
      <c r="O142" s="18">
        <v>32000028</v>
      </c>
      <c r="P142" s="18">
        <v>3010</v>
      </c>
      <c r="R142" s="39">
        <v>29501079</v>
      </c>
      <c r="S142" s="44" t="s">
        <v>15044</v>
      </c>
    </row>
    <row r="143" spans="1:19" x14ac:dyDescent="0.25">
      <c r="O143" s="18">
        <v>29501057</v>
      </c>
      <c r="P143" s="18">
        <v>3010</v>
      </c>
      <c r="R143" s="42">
        <v>29501080</v>
      </c>
      <c r="S143" s="44" t="s">
        <v>15044</v>
      </c>
    </row>
    <row r="144" spans="1:19" x14ac:dyDescent="0.25">
      <c r="O144" s="18">
        <v>24000413</v>
      </c>
      <c r="P144" s="18">
        <v>3010</v>
      </c>
      <c r="R144" s="39">
        <v>29501081</v>
      </c>
      <c r="S144" s="44" t="s">
        <v>15044</v>
      </c>
    </row>
    <row r="145" spans="15:19" x14ac:dyDescent="0.25">
      <c r="O145" s="18">
        <v>29500930</v>
      </c>
      <c r="P145" s="18">
        <v>3010</v>
      </c>
      <c r="R145" s="40">
        <v>29501082</v>
      </c>
      <c r="S145" s="45" t="s">
        <v>15044</v>
      </c>
    </row>
    <row r="146" spans="15:19" x14ac:dyDescent="0.25">
      <c r="O146" s="18">
        <v>32000027</v>
      </c>
      <c r="P146" s="18">
        <v>3010</v>
      </c>
      <c r="R146" s="39">
        <v>29501083</v>
      </c>
      <c r="S146" s="44" t="s">
        <v>15044</v>
      </c>
    </row>
    <row r="147" spans="15:19" x14ac:dyDescent="0.25">
      <c r="O147" s="18">
        <v>32000106</v>
      </c>
      <c r="P147" s="18">
        <v>3020</v>
      </c>
      <c r="R147" s="39">
        <v>29501085</v>
      </c>
      <c r="S147" s="44" t="s">
        <v>15044</v>
      </c>
    </row>
    <row r="148" spans="15:19" x14ac:dyDescent="0.25">
      <c r="O148" s="18">
        <v>32000049</v>
      </c>
      <c r="P148" s="18">
        <v>3020</v>
      </c>
      <c r="R148" s="40">
        <v>29501086</v>
      </c>
      <c r="S148" s="45" t="s">
        <v>15044</v>
      </c>
    </row>
    <row r="149" spans="15:19" x14ac:dyDescent="0.25">
      <c r="O149" s="18">
        <v>47000848</v>
      </c>
      <c r="P149" s="18">
        <v>3030</v>
      </c>
      <c r="R149" s="39">
        <v>29501087</v>
      </c>
      <c r="S149" s="44" t="s">
        <v>15044</v>
      </c>
    </row>
    <row r="150" spans="15:19" x14ac:dyDescent="0.25">
      <c r="O150" s="18">
        <v>29500918</v>
      </c>
      <c r="P150" s="18">
        <v>3030</v>
      </c>
      <c r="R150" s="39">
        <v>29501089</v>
      </c>
      <c r="S150" s="44" t="s">
        <v>15044</v>
      </c>
    </row>
    <row r="151" spans="15:19" x14ac:dyDescent="0.25">
      <c r="O151" s="18">
        <v>49500159</v>
      </c>
      <c r="P151" s="18">
        <v>3030</v>
      </c>
      <c r="R151" s="40">
        <v>29501099</v>
      </c>
      <c r="S151" s="45" t="s">
        <v>9</v>
      </c>
    </row>
    <row r="152" spans="15:19" x14ac:dyDescent="0.25">
      <c r="O152" s="18">
        <v>29500539</v>
      </c>
      <c r="P152" s="18">
        <v>3030</v>
      </c>
      <c r="R152" s="39">
        <v>29501101</v>
      </c>
      <c r="S152" s="45" t="s">
        <v>9</v>
      </c>
    </row>
    <row r="153" spans="15:19" x14ac:dyDescent="0.25">
      <c r="O153" s="18">
        <v>29501021</v>
      </c>
      <c r="P153" s="18">
        <v>3040</v>
      </c>
      <c r="R153" s="43">
        <v>29501105</v>
      </c>
      <c r="S153" s="46" t="s">
        <v>8</v>
      </c>
    </row>
    <row r="154" spans="15:19" x14ac:dyDescent="0.25">
      <c r="O154" s="18">
        <v>32000013</v>
      </c>
      <c r="P154" s="18">
        <v>3040</v>
      </c>
      <c r="R154" s="43">
        <v>29501110</v>
      </c>
      <c r="S154" s="46" t="s">
        <v>8</v>
      </c>
    </row>
    <row r="155" spans="15:19" x14ac:dyDescent="0.25">
      <c r="O155" s="18">
        <v>31000202</v>
      </c>
      <c r="P155" s="18">
        <v>3040</v>
      </c>
      <c r="R155" s="40">
        <v>29600001</v>
      </c>
      <c r="S155" s="45" t="s">
        <v>41</v>
      </c>
    </row>
    <row r="156" spans="15:19" x14ac:dyDescent="0.25">
      <c r="O156" s="18">
        <v>31000207</v>
      </c>
      <c r="P156" s="18">
        <v>3040</v>
      </c>
      <c r="R156" s="39">
        <v>29600002</v>
      </c>
      <c r="S156" s="44" t="s">
        <v>41</v>
      </c>
    </row>
    <row r="157" spans="15:19" x14ac:dyDescent="0.25">
      <c r="O157" s="18">
        <v>29500514</v>
      </c>
      <c r="P157" s="18">
        <v>3050</v>
      </c>
      <c r="R157" s="40">
        <v>29600003</v>
      </c>
      <c r="S157" s="45" t="s">
        <v>74</v>
      </c>
    </row>
    <row r="158" spans="15:19" x14ac:dyDescent="0.25">
      <c r="O158" s="18">
        <v>29501052</v>
      </c>
      <c r="P158" s="18">
        <v>3050</v>
      </c>
      <c r="R158" s="39">
        <v>29600004</v>
      </c>
      <c r="S158" s="44" t="s">
        <v>41</v>
      </c>
    </row>
    <row r="159" spans="15:19" x14ac:dyDescent="0.25">
      <c r="O159" s="18">
        <v>29500480</v>
      </c>
      <c r="P159" s="18">
        <v>3050</v>
      </c>
      <c r="R159" s="40">
        <v>29600009</v>
      </c>
      <c r="S159" s="45" t="s">
        <v>41</v>
      </c>
    </row>
    <row r="160" spans="15:19" x14ac:dyDescent="0.25">
      <c r="O160" s="18">
        <v>32000027</v>
      </c>
      <c r="P160" s="18">
        <v>3050</v>
      </c>
      <c r="R160" s="39">
        <v>29600011</v>
      </c>
      <c r="S160" s="44" t="s">
        <v>41</v>
      </c>
    </row>
    <row r="161" spans="15:19" x14ac:dyDescent="0.25">
      <c r="O161" s="18">
        <v>32000041</v>
      </c>
      <c r="P161" s="18">
        <v>3050</v>
      </c>
      <c r="R161" s="40">
        <v>29600013</v>
      </c>
      <c r="S161" s="45" t="s">
        <v>41</v>
      </c>
    </row>
    <row r="162" spans="15:19" x14ac:dyDescent="0.25">
      <c r="O162" s="18">
        <v>32000066</v>
      </c>
      <c r="P162" s="18">
        <v>3050</v>
      </c>
      <c r="R162" s="40">
        <v>29600017</v>
      </c>
      <c r="S162" s="44" t="s">
        <v>88</v>
      </c>
    </row>
    <row r="163" spans="15:19" x14ac:dyDescent="0.25">
      <c r="O163" s="18">
        <v>32000067</v>
      </c>
      <c r="P163" s="18">
        <v>3050</v>
      </c>
      <c r="R163" s="39">
        <v>29600023</v>
      </c>
      <c r="S163" s="44" t="s">
        <v>41</v>
      </c>
    </row>
    <row r="164" spans="15:19" x14ac:dyDescent="0.25">
      <c r="O164" s="18">
        <v>32000069</v>
      </c>
      <c r="P164" s="18">
        <v>3050</v>
      </c>
      <c r="R164" s="40">
        <v>29600025</v>
      </c>
      <c r="S164" s="45" t="s">
        <v>41</v>
      </c>
    </row>
    <row r="165" spans="15:19" x14ac:dyDescent="0.25">
      <c r="O165" s="18">
        <v>32000107</v>
      </c>
      <c r="P165" s="18">
        <v>3050</v>
      </c>
      <c r="R165" s="39">
        <v>29600026</v>
      </c>
      <c r="S165" s="44" t="s">
        <v>74</v>
      </c>
    </row>
    <row r="166" spans="15:19" x14ac:dyDescent="0.25">
      <c r="O166" s="18">
        <v>47000175</v>
      </c>
      <c r="P166" s="18">
        <v>3050</v>
      </c>
      <c r="R166" s="40">
        <v>29600027</v>
      </c>
      <c r="S166" s="45" t="s">
        <v>41</v>
      </c>
    </row>
    <row r="167" spans="15:19" x14ac:dyDescent="0.25">
      <c r="O167" s="18">
        <v>29500929</v>
      </c>
      <c r="P167" s="18">
        <v>3050</v>
      </c>
      <c r="R167" s="39">
        <v>29600029</v>
      </c>
      <c r="S167" s="44" t="s">
        <v>41</v>
      </c>
    </row>
    <row r="168" spans="15:19" x14ac:dyDescent="0.25">
      <c r="O168" s="18">
        <v>29500593</v>
      </c>
      <c r="P168" s="18">
        <v>3100</v>
      </c>
      <c r="R168" s="40">
        <v>29600030</v>
      </c>
      <c r="S168" s="45" t="s">
        <v>8</v>
      </c>
    </row>
    <row r="169" spans="15:19" x14ac:dyDescent="0.25">
      <c r="O169" s="18">
        <v>29900003</v>
      </c>
      <c r="P169" s="18">
        <v>3110</v>
      </c>
      <c r="R169" s="39">
        <v>29900002</v>
      </c>
      <c r="S169" s="45" t="s">
        <v>8</v>
      </c>
    </row>
    <row r="170" spans="15:19" x14ac:dyDescent="0.25">
      <c r="O170" s="18">
        <v>49500205</v>
      </c>
      <c r="P170" s="18">
        <v>5009</v>
      </c>
      <c r="R170" s="39">
        <v>29900003</v>
      </c>
      <c r="S170" s="45" t="s">
        <v>8</v>
      </c>
    </row>
    <row r="171" spans="15:19" x14ac:dyDescent="0.25">
      <c r="O171" s="18">
        <v>49500173</v>
      </c>
      <c r="P171" s="18">
        <v>5031</v>
      </c>
      <c r="R171" s="39">
        <v>31000022</v>
      </c>
      <c r="S171" s="44">
        <v>3020</v>
      </c>
    </row>
    <row r="172" spans="15:19" x14ac:dyDescent="0.25">
      <c r="O172" s="18">
        <v>49500039</v>
      </c>
      <c r="P172" s="18">
        <v>5031</v>
      </c>
      <c r="R172" s="40">
        <v>31000076</v>
      </c>
      <c r="S172" s="45" t="s">
        <v>63</v>
      </c>
    </row>
    <row r="173" spans="15:19" x14ac:dyDescent="0.25">
      <c r="O173" s="18">
        <v>29501032</v>
      </c>
      <c r="P173" s="18">
        <v>5033</v>
      </c>
      <c r="R173" s="39">
        <v>31000083</v>
      </c>
      <c r="S173" s="44" t="s">
        <v>63</v>
      </c>
    </row>
    <row r="174" spans="15:19" x14ac:dyDescent="0.25">
      <c r="O174" s="18">
        <v>29501003</v>
      </c>
      <c r="P174" s="18">
        <v>5033</v>
      </c>
      <c r="R174" s="39">
        <v>31000084</v>
      </c>
      <c r="S174" s="44" t="s">
        <v>63</v>
      </c>
    </row>
    <row r="175" spans="15:19" x14ac:dyDescent="0.25">
      <c r="O175" s="18">
        <v>49500204</v>
      </c>
      <c r="P175" s="18">
        <v>5033</v>
      </c>
      <c r="R175" s="40">
        <v>31000092</v>
      </c>
      <c r="S175" s="45" t="s">
        <v>63</v>
      </c>
    </row>
    <row r="176" spans="15:19" x14ac:dyDescent="0.25">
      <c r="O176" s="18">
        <v>29500967</v>
      </c>
      <c r="P176" s="18">
        <v>5135</v>
      </c>
      <c r="R176" s="39">
        <v>31000094</v>
      </c>
      <c r="S176" s="44" t="s">
        <v>15044</v>
      </c>
    </row>
    <row r="177" spans="15:19" x14ac:dyDescent="0.25">
      <c r="O177" s="18">
        <v>29500528</v>
      </c>
      <c r="P177" s="18">
        <v>5330</v>
      </c>
      <c r="R177" s="40">
        <v>31000097</v>
      </c>
      <c r="S177" s="45" t="s">
        <v>63</v>
      </c>
    </row>
    <row r="178" spans="15:19" x14ac:dyDescent="0.25">
      <c r="O178" s="18">
        <v>29501086</v>
      </c>
      <c r="P178" s="18">
        <v>5330</v>
      </c>
      <c r="R178" s="39">
        <v>31000098</v>
      </c>
      <c r="S178" s="44" t="s">
        <v>63</v>
      </c>
    </row>
    <row r="179" spans="15:19" x14ac:dyDescent="0.25">
      <c r="O179" s="18">
        <v>29501053</v>
      </c>
      <c r="P179" s="18">
        <v>5330</v>
      </c>
      <c r="R179" s="39">
        <v>31000108</v>
      </c>
      <c r="S179" s="44" t="s">
        <v>41</v>
      </c>
    </row>
    <row r="180" spans="15:19" x14ac:dyDescent="0.25">
      <c r="O180" s="18">
        <v>29501022</v>
      </c>
      <c r="P180" s="18">
        <v>5330</v>
      </c>
      <c r="R180" s="40">
        <v>31000161</v>
      </c>
      <c r="S180" s="45" t="s">
        <v>41</v>
      </c>
    </row>
    <row r="181" spans="15:19" x14ac:dyDescent="0.25">
      <c r="O181" s="18">
        <v>29500527</v>
      </c>
      <c r="P181" s="18">
        <v>5330</v>
      </c>
      <c r="R181" s="39">
        <v>31000169</v>
      </c>
      <c r="S181" s="44" t="s">
        <v>63</v>
      </c>
    </row>
    <row r="182" spans="15:19" x14ac:dyDescent="0.25">
      <c r="O182" s="18">
        <v>29501087</v>
      </c>
      <c r="P182" s="18">
        <v>5330</v>
      </c>
      <c r="R182" s="40">
        <v>31000207</v>
      </c>
      <c r="S182" s="45" t="s">
        <v>63</v>
      </c>
    </row>
    <row r="183" spans="15:19" x14ac:dyDescent="0.25">
      <c r="O183" s="18">
        <v>29500498</v>
      </c>
      <c r="P183" s="18">
        <v>5330</v>
      </c>
      <c r="R183" s="39">
        <v>31000217</v>
      </c>
      <c r="S183" s="44" t="s">
        <v>8</v>
      </c>
    </row>
    <row r="184" spans="15:19" x14ac:dyDescent="0.25">
      <c r="O184" s="18">
        <v>29500489</v>
      </c>
      <c r="P184" s="18">
        <v>5330</v>
      </c>
      <c r="R184" s="40">
        <v>31000234</v>
      </c>
      <c r="S184" s="45" t="s">
        <v>15148</v>
      </c>
    </row>
    <row r="185" spans="15:19" x14ac:dyDescent="0.25">
      <c r="O185" s="18">
        <v>32100108</v>
      </c>
      <c r="P185" s="18">
        <v>5330</v>
      </c>
      <c r="R185" s="39">
        <v>31900001</v>
      </c>
      <c r="S185" s="45">
        <v>3100</v>
      </c>
    </row>
    <row r="186" spans="15:19" x14ac:dyDescent="0.25">
      <c r="O186" s="18">
        <v>49500126</v>
      </c>
      <c r="P186" s="18">
        <v>5330</v>
      </c>
      <c r="R186" s="39">
        <v>31900002</v>
      </c>
      <c r="S186" s="45" t="s">
        <v>63</v>
      </c>
    </row>
    <row r="187" spans="15:19" x14ac:dyDescent="0.25">
      <c r="O187" s="18">
        <v>35000343</v>
      </c>
      <c r="P187" s="18" t="s">
        <v>63</v>
      </c>
      <c r="R187" s="40">
        <v>32000020</v>
      </c>
      <c r="S187" s="45">
        <v>3010</v>
      </c>
    </row>
    <row r="188" spans="15:19" x14ac:dyDescent="0.25">
      <c r="O188" s="18">
        <v>29501052</v>
      </c>
      <c r="P188" s="18">
        <v>3050</v>
      </c>
      <c r="R188" s="40">
        <v>32000022</v>
      </c>
      <c r="S188" s="45" t="s">
        <v>63</v>
      </c>
    </row>
    <row r="189" spans="15:19" x14ac:dyDescent="0.25">
      <c r="O189" s="18">
        <v>32000022</v>
      </c>
      <c r="P189" s="18" t="s">
        <v>8</v>
      </c>
      <c r="R189" s="39">
        <v>32000027</v>
      </c>
      <c r="S189" s="44" t="s">
        <v>63</v>
      </c>
    </row>
    <row r="190" spans="15:19" x14ac:dyDescent="0.25">
      <c r="O190" s="18">
        <v>32000042</v>
      </c>
      <c r="P190" s="18" t="s">
        <v>8</v>
      </c>
      <c r="R190" s="40">
        <v>32000036</v>
      </c>
      <c r="S190" s="44">
        <v>3020</v>
      </c>
    </row>
    <row r="191" spans="15:19" x14ac:dyDescent="0.25">
      <c r="O191" s="18">
        <v>49500185</v>
      </c>
      <c r="P191" s="18" t="s">
        <v>349</v>
      </c>
      <c r="R191" s="39">
        <v>32000049</v>
      </c>
      <c r="S191" s="44">
        <v>3020</v>
      </c>
    </row>
    <row r="192" spans="15:19" x14ac:dyDescent="0.25">
      <c r="O192" s="18">
        <v>49500188</v>
      </c>
      <c r="P192" s="18" t="s">
        <v>8</v>
      </c>
      <c r="R192" s="39">
        <v>32000053</v>
      </c>
      <c r="S192" s="44" t="s">
        <v>15106</v>
      </c>
    </row>
    <row r="193" spans="15:19" x14ac:dyDescent="0.25">
      <c r="O193" s="18">
        <v>49500214</v>
      </c>
      <c r="P193" s="18" t="s">
        <v>8</v>
      </c>
      <c r="R193" s="40">
        <v>32000059</v>
      </c>
      <c r="S193" s="45" t="s">
        <v>63</v>
      </c>
    </row>
    <row r="194" spans="15:19" x14ac:dyDescent="0.25">
      <c r="O194" s="18">
        <v>49500215</v>
      </c>
      <c r="P194" s="18" t="s">
        <v>8</v>
      </c>
      <c r="R194" s="39">
        <v>32000061</v>
      </c>
      <c r="S194" s="45" t="s">
        <v>63</v>
      </c>
    </row>
    <row r="195" spans="15:19" x14ac:dyDescent="0.25">
      <c r="O195" s="18">
        <v>49500034</v>
      </c>
      <c r="P195" s="18" t="s">
        <v>88</v>
      </c>
      <c r="R195" s="39">
        <v>32000065</v>
      </c>
      <c r="S195" s="44" t="s">
        <v>63</v>
      </c>
    </row>
    <row r="196" spans="15:19" x14ac:dyDescent="0.25">
      <c r="O196" s="18">
        <v>29500878</v>
      </c>
      <c r="P196" s="18" t="s">
        <v>9</v>
      </c>
      <c r="R196" s="40">
        <v>32000066</v>
      </c>
      <c r="S196" s="45" t="s">
        <v>63</v>
      </c>
    </row>
    <row r="197" spans="15:19" x14ac:dyDescent="0.25">
      <c r="O197" s="18">
        <v>29500885</v>
      </c>
      <c r="P197" s="18" t="s">
        <v>9</v>
      </c>
      <c r="R197" s="40">
        <v>32000067</v>
      </c>
      <c r="S197" s="44">
        <v>3020</v>
      </c>
    </row>
    <row r="198" spans="15:19" x14ac:dyDescent="0.25">
      <c r="O198" s="18">
        <v>29500886</v>
      </c>
      <c r="P198" s="18" t="s">
        <v>9</v>
      </c>
      <c r="R198" s="40">
        <v>32000068</v>
      </c>
      <c r="S198" s="44">
        <v>3020</v>
      </c>
    </row>
    <row r="199" spans="15:19" x14ac:dyDescent="0.25">
      <c r="O199" s="18">
        <v>29500891</v>
      </c>
      <c r="P199" s="18" t="s">
        <v>9</v>
      </c>
      <c r="R199" s="40">
        <v>32000069</v>
      </c>
      <c r="S199" s="44">
        <v>3020</v>
      </c>
    </row>
    <row r="200" spans="15:19" x14ac:dyDescent="0.25">
      <c r="O200" s="18">
        <v>29500892</v>
      </c>
      <c r="P200" s="18" t="s">
        <v>9</v>
      </c>
      <c r="R200" s="40">
        <v>32000070</v>
      </c>
      <c r="S200" s="44">
        <v>3020</v>
      </c>
    </row>
    <row r="201" spans="15:19" x14ac:dyDescent="0.25">
      <c r="O201" s="18">
        <v>29500900</v>
      </c>
      <c r="P201" s="18" t="s">
        <v>9</v>
      </c>
      <c r="R201" s="40">
        <v>32000074</v>
      </c>
      <c r="S201" s="45" t="s">
        <v>274</v>
      </c>
    </row>
    <row r="202" spans="15:19" x14ac:dyDescent="0.25">
      <c r="O202" s="18">
        <v>29500904</v>
      </c>
      <c r="P202" s="18" t="s">
        <v>9</v>
      </c>
      <c r="R202" s="39">
        <v>32000106</v>
      </c>
      <c r="S202" s="44">
        <v>3020</v>
      </c>
    </row>
    <row r="203" spans="15:19" x14ac:dyDescent="0.25">
      <c r="O203" s="18">
        <v>29500906</v>
      </c>
      <c r="P203" s="18" t="s">
        <v>9</v>
      </c>
      <c r="R203" s="39">
        <v>32000107</v>
      </c>
      <c r="S203" s="44" t="s">
        <v>63</v>
      </c>
    </row>
    <row r="204" spans="15:19" x14ac:dyDescent="0.25">
      <c r="O204" s="18">
        <v>29500910</v>
      </c>
      <c r="P204" s="18" t="s">
        <v>9</v>
      </c>
      <c r="R204" s="40">
        <v>32100108</v>
      </c>
      <c r="S204" s="45" t="s">
        <v>15044</v>
      </c>
    </row>
    <row r="205" spans="15:19" x14ac:dyDescent="0.25">
      <c r="O205" s="18">
        <v>29500913</v>
      </c>
      <c r="P205" s="18" t="s">
        <v>9</v>
      </c>
      <c r="R205" s="39">
        <v>35000343</v>
      </c>
      <c r="S205" s="44" t="s">
        <v>63</v>
      </c>
    </row>
    <row r="206" spans="15:19" x14ac:dyDescent="0.25">
      <c r="O206" s="18">
        <v>29500925</v>
      </c>
      <c r="P206" s="18" t="s">
        <v>9</v>
      </c>
      <c r="R206" s="40">
        <v>47000175</v>
      </c>
      <c r="S206" s="45" t="s">
        <v>74</v>
      </c>
    </row>
    <row r="207" spans="15:19" x14ac:dyDescent="0.25">
      <c r="O207" s="18">
        <v>29500952</v>
      </c>
      <c r="P207" s="18" t="s">
        <v>9</v>
      </c>
      <c r="R207" s="39">
        <v>47000260</v>
      </c>
      <c r="S207" s="44">
        <v>3110</v>
      </c>
    </row>
    <row r="208" spans="15:19" x14ac:dyDescent="0.25">
      <c r="O208" s="18">
        <v>29500957</v>
      </c>
      <c r="P208" s="18" t="s">
        <v>15112</v>
      </c>
      <c r="R208" s="40">
        <v>49500034</v>
      </c>
      <c r="S208" s="44" t="s">
        <v>41</v>
      </c>
    </row>
    <row r="209" spans="15:19" x14ac:dyDescent="0.25">
      <c r="O209" s="18">
        <v>29500966</v>
      </c>
      <c r="P209" s="18" t="s">
        <v>9</v>
      </c>
      <c r="R209" s="40">
        <v>49500039</v>
      </c>
      <c r="S209" s="45" t="s">
        <v>63</v>
      </c>
    </row>
    <row r="210" spans="15:19" x14ac:dyDescent="0.25">
      <c r="O210" s="18">
        <v>29501009</v>
      </c>
      <c r="P210" s="18" t="s">
        <v>9</v>
      </c>
      <c r="R210" s="39">
        <v>49500052</v>
      </c>
      <c r="S210" s="44" t="s">
        <v>15096</v>
      </c>
    </row>
    <row r="211" spans="15:19" x14ac:dyDescent="0.25">
      <c r="O211" s="18">
        <v>29501013</v>
      </c>
      <c r="P211" s="18" t="s">
        <v>9</v>
      </c>
      <c r="R211" s="39">
        <v>49500055</v>
      </c>
      <c r="S211" s="44" t="s">
        <v>15096</v>
      </c>
    </row>
    <row r="212" spans="15:19" x14ac:dyDescent="0.25">
      <c r="O212" s="18">
        <v>29501020</v>
      </c>
      <c r="P212" s="18" t="s">
        <v>9</v>
      </c>
      <c r="R212" s="39">
        <v>49500056</v>
      </c>
      <c r="S212" s="44" t="s">
        <v>74</v>
      </c>
    </row>
    <row r="213" spans="15:19" x14ac:dyDescent="0.25">
      <c r="O213" s="18">
        <v>29501023</v>
      </c>
      <c r="P213" s="18" t="s">
        <v>117</v>
      </c>
      <c r="R213" s="40">
        <v>49500084</v>
      </c>
      <c r="S213" s="46" t="s">
        <v>8</v>
      </c>
    </row>
    <row r="214" spans="15:19" x14ac:dyDescent="0.25">
      <c r="O214" s="18">
        <v>29501028</v>
      </c>
      <c r="P214" s="18" t="s">
        <v>9</v>
      </c>
      <c r="R214" s="39">
        <v>49500088</v>
      </c>
      <c r="S214" s="44" t="s">
        <v>15078</v>
      </c>
    </row>
    <row r="215" spans="15:19" x14ac:dyDescent="0.25">
      <c r="O215" s="18">
        <v>29501029</v>
      </c>
      <c r="P215" s="18" t="s">
        <v>9</v>
      </c>
      <c r="R215" s="40">
        <v>49500089</v>
      </c>
      <c r="S215" s="45" t="s">
        <v>349</v>
      </c>
    </row>
    <row r="216" spans="15:19" x14ac:dyDescent="0.25">
      <c r="O216" s="18">
        <v>29501030</v>
      </c>
      <c r="P216" s="18" t="s">
        <v>9</v>
      </c>
      <c r="R216" s="40">
        <v>49500090</v>
      </c>
      <c r="S216" s="45" t="s">
        <v>349</v>
      </c>
    </row>
    <row r="217" spans="15:19" x14ac:dyDescent="0.25">
      <c r="O217" s="18">
        <v>29501036</v>
      </c>
      <c r="P217" s="18" t="s">
        <v>9</v>
      </c>
      <c r="R217" s="39">
        <v>49500091</v>
      </c>
      <c r="S217" s="44" t="s">
        <v>373</v>
      </c>
    </row>
    <row r="218" spans="15:19" x14ac:dyDescent="0.25">
      <c r="O218" s="18">
        <v>29501039</v>
      </c>
      <c r="P218" s="18" t="s">
        <v>9</v>
      </c>
      <c r="R218" s="39">
        <v>49500092</v>
      </c>
      <c r="S218" s="44" t="s">
        <v>8</v>
      </c>
    </row>
    <row r="219" spans="15:19" x14ac:dyDescent="0.25">
      <c r="O219" s="18">
        <v>29501040</v>
      </c>
      <c r="P219" s="18" t="s">
        <v>117</v>
      </c>
      <c r="R219" s="40">
        <v>49500102</v>
      </c>
      <c r="S219" s="45" t="s">
        <v>63</v>
      </c>
    </row>
    <row r="220" spans="15:19" x14ac:dyDescent="0.25">
      <c r="O220" s="18">
        <v>29501041</v>
      </c>
      <c r="P220" s="18" t="s">
        <v>9</v>
      </c>
      <c r="R220" s="39">
        <v>49500143</v>
      </c>
      <c r="S220" s="45" t="s">
        <v>8</v>
      </c>
    </row>
    <row r="221" spans="15:19" x14ac:dyDescent="0.25">
      <c r="O221" s="18">
        <v>29501101</v>
      </c>
      <c r="P221" s="18" t="s">
        <v>9</v>
      </c>
      <c r="R221" s="39">
        <v>49500144</v>
      </c>
      <c r="S221" s="45" t="s">
        <v>8</v>
      </c>
    </row>
    <row r="222" spans="15:19" x14ac:dyDescent="0.25">
      <c r="O222" s="18">
        <v>32000028</v>
      </c>
      <c r="P222" s="18" t="s">
        <v>15106</v>
      </c>
      <c r="R222" s="40">
        <v>49500147</v>
      </c>
      <c r="S222" s="45" t="s">
        <v>8</v>
      </c>
    </row>
    <row r="223" spans="15:19" x14ac:dyDescent="0.25">
      <c r="O223" s="18">
        <v>32000049</v>
      </c>
      <c r="P223" s="18" t="s">
        <v>15106</v>
      </c>
      <c r="R223" s="40">
        <v>49500154</v>
      </c>
      <c r="S223" s="45" t="s">
        <v>74</v>
      </c>
    </row>
    <row r="224" spans="15:19" x14ac:dyDescent="0.25">
      <c r="O224" s="18">
        <v>32000106</v>
      </c>
      <c r="P224" s="18" t="s">
        <v>15106</v>
      </c>
      <c r="R224" s="39">
        <v>49500166</v>
      </c>
      <c r="S224" s="45" t="s">
        <v>37</v>
      </c>
    </row>
    <row r="225" spans="15:19" x14ac:dyDescent="0.25">
      <c r="O225" s="18">
        <v>49500052</v>
      </c>
      <c r="P225" s="18" t="s">
        <v>15096</v>
      </c>
      <c r="R225" s="39">
        <v>49500171</v>
      </c>
      <c r="S225" s="44" t="s">
        <v>41</v>
      </c>
    </row>
    <row r="226" spans="15:19" x14ac:dyDescent="0.25">
      <c r="O226" s="18">
        <v>49900002</v>
      </c>
      <c r="P226" s="18" t="s">
        <v>15096</v>
      </c>
      <c r="R226" s="40">
        <v>49500173</v>
      </c>
      <c r="S226" s="45" t="s">
        <v>63</v>
      </c>
    </row>
    <row r="227" spans="15:19" x14ac:dyDescent="0.25">
      <c r="O227" s="18">
        <v>49900001</v>
      </c>
      <c r="P227" s="18" t="s">
        <v>15096</v>
      </c>
      <c r="R227" s="39">
        <v>49500174</v>
      </c>
      <c r="S227" s="44" t="s">
        <v>15096</v>
      </c>
    </row>
    <row r="228" spans="15:19" x14ac:dyDescent="0.25">
      <c r="O228" s="18">
        <v>29500776</v>
      </c>
      <c r="P228" s="18" t="s">
        <v>15096</v>
      </c>
      <c r="R228" s="40">
        <v>49500185</v>
      </c>
      <c r="S228" s="45" t="s">
        <v>15044</v>
      </c>
    </row>
    <row r="229" spans="15:19" x14ac:dyDescent="0.25">
      <c r="O229" s="18">
        <v>23500273</v>
      </c>
      <c r="P229" s="18" t="s">
        <v>15096</v>
      </c>
      <c r="R229" s="40">
        <v>49500188</v>
      </c>
      <c r="S229" s="45" t="s">
        <v>15044</v>
      </c>
    </row>
    <row r="230" spans="15:19" x14ac:dyDescent="0.25">
      <c r="O230" s="18">
        <v>23000103</v>
      </c>
      <c r="P230" s="18" t="s">
        <v>15096</v>
      </c>
      <c r="R230" s="40">
        <v>49500189</v>
      </c>
      <c r="S230" s="45" t="s">
        <v>15044</v>
      </c>
    </row>
    <row r="231" spans="15:19" x14ac:dyDescent="0.25">
      <c r="O231" s="18">
        <v>49500055</v>
      </c>
      <c r="P231" s="18" t="s">
        <v>15096</v>
      </c>
      <c r="R231" s="39">
        <v>49500190</v>
      </c>
      <c r="S231" s="44" t="s">
        <v>74</v>
      </c>
    </row>
    <row r="232" spans="15:19" x14ac:dyDescent="0.25">
      <c r="O232" s="18">
        <v>29501070</v>
      </c>
      <c r="P232" s="18" t="s">
        <v>373</v>
      </c>
      <c r="R232" s="40">
        <v>49500192</v>
      </c>
      <c r="S232" s="45" t="s">
        <v>9</v>
      </c>
    </row>
    <row r="233" spans="15:19" x14ac:dyDescent="0.25">
      <c r="O233" s="18">
        <v>29501063</v>
      </c>
      <c r="P233" s="18" t="s">
        <v>373</v>
      </c>
      <c r="R233" s="39">
        <v>49500194</v>
      </c>
      <c r="S233" s="45" t="s">
        <v>9</v>
      </c>
    </row>
    <row r="234" spans="15:19" x14ac:dyDescent="0.25">
      <c r="O234" s="18">
        <v>29501079</v>
      </c>
      <c r="P234" s="18" t="s">
        <v>373</v>
      </c>
      <c r="R234" s="39">
        <v>49500196</v>
      </c>
      <c r="S234" s="44" t="s">
        <v>9</v>
      </c>
    </row>
    <row r="235" spans="15:19" x14ac:dyDescent="0.25">
      <c r="O235" s="18">
        <v>29501067</v>
      </c>
      <c r="P235" s="18" t="s">
        <v>373</v>
      </c>
      <c r="R235" s="40">
        <v>49500204</v>
      </c>
      <c r="S235" s="45" t="s">
        <v>8</v>
      </c>
    </row>
    <row r="236" spans="15:19" x14ac:dyDescent="0.25">
      <c r="O236" s="18">
        <v>29501069</v>
      </c>
      <c r="P236" s="18" t="s">
        <v>373</v>
      </c>
      <c r="R236" s="39">
        <v>49500205</v>
      </c>
      <c r="S236" s="45" t="s">
        <v>8</v>
      </c>
    </row>
    <row r="237" spans="15:19" x14ac:dyDescent="0.25">
      <c r="O237" s="18">
        <v>49500091</v>
      </c>
      <c r="P237" s="18" t="s">
        <v>373</v>
      </c>
      <c r="R237" s="40">
        <v>49500213</v>
      </c>
      <c r="S237" s="45" t="s">
        <v>15044</v>
      </c>
    </row>
    <row r="238" spans="15:19" x14ac:dyDescent="0.25">
      <c r="O238" s="18">
        <v>29501074</v>
      </c>
      <c r="P238" s="18" t="s">
        <v>373</v>
      </c>
      <c r="R238" s="39">
        <v>49500214</v>
      </c>
      <c r="S238" s="44" t="s">
        <v>15044</v>
      </c>
    </row>
    <row r="239" spans="15:19" x14ac:dyDescent="0.25">
      <c r="O239" s="18">
        <v>29501077</v>
      </c>
      <c r="P239" s="18" t="s">
        <v>373</v>
      </c>
      <c r="R239" s="40">
        <v>49500215</v>
      </c>
      <c r="S239" s="45" t="s">
        <v>15044</v>
      </c>
    </row>
    <row r="240" spans="15:19" x14ac:dyDescent="0.25">
      <c r="O240" s="18">
        <v>49500143</v>
      </c>
      <c r="P240" s="18" t="s">
        <v>373</v>
      </c>
      <c r="R240" s="40">
        <v>49500216</v>
      </c>
      <c r="S240" s="45" t="s">
        <v>15044</v>
      </c>
    </row>
    <row r="241" spans="15:19" x14ac:dyDescent="0.25">
      <c r="O241" s="18">
        <v>49500144</v>
      </c>
      <c r="P241" s="18" t="s">
        <v>373</v>
      </c>
      <c r="R241" s="40">
        <v>49500218</v>
      </c>
      <c r="S241" s="45" t="s">
        <v>15044</v>
      </c>
    </row>
    <row r="242" spans="15:19" x14ac:dyDescent="0.25">
      <c r="O242" s="18">
        <v>29500613</v>
      </c>
      <c r="P242" s="18" t="s">
        <v>373</v>
      </c>
      <c r="R242" s="39">
        <v>49900001</v>
      </c>
      <c r="S242" s="44" t="s">
        <v>8</v>
      </c>
    </row>
    <row r="243" spans="15:19" x14ac:dyDescent="0.25">
      <c r="O243" s="18">
        <v>29501078</v>
      </c>
      <c r="P243" s="18" t="s">
        <v>373</v>
      </c>
      <c r="R243" s="39">
        <v>49900002</v>
      </c>
      <c r="S243" s="44" t="s">
        <v>8</v>
      </c>
    </row>
    <row r="244" spans="15:19" x14ac:dyDescent="0.25">
      <c r="O244" s="18">
        <v>49500218</v>
      </c>
      <c r="P244" s="18" t="s">
        <v>373</v>
      </c>
      <c r="R244" s="40">
        <v>50000011</v>
      </c>
      <c r="S244" s="45" t="s">
        <v>86</v>
      </c>
    </row>
    <row r="245" spans="15:19" x14ac:dyDescent="0.25">
      <c r="O245" s="18">
        <v>49500084</v>
      </c>
      <c r="P245" s="18" t="s">
        <v>373</v>
      </c>
      <c r="R245" s="39">
        <v>50000275</v>
      </c>
      <c r="S245" s="44" t="s">
        <v>86</v>
      </c>
    </row>
    <row r="246" spans="15:19" x14ac:dyDescent="0.25">
      <c r="O246" s="18">
        <v>29501055</v>
      </c>
      <c r="P246" s="18" t="s">
        <v>349</v>
      </c>
      <c r="R246" s="39">
        <v>57000277</v>
      </c>
      <c r="S246" s="44" t="s">
        <v>243</v>
      </c>
    </row>
    <row r="247" spans="15:19" x14ac:dyDescent="0.25">
      <c r="O247" s="18">
        <v>29500498</v>
      </c>
      <c r="P247" s="18" t="s">
        <v>349</v>
      </c>
      <c r="R247" s="39">
        <v>58000902</v>
      </c>
      <c r="S247" s="44" t="s">
        <v>74</v>
      </c>
    </row>
    <row r="248" spans="15:19" x14ac:dyDescent="0.25">
      <c r="O248" s="18">
        <v>29500861</v>
      </c>
      <c r="P248" s="18" t="s">
        <v>349</v>
      </c>
      <c r="R248" s="40">
        <v>59000034</v>
      </c>
      <c r="S248" s="45" t="s">
        <v>10</v>
      </c>
    </row>
    <row r="249" spans="15:19" x14ac:dyDescent="0.25">
      <c r="O249" s="18">
        <v>29501075</v>
      </c>
      <c r="P249" s="18" t="s">
        <v>349</v>
      </c>
      <c r="R249" s="39">
        <v>59500021</v>
      </c>
      <c r="S249" s="44" t="s">
        <v>15044</v>
      </c>
    </row>
    <row r="250" spans="15:19" x14ac:dyDescent="0.25">
      <c r="O250" s="18">
        <v>29501082</v>
      </c>
      <c r="P250" s="18" t="s">
        <v>349</v>
      </c>
      <c r="R250" s="40">
        <v>59500051</v>
      </c>
      <c r="S250" s="45" t="s">
        <v>15044</v>
      </c>
    </row>
    <row r="251" spans="15:19" x14ac:dyDescent="0.25">
      <c r="O251" s="18">
        <v>29501061</v>
      </c>
      <c r="P251" s="18" t="s">
        <v>349</v>
      </c>
      <c r="R251" s="40">
        <v>295000913</v>
      </c>
      <c r="S251" s="45" t="s">
        <v>74</v>
      </c>
    </row>
    <row r="252" spans="15:19" x14ac:dyDescent="0.25">
      <c r="O252" s="18">
        <v>49500089</v>
      </c>
      <c r="P252" s="18" t="s">
        <v>349</v>
      </c>
      <c r="R252" s="39" t="s">
        <v>36</v>
      </c>
      <c r="S252" s="44" t="s">
        <v>74</v>
      </c>
    </row>
    <row r="253" spans="15:19" x14ac:dyDescent="0.25">
      <c r="O253" s="18">
        <v>49500147</v>
      </c>
      <c r="P253" s="18" t="s">
        <v>349</v>
      </c>
      <c r="R253" s="39" t="s">
        <v>36</v>
      </c>
      <c r="S253" s="44" t="s">
        <v>15096</v>
      </c>
    </row>
    <row r="254" spans="15:19" x14ac:dyDescent="0.25">
      <c r="O254" s="18">
        <v>49500213</v>
      </c>
      <c r="P254" s="18" t="s">
        <v>349</v>
      </c>
      <c r="R254" s="39" t="s">
        <v>36</v>
      </c>
      <c r="S254" s="44" t="s">
        <v>140</v>
      </c>
    </row>
    <row r="255" spans="15:19" x14ac:dyDescent="0.25">
      <c r="O255" s="18">
        <v>29501065</v>
      </c>
      <c r="P255" s="18" t="s">
        <v>349</v>
      </c>
      <c r="R255" s="40" t="s">
        <v>36</v>
      </c>
      <c r="S255" s="45" t="s">
        <v>88</v>
      </c>
    </row>
    <row r="256" spans="15:19" x14ac:dyDescent="0.25">
      <c r="O256" s="18">
        <v>49500216</v>
      </c>
      <c r="P256" s="18" t="s">
        <v>349</v>
      </c>
      <c r="R256" s="40" t="s">
        <v>36</v>
      </c>
      <c r="S256" s="45" t="s">
        <v>9</v>
      </c>
    </row>
    <row r="257" spans="15:19" x14ac:dyDescent="0.25">
      <c r="O257" s="18">
        <v>49500090</v>
      </c>
      <c r="P257" s="18" t="s">
        <v>349</v>
      </c>
      <c r="R257" s="39" t="s">
        <v>36</v>
      </c>
      <c r="S257" s="44" t="s">
        <v>372</v>
      </c>
    </row>
    <row r="258" spans="15:19" x14ac:dyDescent="0.25">
      <c r="O258" s="18">
        <v>29501060</v>
      </c>
      <c r="P258" s="18" t="s">
        <v>349</v>
      </c>
      <c r="R258" s="40" t="s">
        <v>36</v>
      </c>
      <c r="S258" s="45" t="s">
        <v>77</v>
      </c>
    </row>
    <row r="259" spans="15:19" x14ac:dyDescent="0.25">
      <c r="O259" s="18">
        <v>29500821</v>
      </c>
      <c r="P259" s="18" t="s">
        <v>376</v>
      </c>
      <c r="R259" s="40" t="s">
        <v>36</v>
      </c>
      <c r="S259" s="45" t="s">
        <v>63</v>
      </c>
    </row>
    <row r="260" spans="15:19" x14ac:dyDescent="0.25">
      <c r="O260" s="18">
        <v>29500754</v>
      </c>
      <c r="P260" s="18" t="s">
        <v>376</v>
      </c>
      <c r="R260" s="39" t="s">
        <v>36</v>
      </c>
      <c r="S260" s="44" t="s">
        <v>349</v>
      </c>
    </row>
    <row r="261" spans="15:19" x14ac:dyDescent="0.25">
      <c r="O261" s="18">
        <v>23500062</v>
      </c>
      <c r="P261" s="18" t="s">
        <v>376</v>
      </c>
      <c r="R261" s="40" t="s">
        <v>36</v>
      </c>
      <c r="S261" s="45" t="s">
        <v>56</v>
      </c>
    </row>
    <row r="262" spans="15:19" x14ac:dyDescent="0.25">
      <c r="O262" s="18">
        <v>49500056</v>
      </c>
      <c r="P262" s="18" t="s">
        <v>376</v>
      </c>
      <c r="R262" s="39" t="s">
        <v>36</v>
      </c>
      <c r="S262" s="44" t="s">
        <v>6</v>
      </c>
    </row>
    <row r="263" spans="15:19" x14ac:dyDescent="0.25">
      <c r="O263" s="18">
        <v>29500734</v>
      </c>
      <c r="P263" s="18" t="s">
        <v>376</v>
      </c>
      <c r="R263" s="39" t="s">
        <v>36</v>
      </c>
      <c r="S263" s="44">
        <v>3020</v>
      </c>
    </row>
    <row r="264" spans="15:19" x14ac:dyDescent="0.25">
      <c r="O264" s="18">
        <v>29500594</v>
      </c>
      <c r="P264" s="18" t="s">
        <v>376</v>
      </c>
      <c r="R264" s="40" t="s">
        <v>36</v>
      </c>
      <c r="S264" s="45" t="s">
        <v>309</v>
      </c>
    </row>
    <row r="265" spans="15:19" x14ac:dyDescent="0.25">
      <c r="O265" s="18">
        <v>49500194</v>
      </c>
      <c r="P265" s="18" t="s">
        <v>15060</v>
      </c>
      <c r="R265" s="39" t="s">
        <v>36</v>
      </c>
      <c r="S265" s="44" t="s">
        <v>37</v>
      </c>
    </row>
    <row r="266" spans="15:19" x14ac:dyDescent="0.25">
      <c r="O266" s="18">
        <v>29500895</v>
      </c>
      <c r="P266" s="18" t="s">
        <v>15060</v>
      </c>
      <c r="R266" s="39" t="s">
        <v>36</v>
      </c>
      <c r="S266" s="44">
        <v>3010</v>
      </c>
    </row>
    <row r="267" spans="15:19" x14ac:dyDescent="0.25">
      <c r="O267" s="18">
        <v>29501041</v>
      </c>
      <c r="P267" s="18" t="s">
        <v>15087</v>
      </c>
      <c r="R267" s="40" t="s">
        <v>36</v>
      </c>
      <c r="S267" s="45" t="s">
        <v>41</v>
      </c>
    </row>
    <row r="268" spans="15:19" x14ac:dyDescent="0.25">
      <c r="O268" s="18">
        <v>29501029</v>
      </c>
      <c r="P268" s="18" t="s">
        <v>15087</v>
      </c>
      <c r="R268" s="40" t="s">
        <v>36</v>
      </c>
      <c r="S268" s="45">
        <v>3100</v>
      </c>
    </row>
    <row r="269" spans="15:19" x14ac:dyDescent="0.25">
      <c r="O269" s="18">
        <v>29500906</v>
      </c>
      <c r="P269" s="18" t="s">
        <v>15087</v>
      </c>
      <c r="R269" s="39" t="s">
        <v>36</v>
      </c>
      <c r="S269" s="44" t="s">
        <v>59</v>
      </c>
    </row>
    <row r="270" spans="15:19" x14ac:dyDescent="0.25">
      <c r="O270" s="18">
        <v>29500886</v>
      </c>
      <c r="P270" s="18" t="s">
        <v>15087</v>
      </c>
      <c r="R270" s="40" t="s">
        <v>36</v>
      </c>
      <c r="S270" s="45" t="s">
        <v>127</v>
      </c>
    </row>
    <row r="271" spans="15:19" x14ac:dyDescent="0.25">
      <c r="O271" s="18">
        <v>29501009</v>
      </c>
      <c r="P271" s="18" t="s">
        <v>15087</v>
      </c>
      <c r="R271" s="39" t="s">
        <v>36</v>
      </c>
      <c r="S271" s="44" t="s">
        <v>348</v>
      </c>
    </row>
    <row r="272" spans="15:19" x14ac:dyDescent="0.25">
      <c r="O272" s="18">
        <v>29500482</v>
      </c>
      <c r="P272" s="18" t="s">
        <v>15077</v>
      </c>
      <c r="R272" s="39" t="s">
        <v>323</v>
      </c>
      <c r="S272" s="44" t="s">
        <v>15096</v>
      </c>
    </row>
    <row r="273" spans="15:19" x14ac:dyDescent="0.25">
      <c r="O273" s="18">
        <v>29501028</v>
      </c>
      <c r="P273" s="18" t="s">
        <v>15077</v>
      </c>
      <c r="R273" s="40" t="s">
        <v>15168</v>
      </c>
      <c r="S273" s="45" t="s">
        <v>63</v>
      </c>
    </row>
    <row r="274" spans="15:19" x14ac:dyDescent="0.25">
      <c r="O274" s="18">
        <v>29501020</v>
      </c>
      <c r="P274" s="18" t="s">
        <v>15077</v>
      </c>
      <c r="R274" s="40" t="s">
        <v>64</v>
      </c>
      <c r="S274" s="45" t="s">
        <v>7</v>
      </c>
    </row>
    <row r="275" spans="15:19" x14ac:dyDescent="0.25">
      <c r="O275" s="18">
        <v>29501039</v>
      </c>
      <c r="P275" s="18" t="s">
        <v>15077</v>
      </c>
      <c r="R275" s="40" t="s">
        <v>15156</v>
      </c>
      <c r="S275" s="45" t="s">
        <v>149</v>
      </c>
    </row>
    <row r="276" spans="15:19" x14ac:dyDescent="0.25">
      <c r="O276" s="18">
        <v>29500910</v>
      </c>
      <c r="P276" s="18" t="s">
        <v>15077</v>
      </c>
      <c r="R276" s="39" t="s">
        <v>238</v>
      </c>
      <c r="S276" s="44" t="s">
        <v>74</v>
      </c>
    </row>
    <row r="277" spans="15:19" x14ac:dyDescent="0.25">
      <c r="O277" s="18">
        <v>29500909</v>
      </c>
      <c r="P277" s="18" t="s">
        <v>15064</v>
      </c>
      <c r="R277" s="40" t="s">
        <v>15130</v>
      </c>
      <c r="S277" s="45" t="s">
        <v>15104</v>
      </c>
    </row>
    <row r="278" spans="15:19" x14ac:dyDescent="0.25">
      <c r="O278" s="18">
        <v>29500891</v>
      </c>
      <c r="P278" s="18" t="s">
        <v>15064</v>
      </c>
      <c r="R278" s="39" t="s">
        <v>15131</v>
      </c>
      <c r="S278" s="44" t="s">
        <v>15104</v>
      </c>
    </row>
    <row r="279" spans="15:19" x14ac:dyDescent="0.25">
      <c r="O279" s="18">
        <v>31000169</v>
      </c>
      <c r="P279" s="18" t="s">
        <v>15091</v>
      </c>
      <c r="R279" s="40" t="s">
        <v>339</v>
      </c>
      <c r="S279" s="45" t="s">
        <v>74</v>
      </c>
    </row>
    <row r="280" spans="15:19" x14ac:dyDescent="0.25">
      <c r="O280" s="18">
        <v>29500823</v>
      </c>
      <c r="P280" s="18" t="s">
        <v>15097</v>
      </c>
      <c r="R280" s="40" t="s">
        <v>359</v>
      </c>
      <c r="S280" s="45" t="s">
        <v>63</v>
      </c>
    </row>
    <row r="281" spans="15:19" x14ac:dyDescent="0.25">
      <c r="O281" s="18">
        <v>29501064</v>
      </c>
      <c r="P281" s="18" t="s">
        <v>37</v>
      </c>
      <c r="R281" s="40" t="s">
        <v>15259</v>
      </c>
      <c r="S281" s="45" t="s">
        <v>15134</v>
      </c>
    </row>
    <row r="282" spans="15:19" x14ac:dyDescent="0.25">
      <c r="O282" s="18">
        <v>29500939</v>
      </c>
      <c r="P282" s="18" t="s">
        <v>15100</v>
      </c>
      <c r="R282" s="39" t="s">
        <v>15169</v>
      </c>
      <c r="S282" s="44" t="s">
        <v>15044</v>
      </c>
    </row>
    <row r="283" spans="15:19" x14ac:dyDescent="0.25">
      <c r="O283" s="18">
        <v>29501072</v>
      </c>
      <c r="P283" s="18" t="s">
        <v>15100</v>
      </c>
      <c r="R283" s="39" t="s">
        <v>15127</v>
      </c>
      <c r="S283" s="44" t="s">
        <v>41</v>
      </c>
    </row>
    <row r="284" spans="15:19" x14ac:dyDescent="0.25">
      <c r="O284" s="18">
        <v>29500622</v>
      </c>
      <c r="P284" s="18" t="s">
        <v>15100</v>
      </c>
      <c r="R284" s="40" t="s">
        <v>219</v>
      </c>
      <c r="S284" s="45" t="s">
        <v>74</v>
      </c>
    </row>
    <row r="285" spans="15:19" x14ac:dyDescent="0.25">
      <c r="O285" s="18">
        <v>23000532</v>
      </c>
      <c r="P285" s="18" t="s">
        <v>15093</v>
      </c>
      <c r="R285" s="40" t="s">
        <v>75</v>
      </c>
      <c r="S285" s="45" t="s">
        <v>88</v>
      </c>
    </row>
    <row r="286" spans="15:19" x14ac:dyDescent="0.25">
      <c r="O286" s="18">
        <v>29500481</v>
      </c>
      <c r="P286" s="18" t="s">
        <v>15078</v>
      </c>
      <c r="R286" s="39" t="s">
        <v>75</v>
      </c>
      <c r="S286" s="44" t="s">
        <v>9</v>
      </c>
    </row>
    <row r="287" spans="15:19" x14ac:dyDescent="0.25">
      <c r="O287" s="18">
        <v>29500594</v>
      </c>
      <c r="P287" s="18" t="s">
        <v>15078</v>
      </c>
      <c r="R287" s="39" t="s">
        <v>75</v>
      </c>
      <c r="S287" s="44" t="s">
        <v>7</v>
      </c>
    </row>
    <row r="288" spans="15:19" x14ac:dyDescent="0.25">
      <c r="O288" s="18">
        <v>29501017</v>
      </c>
      <c r="P288" s="18" t="s">
        <v>15078</v>
      </c>
      <c r="R288" s="40" t="s">
        <v>75</v>
      </c>
      <c r="S288" s="45" t="s">
        <v>127</v>
      </c>
    </row>
    <row r="289" spans="15:19" x14ac:dyDescent="0.25">
      <c r="O289" s="18">
        <v>32000066</v>
      </c>
      <c r="P289" s="18" t="s">
        <v>59</v>
      </c>
      <c r="R289" s="40" t="s">
        <v>75</v>
      </c>
      <c r="S289" s="45" t="s">
        <v>74</v>
      </c>
    </row>
    <row r="290" spans="15:19" x14ac:dyDescent="0.25">
      <c r="O290" s="18">
        <v>57000677</v>
      </c>
      <c r="P290" s="18" t="s">
        <v>243</v>
      </c>
      <c r="R290" s="40" t="s">
        <v>75</v>
      </c>
      <c r="S290" s="45" t="s">
        <v>56</v>
      </c>
    </row>
    <row r="291" spans="15:19" x14ac:dyDescent="0.25">
      <c r="O291" s="18">
        <v>32000068</v>
      </c>
      <c r="P291" s="18" t="s">
        <v>14984</v>
      </c>
      <c r="R291" s="39" t="s">
        <v>75</v>
      </c>
      <c r="S291" s="44" t="s">
        <v>37</v>
      </c>
    </row>
    <row r="292" spans="15:19" x14ac:dyDescent="0.25">
      <c r="O292" s="18">
        <v>32000049</v>
      </c>
      <c r="P292" s="18" t="s">
        <v>14984</v>
      </c>
      <c r="R292" s="40" t="s">
        <v>75</v>
      </c>
      <c r="S292" s="45" t="s">
        <v>63</v>
      </c>
    </row>
    <row r="293" spans="15:19" x14ac:dyDescent="0.25">
      <c r="O293" s="18">
        <v>32000106</v>
      </c>
      <c r="P293" s="18" t="s">
        <v>14985</v>
      </c>
      <c r="R293" s="39" t="s">
        <v>75</v>
      </c>
      <c r="S293" s="44" t="s">
        <v>349</v>
      </c>
    </row>
    <row r="294" spans="15:19" x14ac:dyDescent="0.25">
      <c r="O294" s="18">
        <v>32000065</v>
      </c>
      <c r="P294" s="18" t="s">
        <v>14985</v>
      </c>
      <c r="R294" s="40" t="s">
        <v>75</v>
      </c>
      <c r="S294" s="45" t="s">
        <v>15097</v>
      </c>
    </row>
    <row r="295" spans="15:19" x14ac:dyDescent="0.25">
      <c r="O295" s="18">
        <v>32000107</v>
      </c>
      <c r="P295" s="18" t="s">
        <v>14985</v>
      </c>
      <c r="R295" s="40" t="s">
        <v>75</v>
      </c>
      <c r="S295" s="45" t="s">
        <v>309</v>
      </c>
    </row>
    <row r="296" spans="15:19" x14ac:dyDescent="0.25">
      <c r="O296" s="18">
        <v>32000092</v>
      </c>
      <c r="P296" s="18" t="s">
        <v>274</v>
      </c>
      <c r="R296" s="39" t="s">
        <v>75</v>
      </c>
      <c r="S296" s="44" t="s">
        <v>15044</v>
      </c>
    </row>
    <row r="297" spans="15:19" x14ac:dyDescent="0.25">
      <c r="O297" s="18">
        <v>29500754</v>
      </c>
      <c r="P297" s="18" t="s">
        <v>74</v>
      </c>
      <c r="R297" s="39" t="s">
        <v>75</v>
      </c>
      <c r="S297" s="44" t="s">
        <v>373</v>
      </c>
    </row>
    <row r="298" spans="15:19" x14ac:dyDescent="0.25">
      <c r="O298" s="18">
        <v>29500879</v>
      </c>
      <c r="P298" s="18">
        <v>3050</v>
      </c>
      <c r="R298" s="40" t="s">
        <v>75</v>
      </c>
      <c r="S298" s="45" t="s">
        <v>15096</v>
      </c>
    </row>
    <row r="299" spans="15:19" x14ac:dyDescent="0.25">
      <c r="O299" s="18">
        <v>29500917</v>
      </c>
      <c r="P299" s="18" t="s">
        <v>74</v>
      </c>
      <c r="R299" s="39" t="s">
        <v>221</v>
      </c>
      <c r="S299" s="44" t="s">
        <v>15075</v>
      </c>
    </row>
    <row r="300" spans="15:19" x14ac:dyDescent="0.25">
      <c r="O300" s="18">
        <v>29600001</v>
      </c>
      <c r="P300" s="18" t="s">
        <v>8</v>
      </c>
      <c r="R300" s="40" t="s">
        <v>75</v>
      </c>
      <c r="S300" s="45" t="s">
        <v>15093</v>
      </c>
    </row>
    <row r="301" spans="15:19" x14ac:dyDescent="0.25">
      <c r="O301" s="18">
        <v>29600002</v>
      </c>
      <c r="P301" s="18" t="s">
        <v>74</v>
      </c>
      <c r="R301" s="39" t="s">
        <v>75</v>
      </c>
      <c r="S301" s="44" t="s">
        <v>376</v>
      </c>
    </row>
    <row r="302" spans="15:19" x14ac:dyDescent="0.25">
      <c r="O302" s="18">
        <v>29600009</v>
      </c>
      <c r="P302" s="18" t="s">
        <v>63</v>
      </c>
      <c r="R302" s="40" t="s">
        <v>75</v>
      </c>
      <c r="S302" s="45" t="s">
        <v>15074</v>
      </c>
    </row>
    <row r="303" spans="15:19" x14ac:dyDescent="0.25">
      <c r="O303" s="18">
        <v>29600025</v>
      </c>
      <c r="P303" s="18">
        <v>3010</v>
      </c>
      <c r="R303" s="39" t="s">
        <v>75</v>
      </c>
      <c r="S303" s="44" t="s">
        <v>348</v>
      </c>
    </row>
    <row r="304" spans="15:19" x14ac:dyDescent="0.25">
      <c r="O304" s="18">
        <v>29600027</v>
      </c>
      <c r="P304" s="18" t="s">
        <v>63</v>
      </c>
      <c r="R304" s="39" t="s">
        <v>75</v>
      </c>
      <c r="S304" s="44" t="s">
        <v>140</v>
      </c>
    </row>
    <row r="305" spans="15:19" x14ac:dyDescent="0.25">
      <c r="O305" s="18">
        <v>29600029</v>
      </c>
      <c r="P305" s="18" t="s">
        <v>15113</v>
      </c>
      <c r="R305" s="40" t="s">
        <v>75</v>
      </c>
      <c r="S305" s="45" t="s">
        <v>372</v>
      </c>
    </row>
    <row r="306" spans="15:19" x14ac:dyDescent="0.25">
      <c r="O306" s="18">
        <v>49500166</v>
      </c>
      <c r="P306" s="18">
        <v>5033</v>
      </c>
      <c r="R306" s="39" t="s">
        <v>75</v>
      </c>
      <c r="S306" s="44" t="s">
        <v>374</v>
      </c>
    </row>
    <row r="307" spans="15:19" x14ac:dyDescent="0.25">
      <c r="O307" s="18">
        <v>29600011</v>
      </c>
      <c r="P307" s="18" t="s">
        <v>15113</v>
      </c>
      <c r="R307" s="39" t="s">
        <v>75</v>
      </c>
      <c r="S307" s="44" t="s">
        <v>41</v>
      </c>
    </row>
    <row r="308" spans="15:19" x14ac:dyDescent="0.25">
      <c r="O308" s="18">
        <v>29600013</v>
      </c>
      <c r="P308" s="18" t="s">
        <v>41</v>
      </c>
      <c r="R308" s="39" t="s">
        <v>75</v>
      </c>
      <c r="S308" s="44" t="s">
        <v>59</v>
      </c>
    </row>
    <row r="309" spans="15:19" x14ac:dyDescent="0.25">
      <c r="O309" s="18">
        <v>29600027</v>
      </c>
      <c r="P309" s="18" t="s">
        <v>41</v>
      </c>
      <c r="R309" s="39" t="s">
        <v>15270</v>
      </c>
      <c r="S309" s="44" t="s">
        <v>88</v>
      </c>
    </row>
    <row r="310" spans="15:19" x14ac:dyDescent="0.25">
      <c r="O310" s="18">
        <v>32000091</v>
      </c>
      <c r="P310" s="18" t="s">
        <v>41</v>
      </c>
      <c r="R310" s="40" t="s">
        <v>15270</v>
      </c>
      <c r="S310" s="45" t="s">
        <v>9</v>
      </c>
    </row>
    <row r="311" spans="15:19" x14ac:dyDescent="0.25">
      <c r="R311" s="39" t="s">
        <v>15270</v>
      </c>
      <c r="S311" s="44" t="s">
        <v>37</v>
      </c>
    </row>
    <row r="312" spans="15:19" x14ac:dyDescent="0.25">
      <c r="O312" s="18">
        <v>29500593</v>
      </c>
      <c r="P312" s="18" t="s">
        <v>309</v>
      </c>
      <c r="R312" s="40" t="s">
        <v>60</v>
      </c>
      <c r="S312" s="45" t="s">
        <v>63</v>
      </c>
    </row>
    <row r="313" spans="15:19" x14ac:dyDescent="0.25">
      <c r="O313" s="18">
        <v>32000038</v>
      </c>
      <c r="P313" s="18" t="s">
        <v>56</v>
      </c>
      <c r="R313" s="39" t="s">
        <v>81</v>
      </c>
      <c r="S313" s="44" t="s">
        <v>41</v>
      </c>
    </row>
    <row r="314" spans="15:19" x14ac:dyDescent="0.25">
      <c r="O314" s="18">
        <v>29500945</v>
      </c>
      <c r="P314" s="18">
        <v>3010</v>
      </c>
      <c r="R314" s="40" t="s">
        <v>317</v>
      </c>
      <c r="S314" s="45" t="s">
        <v>149</v>
      </c>
    </row>
    <row r="315" spans="15:19" x14ac:dyDescent="0.25">
      <c r="O315" s="18">
        <v>29500816</v>
      </c>
      <c r="P315" s="18">
        <v>5030</v>
      </c>
      <c r="R315" s="40" t="s">
        <v>199</v>
      </c>
      <c r="S315" s="45" t="s">
        <v>140</v>
      </c>
    </row>
    <row r="316" spans="15:19" x14ac:dyDescent="0.25">
      <c r="O316" s="18">
        <v>29501054</v>
      </c>
      <c r="P316" s="18">
        <v>3050</v>
      </c>
      <c r="R316" s="40" t="s">
        <v>311</v>
      </c>
      <c r="S316" s="45" t="s">
        <v>9</v>
      </c>
    </row>
    <row r="317" spans="15:19" x14ac:dyDescent="0.25">
      <c r="O317" s="18">
        <v>29600023</v>
      </c>
      <c r="P317" s="18">
        <v>3050</v>
      </c>
      <c r="R317" s="39" t="s">
        <v>15157</v>
      </c>
      <c r="S317" s="44" t="s">
        <v>7</v>
      </c>
    </row>
    <row r="318" spans="15:19" x14ac:dyDescent="0.25">
      <c r="O318" s="18">
        <v>49500088</v>
      </c>
      <c r="P318" s="18" t="s">
        <v>15078</v>
      </c>
      <c r="R318" s="40" t="s">
        <v>15013</v>
      </c>
      <c r="S318" s="45" t="s">
        <v>15012</v>
      </c>
    </row>
    <row r="319" spans="15:19" x14ac:dyDescent="0.25">
      <c r="O319" s="18">
        <v>31900002</v>
      </c>
      <c r="P319" s="18">
        <v>3050</v>
      </c>
      <c r="R319" s="39" t="s">
        <v>15115</v>
      </c>
      <c r="S319" s="44" t="s">
        <v>8</v>
      </c>
    </row>
    <row r="320" spans="15:19" x14ac:dyDescent="0.25">
      <c r="O320" s="18">
        <v>32000036</v>
      </c>
      <c r="P320" s="18">
        <v>3010</v>
      </c>
      <c r="R320" s="40" t="s">
        <v>15119</v>
      </c>
      <c r="S320" s="45" t="s">
        <v>274</v>
      </c>
    </row>
    <row r="321" spans="18:19" x14ac:dyDescent="0.25">
      <c r="R321" s="39" t="s">
        <v>15121</v>
      </c>
      <c r="S321" s="44" t="s">
        <v>274</v>
      </c>
    </row>
    <row r="322" spans="18:19" x14ac:dyDescent="0.25">
      <c r="R322" s="40" t="s">
        <v>15116</v>
      </c>
      <c r="S322" s="45" t="s">
        <v>274</v>
      </c>
    </row>
    <row r="323" spans="18:19" x14ac:dyDescent="0.25">
      <c r="R323" s="39" t="s">
        <v>15120</v>
      </c>
      <c r="S323" s="44" t="s">
        <v>274</v>
      </c>
    </row>
    <row r="324" spans="18:19" x14ac:dyDescent="0.25">
      <c r="R324" s="40" t="s">
        <v>15161</v>
      </c>
      <c r="S324" s="45" t="s">
        <v>274</v>
      </c>
    </row>
    <row r="325" spans="18:19" x14ac:dyDescent="0.25">
      <c r="R325" s="40" t="s">
        <v>15122</v>
      </c>
      <c r="S325" s="45" t="s">
        <v>274</v>
      </c>
    </row>
    <row r="326" spans="18:19" x14ac:dyDescent="0.25">
      <c r="R326" s="39" t="s">
        <v>15123</v>
      </c>
      <c r="S326" s="44" t="s">
        <v>274</v>
      </c>
    </row>
    <row r="327" spans="18:19" x14ac:dyDescent="0.25">
      <c r="R327" s="40" t="s">
        <v>15118</v>
      </c>
      <c r="S327" s="45" t="s">
        <v>274</v>
      </c>
    </row>
    <row r="328" spans="18:19" x14ac:dyDescent="0.25">
      <c r="R328" s="39" t="s">
        <v>15117</v>
      </c>
      <c r="S328" s="44" t="s">
        <v>274</v>
      </c>
    </row>
    <row r="329" spans="18:19" x14ac:dyDescent="0.25">
      <c r="R329" s="39" t="s">
        <v>306</v>
      </c>
      <c r="S329" s="44" t="s">
        <v>348</v>
      </c>
    </row>
    <row r="330" spans="18:19" x14ac:dyDescent="0.25">
      <c r="R330" s="40" t="s">
        <v>15272</v>
      </c>
      <c r="S330" s="45" t="s">
        <v>41</v>
      </c>
    </row>
    <row r="331" spans="18:19" x14ac:dyDescent="0.25">
      <c r="R331" s="40" t="s">
        <v>241</v>
      </c>
      <c r="S331" s="45" t="s">
        <v>243</v>
      </c>
    </row>
    <row r="332" spans="18:19" x14ac:dyDescent="0.25">
      <c r="R332" s="40" t="s">
        <v>57</v>
      </c>
      <c r="S332" s="45" t="s">
        <v>59</v>
      </c>
    </row>
    <row r="333" spans="18:19" x14ac:dyDescent="0.25">
      <c r="R333" s="39" t="s">
        <v>358</v>
      </c>
      <c r="S333" s="44" t="s">
        <v>41</v>
      </c>
    </row>
    <row r="334" spans="18:19" x14ac:dyDescent="0.25">
      <c r="R334" s="40" t="s">
        <v>149</v>
      </c>
      <c r="S334" s="45" t="s">
        <v>59</v>
      </c>
    </row>
    <row r="335" spans="18:19" x14ac:dyDescent="0.25">
      <c r="R335" s="39" t="s">
        <v>325</v>
      </c>
      <c r="S335" s="45" t="s">
        <v>15096</v>
      </c>
    </row>
    <row r="336" spans="18:19" x14ac:dyDescent="0.25">
      <c r="R336" s="39" t="s">
        <v>15166</v>
      </c>
      <c r="S336" s="44" t="s">
        <v>15078</v>
      </c>
    </row>
    <row r="337" spans="18:19" x14ac:dyDescent="0.25">
      <c r="R337" s="40" t="s">
        <v>188</v>
      </c>
      <c r="S337" s="45" t="s">
        <v>74</v>
      </c>
    </row>
    <row r="338" spans="18:19" x14ac:dyDescent="0.25">
      <c r="R338" s="39" t="s">
        <v>71</v>
      </c>
      <c r="S338" s="44" t="s">
        <v>74</v>
      </c>
    </row>
    <row r="339" spans="18:19" x14ac:dyDescent="0.25">
      <c r="R339" s="40" t="s">
        <v>129</v>
      </c>
      <c r="S339" s="45" t="s">
        <v>63</v>
      </c>
    </row>
    <row r="340" spans="18:19" x14ac:dyDescent="0.25">
      <c r="R340" s="39" t="s">
        <v>192</v>
      </c>
      <c r="S340" s="44" t="s">
        <v>348</v>
      </c>
    </row>
    <row r="341" spans="18:19" x14ac:dyDescent="0.25">
      <c r="R341" s="40" t="s">
        <v>15160</v>
      </c>
      <c r="S341" s="45" t="s">
        <v>310</v>
      </c>
    </row>
    <row r="342" spans="18:19" x14ac:dyDescent="0.25">
      <c r="R342" s="39" t="s">
        <v>15142</v>
      </c>
      <c r="S342" s="44" t="s">
        <v>349</v>
      </c>
    </row>
    <row r="343" spans="18:19" x14ac:dyDescent="0.25">
      <c r="R343" s="40" t="s">
        <v>259</v>
      </c>
      <c r="S343" s="45" t="s">
        <v>63</v>
      </c>
    </row>
    <row r="344" spans="18:19" x14ac:dyDescent="0.25">
      <c r="R344" s="39" t="s">
        <v>363</v>
      </c>
      <c r="S344" s="44" t="s">
        <v>15044</v>
      </c>
    </row>
    <row r="345" spans="18:19" x14ac:dyDescent="0.25">
      <c r="R345" s="39" t="s">
        <v>235</v>
      </c>
      <c r="S345" s="44" t="s">
        <v>56</v>
      </c>
    </row>
    <row r="346" spans="18:19" x14ac:dyDescent="0.25">
      <c r="R346" s="39" t="s">
        <v>113</v>
      </c>
      <c r="S346" s="44" t="s">
        <v>74</v>
      </c>
    </row>
    <row r="347" spans="18:19" x14ac:dyDescent="0.25">
      <c r="R347" s="40" t="s">
        <v>342</v>
      </c>
      <c r="S347" s="45" t="s">
        <v>88</v>
      </c>
    </row>
    <row r="348" spans="18:19" x14ac:dyDescent="0.25">
      <c r="R348" s="41" t="s">
        <v>90</v>
      </c>
      <c r="S348" s="45" t="s">
        <v>59</v>
      </c>
    </row>
    <row r="349" spans="18:19" x14ac:dyDescent="0.25">
      <c r="R349" s="40" t="s">
        <v>189</v>
      </c>
      <c r="S349" s="45" t="s">
        <v>8</v>
      </c>
    </row>
    <row r="350" spans="18:19" x14ac:dyDescent="0.25">
      <c r="R350" s="39" t="s">
        <v>176</v>
      </c>
      <c r="S350" s="45" t="s">
        <v>8</v>
      </c>
    </row>
    <row r="351" spans="18:19" x14ac:dyDescent="0.25">
      <c r="R351" s="40" t="s">
        <v>148</v>
      </c>
      <c r="S351" s="45" t="s">
        <v>74</v>
      </c>
    </row>
    <row r="352" spans="18:19" x14ac:dyDescent="0.25">
      <c r="R352" s="39" t="s">
        <v>119</v>
      </c>
      <c r="S352" s="44" t="s">
        <v>8</v>
      </c>
    </row>
    <row r="353" spans="18:19" x14ac:dyDescent="0.25">
      <c r="R353" s="40" t="s">
        <v>220</v>
      </c>
      <c r="S353" s="45" t="s">
        <v>348</v>
      </c>
    </row>
    <row r="354" spans="18:19" x14ac:dyDescent="0.25">
      <c r="R354" s="39" t="s">
        <v>15273</v>
      </c>
      <c r="S354" s="44" t="s">
        <v>15096</v>
      </c>
    </row>
    <row r="355" spans="18:19" x14ac:dyDescent="0.25">
      <c r="R355" s="40" t="s">
        <v>15282</v>
      </c>
      <c r="S355" s="45" t="s">
        <v>56</v>
      </c>
    </row>
    <row r="356" spans="18:19" x14ac:dyDescent="0.25">
      <c r="R356" s="39" t="s">
        <v>249</v>
      </c>
      <c r="S356" s="44" t="s">
        <v>63</v>
      </c>
    </row>
    <row r="357" spans="18:19" x14ac:dyDescent="0.25">
      <c r="R357" s="40" t="s">
        <v>120</v>
      </c>
      <c r="S357" s="45" t="s">
        <v>15044</v>
      </c>
    </row>
    <row r="358" spans="18:19" x14ac:dyDescent="0.25">
      <c r="R358" s="39" t="s">
        <v>308</v>
      </c>
      <c r="S358" s="44" t="s">
        <v>63</v>
      </c>
    </row>
    <row r="359" spans="18:19" x14ac:dyDescent="0.25">
      <c r="R359" s="39" t="s">
        <v>255</v>
      </c>
      <c r="S359" s="44" t="s">
        <v>84</v>
      </c>
    </row>
    <row r="360" spans="18:19" x14ac:dyDescent="0.25">
      <c r="R360" s="40" t="s">
        <v>198</v>
      </c>
      <c r="S360" s="45" t="s">
        <v>63</v>
      </c>
    </row>
    <row r="361" spans="18:19" x14ac:dyDescent="0.25">
      <c r="R361" s="40" t="s">
        <v>344</v>
      </c>
      <c r="S361" s="45" t="s">
        <v>59</v>
      </c>
    </row>
    <row r="362" spans="18:19" x14ac:dyDescent="0.25">
      <c r="R362" s="40" t="s">
        <v>15283</v>
      </c>
      <c r="S362" s="45" t="s">
        <v>127</v>
      </c>
    </row>
    <row r="363" spans="18:19" x14ac:dyDescent="0.25">
      <c r="R363" s="40" t="s">
        <v>361</v>
      </c>
      <c r="S363" s="45" t="s">
        <v>41</v>
      </c>
    </row>
    <row r="364" spans="18:19" x14ac:dyDescent="0.25">
      <c r="R364" s="39" t="s">
        <v>15139</v>
      </c>
      <c r="S364" s="44" t="s">
        <v>7</v>
      </c>
    </row>
    <row r="365" spans="18:19" x14ac:dyDescent="0.25">
      <c r="R365" s="40" t="s">
        <v>108</v>
      </c>
      <c r="S365" s="45" t="s">
        <v>56</v>
      </c>
    </row>
    <row r="366" spans="18:19" x14ac:dyDescent="0.25">
      <c r="R366" s="39" t="s">
        <v>15132</v>
      </c>
      <c r="S366" s="44" t="s">
        <v>15134</v>
      </c>
    </row>
    <row r="367" spans="18:19" x14ac:dyDescent="0.25">
      <c r="R367" s="40" t="s">
        <v>15141</v>
      </c>
      <c r="S367" s="45" t="s">
        <v>15138</v>
      </c>
    </row>
    <row r="368" spans="18:19" x14ac:dyDescent="0.25">
      <c r="R368" s="39" t="s">
        <v>338</v>
      </c>
      <c r="S368" s="44" t="s">
        <v>88</v>
      </c>
    </row>
    <row r="369" spans="18:19" x14ac:dyDescent="0.25">
      <c r="R369" s="40" t="s">
        <v>15140</v>
      </c>
      <c r="S369" s="45" t="s">
        <v>63</v>
      </c>
    </row>
    <row r="370" spans="18:19" x14ac:dyDescent="0.25">
      <c r="R370" s="39" t="s">
        <v>350</v>
      </c>
      <c r="S370" s="44" t="s">
        <v>8</v>
      </c>
    </row>
    <row r="371" spans="18:19" x14ac:dyDescent="0.25">
      <c r="R371" s="40" t="s">
        <v>15014</v>
      </c>
      <c r="S371" s="45" t="s">
        <v>372</v>
      </c>
    </row>
    <row r="372" spans="18:19" x14ac:dyDescent="0.25">
      <c r="R372" s="40" t="s">
        <v>54</v>
      </c>
      <c r="S372" s="44" t="s">
        <v>15044</v>
      </c>
    </row>
    <row r="373" spans="18:19" x14ac:dyDescent="0.25">
      <c r="R373" s="47">
        <v>29500942</v>
      </c>
      <c r="S373" s="46" t="s">
        <v>8</v>
      </c>
    </row>
    <row r="374" spans="18:19" x14ac:dyDescent="0.25">
      <c r="R374" s="18">
        <v>23500369</v>
      </c>
      <c r="S374" t="s">
        <v>74</v>
      </c>
    </row>
    <row r="375" spans="18:19" x14ac:dyDescent="0.25">
      <c r="R375" s="18">
        <v>29600020</v>
      </c>
      <c r="S375" s="44" t="s">
        <v>8</v>
      </c>
    </row>
    <row r="376" spans="18:19" x14ac:dyDescent="0.25">
      <c r="R376" s="18">
        <v>29600028</v>
      </c>
      <c r="S376" s="44" t="s">
        <v>8</v>
      </c>
    </row>
    <row r="377" spans="18:19" x14ac:dyDescent="0.25">
      <c r="R377" s="18">
        <v>29600030</v>
      </c>
      <c r="S377" s="44" t="s">
        <v>8</v>
      </c>
    </row>
    <row r="378" spans="18:19" x14ac:dyDescent="0.25">
      <c r="R378" s="18">
        <v>49500149</v>
      </c>
      <c r="S378" s="44" t="s">
        <v>8</v>
      </c>
    </row>
    <row r="379" spans="18:19" x14ac:dyDescent="0.25">
      <c r="R379" s="18">
        <v>49500221</v>
      </c>
      <c r="S379" s="44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49"/>
  <sheetViews>
    <sheetView topLeftCell="A16" workbookViewId="0">
      <selection activeCell="S1" sqref="S1:U249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15011</v>
      </c>
      <c r="C1" t="s">
        <v>15033</v>
      </c>
      <c r="D1" t="s">
        <v>15030</v>
      </c>
      <c r="E1" t="s">
        <v>15032</v>
      </c>
      <c r="F1" t="s">
        <v>15031</v>
      </c>
      <c r="G1" t="s">
        <v>15009</v>
      </c>
      <c r="H1" t="s">
        <v>15034</v>
      </c>
      <c r="J1" t="s">
        <v>12</v>
      </c>
      <c r="K1" t="s">
        <v>15011</v>
      </c>
      <c r="L1" t="s">
        <v>15030</v>
      </c>
      <c r="N1" t="s">
        <v>12</v>
      </c>
      <c r="O1" t="s">
        <v>15011</v>
      </c>
      <c r="P1" t="s">
        <v>15032</v>
      </c>
      <c r="Q1" t="s">
        <v>15031</v>
      </c>
      <c r="S1" t="s">
        <v>15171</v>
      </c>
      <c r="T1" t="s">
        <v>15173</v>
      </c>
      <c r="U1" t="s">
        <v>15172</v>
      </c>
    </row>
    <row r="2" spans="1:21" x14ac:dyDescent="0.25">
      <c r="A2" s="11" t="s">
        <v>8</v>
      </c>
      <c r="B2">
        <v>33</v>
      </c>
      <c r="C2">
        <v>809.4</v>
      </c>
      <c r="D2" s="4">
        <v>75</v>
      </c>
      <c r="E2" s="4">
        <v>83654.659999999989</v>
      </c>
      <c r="F2" s="15">
        <v>371556.41630499985</v>
      </c>
      <c r="G2" s="37">
        <v>0.96754920765920283</v>
      </c>
      <c r="H2" s="37">
        <v>8.9654300190808278E-2</v>
      </c>
      <c r="J2" s="11" t="s">
        <v>6</v>
      </c>
      <c r="K2">
        <v>33</v>
      </c>
      <c r="L2" s="4">
        <v>532.79999999999995</v>
      </c>
      <c r="N2" s="11" t="s">
        <v>6</v>
      </c>
      <c r="O2">
        <v>33</v>
      </c>
      <c r="P2" s="4">
        <v>101697.34000000001</v>
      </c>
      <c r="Q2" s="15">
        <v>268853.70360000001</v>
      </c>
      <c r="S2">
        <v>29500482</v>
      </c>
      <c r="T2" s="11" t="s">
        <v>15174</v>
      </c>
      <c r="U2">
        <v>0.5</v>
      </c>
    </row>
    <row r="3" spans="1:21" x14ac:dyDescent="0.25">
      <c r="A3" s="11" t="s">
        <v>7</v>
      </c>
      <c r="B3">
        <v>33</v>
      </c>
      <c r="C3">
        <v>184.1</v>
      </c>
      <c r="D3" s="4">
        <v>90.6</v>
      </c>
      <c r="E3" s="4">
        <v>102943.20000000001</v>
      </c>
      <c r="F3" s="15">
        <v>364959.90480000002</v>
      </c>
      <c r="G3" s="37">
        <v>0.17883648458567439</v>
      </c>
      <c r="H3" s="37">
        <v>8.8009698552211302E-2</v>
      </c>
      <c r="J3" s="11" t="s">
        <v>6</v>
      </c>
      <c r="K3">
        <v>34</v>
      </c>
      <c r="L3" s="4">
        <v>909.5</v>
      </c>
      <c r="N3" s="11" t="s">
        <v>6</v>
      </c>
      <c r="O3">
        <v>34</v>
      </c>
      <c r="P3" s="4">
        <v>195619.25000000006</v>
      </c>
      <c r="Q3" s="15">
        <v>537449.05163999996</v>
      </c>
      <c r="S3">
        <v>29500489</v>
      </c>
      <c r="T3" s="11" t="s">
        <v>169</v>
      </c>
      <c r="U3">
        <v>0.5</v>
      </c>
    </row>
    <row r="4" spans="1:21" x14ac:dyDescent="0.25">
      <c r="A4" s="11" t="s">
        <v>6</v>
      </c>
      <c r="B4">
        <v>33</v>
      </c>
      <c r="C4">
        <v>1115</v>
      </c>
      <c r="D4" s="4">
        <v>532.79999999999995</v>
      </c>
      <c r="E4" s="4">
        <v>101697.34000000001</v>
      </c>
      <c r="F4" s="15">
        <v>268853.70360000001</v>
      </c>
      <c r="G4" s="37">
        <v>1.0963905250619139</v>
      </c>
      <c r="H4" s="37">
        <v>0.52390750829864374</v>
      </c>
      <c r="J4" s="11" t="s">
        <v>6</v>
      </c>
      <c r="K4">
        <v>35</v>
      </c>
      <c r="L4" s="4">
        <v>1020.3</v>
      </c>
      <c r="N4" s="11" t="s">
        <v>6</v>
      </c>
      <c r="O4">
        <v>35</v>
      </c>
      <c r="P4" s="4">
        <v>227627.63</v>
      </c>
      <c r="Q4" s="15">
        <v>634053.52016999992</v>
      </c>
      <c r="S4">
        <v>29500498</v>
      </c>
      <c r="T4" s="11" t="s">
        <v>15175</v>
      </c>
      <c r="U4">
        <v>0.5</v>
      </c>
    </row>
    <row r="5" spans="1:21" x14ac:dyDescent="0.25">
      <c r="A5" s="11" t="s">
        <v>9</v>
      </c>
      <c r="B5">
        <v>33</v>
      </c>
      <c r="C5">
        <v>100.5</v>
      </c>
      <c r="D5" s="4">
        <v>1</v>
      </c>
      <c r="E5" s="4">
        <v>49993.119999999966</v>
      </c>
      <c r="F5" s="15">
        <v>364491.78799999977</v>
      </c>
      <c r="G5" s="37">
        <v>0.20102766140620965</v>
      </c>
      <c r="H5" s="37">
        <v>2.0002752378727325E-3</v>
      </c>
      <c r="J5" s="11" t="s">
        <v>6</v>
      </c>
      <c r="K5">
        <v>36</v>
      </c>
      <c r="L5" s="4">
        <v>1010.1</v>
      </c>
      <c r="N5" s="11" t="s">
        <v>6</v>
      </c>
      <c r="O5">
        <v>36</v>
      </c>
      <c r="P5" s="4">
        <v>202723.38</v>
      </c>
      <c r="Q5" s="15">
        <v>571762.02470000007</v>
      </c>
      <c r="S5">
        <v>29500529</v>
      </c>
      <c r="T5" s="11" t="s">
        <v>15176</v>
      </c>
      <c r="U5">
        <v>0.5</v>
      </c>
    </row>
    <row r="6" spans="1:21" x14ac:dyDescent="0.25">
      <c r="A6" s="11" t="s">
        <v>8</v>
      </c>
      <c r="B6">
        <v>34</v>
      </c>
      <c r="C6">
        <v>3941.7</v>
      </c>
      <c r="D6" s="4">
        <v>297.2</v>
      </c>
      <c r="E6" s="4">
        <v>274446.18000000005</v>
      </c>
      <c r="F6" s="15">
        <v>1251036.9723250004</v>
      </c>
      <c r="G6" s="37">
        <v>1.4362378809572058</v>
      </c>
      <c r="H6" s="37">
        <v>0.10829081315688195</v>
      </c>
      <c r="J6" s="11" t="s">
        <v>6</v>
      </c>
      <c r="K6">
        <v>37</v>
      </c>
      <c r="L6" s="4">
        <v>1322.7</v>
      </c>
      <c r="N6" s="11" t="s">
        <v>6</v>
      </c>
      <c r="O6">
        <v>37</v>
      </c>
      <c r="P6" s="4">
        <v>185422.99999999994</v>
      </c>
      <c r="Q6" s="15">
        <v>498444.98790000007</v>
      </c>
      <c r="S6">
        <v>29500539</v>
      </c>
      <c r="T6" s="11" t="s">
        <v>15177</v>
      </c>
      <c r="U6">
        <v>0.5</v>
      </c>
    </row>
    <row r="7" spans="1:21" x14ac:dyDescent="0.25">
      <c r="A7" s="11" t="s">
        <v>9</v>
      </c>
      <c r="B7">
        <v>34</v>
      </c>
      <c r="C7">
        <v>182</v>
      </c>
      <c r="D7" s="4">
        <v>2</v>
      </c>
      <c r="E7" s="4">
        <v>128382.82000000024</v>
      </c>
      <c r="F7" s="15">
        <v>1076303.6652289997</v>
      </c>
      <c r="G7" s="37">
        <v>0.14176351633341569</v>
      </c>
      <c r="H7" s="37">
        <v>1.5578408388287437E-3</v>
      </c>
      <c r="J7" s="11" t="s">
        <v>6</v>
      </c>
      <c r="K7">
        <v>38</v>
      </c>
      <c r="L7" s="4">
        <v>699.4</v>
      </c>
      <c r="N7" s="11" t="s">
        <v>6</v>
      </c>
      <c r="O7">
        <v>38</v>
      </c>
      <c r="P7" s="4">
        <v>227515.16000000003</v>
      </c>
      <c r="Q7" s="15">
        <v>643873.44149999984</v>
      </c>
      <c r="S7">
        <v>29500593</v>
      </c>
      <c r="T7" s="11" t="s">
        <v>240</v>
      </c>
      <c r="U7">
        <v>0.5</v>
      </c>
    </row>
    <row r="8" spans="1:21" x14ac:dyDescent="0.25">
      <c r="A8" s="11" t="s">
        <v>6</v>
      </c>
      <c r="B8">
        <v>34</v>
      </c>
      <c r="C8">
        <v>4331.2000000000007</v>
      </c>
      <c r="D8" s="4">
        <v>909.5</v>
      </c>
      <c r="E8" s="4">
        <v>195619.25000000006</v>
      </c>
      <c r="F8" s="15">
        <v>537449.05163999996</v>
      </c>
      <c r="G8" s="37">
        <v>2.2140970277720622</v>
      </c>
      <c r="H8" s="37">
        <v>0.46493379358115305</v>
      </c>
      <c r="J8" s="11" t="s">
        <v>6</v>
      </c>
      <c r="K8">
        <v>39</v>
      </c>
      <c r="L8" s="4">
        <v>1485</v>
      </c>
      <c r="N8" s="11" t="s">
        <v>6</v>
      </c>
      <c r="O8">
        <v>39</v>
      </c>
      <c r="P8" s="4">
        <v>238279.41999999998</v>
      </c>
      <c r="Q8" s="15">
        <v>664607.00639999984</v>
      </c>
      <c r="S8">
        <v>29500594</v>
      </c>
      <c r="T8" s="11" t="s">
        <v>286</v>
      </c>
      <c r="U8">
        <v>0.5</v>
      </c>
    </row>
    <row r="9" spans="1:21" x14ac:dyDescent="0.25">
      <c r="A9" s="11" t="s">
        <v>7</v>
      </c>
      <c r="B9">
        <v>34</v>
      </c>
      <c r="C9">
        <v>388</v>
      </c>
      <c r="D9" s="4">
        <v>200</v>
      </c>
      <c r="E9" s="4">
        <v>457327.60000000003</v>
      </c>
      <c r="F9" s="15">
        <v>1609419.2759000002</v>
      </c>
      <c r="G9" s="37">
        <v>8.4840713746557161E-2</v>
      </c>
      <c r="H9" s="37">
        <v>4.3732326673483077E-2</v>
      </c>
      <c r="J9" s="11" t="s">
        <v>6</v>
      </c>
      <c r="K9">
        <v>40</v>
      </c>
      <c r="L9" s="4">
        <v>1035</v>
      </c>
      <c r="N9" s="11" t="s">
        <v>6</v>
      </c>
      <c r="O9">
        <v>40</v>
      </c>
      <c r="P9" s="4">
        <v>144426.37</v>
      </c>
      <c r="Q9" s="15">
        <v>408363.09239999996</v>
      </c>
      <c r="S9">
        <v>29500620</v>
      </c>
      <c r="T9" s="11" t="s">
        <v>15178</v>
      </c>
      <c r="U9">
        <v>0.5</v>
      </c>
    </row>
    <row r="10" spans="1:21" x14ac:dyDescent="0.25">
      <c r="A10" s="11" t="s">
        <v>8</v>
      </c>
      <c r="B10">
        <v>35</v>
      </c>
      <c r="C10">
        <v>1555.2</v>
      </c>
      <c r="D10" s="4">
        <v>509.2</v>
      </c>
      <c r="E10" s="4">
        <v>219124.67999999979</v>
      </c>
      <c r="F10" s="15">
        <v>991039.15707500034</v>
      </c>
      <c r="G10" s="37">
        <v>0.70973292465276006</v>
      </c>
      <c r="H10" s="37">
        <v>0.2323791185912972</v>
      </c>
      <c r="J10" s="11" t="s">
        <v>6</v>
      </c>
      <c r="K10">
        <v>41</v>
      </c>
      <c r="L10" s="4">
        <v>1464</v>
      </c>
      <c r="N10" s="11" t="s">
        <v>6</v>
      </c>
      <c r="O10">
        <v>41</v>
      </c>
      <c r="P10" s="4">
        <v>249376.47000000006</v>
      </c>
      <c r="Q10" s="15">
        <v>675936.65182000038</v>
      </c>
      <c r="S10">
        <v>29500861</v>
      </c>
      <c r="T10" s="11" t="s">
        <v>122</v>
      </c>
      <c r="U10">
        <v>0.5</v>
      </c>
    </row>
    <row r="11" spans="1:21" x14ac:dyDescent="0.25">
      <c r="A11" s="11" t="s">
        <v>7</v>
      </c>
      <c r="B11">
        <v>35</v>
      </c>
      <c r="C11">
        <v>686.4</v>
      </c>
      <c r="D11" s="4">
        <v>431</v>
      </c>
      <c r="E11" s="4">
        <v>483359.74999999994</v>
      </c>
      <c r="F11" s="15">
        <v>1716510.2754999998</v>
      </c>
      <c r="G11" s="37">
        <v>0.14200603173929979</v>
      </c>
      <c r="H11" s="37">
        <v>8.9167540325813241E-2</v>
      </c>
      <c r="J11" s="11" t="s">
        <v>6</v>
      </c>
      <c r="K11">
        <v>42</v>
      </c>
      <c r="L11" s="4">
        <v>559.70000000000005</v>
      </c>
      <c r="N11" s="11" t="s">
        <v>6</v>
      </c>
      <c r="O11">
        <v>42</v>
      </c>
      <c r="P11" s="4">
        <v>219963.82000000004</v>
      </c>
      <c r="Q11" s="15">
        <v>596945.97303000023</v>
      </c>
      <c r="S11">
        <v>29500885</v>
      </c>
      <c r="T11" s="11" t="s">
        <v>270</v>
      </c>
      <c r="U11">
        <v>0.01</v>
      </c>
    </row>
    <row r="12" spans="1:21" x14ac:dyDescent="0.25">
      <c r="A12" s="11" t="s">
        <v>6</v>
      </c>
      <c r="B12">
        <v>35</v>
      </c>
      <c r="C12">
        <v>2610.8000000000006</v>
      </c>
      <c r="D12" s="4">
        <v>1020.3</v>
      </c>
      <c r="E12" s="4">
        <v>227627.63</v>
      </c>
      <c r="F12" s="15">
        <v>634053.52016999992</v>
      </c>
      <c r="G12" s="37">
        <v>1.1469609379142596</v>
      </c>
      <c r="H12" s="37">
        <v>0.44823205337594557</v>
      </c>
      <c r="J12" s="11" t="s">
        <v>6</v>
      </c>
      <c r="K12">
        <v>43</v>
      </c>
      <c r="L12" s="4">
        <v>398.8</v>
      </c>
      <c r="N12" s="11" t="s">
        <v>6</v>
      </c>
      <c r="O12">
        <v>43</v>
      </c>
      <c r="P12" s="4">
        <v>270819.07999999996</v>
      </c>
      <c r="Q12" s="15">
        <v>753298.42450000008</v>
      </c>
      <c r="S12">
        <v>29500886</v>
      </c>
      <c r="T12" s="11" t="s">
        <v>158</v>
      </c>
      <c r="U12">
        <v>1.5</v>
      </c>
    </row>
    <row r="13" spans="1:21" x14ac:dyDescent="0.25">
      <c r="A13" s="11" t="s">
        <v>9</v>
      </c>
      <c r="B13">
        <v>35</v>
      </c>
      <c r="C13">
        <v>1711.9</v>
      </c>
      <c r="D13" s="4">
        <v>85.4</v>
      </c>
      <c r="E13" s="4">
        <v>133283.88000000024</v>
      </c>
      <c r="F13" s="15">
        <v>1064765.3302579992</v>
      </c>
      <c r="G13" s="37">
        <v>1.2844013844734989</v>
      </c>
      <c r="H13" s="37">
        <v>6.4073764959423338E-2</v>
      </c>
      <c r="J13" s="11" t="s">
        <v>6</v>
      </c>
      <c r="K13">
        <v>44</v>
      </c>
      <c r="L13" s="4">
        <v>629</v>
      </c>
      <c r="N13" s="11" t="s">
        <v>6</v>
      </c>
      <c r="O13">
        <v>44</v>
      </c>
      <c r="P13" s="4">
        <v>187361.55</v>
      </c>
      <c r="Q13" s="15">
        <v>492503.03475999995</v>
      </c>
      <c r="S13">
        <v>29500891</v>
      </c>
      <c r="T13" s="11" t="s">
        <v>162</v>
      </c>
      <c r="U13">
        <v>1.4705882352941178</v>
      </c>
    </row>
    <row r="14" spans="1:21" x14ac:dyDescent="0.25">
      <c r="A14" s="11" t="s">
        <v>8</v>
      </c>
      <c r="B14">
        <v>36</v>
      </c>
      <c r="C14">
        <v>4746.7</v>
      </c>
      <c r="D14" s="4">
        <v>326.10000000000002</v>
      </c>
      <c r="E14" s="4">
        <v>242385.9519999999</v>
      </c>
      <c r="F14" s="15">
        <v>1088242.6986649998</v>
      </c>
      <c r="G14" s="37">
        <v>1.9583230632111888</v>
      </c>
      <c r="H14" s="37">
        <v>0.13453749992903885</v>
      </c>
      <c r="J14" s="11" t="s">
        <v>6</v>
      </c>
      <c r="K14">
        <v>45</v>
      </c>
      <c r="L14" s="4">
        <v>836.2</v>
      </c>
      <c r="N14" s="11" t="s">
        <v>7</v>
      </c>
      <c r="O14">
        <v>33</v>
      </c>
      <c r="P14" s="4">
        <v>102943.20000000001</v>
      </c>
      <c r="Q14" s="15">
        <v>364959.90480000002</v>
      </c>
      <c r="S14">
        <v>29500895</v>
      </c>
      <c r="T14" s="11" t="s">
        <v>152</v>
      </c>
      <c r="U14">
        <v>0.01</v>
      </c>
    </row>
    <row r="15" spans="1:21" x14ac:dyDescent="0.25">
      <c r="A15" s="11" t="s">
        <v>6</v>
      </c>
      <c r="B15">
        <v>36</v>
      </c>
      <c r="C15">
        <v>2477.9</v>
      </c>
      <c r="D15" s="4">
        <v>1010.1</v>
      </c>
      <c r="E15" s="4">
        <v>202723.38</v>
      </c>
      <c r="F15" s="15">
        <v>571762.02470000007</v>
      </c>
      <c r="G15" s="37">
        <v>1.2223059816780877</v>
      </c>
      <c r="H15" s="37">
        <v>0.49826517296623601</v>
      </c>
      <c r="J15" s="11" t="s">
        <v>7</v>
      </c>
      <c r="K15">
        <v>33</v>
      </c>
      <c r="L15" s="4">
        <v>90.6</v>
      </c>
      <c r="N15" s="11" t="s">
        <v>7</v>
      </c>
      <c r="O15">
        <v>34</v>
      </c>
      <c r="P15" s="4">
        <v>457327.60000000003</v>
      </c>
      <c r="Q15" s="15">
        <v>1609419.2759000002</v>
      </c>
      <c r="S15">
        <v>29500900</v>
      </c>
      <c r="T15" s="11" t="s">
        <v>163</v>
      </c>
      <c r="U15">
        <v>0.01</v>
      </c>
    </row>
    <row r="16" spans="1:21" x14ac:dyDescent="0.25">
      <c r="A16" s="11" t="s">
        <v>7</v>
      </c>
      <c r="B16">
        <v>36</v>
      </c>
      <c r="C16">
        <v>59.5</v>
      </c>
      <c r="D16" s="4">
        <v>29.5</v>
      </c>
      <c r="E16" s="4">
        <v>469639.15</v>
      </c>
      <c r="F16" s="15">
        <v>1672891.0503</v>
      </c>
      <c r="G16" s="37">
        <v>1.2669301526501784E-2</v>
      </c>
      <c r="H16" s="37">
        <v>6.2814184038958417E-3</v>
      </c>
      <c r="J16" s="11" t="s">
        <v>7</v>
      </c>
      <c r="K16">
        <v>34</v>
      </c>
      <c r="L16" s="4">
        <v>200</v>
      </c>
      <c r="N16" s="11" t="s">
        <v>7</v>
      </c>
      <c r="O16">
        <v>35</v>
      </c>
      <c r="P16" s="4">
        <v>483359.74999999994</v>
      </c>
      <c r="Q16" s="15">
        <v>1716510.2754999998</v>
      </c>
      <c r="S16">
        <v>29500906</v>
      </c>
      <c r="T16" s="11" t="s">
        <v>164</v>
      </c>
      <c r="U16">
        <v>0.01</v>
      </c>
    </row>
    <row r="17" spans="1:21" x14ac:dyDescent="0.25">
      <c r="A17" s="11" t="s">
        <v>9</v>
      </c>
      <c r="B17">
        <v>36</v>
      </c>
      <c r="C17">
        <v>785.2</v>
      </c>
      <c r="D17" s="4">
        <v>4.2</v>
      </c>
      <c r="E17" s="4">
        <v>119301.62000000037</v>
      </c>
      <c r="F17" s="15">
        <v>981210.53497000039</v>
      </c>
      <c r="G17" s="37">
        <v>0.65816373658630756</v>
      </c>
      <c r="H17" s="37">
        <v>3.5204886572369992E-3</v>
      </c>
      <c r="J17" s="11" t="s">
        <v>7</v>
      </c>
      <c r="K17">
        <v>35</v>
      </c>
      <c r="L17" s="4">
        <v>431</v>
      </c>
      <c r="N17" s="11" t="s">
        <v>7</v>
      </c>
      <c r="O17">
        <v>36</v>
      </c>
      <c r="P17" s="4">
        <v>469639.15</v>
      </c>
      <c r="Q17" s="15">
        <v>1672891.0503</v>
      </c>
      <c r="S17">
        <v>29500910</v>
      </c>
      <c r="T17" s="11" t="s">
        <v>211</v>
      </c>
      <c r="U17">
        <v>0.01</v>
      </c>
    </row>
    <row r="18" spans="1:21" x14ac:dyDescent="0.25">
      <c r="A18" s="11" t="s">
        <v>8</v>
      </c>
      <c r="B18">
        <v>37</v>
      </c>
      <c r="C18">
        <v>1925.23</v>
      </c>
      <c r="D18" s="4">
        <v>241.9</v>
      </c>
      <c r="E18" s="4">
        <v>278362.88300000015</v>
      </c>
      <c r="F18" s="15">
        <v>1289265.5032000004</v>
      </c>
      <c r="G18" s="37">
        <v>0.69162597371144452</v>
      </c>
      <c r="H18" s="37">
        <v>8.6900953673482342E-2</v>
      </c>
      <c r="J18" s="11" t="s">
        <v>7</v>
      </c>
      <c r="K18">
        <v>36</v>
      </c>
      <c r="L18" s="4">
        <v>29.5</v>
      </c>
      <c r="N18" s="11" t="s">
        <v>7</v>
      </c>
      <c r="O18">
        <v>37</v>
      </c>
      <c r="P18" s="4">
        <v>530850.79999999993</v>
      </c>
      <c r="Q18" s="15">
        <v>1881174.0554999998</v>
      </c>
      <c r="S18">
        <v>29500913</v>
      </c>
      <c r="T18" s="11" t="s">
        <v>212</v>
      </c>
      <c r="U18">
        <v>0.01</v>
      </c>
    </row>
    <row r="19" spans="1:21" x14ac:dyDescent="0.25">
      <c r="A19" s="11" t="s">
        <v>6</v>
      </c>
      <c r="B19">
        <v>37</v>
      </c>
      <c r="C19">
        <v>5352.1</v>
      </c>
      <c r="D19" s="4">
        <v>1322.7</v>
      </c>
      <c r="E19" s="4">
        <v>185422.99999999994</v>
      </c>
      <c r="F19" s="15">
        <v>498444.98790000007</v>
      </c>
      <c r="G19" s="37">
        <v>2.88642725012539</v>
      </c>
      <c r="H19" s="37">
        <v>0.71334192629824811</v>
      </c>
      <c r="J19" s="11" t="s">
        <v>7</v>
      </c>
      <c r="K19">
        <v>37</v>
      </c>
      <c r="L19" s="4">
        <v>110</v>
      </c>
      <c r="N19" s="11" t="s">
        <v>7</v>
      </c>
      <c r="O19">
        <v>38</v>
      </c>
      <c r="P19" s="4">
        <v>657778.80000000005</v>
      </c>
      <c r="Q19" s="15">
        <v>2323749.9694000003</v>
      </c>
      <c r="S19">
        <v>29500917</v>
      </c>
      <c r="T19" s="11" t="s">
        <v>121</v>
      </c>
      <c r="U19">
        <v>0.01</v>
      </c>
    </row>
    <row r="20" spans="1:21" x14ac:dyDescent="0.25">
      <c r="A20" s="11" t="s">
        <v>7</v>
      </c>
      <c r="B20">
        <v>37</v>
      </c>
      <c r="C20">
        <v>566</v>
      </c>
      <c r="D20" s="4">
        <v>110</v>
      </c>
      <c r="E20" s="4">
        <v>530850.79999999993</v>
      </c>
      <c r="F20" s="15">
        <v>1881174.0554999998</v>
      </c>
      <c r="G20" s="37">
        <v>0.1066212954751128</v>
      </c>
      <c r="H20" s="37">
        <v>2.0721453184209201E-2</v>
      </c>
      <c r="J20" s="11" t="s">
        <v>7</v>
      </c>
      <c r="K20">
        <v>38</v>
      </c>
      <c r="L20" s="4">
        <v>145.5</v>
      </c>
      <c r="N20" s="11" t="s">
        <v>7</v>
      </c>
      <c r="O20">
        <v>39</v>
      </c>
      <c r="P20" s="4">
        <v>556163.19999999995</v>
      </c>
      <c r="Q20" s="15">
        <v>1966478.0806999998</v>
      </c>
      <c r="S20">
        <v>29500918</v>
      </c>
      <c r="T20" s="11" t="s">
        <v>347</v>
      </c>
      <c r="U20">
        <v>0.5</v>
      </c>
    </row>
    <row r="21" spans="1:21" x14ac:dyDescent="0.25">
      <c r="A21" s="11" t="s">
        <v>9</v>
      </c>
      <c r="B21">
        <v>37</v>
      </c>
      <c r="C21">
        <v>731</v>
      </c>
      <c r="D21" s="4">
        <v>1</v>
      </c>
      <c r="E21" s="4">
        <v>123126.4500000003</v>
      </c>
      <c r="F21" s="15">
        <v>960090.35949500022</v>
      </c>
      <c r="G21" s="37">
        <v>0.5936985919759713</v>
      </c>
      <c r="H21" s="37">
        <v>8.1217317643771699E-4</v>
      </c>
      <c r="J21" s="11" t="s">
        <v>7</v>
      </c>
      <c r="K21">
        <v>39</v>
      </c>
      <c r="L21" s="4">
        <v>374.5</v>
      </c>
      <c r="N21" s="11" t="s">
        <v>7</v>
      </c>
      <c r="O21">
        <v>40</v>
      </c>
      <c r="P21" s="4">
        <v>235699.19999999998</v>
      </c>
      <c r="Q21" s="15">
        <v>828151.67130000005</v>
      </c>
      <c r="S21">
        <v>29500943</v>
      </c>
      <c r="T21" s="11" t="s">
        <v>337</v>
      </c>
      <c r="U21">
        <v>0.5</v>
      </c>
    </row>
    <row r="22" spans="1:21" x14ac:dyDescent="0.25">
      <c r="A22" s="11" t="s">
        <v>9</v>
      </c>
      <c r="B22">
        <v>38</v>
      </c>
      <c r="C22">
        <v>930.5</v>
      </c>
      <c r="D22" s="4">
        <v>354.5</v>
      </c>
      <c r="E22" s="4">
        <v>134610.38000000015</v>
      </c>
      <c r="F22" s="15">
        <v>1115813.6175929999</v>
      </c>
      <c r="G22" s="37">
        <v>0.69125427028732778</v>
      </c>
      <c r="H22" s="37">
        <v>0.26335264784186746</v>
      </c>
      <c r="J22" s="11" t="s">
        <v>7</v>
      </c>
      <c r="K22">
        <v>40</v>
      </c>
      <c r="L22" s="4">
        <v>311.89999999999998</v>
      </c>
      <c r="N22" s="11" t="s">
        <v>7</v>
      </c>
      <c r="O22">
        <v>41</v>
      </c>
      <c r="P22" s="4">
        <v>532830.80000000005</v>
      </c>
      <c r="Q22" s="15">
        <v>1880497.0457999997</v>
      </c>
      <c r="S22">
        <v>29500945</v>
      </c>
      <c r="T22" s="11" t="s">
        <v>319</v>
      </c>
      <c r="U22">
        <v>0.5</v>
      </c>
    </row>
    <row r="23" spans="1:21" x14ac:dyDescent="0.25">
      <c r="A23" s="11" t="s">
        <v>6</v>
      </c>
      <c r="B23">
        <v>38</v>
      </c>
      <c r="C23">
        <v>1783.5</v>
      </c>
      <c r="D23" s="4">
        <v>699.4</v>
      </c>
      <c r="E23" s="4">
        <v>227515.16000000003</v>
      </c>
      <c r="F23" s="15">
        <v>643873.44149999984</v>
      </c>
      <c r="G23" s="37">
        <v>0.78390380667380577</v>
      </c>
      <c r="H23" s="37">
        <v>0.30740808656442931</v>
      </c>
      <c r="J23" s="11" t="s">
        <v>7</v>
      </c>
      <c r="K23">
        <v>41</v>
      </c>
      <c r="L23" s="4">
        <v>217</v>
      </c>
      <c r="N23" s="11" t="s">
        <v>7</v>
      </c>
      <c r="O23">
        <v>42</v>
      </c>
      <c r="P23" s="4">
        <v>540188.30000000005</v>
      </c>
      <c r="Q23" s="15">
        <v>1902738.2708000003</v>
      </c>
      <c r="S23">
        <v>29500947</v>
      </c>
      <c r="T23" s="11" t="s">
        <v>365</v>
      </c>
      <c r="U23">
        <v>0.5</v>
      </c>
    </row>
    <row r="24" spans="1:21" x14ac:dyDescent="0.25">
      <c r="A24" s="11" t="s">
        <v>8</v>
      </c>
      <c r="B24">
        <v>38</v>
      </c>
      <c r="C24">
        <v>3014.2999999999997</v>
      </c>
      <c r="D24" s="4">
        <v>197.7</v>
      </c>
      <c r="E24" s="4">
        <v>280334.21800000011</v>
      </c>
      <c r="F24" s="15">
        <v>1361868.9488349999</v>
      </c>
      <c r="G24" s="37">
        <v>1.0752522547925272</v>
      </c>
      <c r="H24" s="37">
        <v>7.0522964128481788E-2</v>
      </c>
      <c r="J24" s="11" t="s">
        <v>7</v>
      </c>
      <c r="K24">
        <v>42</v>
      </c>
      <c r="L24" s="4">
        <v>216</v>
      </c>
      <c r="N24" s="11" t="s">
        <v>7</v>
      </c>
      <c r="O24">
        <v>43</v>
      </c>
      <c r="P24" s="4">
        <v>492134.64999999997</v>
      </c>
      <c r="Q24" s="15">
        <v>1732575.3748999995</v>
      </c>
      <c r="S24">
        <v>29500948</v>
      </c>
      <c r="T24" s="11" t="s">
        <v>3344</v>
      </c>
      <c r="U24">
        <v>0.5</v>
      </c>
    </row>
    <row r="25" spans="1:21" x14ac:dyDescent="0.25">
      <c r="A25" s="11" t="s">
        <v>7</v>
      </c>
      <c r="B25">
        <v>38</v>
      </c>
      <c r="C25">
        <v>280.5</v>
      </c>
      <c r="D25" s="4">
        <v>145.5</v>
      </c>
      <c r="E25" s="4">
        <v>657778.80000000005</v>
      </c>
      <c r="F25" s="15">
        <v>2323749.9694000003</v>
      </c>
      <c r="G25" s="37">
        <v>4.2643514810754006E-2</v>
      </c>
      <c r="H25" s="37">
        <v>2.211989805691518E-2</v>
      </c>
      <c r="J25" s="11" t="s">
        <v>7</v>
      </c>
      <c r="K25">
        <v>43</v>
      </c>
      <c r="L25" s="4">
        <v>149</v>
      </c>
      <c r="N25" s="11" t="s">
        <v>7</v>
      </c>
      <c r="O25">
        <v>44</v>
      </c>
      <c r="P25" s="4">
        <v>477718.39999999997</v>
      </c>
      <c r="Q25" s="15">
        <v>1740758.5310999998</v>
      </c>
      <c r="S25">
        <v>29500952</v>
      </c>
      <c r="T25" s="11" t="s">
        <v>222</v>
      </c>
      <c r="U25">
        <v>1.5</v>
      </c>
    </row>
    <row r="26" spans="1:21" x14ac:dyDescent="0.25">
      <c r="A26" s="11" t="s">
        <v>6</v>
      </c>
      <c r="B26">
        <v>39</v>
      </c>
      <c r="C26">
        <v>3672.5</v>
      </c>
      <c r="D26" s="4">
        <v>1485</v>
      </c>
      <c r="E26" s="4">
        <v>238279.41999999998</v>
      </c>
      <c r="F26" s="15">
        <v>664607.00639999984</v>
      </c>
      <c r="G26" s="37">
        <v>1.541257738498776</v>
      </c>
      <c r="H26" s="37">
        <v>0.62321790106757857</v>
      </c>
      <c r="J26" s="11" t="s">
        <v>7</v>
      </c>
      <c r="K26">
        <v>44</v>
      </c>
      <c r="L26" s="4">
        <v>107.8</v>
      </c>
      <c r="N26" s="11" t="s">
        <v>8</v>
      </c>
      <c r="O26">
        <v>33</v>
      </c>
      <c r="P26" s="4">
        <v>83654.659999999989</v>
      </c>
      <c r="Q26" s="15">
        <v>371556.41630499985</v>
      </c>
      <c r="S26">
        <v>29501000</v>
      </c>
      <c r="T26" s="11" t="s">
        <v>15179</v>
      </c>
      <c r="U26">
        <v>1</v>
      </c>
    </row>
    <row r="27" spans="1:21" x14ac:dyDescent="0.25">
      <c r="A27" s="11" t="s">
        <v>8</v>
      </c>
      <c r="B27">
        <v>39</v>
      </c>
      <c r="C27">
        <v>3594.4</v>
      </c>
      <c r="D27" s="4">
        <v>550</v>
      </c>
      <c r="E27" s="4">
        <v>254466.77000000008</v>
      </c>
      <c r="F27" s="15">
        <v>1166713.1766800003</v>
      </c>
      <c r="G27" s="37">
        <v>1.4125223501677642</v>
      </c>
      <c r="H27" s="37">
        <v>0.21613824076125923</v>
      </c>
      <c r="J27" s="11" t="s">
        <v>8</v>
      </c>
      <c r="K27">
        <v>33</v>
      </c>
      <c r="L27" s="4">
        <v>75</v>
      </c>
      <c r="N27" s="11" t="s">
        <v>8</v>
      </c>
      <c r="O27">
        <v>34</v>
      </c>
      <c r="P27" s="4">
        <v>274446.18000000005</v>
      </c>
      <c r="Q27" s="15">
        <v>1251036.9723250004</v>
      </c>
      <c r="S27">
        <v>29501002</v>
      </c>
      <c r="T27" s="11" t="s">
        <v>15180</v>
      </c>
      <c r="U27">
        <v>1</v>
      </c>
    </row>
    <row r="28" spans="1:21" x14ac:dyDescent="0.25">
      <c r="A28" s="11" t="s">
        <v>7</v>
      </c>
      <c r="B28">
        <v>39</v>
      </c>
      <c r="C28">
        <v>490.9</v>
      </c>
      <c r="D28" s="4">
        <v>374.5</v>
      </c>
      <c r="E28" s="4">
        <v>556163.19999999995</v>
      </c>
      <c r="F28" s="15">
        <v>1966478.0806999998</v>
      </c>
      <c r="G28" s="37">
        <v>8.8265458771813743E-2</v>
      </c>
      <c r="H28" s="37">
        <v>6.7336350193612241E-2</v>
      </c>
      <c r="J28" s="11" t="s">
        <v>8</v>
      </c>
      <c r="K28">
        <v>34</v>
      </c>
      <c r="L28" s="4">
        <v>297.2</v>
      </c>
      <c r="N28" s="11" t="s">
        <v>8</v>
      </c>
      <c r="O28">
        <v>35</v>
      </c>
      <c r="P28" s="4">
        <v>219124.67999999979</v>
      </c>
      <c r="Q28" s="15">
        <v>991039.15707500034</v>
      </c>
      <c r="S28">
        <v>29501003</v>
      </c>
      <c r="T28" s="11" t="s">
        <v>15181</v>
      </c>
      <c r="U28">
        <v>1</v>
      </c>
    </row>
    <row r="29" spans="1:21" x14ac:dyDescent="0.25">
      <c r="A29" s="11" t="s">
        <v>9</v>
      </c>
      <c r="B29">
        <v>39</v>
      </c>
      <c r="C29">
        <v>1091</v>
      </c>
      <c r="D29" s="4">
        <v>43</v>
      </c>
      <c r="E29" s="4">
        <v>112648.27000000014</v>
      </c>
      <c r="F29" s="15">
        <v>875858.04054600035</v>
      </c>
      <c r="G29" s="37">
        <v>0.96850133606135158</v>
      </c>
      <c r="H29" s="37">
        <v>3.8171913336973527E-2</v>
      </c>
      <c r="J29" s="11" t="s">
        <v>8</v>
      </c>
      <c r="K29">
        <v>35</v>
      </c>
      <c r="L29" s="4">
        <v>509.2</v>
      </c>
      <c r="N29" s="11" t="s">
        <v>8</v>
      </c>
      <c r="O29">
        <v>36</v>
      </c>
      <c r="P29" s="4">
        <v>242385.9519999999</v>
      </c>
      <c r="Q29" s="15">
        <v>1088242.6986649998</v>
      </c>
      <c r="S29">
        <v>29501009</v>
      </c>
      <c r="T29" s="11" t="s">
        <v>166</v>
      </c>
      <c r="U29">
        <v>1.5</v>
      </c>
    </row>
    <row r="30" spans="1:21" x14ac:dyDescent="0.25">
      <c r="A30" s="11" t="s">
        <v>6</v>
      </c>
      <c r="B30">
        <v>40</v>
      </c>
      <c r="C30">
        <v>3902.3999999999996</v>
      </c>
      <c r="D30" s="4">
        <v>1035</v>
      </c>
      <c r="E30" s="4">
        <v>144426.37</v>
      </c>
      <c r="F30" s="15">
        <v>408363.09239999996</v>
      </c>
      <c r="G30" s="37">
        <v>2.7019996417551724</v>
      </c>
      <c r="H30" s="37">
        <v>0.71662813376809242</v>
      </c>
      <c r="J30" s="11" t="s">
        <v>8</v>
      </c>
      <c r="K30">
        <v>36</v>
      </c>
      <c r="L30" s="4">
        <v>326.10000000000002</v>
      </c>
      <c r="N30" s="11" t="s">
        <v>8</v>
      </c>
      <c r="O30">
        <v>37</v>
      </c>
      <c r="P30" s="4">
        <v>278362.88300000015</v>
      </c>
      <c r="Q30" s="15">
        <v>1289265.5032000004</v>
      </c>
      <c r="S30">
        <v>29501013</v>
      </c>
      <c r="T30" s="11" t="s">
        <v>147</v>
      </c>
      <c r="U30">
        <v>1E-4</v>
      </c>
    </row>
    <row r="31" spans="1:21" x14ac:dyDescent="0.25">
      <c r="A31" s="11" t="s">
        <v>8</v>
      </c>
      <c r="B31">
        <v>40</v>
      </c>
      <c r="C31">
        <v>4819.2</v>
      </c>
      <c r="D31" s="4">
        <v>600.6</v>
      </c>
      <c r="E31" s="4">
        <v>164816.58100000001</v>
      </c>
      <c r="F31" s="15">
        <v>733561.11782000004</v>
      </c>
      <c r="G31" s="37">
        <v>2.9239776548938359</v>
      </c>
      <c r="H31" s="37">
        <v>0.3644050837336566</v>
      </c>
      <c r="J31" s="11" t="s">
        <v>8</v>
      </c>
      <c r="K31">
        <v>37</v>
      </c>
      <c r="L31" s="4">
        <v>241.9</v>
      </c>
      <c r="N31" s="11" t="s">
        <v>8</v>
      </c>
      <c r="O31">
        <v>38</v>
      </c>
      <c r="P31" s="4">
        <v>280334.21800000011</v>
      </c>
      <c r="Q31" s="15">
        <v>1361868.9488349999</v>
      </c>
      <c r="S31">
        <v>29501021</v>
      </c>
      <c r="T31" s="11" t="s">
        <v>15182</v>
      </c>
      <c r="U31">
        <v>0.5</v>
      </c>
    </row>
    <row r="32" spans="1:21" x14ac:dyDescent="0.25">
      <c r="A32" s="11" t="s">
        <v>9</v>
      </c>
      <c r="B32">
        <v>40</v>
      </c>
      <c r="C32">
        <v>1249.8000000000002</v>
      </c>
      <c r="D32" s="4">
        <v>37.4</v>
      </c>
      <c r="E32" s="4">
        <v>75414.120000000039</v>
      </c>
      <c r="F32" s="15">
        <v>593821.75861300004</v>
      </c>
      <c r="G32" s="37">
        <v>1.6572493320879425</v>
      </c>
      <c r="H32" s="37">
        <v>4.9592834869650382E-2</v>
      </c>
      <c r="J32" s="11" t="s">
        <v>8</v>
      </c>
      <c r="K32">
        <v>38</v>
      </c>
      <c r="L32" s="4">
        <v>197.7</v>
      </c>
      <c r="N32" s="11" t="s">
        <v>8</v>
      </c>
      <c r="O32">
        <v>39</v>
      </c>
      <c r="P32" s="4">
        <v>254466.77000000008</v>
      </c>
      <c r="Q32" s="15">
        <v>1166713.1766800003</v>
      </c>
      <c r="S32">
        <v>29501023</v>
      </c>
      <c r="T32" s="11" t="s">
        <v>232</v>
      </c>
      <c r="U32">
        <v>1E-4</v>
      </c>
    </row>
    <row r="33" spans="1:21" x14ac:dyDescent="0.25">
      <c r="A33" s="11" t="s">
        <v>7</v>
      </c>
      <c r="B33">
        <v>40</v>
      </c>
      <c r="C33">
        <v>406.4</v>
      </c>
      <c r="D33" s="4">
        <v>311.89999999999998</v>
      </c>
      <c r="E33" s="4">
        <v>235699.19999999998</v>
      </c>
      <c r="F33" s="15">
        <v>828151.67130000005</v>
      </c>
      <c r="G33" s="37">
        <v>0.17242315629412405</v>
      </c>
      <c r="H33" s="37">
        <v>0.13232968122081024</v>
      </c>
      <c r="J33" s="11" t="s">
        <v>8</v>
      </c>
      <c r="K33">
        <v>39</v>
      </c>
      <c r="L33" s="4">
        <v>550</v>
      </c>
      <c r="N33" s="11" t="s">
        <v>8</v>
      </c>
      <c r="O33">
        <v>40</v>
      </c>
      <c r="P33" s="4">
        <v>164816.58100000001</v>
      </c>
      <c r="Q33" s="15">
        <v>733561.11782000004</v>
      </c>
      <c r="S33">
        <v>29501028</v>
      </c>
      <c r="T33" s="11" t="s">
        <v>44</v>
      </c>
      <c r="U33">
        <v>1E-4</v>
      </c>
    </row>
    <row r="34" spans="1:21" x14ac:dyDescent="0.25">
      <c r="A34" s="11" t="s">
        <v>8</v>
      </c>
      <c r="B34">
        <v>41</v>
      </c>
      <c r="C34">
        <v>4070.5</v>
      </c>
      <c r="D34" s="4">
        <v>259.5</v>
      </c>
      <c r="E34" s="4">
        <v>229518.07799999998</v>
      </c>
      <c r="F34" s="15">
        <v>1083745.6813300001</v>
      </c>
      <c r="G34" s="37">
        <v>1.7734986435360443</v>
      </c>
      <c r="H34" s="37">
        <v>0.11306298931276343</v>
      </c>
      <c r="J34" s="11" t="s">
        <v>8</v>
      </c>
      <c r="K34">
        <v>40</v>
      </c>
      <c r="L34" s="4">
        <v>600.6</v>
      </c>
      <c r="N34" s="11" t="s">
        <v>8</v>
      </c>
      <c r="O34">
        <v>41</v>
      </c>
      <c r="P34" s="4">
        <v>229518.07799999998</v>
      </c>
      <c r="Q34" s="15">
        <v>1083745.6813300001</v>
      </c>
      <c r="S34">
        <v>29501029</v>
      </c>
      <c r="T34" s="11" t="s">
        <v>153</v>
      </c>
      <c r="U34">
        <v>1.5</v>
      </c>
    </row>
    <row r="35" spans="1:21" x14ac:dyDescent="0.25">
      <c r="A35" s="11" t="s">
        <v>9</v>
      </c>
      <c r="B35">
        <v>41</v>
      </c>
      <c r="C35">
        <v>2991</v>
      </c>
      <c r="D35" s="4">
        <v>210</v>
      </c>
      <c r="E35" s="4">
        <v>132167.2800000002</v>
      </c>
      <c r="F35" s="15">
        <v>1103720.8961080003</v>
      </c>
      <c r="G35" s="37">
        <v>2.2630412005149805</v>
      </c>
      <c r="H35" s="37">
        <v>0.15888955269413102</v>
      </c>
      <c r="J35" s="11" t="s">
        <v>8</v>
      </c>
      <c r="K35">
        <v>41</v>
      </c>
      <c r="L35" s="4">
        <v>259.5</v>
      </c>
      <c r="N35" s="11" t="s">
        <v>8</v>
      </c>
      <c r="O35">
        <v>42</v>
      </c>
      <c r="P35" s="4">
        <v>225952.78000000006</v>
      </c>
      <c r="Q35" s="15">
        <v>1029799.791695</v>
      </c>
      <c r="S35">
        <v>29501030</v>
      </c>
      <c r="T35" s="11" t="s">
        <v>161</v>
      </c>
      <c r="U35">
        <v>1.5</v>
      </c>
    </row>
    <row r="36" spans="1:21" x14ac:dyDescent="0.25">
      <c r="A36" s="11" t="s">
        <v>7</v>
      </c>
      <c r="B36">
        <v>41</v>
      </c>
      <c r="C36">
        <v>502</v>
      </c>
      <c r="D36" s="4">
        <v>217</v>
      </c>
      <c r="E36" s="4">
        <v>532830.80000000005</v>
      </c>
      <c r="F36" s="15">
        <v>1880497.0457999997</v>
      </c>
      <c r="G36" s="37">
        <v>9.4213772927540976E-2</v>
      </c>
      <c r="H36" s="37">
        <v>4.0725873954733843E-2</v>
      </c>
      <c r="J36" s="11" t="s">
        <v>8</v>
      </c>
      <c r="K36">
        <v>42</v>
      </c>
      <c r="L36" s="4">
        <v>483.8</v>
      </c>
      <c r="N36" s="11" t="s">
        <v>8</v>
      </c>
      <c r="O36">
        <v>43</v>
      </c>
      <c r="P36" s="4">
        <v>249391.08099999989</v>
      </c>
      <c r="Q36" s="15">
        <v>1117786.7534950001</v>
      </c>
      <c r="S36">
        <v>29501032</v>
      </c>
      <c r="T36" s="11" t="s">
        <v>3430</v>
      </c>
      <c r="U36">
        <v>1</v>
      </c>
    </row>
    <row r="37" spans="1:21" x14ac:dyDescent="0.25">
      <c r="A37" s="11" t="s">
        <v>6</v>
      </c>
      <c r="B37">
        <v>41</v>
      </c>
      <c r="C37">
        <v>3667</v>
      </c>
      <c r="D37" s="4">
        <v>1464</v>
      </c>
      <c r="E37" s="4">
        <v>249376.47000000006</v>
      </c>
      <c r="F37" s="15">
        <v>675936.65182000038</v>
      </c>
      <c r="G37" s="37">
        <v>1.4704675224571104</v>
      </c>
      <c r="H37" s="37">
        <v>0.58706420858391317</v>
      </c>
      <c r="J37" s="11" t="s">
        <v>8</v>
      </c>
      <c r="K37">
        <v>43</v>
      </c>
      <c r="L37" s="4">
        <v>766.7</v>
      </c>
      <c r="N37" s="11" t="s">
        <v>8</v>
      </c>
      <c r="O37">
        <v>44</v>
      </c>
      <c r="P37" s="4">
        <v>229262.95199999993</v>
      </c>
      <c r="Q37" s="15">
        <v>1051098.7532199998</v>
      </c>
      <c r="S37">
        <v>29501039</v>
      </c>
      <c r="T37" s="11" t="s">
        <v>159</v>
      </c>
      <c r="U37">
        <v>1E-4</v>
      </c>
    </row>
    <row r="38" spans="1:21" x14ac:dyDescent="0.25">
      <c r="A38" s="11" t="s">
        <v>8</v>
      </c>
      <c r="B38">
        <v>42</v>
      </c>
      <c r="C38">
        <v>5530.2</v>
      </c>
      <c r="D38" s="4">
        <v>483.8</v>
      </c>
      <c r="E38" s="4">
        <v>225952.78000000006</v>
      </c>
      <c r="F38" s="15">
        <v>1029799.791695</v>
      </c>
      <c r="G38" s="37">
        <v>2.4475025268553892</v>
      </c>
      <c r="H38" s="37">
        <v>0.21411553334285149</v>
      </c>
      <c r="J38" s="11" t="s">
        <v>8</v>
      </c>
      <c r="K38">
        <v>44</v>
      </c>
      <c r="L38" s="4">
        <v>226.2</v>
      </c>
      <c r="N38" s="11" t="s">
        <v>9</v>
      </c>
      <c r="O38">
        <v>33</v>
      </c>
      <c r="P38" s="4">
        <v>49993.119999999966</v>
      </c>
      <c r="Q38" s="15">
        <v>364491.78799999977</v>
      </c>
      <c r="S38">
        <v>29501053</v>
      </c>
      <c r="T38" s="11" t="s">
        <v>3453</v>
      </c>
      <c r="U38">
        <v>0.5</v>
      </c>
    </row>
    <row r="39" spans="1:21" x14ac:dyDescent="0.25">
      <c r="A39" s="11" t="s">
        <v>6</v>
      </c>
      <c r="B39">
        <v>42</v>
      </c>
      <c r="C39">
        <v>4368.3</v>
      </c>
      <c r="D39" s="4">
        <v>559.70000000000005</v>
      </c>
      <c r="E39" s="4">
        <v>219963.82000000004</v>
      </c>
      <c r="F39" s="15">
        <v>596945.97303000023</v>
      </c>
      <c r="G39" s="37">
        <v>1.9859175022510518</v>
      </c>
      <c r="H39" s="37">
        <v>0.25445093652219714</v>
      </c>
      <c r="J39" s="11" t="s">
        <v>8</v>
      </c>
      <c r="K39">
        <v>45</v>
      </c>
      <c r="L39" s="4">
        <v>253</v>
      </c>
      <c r="N39" s="11" t="s">
        <v>9</v>
      </c>
      <c r="O39">
        <v>34</v>
      </c>
      <c r="P39" s="4">
        <v>128382.82000000024</v>
      </c>
      <c r="Q39" s="15">
        <v>1076303.6652289997</v>
      </c>
      <c r="S39">
        <v>29501054</v>
      </c>
      <c r="T39" s="11" t="s">
        <v>322</v>
      </c>
      <c r="U39">
        <v>0.5</v>
      </c>
    </row>
    <row r="40" spans="1:21" x14ac:dyDescent="0.25">
      <c r="A40" s="11" t="s">
        <v>7</v>
      </c>
      <c r="B40">
        <v>42</v>
      </c>
      <c r="C40">
        <v>618</v>
      </c>
      <c r="D40" s="4">
        <v>216</v>
      </c>
      <c r="E40" s="4">
        <v>540188.30000000005</v>
      </c>
      <c r="F40" s="15">
        <v>1902738.2708000003</v>
      </c>
      <c r="G40" s="37">
        <v>0.11440455115373656</v>
      </c>
      <c r="H40" s="37">
        <v>3.9986056713927347E-2</v>
      </c>
      <c r="J40" s="11" t="s">
        <v>9</v>
      </c>
      <c r="K40">
        <v>33</v>
      </c>
      <c r="L40" s="4">
        <v>1</v>
      </c>
      <c r="N40" s="11" t="s">
        <v>9</v>
      </c>
      <c r="O40">
        <v>35</v>
      </c>
      <c r="P40" s="4">
        <v>133283.88000000024</v>
      </c>
      <c r="Q40" s="15">
        <v>1064765.3302579992</v>
      </c>
      <c r="S40">
        <v>29501055</v>
      </c>
      <c r="T40" s="11" t="s">
        <v>100</v>
      </c>
      <c r="U40">
        <v>0.5</v>
      </c>
    </row>
    <row r="41" spans="1:21" x14ac:dyDescent="0.25">
      <c r="A41" s="11" t="s">
        <v>9</v>
      </c>
      <c r="B41">
        <v>42</v>
      </c>
      <c r="C41">
        <v>2311</v>
      </c>
      <c r="D41" s="4">
        <v>106</v>
      </c>
      <c r="E41" s="4">
        <v>154379.08000000028</v>
      </c>
      <c r="F41" s="15">
        <v>1249655.7048540001</v>
      </c>
      <c r="G41" s="37">
        <v>1.4969644850843753</v>
      </c>
      <c r="H41" s="37">
        <v>6.8662152929010734E-2</v>
      </c>
      <c r="J41" s="11" t="s">
        <v>9</v>
      </c>
      <c r="K41">
        <v>34</v>
      </c>
      <c r="L41" s="4">
        <v>2</v>
      </c>
      <c r="N41" s="11" t="s">
        <v>9</v>
      </c>
      <c r="O41">
        <v>36</v>
      </c>
      <c r="P41" s="4">
        <v>119301.62000000037</v>
      </c>
      <c r="Q41" s="15">
        <v>981210.53497000039</v>
      </c>
      <c r="S41">
        <v>29501056</v>
      </c>
      <c r="T41" s="11" t="s">
        <v>15183</v>
      </c>
      <c r="U41">
        <v>0.5</v>
      </c>
    </row>
    <row r="42" spans="1:21" x14ac:dyDescent="0.25">
      <c r="A42" s="11" t="s">
        <v>9</v>
      </c>
      <c r="B42">
        <v>43</v>
      </c>
      <c r="C42">
        <v>1843.4</v>
      </c>
      <c r="D42" s="4">
        <v>56.4</v>
      </c>
      <c r="E42" s="4">
        <v>126519.16000000011</v>
      </c>
      <c r="F42" s="15">
        <v>1023919.259223</v>
      </c>
      <c r="G42" s="37">
        <v>1.4570125188943703</v>
      </c>
      <c r="H42" s="37">
        <v>4.4578228309451268E-2</v>
      </c>
      <c r="J42" s="11" t="s">
        <v>9</v>
      </c>
      <c r="K42">
        <v>35</v>
      </c>
      <c r="L42" s="4">
        <v>85.4</v>
      </c>
      <c r="N42" s="11" t="s">
        <v>9</v>
      </c>
      <c r="O42">
        <v>37</v>
      </c>
      <c r="P42" s="4">
        <v>123126.4500000003</v>
      </c>
      <c r="Q42" s="15">
        <v>960090.35949500022</v>
      </c>
      <c r="S42">
        <v>29501057</v>
      </c>
      <c r="T42" s="11" t="s">
        <v>15184</v>
      </c>
      <c r="U42">
        <v>0.5</v>
      </c>
    </row>
    <row r="43" spans="1:21" x14ac:dyDescent="0.25">
      <c r="A43" s="11" t="s">
        <v>6</v>
      </c>
      <c r="B43">
        <v>43</v>
      </c>
      <c r="C43">
        <v>2881.1000000000008</v>
      </c>
      <c r="D43" s="4">
        <v>398.8</v>
      </c>
      <c r="E43" s="4">
        <v>270819.07999999996</v>
      </c>
      <c r="F43" s="15">
        <v>753298.42450000008</v>
      </c>
      <c r="G43" s="37">
        <v>1.0638467570305612</v>
      </c>
      <c r="H43" s="37">
        <v>0.14725698056429409</v>
      </c>
      <c r="J43" s="11" t="s">
        <v>9</v>
      </c>
      <c r="K43">
        <v>36</v>
      </c>
      <c r="L43" s="4">
        <v>4.2</v>
      </c>
      <c r="N43" s="11" t="s">
        <v>9</v>
      </c>
      <c r="O43">
        <v>38</v>
      </c>
      <c r="P43" s="4">
        <v>134610.38000000015</v>
      </c>
      <c r="Q43" s="15">
        <v>1115813.6175929999</v>
      </c>
      <c r="S43">
        <v>29501063</v>
      </c>
      <c r="T43" s="11" t="s">
        <v>15185</v>
      </c>
      <c r="U43">
        <v>0.5</v>
      </c>
    </row>
    <row r="44" spans="1:21" x14ac:dyDescent="0.25">
      <c r="A44" s="11" t="s">
        <v>8</v>
      </c>
      <c r="B44">
        <v>43</v>
      </c>
      <c r="C44">
        <v>5667.9000000000005</v>
      </c>
      <c r="D44" s="4">
        <v>766.7</v>
      </c>
      <c r="E44" s="4">
        <v>249391.08099999989</v>
      </c>
      <c r="F44" s="15">
        <v>1117786.7534950001</v>
      </c>
      <c r="G44" s="37">
        <v>2.2726955500064587</v>
      </c>
      <c r="H44" s="37">
        <v>0.3074287969424217</v>
      </c>
      <c r="J44" s="11" t="s">
        <v>9</v>
      </c>
      <c r="K44">
        <v>37</v>
      </c>
      <c r="L44" s="4">
        <v>1</v>
      </c>
      <c r="N44" s="11" t="s">
        <v>9</v>
      </c>
      <c r="O44">
        <v>39</v>
      </c>
      <c r="P44" s="4">
        <v>112648.27000000014</v>
      </c>
      <c r="Q44" s="15">
        <v>875858.04054600035</v>
      </c>
      <c r="S44">
        <v>29501064</v>
      </c>
      <c r="T44" s="11" t="s">
        <v>15186</v>
      </c>
      <c r="U44">
        <v>0.5</v>
      </c>
    </row>
    <row r="45" spans="1:21" x14ac:dyDescent="0.25">
      <c r="A45" s="11" t="s">
        <v>7</v>
      </c>
      <c r="B45">
        <v>43</v>
      </c>
      <c r="C45">
        <v>164</v>
      </c>
      <c r="D45" s="4">
        <v>149</v>
      </c>
      <c r="E45" s="4">
        <v>492134.64999999997</v>
      </c>
      <c r="F45" s="15">
        <v>1732575.3748999995</v>
      </c>
      <c r="G45" s="37">
        <v>3.3324213200594595E-2</v>
      </c>
      <c r="H45" s="37">
        <v>3.0276266871271919E-2</v>
      </c>
      <c r="J45" s="11" t="s">
        <v>9</v>
      </c>
      <c r="K45">
        <v>38</v>
      </c>
      <c r="L45" s="4">
        <v>354.5</v>
      </c>
      <c r="N45" s="11" t="s">
        <v>9</v>
      </c>
      <c r="O45">
        <v>40</v>
      </c>
      <c r="P45" s="4">
        <v>75414.120000000039</v>
      </c>
      <c r="Q45" s="15">
        <v>593821.75861300004</v>
      </c>
      <c r="S45">
        <v>29501069</v>
      </c>
      <c r="T45" s="11" t="s">
        <v>15187</v>
      </c>
      <c r="U45">
        <v>0.5</v>
      </c>
    </row>
    <row r="46" spans="1:21" x14ac:dyDescent="0.25">
      <c r="A46" s="11" t="s">
        <v>6</v>
      </c>
      <c r="B46">
        <v>44</v>
      </c>
      <c r="C46">
        <v>2163.1999999999998</v>
      </c>
      <c r="D46" s="4">
        <v>629</v>
      </c>
      <c r="E46" s="4">
        <v>187361.55</v>
      </c>
      <c r="F46" s="15">
        <v>492503.03475999995</v>
      </c>
      <c r="G46" s="37">
        <v>1.1545591931749069</v>
      </c>
      <c r="H46" s="37">
        <v>0.33571455829651281</v>
      </c>
      <c r="J46" s="11" t="s">
        <v>9</v>
      </c>
      <c r="K46">
        <v>39</v>
      </c>
      <c r="L46" s="4">
        <v>43</v>
      </c>
      <c r="N46" s="11" t="s">
        <v>9</v>
      </c>
      <c r="O46">
        <v>41</v>
      </c>
      <c r="P46" s="4">
        <v>132167.2800000002</v>
      </c>
      <c r="Q46" s="15">
        <v>1103720.8961080003</v>
      </c>
      <c r="S46">
        <v>29501070</v>
      </c>
      <c r="T46" s="11" t="s">
        <v>15188</v>
      </c>
      <c r="U46">
        <v>0.5</v>
      </c>
    </row>
    <row r="47" spans="1:21" x14ac:dyDescent="0.25">
      <c r="A47" s="11" t="s">
        <v>7</v>
      </c>
      <c r="B47">
        <v>44</v>
      </c>
      <c r="C47">
        <v>107.8</v>
      </c>
      <c r="D47" s="4">
        <v>107.8</v>
      </c>
      <c r="E47" s="4">
        <v>477718.39999999997</v>
      </c>
      <c r="F47" s="15">
        <v>1740758.5310999998</v>
      </c>
      <c r="G47" s="37">
        <v>2.2565595128845782E-2</v>
      </c>
      <c r="H47" s="37">
        <v>2.2565595128845782E-2</v>
      </c>
      <c r="J47" s="11" t="s">
        <v>9</v>
      </c>
      <c r="K47">
        <v>40</v>
      </c>
      <c r="L47" s="4">
        <v>37.4</v>
      </c>
      <c r="N47" s="11" t="s">
        <v>9</v>
      </c>
      <c r="O47">
        <v>42</v>
      </c>
      <c r="P47" s="4">
        <v>154379.08000000028</v>
      </c>
      <c r="Q47" s="15">
        <v>1249655.7048540001</v>
      </c>
      <c r="S47">
        <v>29501073</v>
      </c>
      <c r="T47" s="11" t="s">
        <v>371</v>
      </c>
      <c r="U47">
        <v>0.5</v>
      </c>
    </row>
    <row r="48" spans="1:21" x14ac:dyDescent="0.25">
      <c r="A48" s="11" t="s">
        <v>9</v>
      </c>
      <c r="B48">
        <v>44</v>
      </c>
      <c r="C48">
        <v>246.2</v>
      </c>
      <c r="D48" s="4">
        <v>61.2</v>
      </c>
      <c r="E48" s="4">
        <v>114312.29999999996</v>
      </c>
      <c r="F48" s="15">
        <v>992230.68716899992</v>
      </c>
      <c r="G48" s="37">
        <v>0.21537489841425644</v>
      </c>
      <c r="H48" s="37">
        <v>5.3537545828401686E-2</v>
      </c>
      <c r="J48" s="11" t="s">
        <v>9</v>
      </c>
      <c r="K48">
        <v>41</v>
      </c>
      <c r="L48" s="4">
        <v>210</v>
      </c>
      <c r="N48" s="11" t="s">
        <v>9</v>
      </c>
      <c r="O48">
        <v>43</v>
      </c>
      <c r="P48" s="4">
        <v>126519.16000000011</v>
      </c>
      <c r="Q48" s="15">
        <v>1023919.259223</v>
      </c>
      <c r="S48">
        <v>29501074</v>
      </c>
      <c r="T48" s="11" t="s">
        <v>280</v>
      </c>
      <c r="U48">
        <v>0.5</v>
      </c>
    </row>
    <row r="49" spans="1:21" x14ac:dyDescent="0.25">
      <c r="A49" s="11" t="s">
        <v>8</v>
      </c>
      <c r="B49">
        <v>44</v>
      </c>
      <c r="C49">
        <v>2949.2</v>
      </c>
      <c r="D49" s="4">
        <v>226.2</v>
      </c>
      <c r="E49" s="4">
        <v>229262.95199999993</v>
      </c>
      <c r="F49" s="15">
        <v>1051098.7532199998</v>
      </c>
      <c r="G49" s="37">
        <v>1.2863831571007602</v>
      </c>
      <c r="H49" s="37">
        <v>9.8664000453069306E-2</v>
      </c>
      <c r="J49" s="11" t="s">
        <v>9</v>
      </c>
      <c r="K49">
        <v>42</v>
      </c>
      <c r="L49" s="4">
        <v>106</v>
      </c>
      <c r="N49" s="11" t="s">
        <v>9</v>
      </c>
      <c r="O49">
        <v>44</v>
      </c>
      <c r="P49" s="4">
        <v>114312.29999999996</v>
      </c>
      <c r="Q49" s="15">
        <v>992230.68716899992</v>
      </c>
      <c r="S49">
        <v>29501076</v>
      </c>
      <c r="T49" s="11" t="s">
        <v>3474</v>
      </c>
      <c r="U49">
        <v>0.5</v>
      </c>
    </row>
    <row r="50" spans="1:21" x14ac:dyDescent="0.25">
      <c r="A50" s="11" t="s">
        <v>9</v>
      </c>
      <c r="B50">
        <v>45</v>
      </c>
      <c r="C50">
        <v>578</v>
      </c>
      <c r="D50" s="4">
        <v>18</v>
      </c>
      <c r="E50" s="4"/>
      <c r="F50" s="15"/>
      <c r="G50" s="37"/>
      <c r="H50" s="37"/>
      <c r="J50" s="11" t="s">
        <v>9</v>
      </c>
      <c r="K50">
        <v>43</v>
      </c>
      <c r="L50" s="4">
        <v>56.4</v>
      </c>
      <c r="S50">
        <v>29501077</v>
      </c>
      <c r="T50" s="11" t="s">
        <v>281</v>
      </c>
      <c r="U50">
        <v>0.5</v>
      </c>
    </row>
    <row r="51" spans="1:21" x14ac:dyDescent="0.25">
      <c r="A51" s="11" t="s">
        <v>6</v>
      </c>
      <c r="B51">
        <v>45</v>
      </c>
      <c r="C51">
        <v>972.4</v>
      </c>
      <c r="D51" s="4">
        <v>195</v>
      </c>
      <c r="E51" s="4"/>
      <c r="F51" s="15"/>
      <c r="G51" s="37"/>
      <c r="H51" s="37"/>
      <c r="J51" s="11" t="s">
        <v>9</v>
      </c>
      <c r="K51">
        <v>44</v>
      </c>
      <c r="L51" s="4">
        <v>61.2</v>
      </c>
      <c r="S51">
        <v>29501078</v>
      </c>
      <c r="T51" s="11" t="s">
        <v>3475</v>
      </c>
      <c r="U51">
        <v>0.5</v>
      </c>
    </row>
    <row r="52" spans="1:21" x14ac:dyDescent="0.25">
      <c r="A52" s="11" t="s">
        <v>8</v>
      </c>
      <c r="B52">
        <v>45</v>
      </c>
      <c r="C52">
        <v>4319.6460000000006</v>
      </c>
      <c r="D52" s="4">
        <v>179</v>
      </c>
      <c r="E52" s="4"/>
      <c r="F52" s="15"/>
      <c r="G52" s="37"/>
      <c r="H52" s="37"/>
      <c r="J52" s="11" t="s">
        <v>9</v>
      </c>
      <c r="K52">
        <v>45</v>
      </c>
      <c r="L52" s="4">
        <v>73</v>
      </c>
      <c r="S52">
        <v>29501079</v>
      </c>
      <c r="T52" s="11" t="s">
        <v>3476</v>
      </c>
      <c r="U52">
        <v>0.5</v>
      </c>
    </row>
    <row r="53" spans="1:21" x14ac:dyDescent="0.25">
      <c r="S53">
        <v>29501101</v>
      </c>
      <c r="T53" s="11" t="s">
        <v>179</v>
      </c>
      <c r="U53">
        <v>0.01</v>
      </c>
    </row>
    <row r="54" spans="1:21" x14ac:dyDescent="0.25">
      <c r="S54">
        <v>29600002</v>
      </c>
      <c r="T54" s="11" t="s">
        <v>3503</v>
      </c>
      <c r="U54">
        <v>2</v>
      </c>
    </row>
    <row r="55" spans="1:21" x14ac:dyDescent="0.25">
      <c r="S55">
        <v>29600003</v>
      </c>
      <c r="T55" s="11" t="s">
        <v>3504</v>
      </c>
      <c r="U55">
        <v>2.0516999999999999</v>
      </c>
    </row>
    <row r="56" spans="1:21" x14ac:dyDescent="0.25">
      <c r="S56">
        <v>29600017</v>
      </c>
      <c r="T56" s="11" t="s">
        <v>3522</v>
      </c>
      <c r="U56">
        <v>0.5</v>
      </c>
    </row>
    <row r="57" spans="1:21" x14ac:dyDescent="0.25">
      <c r="S57">
        <v>29600022</v>
      </c>
      <c r="T57" s="11" t="s">
        <v>3529</v>
      </c>
      <c r="U57">
        <v>0.5</v>
      </c>
    </row>
    <row r="58" spans="1:21" x14ac:dyDescent="0.25">
      <c r="S58">
        <v>29600023</v>
      </c>
      <c r="T58" s="11" t="s">
        <v>321</v>
      </c>
      <c r="U58">
        <v>0.98</v>
      </c>
    </row>
    <row r="59" spans="1:21" x14ac:dyDescent="0.25">
      <c r="S59">
        <v>29600025</v>
      </c>
      <c r="T59" s="11" t="s">
        <v>132</v>
      </c>
      <c r="U59">
        <v>0.93979999999999997</v>
      </c>
    </row>
    <row r="60" spans="1:21" x14ac:dyDescent="0.25">
      <c r="S60">
        <v>29600026</v>
      </c>
      <c r="T60" s="11" t="s">
        <v>3531</v>
      </c>
      <c r="U60">
        <v>0.5</v>
      </c>
    </row>
    <row r="61" spans="1:21" x14ac:dyDescent="0.25">
      <c r="S61">
        <v>49500052</v>
      </c>
      <c r="T61" s="11" t="s">
        <v>65</v>
      </c>
      <c r="U61">
        <v>1.014</v>
      </c>
    </row>
    <row r="62" spans="1:21" x14ac:dyDescent="0.25">
      <c r="S62">
        <v>49500088</v>
      </c>
      <c r="T62" s="11" t="s">
        <v>326</v>
      </c>
      <c r="U62">
        <v>0.51400000000000001</v>
      </c>
    </row>
    <row r="63" spans="1:21" x14ac:dyDescent="0.25">
      <c r="S63">
        <v>49900002</v>
      </c>
      <c r="T63" s="11" t="s">
        <v>53</v>
      </c>
      <c r="U63">
        <v>0.51400000000000001</v>
      </c>
    </row>
    <row r="64" spans="1:21" x14ac:dyDescent="0.25">
      <c r="S64">
        <v>70001371</v>
      </c>
      <c r="T64" s="11" t="s">
        <v>15189</v>
      </c>
      <c r="U64">
        <v>1.0597000000000001E-2</v>
      </c>
    </row>
    <row r="65" spans="19:21" x14ac:dyDescent="0.25">
      <c r="S65">
        <v>70001722</v>
      </c>
      <c r="T65" s="11" t="s">
        <v>10359</v>
      </c>
      <c r="U65">
        <v>5.5970000000000004E-3</v>
      </c>
    </row>
    <row r="66" spans="19:21" x14ac:dyDescent="0.25">
      <c r="S66">
        <v>70001879</v>
      </c>
      <c r="T66" s="11" t="s">
        <v>15190</v>
      </c>
      <c r="U66">
        <v>5.5120000000000004E-3</v>
      </c>
    </row>
    <row r="67" spans="19:21" x14ac:dyDescent="0.25">
      <c r="S67">
        <v>70001880</v>
      </c>
      <c r="T67" s="11" t="s">
        <v>15191</v>
      </c>
      <c r="U67">
        <v>5.5490000000000001E-3</v>
      </c>
    </row>
    <row r="68" spans="19:21" x14ac:dyDescent="0.25">
      <c r="S68">
        <v>70001881</v>
      </c>
      <c r="T68" s="11" t="s">
        <v>15192</v>
      </c>
      <c r="U68">
        <v>5.6629999999999996E-3</v>
      </c>
    </row>
    <row r="69" spans="19:21" x14ac:dyDescent="0.25">
      <c r="S69">
        <v>70001882</v>
      </c>
      <c r="T69" s="11" t="s">
        <v>15193</v>
      </c>
      <c r="U69">
        <v>6.1279999999999998E-3</v>
      </c>
    </row>
    <row r="70" spans="19:21" x14ac:dyDescent="0.25">
      <c r="S70">
        <v>71000332</v>
      </c>
      <c r="T70" s="11" t="s">
        <v>15194</v>
      </c>
      <c r="U70">
        <v>0.57404999999999995</v>
      </c>
    </row>
    <row r="71" spans="19:21" x14ac:dyDescent="0.25">
      <c r="S71">
        <v>71000333</v>
      </c>
      <c r="T71" s="11" t="s">
        <v>15195</v>
      </c>
      <c r="U71">
        <v>0.48914800000000003</v>
      </c>
    </row>
    <row r="72" spans="19:21" x14ac:dyDescent="0.25">
      <c r="S72">
        <v>71000335</v>
      </c>
      <c r="T72" s="11" t="s">
        <v>15196</v>
      </c>
      <c r="U72">
        <v>0.488089</v>
      </c>
    </row>
    <row r="73" spans="19:21" x14ac:dyDescent="0.25">
      <c r="S73">
        <v>71000371</v>
      </c>
      <c r="T73" s="11" t="s">
        <v>15197</v>
      </c>
      <c r="U73">
        <v>0.40884199999999998</v>
      </c>
    </row>
    <row r="74" spans="19:21" x14ac:dyDescent="0.25">
      <c r="S74">
        <v>71000372</v>
      </c>
      <c r="T74" s="11" t="s">
        <v>15198</v>
      </c>
      <c r="U74">
        <v>0.41107300000000002</v>
      </c>
    </row>
    <row r="75" spans="19:21" x14ac:dyDescent="0.25">
      <c r="S75">
        <v>29500477</v>
      </c>
      <c r="T75" s="11" t="s">
        <v>15199</v>
      </c>
      <c r="U75">
        <v>0.5</v>
      </c>
    </row>
    <row r="76" spans="19:21" x14ac:dyDescent="0.25">
      <c r="S76">
        <v>29500565</v>
      </c>
      <c r="T76" s="11" t="s">
        <v>15200</v>
      </c>
      <c r="U76">
        <v>0.5</v>
      </c>
    </row>
    <row r="77" spans="19:21" x14ac:dyDescent="0.25">
      <c r="S77">
        <v>29500613</v>
      </c>
      <c r="T77" s="11" t="s">
        <v>15201</v>
      </c>
      <c r="U77">
        <v>0.5</v>
      </c>
    </row>
    <row r="78" spans="19:21" x14ac:dyDescent="0.25">
      <c r="S78">
        <v>29500754</v>
      </c>
      <c r="T78" s="11" t="s">
        <v>15202</v>
      </c>
      <c r="U78">
        <v>2.2000000000000002</v>
      </c>
    </row>
    <row r="79" spans="19:21" x14ac:dyDescent="0.25">
      <c r="S79">
        <v>29501020</v>
      </c>
      <c r="T79" s="11" t="s">
        <v>124</v>
      </c>
      <c r="U79">
        <v>0.5</v>
      </c>
    </row>
    <row r="80" spans="19:21" x14ac:dyDescent="0.25">
      <c r="S80">
        <v>29501040</v>
      </c>
      <c r="T80" s="11" t="s">
        <v>290</v>
      </c>
      <c r="U80">
        <v>1E-4</v>
      </c>
    </row>
    <row r="81" spans="19:21" x14ac:dyDescent="0.25">
      <c r="S81">
        <v>29501061</v>
      </c>
      <c r="T81" s="11" t="s">
        <v>15203</v>
      </c>
      <c r="U81">
        <v>0.5</v>
      </c>
    </row>
    <row r="82" spans="19:21" x14ac:dyDescent="0.25">
      <c r="S82">
        <v>29501062</v>
      </c>
      <c r="T82" s="11" t="s">
        <v>3463</v>
      </c>
      <c r="U82">
        <v>0.5</v>
      </c>
    </row>
    <row r="83" spans="19:21" x14ac:dyDescent="0.25">
      <c r="S83">
        <v>29501065</v>
      </c>
      <c r="T83" s="11" t="s">
        <v>15204</v>
      </c>
      <c r="U83">
        <v>0.5</v>
      </c>
    </row>
    <row r="84" spans="19:21" x14ac:dyDescent="0.25">
      <c r="S84">
        <v>29501068</v>
      </c>
      <c r="T84" s="11" t="s">
        <v>3470</v>
      </c>
      <c r="U84">
        <v>0.5</v>
      </c>
    </row>
    <row r="85" spans="19:21" x14ac:dyDescent="0.25">
      <c r="S85">
        <v>29501081</v>
      </c>
      <c r="T85" s="11" t="s">
        <v>3478</v>
      </c>
      <c r="U85">
        <v>0.5</v>
      </c>
    </row>
    <row r="86" spans="19:21" x14ac:dyDescent="0.25">
      <c r="S86">
        <v>29501082</v>
      </c>
      <c r="T86" s="11" t="s">
        <v>3479</v>
      </c>
      <c r="U86">
        <v>0.5</v>
      </c>
    </row>
    <row r="87" spans="19:21" x14ac:dyDescent="0.25">
      <c r="S87">
        <v>29600024</v>
      </c>
      <c r="T87" s="11" t="s">
        <v>3530</v>
      </c>
      <c r="U87">
        <v>0.55230000000000001</v>
      </c>
    </row>
    <row r="88" spans="19:21" x14ac:dyDescent="0.25">
      <c r="S88">
        <v>49500055</v>
      </c>
      <c r="T88" s="11" t="s">
        <v>230</v>
      </c>
      <c r="U88">
        <v>0.51400000000000001</v>
      </c>
    </row>
    <row r="89" spans="19:21" x14ac:dyDescent="0.25">
      <c r="S89">
        <v>49500084</v>
      </c>
      <c r="T89" s="11" t="s">
        <v>314</v>
      </c>
      <c r="U89">
        <v>0.51400000000000001</v>
      </c>
    </row>
    <row r="90" spans="19:21" x14ac:dyDescent="0.25">
      <c r="S90">
        <v>49500089</v>
      </c>
      <c r="T90" s="11" t="s">
        <v>265</v>
      </c>
      <c r="U90">
        <v>0.51400000000000001</v>
      </c>
    </row>
    <row r="91" spans="19:21" x14ac:dyDescent="0.25">
      <c r="S91">
        <v>49500090</v>
      </c>
      <c r="T91" s="11" t="s">
        <v>315</v>
      </c>
      <c r="U91">
        <v>0.51400000000000001</v>
      </c>
    </row>
    <row r="92" spans="19:21" x14ac:dyDescent="0.25">
      <c r="S92">
        <v>49500091</v>
      </c>
      <c r="T92" s="11" t="s">
        <v>266</v>
      </c>
      <c r="U92">
        <v>0.51400000000000001</v>
      </c>
    </row>
    <row r="93" spans="19:21" x14ac:dyDescent="0.25">
      <c r="S93">
        <v>49500144</v>
      </c>
      <c r="T93" s="11" t="s">
        <v>15205</v>
      </c>
      <c r="U93">
        <v>0.51400000000000001</v>
      </c>
    </row>
    <row r="94" spans="19:21" x14ac:dyDescent="0.25">
      <c r="S94">
        <v>49500147</v>
      </c>
      <c r="T94" s="11" t="s">
        <v>15206</v>
      </c>
      <c r="U94">
        <v>0.51400000000000001</v>
      </c>
    </row>
    <row r="95" spans="19:21" x14ac:dyDescent="0.25">
      <c r="S95">
        <v>49500166</v>
      </c>
      <c r="T95" s="11" t="s">
        <v>15207</v>
      </c>
      <c r="U95">
        <v>1.014</v>
      </c>
    </row>
    <row r="96" spans="19:21" x14ac:dyDescent="0.25">
      <c r="S96">
        <v>49500204</v>
      </c>
      <c r="T96" s="11" t="s">
        <v>264</v>
      </c>
      <c r="U96">
        <v>0.51400000000000001</v>
      </c>
    </row>
    <row r="97" spans="19:21" x14ac:dyDescent="0.25">
      <c r="S97">
        <v>23500290</v>
      </c>
      <c r="T97" s="11" t="s">
        <v>1512</v>
      </c>
      <c r="U97">
        <v>2.8834</v>
      </c>
    </row>
    <row r="98" spans="19:21" x14ac:dyDescent="0.25">
      <c r="S98">
        <v>29500490</v>
      </c>
      <c r="T98" s="11" t="s">
        <v>2948</v>
      </c>
      <c r="U98">
        <v>0.5</v>
      </c>
    </row>
    <row r="99" spans="19:21" x14ac:dyDescent="0.25">
      <c r="S99">
        <v>29500494</v>
      </c>
      <c r="T99" s="11" t="s">
        <v>15208</v>
      </c>
      <c r="U99">
        <v>0.5</v>
      </c>
    </row>
    <row r="100" spans="19:21" x14ac:dyDescent="0.25">
      <c r="S100">
        <v>29500527</v>
      </c>
      <c r="T100" s="11" t="s">
        <v>15209</v>
      </c>
      <c r="U100">
        <v>0.5</v>
      </c>
    </row>
    <row r="101" spans="19:21" x14ac:dyDescent="0.25">
      <c r="S101">
        <v>29500528</v>
      </c>
      <c r="T101" s="11" t="s">
        <v>15210</v>
      </c>
      <c r="U101">
        <v>0.5</v>
      </c>
    </row>
    <row r="102" spans="19:21" x14ac:dyDescent="0.25">
      <c r="S102">
        <v>29500823</v>
      </c>
      <c r="T102" s="11" t="s">
        <v>282</v>
      </c>
      <c r="U102">
        <v>2</v>
      </c>
    </row>
    <row r="103" spans="19:21" x14ac:dyDescent="0.25">
      <c r="S103">
        <v>29500904</v>
      </c>
      <c r="T103" s="11" t="s">
        <v>165</v>
      </c>
      <c r="U103">
        <v>0.01</v>
      </c>
    </row>
    <row r="104" spans="19:21" x14ac:dyDescent="0.25">
      <c r="S104">
        <v>29500929</v>
      </c>
      <c r="T104" s="11" t="s">
        <v>296</v>
      </c>
      <c r="U104">
        <v>0.5</v>
      </c>
    </row>
    <row r="105" spans="19:21" x14ac:dyDescent="0.25">
      <c r="S105">
        <v>29500949</v>
      </c>
      <c r="T105" s="11" t="s">
        <v>178</v>
      </c>
      <c r="U105">
        <v>0.5</v>
      </c>
    </row>
    <row r="106" spans="19:21" x14ac:dyDescent="0.25">
      <c r="S106">
        <v>29500957</v>
      </c>
      <c r="T106" s="11" t="s">
        <v>233</v>
      </c>
      <c r="U106">
        <v>0.01</v>
      </c>
    </row>
    <row r="107" spans="19:21" x14ac:dyDescent="0.25">
      <c r="S107">
        <v>29501022</v>
      </c>
      <c r="T107" s="11" t="s">
        <v>15211</v>
      </c>
      <c r="U107">
        <v>0.5</v>
      </c>
    </row>
    <row r="108" spans="19:21" x14ac:dyDescent="0.25">
      <c r="S108">
        <v>29501036</v>
      </c>
      <c r="T108" s="11" t="s">
        <v>210</v>
      </c>
      <c r="U108">
        <v>1E-4</v>
      </c>
    </row>
    <row r="109" spans="19:21" x14ac:dyDescent="0.25">
      <c r="S109">
        <v>29501052</v>
      </c>
      <c r="T109" s="11" t="s">
        <v>3452</v>
      </c>
      <c r="U109">
        <v>0.5</v>
      </c>
    </row>
    <row r="110" spans="19:21" x14ac:dyDescent="0.25">
      <c r="S110">
        <v>29501060</v>
      </c>
      <c r="T110" s="11" t="s">
        <v>15212</v>
      </c>
      <c r="U110">
        <v>0.5</v>
      </c>
    </row>
    <row r="111" spans="19:21" x14ac:dyDescent="0.25">
      <c r="S111">
        <v>29501066</v>
      </c>
      <c r="T111" s="11" t="s">
        <v>15213</v>
      </c>
      <c r="U111">
        <v>0.5</v>
      </c>
    </row>
    <row r="112" spans="19:21" x14ac:dyDescent="0.25">
      <c r="S112">
        <v>29501067</v>
      </c>
      <c r="T112" s="11" t="s">
        <v>15214</v>
      </c>
      <c r="U112">
        <v>0.5</v>
      </c>
    </row>
    <row r="113" spans="19:21" x14ac:dyDescent="0.25">
      <c r="S113">
        <v>29501080</v>
      </c>
      <c r="T113" s="11" t="s">
        <v>3477</v>
      </c>
      <c r="U113">
        <v>0.5</v>
      </c>
    </row>
    <row r="114" spans="19:21" x14ac:dyDescent="0.25">
      <c r="S114">
        <v>29501083</v>
      </c>
      <c r="T114" s="11" t="s">
        <v>3481</v>
      </c>
      <c r="U114">
        <v>0.5</v>
      </c>
    </row>
    <row r="115" spans="19:21" x14ac:dyDescent="0.25">
      <c r="S115">
        <v>29501086</v>
      </c>
      <c r="T115" s="11" t="s">
        <v>106</v>
      </c>
      <c r="U115">
        <v>0.5</v>
      </c>
    </row>
    <row r="116" spans="19:21" x14ac:dyDescent="0.25">
      <c r="S116">
        <v>29501087</v>
      </c>
      <c r="T116" s="11" t="s">
        <v>107</v>
      </c>
      <c r="U116">
        <v>0.5</v>
      </c>
    </row>
    <row r="117" spans="19:21" x14ac:dyDescent="0.25">
      <c r="S117">
        <v>29501089</v>
      </c>
      <c r="T117" s="11" t="s">
        <v>3486</v>
      </c>
      <c r="U117">
        <v>0.5</v>
      </c>
    </row>
    <row r="118" spans="19:21" x14ac:dyDescent="0.25">
      <c r="S118">
        <v>29501090</v>
      </c>
      <c r="T118" s="11" t="s">
        <v>3487</v>
      </c>
      <c r="U118">
        <v>0.5</v>
      </c>
    </row>
    <row r="119" spans="19:21" x14ac:dyDescent="0.25">
      <c r="S119">
        <v>29501093</v>
      </c>
      <c r="T119" s="11" t="s">
        <v>3491</v>
      </c>
      <c r="U119">
        <v>0.5</v>
      </c>
    </row>
    <row r="120" spans="19:21" x14ac:dyDescent="0.25">
      <c r="S120">
        <v>29501094</v>
      </c>
      <c r="T120" s="11" t="s">
        <v>3492</v>
      </c>
      <c r="U120">
        <v>0.5</v>
      </c>
    </row>
    <row r="121" spans="19:21" x14ac:dyDescent="0.25">
      <c r="S121">
        <v>29501097</v>
      </c>
      <c r="T121" s="11" t="s">
        <v>3496</v>
      </c>
      <c r="U121">
        <v>0.5</v>
      </c>
    </row>
    <row r="122" spans="19:21" x14ac:dyDescent="0.25">
      <c r="S122">
        <v>29600009</v>
      </c>
      <c r="T122" s="11" t="s">
        <v>253</v>
      </c>
      <c r="U122">
        <v>0.98950000000000005</v>
      </c>
    </row>
    <row r="123" spans="19:21" x14ac:dyDescent="0.25">
      <c r="S123">
        <v>29600011</v>
      </c>
      <c r="T123" s="11" t="s">
        <v>3514</v>
      </c>
      <c r="U123">
        <v>0.5</v>
      </c>
    </row>
    <row r="124" spans="19:21" x14ac:dyDescent="0.25">
      <c r="S124">
        <v>29600013</v>
      </c>
      <c r="T124" s="11" t="s">
        <v>3517</v>
      </c>
      <c r="U124">
        <v>3.5319000000000003</v>
      </c>
    </row>
    <row r="125" spans="19:21" x14ac:dyDescent="0.25">
      <c r="S125">
        <v>29600027</v>
      </c>
      <c r="T125" s="11" t="s">
        <v>369</v>
      </c>
      <c r="U125">
        <v>0.93210000000000004</v>
      </c>
    </row>
    <row r="126" spans="19:21" x14ac:dyDescent="0.25">
      <c r="S126">
        <v>32000042</v>
      </c>
      <c r="T126" s="11" t="s">
        <v>15215</v>
      </c>
      <c r="U126">
        <v>17.437100000000001</v>
      </c>
    </row>
    <row r="127" spans="19:21" x14ac:dyDescent="0.25">
      <c r="S127">
        <v>32000092</v>
      </c>
      <c r="T127" s="11" t="s">
        <v>272</v>
      </c>
      <c r="U127">
        <v>3.6008</v>
      </c>
    </row>
    <row r="128" spans="19:21" x14ac:dyDescent="0.25">
      <c r="S128">
        <v>47000175</v>
      </c>
      <c r="T128" s="11" t="s">
        <v>15216</v>
      </c>
      <c r="U128">
        <v>41.225900000000003</v>
      </c>
    </row>
    <row r="129" spans="19:21" x14ac:dyDescent="0.25">
      <c r="S129">
        <v>49500039</v>
      </c>
      <c r="T129" s="11" t="s">
        <v>288</v>
      </c>
      <c r="U129">
        <v>2.0139999999999998</v>
      </c>
    </row>
    <row r="130" spans="19:21" x14ac:dyDescent="0.25">
      <c r="S130">
        <v>49500143</v>
      </c>
      <c r="T130" s="11" t="s">
        <v>15217</v>
      </c>
      <c r="U130">
        <v>0.51400000000000001</v>
      </c>
    </row>
    <row r="131" spans="19:21" x14ac:dyDescent="0.25">
      <c r="S131">
        <v>49500159</v>
      </c>
      <c r="T131" s="11" t="s">
        <v>284</v>
      </c>
      <c r="U131">
        <v>0.51400000000000001</v>
      </c>
    </row>
    <row r="132" spans="19:21" x14ac:dyDescent="0.25">
      <c r="S132">
        <v>49500185</v>
      </c>
      <c r="T132" s="11" t="s">
        <v>15218</v>
      </c>
      <c r="U132">
        <v>0.42649999999999999</v>
      </c>
    </row>
    <row r="133" spans="19:21" x14ac:dyDescent="0.25">
      <c r="S133">
        <v>49500188</v>
      </c>
      <c r="T133" s="11" t="s">
        <v>7057</v>
      </c>
      <c r="U133">
        <v>0.42649999999999999</v>
      </c>
    </row>
    <row r="134" spans="19:21" x14ac:dyDescent="0.25">
      <c r="S134">
        <v>49500213</v>
      </c>
      <c r="T134" s="11" t="s">
        <v>7082</v>
      </c>
      <c r="U134">
        <v>0.36659999999999998</v>
      </c>
    </row>
    <row r="135" spans="19:21" x14ac:dyDescent="0.25">
      <c r="S135">
        <v>49500214</v>
      </c>
      <c r="T135" s="11" t="s">
        <v>7083</v>
      </c>
      <c r="U135">
        <v>0.36659999999999998</v>
      </c>
    </row>
    <row r="136" spans="19:21" x14ac:dyDescent="0.25">
      <c r="S136">
        <v>49500215</v>
      </c>
      <c r="T136" s="11" t="s">
        <v>7084</v>
      </c>
      <c r="U136">
        <v>0.36659999999999998</v>
      </c>
    </row>
    <row r="137" spans="19:21" x14ac:dyDescent="0.25">
      <c r="S137">
        <v>49500216</v>
      </c>
      <c r="T137" s="11" t="s">
        <v>7085</v>
      </c>
      <c r="U137">
        <v>0.42659999999999998</v>
      </c>
    </row>
    <row r="138" spans="19:21" x14ac:dyDescent="0.25">
      <c r="S138">
        <v>49500217</v>
      </c>
      <c r="T138" s="11" t="s">
        <v>7087</v>
      </c>
      <c r="U138">
        <v>0.42659999999999998</v>
      </c>
    </row>
    <row r="139" spans="19:21" x14ac:dyDescent="0.25">
      <c r="S139">
        <v>49500218</v>
      </c>
      <c r="T139" s="11" t="s">
        <v>7088</v>
      </c>
      <c r="U139">
        <v>0.42659999999999998</v>
      </c>
    </row>
    <row r="140" spans="19:21" x14ac:dyDescent="0.25">
      <c r="S140">
        <v>23500062</v>
      </c>
      <c r="T140" s="11" t="s">
        <v>15219</v>
      </c>
      <c r="U140">
        <v>7.4440999999999997</v>
      </c>
    </row>
    <row r="141" spans="19:21" x14ac:dyDescent="0.25">
      <c r="S141">
        <v>29500615</v>
      </c>
      <c r="T141" s="11" t="s">
        <v>15220</v>
      </c>
      <c r="U141">
        <v>0.5</v>
      </c>
    </row>
    <row r="142" spans="19:21" x14ac:dyDescent="0.25">
      <c r="S142">
        <v>29500892</v>
      </c>
      <c r="T142" s="11" t="s">
        <v>229</v>
      </c>
      <c r="U142">
        <v>0.01</v>
      </c>
    </row>
    <row r="143" spans="19:21" x14ac:dyDescent="0.25">
      <c r="S143">
        <v>29500936</v>
      </c>
      <c r="T143" s="11" t="s">
        <v>3331</v>
      </c>
      <c r="U143">
        <v>0.5</v>
      </c>
    </row>
    <row r="144" spans="19:21" x14ac:dyDescent="0.25">
      <c r="S144">
        <v>29500939</v>
      </c>
      <c r="T144" s="11" t="s">
        <v>356</v>
      </c>
      <c r="U144">
        <v>0.5</v>
      </c>
    </row>
    <row r="145" spans="19:21" x14ac:dyDescent="0.25">
      <c r="S145">
        <v>29500950</v>
      </c>
      <c r="T145" s="11" t="s">
        <v>346</v>
      </c>
      <c r="U145">
        <v>0.5</v>
      </c>
    </row>
    <row r="146" spans="19:21" x14ac:dyDescent="0.25">
      <c r="S146">
        <v>29501017</v>
      </c>
      <c r="T146" s="11" t="s">
        <v>234</v>
      </c>
      <c r="U146">
        <v>1E-4</v>
      </c>
    </row>
    <row r="147" spans="19:21" x14ac:dyDescent="0.25">
      <c r="S147">
        <v>29501041</v>
      </c>
      <c r="T147" s="11" t="s">
        <v>154</v>
      </c>
      <c r="U147">
        <v>1.5</v>
      </c>
    </row>
    <row r="148" spans="19:21" x14ac:dyDescent="0.25">
      <c r="S148">
        <v>29501071</v>
      </c>
      <c r="T148" s="11" t="s">
        <v>15221</v>
      </c>
      <c r="U148">
        <v>0.5</v>
      </c>
    </row>
    <row r="149" spans="19:21" x14ac:dyDescent="0.25">
      <c r="S149">
        <v>29501072</v>
      </c>
      <c r="T149" s="11" t="s">
        <v>182</v>
      </c>
      <c r="U149">
        <v>0.5</v>
      </c>
    </row>
    <row r="150" spans="19:21" x14ac:dyDescent="0.25">
      <c r="S150">
        <v>29501075</v>
      </c>
      <c r="T150" s="11" t="s">
        <v>194</v>
      </c>
      <c r="U150">
        <v>0.5</v>
      </c>
    </row>
    <row r="151" spans="19:21" x14ac:dyDescent="0.25">
      <c r="S151">
        <v>29501084</v>
      </c>
      <c r="T151" s="11" t="s">
        <v>3482</v>
      </c>
      <c r="U151">
        <v>0.5</v>
      </c>
    </row>
    <row r="152" spans="19:21" x14ac:dyDescent="0.25">
      <c r="S152">
        <v>29600001</v>
      </c>
      <c r="T152" s="11" t="s">
        <v>223</v>
      </c>
      <c r="U152">
        <v>2</v>
      </c>
    </row>
    <row r="153" spans="19:21" x14ac:dyDescent="0.25">
      <c r="S153">
        <v>29600029</v>
      </c>
      <c r="T153" s="11" t="s">
        <v>246</v>
      </c>
      <c r="U153">
        <v>2.5</v>
      </c>
    </row>
    <row r="154" spans="19:21" x14ac:dyDescent="0.25">
      <c r="S154">
        <v>29900003</v>
      </c>
      <c r="T154" s="11" t="s">
        <v>239</v>
      </c>
      <c r="U154">
        <v>0.5</v>
      </c>
    </row>
    <row r="155" spans="19:21" x14ac:dyDescent="0.25">
      <c r="S155">
        <v>32000038</v>
      </c>
      <c r="T155" s="11" t="s">
        <v>15222</v>
      </c>
      <c r="U155">
        <v>13.592000000000001</v>
      </c>
    </row>
    <row r="156" spans="19:21" x14ac:dyDescent="0.25">
      <c r="S156">
        <v>32000059</v>
      </c>
      <c r="T156" s="11" t="s">
        <v>201</v>
      </c>
      <c r="U156">
        <v>18.380400000000002</v>
      </c>
    </row>
    <row r="157" spans="19:21" x14ac:dyDescent="0.25">
      <c r="S157">
        <v>32100108</v>
      </c>
      <c r="T157" s="11" t="s">
        <v>3838</v>
      </c>
      <c r="U157">
        <v>10.6549</v>
      </c>
    </row>
    <row r="158" spans="19:21" x14ac:dyDescent="0.25">
      <c r="S158">
        <v>49500056</v>
      </c>
      <c r="T158" s="11" t="s">
        <v>174</v>
      </c>
      <c r="U158">
        <v>2.214</v>
      </c>
    </row>
    <row r="159" spans="19:21" x14ac:dyDescent="0.25">
      <c r="S159">
        <v>49900001</v>
      </c>
      <c r="T159" s="11" t="s">
        <v>51</v>
      </c>
      <c r="U159">
        <v>0.51400000000000001</v>
      </c>
    </row>
    <row r="160" spans="19:21" x14ac:dyDescent="0.25">
      <c r="S160">
        <v>58000297</v>
      </c>
      <c r="T160" s="11" t="s">
        <v>15223</v>
      </c>
      <c r="U160">
        <v>23.168299999999999</v>
      </c>
    </row>
    <row r="161" spans="19:21" x14ac:dyDescent="0.25">
      <c r="S161">
        <v>58000555</v>
      </c>
      <c r="T161" s="11" t="s">
        <v>15224</v>
      </c>
      <c r="U161">
        <v>34.017600000000002</v>
      </c>
    </row>
    <row r="162" spans="19:21" x14ac:dyDescent="0.25">
      <c r="S162">
        <v>71000358</v>
      </c>
      <c r="T162" s="11" t="s">
        <v>15225</v>
      </c>
      <c r="U162">
        <v>4.0502000000000003E-2</v>
      </c>
    </row>
    <row r="163" spans="19:21" x14ac:dyDescent="0.25">
      <c r="S163">
        <v>23000100</v>
      </c>
      <c r="T163" s="11" t="s">
        <v>832</v>
      </c>
      <c r="U163">
        <v>3.08</v>
      </c>
    </row>
    <row r="164" spans="19:21" x14ac:dyDescent="0.25">
      <c r="S164">
        <v>23000521</v>
      </c>
      <c r="T164" s="11" t="s">
        <v>15226</v>
      </c>
      <c r="U164">
        <v>8.84</v>
      </c>
    </row>
    <row r="165" spans="19:21" x14ac:dyDescent="0.25">
      <c r="S165">
        <v>23000587</v>
      </c>
      <c r="T165" s="11" t="s">
        <v>15227</v>
      </c>
      <c r="U165">
        <v>5.35</v>
      </c>
    </row>
    <row r="166" spans="19:21" x14ac:dyDescent="0.25">
      <c r="S166">
        <v>29500514</v>
      </c>
      <c r="T166" s="11" t="s">
        <v>15228</v>
      </c>
      <c r="U166">
        <v>0.5</v>
      </c>
    </row>
    <row r="167" spans="19:21" x14ac:dyDescent="0.25">
      <c r="S167">
        <v>29500587</v>
      </c>
      <c r="T167" s="11" t="s">
        <v>3066</v>
      </c>
      <c r="U167">
        <v>0.5</v>
      </c>
    </row>
    <row r="168" spans="19:21" x14ac:dyDescent="0.25">
      <c r="S168">
        <v>29500606</v>
      </c>
      <c r="T168" s="11" t="s">
        <v>15229</v>
      </c>
      <c r="U168">
        <v>0.5</v>
      </c>
    </row>
    <row r="169" spans="19:21" x14ac:dyDescent="0.25">
      <c r="S169">
        <v>29500908</v>
      </c>
      <c r="T169" s="11" t="s">
        <v>366</v>
      </c>
      <c r="U169">
        <v>0.5</v>
      </c>
    </row>
    <row r="170" spans="19:21" x14ac:dyDescent="0.25">
      <c r="S170">
        <v>29500909</v>
      </c>
      <c r="T170" s="11" t="s">
        <v>144</v>
      </c>
      <c r="U170">
        <v>0.01</v>
      </c>
    </row>
    <row r="171" spans="19:21" x14ac:dyDescent="0.25">
      <c r="S171">
        <v>29500941</v>
      </c>
      <c r="T171" s="11" t="s">
        <v>3339</v>
      </c>
      <c r="U171">
        <v>0.5</v>
      </c>
    </row>
    <row r="172" spans="19:21" x14ac:dyDescent="0.25">
      <c r="S172">
        <v>29501025</v>
      </c>
      <c r="T172" s="11" t="s">
        <v>3426</v>
      </c>
      <c r="U172">
        <v>1E-4</v>
      </c>
    </row>
    <row r="173" spans="19:21" x14ac:dyDescent="0.25">
      <c r="S173">
        <v>29501059</v>
      </c>
      <c r="T173" s="11" t="s">
        <v>15230</v>
      </c>
      <c r="U173">
        <v>0.5</v>
      </c>
    </row>
    <row r="174" spans="19:21" x14ac:dyDescent="0.25">
      <c r="S174">
        <v>29501085</v>
      </c>
      <c r="T174" s="11" t="s">
        <v>3484</v>
      </c>
      <c r="U174">
        <v>0.5</v>
      </c>
    </row>
    <row r="175" spans="19:21" x14ac:dyDescent="0.25">
      <c r="S175">
        <v>29600005</v>
      </c>
      <c r="T175" s="11" t="s">
        <v>3506</v>
      </c>
      <c r="U175">
        <v>2</v>
      </c>
    </row>
    <row r="176" spans="19:21" x14ac:dyDescent="0.25">
      <c r="S176">
        <v>29600028</v>
      </c>
      <c r="T176" s="11" t="s">
        <v>3532</v>
      </c>
      <c r="U176">
        <v>0.5</v>
      </c>
    </row>
    <row r="177" spans="19:21" x14ac:dyDescent="0.25">
      <c r="S177">
        <v>29900002</v>
      </c>
      <c r="T177" s="11" t="s">
        <v>345</v>
      </c>
      <c r="U177">
        <v>0.5</v>
      </c>
    </row>
    <row r="178" spans="19:21" x14ac:dyDescent="0.25">
      <c r="S178">
        <v>32000108</v>
      </c>
      <c r="T178" s="11" t="s">
        <v>3789</v>
      </c>
      <c r="U178">
        <v>10.8132</v>
      </c>
    </row>
    <row r="179" spans="19:21" x14ac:dyDescent="0.25">
      <c r="S179">
        <v>47000960</v>
      </c>
      <c r="T179" s="11" t="s">
        <v>15231</v>
      </c>
      <c r="U179">
        <v>0.30780000000000002</v>
      </c>
    </row>
    <row r="180" spans="19:21" x14ac:dyDescent="0.25">
      <c r="S180">
        <v>49500125</v>
      </c>
      <c r="T180" s="11" t="s">
        <v>15232</v>
      </c>
      <c r="U180">
        <v>0.51400000000000001</v>
      </c>
    </row>
    <row r="181" spans="19:21" x14ac:dyDescent="0.25">
      <c r="S181">
        <v>49500126</v>
      </c>
      <c r="T181" s="11" t="s">
        <v>171</v>
      </c>
      <c r="U181">
        <v>0.51400000000000001</v>
      </c>
    </row>
    <row r="182" spans="19:21" x14ac:dyDescent="0.25">
      <c r="S182">
        <v>49500174</v>
      </c>
      <c r="T182" s="11" t="s">
        <v>167</v>
      </c>
      <c r="U182">
        <v>2.214</v>
      </c>
    </row>
    <row r="183" spans="19:21" x14ac:dyDescent="0.25">
      <c r="S183">
        <v>49500179</v>
      </c>
      <c r="T183" s="11" t="s">
        <v>15233</v>
      </c>
      <c r="U183">
        <v>0.36649999999999999</v>
      </c>
    </row>
    <row r="184" spans="19:21" x14ac:dyDescent="0.25">
      <c r="S184">
        <v>49500194</v>
      </c>
      <c r="T184" s="11" t="s">
        <v>78</v>
      </c>
      <c r="U184">
        <v>1.41E-2</v>
      </c>
    </row>
    <row r="185" spans="19:21" x14ac:dyDescent="0.25">
      <c r="S185">
        <v>49500205</v>
      </c>
      <c r="T185" s="11" t="s">
        <v>142</v>
      </c>
      <c r="U185">
        <v>0.51400000000000001</v>
      </c>
    </row>
    <row r="186" spans="19:21" x14ac:dyDescent="0.25">
      <c r="S186">
        <v>23000051</v>
      </c>
      <c r="T186" s="11" t="s">
        <v>15234</v>
      </c>
      <c r="U186">
        <v>3.05</v>
      </c>
    </row>
    <row r="187" spans="19:21" x14ac:dyDescent="0.25">
      <c r="S187">
        <v>29500532</v>
      </c>
      <c r="T187" s="11" t="s">
        <v>15235</v>
      </c>
      <c r="U187">
        <v>0.5</v>
      </c>
    </row>
    <row r="188" spans="19:21" x14ac:dyDescent="0.25">
      <c r="S188">
        <v>29500534</v>
      </c>
      <c r="T188" s="11" t="s">
        <v>15236</v>
      </c>
      <c r="U188">
        <v>0.5</v>
      </c>
    </row>
    <row r="189" spans="19:21" x14ac:dyDescent="0.25">
      <c r="S189">
        <v>29500574</v>
      </c>
      <c r="T189" s="11" t="s">
        <v>3043</v>
      </c>
      <c r="U189">
        <v>0.5</v>
      </c>
    </row>
    <row r="190" spans="19:21" x14ac:dyDescent="0.25">
      <c r="S190">
        <v>29500579</v>
      </c>
      <c r="T190" s="11" t="s">
        <v>3016</v>
      </c>
      <c r="U190">
        <v>0.5</v>
      </c>
    </row>
    <row r="191" spans="19:21" x14ac:dyDescent="0.25">
      <c r="S191">
        <v>29500616</v>
      </c>
      <c r="T191" s="11" t="s">
        <v>3109</v>
      </c>
      <c r="U191">
        <v>0.5</v>
      </c>
    </row>
    <row r="192" spans="19:21" x14ac:dyDescent="0.25">
      <c r="S192">
        <v>29500860</v>
      </c>
      <c r="T192" s="11" t="s">
        <v>324</v>
      </c>
      <c r="U192">
        <v>0.5</v>
      </c>
    </row>
    <row r="193" spans="19:21" x14ac:dyDescent="0.25">
      <c r="S193">
        <v>29500942</v>
      </c>
      <c r="T193" s="11" t="s">
        <v>3340</v>
      </c>
      <c r="U193">
        <v>0.5</v>
      </c>
    </row>
    <row r="194" spans="19:21" x14ac:dyDescent="0.25">
      <c r="S194">
        <v>31000171</v>
      </c>
      <c r="T194" s="11" t="s">
        <v>3643</v>
      </c>
      <c r="U194">
        <v>55.445500000000003</v>
      </c>
    </row>
    <row r="195" spans="19:21" x14ac:dyDescent="0.25">
      <c r="S195">
        <v>31900002</v>
      </c>
      <c r="T195" s="11" t="s">
        <v>328</v>
      </c>
      <c r="U195">
        <v>17.989799999999999</v>
      </c>
    </row>
    <row r="196" spans="19:21" x14ac:dyDescent="0.25">
      <c r="S196">
        <v>50000274</v>
      </c>
      <c r="T196" s="11" t="s">
        <v>15237</v>
      </c>
      <c r="U196">
        <v>3.3</v>
      </c>
    </row>
    <row r="197" spans="19:21" x14ac:dyDescent="0.25">
      <c r="S197">
        <v>72000060</v>
      </c>
      <c r="T197" s="11" t="s">
        <v>13162</v>
      </c>
      <c r="U197">
        <v>7.9302999999999998E-2</v>
      </c>
    </row>
    <row r="198" spans="19:21" x14ac:dyDescent="0.25">
      <c r="S198">
        <v>23000020</v>
      </c>
      <c r="T198" s="11" t="s">
        <v>15238</v>
      </c>
      <c r="U198">
        <v>3.48</v>
      </c>
    </row>
    <row r="199" spans="19:21" x14ac:dyDescent="0.25">
      <c r="S199">
        <v>23500285</v>
      </c>
      <c r="T199" s="11" t="s">
        <v>1504</v>
      </c>
      <c r="U199">
        <v>4.2819000000000003</v>
      </c>
    </row>
    <row r="200" spans="19:21" x14ac:dyDescent="0.25">
      <c r="S200">
        <v>23500541</v>
      </c>
      <c r="T200" s="11" t="s">
        <v>1820</v>
      </c>
      <c r="U200">
        <v>7.8643999999999998</v>
      </c>
    </row>
    <row r="201" spans="19:21" x14ac:dyDescent="0.25">
      <c r="S201">
        <v>29500598</v>
      </c>
      <c r="T201" s="11" t="s">
        <v>15239</v>
      </c>
      <c r="U201">
        <v>0.5</v>
      </c>
    </row>
    <row r="202" spans="19:21" x14ac:dyDescent="0.25">
      <c r="S202">
        <v>29500622</v>
      </c>
      <c r="T202" s="11" t="s">
        <v>263</v>
      </c>
      <c r="U202">
        <v>0.5</v>
      </c>
    </row>
    <row r="203" spans="19:21" x14ac:dyDescent="0.25">
      <c r="S203">
        <v>29500719</v>
      </c>
      <c r="T203" s="11" t="s">
        <v>368</v>
      </c>
      <c r="U203">
        <v>1.5</v>
      </c>
    </row>
    <row r="204" spans="19:21" x14ac:dyDescent="0.25">
      <c r="S204">
        <v>29500879</v>
      </c>
      <c r="T204" s="11" t="s">
        <v>136</v>
      </c>
      <c r="U204">
        <v>0.5</v>
      </c>
    </row>
    <row r="205" spans="19:21" x14ac:dyDescent="0.25">
      <c r="S205">
        <v>29500887</v>
      </c>
      <c r="T205" s="11" t="s">
        <v>355</v>
      </c>
      <c r="U205">
        <v>1</v>
      </c>
    </row>
    <row r="206" spans="19:21" x14ac:dyDescent="0.25">
      <c r="S206">
        <v>29500893</v>
      </c>
      <c r="T206" s="11" t="s">
        <v>3300</v>
      </c>
      <c r="U206">
        <v>0.01</v>
      </c>
    </row>
    <row r="207" spans="19:21" x14ac:dyDescent="0.25">
      <c r="S207">
        <v>29501099</v>
      </c>
      <c r="T207" s="11" t="s">
        <v>3498</v>
      </c>
      <c r="U207">
        <v>0.01</v>
      </c>
    </row>
    <row r="208" spans="19:21" x14ac:dyDescent="0.25">
      <c r="S208">
        <v>29501105</v>
      </c>
      <c r="T208" s="11" t="s">
        <v>15240</v>
      </c>
      <c r="U208">
        <v>1E-4</v>
      </c>
    </row>
    <row r="209" spans="19:21" x14ac:dyDescent="0.25">
      <c r="S209">
        <v>29600004</v>
      </c>
      <c r="T209" s="11" t="s">
        <v>3505</v>
      </c>
      <c r="U209">
        <v>2.0175999999999998</v>
      </c>
    </row>
    <row r="210" spans="19:21" x14ac:dyDescent="0.25">
      <c r="S210">
        <v>29600020</v>
      </c>
      <c r="T210" s="11" t="s">
        <v>3525</v>
      </c>
      <c r="U210">
        <v>1.5863</v>
      </c>
    </row>
    <row r="211" spans="19:21" x14ac:dyDescent="0.25">
      <c r="S211">
        <v>31000234</v>
      </c>
      <c r="T211" s="11" t="s">
        <v>15241</v>
      </c>
      <c r="U211">
        <v>41.058599999999998</v>
      </c>
    </row>
    <row r="212" spans="19:21" x14ac:dyDescent="0.25">
      <c r="S212">
        <v>32000012</v>
      </c>
      <c r="T212" s="11" t="s">
        <v>15242</v>
      </c>
      <c r="U212">
        <v>27.543199999999999</v>
      </c>
    </row>
    <row r="213" spans="19:21" x14ac:dyDescent="0.25">
      <c r="S213">
        <v>49500135</v>
      </c>
      <c r="T213" s="11" t="s">
        <v>6999</v>
      </c>
      <c r="U213">
        <v>0.51400000000000001</v>
      </c>
    </row>
    <row r="214" spans="19:21" x14ac:dyDescent="0.25">
      <c r="S214">
        <v>49500171</v>
      </c>
      <c r="T214" s="11" t="s">
        <v>15243</v>
      </c>
      <c r="U214">
        <v>1.1740999999999999</v>
      </c>
    </row>
    <row r="215" spans="19:21" x14ac:dyDescent="0.25">
      <c r="S215">
        <v>49500196</v>
      </c>
      <c r="T215" s="11" t="s">
        <v>362</v>
      </c>
      <c r="U215">
        <v>2.4E-2</v>
      </c>
    </row>
    <row r="216" spans="19:21" x14ac:dyDescent="0.25">
      <c r="S216">
        <v>49500222</v>
      </c>
      <c r="T216" s="11" t="s">
        <v>7091</v>
      </c>
      <c r="U216">
        <v>1.014</v>
      </c>
    </row>
    <row r="217" spans="19:21" x14ac:dyDescent="0.25">
      <c r="S217">
        <v>59500051</v>
      </c>
      <c r="T217" s="11" t="s">
        <v>15244</v>
      </c>
      <c r="U217">
        <v>1.0457000000000001</v>
      </c>
    </row>
    <row r="218" spans="19:21" x14ac:dyDescent="0.25">
      <c r="S218">
        <v>70002150</v>
      </c>
      <c r="T218" s="11" t="s">
        <v>12026</v>
      </c>
      <c r="U218">
        <v>1.8940000000000001E-3</v>
      </c>
    </row>
    <row r="219" spans="19:21" x14ac:dyDescent="0.25">
      <c r="S219">
        <v>70002289</v>
      </c>
      <c r="T219" s="11" t="s">
        <v>15245</v>
      </c>
      <c r="U219">
        <v>6.5420000000000001E-3</v>
      </c>
    </row>
    <row r="220" spans="19:21" x14ac:dyDescent="0.25">
      <c r="S220">
        <v>70002448</v>
      </c>
      <c r="T220" s="11" t="s">
        <v>12378</v>
      </c>
      <c r="U220">
        <v>2.2399999999999998E-3</v>
      </c>
    </row>
    <row r="221" spans="19:21" x14ac:dyDescent="0.25">
      <c r="S221">
        <v>29500568</v>
      </c>
      <c r="T221" s="11" t="s">
        <v>15246</v>
      </c>
      <c r="U221">
        <v>0.5</v>
      </c>
    </row>
    <row r="222" spans="19:21" x14ac:dyDescent="0.25">
      <c r="S222">
        <v>29500605</v>
      </c>
      <c r="T222" s="11" t="s">
        <v>15247</v>
      </c>
      <c r="U222">
        <v>0.5</v>
      </c>
    </row>
    <row r="223" spans="19:21" x14ac:dyDescent="0.25">
      <c r="S223">
        <v>29500821</v>
      </c>
      <c r="T223" s="11" t="s">
        <v>15248</v>
      </c>
      <c r="U223">
        <v>2</v>
      </c>
    </row>
    <row r="224" spans="19:21" x14ac:dyDescent="0.25">
      <c r="S224">
        <v>29500859</v>
      </c>
      <c r="T224" s="11" t="s">
        <v>3280</v>
      </c>
      <c r="U224">
        <v>0.5</v>
      </c>
    </row>
    <row r="225" spans="19:21" x14ac:dyDescent="0.25">
      <c r="S225">
        <v>29501058</v>
      </c>
      <c r="T225" s="11" t="s">
        <v>3457</v>
      </c>
      <c r="U225">
        <v>0.5</v>
      </c>
    </row>
    <row r="226" spans="19:21" x14ac:dyDescent="0.25">
      <c r="S226">
        <v>29600030</v>
      </c>
      <c r="T226" s="11" t="s">
        <v>3533</v>
      </c>
      <c r="U226">
        <v>0.57399999999999995</v>
      </c>
    </row>
    <row r="227" spans="19:21" x14ac:dyDescent="0.25">
      <c r="S227">
        <v>31000161</v>
      </c>
      <c r="T227" s="11" t="s">
        <v>3633</v>
      </c>
      <c r="U227">
        <v>23.571000000000002</v>
      </c>
    </row>
    <row r="228" spans="19:21" x14ac:dyDescent="0.25">
      <c r="S228">
        <v>49500190</v>
      </c>
      <c r="T228" s="11" t="s">
        <v>7060</v>
      </c>
      <c r="U228">
        <v>2.5139999999999998</v>
      </c>
    </row>
    <row r="229" spans="19:21" x14ac:dyDescent="0.25">
      <c r="S229">
        <v>50000275</v>
      </c>
      <c r="T229" s="11" t="s">
        <v>15249</v>
      </c>
      <c r="U229">
        <v>3.55</v>
      </c>
    </row>
    <row r="230" spans="19:21" x14ac:dyDescent="0.25">
      <c r="S230">
        <v>59500021</v>
      </c>
      <c r="T230" s="11" t="s">
        <v>15250</v>
      </c>
      <c r="U230">
        <v>2.6351</v>
      </c>
    </row>
    <row r="231" spans="19:21" x14ac:dyDescent="0.25">
      <c r="S231">
        <v>59500070</v>
      </c>
      <c r="T231" s="11" t="s">
        <v>15251</v>
      </c>
      <c r="U231">
        <v>1.7988999999999999</v>
      </c>
    </row>
    <row r="232" spans="19:21" x14ac:dyDescent="0.25">
      <c r="S232">
        <v>70002019</v>
      </c>
      <c r="T232" s="11" t="s">
        <v>15252</v>
      </c>
      <c r="U232">
        <v>9.3799999999999994E-3</v>
      </c>
    </row>
    <row r="233" spans="19:21" x14ac:dyDescent="0.25">
      <c r="S233">
        <v>70002021</v>
      </c>
      <c r="T233" s="11" t="s">
        <v>15253</v>
      </c>
      <c r="U233">
        <v>3.6269000000000003E-2</v>
      </c>
    </row>
    <row r="234" spans="19:21" x14ac:dyDescent="0.25">
      <c r="S234">
        <v>70002024</v>
      </c>
      <c r="T234" s="11" t="s">
        <v>15254</v>
      </c>
      <c r="U234">
        <v>5.1617999999999997E-2</v>
      </c>
    </row>
    <row r="235" spans="19:21" x14ac:dyDescent="0.25">
      <c r="S235">
        <v>70002025</v>
      </c>
      <c r="T235" s="11" t="s">
        <v>15255</v>
      </c>
      <c r="U235">
        <v>9.3799999999999994E-3</v>
      </c>
    </row>
    <row r="236" spans="19:21" x14ac:dyDescent="0.25">
      <c r="S236">
        <v>70002026</v>
      </c>
      <c r="T236" s="11" t="s">
        <v>15256</v>
      </c>
      <c r="U236">
        <v>4.8379999999999999E-2</v>
      </c>
    </row>
    <row r="237" spans="19:21" x14ac:dyDescent="0.25">
      <c r="S237">
        <v>70002120</v>
      </c>
      <c r="T237" s="11" t="s">
        <v>11997</v>
      </c>
      <c r="U237">
        <v>5.1279999999999997E-3</v>
      </c>
    </row>
    <row r="238" spans="19:21" x14ac:dyDescent="0.25">
      <c r="S238">
        <v>75000008</v>
      </c>
      <c r="T238" s="11" t="s">
        <v>14813</v>
      </c>
      <c r="U238">
        <v>8.3999999999999995E-3</v>
      </c>
    </row>
    <row r="239" spans="19:21" x14ac:dyDescent="0.25">
      <c r="S239">
        <v>70000085</v>
      </c>
      <c r="T239" s="11" t="s">
        <v>15274</v>
      </c>
      <c r="U239">
        <v>2.5000000000000001E-2</v>
      </c>
    </row>
    <row r="240" spans="19:21" x14ac:dyDescent="0.25">
      <c r="S240">
        <v>70000086</v>
      </c>
      <c r="T240" s="11" t="s">
        <v>15275</v>
      </c>
      <c r="U240">
        <v>2.2879E-2</v>
      </c>
    </row>
    <row r="241" spans="19:21" x14ac:dyDescent="0.25">
      <c r="S241">
        <v>70000116</v>
      </c>
      <c r="T241" s="11" t="s">
        <v>15276</v>
      </c>
      <c r="U241">
        <v>2.1607999999999999E-2</v>
      </c>
    </row>
    <row r="242" spans="19:21" x14ac:dyDescent="0.25">
      <c r="S242">
        <v>70000117</v>
      </c>
      <c r="T242" s="11" t="s">
        <v>15277</v>
      </c>
      <c r="U242">
        <v>2.2148999999999999E-2</v>
      </c>
    </row>
    <row r="243" spans="19:21" x14ac:dyDescent="0.25">
      <c r="S243">
        <v>70000118</v>
      </c>
      <c r="T243" s="11" t="s">
        <v>15278</v>
      </c>
      <c r="U243">
        <v>2.5000000000000001E-2</v>
      </c>
    </row>
    <row r="244" spans="19:21" x14ac:dyDescent="0.25">
      <c r="S244">
        <v>70000119</v>
      </c>
      <c r="T244" s="11" t="s">
        <v>15279</v>
      </c>
      <c r="U244">
        <v>2.1533E-2</v>
      </c>
    </row>
    <row r="245" spans="19:21" x14ac:dyDescent="0.25">
      <c r="S245">
        <v>70000120</v>
      </c>
      <c r="T245" s="11" t="s">
        <v>15280</v>
      </c>
      <c r="U245">
        <v>2.5000000000000001E-2</v>
      </c>
    </row>
    <row r="246" spans="19:21" x14ac:dyDescent="0.25">
      <c r="S246">
        <v>70000121</v>
      </c>
      <c r="T246" s="11" t="s">
        <v>15281</v>
      </c>
      <c r="U246">
        <v>2.0175999999999999E-2</v>
      </c>
    </row>
    <row r="247" spans="19:21" x14ac:dyDescent="0.25">
      <c r="S247">
        <v>70001997</v>
      </c>
      <c r="T247" s="11" t="s">
        <v>11632</v>
      </c>
      <c r="U247">
        <v>5.0860000000000002E-3</v>
      </c>
    </row>
    <row r="248" spans="19:21" x14ac:dyDescent="0.25">
      <c r="S248">
        <v>70002000</v>
      </c>
      <c r="T248" s="11" t="s">
        <v>11631</v>
      </c>
      <c r="U248">
        <v>5.0860000000000002E-3</v>
      </c>
    </row>
    <row r="249" spans="19:21" x14ac:dyDescent="0.25">
      <c r="S249">
        <v>70002116</v>
      </c>
      <c r="T249" s="11" t="s">
        <v>11993</v>
      </c>
      <c r="U249">
        <v>5.1089999999999998E-3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6"/>
  <sheetViews>
    <sheetView zoomScale="85" zoomScaleNormal="85" workbookViewId="0">
      <selection activeCell="E2" sqref="E2:F32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15023</v>
      </c>
      <c r="C3" t="s">
        <v>15024</v>
      </c>
      <c r="E3" s="3" t="s">
        <v>6</v>
      </c>
      <c r="F3" s="11">
        <v>40422.6</v>
      </c>
      <c r="H3" s="2" t="s">
        <v>4</v>
      </c>
      <c r="I3" t="s">
        <v>5</v>
      </c>
      <c r="L3" s="13" t="s">
        <v>15025</v>
      </c>
      <c r="M3" s="13" t="s">
        <v>15029</v>
      </c>
      <c r="N3" t="s">
        <v>15026</v>
      </c>
      <c r="O3" t="s">
        <v>15027</v>
      </c>
      <c r="P3" t="s">
        <v>15028</v>
      </c>
    </row>
    <row r="4" spans="1:16" x14ac:dyDescent="0.25">
      <c r="A4" s="3" t="s">
        <v>6</v>
      </c>
      <c r="B4" s="4">
        <v>1844443.9200000004</v>
      </c>
      <c r="C4" s="12">
        <v>5221597.6737600006</v>
      </c>
      <c r="E4" s="8">
        <v>33</v>
      </c>
      <c r="F4" s="11">
        <v>1115</v>
      </c>
      <c r="H4" s="3" t="s">
        <v>6</v>
      </c>
      <c r="I4" s="11">
        <v>11902.499999999998</v>
      </c>
      <c r="K4" t="s">
        <v>6</v>
      </c>
      <c r="L4">
        <f>F3/1000</f>
        <v>40.422599999999996</v>
      </c>
      <c r="M4">
        <f>I4/1000</f>
        <v>11.902499999999998</v>
      </c>
      <c r="N4">
        <f>B4/1000</f>
        <v>1844.4439200000004</v>
      </c>
      <c r="O4" s="14">
        <f>L4/N4</f>
        <v>2.1915873701380949E-2</v>
      </c>
      <c r="P4" s="5">
        <f>M4/N4</f>
        <v>6.4531644854780926E-3</v>
      </c>
    </row>
    <row r="5" spans="1:16" x14ac:dyDescent="0.25">
      <c r="A5" s="8">
        <v>33</v>
      </c>
      <c r="B5" s="4">
        <v>77040.340000000011</v>
      </c>
      <c r="C5" s="12">
        <v>210050.65770000001</v>
      </c>
      <c r="E5" s="8">
        <v>34</v>
      </c>
      <c r="F5" s="11">
        <v>4331.2000000000007</v>
      </c>
      <c r="H5" s="3" t="s">
        <v>7</v>
      </c>
      <c r="I5" s="11">
        <v>2382.8000000000002</v>
      </c>
      <c r="K5" t="s">
        <v>7</v>
      </c>
      <c r="L5">
        <f>F4/1000</f>
        <v>1.115</v>
      </c>
      <c r="M5">
        <f>I5/1000</f>
        <v>2.3828</v>
      </c>
      <c r="N5">
        <f>B5/1000</f>
        <v>77.040340000000015</v>
      </c>
      <c r="O5" s="14">
        <f>L5/N5</f>
        <v>1.4472937165126735E-2</v>
      </c>
      <c r="P5" s="5">
        <f>M5/N5</f>
        <v>3.092925083144752E-2</v>
      </c>
    </row>
    <row r="6" spans="1:16" x14ac:dyDescent="0.25">
      <c r="A6" s="8">
        <v>34</v>
      </c>
      <c r="B6" s="4">
        <v>170909.25000000006</v>
      </c>
      <c r="C6" s="12">
        <v>475330.07464000001</v>
      </c>
      <c r="E6" s="8">
        <v>35</v>
      </c>
      <c r="F6" s="11">
        <v>2610.8000000000006</v>
      </c>
      <c r="H6" s="3" t="s">
        <v>8</v>
      </c>
      <c r="I6" s="11">
        <v>4786.8999999999996</v>
      </c>
      <c r="K6" t="s">
        <v>8</v>
      </c>
      <c r="L6">
        <f>F5/1000</f>
        <v>4.3312000000000008</v>
      </c>
      <c r="M6">
        <f>I6/1000</f>
        <v>4.7868999999999993</v>
      </c>
      <c r="N6">
        <f>B6/1000</f>
        <v>170.90925000000007</v>
      </c>
      <c r="O6" s="14">
        <f>L6/N6</f>
        <v>2.5342104069849929E-2</v>
      </c>
      <c r="P6" s="5">
        <f>M6/N6</f>
        <v>2.8008431375130354E-2</v>
      </c>
    </row>
    <row r="7" spans="1:16" x14ac:dyDescent="0.25">
      <c r="A7" s="8">
        <v>35</v>
      </c>
      <c r="B7" s="4">
        <v>183502.63000000003</v>
      </c>
      <c r="C7" s="12">
        <v>526746.54517000006</v>
      </c>
      <c r="E7" s="8">
        <v>36</v>
      </c>
      <c r="F7" s="11">
        <v>2477.9</v>
      </c>
      <c r="H7" s="3" t="s">
        <v>9</v>
      </c>
      <c r="I7" s="11">
        <v>1035.1000000000001</v>
      </c>
      <c r="K7" t="s">
        <v>9</v>
      </c>
      <c r="L7">
        <f>F6/1000</f>
        <v>2.6108000000000007</v>
      </c>
      <c r="M7">
        <f>I7/1000</f>
        <v>1.0351000000000001</v>
      </c>
      <c r="N7">
        <f>B7/1000</f>
        <v>183.50263000000004</v>
      </c>
      <c r="O7" s="14">
        <f>L7/N7</f>
        <v>1.4227588999678098E-2</v>
      </c>
      <c r="P7" s="5">
        <f>M7/N7</f>
        <v>5.6407910883893046E-3</v>
      </c>
    </row>
    <row r="8" spans="1:16" x14ac:dyDescent="0.25">
      <c r="A8" s="8">
        <v>36</v>
      </c>
      <c r="B8" s="4">
        <v>165628.38</v>
      </c>
      <c r="C8" s="12">
        <v>477227.78570000001</v>
      </c>
      <c r="E8" s="8">
        <v>37</v>
      </c>
      <c r="F8" s="11">
        <v>5352.1</v>
      </c>
      <c r="H8" s="3" t="s">
        <v>11</v>
      </c>
      <c r="I8" s="11">
        <v>20107.299999999996</v>
      </c>
      <c r="K8" t="s">
        <v>15010</v>
      </c>
      <c r="L8">
        <f>F8/1000</f>
        <v>5.3521000000000001</v>
      </c>
      <c r="M8">
        <f>I8/1000</f>
        <v>20.107299999999995</v>
      </c>
      <c r="N8">
        <f>B8/1000</f>
        <v>165.62837999999999</v>
      </c>
      <c r="O8" s="14">
        <f>L8/N8</f>
        <v>3.2313906590162873E-2</v>
      </c>
      <c r="P8" s="5">
        <f>M8/N8</f>
        <v>0.12140008855970212</v>
      </c>
    </row>
    <row r="9" spans="1:16" x14ac:dyDescent="0.25">
      <c r="A9" s="8">
        <v>37</v>
      </c>
      <c r="B9" s="4">
        <v>160327.99999999997</v>
      </c>
      <c r="C9" s="12">
        <v>444490.62390000001</v>
      </c>
      <c r="E9" s="8">
        <v>38</v>
      </c>
      <c r="F9" s="11">
        <v>1783.5</v>
      </c>
    </row>
    <row r="10" spans="1:16" x14ac:dyDescent="0.25">
      <c r="A10" s="8">
        <v>38</v>
      </c>
      <c r="B10" s="4">
        <v>196605.16000000003</v>
      </c>
      <c r="C10" s="12">
        <v>565437.59949999989</v>
      </c>
      <c r="E10" s="8">
        <v>39</v>
      </c>
      <c r="F10" s="11">
        <v>3672.5</v>
      </c>
    </row>
    <row r="11" spans="1:16" x14ac:dyDescent="0.25">
      <c r="A11" s="8">
        <v>39</v>
      </c>
      <c r="B11" s="4">
        <v>202169.42</v>
      </c>
      <c r="C11" s="12">
        <v>570342.79539999971</v>
      </c>
      <c r="E11" s="8">
        <v>40</v>
      </c>
      <c r="F11" s="11">
        <v>3902.3999999999996</v>
      </c>
    </row>
    <row r="12" spans="1:16" x14ac:dyDescent="0.25">
      <c r="A12" s="8">
        <v>40</v>
      </c>
      <c r="B12" s="4">
        <v>111551.37</v>
      </c>
      <c r="C12" s="12">
        <v>326875.34239999991</v>
      </c>
      <c r="E12" s="8">
        <v>41</v>
      </c>
      <c r="F12" s="11">
        <v>3667</v>
      </c>
    </row>
    <row r="13" spans="1:16" x14ac:dyDescent="0.25">
      <c r="A13" s="8">
        <v>41</v>
      </c>
      <c r="B13" s="4">
        <v>197001.47000000003</v>
      </c>
      <c r="C13" s="12">
        <v>548100.81432000024</v>
      </c>
      <c r="E13" s="8">
        <v>42</v>
      </c>
      <c r="F13" s="11">
        <v>4368.3</v>
      </c>
    </row>
    <row r="14" spans="1:16" x14ac:dyDescent="0.25">
      <c r="A14" s="8">
        <v>42</v>
      </c>
      <c r="B14" s="4">
        <v>171338.82</v>
      </c>
      <c r="C14" s="12">
        <v>479608.64802999992</v>
      </c>
      <c r="E14" s="8">
        <v>43</v>
      </c>
      <c r="F14" s="11">
        <v>2881.1000000000008</v>
      </c>
    </row>
    <row r="15" spans="1:16" x14ac:dyDescent="0.25">
      <c r="A15" s="8">
        <v>43</v>
      </c>
      <c r="B15" s="4">
        <v>208369.08</v>
      </c>
      <c r="C15" s="12">
        <v>597386.78700000013</v>
      </c>
      <c r="E15" s="8">
        <v>44</v>
      </c>
      <c r="F15" s="11">
        <v>2163.1999999999998</v>
      </c>
    </row>
    <row r="16" spans="1:16" x14ac:dyDescent="0.25">
      <c r="A16" s="3" t="s">
        <v>7</v>
      </c>
      <c r="B16" s="4">
        <v>5058915.4499999974</v>
      </c>
      <c r="C16" s="12">
        <v>17879144.974900004</v>
      </c>
      <c r="E16" s="8">
        <v>45</v>
      </c>
      <c r="F16" s="11">
        <v>2097.6000000000004</v>
      </c>
    </row>
    <row r="17" spans="1:6" x14ac:dyDescent="0.25">
      <c r="A17" s="3" t="s">
        <v>8</v>
      </c>
      <c r="B17" s="4">
        <v>2520083.0229999973</v>
      </c>
      <c r="C17" s="12">
        <v>11526209.958701011</v>
      </c>
      <c r="E17" s="3" t="s">
        <v>7</v>
      </c>
      <c r="F17" s="11">
        <v>4453.6000000000004</v>
      </c>
    </row>
    <row r="18" spans="1:6" x14ac:dyDescent="0.25">
      <c r="A18" s="3" t="s">
        <v>9</v>
      </c>
      <c r="B18" s="4">
        <v>1289826.1799999941</v>
      </c>
      <c r="C18" s="12">
        <v>10409650.954888968</v>
      </c>
      <c r="E18" s="3" t="s">
        <v>8</v>
      </c>
      <c r="F18" s="11">
        <v>47390.575999999979</v>
      </c>
    </row>
    <row r="19" spans="1:6" x14ac:dyDescent="0.25">
      <c r="A19" s="3" t="s">
        <v>11</v>
      </c>
      <c r="B19" s="4">
        <v>10713268.57299999</v>
      </c>
      <c r="C19" s="12">
        <v>45036603.562249988</v>
      </c>
      <c r="E19" s="3" t="s">
        <v>9</v>
      </c>
      <c r="F19" s="11">
        <v>14849.5</v>
      </c>
    </row>
    <row r="20" spans="1:6" x14ac:dyDescent="0.25">
      <c r="E20" s="3" t="s">
        <v>10</v>
      </c>
      <c r="F20" s="11">
        <v>18163.78</v>
      </c>
    </row>
    <row r="21" spans="1:6" x14ac:dyDescent="0.25">
      <c r="E21" s="3" t="s">
        <v>15044</v>
      </c>
      <c r="F21" s="11">
        <v>36535</v>
      </c>
    </row>
    <row r="22" spans="1:6" x14ac:dyDescent="0.25">
      <c r="E22" s="8">
        <v>33</v>
      </c>
      <c r="F22" s="11">
        <v>224.7</v>
      </c>
    </row>
    <row r="23" spans="1:6" x14ac:dyDescent="0.25">
      <c r="E23" s="8">
        <v>34</v>
      </c>
      <c r="F23" s="11">
        <v>5067.7</v>
      </c>
    </row>
    <row r="24" spans="1:6" x14ac:dyDescent="0.25">
      <c r="E24" s="8">
        <v>35</v>
      </c>
      <c r="F24" s="11">
        <v>4847.8999999999996</v>
      </c>
    </row>
    <row r="25" spans="1:6" x14ac:dyDescent="0.25">
      <c r="E25" s="8">
        <v>36</v>
      </c>
      <c r="F25" s="11">
        <v>6666.4</v>
      </c>
    </row>
    <row r="26" spans="1:6" x14ac:dyDescent="0.25">
      <c r="E26" s="8">
        <v>37</v>
      </c>
      <c r="F26" s="11">
        <v>5948.4000000000005</v>
      </c>
    </row>
    <row r="27" spans="1:6" x14ac:dyDescent="0.25">
      <c r="E27" s="8">
        <v>38</v>
      </c>
      <c r="F27" s="11">
        <v>3048.5</v>
      </c>
    </row>
    <row r="28" spans="1:6" x14ac:dyDescent="0.25">
      <c r="E28" s="8">
        <v>39</v>
      </c>
      <c r="F28" s="11">
        <v>2754.4</v>
      </c>
    </row>
    <row r="29" spans="1:6" x14ac:dyDescent="0.25">
      <c r="E29" s="8">
        <v>40</v>
      </c>
      <c r="F29" s="11">
        <v>1380</v>
      </c>
    </row>
    <row r="30" spans="1:6" x14ac:dyDescent="0.25">
      <c r="E30" s="8">
        <v>41</v>
      </c>
      <c r="F30" s="11">
        <v>2557</v>
      </c>
    </row>
    <row r="31" spans="1:6" x14ac:dyDescent="0.25">
      <c r="E31" s="8">
        <v>42</v>
      </c>
      <c r="F31" s="11">
        <v>2534</v>
      </c>
    </row>
    <row r="32" spans="1:6" x14ac:dyDescent="0.25">
      <c r="E32" s="8">
        <v>43</v>
      </c>
      <c r="F32" s="11">
        <v>562</v>
      </c>
    </row>
    <row r="33" spans="5:6" x14ac:dyDescent="0.25">
      <c r="E33" s="8">
        <v>45</v>
      </c>
      <c r="F33" s="11">
        <v>944</v>
      </c>
    </row>
    <row r="34" spans="5:6" x14ac:dyDescent="0.25">
      <c r="E34" s="3" t="s">
        <v>16576</v>
      </c>
      <c r="F34" s="11">
        <v>180</v>
      </c>
    </row>
    <row r="35" spans="5:6" x14ac:dyDescent="0.25">
      <c r="E35" s="8">
        <v>45</v>
      </c>
      <c r="F35" s="11">
        <v>180</v>
      </c>
    </row>
    <row r="36" spans="5:6" x14ac:dyDescent="0.25">
      <c r="E36" s="3" t="s">
        <v>11</v>
      </c>
      <c r="F36" s="11">
        <v>161995.05599999995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390</v>
      </c>
      <c r="B1" t="s">
        <v>389</v>
      </c>
      <c r="C1" t="s">
        <v>15173</v>
      </c>
      <c r="D1" t="s">
        <v>15173</v>
      </c>
      <c r="E1" t="s">
        <v>389</v>
      </c>
    </row>
    <row r="2" spans="1:5" x14ac:dyDescent="0.25">
      <c r="A2">
        <v>11000000</v>
      </c>
      <c r="B2" t="s">
        <v>391</v>
      </c>
      <c r="E2" t="s">
        <v>391</v>
      </c>
    </row>
    <row r="3" spans="1:5" x14ac:dyDescent="0.25">
      <c r="A3">
        <v>11000001</v>
      </c>
      <c r="B3" t="s">
        <v>393</v>
      </c>
      <c r="C3" t="s">
        <v>392</v>
      </c>
      <c r="D3" t="s">
        <v>392</v>
      </c>
      <c r="E3" t="s">
        <v>393</v>
      </c>
    </row>
    <row r="4" spans="1:5" x14ac:dyDescent="0.25">
      <c r="A4">
        <v>11000002</v>
      </c>
      <c r="B4" t="s">
        <v>395</v>
      </c>
      <c r="C4" t="s">
        <v>394</v>
      </c>
      <c r="D4" t="s">
        <v>394</v>
      </c>
      <c r="E4" t="s">
        <v>395</v>
      </c>
    </row>
    <row r="5" spans="1:5" x14ac:dyDescent="0.25">
      <c r="A5">
        <v>11000003</v>
      </c>
      <c r="B5" t="s">
        <v>397</v>
      </c>
      <c r="C5" t="s">
        <v>396</v>
      </c>
      <c r="D5" t="s">
        <v>396</v>
      </c>
      <c r="E5" t="s">
        <v>397</v>
      </c>
    </row>
    <row r="6" spans="1:5" x14ac:dyDescent="0.25">
      <c r="A6">
        <v>11000009</v>
      </c>
      <c r="B6" t="s">
        <v>399</v>
      </c>
      <c r="C6" t="s">
        <v>398</v>
      </c>
      <c r="D6" t="s">
        <v>398</v>
      </c>
      <c r="E6" t="s">
        <v>399</v>
      </c>
    </row>
    <row r="7" spans="1:5" x14ac:dyDescent="0.25">
      <c r="A7">
        <v>11000010</v>
      </c>
      <c r="B7" t="s">
        <v>401</v>
      </c>
      <c r="C7" t="s">
        <v>400</v>
      </c>
      <c r="D7" t="s">
        <v>400</v>
      </c>
      <c r="E7" t="s">
        <v>401</v>
      </c>
    </row>
    <row r="8" spans="1:5" x14ac:dyDescent="0.25">
      <c r="A8">
        <v>11000011</v>
      </c>
      <c r="B8" t="s">
        <v>403</v>
      </c>
      <c r="C8" t="s">
        <v>402</v>
      </c>
      <c r="D8" t="s">
        <v>402</v>
      </c>
      <c r="E8" t="s">
        <v>403</v>
      </c>
    </row>
    <row r="9" spans="1:5" x14ac:dyDescent="0.25">
      <c r="A9">
        <v>11000012</v>
      </c>
      <c r="B9" t="s">
        <v>405</v>
      </c>
      <c r="C9" t="s">
        <v>404</v>
      </c>
      <c r="D9" t="s">
        <v>404</v>
      </c>
      <c r="E9" t="s">
        <v>405</v>
      </c>
    </row>
    <row r="10" spans="1:5" x14ac:dyDescent="0.25">
      <c r="A10">
        <v>11000013</v>
      </c>
      <c r="B10" t="s">
        <v>407</v>
      </c>
      <c r="C10" t="s">
        <v>406</v>
      </c>
      <c r="D10" t="s">
        <v>406</v>
      </c>
      <c r="E10" t="s">
        <v>407</v>
      </c>
    </row>
    <row r="11" spans="1:5" x14ac:dyDescent="0.25">
      <c r="A11">
        <v>11000019</v>
      </c>
      <c r="B11" t="s">
        <v>408</v>
      </c>
      <c r="C11" t="s">
        <v>398</v>
      </c>
      <c r="D11" t="s">
        <v>398</v>
      </c>
      <c r="E11" t="s">
        <v>408</v>
      </c>
    </row>
    <row r="12" spans="1:5" x14ac:dyDescent="0.25">
      <c r="A12">
        <v>11000020</v>
      </c>
      <c r="B12" t="s">
        <v>410</v>
      </c>
      <c r="C12" t="s">
        <v>409</v>
      </c>
      <c r="D12" t="s">
        <v>409</v>
      </c>
      <c r="E12" t="s">
        <v>410</v>
      </c>
    </row>
    <row r="13" spans="1:5" x14ac:dyDescent="0.25">
      <c r="A13">
        <v>11000021</v>
      </c>
      <c r="B13" t="s">
        <v>412</v>
      </c>
      <c r="C13" t="s">
        <v>411</v>
      </c>
      <c r="D13" t="s">
        <v>411</v>
      </c>
      <c r="E13" t="s">
        <v>412</v>
      </c>
    </row>
    <row r="14" spans="1:5" x14ac:dyDescent="0.25">
      <c r="A14">
        <v>11000022</v>
      </c>
      <c r="B14" t="s">
        <v>414</v>
      </c>
      <c r="C14" t="s">
        <v>413</v>
      </c>
      <c r="D14" t="s">
        <v>413</v>
      </c>
      <c r="E14" t="s">
        <v>414</v>
      </c>
    </row>
    <row r="15" spans="1:5" x14ac:dyDescent="0.25">
      <c r="A15">
        <v>11000023</v>
      </c>
      <c r="B15" t="s">
        <v>416</v>
      </c>
      <c r="C15" t="s">
        <v>415</v>
      </c>
      <c r="D15" t="s">
        <v>415</v>
      </c>
      <c r="E15" t="s">
        <v>416</v>
      </c>
    </row>
    <row r="16" spans="1:5" x14ac:dyDescent="0.25">
      <c r="A16">
        <v>11000029</v>
      </c>
      <c r="B16" t="s">
        <v>417</v>
      </c>
      <c r="C16" t="s">
        <v>398</v>
      </c>
      <c r="D16" t="s">
        <v>398</v>
      </c>
      <c r="E16" t="s">
        <v>417</v>
      </c>
    </row>
    <row r="17" spans="1:5" x14ac:dyDescent="0.25">
      <c r="A17">
        <v>11000030</v>
      </c>
      <c r="B17" t="s">
        <v>419</v>
      </c>
      <c r="C17" t="s">
        <v>418</v>
      </c>
      <c r="D17" t="s">
        <v>418</v>
      </c>
      <c r="E17" t="s">
        <v>419</v>
      </c>
    </row>
    <row r="18" spans="1:5" x14ac:dyDescent="0.25">
      <c r="A18">
        <v>11000031</v>
      </c>
      <c r="B18" t="s">
        <v>420</v>
      </c>
      <c r="C18" t="s">
        <v>420</v>
      </c>
      <c r="D18" t="s">
        <v>420</v>
      </c>
      <c r="E18" t="s">
        <v>420</v>
      </c>
    </row>
    <row r="19" spans="1:5" x14ac:dyDescent="0.25">
      <c r="A19">
        <v>11000032</v>
      </c>
      <c r="B19" t="s">
        <v>421</v>
      </c>
      <c r="C19" t="s">
        <v>421</v>
      </c>
      <c r="D19" t="s">
        <v>421</v>
      </c>
      <c r="E19" t="s">
        <v>421</v>
      </c>
    </row>
    <row r="20" spans="1:5" x14ac:dyDescent="0.25">
      <c r="A20">
        <v>11000033</v>
      </c>
      <c r="B20" t="s">
        <v>422</v>
      </c>
      <c r="C20" t="s">
        <v>422</v>
      </c>
      <c r="D20" t="s">
        <v>422</v>
      </c>
      <c r="E20" t="s">
        <v>422</v>
      </c>
    </row>
    <row r="21" spans="1:5" x14ac:dyDescent="0.25">
      <c r="A21">
        <v>11000039</v>
      </c>
      <c r="B21" t="s">
        <v>424</v>
      </c>
      <c r="C21" t="s">
        <v>423</v>
      </c>
      <c r="D21" t="s">
        <v>423</v>
      </c>
      <c r="E21" t="s">
        <v>424</v>
      </c>
    </row>
    <row r="22" spans="1:5" x14ac:dyDescent="0.25">
      <c r="A22">
        <v>11000040</v>
      </c>
      <c r="B22" t="s">
        <v>426</v>
      </c>
      <c r="C22" t="s">
        <v>425</v>
      </c>
      <c r="D22" t="s">
        <v>425</v>
      </c>
      <c r="E22" t="s">
        <v>426</v>
      </c>
    </row>
    <row r="23" spans="1:5" x14ac:dyDescent="0.25">
      <c r="A23">
        <v>11000041</v>
      </c>
      <c r="B23" t="s">
        <v>428</v>
      </c>
      <c r="C23" t="s">
        <v>427</v>
      </c>
      <c r="D23" t="s">
        <v>427</v>
      </c>
      <c r="E23" t="s">
        <v>428</v>
      </c>
    </row>
    <row r="24" spans="1:5" x14ac:dyDescent="0.25">
      <c r="A24">
        <v>11000042</v>
      </c>
      <c r="B24" t="s">
        <v>430</v>
      </c>
      <c r="C24" t="s">
        <v>429</v>
      </c>
      <c r="D24" t="s">
        <v>429</v>
      </c>
      <c r="E24" t="s">
        <v>430</v>
      </c>
    </row>
    <row r="25" spans="1:5" x14ac:dyDescent="0.25">
      <c r="A25">
        <v>11000043</v>
      </c>
      <c r="B25" t="s">
        <v>432</v>
      </c>
      <c r="C25" t="s">
        <v>431</v>
      </c>
      <c r="D25" t="s">
        <v>431</v>
      </c>
      <c r="E25" t="s">
        <v>432</v>
      </c>
    </row>
    <row r="26" spans="1:5" x14ac:dyDescent="0.25">
      <c r="A26">
        <v>11000049</v>
      </c>
      <c r="B26" t="s">
        <v>433</v>
      </c>
      <c r="C26" t="s">
        <v>398</v>
      </c>
      <c r="D26" t="s">
        <v>398</v>
      </c>
      <c r="E26" t="s">
        <v>433</v>
      </c>
    </row>
    <row r="27" spans="1:5" x14ac:dyDescent="0.25">
      <c r="A27">
        <v>11000050</v>
      </c>
      <c r="B27" t="s">
        <v>435</v>
      </c>
      <c r="C27" t="s">
        <v>434</v>
      </c>
      <c r="D27" t="s">
        <v>434</v>
      </c>
      <c r="E27" t="s">
        <v>435</v>
      </c>
    </row>
    <row r="28" spans="1:5" x14ac:dyDescent="0.25">
      <c r="A28">
        <v>11000051</v>
      </c>
      <c r="B28" t="s">
        <v>393</v>
      </c>
      <c r="C28" t="s">
        <v>436</v>
      </c>
      <c r="D28" t="s">
        <v>436</v>
      </c>
      <c r="E28" t="s">
        <v>393</v>
      </c>
    </row>
    <row r="29" spans="1:5" x14ac:dyDescent="0.25">
      <c r="A29">
        <v>11000052</v>
      </c>
      <c r="B29" t="s">
        <v>395</v>
      </c>
      <c r="C29" t="s">
        <v>437</v>
      </c>
      <c r="D29" t="s">
        <v>437</v>
      </c>
      <c r="E29" t="s">
        <v>395</v>
      </c>
    </row>
    <row r="30" spans="1:5" x14ac:dyDescent="0.25">
      <c r="A30">
        <v>11000053</v>
      </c>
      <c r="B30" t="s">
        <v>397</v>
      </c>
      <c r="C30" t="s">
        <v>438</v>
      </c>
      <c r="D30" t="s">
        <v>438</v>
      </c>
      <c r="E30" t="s">
        <v>397</v>
      </c>
    </row>
    <row r="31" spans="1:5" x14ac:dyDescent="0.25">
      <c r="A31">
        <v>11000059</v>
      </c>
      <c r="B31" t="s">
        <v>399</v>
      </c>
      <c r="C31" t="s">
        <v>398</v>
      </c>
      <c r="D31" t="s">
        <v>398</v>
      </c>
      <c r="E31" t="s">
        <v>399</v>
      </c>
    </row>
    <row r="32" spans="1:5" x14ac:dyDescent="0.25">
      <c r="A32">
        <v>11500000</v>
      </c>
      <c r="B32" t="s">
        <v>440</v>
      </c>
      <c r="C32" t="s">
        <v>439</v>
      </c>
      <c r="D32" t="s">
        <v>439</v>
      </c>
      <c r="E32" t="s">
        <v>440</v>
      </c>
    </row>
    <row r="33" spans="1:5" x14ac:dyDescent="0.25">
      <c r="A33">
        <v>11500001</v>
      </c>
      <c r="B33" t="s">
        <v>442</v>
      </c>
      <c r="C33" t="s">
        <v>441</v>
      </c>
      <c r="D33" t="s">
        <v>441</v>
      </c>
      <c r="E33" t="s">
        <v>442</v>
      </c>
    </row>
    <row r="34" spans="1:5" x14ac:dyDescent="0.25">
      <c r="A34">
        <v>11500002</v>
      </c>
      <c r="B34" t="s">
        <v>444</v>
      </c>
      <c r="C34" t="s">
        <v>443</v>
      </c>
      <c r="D34" t="s">
        <v>443</v>
      </c>
      <c r="E34" t="s">
        <v>444</v>
      </c>
    </row>
    <row r="35" spans="1:5" x14ac:dyDescent="0.25">
      <c r="A35">
        <v>11500003</v>
      </c>
      <c r="B35" t="s">
        <v>446</v>
      </c>
      <c r="C35" t="s">
        <v>445</v>
      </c>
      <c r="D35" t="s">
        <v>445</v>
      </c>
      <c r="E35" t="s">
        <v>446</v>
      </c>
    </row>
    <row r="36" spans="1:5" x14ac:dyDescent="0.25">
      <c r="A36">
        <v>11500009</v>
      </c>
      <c r="B36" t="s">
        <v>447</v>
      </c>
      <c r="C36" t="s">
        <v>439</v>
      </c>
      <c r="D36" t="s">
        <v>439</v>
      </c>
      <c r="E36" t="s">
        <v>447</v>
      </c>
    </row>
    <row r="37" spans="1:5" x14ac:dyDescent="0.25">
      <c r="A37">
        <v>11500010</v>
      </c>
      <c r="B37" t="s">
        <v>449</v>
      </c>
      <c r="C37" t="s">
        <v>448</v>
      </c>
      <c r="D37" t="s">
        <v>448</v>
      </c>
      <c r="E37" t="s">
        <v>449</v>
      </c>
    </row>
    <row r="38" spans="1:5" x14ac:dyDescent="0.25">
      <c r="A38">
        <v>11500011</v>
      </c>
      <c r="B38" t="s">
        <v>451</v>
      </c>
      <c r="C38" t="s">
        <v>450</v>
      </c>
      <c r="D38" t="s">
        <v>450</v>
      </c>
      <c r="E38" t="s">
        <v>451</v>
      </c>
    </row>
    <row r="39" spans="1:5" x14ac:dyDescent="0.25">
      <c r="A39">
        <v>11500012</v>
      </c>
      <c r="B39" t="s">
        <v>453</v>
      </c>
      <c r="C39" t="s">
        <v>452</v>
      </c>
      <c r="D39" t="s">
        <v>452</v>
      </c>
      <c r="E39" t="s">
        <v>453</v>
      </c>
    </row>
    <row r="40" spans="1:5" x14ac:dyDescent="0.25">
      <c r="A40">
        <v>11500013</v>
      </c>
      <c r="B40" t="s">
        <v>454</v>
      </c>
      <c r="C40" t="s">
        <v>448</v>
      </c>
      <c r="D40" t="s">
        <v>448</v>
      </c>
      <c r="E40" t="s">
        <v>454</v>
      </c>
    </row>
    <row r="41" spans="1:5" x14ac:dyDescent="0.25">
      <c r="A41">
        <v>11500020</v>
      </c>
      <c r="B41" t="s">
        <v>456</v>
      </c>
      <c r="C41" t="s">
        <v>455</v>
      </c>
      <c r="D41" t="s">
        <v>455</v>
      </c>
      <c r="E41" t="s">
        <v>456</v>
      </c>
    </row>
    <row r="42" spans="1:5" x14ac:dyDescent="0.25">
      <c r="A42">
        <v>11500021</v>
      </c>
      <c r="B42" t="s">
        <v>457</v>
      </c>
      <c r="C42" t="s">
        <v>455</v>
      </c>
      <c r="D42" t="s">
        <v>455</v>
      </c>
      <c r="E42" t="s">
        <v>457</v>
      </c>
    </row>
    <row r="43" spans="1:5" x14ac:dyDescent="0.25">
      <c r="A43">
        <v>11500022</v>
      </c>
      <c r="B43" t="s">
        <v>458</v>
      </c>
      <c r="C43" t="s">
        <v>455</v>
      </c>
      <c r="D43" t="s">
        <v>455</v>
      </c>
      <c r="E43" t="s">
        <v>458</v>
      </c>
    </row>
    <row r="44" spans="1:5" x14ac:dyDescent="0.25">
      <c r="A44">
        <v>11500023</v>
      </c>
      <c r="B44" t="s">
        <v>459</v>
      </c>
      <c r="C44" t="s">
        <v>455</v>
      </c>
      <c r="D44" t="s">
        <v>455</v>
      </c>
      <c r="E44" t="s">
        <v>459</v>
      </c>
    </row>
    <row r="45" spans="1:5" x14ac:dyDescent="0.25">
      <c r="A45">
        <v>11500029</v>
      </c>
      <c r="B45" t="s">
        <v>460</v>
      </c>
      <c r="C45" t="s">
        <v>455</v>
      </c>
      <c r="D45" t="s">
        <v>455</v>
      </c>
      <c r="E45" t="s">
        <v>460</v>
      </c>
    </row>
    <row r="46" spans="1:5" x14ac:dyDescent="0.25">
      <c r="A46">
        <v>11500030</v>
      </c>
      <c r="B46" t="s">
        <v>462</v>
      </c>
      <c r="C46" t="s">
        <v>461</v>
      </c>
      <c r="D46" t="s">
        <v>461</v>
      </c>
      <c r="E46" t="s">
        <v>462</v>
      </c>
    </row>
    <row r="47" spans="1:5" x14ac:dyDescent="0.25">
      <c r="A47">
        <v>11500031</v>
      </c>
      <c r="B47" t="s">
        <v>463</v>
      </c>
      <c r="C47" t="s">
        <v>461</v>
      </c>
      <c r="D47" t="s">
        <v>461</v>
      </c>
      <c r="E47" t="s">
        <v>463</v>
      </c>
    </row>
    <row r="48" spans="1:5" x14ac:dyDescent="0.25">
      <c r="A48">
        <v>11500032</v>
      </c>
      <c r="B48" t="s">
        <v>464</v>
      </c>
      <c r="C48" t="s">
        <v>461</v>
      </c>
      <c r="D48" t="s">
        <v>461</v>
      </c>
      <c r="E48" t="s">
        <v>464</v>
      </c>
    </row>
    <row r="49" spans="1:5" x14ac:dyDescent="0.25">
      <c r="A49">
        <v>11500033</v>
      </c>
      <c r="B49" t="s">
        <v>465</v>
      </c>
      <c r="C49" t="s">
        <v>461</v>
      </c>
      <c r="D49" t="s">
        <v>461</v>
      </c>
      <c r="E49" t="s">
        <v>465</v>
      </c>
    </row>
    <row r="50" spans="1:5" x14ac:dyDescent="0.25">
      <c r="A50">
        <v>11500040</v>
      </c>
      <c r="B50" t="s">
        <v>466</v>
      </c>
      <c r="C50" t="s">
        <v>439</v>
      </c>
      <c r="D50" t="s">
        <v>439</v>
      </c>
      <c r="E50" t="s">
        <v>466</v>
      </c>
    </row>
    <row r="51" spans="1:5" x14ac:dyDescent="0.25">
      <c r="A51">
        <v>11500041</v>
      </c>
      <c r="B51" t="s">
        <v>467</v>
      </c>
      <c r="C51" t="s">
        <v>441</v>
      </c>
      <c r="D51" t="s">
        <v>441</v>
      </c>
      <c r="E51" t="s">
        <v>467</v>
      </c>
    </row>
    <row r="52" spans="1:5" x14ac:dyDescent="0.25">
      <c r="A52">
        <v>11500042</v>
      </c>
      <c r="B52" t="s">
        <v>468</v>
      </c>
      <c r="C52" t="s">
        <v>443</v>
      </c>
      <c r="D52" t="s">
        <v>443</v>
      </c>
      <c r="E52" t="s">
        <v>468</v>
      </c>
    </row>
    <row r="53" spans="1:5" x14ac:dyDescent="0.25">
      <c r="A53">
        <v>11500043</v>
      </c>
      <c r="B53" t="s">
        <v>469</v>
      </c>
      <c r="C53" t="s">
        <v>445</v>
      </c>
      <c r="D53" t="s">
        <v>445</v>
      </c>
      <c r="E53" t="s">
        <v>469</v>
      </c>
    </row>
    <row r="54" spans="1:5" x14ac:dyDescent="0.25">
      <c r="A54">
        <v>11500050</v>
      </c>
      <c r="B54" t="s">
        <v>471</v>
      </c>
      <c r="C54" t="s">
        <v>470</v>
      </c>
      <c r="D54" t="s">
        <v>470</v>
      </c>
      <c r="E54" t="s">
        <v>471</v>
      </c>
    </row>
    <row r="55" spans="1:5" x14ac:dyDescent="0.25">
      <c r="A55">
        <v>11500051</v>
      </c>
      <c r="B55" t="s">
        <v>472</v>
      </c>
      <c r="C55" t="s">
        <v>470</v>
      </c>
      <c r="D55" t="s">
        <v>470</v>
      </c>
      <c r="E55" t="s">
        <v>472</v>
      </c>
    </row>
    <row r="56" spans="1:5" x14ac:dyDescent="0.25">
      <c r="A56">
        <v>11500052</v>
      </c>
      <c r="B56" t="s">
        <v>473</v>
      </c>
      <c r="C56" t="s">
        <v>470</v>
      </c>
      <c r="D56" t="s">
        <v>470</v>
      </c>
      <c r="E56" t="s">
        <v>473</v>
      </c>
    </row>
    <row r="57" spans="1:5" x14ac:dyDescent="0.25">
      <c r="A57">
        <v>11500053</v>
      </c>
      <c r="B57" t="s">
        <v>474</v>
      </c>
      <c r="C57" t="s">
        <v>470</v>
      </c>
      <c r="D57" t="s">
        <v>470</v>
      </c>
      <c r="E57" t="s">
        <v>474</v>
      </c>
    </row>
    <row r="58" spans="1:5" x14ac:dyDescent="0.25">
      <c r="A58">
        <v>11500060</v>
      </c>
      <c r="B58" t="s">
        <v>449</v>
      </c>
      <c r="C58" t="s">
        <v>475</v>
      </c>
      <c r="D58" t="s">
        <v>475</v>
      </c>
      <c r="E58" t="s">
        <v>449</v>
      </c>
    </row>
    <row r="59" spans="1:5" x14ac:dyDescent="0.25">
      <c r="A59">
        <v>11500061</v>
      </c>
      <c r="B59" t="s">
        <v>477</v>
      </c>
      <c r="C59" t="s">
        <v>476</v>
      </c>
      <c r="D59" t="s">
        <v>476</v>
      </c>
      <c r="E59" t="s">
        <v>477</v>
      </c>
    </row>
    <row r="60" spans="1:5" x14ac:dyDescent="0.25">
      <c r="A60">
        <v>11500062</v>
      </c>
      <c r="B60" t="s">
        <v>479</v>
      </c>
      <c r="C60" t="s">
        <v>478</v>
      </c>
      <c r="D60" t="s">
        <v>478</v>
      </c>
      <c r="E60" t="s">
        <v>479</v>
      </c>
    </row>
    <row r="61" spans="1:5" x14ac:dyDescent="0.25">
      <c r="A61">
        <v>11500063</v>
      </c>
      <c r="B61" t="s">
        <v>480</v>
      </c>
      <c r="C61" t="s">
        <v>475</v>
      </c>
      <c r="D61" t="s">
        <v>475</v>
      </c>
      <c r="E61" t="s">
        <v>480</v>
      </c>
    </row>
    <row r="62" spans="1:5" x14ac:dyDescent="0.25">
      <c r="A62">
        <v>11500064</v>
      </c>
      <c r="B62" t="s">
        <v>482</v>
      </c>
      <c r="C62" t="s">
        <v>481</v>
      </c>
      <c r="D62" t="s">
        <v>481</v>
      </c>
      <c r="E62" t="s">
        <v>482</v>
      </c>
    </row>
    <row r="63" spans="1:5" x14ac:dyDescent="0.25">
      <c r="A63">
        <v>12000000</v>
      </c>
      <c r="B63" t="s">
        <v>484</v>
      </c>
      <c r="C63" t="s">
        <v>483</v>
      </c>
      <c r="D63" t="s">
        <v>483</v>
      </c>
      <c r="E63" t="s">
        <v>484</v>
      </c>
    </row>
    <row r="64" spans="1:5" x14ac:dyDescent="0.25">
      <c r="A64">
        <v>12000001</v>
      </c>
      <c r="B64" t="s">
        <v>485</v>
      </c>
      <c r="C64" t="s">
        <v>483</v>
      </c>
      <c r="D64" t="s">
        <v>483</v>
      </c>
      <c r="E64" t="s">
        <v>485</v>
      </c>
    </row>
    <row r="65" spans="1:5" x14ac:dyDescent="0.25">
      <c r="A65">
        <v>12000004</v>
      </c>
      <c r="B65" t="s">
        <v>486</v>
      </c>
      <c r="C65" t="s">
        <v>483</v>
      </c>
      <c r="D65" t="s">
        <v>483</v>
      </c>
      <c r="E65" t="s">
        <v>486</v>
      </c>
    </row>
    <row r="66" spans="1:5" x14ac:dyDescent="0.25">
      <c r="A66">
        <v>13000000</v>
      </c>
      <c r="B66" t="s">
        <v>488</v>
      </c>
      <c r="C66" t="s">
        <v>487</v>
      </c>
      <c r="D66" t="s">
        <v>487</v>
      </c>
      <c r="E66" t="s">
        <v>488</v>
      </c>
    </row>
    <row r="67" spans="1:5" x14ac:dyDescent="0.25">
      <c r="A67">
        <v>13000001</v>
      </c>
      <c r="B67" t="s">
        <v>490</v>
      </c>
      <c r="C67" t="s">
        <v>489</v>
      </c>
      <c r="D67" t="s">
        <v>489</v>
      </c>
      <c r="E67" t="s">
        <v>490</v>
      </c>
    </row>
    <row r="68" spans="1:5" x14ac:dyDescent="0.25">
      <c r="A68">
        <v>13000002</v>
      </c>
      <c r="B68" t="s">
        <v>492</v>
      </c>
      <c r="C68" t="s">
        <v>491</v>
      </c>
      <c r="D68" t="s">
        <v>491</v>
      </c>
      <c r="E68" t="s">
        <v>492</v>
      </c>
    </row>
    <row r="69" spans="1:5" x14ac:dyDescent="0.25">
      <c r="A69">
        <v>13000003</v>
      </c>
      <c r="B69" t="s">
        <v>494</v>
      </c>
      <c r="C69" t="s">
        <v>493</v>
      </c>
      <c r="D69" t="s">
        <v>493</v>
      </c>
      <c r="E69" t="s">
        <v>494</v>
      </c>
    </row>
    <row r="70" spans="1:5" x14ac:dyDescent="0.25">
      <c r="A70">
        <v>13000009</v>
      </c>
      <c r="B70" t="s">
        <v>495</v>
      </c>
      <c r="C70" t="s">
        <v>487</v>
      </c>
      <c r="D70" t="s">
        <v>487</v>
      </c>
      <c r="E70" t="s">
        <v>495</v>
      </c>
    </row>
    <row r="71" spans="1:5" x14ac:dyDescent="0.25">
      <c r="A71">
        <v>13000010</v>
      </c>
      <c r="B71" t="s">
        <v>497</v>
      </c>
      <c r="C71" t="s">
        <v>496</v>
      </c>
      <c r="D71" t="s">
        <v>496</v>
      </c>
      <c r="E71" t="s">
        <v>497</v>
      </c>
    </row>
    <row r="72" spans="1:5" x14ac:dyDescent="0.25">
      <c r="A72">
        <v>13000011</v>
      </c>
      <c r="B72" t="s">
        <v>499</v>
      </c>
      <c r="C72" t="s">
        <v>498</v>
      </c>
      <c r="D72" t="s">
        <v>498</v>
      </c>
      <c r="E72" t="s">
        <v>499</v>
      </c>
    </row>
    <row r="73" spans="1:5" x14ac:dyDescent="0.25">
      <c r="A73">
        <v>13000012</v>
      </c>
      <c r="B73" t="s">
        <v>501</v>
      </c>
      <c r="C73" t="s">
        <v>500</v>
      </c>
      <c r="D73" t="s">
        <v>500</v>
      </c>
      <c r="E73" t="s">
        <v>501</v>
      </c>
    </row>
    <row r="74" spans="1:5" x14ac:dyDescent="0.25">
      <c r="A74">
        <v>13000013</v>
      </c>
      <c r="B74" t="s">
        <v>503</v>
      </c>
      <c r="C74" t="s">
        <v>502</v>
      </c>
      <c r="D74" t="s">
        <v>502</v>
      </c>
      <c r="E74" t="s">
        <v>503</v>
      </c>
    </row>
    <row r="75" spans="1:5" x14ac:dyDescent="0.25">
      <c r="A75">
        <v>13000019</v>
      </c>
      <c r="B75" t="s">
        <v>505</v>
      </c>
      <c r="C75" t="s">
        <v>504</v>
      </c>
      <c r="D75" t="s">
        <v>504</v>
      </c>
      <c r="E75" t="s">
        <v>505</v>
      </c>
    </row>
    <row r="76" spans="1:5" x14ac:dyDescent="0.25">
      <c r="A76">
        <v>13000020</v>
      </c>
      <c r="B76" t="s">
        <v>507</v>
      </c>
      <c r="C76" t="s">
        <v>506</v>
      </c>
      <c r="D76" t="s">
        <v>506</v>
      </c>
      <c r="E76" t="s">
        <v>507</v>
      </c>
    </row>
    <row r="77" spans="1:5" x14ac:dyDescent="0.25">
      <c r="A77">
        <v>13000021</v>
      </c>
      <c r="B77" t="s">
        <v>509</v>
      </c>
      <c r="C77" t="s">
        <v>508</v>
      </c>
      <c r="D77" t="s">
        <v>508</v>
      </c>
      <c r="E77" t="s">
        <v>509</v>
      </c>
    </row>
    <row r="78" spans="1:5" x14ac:dyDescent="0.25">
      <c r="A78">
        <v>13000022</v>
      </c>
      <c r="B78" t="s">
        <v>511</v>
      </c>
      <c r="C78" t="s">
        <v>510</v>
      </c>
      <c r="D78" t="s">
        <v>510</v>
      </c>
      <c r="E78" t="s">
        <v>511</v>
      </c>
    </row>
    <row r="79" spans="1:5" x14ac:dyDescent="0.25">
      <c r="A79">
        <v>13000023</v>
      </c>
      <c r="B79" t="s">
        <v>513</v>
      </c>
      <c r="C79" t="s">
        <v>512</v>
      </c>
      <c r="D79" t="s">
        <v>512</v>
      </c>
      <c r="E79" t="s">
        <v>513</v>
      </c>
    </row>
    <row r="80" spans="1:5" x14ac:dyDescent="0.25">
      <c r="A80">
        <v>13000029</v>
      </c>
      <c r="B80" t="s">
        <v>515</v>
      </c>
      <c r="C80" t="s">
        <v>514</v>
      </c>
      <c r="D80" t="s">
        <v>514</v>
      </c>
      <c r="E80" t="s">
        <v>515</v>
      </c>
    </row>
    <row r="81" spans="1:5" x14ac:dyDescent="0.25">
      <c r="A81">
        <v>13000030</v>
      </c>
      <c r="B81" t="s">
        <v>517</v>
      </c>
      <c r="C81" t="s">
        <v>516</v>
      </c>
      <c r="D81" t="s">
        <v>516</v>
      </c>
      <c r="E81" t="s">
        <v>517</v>
      </c>
    </row>
    <row r="82" spans="1:5" x14ac:dyDescent="0.25">
      <c r="A82">
        <v>13000031</v>
      </c>
      <c r="B82" t="s">
        <v>518</v>
      </c>
      <c r="C82" t="s">
        <v>516</v>
      </c>
      <c r="D82" t="s">
        <v>516</v>
      </c>
      <c r="E82" t="s">
        <v>518</v>
      </c>
    </row>
    <row r="83" spans="1:5" x14ac:dyDescent="0.25">
      <c r="A83">
        <v>13000032</v>
      </c>
      <c r="B83" t="s">
        <v>519</v>
      </c>
      <c r="C83" t="s">
        <v>516</v>
      </c>
      <c r="D83" t="s">
        <v>516</v>
      </c>
      <c r="E83" t="s">
        <v>519</v>
      </c>
    </row>
    <row r="84" spans="1:5" x14ac:dyDescent="0.25">
      <c r="A84">
        <v>13000033</v>
      </c>
      <c r="B84" t="s">
        <v>520</v>
      </c>
      <c r="C84" t="s">
        <v>516</v>
      </c>
      <c r="D84" t="s">
        <v>516</v>
      </c>
      <c r="E84" t="s">
        <v>520</v>
      </c>
    </row>
    <row r="85" spans="1:5" x14ac:dyDescent="0.25">
      <c r="A85">
        <v>13000034</v>
      </c>
      <c r="B85" t="s">
        <v>522</v>
      </c>
      <c r="C85" t="s">
        <v>521</v>
      </c>
      <c r="D85" t="s">
        <v>521</v>
      </c>
      <c r="E85" t="s">
        <v>522</v>
      </c>
    </row>
    <row r="86" spans="1:5" x14ac:dyDescent="0.25">
      <c r="A86">
        <v>13000035</v>
      </c>
      <c r="B86" t="s">
        <v>524</v>
      </c>
      <c r="C86" t="s">
        <v>523</v>
      </c>
      <c r="D86" t="s">
        <v>523</v>
      </c>
      <c r="E86" t="s">
        <v>524</v>
      </c>
    </row>
    <row r="87" spans="1:5" x14ac:dyDescent="0.25">
      <c r="A87">
        <v>15000001</v>
      </c>
      <c r="B87" t="s">
        <v>526</v>
      </c>
      <c r="C87" t="s">
        <v>525</v>
      </c>
      <c r="D87" t="s">
        <v>525</v>
      </c>
      <c r="E87" t="s">
        <v>526</v>
      </c>
    </row>
    <row r="88" spans="1:5" x14ac:dyDescent="0.25">
      <c r="A88">
        <v>15000002</v>
      </c>
      <c r="B88" t="s">
        <v>528</v>
      </c>
      <c r="C88" t="s">
        <v>527</v>
      </c>
      <c r="D88" t="s">
        <v>527</v>
      </c>
      <c r="E88" t="s">
        <v>528</v>
      </c>
    </row>
    <row r="89" spans="1:5" x14ac:dyDescent="0.25">
      <c r="A89">
        <v>15000003</v>
      </c>
      <c r="B89" t="s">
        <v>530</v>
      </c>
      <c r="C89" t="s">
        <v>529</v>
      </c>
      <c r="D89" t="s">
        <v>529</v>
      </c>
      <c r="E89" t="s">
        <v>530</v>
      </c>
    </row>
    <row r="90" spans="1:5" x14ac:dyDescent="0.25">
      <c r="A90">
        <v>15000011</v>
      </c>
      <c r="B90" t="s">
        <v>532</v>
      </c>
      <c r="C90" t="s">
        <v>531</v>
      </c>
      <c r="D90" t="s">
        <v>531</v>
      </c>
      <c r="E90" t="s">
        <v>532</v>
      </c>
    </row>
    <row r="91" spans="1:5" x14ac:dyDescent="0.25">
      <c r="A91">
        <v>15000012</v>
      </c>
      <c r="B91" t="s">
        <v>534</v>
      </c>
      <c r="C91" t="s">
        <v>533</v>
      </c>
      <c r="D91" t="s">
        <v>533</v>
      </c>
      <c r="E91" t="s">
        <v>534</v>
      </c>
    </row>
    <row r="92" spans="1:5" x14ac:dyDescent="0.25">
      <c r="A92">
        <v>15000013</v>
      </c>
      <c r="B92" t="s">
        <v>536</v>
      </c>
      <c r="C92" t="s">
        <v>535</v>
      </c>
      <c r="D92" t="s">
        <v>535</v>
      </c>
      <c r="E92" t="s">
        <v>536</v>
      </c>
    </row>
    <row r="93" spans="1:5" x14ac:dyDescent="0.25">
      <c r="A93">
        <v>15000021</v>
      </c>
      <c r="B93" t="s">
        <v>538</v>
      </c>
      <c r="C93" t="s">
        <v>537</v>
      </c>
      <c r="D93" t="s">
        <v>537</v>
      </c>
      <c r="E93" t="s">
        <v>538</v>
      </c>
    </row>
    <row r="94" spans="1:5" x14ac:dyDescent="0.25">
      <c r="A94">
        <v>15000022</v>
      </c>
      <c r="B94" t="s">
        <v>540</v>
      </c>
      <c r="C94" t="s">
        <v>539</v>
      </c>
      <c r="D94" t="s">
        <v>539</v>
      </c>
      <c r="E94" t="s">
        <v>540</v>
      </c>
    </row>
    <row r="95" spans="1:5" x14ac:dyDescent="0.25">
      <c r="A95">
        <v>15000023</v>
      </c>
      <c r="B95" t="s">
        <v>542</v>
      </c>
      <c r="C95" t="s">
        <v>541</v>
      </c>
      <c r="D95" t="s">
        <v>541</v>
      </c>
      <c r="E95" t="s">
        <v>542</v>
      </c>
    </row>
    <row r="96" spans="1:5" x14ac:dyDescent="0.25">
      <c r="A96">
        <v>15000031</v>
      </c>
      <c r="B96" t="s">
        <v>544</v>
      </c>
      <c r="C96" t="s">
        <v>543</v>
      </c>
      <c r="D96" t="s">
        <v>543</v>
      </c>
      <c r="E96" t="s">
        <v>544</v>
      </c>
    </row>
    <row r="97" spans="1:5" x14ac:dyDescent="0.25">
      <c r="A97">
        <v>15000032</v>
      </c>
      <c r="B97" t="s">
        <v>546</v>
      </c>
      <c r="C97" t="s">
        <v>545</v>
      </c>
      <c r="D97" t="s">
        <v>545</v>
      </c>
      <c r="E97" t="s">
        <v>546</v>
      </c>
    </row>
    <row r="98" spans="1:5" x14ac:dyDescent="0.25">
      <c r="A98">
        <v>15000033</v>
      </c>
      <c r="B98" t="s">
        <v>548</v>
      </c>
      <c r="C98" t="s">
        <v>547</v>
      </c>
      <c r="D98" t="s">
        <v>547</v>
      </c>
      <c r="E98" t="s">
        <v>548</v>
      </c>
    </row>
    <row r="99" spans="1:5" x14ac:dyDescent="0.25">
      <c r="A99">
        <v>15000041</v>
      </c>
      <c r="B99" t="s">
        <v>550</v>
      </c>
      <c r="C99" t="s">
        <v>549</v>
      </c>
      <c r="D99" t="s">
        <v>549</v>
      </c>
      <c r="E99" t="s">
        <v>550</v>
      </c>
    </row>
    <row r="100" spans="1:5" x14ac:dyDescent="0.25">
      <c r="A100">
        <v>15000042</v>
      </c>
      <c r="B100" t="s">
        <v>552</v>
      </c>
      <c r="C100" t="s">
        <v>551</v>
      </c>
      <c r="D100" t="s">
        <v>551</v>
      </c>
      <c r="E100" t="s">
        <v>552</v>
      </c>
    </row>
    <row r="101" spans="1:5" x14ac:dyDescent="0.25">
      <c r="A101">
        <v>15000043</v>
      </c>
      <c r="B101" t="s">
        <v>554</v>
      </c>
      <c r="C101" t="s">
        <v>553</v>
      </c>
      <c r="D101" t="s">
        <v>553</v>
      </c>
      <c r="E101" t="s">
        <v>554</v>
      </c>
    </row>
    <row r="102" spans="1:5" x14ac:dyDescent="0.25">
      <c r="A102">
        <v>15000051</v>
      </c>
      <c r="B102" t="s">
        <v>556</v>
      </c>
      <c r="C102" t="s">
        <v>555</v>
      </c>
      <c r="D102" t="s">
        <v>555</v>
      </c>
      <c r="E102" t="s">
        <v>556</v>
      </c>
    </row>
    <row r="103" spans="1:5" x14ac:dyDescent="0.25">
      <c r="A103">
        <v>15000052</v>
      </c>
      <c r="B103" t="s">
        <v>558</v>
      </c>
      <c r="C103" t="s">
        <v>557</v>
      </c>
      <c r="D103" t="s">
        <v>557</v>
      </c>
      <c r="E103" t="s">
        <v>558</v>
      </c>
    </row>
    <row r="104" spans="1:5" x14ac:dyDescent="0.25">
      <c r="A104">
        <v>15000053</v>
      </c>
      <c r="B104" t="s">
        <v>560</v>
      </c>
      <c r="C104" t="s">
        <v>559</v>
      </c>
      <c r="D104" t="s">
        <v>559</v>
      </c>
      <c r="E104" t="s">
        <v>560</v>
      </c>
    </row>
    <row r="105" spans="1:5" x14ac:dyDescent="0.25">
      <c r="A105">
        <v>15000061</v>
      </c>
      <c r="B105" t="s">
        <v>562</v>
      </c>
      <c r="C105" t="s">
        <v>561</v>
      </c>
      <c r="D105" t="s">
        <v>561</v>
      </c>
      <c r="E105" t="s">
        <v>562</v>
      </c>
    </row>
    <row r="106" spans="1:5" x14ac:dyDescent="0.25">
      <c r="A106">
        <v>15000062</v>
      </c>
      <c r="B106" t="s">
        <v>564</v>
      </c>
      <c r="C106" t="s">
        <v>563</v>
      </c>
      <c r="D106" t="s">
        <v>563</v>
      </c>
      <c r="E106" t="s">
        <v>564</v>
      </c>
    </row>
    <row r="107" spans="1:5" x14ac:dyDescent="0.25">
      <c r="A107">
        <v>15000063</v>
      </c>
      <c r="B107" t="s">
        <v>566</v>
      </c>
      <c r="C107" t="s">
        <v>565</v>
      </c>
      <c r="D107" t="s">
        <v>565</v>
      </c>
      <c r="E107" t="s">
        <v>566</v>
      </c>
    </row>
    <row r="108" spans="1:5" x14ac:dyDescent="0.25">
      <c r="A108">
        <v>15000071</v>
      </c>
      <c r="B108" t="s">
        <v>568</v>
      </c>
      <c r="C108" t="s">
        <v>567</v>
      </c>
      <c r="D108" t="s">
        <v>567</v>
      </c>
      <c r="E108" t="s">
        <v>568</v>
      </c>
    </row>
    <row r="109" spans="1:5" x14ac:dyDescent="0.25">
      <c r="A109">
        <v>15000072</v>
      </c>
      <c r="B109" t="s">
        <v>570</v>
      </c>
      <c r="C109" t="s">
        <v>569</v>
      </c>
      <c r="D109" t="s">
        <v>569</v>
      </c>
      <c r="E109" t="s">
        <v>570</v>
      </c>
    </row>
    <row r="110" spans="1:5" x14ac:dyDescent="0.25">
      <c r="A110">
        <v>15000073</v>
      </c>
      <c r="B110" t="s">
        <v>572</v>
      </c>
      <c r="C110" t="s">
        <v>571</v>
      </c>
      <c r="D110" t="s">
        <v>571</v>
      </c>
      <c r="E110" t="s">
        <v>572</v>
      </c>
    </row>
    <row r="111" spans="1:5" x14ac:dyDescent="0.25">
      <c r="A111">
        <v>15000081</v>
      </c>
      <c r="B111" t="s">
        <v>574</v>
      </c>
      <c r="C111" t="s">
        <v>573</v>
      </c>
      <c r="D111" t="s">
        <v>573</v>
      </c>
      <c r="E111" t="s">
        <v>574</v>
      </c>
    </row>
    <row r="112" spans="1:5" x14ac:dyDescent="0.25">
      <c r="A112">
        <v>15000082</v>
      </c>
      <c r="B112" t="s">
        <v>576</v>
      </c>
      <c r="C112" t="s">
        <v>575</v>
      </c>
      <c r="D112" t="s">
        <v>575</v>
      </c>
      <c r="E112" t="s">
        <v>576</v>
      </c>
    </row>
    <row r="113" spans="1:5" x14ac:dyDescent="0.25">
      <c r="A113">
        <v>15000083</v>
      </c>
      <c r="B113" t="s">
        <v>578</v>
      </c>
      <c r="C113" t="s">
        <v>577</v>
      </c>
      <c r="D113" t="s">
        <v>577</v>
      </c>
      <c r="E113" t="s">
        <v>578</v>
      </c>
    </row>
    <row r="114" spans="1:5" x14ac:dyDescent="0.25">
      <c r="A114">
        <v>15000091</v>
      </c>
      <c r="B114" t="s">
        <v>580</v>
      </c>
      <c r="C114" t="s">
        <v>579</v>
      </c>
      <c r="D114" t="s">
        <v>579</v>
      </c>
      <c r="E114" t="s">
        <v>580</v>
      </c>
    </row>
    <row r="115" spans="1:5" x14ac:dyDescent="0.25">
      <c r="A115">
        <v>15000092</v>
      </c>
      <c r="B115" t="s">
        <v>581</v>
      </c>
      <c r="C115" t="s">
        <v>581</v>
      </c>
      <c r="D115" t="s">
        <v>581</v>
      </c>
      <c r="E115" t="s">
        <v>581</v>
      </c>
    </row>
    <row r="116" spans="1:5" x14ac:dyDescent="0.25">
      <c r="A116">
        <v>15000093</v>
      </c>
      <c r="B116" t="s">
        <v>583</v>
      </c>
      <c r="C116" t="s">
        <v>582</v>
      </c>
      <c r="D116" t="s">
        <v>582</v>
      </c>
      <c r="E116" t="s">
        <v>583</v>
      </c>
    </row>
    <row r="117" spans="1:5" x14ac:dyDescent="0.25">
      <c r="A117">
        <v>15000101</v>
      </c>
      <c r="B117" t="s">
        <v>585</v>
      </c>
      <c r="C117" t="s">
        <v>584</v>
      </c>
      <c r="D117" t="s">
        <v>584</v>
      </c>
      <c r="E117" t="s">
        <v>585</v>
      </c>
    </row>
    <row r="118" spans="1:5" x14ac:dyDescent="0.25">
      <c r="A118">
        <v>15000102</v>
      </c>
      <c r="B118" t="s">
        <v>587</v>
      </c>
      <c r="C118" t="s">
        <v>586</v>
      </c>
      <c r="D118" t="s">
        <v>586</v>
      </c>
      <c r="E118" t="s">
        <v>587</v>
      </c>
    </row>
    <row r="119" spans="1:5" x14ac:dyDescent="0.25">
      <c r="A119">
        <v>15000103</v>
      </c>
      <c r="B119" t="s">
        <v>589</v>
      </c>
      <c r="C119" t="s">
        <v>588</v>
      </c>
      <c r="D119" t="s">
        <v>588</v>
      </c>
      <c r="E119" t="s">
        <v>589</v>
      </c>
    </row>
    <row r="120" spans="1:5" x14ac:dyDescent="0.25">
      <c r="A120">
        <v>15000111</v>
      </c>
      <c r="B120" t="s">
        <v>591</v>
      </c>
      <c r="C120" t="s">
        <v>590</v>
      </c>
      <c r="D120" t="s">
        <v>590</v>
      </c>
      <c r="E120" t="s">
        <v>591</v>
      </c>
    </row>
    <row r="121" spans="1:5" x14ac:dyDescent="0.25">
      <c r="A121">
        <v>15000112</v>
      </c>
      <c r="B121" t="s">
        <v>593</v>
      </c>
      <c r="C121" t="s">
        <v>592</v>
      </c>
      <c r="D121" t="s">
        <v>592</v>
      </c>
      <c r="E121" t="s">
        <v>593</v>
      </c>
    </row>
    <row r="122" spans="1:5" x14ac:dyDescent="0.25">
      <c r="A122">
        <v>15000113</v>
      </c>
      <c r="B122" t="s">
        <v>595</v>
      </c>
      <c r="C122" t="s">
        <v>594</v>
      </c>
      <c r="D122" t="s">
        <v>594</v>
      </c>
      <c r="E122" t="s">
        <v>595</v>
      </c>
    </row>
    <row r="123" spans="1:5" x14ac:dyDescent="0.25">
      <c r="A123">
        <v>15000121</v>
      </c>
      <c r="B123" t="s">
        <v>597</v>
      </c>
      <c r="C123" t="s">
        <v>596</v>
      </c>
      <c r="D123" t="s">
        <v>596</v>
      </c>
      <c r="E123" t="s">
        <v>597</v>
      </c>
    </row>
    <row r="124" spans="1:5" x14ac:dyDescent="0.25">
      <c r="A124">
        <v>15000122</v>
      </c>
      <c r="B124" t="s">
        <v>599</v>
      </c>
      <c r="C124" t="s">
        <v>598</v>
      </c>
      <c r="D124" t="s">
        <v>598</v>
      </c>
      <c r="E124" t="s">
        <v>599</v>
      </c>
    </row>
    <row r="125" spans="1:5" x14ac:dyDescent="0.25">
      <c r="A125">
        <v>15000123</v>
      </c>
      <c r="B125" t="s">
        <v>601</v>
      </c>
      <c r="C125" t="s">
        <v>600</v>
      </c>
      <c r="D125" t="s">
        <v>600</v>
      </c>
      <c r="E125" t="s">
        <v>601</v>
      </c>
    </row>
    <row r="126" spans="1:5" x14ac:dyDescent="0.25">
      <c r="A126">
        <v>15000131</v>
      </c>
      <c r="B126" t="s">
        <v>603</v>
      </c>
      <c r="C126" t="s">
        <v>602</v>
      </c>
      <c r="D126" t="s">
        <v>602</v>
      </c>
      <c r="E126" t="s">
        <v>603</v>
      </c>
    </row>
    <row r="127" spans="1:5" x14ac:dyDescent="0.25">
      <c r="A127">
        <v>15000132</v>
      </c>
      <c r="B127" t="s">
        <v>605</v>
      </c>
      <c r="C127" t="s">
        <v>604</v>
      </c>
      <c r="D127" t="s">
        <v>604</v>
      </c>
      <c r="E127" t="s">
        <v>605</v>
      </c>
    </row>
    <row r="128" spans="1:5" x14ac:dyDescent="0.25">
      <c r="A128">
        <v>15000133</v>
      </c>
      <c r="B128" t="s">
        <v>607</v>
      </c>
      <c r="C128" t="s">
        <v>606</v>
      </c>
      <c r="D128" t="s">
        <v>606</v>
      </c>
      <c r="E128" t="s">
        <v>607</v>
      </c>
    </row>
    <row r="129" spans="1:5" x14ac:dyDescent="0.25">
      <c r="A129">
        <v>15000141</v>
      </c>
      <c r="B129" t="s">
        <v>609</v>
      </c>
      <c r="C129" t="s">
        <v>608</v>
      </c>
      <c r="D129" t="s">
        <v>608</v>
      </c>
      <c r="E129" t="s">
        <v>609</v>
      </c>
    </row>
    <row r="130" spans="1:5" x14ac:dyDescent="0.25">
      <c r="A130">
        <v>15000142</v>
      </c>
      <c r="B130" t="s">
        <v>611</v>
      </c>
      <c r="C130" t="s">
        <v>610</v>
      </c>
      <c r="D130" t="s">
        <v>610</v>
      </c>
      <c r="E130" t="s">
        <v>611</v>
      </c>
    </row>
    <row r="131" spans="1:5" x14ac:dyDescent="0.25">
      <c r="A131">
        <v>15000143</v>
      </c>
      <c r="B131" t="s">
        <v>613</v>
      </c>
      <c r="C131" t="s">
        <v>612</v>
      </c>
      <c r="D131" t="s">
        <v>612</v>
      </c>
      <c r="E131" t="s">
        <v>613</v>
      </c>
    </row>
    <row r="132" spans="1:5" x14ac:dyDescent="0.25">
      <c r="A132">
        <v>15000151</v>
      </c>
      <c r="B132" t="s">
        <v>615</v>
      </c>
      <c r="C132" t="s">
        <v>614</v>
      </c>
      <c r="D132" t="s">
        <v>614</v>
      </c>
      <c r="E132" t="s">
        <v>615</v>
      </c>
    </row>
    <row r="133" spans="1:5" x14ac:dyDescent="0.25">
      <c r="A133">
        <v>15000152</v>
      </c>
      <c r="B133" t="s">
        <v>617</v>
      </c>
      <c r="C133" t="s">
        <v>616</v>
      </c>
      <c r="D133" t="s">
        <v>616</v>
      </c>
      <c r="E133" t="s">
        <v>617</v>
      </c>
    </row>
    <row r="134" spans="1:5" x14ac:dyDescent="0.25">
      <c r="A134">
        <v>15000153</v>
      </c>
      <c r="B134" t="s">
        <v>619</v>
      </c>
      <c r="C134" t="s">
        <v>618</v>
      </c>
      <c r="D134" t="s">
        <v>618</v>
      </c>
      <c r="E134" t="s">
        <v>619</v>
      </c>
    </row>
    <row r="135" spans="1:5" x14ac:dyDescent="0.25">
      <c r="A135">
        <v>15000161</v>
      </c>
      <c r="B135" t="s">
        <v>621</v>
      </c>
      <c r="C135" t="s">
        <v>620</v>
      </c>
      <c r="D135" t="s">
        <v>620</v>
      </c>
      <c r="E135" t="s">
        <v>621</v>
      </c>
    </row>
    <row r="136" spans="1:5" x14ac:dyDescent="0.25">
      <c r="A136">
        <v>15000162</v>
      </c>
      <c r="B136" t="s">
        <v>623</v>
      </c>
      <c r="C136" t="s">
        <v>622</v>
      </c>
      <c r="D136" t="s">
        <v>622</v>
      </c>
      <c r="E136" t="s">
        <v>623</v>
      </c>
    </row>
    <row r="137" spans="1:5" x14ac:dyDescent="0.25">
      <c r="A137">
        <v>15000163</v>
      </c>
      <c r="B137" t="s">
        <v>625</v>
      </c>
      <c r="C137" t="s">
        <v>624</v>
      </c>
      <c r="D137" t="s">
        <v>624</v>
      </c>
      <c r="E137" t="s">
        <v>625</v>
      </c>
    </row>
    <row r="138" spans="1:5" x14ac:dyDescent="0.25">
      <c r="A138">
        <v>15000164</v>
      </c>
      <c r="B138" t="s">
        <v>626</v>
      </c>
      <c r="C138" t="s">
        <v>596</v>
      </c>
      <c r="D138" t="s">
        <v>596</v>
      </c>
      <c r="E138" t="s">
        <v>626</v>
      </c>
    </row>
    <row r="139" spans="1:5" x14ac:dyDescent="0.25">
      <c r="A139">
        <v>15000165</v>
      </c>
      <c r="B139" t="s">
        <v>628</v>
      </c>
      <c r="C139" t="s">
        <v>627</v>
      </c>
      <c r="D139" t="s">
        <v>627</v>
      </c>
      <c r="E139" t="s">
        <v>628</v>
      </c>
    </row>
    <row r="140" spans="1:5" x14ac:dyDescent="0.25">
      <c r="A140">
        <v>15000166</v>
      </c>
      <c r="B140" t="s">
        <v>629</v>
      </c>
      <c r="C140" t="s">
        <v>600</v>
      </c>
      <c r="D140" t="s">
        <v>600</v>
      </c>
      <c r="E140" t="s">
        <v>629</v>
      </c>
    </row>
    <row r="141" spans="1:5" x14ac:dyDescent="0.25">
      <c r="A141">
        <v>21000001</v>
      </c>
      <c r="B141" t="s">
        <v>630</v>
      </c>
      <c r="C141" t="s">
        <v>630</v>
      </c>
      <c r="D141" t="s">
        <v>630</v>
      </c>
      <c r="E141" t="s">
        <v>630</v>
      </c>
    </row>
    <row r="142" spans="1:5" x14ac:dyDescent="0.25">
      <c r="A142">
        <v>21000002</v>
      </c>
      <c r="B142" t="s">
        <v>631</v>
      </c>
      <c r="C142" t="s">
        <v>631</v>
      </c>
      <c r="D142" t="s">
        <v>631</v>
      </c>
      <c r="E142" t="s">
        <v>631</v>
      </c>
    </row>
    <row r="143" spans="1:5" x14ac:dyDescent="0.25">
      <c r="A143">
        <v>21000003</v>
      </c>
      <c r="B143" t="s">
        <v>632</v>
      </c>
      <c r="C143" t="s">
        <v>632</v>
      </c>
      <c r="D143" t="s">
        <v>632</v>
      </c>
      <c r="E143" t="s">
        <v>632</v>
      </c>
    </row>
    <row r="144" spans="1:5" x14ac:dyDescent="0.25">
      <c r="A144">
        <v>21000004</v>
      </c>
      <c r="B144" t="s">
        <v>634</v>
      </c>
      <c r="C144" t="s">
        <v>633</v>
      </c>
      <c r="D144" t="s">
        <v>633</v>
      </c>
      <c r="E144" t="s">
        <v>634</v>
      </c>
    </row>
    <row r="145" spans="1:5" x14ac:dyDescent="0.25">
      <c r="A145">
        <v>21000005</v>
      </c>
      <c r="B145" t="s">
        <v>635</v>
      </c>
      <c r="C145" t="s">
        <v>635</v>
      </c>
      <c r="D145" t="s">
        <v>635</v>
      </c>
      <c r="E145" t="s">
        <v>635</v>
      </c>
    </row>
    <row r="146" spans="1:5" x14ac:dyDescent="0.25">
      <c r="A146">
        <v>21000006</v>
      </c>
      <c r="B146" t="s">
        <v>634</v>
      </c>
      <c r="C146" t="s">
        <v>633</v>
      </c>
      <c r="D146" t="s">
        <v>633</v>
      </c>
      <c r="E146" t="s">
        <v>634</v>
      </c>
    </row>
    <row r="147" spans="1:5" x14ac:dyDescent="0.25">
      <c r="A147">
        <v>21000007</v>
      </c>
      <c r="B147" t="s">
        <v>636</v>
      </c>
      <c r="C147" t="s">
        <v>636</v>
      </c>
      <c r="D147" t="s">
        <v>636</v>
      </c>
      <c r="E147" t="s">
        <v>636</v>
      </c>
    </row>
    <row r="148" spans="1:5" x14ac:dyDescent="0.25">
      <c r="A148">
        <v>21000008</v>
      </c>
      <c r="B148" t="s">
        <v>637</v>
      </c>
      <c r="C148" t="s">
        <v>637</v>
      </c>
      <c r="D148" t="s">
        <v>637</v>
      </c>
      <c r="E148" t="s">
        <v>637</v>
      </c>
    </row>
    <row r="149" spans="1:5" x14ac:dyDescent="0.25">
      <c r="A149">
        <v>21000009</v>
      </c>
      <c r="B149" t="s">
        <v>638</v>
      </c>
      <c r="C149" t="s">
        <v>638</v>
      </c>
      <c r="D149" t="s">
        <v>638</v>
      </c>
      <c r="E149" t="s">
        <v>638</v>
      </c>
    </row>
    <row r="150" spans="1:5" x14ac:dyDescent="0.25">
      <c r="A150">
        <v>21000010</v>
      </c>
      <c r="B150" t="s">
        <v>639</v>
      </c>
      <c r="C150" t="s">
        <v>639</v>
      </c>
      <c r="D150" t="s">
        <v>639</v>
      </c>
      <c r="E150" t="s">
        <v>639</v>
      </c>
    </row>
    <row r="151" spans="1:5" x14ac:dyDescent="0.25">
      <c r="A151">
        <v>21000011</v>
      </c>
      <c r="B151" t="s">
        <v>640</v>
      </c>
      <c r="C151" t="s">
        <v>640</v>
      </c>
      <c r="D151" t="s">
        <v>640</v>
      </c>
      <c r="E151" t="s">
        <v>640</v>
      </c>
    </row>
    <row r="152" spans="1:5" x14ac:dyDescent="0.25">
      <c r="A152">
        <v>21000012</v>
      </c>
      <c r="B152" t="s">
        <v>641</v>
      </c>
      <c r="C152" t="s">
        <v>641</v>
      </c>
      <c r="D152" t="s">
        <v>641</v>
      </c>
      <c r="E152" t="s">
        <v>641</v>
      </c>
    </row>
    <row r="153" spans="1:5" x14ac:dyDescent="0.25">
      <c r="A153">
        <v>21000013</v>
      </c>
      <c r="B153" t="s">
        <v>643</v>
      </c>
      <c r="C153" t="s">
        <v>642</v>
      </c>
      <c r="D153" t="s">
        <v>642</v>
      </c>
      <c r="E153" t="s">
        <v>643</v>
      </c>
    </row>
    <row r="154" spans="1:5" x14ac:dyDescent="0.25">
      <c r="A154">
        <v>21000014</v>
      </c>
      <c r="B154" t="s">
        <v>644</v>
      </c>
      <c r="C154" t="s">
        <v>644</v>
      </c>
      <c r="D154" t="s">
        <v>644</v>
      </c>
      <c r="E154" t="s">
        <v>644</v>
      </c>
    </row>
    <row r="155" spans="1:5" x14ac:dyDescent="0.25">
      <c r="A155">
        <v>21000015</v>
      </c>
      <c r="B155" t="s">
        <v>645</v>
      </c>
      <c r="C155" t="s">
        <v>645</v>
      </c>
      <c r="D155" t="s">
        <v>645</v>
      </c>
      <c r="E155" t="s">
        <v>645</v>
      </c>
    </row>
    <row r="156" spans="1:5" x14ac:dyDescent="0.25">
      <c r="A156">
        <v>21000016</v>
      </c>
      <c r="B156" t="s">
        <v>646</v>
      </c>
      <c r="C156" t="s">
        <v>646</v>
      </c>
      <c r="D156" t="s">
        <v>646</v>
      </c>
      <c r="E156" t="s">
        <v>646</v>
      </c>
    </row>
    <row r="157" spans="1:5" x14ac:dyDescent="0.25">
      <c r="A157">
        <v>21000017</v>
      </c>
      <c r="B157" t="s">
        <v>647</v>
      </c>
      <c r="C157" t="s">
        <v>647</v>
      </c>
      <c r="D157" t="s">
        <v>647</v>
      </c>
      <c r="E157" t="s">
        <v>647</v>
      </c>
    </row>
    <row r="158" spans="1:5" x14ac:dyDescent="0.25">
      <c r="A158">
        <v>21000018</v>
      </c>
      <c r="B158" t="s">
        <v>648</v>
      </c>
      <c r="C158" t="s">
        <v>648</v>
      </c>
      <c r="D158" t="s">
        <v>648</v>
      </c>
      <c r="E158" t="s">
        <v>648</v>
      </c>
    </row>
    <row r="159" spans="1:5" x14ac:dyDescent="0.25">
      <c r="A159">
        <v>21000019</v>
      </c>
      <c r="B159" t="s">
        <v>649</v>
      </c>
      <c r="C159" t="s">
        <v>649</v>
      </c>
      <c r="D159" t="s">
        <v>649</v>
      </c>
      <c r="E159" t="s">
        <v>649</v>
      </c>
    </row>
    <row r="160" spans="1:5" x14ac:dyDescent="0.25">
      <c r="A160">
        <v>21000020</v>
      </c>
      <c r="B160" t="s">
        <v>650</v>
      </c>
      <c r="C160" t="s">
        <v>650</v>
      </c>
      <c r="D160" t="s">
        <v>650</v>
      </c>
      <c r="E160" t="s">
        <v>650</v>
      </c>
    </row>
    <row r="161" spans="1:5" x14ac:dyDescent="0.25">
      <c r="A161">
        <v>21000021</v>
      </c>
      <c r="B161" t="s">
        <v>651</v>
      </c>
      <c r="C161" t="s">
        <v>651</v>
      </c>
      <c r="D161" t="s">
        <v>651</v>
      </c>
      <c r="E161" t="s">
        <v>651</v>
      </c>
    </row>
    <row r="162" spans="1:5" x14ac:dyDescent="0.25">
      <c r="A162">
        <v>21000022</v>
      </c>
      <c r="B162" t="s">
        <v>640</v>
      </c>
      <c r="C162" t="s">
        <v>640</v>
      </c>
      <c r="D162" t="s">
        <v>640</v>
      </c>
      <c r="E162" t="s">
        <v>640</v>
      </c>
    </row>
    <row r="163" spans="1:5" x14ac:dyDescent="0.25">
      <c r="A163">
        <v>21000023</v>
      </c>
      <c r="B163" t="s">
        <v>652</v>
      </c>
      <c r="C163" t="s">
        <v>652</v>
      </c>
      <c r="D163" t="s">
        <v>652</v>
      </c>
      <c r="E163" t="s">
        <v>652</v>
      </c>
    </row>
    <row r="164" spans="1:5" x14ac:dyDescent="0.25">
      <c r="A164">
        <v>21000024</v>
      </c>
      <c r="B164" t="s">
        <v>653</v>
      </c>
      <c r="C164" t="s">
        <v>653</v>
      </c>
      <c r="D164" t="s">
        <v>653</v>
      </c>
      <c r="E164" t="s">
        <v>653</v>
      </c>
    </row>
    <row r="165" spans="1:5" x14ac:dyDescent="0.25">
      <c r="A165">
        <v>21000025</v>
      </c>
      <c r="B165" t="s">
        <v>654</v>
      </c>
      <c r="C165" t="s">
        <v>654</v>
      </c>
      <c r="D165" t="s">
        <v>654</v>
      </c>
      <c r="E165" t="s">
        <v>654</v>
      </c>
    </row>
    <row r="166" spans="1:5" x14ac:dyDescent="0.25">
      <c r="A166">
        <v>21000026</v>
      </c>
      <c r="B166" t="s">
        <v>655</v>
      </c>
      <c r="C166" t="s">
        <v>655</v>
      </c>
      <c r="D166" t="s">
        <v>655</v>
      </c>
      <c r="E166" t="s">
        <v>655</v>
      </c>
    </row>
    <row r="167" spans="1:5" x14ac:dyDescent="0.25">
      <c r="A167">
        <v>21000027</v>
      </c>
      <c r="B167" t="s">
        <v>656</v>
      </c>
      <c r="C167" t="s">
        <v>656</v>
      </c>
      <c r="D167" t="s">
        <v>656</v>
      </c>
      <c r="E167" t="s">
        <v>656</v>
      </c>
    </row>
    <row r="168" spans="1:5" x14ac:dyDescent="0.25">
      <c r="A168">
        <v>21000028</v>
      </c>
      <c r="B168" t="s">
        <v>657</v>
      </c>
      <c r="C168" t="s">
        <v>657</v>
      </c>
      <c r="D168" t="s">
        <v>657</v>
      </c>
      <c r="E168" t="s">
        <v>657</v>
      </c>
    </row>
    <row r="169" spans="1:5" x14ac:dyDescent="0.25">
      <c r="A169">
        <v>21000029</v>
      </c>
      <c r="B169" t="s">
        <v>658</v>
      </c>
      <c r="C169" t="s">
        <v>658</v>
      </c>
      <c r="D169" t="s">
        <v>658</v>
      </c>
      <c r="E169" t="s">
        <v>658</v>
      </c>
    </row>
    <row r="170" spans="1:5" x14ac:dyDescent="0.25">
      <c r="A170">
        <v>21000030</v>
      </c>
      <c r="B170" t="s">
        <v>659</v>
      </c>
      <c r="C170" t="s">
        <v>659</v>
      </c>
      <c r="D170" t="s">
        <v>659</v>
      </c>
      <c r="E170" t="s">
        <v>659</v>
      </c>
    </row>
    <row r="171" spans="1:5" x14ac:dyDescent="0.25">
      <c r="A171">
        <v>21000034</v>
      </c>
      <c r="B171" t="s">
        <v>660</v>
      </c>
      <c r="C171" t="s">
        <v>660</v>
      </c>
      <c r="D171" t="s">
        <v>660</v>
      </c>
      <c r="E171" t="s">
        <v>660</v>
      </c>
    </row>
    <row r="172" spans="1:5" x14ac:dyDescent="0.25">
      <c r="A172">
        <v>21000035</v>
      </c>
      <c r="B172" t="s">
        <v>661</v>
      </c>
      <c r="C172" t="s">
        <v>661</v>
      </c>
      <c r="D172" t="s">
        <v>661</v>
      </c>
      <c r="E172" t="s">
        <v>661</v>
      </c>
    </row>
    <row r="173" spans="1:5" x14ac:dyDescent="0.25">
      <c r="A173">
        <v>21000036</v>
      </c>
      <c r="B173" t="s">
        <v>662</v>
      </c>
      <c r="C173" t="s">
        <v>662</v>
      </c>
      <c r="D173" t="s">
        <v>662</v>
      </c>
      <c r="E173" t="s">
        <v>662</v>
      </c>
    </row>
    <row r="174" spans="1:5" x14ac:dyDescent="0.25">
      <c r="A174">
        <v>21000037</v>
      </c>
      <c r="B174" t="s">
        <v>663</v>
      </c>
      <c r="C174" t="s">
        <v>663</v>
      </c>
      <c r="D174" t="s">
        <v>663</v>
      </c>
      <c r="E174" t="s">
        <v>663</v>
      </c>
    </row>
    <row r="175" spans="1:5" x14ac:dyDescent="0.25">
      <c r="A175">
        <v>21000038</v>
      </c>
      <c r="B175" t="s">
        <v>664</v>
      </c>
      <c r="C175" t="s">
        <v>664</v>
      </c>
      <c r="D175" t="s">
        <v>664</v>
      </c>
      <c r="E175" t="s">
        <v>664</v>
      </c>
    </row>
    <row r="176" spans="1:5" x14ac:dyDescent="0.25">
      <c r="A176">
        <v>21000041</v>
      </c>
      <c r="B176" t="s">
        <v>665</v>
      </c>
      <c r="C176" t="s">
        <v>665</v>
      </c>
      <c r="D176" t="s">
        <v>665</v>
      </c>
      <c r="E176" t="s">
        <v>665</v>
      </c>
    </row>
    <row r="177" spans="1:5" x14ac:dyDescent="0.25">
      <c r="A177">
        <v>21000042</v>
      </c>
      <c r="B177" t="s">
        <v>666</v>
      </c>
      <c r="C177" t="s">
        <v>666</v>
      </c>
      <c r="D177" t="s">
        <v>666</v>
      </c>
      <c r="E177" t="s">
        <v>666</v>
      </c>
    </row>
    <row r="178" spans="1:5" x14ac:dyDescent="0.25">
      <c r="A178">
        <v>21000043</v>
      </c>
      <c r="B178" t="s">
        <v>667</v>
      </c>
      <c r="C178" t="s">
        <v>667</v>
      </c>
      <c r="D178" t="s">
        <v>667</v>
      </c>
      <c r="E178" t="s">
        <v>667</v>
      </c>
    </row>
    <row r="179" spans="1:5" x14ac:dyDescent="0.25">
      <c r="A179">
        <v>21000044</v>
      </c>
      <c r="B179" t="s">
        <v>668</v>
      </c>
      <c r="C179" t="s">
        <v>668</v>
      </c>
      <c r="D179" t="s">
        <v>668</v>
      </c>
      <c r="E179" t="s">
        <v>668</v>
      </c>
    </row>
    <row r="180" spans="1:5" x14ac:dyDescent="0.25">
      <c r="A180">
        <v>21000045</v>
      </c>
      <c r="B180" t="s">
        <v>669</v>
      </c>
      <c r="C180" t="s">
        <v>669</v>
      </c>
      <c r="D180" t="s">
        <v>669</v>
      </c>
      <c r="E180" t="s">
        <v>669</v>
      </c>
    </row>
    <row r="181" spans="1:5" x14ac:dyDescent="0.25">
      <c r="A181">
        <v>21000046</v>
      </c>
      <c r="B181" t="s">
        <v>670</v>
      </c>
      <c r="C181" t="s">
        <v>670</v>
      </c>
      <c r="D181" t="s">
        <v>670</v>
      </c>
      <c r="E181" t="s">
        <v>670</v>
      </c>
    </row>
    <row r="182" spans="1:5" x14ac:dyDescent="0.25">
      <c r="A182">
        <v>21000047</v>
      </c>
      <c r="B182" t="s">
        <v>671</v>
      </c>
      <c r="C182" t="s">
        <v>671</v>
      </c>
      <c r="D182" t="s">
        <v>671</v>
      </c>
      <c r="E182" t="s">
        <v>671</v>
      </c>
    </row>
    <row r="183" spans="1:5" x14ac:dyDescent="0.25">
      <c r="A183">
        <v>21000048</v>
      </c>
      <c r="B183" t="s">
        <v>672</v>
      </c>
      <c r="C183" t="s">
        <v>672</v>
      </c>
      <c r="D183" t="s">
        <v>672</v>
      </c>
      <c r="E183" t="s">
        <v>672</v>
      </c>
    </row>
    <row r="184" spans="1:5" x14ac:dyDescent="0.25">
      <c r="A184">
        <v>21000049</v>
      </c>
      <c r="B184" t="s">
        <v>673</v>
      </c>
      <c r="C184" t="s">
        <v>673</v>
      </c>
      <c r="D184" t="s">
        <v>673</v>
      </c>
      <c r="E184" t="s">
        <v>673</v>
      </c>
    </row>
    <row r="185" spans="1:5" x14ac:dyDescent="0.25">
      <c r="A185">
        <v>21000050</v>
      </c>
      <c r="B185" t="s">
        <v>674</v>
      </c>
      <c r="C185" t="s">
        <v>674</v>
      </c>
      <c r="D185" t="s">
        <v>674</v>
      </c>
      <c r="E185" t="s">
        <v>674</v>
      </c>
    </row>
    <row r="186" spans="1:5" x14ac:dyDescent="0.25">
      <c r="A186">
        <v>21000051</v>
      </c>
      <c r="B186" t="s">
        <v>676</v>
      </c>
      <c r="C186" t="s">
        <v>675</v>
      </c>
      <c r="D186" t="s">
        <v>675</v>
      </c>
      <c r="E186" t="s">
        <v>676</v>
      </c>
    </row>
    <row r="187" spans="1:5" x14ac:dyDescent="0.25">
      <c r="A187">
        <v>21000053</v>
      </c>
      <c r="B187" t="s">
        <v>677</v>
      </c>
      <c r="C187" t="s">
        <v>677</v>
      </c>
      <c r="D187" t="s">
        <v>677</v>
      </c>
      <c r="E187" t="s">
        <v>677</v>
      </c>
    </row>
    <row r="188" spans="1:5" x14ac:dyDescent="0.25">
      <c r="A188">
        <v>21000054</v>
      </c>
      <c r="B188" t="s">
        <v>678</v>
      </c>
      <c r="C188" t="s">
        <v>678</v>
      </c>
      <c r="D188" t="s">
        <v>678</v>
      </c>
      <c r="E188" t="s">
        <v>678</v>
      </c>
    </row>
    <row r="189" spans="1:5" x14ac:dyDescent="0.25">
      <c r="A189">
        <v>21000055</v>
      </c>
      <c r="B189" t="s">
        <v>679</v>
      </c>
      <c r="C189" t="s">
        <v>679</v>
      </c>
      <c r="D189" t="s">
        <v>679</v>
      </c>
      <c r="E189" t="s">
        <v>679</v>
      </c>
    </row>
    <row r="190" spans="1:5" x14ac:dyDescent="0.25">
      <c r="A190">
        <v>21000056</v>
      </c>
      <c r="B190" t="s">
        <v>654</v>
      </c>
      <c r="C190" t="s">
        <v>654</v>
      </c>
      <c r="D190" t="s">
        <v>654</v>
      </c>
      <c r="E190" t="s">
        <v>654</v>
      </c>
    </row>
    <row r="191" spans="1:5" x14ac:dyDescent="0.25">
      <c r="A191">
        <v>21000057</v>
      </c>
      <c r="B191" t="s">
        <v>681</v>
      </c>
      <c r="C191" t="s">
        <v>680</v>
      </c>
      <c r="D191" t="s">
        <v>680</v>
      </c>
      <c r="E191" t="s">
        <v>681</v>
      </c>
    </row>
    <row r="192" spans="1:5" x14ac:dyDescent="0.25">
      <c r="A192">
        <v>21000058</v>
      </c>
      <c r="B192" t="s">
        <v>672</v>
      </c>
      <c r="C192" t="s">
        <v>672</v>
      </c>
      <c r="D192" t="s">
        <v>672</v>
      </c>
      <c r="E192" t="s">
        <v>672</v>
      </c>
    </row>
    <row r="193" spans="1:5" x14ac:dyDescent="0.25">
      <c r="A193">
        <v>21000059</v>
      </c>
      <c r="B193" t="s">
        <v>682</v>
      </c>
      <c r="C193" t="s">
        <v>682</v>
      </c>
      <c r="D193" t="s">
        <v>682</v>
      </c>
      <c r="E193" t="s">
        <v>682</v>
      </c>
    </row>
    <row r="194" spans="1:5" x14ac:dyDescent="0.25">
      <c r="A194">
        <v>21000060</v>
      </c>
      <c r="B194" t="s">
        <v>683</v>
      </c>
      <c r="C194" t="s">
        <v>683</v>
      </c>
      <c r="D194" t="s">
        <v>683</v>
      </c>
      <c r="E194" t="s">
        <v>683</v>
      </c>
    </row>
    <row r="195" spans="1:5" x14ac:dyDescent="0.25">
      <c r="A195">
        <v>21000061</v>
      </c>
      <c r="B195" t="s">
        <v>684</v>
      </c>
      <c r="C195" t="s">
        <v>684</v>
      </c>
      <c r="D195" t="s">
        <v>684</v>
      </c>
      <c r="E195" t="s">
        <v>684</v>
      </c>
    </row>
    <row r="196" spans="1:5" x14ac:dyDescent="0.25">
      <c r="A196">
        <v>21000062</v>
      </c>
      <c r="B196" t="s">
        <v>685</v>
      </c>
      <c r="C196" t="s">
        <v>685</v>
      </c>
      <c r="D196" t="s">
        <v>685</v>
      </c>
      <c r="E196" t="s">
        <v>685</v>
      </c>
    </row>
    <row r="197" spans="1:5" x14ac:dyDescent="0.25">
      <c r="A197">
        <v>21000063</v>
      </c>
      <c r="B197" t="s">
        <v>656</v>
      </c>
      <c r="C197" t="s">
        <v>656</v>
      </c>
      <c r="D197" t="s">
        <v>656</v>
      </c>
      <c r="E197" t="s">
        <v>656</v>
      </c>
    </row>
    <row r="198" spans="1:5" x14ac:dyDescent="0.25">
      <c r="A198">
        <v>21000064</v>
      </c>
      <c r="B198" t="s">
        <v>686</v>
      </c>
      <c r="C198" t="s">
        <v>686</v>
      </c>
      <c r="D198" t="s">
        <v>686</v>
      </c>
      <c r="E198" t="s">
        <v>686</v>
      </c>
    </row>
    <row r="199" spans="1:5" x14ac:dyDescent="0.25">
      <c r="A199">
        <v>21000065</v>
      </c>
      <c r="B199" t="s">
        <v>687</v>
      </c>
      <c r="C199" t="s">
        <v>687</v>
      </c>
      <c r="D199" t="s">
        <v>687</v>
      </c>
      <c r="E199" t="s">
        <v>687</v>
      </c>
    </row>
    <row r="200" spans="1:5" x14ac:dyDescent="0.25">
      <c r="A200">
        <v>21000066</v>
      </c>
      <c r="B200" t="s">
        <v>689</v>
      </c>
      <c r="C200" t="s">
        <v>688</v>
      </c>
      <c r="D200" t="s">
        <v>688</v>
      </c>
      <c r="E200" t="s">
        <v>689</v>
      </c>
    </row>
    <row r="201" spans="1:5" x14ac:dyDescent="0.25">
      <c r="A201">
        <v>21000067</v>
      </c>
      <c r="B201" t="s">
        <v>691</v>
      </c>
      <c r="C201" t="s">
        <v>690</v>
      </c>
      <c r="D201" t="s">
        <v>690</v>
      </c>
      <c r="E201" t="s">
        <v>691</v>
      </c>
    </row>
    <row r="202" spans="1:5" x14ac:dyDescent="0.25">
      <c r="A202">
        <v>21000068</v>
      </c>
      <c r="B202" t="s">
        <v>692</v>
      </c>
      <c r="C202" t="s">
        <v>688</v>
      </c>
      <c r="D202" t="s">
        <v>688</v>
      </c>
      <c r="E202" t="s">
        <v>692</v>
      </c>
    </row>
    <row r="203" spans="1:5" x14ac:dyDescent="0.25">
      <c r="A203">
        <v>21000069</v>
      </c>
      <c r="B203" t="s">
        <v>693</v>
      </c>
      <c r="C203" t="s">
        <v>688</v>
      </c>
      <c r="D203" t="s">
        <v>688</v>
      </c>
      <c r="E203" t="s">
        <v>693</v>
      </c>
    </row>
    <row r="204" spans="1:5" x14ac:dyDescent="0.25">
      <c r="A204">
        <v>21000070</v>
      </c>
      <c r="B204" t="s">
        <v>694</v>
      </c>
      <c r="C204" t="s">
        <v>694</v>
      </c>
      <c r="D204" t="s">
        <v>694</v>
      </c>
      <c r="E204" t="s">
        <v>694</v>
      </c>
    </row>
    <row r="205" spans="1:5" x14ac:dyDescent="0.25">
      <c r="A205">
        <v>21000071</v>
      </c>
      <c r="B205" t="s">
        <v>695</v>
      </c>
      <c r="C205" t="s">
        <v>695</v>
      </c>
      <c r="D205" t="s">
        <v>695</v>
      </c>
      <c r="E205" t="s">
        <v>695</v>
      </c>
    </row>
    <row r="206" spans="1:5" x14ac:dyDescent="0.25">
      <c r="A206">
        <v>21000072</v>
      </c>
      <c r="B206" t="s">
        <v>696</v>
      </c>
      <c r="C206" t="s">
        <v>696</v>
      </c>
      <c r="D206" t="s">
        <v>696</v>
      </c>
      <c r="E206" t="s">
        <v>696</v>
      </c>
    </row>
    <row r="207" spans="1:5" x14ac:dyDescent="0.25">
      <c r="A207">
        <v>21000073</v>
      </c>
      <c r="B207" t="s">
        <v>697</v>
      </c>
      <c r="C207" t="s">
        <v>697</v>
      </c>
      <c r="D207" t="s">
        <v>697</v>
      </c>
      <c r="E207" t="s">
        <v>697</v>
      </c>
    </row>
    <row r="208" spans="1:5" x14ac:dyDescent="0.25">
      <c r="A208">
        <v>21000074</v>
      </c>
      <c r="B208" t="s">
        <v>698</v>
      </c>
      <c r="C208" t="s">
        <v>698</v>
      </c>
      <c r="D208" t="s">
        <v>698</v>
      </c>
      <c r="E208" t="s">
        <v>698</v>
      </c>
    </row>
    <row r="209" spans="1:5" x14ac:dyDescent="0.25">
      <c r="A209">
        <v>21000077</v>
      </c>
      <c r="B209" t="s">
        <v>700</v>
      </c>
      <c r="C209" t="s">
        <v>699</v>
      </c>
      <c r="D209" t="s">
        <v>699</v>
      </c>
      <c r="E209" t="s">
        <v>700</v>
      </c>
    </row>
    <row r="210" spans="1:5" x14ac:dyDescent="0.25">
      <c r="A210">
        <v>21000078</v>
      </c>
      <c r="B210" t="s">
        <v>15288</v>
      </c>
      <c r="C210" t="s">
        <v>15288</v>
      </c>
      <c r="D210" t="s">
        <v>15288</v>
      </c>
      <c r="E210" t="s">
        <v>15288</v>
      </c>
    </row>
    <row r="211" spans="1:5" x14ac:dyDescent="0.25">
      <c r="A211">
        <v>21000079</v>
      </c>
      <c r="B211" t="s">
        <v>15289</v>
      </c>
      <c r="C211" t="s">
        <v>15289</v>
      </c>
      <c r="D211" t="s">
        <v>15289</v>
      </c>
      <c r="E211" t="s">
        <v>15289</v>
      </c>
    </row>
    <row r="212" spans="1:5" x14ac:dyDescent="0.25">
      <c r="A212">
        <v>21500001</v>
      </c>
      <c r="B212" t="s">
        <v>701</v>
      </c>
      <c r="C212" t="s">
        <v>701</v>
      </c>
      <c r="D212" t="s">
        <v>701</v>
      </c>
      <c r="E212" t="s">
        <v>701</v>
      </c>
    </row>
    <row r="213" spans="1:5" x14ac:dyDescent="0.25">
      <c r="A213">
        <v>21500002</v>
      </c>
      <c r="B213" t="s">
        <v>702</v>
      </c>
      <c r="C213" t="s">
        <v>702</v>
      </c>
      <c r="D213" t="s">
        <v>702</v>
      </c>
      <c r="E213" t="s">
        <v>702</v>
      </c>
    </row>
    <row r="214" spans="1:5" x14ac:dyDescent="0.25">
      <c r="A214">
        <v>21500003</v>
      </c>
      <c r="B214" t="s">
        <v>703</v>
      </c>
      <c r="C214" t="s">
        <v>703</v>
      </c>
      <c r="D214" t="s">
        <v>703</v>
      </c>
      <c r="E214" t="s">
        <v>703</v>
      </c>
    </row>
    <row r="215" spans="1:5" x14ac:dyDescent="0.25">
      <c r="A215">
        <v>21500004</v>
      </c>
      <c r="B215" t="s">
        <v>704</v>
      </c>
      <c r="C215" t="s">
        <v>704</v>
      </c>
      <c r="D215" t="s">
        <v>704</v>
      </c>
      <c r="E215" t="s">
        <v>704</v>
      </c>
    </row>
    <row r="216" spans="1:5" x14ac:dyDescent="0.25">
      <c r="A216">
        <v>23000001</v>
      </c>
      <c r="B216" t="s">
        <v>706</v>
      </c>
      <c r="C216" t="s">
        <v>705</v>
      </c>
      <c r="D216" t="s">
        <v>705</v>
      </c>
      <c r="E216" t="s">
        <v>706</v>
      </c>
    </row>
    <row r="217" spans="1:5" x14ac:dyDescent="0.25">
      <c r="A217">
        <v>23000002</v>
      </c>
      <c r="B217" t="s">
        <v>708</v>
      </c>
      <c r="C217" t="s">
        <v>707</v>
      </c>
      <c r="D217" t="s">
        <v>707</v>
      </c>
      <c r="E217" t="s">
        <v>708</v>
      </c>
    </row>
    <row r="218" spans="1:5" x14ac:dyDescent="0.25">
      <c r="A218">
        <v>23000006</v>
      </c>
      <c r="B218" t="s">
        <v>710</v>
      </c>
      <c r="C218" t="s">
        <v>709</v>
      </c>
      <c r="D218" t="s">
        <v>709</v>
      </c>
      <c r="E218" t="s">
        <v>710</v>
      </c>
    </row>
    <row r="219" spans="1:5" x14ac:dyDescent="0.25">
      <c r="A219">
        <v>23000007</v>
      </c>
      <c r="B219" t="s">
        <v>712</v>
      </c>
      <c r="C219" t="s">
        <v>711</v>
      </c>
      <c r="D219" t="s">
        <v>711</v>
      </c>
      <c r="E219" t="s">
        <v>712</v>
      </c>
    </row>
    <row r="220" spans="1:5" x14ac:dyDescent="0.25">
      <c r="A220">
        <v>23000008</v>
      </c>
      <c r="B220" t="s">
        <v>713</v>
      </c>
      <c r="C220" t="s">
        <v>711</v>
      </c>
      <c r="D220" t="s">
        <v>711</v>
      </c>
      <c r="E220" t="s">
        <v>713</v>
      </c>
    </row>
    <row r="221" spans="1:5" x14ac:dyDescent="0.25">
      <c r="A221">
        <v>23000009</v>
      </c>
      <c r="B221" t="s">
        <v>712</v>
      </c>
      <c r="C221" t="s">
        <v>711</v>
      </c>
      <c r="D221" t="s">
        <v>711</v>
      </c>
      <c r="E221" t="s">
        <v>712</v>
      </c>
    </row>
    <row r="222" spans="1:5" x14ac:dyDescent="0.25">
      <c r="A222">
        <v>23000010</v>
      </c>
      <c r="B222" t="s">
        <v>712</v>
      </c>
      <c r="C222" t="s">
        <v>711</v>
      </c>
      <c r="D222" t="s">
        <v>711</v>
      </c>
      <c r="E222" t="s">
        <v>712</v>
      </c>
    </row>
    <row r="223" spans="1:5" x14ac:dyDescent="0.25">
      <c r="A223">
        <v>23000014</v>
      </c>
      <c r="B223" t="s">
        <v>715</v>
      </c>
      <c r="C223" t="s">
        <v>714</v>
      </c>
      <c r="D223" t="s">
        <v>714</v>
      </c>
      <c r="E223" t="s">
        <v>715</v>
      </c>
    </row>
    <row r="224" spans="1:5" x14ac:dyDescent="0.25">
      <c r="A224">
        <v>23000015</v>
      </c>
      <c r="B224" t="s">
        <v>717</v>
      </c>
      <c r="C224" t="s">
        <v>716</v>
      </c>
      <c r="D224" t="s">
        <v>716</v>
      </c>
      <c r="E224" t="s">
        <v>717</v>
      </c>
    </row>
    <row r="225" spans="1:5" x14ac:dyDescent="0.25">
      <c r="A225">
        <v>23000016</v>
      </c>
      <c r="B225" t="s">
        <v>719</v>
      </c>
      <c r="C225" t="s">
        <v>718</v>
      </c>
      <c r="D225" t="s">
        <v>718</v>
      </c>
      <c r="E225" t="s">
        <v>719</v>
      </c>
    </row>
    <row r="226" spans="1:5" x14ac:dyDescent="0.25">
      <c r="A226">
        <v>23000017</v>
      </c>
      <c r="B226" t="s">
        <v>719</v>
      </c>
      <c r="C226" t="s">
        <v>718</v>
      </c>
      <c r="D226" t="s">
        <v>718</v>
      </c>
      <c r="E226" t="s">
        <v>719</v>
      </c>
    </row>
    <row r="227" spans="1:5" x14ac:dyDescent="0.25">
      <c r="A227">
        <v>23000020</v>
      </c>
      <c r="B227" t="s">
        <v>721</v>
      </c>
      <c r="C227" t="s">
        <v>720</v>
      </c>
      <c r="D227" t="s">
        <v>720</v>
      </c>
      <c r="E227" t="s">
        <v>721</v>
      </c>
    </row>
    <row r="228" spans="1:5" x14ac:dyDescent="0.25">
      <c r="A228">
        <v>23000021</v>
      </c>
      <c r="B228" t="s">
        <v>722</v>
      </c>
      <c r="C228" t="s">
        <v>720</v>
      </c>
      <c r="D228" t="s">
        <v>720</v>
      </c>
      <c r="E228" t="s">
        <v>722</v>
      </c>
    </row>
    <row r="229" spans="1:5" x14ac:dyDescent="0.25">
      <c r="A229">
        <v>23000022</v>
      </c>
      <c r="B229" t="s">
        <v>723</v>
      </c>
      <c r="C229" t="s">
        <v>720</v>
      </c>
      <c r="D229" t="s">
        <v>720</v>
      </c>
      <c r="E229" t="s">
        <v>723</v>
      </c>
    </row>
    <row r="230" spans="1:5" x14ac:dyDescent="0.25">
      <c r="A230">
        <v>23000023</v>
      </c>
      <c r="B230" t="s">
        <v>725</v>
      </c>
      <c r="C230" t="s">
        <v>724</v>
      </c>
      <c r="D230" t="s">
        <v>724</v>
      </c>
      <c r="E230" t="s">
        <v>725</v>
      </c>
    </row>
    <row r="231" spans="1:5" x14ac:dyDescent="0.25">
      <c r="A231">
        <v>23000024</v>
      </c>
      <c r="B231" t="s">
        <v>727</v>
      </c>
      <c r="C231" t="s">
        <v>726</v>
      </c>
      <c r="D231" t="s">
        <v>726</v>
      </c>
      <c r="E231" t="s">
        <v>727</v>
      </c>
    </row>
    <row r="232" spans="1:5" x14ac:dyDescent="0.25">
      <c r="A232">
        <v>23000025</v>
      </c>
      <c r="B232" t="s">
        <v>729</v>
      </c>
      <c r="C232" t="s">
        <v>728</v>
      </c>
      <c r="D232" t="s">
        <v>728</v>
      </c>
      <c r="E232" t="s">
        <v>729</v>
      </c>
    </row>
    <row r="233" spans="1:5" x14ac:dyDescent="0.25">
      <c r="A233">
        <v>23000026</v>
      </c>
      <c r="B233" t="s">
        <v>731</v>
      </c>
      <c r="C233" t="s">
        <v>730</v>
      </c>
      <c r="D233" t="s">
        <v>730</v>
      </c>
      <c r="E233" t="s">
        <v>731</v>
      </c>
    </row>
    <row r="234" spans="1:5" x14ac:dyDescent="0.25">
      <c r="A234">
        <v>23000027</v>
      </c>
      <c r="B234" t="s">
        <v>733</v>
      </c>
      <c r="C234" t="s">
        <v>732</v>
      </c>
      <c r="D234" t="s">
        <v>732</v>
      </c>
      <c r="E234" t="s">
        <v>733</v>
      </c>
    </row>
    <row r="235" spans="1:5" x14ac:dyDescent="0.25">
      <c r="A235">
        <v>23000028</v>
      </c>
      <c r="B235" t="s">
        <v>735</v>
      </c>
      <c r="C235" t="s">
        <v>734</v>
      </c>
      <c r="D235" t="s">
        <v>734</v>
      </c>
      <c r="E235" t="s">
        <v>735</v>
      </c>
    </row>
    <row r="236" spans="1:5" x14ac:dyDescent="0.25">
      <c r="A236">
        <v>23000029</v>
      </c>
      <c r="B236" t="s">
        <v>737</v>
      </c>
      <c r="C236" t="s">
        <v>736</v>
      </c>
      <c r="D236" t="s">
        <v>736</v>
      </c>
      <c r="E236" t="s">
        <v>737</v>
      </c>
    </row>
    <row r="237" spans="1:5" x14ac:dyDescent="0.25">
      <c r="A237">
        <v>23000030</v>
      </c>
      <c r="B237" t="s">
        <v>739</v>
      </c>
      <c r="C237" t="s">
        <v>738</v>
      </c>
      <c r="D237" t="s">
        <v>738</v>
      </c>
      <c r="E237" t="s">
        <v>739</v>
      </c>
    </row>
    <row r="238" spans="1:5" x14ac:dyDescent="0.25">
      <c r="A238">
        <v>23000031</v>
      </c>
      <c r="B238" t="s">
        <v>741</v>
      </c>
      <c r="C238" t="s">
        <v>740</v>
      </c>
      <c r="D238" t="s">
        <v>740</v>
      </c>
      <c r="E238" t="s">
        <v>741</v>
      </c>
    </row>
    <row r="239" spans="1:5" x14ac:dyDescent="0.25">
      <c r="A239">
        <v>23000032</v>
      </c>
      <c r="B239" t="s">
        <v>743</v>
      </c>
      <c r="C239" t="s">
        <v>742</v>
      </c>
      <c r="D239" t="s">
        <v>742</v>
      </c>
      <c r="E239" t="s">
        <v>743</v>
      </c>
    </row>
    <row r="240" spans="1:5" x14ac:dyDescent="0.25">
      <c r="A240">
        <v>23000033</v>
      </c>
      <c r="B240" t="s">
        <v>745</v>
      </c>
      <c r="C240" t="s">
        <v>744</v>
      </c>
      <c r="D240" t="s">
        <v>744</v>
      </c>
      <c r="E240" t="s">
        <v>745</v>
      </c>
    </row>
    <row r="241" spans="1:5" x14ac:dyDescent="0.25">
      <c r="A241">
        <v>23000034</v>
      </c>
      <c r="B241" t="s">
        <v>747</v>
      </c>
      <c r="C241" t="s">
        <v>746</v>
      </c>
      <c r="D241" t="s">
        <v>746</v>
      </c>
      <c r="E241" t="s">
        <v>747</v>
      </c>
    </row>
    <row r="242" spans="1:5" x14ac:dyDescent="0.25">
      <c r="A242">
        <v>23000035</v>
      </c>
      <c r="B242" t="s">
        <v>749</v>
      </c>
      <c r="C242" t="s">
        <v>748</v>
      </c>
      <c r="D242" t="s">
        <v>748</v>
      </c>
      <c r="E242" t="s">
        <v>749</v>
      </c>
    </row>
    <row r="243" spans="1:5" x14ac:dyDescent="0.25">
      <c r="A243">
        <v>23000036</v>
      </c>
      <c r="B243" t="s">
        <v>751</v>
      </c>
      <c r="C243" t="s">
        <v>750</v>
      </c>
      <c r="D243" t="s">
        <v>750</v>
      </c>
      <c r="E243" t="s">
        <v>751</v>
      </c>
    </row>
    <row r="244" spans="1:5" x14ac:dyDescent="0.25">
      <c r="A244">
        <v>23000037</v>
      </c>
      <c r="B244" t="s">
        <v>753</v>
      </c>
      <c r="C244" t="s">
        <v>752</v>
      </c>
      <c r="D244" t="s">
        <v>752</v>
      </c>
      <c r="E244" t="s">
        <v>753</v>
      </c>
    </row>
    <row r="245" spans="1:5" x14ac:dyDescent="0.25">
      <c r="A245">
        <v>23000038</v>
      </c>
      <c r="B245" t="s">
        <v>755</v>
      </c>
      <c r="C245" t="s">
        <v>754</v>
      </c>
      <c r="D245" t="s">
        <v>754</v>
      </c>
      <c r="E245" t="s">
        <v>755</v>
      </c>
    </row>
    <row r="246" spans="1:5" x14ac:dyDescent="0.25">
      <c r="A246">
        <v>23000039</v>
      </c>
      <c r="B246" t="s">
        <v>757</v>
      </c>
      <c r="C246" t="s">
        <v>756</v>
      </c>
      <c r="D246" t="s">
        <v>756</v>
      </c>
      <c r="E246" t="s">
        <v>757</v>
      </c>
    </row>
    <row r="247" spans="1:5" x14ac:dyDescent="0.25">
      <c r="A247">
        <v>23000040</v>
      </c>
      <c r="B247" t="s">
        <v>759</v>
      </c>
      <c r="C247" t="s">
        <v>758</v>
      </c>
      <c r="D247" t="s">
        <v>758</v>
      </c>
      <c r="E247" t="s">
        <v>759</v>
      </c>
    </row>
    <row r="248" spans="1:5" x14ac:dyDescent="0.25">
      <c r="A248">
        <v>23000041</v>
      </c>
      <c r="B248" t="s">
        <v>761</v>
      </c>
      <c r="C248" t="s">
        <v>760</v>
      </c>
      <c r="D248" t="s">
        <v>760</v>
      </c>
      <c r="E248" t="s">
        <v>761</v>
      </c>
    </row>
    <row r="249" spans="1:5" x14ac:dyDescent="0.25">
      <c r="A249">
        <v>23000042</v>
      </c>
      <c r="B249" t="s">
        <v>763</v>
      </c>
      <c r="C249" t="s">
        <v>762</v>
      </c>
      <c r="D249" t="s">
        <v>762</v>
      </c>
      <c r="E249" t="s">
        <v>763</v>
      </c>
    </row>
    <row r="250" spans="1:5" x14ac:dyDescent="0.25">
      <c r="A250">
        <v>23000043</v>
      </c>
      <c r="B250" t="s">
        <v>765</v>
      </c>
      <c r="C250" t="s">
        <v>764</v>
      </c>
      <c r="D250" t="s">
        <v>764</v>
      </c>
      <c r="E250" t="s">
        <v>765</v>
      </c>
    </row>
    <row r="251" spans="1:5" x14ac:dyDescent="0.25">
      <c r="A251">
        <v>23000044</v>
      </c>
      <c r="B251" t="s">
        <v>767</v>
      </c>
      <c r="C251" t="s">
        <v>766</v>
      </c>
      <c r="D251" t="s">
        <v>766</v>
      </c>
      <c r="E251" t="s">
        <v>767</v>
      </c>
    </row>
    <row r="252" spans="1:5" x14ac:dyDescent="0.25">
      <c r="A252">
        <v>23000045</v>
      </c>
      <c r="B252" t="s">
        <v>769</v>
      </c>
      <c r="C252" t="s">
        <v>768</v>
      </c>
      <c r="D252" t="s">
        <v>768</v>
      </c>
      <c r="E252" t="s">
        <v>769</v>
      </c>
    </row>
    <row r="253" spans="1:5" x14ac:dyDescent="0.25">
      <c r="A253">
        <v>23000046</v>
      </c>
      <c r="B253" t="s">
        <v>770</v>
      </c>
      <c r="C253" t="s">
        <v>768</v>
      </c>
      <c r="D253" t="s">
        <v>768</v>
      </c>
      <c r="E253" t="s">
        <v>770</v>
      </c>
    </row>
    <row r="254" spans="1:5" x14ac:dyDescent="0.25">
      <c r="A254">
        <v>23000047</v>
      </c>
      <c r="B254" t="s">
        <v>771</v>
      </c>
      <c r="C254" t="s">
        <v>768</v>
      </c>
      <c r="D254" t="s">
        <v>768</v>
      </c>
      <c r="E254" t="s">
        <v>771</v>
      </c>
    </row>
    <row r="255" spans="1:5" x14ac:dyDescent="0.25">
      <c r="A255">
        <v>23000048</v>
      </c>
      <c r="B255" t="s">
        <v>773</v>
      </c>
      <c r="C255" t="s">
        <v>772</v>
      </c>
      <c r="D255" t="s">
        <v>772</v>
      </c>
      <c r="E255" t="s">
        <v>773</v>
      </c>
    </row>
    <row r="256" spans="1:5" x14ac:dyDescent="0.25">
      <c r="A256">
        <v>23000049</v>
      </c>
      <c r="B256" t="s">
        <v>775</v>
      </c>
      <c r="C256" t="s">
        <v>774</v>
      </c>
      <c r="D256" t="s">
        <v>774</v>
      </c>
      <c r="E256" t="s">
        <v>775</v>
      </c>
    </row>
    <row r="257" spans="1:5" x14ac:dyDescent="0.25">
      <c r="A257">
        <v>23000050</v>
      </c>
      <c r="B257" t="s">
        <v>777</v>
      </c>
      <c r="C257" t="s">
        <v>776</v>
      </c>
      <c r="D257" t="s">
        <v>776</v>
      </c>
      <c r="E257" t="s">
        <v>777</v>
      </c>
    </row>
    <row r="258" spans="1:5" x14ac:dyDescent="0.25">
      <c r="A258">
        <v>23000051</v>
      </c>
      <c r="B258" t="s">
        <v>779</v>
      </c>
      <c r="C258" t="s">
        <v>778</v>
      </c>
      <c r="D258" t="s">
        <v>778</v>
      </c>
      <c r="E258" t="s">
        <v>779</v>
      </c>
    </row>
    <row r="259" spans="1:5" x14ac:dyDescent="0.25">
      <c r="A259">
        <v>23000052</v>
      </c>
      <c r="B259" t="s">
        <v>781</v>
      </c>
      <c r="C259" t="s">
        <v>780</v>
      </c>
      <c r="D259" t="s">
        <v>780</v>
      </c>
      <c r="E259" t="s">
        <v>781</v>
      </c>
    </row>
    <row r="260" spans="1:5" x14ac:dyDescent="0.25">
      <c r="A260">
        <v>23000053</v>
      </c>
      <c r="B260" t="s">
        <v>783</v>
      </c>
      <c r="C260" t="s">
        <v>782</v>
      </c>
      <c r="D260" t="s">
        <v>782</v>
      </c>
      <c r="E260" t="s">
        <v>783</v>
      </c>
    </row>
    <row r="261" spans="1:5" x14ac:dyDescent="0.25">
      <c r="A261">
        <v>23000054</v>
      </c>
      <c r="B261" t="s">
        <v>785</v>
      </c>
      <c r="C261" t="s">
        <v>784</v>
      </c>
      <c r="D261" t="s">
        <v>784</v>
      </c>
      <c r="E261" t="s">
        <v>785</v>
      </c>
    </row>
    <row r="262" spans="1:5" x14ac:dyDescent="0.25">
      <c r="A262">
        <v>23000055</v>
      </c>
      <c r="B262" t="s">
        <v>787</v>
      </c>
      <c r="C262" t="s">
        <v>786</v>
      </c>
      <c r="D262" t="s">
        <v>786</v>
      </c>
      <c r="E262" t="s">
        <v>787</v>
      </c>
    </row>
    <row r="263" spans="1:5" x14ac:dyDescent="0.25">
      <c r="A263">
        <v>23000056</v>
      </c>
      <c r="B263" t="s">
        <v>789</v>
      </c>
      <c r="C263" t="s">
        <v>788</v>
      </c>
      <c r="D263" t="s">
        <v>788</v>
      </c>
      <c r="E263" t="s">
        <v>789</v>
      </c>
    </row>
    <row r="264" spans="1:5" x14ac:dyDescent="0.25">
      <c r="A264">
        <v>23000057</v>
      </c>
      <c r="B264" t="s">
        <v>791</v>
      </c>
      <c r="C264" t="s">
        <v>790</v>
      </c>
      <c r="D264" t="s">
        <v>790</v>
      </c>
      <c r="E264" t="s">
        <v>791</v>
      </c>
    </row>
    <row r="265" spans="1:5" x14ac:dyDescent="0.25">
      <c r="A265">
        <v>23000058</v>
      </c>
      <c r="B265" t="s">
        <v>793</v>
      </c>
      <c r="C265" t="s">
        <v>792</v>
      </c>
      <c r="D265" t="s">
        <v>792</v>
      </c>
      <c r="E265" t="s">
        <v>793</v>
      </c>
    </row>
    <row r="266" spans="1:5" x14ac:dyDescent="0.25">
      <c r="A266">
        <v>23000059</v>
      </c>
      <c r="B266" t="s">
        <v>795</v>
      </c>
      <c r="C266" t="s">
        <v>794</v>
      </c>
      <c r="D266" t="s">
        <v>794</v>
      </c>
      <c r="E266" t="s">
        <v>795</v>
      </c>
    </row>
    <row r="267" spans="1:5" x14ac:dyDescent="0.25">
      <c r="A267">
        <v>23000060</v>
      </c>
      <c r="B267" t="s">
        <v>797</v>
      </c>
      <c r="C267" t="s">
        <v>796</v>
      </c>
      <c r="D267" t="s">
        <v>796</v>
      </c>
      <c r="E267" t="s">
        <v>797</v>
      </c>
    </row>
    <row r="268" spans="1:5" x14ac:dyDescent="0.25">
      <c r="A268">
        <v>23000061</v>
      </c>
      <c r="B268" t="s">
        <v>799</v>
      </c>
      <c r="C268" t="s">
        <v>798</v>
      </c>
      <c r="D268" t="s">
        <v>798</v>
      </c>
      <c r="E268" t="s">
        <v>799</v>
      </c>
    </row>
    <row r="269" spans="1:5" x14ac:dyDescent="0.25">
      <c r="A269">
        <v>23000062</v>
      </c>
      <c r="B269" t="s">
        <v>801</v>
      </c>
      <c r="C269" t="s">
        <v>800</v>
      </c>
      <c r="D269" t="s">
        <v>800</v>
      </c>
      <c r="E269" t="s">
        <v>801</v>
      </c>
    </row>
    <row r="270" spans="1:5" x14ac:dyDescent="0.25">
      <c r="A270">
        <v>23000063</v>
      </c>
      <c r="B270" t="s">
        <v>803</v>
      </c>
      <c r="C270" t="s">
        <v>802</v>
      </c>
      <c r="D270" t="s">
        <v>802</v>
      </c>
      <c r="E270" t="s">
        <v>803</v>
      </c>
    </row>
    <row r="271" spans="1:5" x14ac:dyDescent="0.25">
      <c r="A271">
        <v>23000064</v>
      </c>
      <c r="B271" t="s">
        <v>804</v>
      </c>
      <c r="C271" t="s">
        <v>742</v>
      </c>
      <c r="D271" t="s">
        <v>742</v>
      </c>
      <c r="E271" t="s">
        <v>804</v>
      </c>
    </row>
    <row r="272" spans="1:5" x14ac:dyDescent="0.25">
      <c r="A272">
        <v>23000065</v>
      </c>
      <c r="B272" t="s">
        <v>806</v>
      </c>
      <c r="C272" t="s">
        <v>805</v>
      </c>
      <c r="D272" t="s">
        <v>805</v>
      </c>
      <c r="E272" t="s">
        <v>806</v>
      </c>
    </row>
    <row r="273" spans="1:5" x14ac:dyDescent="0.25">
      <c r="A273">
        <v>23000066</v>
      </c>
      <c r="B273" t="s">
        <v>808</v>
      </c>
      <c r="C273" t="s">
        <v>807</v>
      </c>
      <c r="D273" t="s">
        <v>807</v>
      </c>
      <c r="E273" t="s">
        <v>808</v>
      </c>
    </row>
    <row r="274" spans="1:5" x14ac:dyDescent="0.25">
      <c r="A274">
        <v>23000067</v>
      </c>
      <c r="B274" t="s">
        <v>809</v>
      </c>
      <c r="C274" t="s">
        <v>772</v>
      </c>
      <c r="D274" t="s">
        <v>772</v>
      </c>
      <c r="E274" t="s">
        <v>809</v>
      </c>
    </row>
    <row r="275" spans="1:5" x14ac:dyDescent="0.25">
      <c r="A275">
        <v>23000068</v>
      </c>
      <c r="B275" t="s">
        <v>811</v>
      </c>
      <c r="C275" t="s">
        <v>810</v>
      </c>
      <c r="D275" t="s">
        <v>810</v>
      </c>
      <c r="E275" t="s">
        <v>811</v>
      </c>
    </row>
    <row r="276" spans="1:5" x14ac:dyDescent="0.25">
      <c r="A276">
        <v>23000069</v>
      </c>
      <c r="B276" t="s">
        <v>813</v>
      </c>
      <c r="C276" t="s">
        <v>812</v>
      </c>
      <c r="D276" t="s">
        <v>812</v>
      </c>
      <c r="E276" t="s">
        <v>813</v>
      </c>
    </row>
    <row r="277" spans="1:5" x14ac:dyDescent="0.25">
      <c r="A277">
        <v>23000070</v>
      </c>
      <c r="B277" t="s">
        <v>815</v>
      </c>
      <c r="C277" t="s">
        <v>814</v>
      </c>
      <c r="D277" t="s">
        <v>814</v>
      </c>
      <c r="E277" t="s">
        <v>815</v>
      </c>
    </row>
    <row r="278" spans="1:5" x14ac:dyDescent="0.25">
      <c r="A278">
        <v>23000071</v>
      </c>
      <c r="B278" t="s">
        <v>816</v>
      </c>
      <c r="C278" t="s">
        <v>772</v>
      </c>
      <c r="D278" t="s">
        <v>772</v>
      </c>
      <c r="E278" t="s">
        <v>816</v>
      </c>
    </row>
    <row r="279" spans="1:5" x14ac:dyDescent="0.25">
      <c r="A279">
        <v>23000072</v>
      </c>
      <c r="B279" t="s">
        <v>818</v>
      </c>
      <c r="C279" t="s">
        <v>817</v>
      </c>
      <c r="D279" t="s">
        <v>817</v>
      </c>
      <c r="E279" t="s">
        <v>818</v>
      </c>
    </row>
    <row r="280" spans="1:5" x14ac:dyDescent="0.25">
      <c r="A280">
        <v>23000073</v>
      </c>
      <c r="B280" t="s">
        <v>820</v>
      </c>
      <c r="C280" t="s">
        <v>819</v>
      </c>
      <c r="D280" t="s">
        <v>819</v>
      </c>
      <c r="E280" t="s">
        <v>820</v>
      </c>
    </row>
    <row r="281" spans="1:5" x14ac:dyDescent="0.25">
      <c r="A281">
        <v>23000074</v>
      </c>
      <c r="B281" t="s">
        <v>822</v>
      </c>
      <c r="C281" t="s">
        <v>821</v>
      </c>
      <c r="D281" t="s">
        <v>821</v>
      </c>
      <c r="E281" t="s">
        <v>822</v>
      </c>
    </row>
    <row r="282" spans="1:5" x14ac:dyDescent="0.25">
      <c r="A282">
        <v>23000075</v>
      </c>
      <c r="B282" t="s">
        <v>823</v>
      </c>
      <c r="C282" t="s">
        <v>819</v>
      </c>
      <c r="D282" t="s">
        <v>819</v>
      </c>
      <c r="E282" t="s">
        <v>823</v>
      </c>
    </row>
    <row r="283" spans="1:5" x14ac:dyDescent="0.25">
      <c r="A283">
        <v>23000076</v>
      </c>
      <c r="B283" t="s">
        <v>825</v>
      </c>
      <c r="C283" t="s">
        <v>824</v>
      </c>
      <c r="D283" t="s">
        <v>824</v>
      </c>
      <c r="E283" t="s">
        <v>825</v>
      </c>
    </row>
    <row r="284" spans="1:5" x14ac:dyDescent="0.25">
      <c r="A284">
        <v>23000094</v>
      </c>
      <c r="B284" t="s">
        <v>827</v>
      </c>
      <c r="C284" t="s">
        <v>826</v>
      </c>
      <c r="D284" t="s">
        <v>826</v>
      </c>
      <c r="E284" t="s">
        <v>827</v>
      </c>
    </row>
    <row r="285" spans="1:5" x14ac:dyDescent="0.25">
      <c r="A285">
        <v>23000097</v>
      </c>
      <c r="B285" t="s">
        <v>829</v>
      </c>
      <c r="C285" t="s">
        <v>828</v>
      </c>
      <c r="D285" t="s">
        <v>828</v>
      </c>
      <c r="E285" t="s">
        <v>829</v>
      </c>
    </row>
    <row r="286" spans="1:5" x14ac:dyDescent="0.25">
      <c r="A286">
        <v>23000098</v>
      </c>
      <c r="B286" t="s">
        <v>721</v>
      </c>
      <c r="C286" t="s">
        <v>774</v>
      </c>
      <c r="D286" t="s">
        <v>774</v>
      </c>
      <c r="E286" t="s">
        <v>721</v>
      </c>
    </row>
    <row r="287" spans="1:5" x14ac:dyDescent="0.25">
      <c r="A287">
        <v>23000099</v>
      </c>
      <c r="B287" t="s">
        <v>831</v>
      </c>
      <c r="C287" t="s">
        <v>830</v>
      </c>
      <c r="D287" t="s">
        <v>830</v>
      </c>
      <c r="E287" t="s">
        <v>831</v>
      </c>
    </row>
    <row r="288" spans="1:5" x14ac:dyDescent="0.25">
      <c r="A288">
        <v>23000100</v>
      </c>
      <c r="B288" t="s">
        <v>833</v>
      </c>
      <c r="C288" t="s">
        <v>832</v>
      </c>
      <c r="D288" t="s">
        <v>832</v>
      </c>
      <c r="E288" t="s">
        <v>833</v>
      </c>
    </row>
    <row r="289" spans="1:5" x14ac:dyDescent="0.25">
      <c r="A289">
        <v>23000101</v>
      </c>
      <c r="B289" t="s">
        <v>835</v>
      </c>
      <c r="C289" t="s">
        <v>834</v>
      </c>
      <c r="D289" t="s">
        <v>834</v>
      </c>
      <c r="E289" t="s">
        <v>835</v>
      </c>
    </row>
    <row r="290" spans="1:5" x14ac:dyDescent="0.25">
      <c r="A290">
        <v>23000102</v>
      </c>
      <c r="B290" t="s">
        <v>837</v>
      </c>
      <c r="C290" t="s">
        <v>836</v>
      </c>
      <c r="D290" t="s">
        <v>836</v>
      </c>
      <c r="E290" t="s">
        <v>837</v>
      </c>
    </row>
    <row r="291" spans="1:5" x14ac:dyDescent="0.25">
      <c r="A291">
        <v>23000103</v>
      </c>
      <c r="B291" t="s">
        <v>838</v>
      </c>
      <c r="C291" t="s">
        <v>227</v>
      </c>
      <c r="D291" t="s">
        <v>227</v>
      </c>
      <c r="E291" t="s">
        <v>838</v>
      </c>
    </row>
    <row r="292" spans="1:5" x14ac:dyDescent="0.25">
      <c r="A292">
        <v>23000104</v>
      </c>
      <c r="B292" t="s">
        <v>840</v>
      </c>
      <c r="C292" t="s">
        <v>839</v>
      </c>
      <c r="D292" t="s">
        <v>839</v>
      </c>
      <c r="E292" t="s">
        <v>840</v>
      </c>
    </row>
    <row r="293" spans="1:5" x14ac:dyDescent="0.25">
      <c r="A293">
        <v>23000105</v>
      </c>
      <c r="B293" t="s">
        <v>842</v>
      </c>
      <c r="C293" t="s">
        <v>841</v>
      </c>
      <c r="D293" t="s">
        <v>841</v>
      </c>
      <c r="E293" t="s">
        <v>842</v>
      </c>
    </row>
    <row r="294" spans="1:5" x14ac:dyDescent="0.25">
      <c r="A294">
        <v>23000106</v>
      </c>
      <c r="B294" t="s">
        <v>844</v>
      </c>
      <c r="C294" t="s">
        <v>843</v>
      </c>
      <c r="D294" t="s">
        <v>843</v>
      </c>
      <c r="E294" t="s">
        <v>844</v>
      </c>
    </row>
    <row r="295" spans="1:5" x14ac:dyDescent="0.25">
      <c r="A295">
        <v>23000107</v>
      </c>
      <c r="B295" t="s">
        <v>846</v>
      </c>
      <c r="C295" t="s">
        <v>845</v>
      </c>
      <c r="D295" t="s">
        <v>845</v>
      </c>
      <c r="E295" t="s">
        <v>846</v>
      </c>
    </row>
    <row r="296" spans="1:5" x14ac:dyDescent="0.25">
      <c r="A296">
        <v>23000108</v>
      </c>
      <c r="B296" t="s">
        <v>848</v>
      </c>
      <c r="C296" t="s">
        <v>847</v>
      </c>
      <c r="D296" t="s">
        <v>847</v>
      </c>
      <c r="E296" t="s">
        <v>848</v>
      </c>
    </row>
    <row r="297" spans="1:5" x14ac:dyDescent="0.25">
      <c r="A297">
        <v>23000109</v>
      </c>
      <c r="B297" t="s">
        <v>850</v>
      </c>
      <c r="C297" t="s">
        <v>849</v>
      </c>
      <c r="D297" t="s">
        <v>849</v>
      </c>
      <c r="E297" t="s">
        <v>850</v>
      </c>
    </row>
    <row r="298" spans="1:5" x14ac:dyDescent="0.25">
      <c r="A298">
        <v>23000110</v>
      </c>
      <c r="B298" t="s">
        <v>852</v>
      </c>
      <c r="C298" t="s">
        <v>851</v>
      </c>
      <c r="D298" t="s">
        <v>851</v>
      </c>
      <c r="E298" t="s">
        <v>852</v>
      </c>
    </row>
    <row r="299" spans="1:5" x14ac:dyDescent="0.25">
      <c r="A299">
        <v>23000111</v>
      </c>
      <c r="B299" t="s">
        <v>854</v>
      </c>
      <c r="C299" t="s">
        <v>853</v>
      </c>
      <c r="D299" t="s">
        <v>853</v>
      </c>
      <c r="E299" t="s">
        <v>854</v>
      </c>
    </row>
    <row r="300" spans="1:5" x14ac:dyDescent="0.25">
      <c r="A300">
        <v>23000112</v>
      </c>
      <c r="B300" t="s">
        <v>856</v>
      </c>
      <c r="C300" t="s">
        <v>855</v>
      </c>
      <c r="D300" t="s">
        <v>855</v>
      </c>
      <c r="E300" t="s">
        <v>856</v>
      </c>
    </row>
    <row r="301" spans="1:5" x14ac:dyDescent="0.25">
      <c r="A301">
        <v>23000113</v>
      </c>
      <c r="B301" t="s">
        <v>858</v>
      </c>
      <c r="C301" t="s">
        <v>857</v>
      </c>
      <c r="D301" t="s">
        <v>857</v>
      </c>
      <c r="E301" t="s">
        <v>858</v>
      </c>
    </row>
    <row r="302" spans="1:5" x14ac:dyDescent="0.25">
      <c r="A302">
        <v>23000114</v>
      </c>
      <c r="B302" t="s">
        <v>860</v>
      </c>
      <c r="C302" t="s">
        <v>859</v>
      </c>
      <c r="D302" t="s">
        <v>859</v>
      </c>
      <c r="E302" t="s">
        <v>860</v>
      </c>
    </row>
    <row r="303" spans="1:5" x14ac:dyDescent="0.25">
      <c r="A303">
        <v>23000115</v>
      </c>
      <c r="B303" t="s">
        <v>862</v>
      </c>
      <c r="C303" t="s">
        <v>861</v>
      </c>
      <c r="D303" t="s">
        <v>861</v>
      </c>
      <c r="E303" t="s">
        <v>862</v>
      </c>
    </row>
    <row r="304" spans="1:5" x14ac:dyDescent="0.25">
      <c r="A304">
        <v>23000116</v>
      </c>
      <c r="B304" t="s">
        <v>864</v>
      </c>
      <c r="C304" t="s">
        <v>863</v>
      </c>
      <c r="D304" t="s">
        <v>863</v>
      </c>
      <c r="E304" t="s">
        <v>864</v>
      </c>
    </row>
    <row r="305" spans="1:5" x14ac:dyDescent="0.25">
      <c r="A305">
        <v>23000117</v>
      </c>
      <c r="B305" t="s">
        <v>866</v>
      </c>
      <c r="C305" t="s">
        <v>865</v>
      </c>
      <c r="D305" t="s">
        <v>865</v>
      </c>
      <c r="E305" t="s">
        <v>866</v>
      </c>
    </row>
    <row r="306" spans="1:5" x14ac:dyDescent="0.25">
      <c r="A306">
        <v>23000118</v>
      </c>
      <c r="B306" t="s">
        <v>868</v>
      </c>
      <c r="C306" t="s">
        <v>867</v>
      </c>
      <c r="D306" t="s">
        <v>867</v>
      </c>
      <c r="E306" t="s">
        <v>868</v>
      </c>
    </row>
    <row r="307" spans="1:5" x14ac:dyDescent="0.25">
      <c r="A307">
        <v>23000119</v>
      </c>
      <c r="B307" t="s">
        <v>870</v>
      </c>
      <c r="C307" t="s">
        <v>869</v>
      </c>
      <c r="D307" t="s">
        <v>869</v>
      </c>
      <c r="E307" t="s">
        <v>870</v>
      </c>
    </row>
    <row r="308" spans="1:5" x14ac:dyDescent="0.25">
      <c r="A308">
        <v>23000120</v>
      </c>
      <c r="B308" t="s">
        <v>872</v>
      </c>
      <c r="C308" t="s">
        <v>871</v>
      </c>
      <c r="D308" t="s">
        <v>871</v>
      </c>
      <c r="E308" t="s">
        <v>872</v>
      </c>
    </row>
    <row r="309" spans="1:5" x14ac:dyDescent="0.25">
      <c r="A309">
        <v>23000121</v>
      </c>
      <c r="B309" t="s">
        <v>874</v>
      </c>
      <c r="C309" t="s">
        <v>873</v>
      </c>
      <c r="D309" t="s">
        <v>873</v>
      </c>
      <c r="E309" t="s">
        <v>874</v>
      </c>
    </row>
    <row r="310" spans="1:5" x14ac:dyDescent="0.25">
      <c r="A310">
        <v>23000122</v>
      </c>
      <c r="B310" t="s">
        <v>833</v>
      </c>
      <c r="C310" t="s">
        <v>875</v>
      </c>
      <c r="D310" t="s">
        <v>875</v>
      </c>
      <c r="E310" t="s">
        <v>833</v>
      </c>
    </row>
    <row r="311" spans="1:5" x14ac:dyDescent="0.25">
      <c r="A311">
        <v>23000123</v>
      </c>
      <c r="B311" t="s">
        <v>877</v>
      </c>
      <c r="C311" t="s">
        <v>876</v>
      </c>
      <c r="D311" t="s">
        <v>876</v>
      </c>
      <c r="E311" t="s">
        <v>877</v>
      </c>
    </row>
    <row r="312" spans="1:5" x14ac:dyDescent="0.25">
      <c r="A312">
        <v>23000124</v>
      </c>
      <c r="B312" t="s">
        <v>878</v>
      </c>
      <c r="C312" t="s">
        <v>836</v>
      </c>
      <c r="D312" t="s">
        <v>836</v>
      </c>
      <c r="E312" t="s">
        <v>878</v>
      </c>
    </row>
    <row r="313" spans="1:5" x14ac:dyDescent="0.25">
      <c r="A313">
        <v>23000125</v>
      </c>
      <c r="B313" t="s">
        <v>880</v>
      </c>
      <c r="C313" t="s">
        <v>879</v>
      </c>
      <c r="D313" t="s">
        <v>879</v>
      </c>
      <c r="E313" t="s">
        <v>880</v>
      </c>
    </row>
    <row r="314" spans="1:5" x14ac:dyDescent="0.25">
      <c r="A314">
        <v>23000126</v>
      </c>
      <c r="B314" t="s">
        <v>882</v>
      </c>
      <c r="C314" t="s">
        <v>881</v>
      </c>
      <c r="D314" t="s">
        <v>881</v>
      </c>
      <c r="E314" t="s">
        <v>882</v>
      </c>
    </row>
    <row r="315" spans="1:5" x14ac:dyDescent="0.25">
      <c r="A315">
        <v>23000127</v>
      </c>
      <c r="B315" t="s">
        <v>882</v>
      </c>
      <c r="C315" t="s">
        <v>883</v>
      </c>
      <c r="D315" t="s">
        <v>883</v>
      </c>
      <c r="E315" t="s">
        <v>882</v>
      </c>
    </row>
    <row r="316" spans="1:5" x14ac:dyDescent="0.25">
      <c r="A316">
        <v>23000128</v>
      </c>
      <c r="B316" t="s">
        <v>885</v>
      </c>
      <c r="C316" t="s">
        <v>884</v>
      </c>
      <c r="D316" t="s">
        <v>884</v>
      </c>
      <c r="E316" t="s">
        <v>885</v>
      </c>
    </row>
    <row r="317" spans="1:5" x14ac:dyDescent="0.25">
      <c r="A317">
        <v>23000129</v>
      </c>
      <c r="B317" t="s">
        <v>887</v>
      </c>
      <c r="C317" t="s">
        <v>886</v>
      </c>
      <c r="D317" t="s">
        <v>886</v>
      </c>
      <c r="E317" t="s">
        <v>887</v>
      </c>
    </row>
    <row r="318" spans="1:5" x14ac:dyDescent="0.25">
      <c r="A318">
        <v>23000130</v>
      </c>
      <c r="B318" t="s">
        <v>889</v>
      </c>
      <c r="C318" t="s">
        <v>888</v>
      </c>
      <c r="D318" t="s">
        <v>888</v>
      </c>
      <c r="E318" t="s">
        <v>889</v>
      </c>
    </row>
    <row r="319" spans="1:5" x14ac:dyDescent="0.25">
      <c r="A319">
        <v>23000131</v>
      </c>
      <c r="B319" t="s">
        <v>891</v>
      </c>
      <c r="C319" t="s">
        <v>890</v>
      </c>
      <c r="D319" t="s">
        <v>890</v>
      </c>
      <c r="E319" t="s">
        <v>891</v>
      </c>
    </row>
    <row r="320" spans="1:5" x14ac:dyDescent="0.25">
      <c r="A320">
        <v>23000132</v>
      </c>
      <c r="B320" t="s">
        <v>893</v>
      </c>
      <c r="C320" t="s">
        <v>892</v>
      </c>
      <c r="D320" t="s">
        <v>892</v>
      </c>
      <c r="E320" t="s">
        <v>893</v>
      </c>
    </row>
    <row r="321" spans="1:5" x14ac:dyDescent="0.25">
      <c r="A321">
        <v>23000133</v>
      </c>
      <c r="B321" t="s">
        <v>895</v>
      </c>
      <c r="C321" t="s">
        <v>894</v>
      </c>
      <c r="D321" t="s">
        <v>894</v>
      </c>
      <c r="E321" t="s">
        <v>895</v>
      </c>
    </row>
    <row r="322" spans="1:5" x14ac:dyDescent="0.25">
      <c r="A322">
        <v>23000134</v>
      </c>
      <c r="B322" t="s">
        <v>897</v>
      </c>
      <c r="C322" t="s">
        <v>896</v>
      </c>
      <c r="D322" t="s">
        <v>896</v>
      </c>
      <c r="E322" t="s">
        <v>897</v>
      </c>
    </row>
    <row r="323" spans="1:5" x14ac:dyDescent="0.25">
      <c r="A323">
        <v>23000135</v>
      </c>
      <c r="B323" t="s">
        <v>899</v>
      </c>
      <c r="C323" t="s">
        <v>898</v>
      </c>
      <c r="D323" t="s">
        <v>898</v>
      </c>
      <c r="E323" t="s">
        <v>899</v>
      </c>
    </row>
    <row r="324" spans="1:5" x14ac:dyDescent="0.25">
      <c r="A324">
        <v>23000136</v>
      </c>
      <c r="B324" t="s">
        <v>901</v>
      </c>
      <c r="C324" t="s">
        <v>900</v>
      </c>
      <c r="D324" t="s">
        <v>900</v>
      </c>
      <c r="E324" t="s">
        <v>901</v>
      </c>
    </row>
    <row r="325" spans="1:5" x14ac:dyDescent="0.25">
      <c r="A325">
        <v>23000137</v>
      </c>
      <c r="B325" t="s">
        <v>903</v>
      </c>
      <c r="C325" t="s">
        <v>902</v>
      </c>
      <c r="D325" t="s">
        <v>902</v>
      </c>
      <c r="E325" t="s">
        <v>903</v>
      </c>
    </row>
    <row r="326" spans="1:5" x14ac:dyDescent="0.25">
      <c r="A326">
        <v>23000138</v>
      </c>
      <c r="B326" t="s">
        <v>905</v>
      </c>
      <c r="C326" t="s">
        <v>904</v>
      </c>
      <c r="D326" t="s">
        <v>904</v>
      </c>
      <c r="E326" t="s">
        <v>905</v>
      </c>
    </row>
    <row r="327" spans="1:5" x14ac:dyDescent="0.25">
      <c r="A327">
        <v>23000139</v>
      </c>
      <c r="B327" t="s">
        <v>907</v>
      </c>
      <c r="C327" t="s">
        <v>906</v>
      </c>
      <c r="D327" t="s">
        <v>906</v>
      </c>
      <c r="E327" t="s">
        <v>907</v>
      </c>
    </row>
    <row r="328" spans="1:5" x14ac:dyDescent="0.25">
      <c r="A328">
        <v>23000140</v>
      </c>
      <c r="B328" t="s">
        <v>908</v>
      </c>
      <c r="C328" t="s">
        <v>865</v>
      </c>
      <c r="D328" t="s">
        <v>865</v>
      </c>
      <c r="E328" t="s">
        <v>908</v>
      </c>
    </row>
    <row r="329" spans="1:5" x14ac:dyDescent="0.25">
      <c r="A329">
        <v>23000141</v>
      </c>
      <c r="B329" t="s">
        <v>910</v>
      </c>
      <c r="C329" t="s">
        <v>909</v>
      </c>
      <c r="D329" t="s">
        <v>909</v>
      </c>
      <c r="E329" t="s">
        <v>910</v>
      </c>
    </row>
    <row r="330" spans="1:5" x14ac:dyDescent="0.25">
      <c r="A330">
        <v>23000142</v>
      </c>
      <c r="B330" t="s">
        <v>912</v>
      </c>
      <c r="C330" t="s">
        <v>911</v>
      </c>
      <c r="D330" t="s">
        <v>911</v>
      </c>
      <c r="E330" t="s">
        <v>912</v>
      </c>
    </row>
    <row r="331" spans="1:5" x14ac:dyDescent="0.25">
      <c r="A331">
        <v>23000143</v>
      </c>
      <c r="B331" t="s">
        <v>914</v>
      </c>
      <c r="C331" t="s">
        <v>913</v>
      </c>
      <c r="D331" t="s">
        <v>913</v>
      </c>
      <c r="E331" t="s">
        <v>914</v>
      </c>
    </row>
    <row r="332" spans="1:5" x14ac:dyDescent="0.25">
      <c r="A332">
        <v>23000144</v>
      </c>
      <c r="B332" t="s">
        <v>916</v>
      </c>
      <c r="C332" t="s">
        <v>915</v>
      </c>
      <c r="D332" t="s">
        <v>915</v>
      </c>
      <c r="E332" t="s">
        <v>916</v>
      </c>
    </row>
    <row r="333" spans="1:5" x14ac:dyDescent="0.25">
      <c r="A333">
        <v>23000145</v>
      </c>
      <c r="B333" t="s">
        <v>918</v>
      </c>
      <c r="C333" t="s">
        <v>917</v>
      </c>
      <c r="D333" t="s">
        <v>917</v>
      </c>
      <c r="E333" t="s">
        <v>918</v>
      </c>
    </row>
    <row r="334" spans="1:5" x14ac:dyDescent="0.25">
      <c r="A334">
        <v>23000146</v>
      </c>
      <c r="B334" t="s">
        <v>920</v>
      </c>
      <c r="C334" t="s">
        <v>919</v>
      </c>
      <c r="D334" t="s">
        <v>919</v>
      </c>
      <c r="E334" t="s">
        <v>920</v>
      </c>
    </row>
    <row r="335" spans="1:5" x14ac:dyDescent="0.25">
      <c r="A335">
        <v>23000147</v>
      </c>
      <c r="B335" t="s">
        <v>922</v>
      </c>
      <c r="C335" t="s">
        <v>921</v>
      </c>
      <c r="D335" t="s">
        <v>921</v>
      </c>
      <c r="E335" t="s">
        <v>922</v>
      </c>
    </row>
    <row r="336" spans="1:5" x14ac:dyDescent="0.25">
      <c r="A336">
        <v>23000148</v>
      </c>
      <c r="B336" t="s">
        <v>924</v>
      </c>
      <c r="C336" t="s">
        <v>923</v>
      </c>
      <c r="D336" t="s">
        <v>923</v>
      </c>
      <c r="E336" t="s">
        <v>924</v>
      </c>
    </row>
    <row r="337" spans="1:5" x14ac:dyDescent="0.25">
      <c r="A337">
        <v>23000149</v>
      </c>
      <c r="B337" t="s">
        <v>925</v>
      </c>
      <c r="C337" t="s">
        <v>836</v>
      </c>
      <c r="D337" t="s">
        <v>836</v>
      </c>
      <c r="E337" t="s">
        <v>925</v>
      </c>
    </row>
    <row r="338" spans="1:5" x14ac:dyDescent="0.25">
      <c r="A338">
        <v>23000150</v>
      </c>
      <c r="B338" t="s">
        <v>831</v>
      </c>
      <c r="C338" t="s">
        <v>830</v>
      </c>
      <c r="D338" t="s">
        <v>830</v>
      </c>
      <c r="E338" t="s">
        <v>831</v>
      </c>
    </row>
    <row r="339" spans="1:5" x14ac:dyDescent="0.25">
      <c r="A339">
        <v>23000151</v>
      </c>
      <c r="B339" t="s">
        <v>927</v>
      </c>
      <c r="C339" t="s">
        <v>926</v>
      </c>
      <c r="D339" t="s">
        <v>926</v>
      </c>
      <c r="E339" t="s">
        <v>927</v>
      </c>
    </row>
    <row r="340" spans="1:5" x14ac:dyDescent="0.25">
      <c r="A340">
        <v>23000152</v>
      </c>
      <c r="B340" t="s">
        <v>929</v>
      </c>
      <c r="C340" t="s">
        <v>928</v>
      </c>
      <c r="D340" t="s">
        <v>928</v>
      </c>
      <c r="E340" t="s">
        <v>929</v>
      </c>
    </row>
    <row r="341" spans="1:5" x14ac:dyDescent="0.25">
      <c r="A341">
        <v>23000153</v>
      </c>
      <c r="B341" t="s">
        <v>931</v>
      </c>
      <c r="C341" t="s">
        <v>930</v>
      </c>
      <c r="D341" t="s">
        <v>930</v>
      </c>
      <c r="E341" t="s">
        <v>931</v>
      </c>
    </row>
    <row r="342" spans="1:5" x14ac:dyDescent="0.25">
      <c r="A342">
        <v>23000154</v>
      </c>
      <c r="B342" t="s">
        <v>933</v>
      </c>
      <c r="C342" t="s">
        <v>932</v>
      </c>
      <c r="D342" t="s">
        <v>932</v>
      </c>
      <c r="E342" t="s">
        <v>933</v>
      </c>
    </row>
    <row r="343" spans="1:5" x14ac:dyDescent="0.25">
      <c r="A343">
        <v>23000155</v>
      </c>
      <c r="B343" t="s">
        <v>935</v>
      </c>
      <c r="C343" t="s">
        <v>934</v>
      </c>
      <c r="D343" t="s">
        <v>934</v>
      </c>
      <c r="E343" t="s">
        <v>935</v>
      </c>
    </row>
    <row r="344" spans="1:5" x14ac:dyDescent="0.25">
      <c r="A344">
        <v>23000156</v>
      </c>
      <c r="B344" t="s">
        <v>831</v>
      </c>
      <c r="C344" t="s">
        <v>830</v>
      </c>
      <c r="D344" t="s">
        <v>830</v>
      </c>
      <c r="E344" t="s">
        <v>831</v>
      </c>
    </row>
    <row r="345" spans="1:5" x14ac:dyDescent="0.25">
      <c r="A345">
        <v>23000157</v>
      </c>
      <c r="B345" t="s">
        <v>937</v>
      </c>
      <c r="C345" t="s">
        <v>936</v>
      </c>
      <c r="D345" t="s">
        <v>936</v>
      </c>
      <c r="E345" t="s">
        <v>937</v>
      </c>
    </row>
    <row r="346" spans="1:5" x14ac:dyDescent="0.25">
      <c r="A346">
        <v>23000158</v>
      </c>
      <c r="B346" t="s">
        <v>939</v>
      </c>
      <c r="C346" t="s">
        <v>938</v>
      </c>
      <c r="D346" t="s">
        <v>938</v>
      </c>
      <c r="E346" t="s">
        <v>939</v>
      </c>
    </row>
    <row r="347" spans="1:5" x14ac:dyDescent="0.25">
      <c r="A347">
        <v>23000159</v>
      </c>
      <c r="B347" t="s">
        <v>940</v>
      </c>
      <c r="C347" t="s">
        <v>358</v>
      </c>
      <c r="D347" t="s">
        <v>358</v>
      </c>
      <c r="E347" t="s">
        <v>940</v>
      </c>
    </row>
    <row r="348" spans="1:5" x14ac:dyDescent="0.25">
      <c r="A348">
        <v>23000160</v>
      </c>
      <c r="B348" t="s">
        <v>942</v>
      </c>
      <c r="C348" t="s">
        <v>941</v>
      </c>
      <c r="D348" t="s">
        <v>941</v>
      </c>
      <c r="E348" t="s">
        <v>942</v>
      </c>
    </row>
    <row r="349" spans="1:5" x14ac:dyDescent="0.25">
      <c r="A349">
        <v>23000161</v>
      </c>
      <c r="B349" t="s">
        <v>944</v>
      </c>
      <c r="C349" t="s">
        <v>943</v>
      </c>
      <c r="D349" t="s">
        <v>943</v>
      </c>
      <c r="E349" t="s">
        <v>944</v>
      </c>
    </row>
    <row r="350" spans="1:5" x14ac:dyDescent="0.25">
      <c r="A350">
        <v>23000162</v>
      </c>
      <c r="B350" t="s">
        <v>944</v>
      </c>
      <c r="C350" t="s">
        <v>943</v>
      </c>
      <c r="D350" t="s">
        <v>943</v>
      </c>
      <c r="E350" t="s">
        <v>944</v>
      </c>
    </row>
    <row r="351" spans="1:5" x14ac:dyDescent="0.25">
      <c r="A351">
        <v>23000163</v>
      </c>
      <c r="B351" t="s">
        <v>946</v>
      </c>
      <c r="C351" t="s">
        <v>945</v>
      </c>
      <c r="D351" t="s">
        <v>945</v>
      </c>
      <c r="E351" t="s">
        <v>946</v>
      </c>
    </row>
    <row r="352" spans="1:5" x14ac:dyDescent="0.25">
      <c r="A352">
        <v>23000164</v>
      </c>
      <c r="B352" t="s">
        <v>948</v>
      </c>
      <c r="C352" t="s">
        <v>947</v>
      </c>
      <c r="D352" t="s">
        <v>947</v>
      </c>
      <c r="E352" t="s">
        <v>948</v>
      </c>
    </row>
    <row r="353" spans="1:5" x14ac:dyDescent="0.25">
      <c r="A353">
        <v>23000165</v>
      </c>
      <c r="B353" t="s">
        <v>950</v>
      </c>
      <c r="C353" t="s">
        <v>949</v>
      </c>
      <c r="D353" t="s">
        <v>949</v>
      </c>
      <c r="E353" t="s">
        <v>950</v>
      </c>
    </row>
    <row r="354" spans="1:5" x14ac:dyDescent="0.25">
      <c r="A354">
        <v>23000166</v>
      </c>
      <c r="B354" t="s">
        <v>952</v>
      </c>
      <c r="C354" t="s">
        <v>951</v>
      </c>
      <c r="D354" t="s">
        <v>951</v>
      </c>
      <c r="E354" t="s">
        <v>952</v>
      </c>
    </row>
    <row r="355" spans="1:5" x14ac:dyDescent="0.25">
      <c r="A355">
        <v>23000167</v>
      </c>
      <c r="B355" t="s">
        <v>954</v>
      </c>
      <c r="C355" t="s">
        <v>953</v>
      </c>
      <c r="D355" t="s">
        <v>953</v>
      </c>
      <c r="E355" t="s">
        <v>954</v>
      </c>
    </row>
    <row r="356" spans="1:5" x14ac:dyDescent="0.25">
      <c r="A356">
        <v>23000168</v>
      </c>
      <c r="B356" t="s">
        <v>956</v>
      </c>
      <c r="C356" t="s">
        <v>955</v>
      </c>
      <c r="D356" t="s">
        <v>955</v>
      </c>
      <c r="E356" t="s">
        <v>956</v>
      </c>
    </row>
    <row r="357" spans="1:5" x14ac:dyDescent="0.25">
      <c r="A357">
        <v>23000169</v>
      </c>
      <c r="B357" t="s">
        <v>957</v>
      </c>
      <c r="C357" t="s">
        <v>955</v>
      </c>
      <c r="D357" t="s">
        <v>955</v>
      </c>
      <c r="E357" t="s">
        <v>957</v>
      </c>
    </row>
    <row r="358" spans="1:5" x14ac:dyDescent="0.25">
      <c r="A358">
        <v>23000170</v>
      </c>
      <c r="B358" t="s">
        <v>959</v>
      </c>
      <c r="C358" t="s">
        <v>958</v>
      </c>
      <c r="D358" t="s">
        <v>958</v>
      </c>
      <c r="E358" t="s">
        <v>959</v>
      </c>
    </row>
    <row r="359" spans="1:5" x14ac:dyDescent="0.25">
      <c r="A359">
        <v>23000171</v>
      </c>
      <c r="B359" t="s">
        <v>961</v>
      </c>
      <c r="C359" t="s">
        <v>960</v>
      </c>
      <c r="D359" t="s">
        <v>960</v>
      </c>
      <c r="E359" t="s">
        <v>961</v>
      </c>
    </row>
    <row r="360" spans="1:5" x14ac:dyDescent="0.25">
      <c r="A360">
        <v>23000172</v>
      </c>
      <c r="B360" t="s">
        <v>963</v>
      </c>
      <c r="C360" t="s">
        <v>962</v>
      </c>
      <c r="D360" t="s">
        <v>962</v>
      </c>
      <c r="E360" t="s">
        <v>963</v>
      </c>
    </row>
    <row r="361" spans="1:5" x14ac:dyDescent="0.25">
      <c r="A361">
        <v>23000173</v>
      </c>
      <c r="B361" t="s">
        <v>965</v>
      </c>
      <c r="C361" t="s">
        <v>964</v>
      </c>
      <c r="D361" t="s">
        <v>964</v>
      </c>
      <c r="E361" t="s">
        <v>965</v>
      </c>
    </row>
    <row r="362" spans="1:5" x14ac:dyDescent="0.25">
      <c r="A362">
        <v>23000174</v>
      </c>
      <c r="B362" t="s">
        <v>967</v>
      </c>
      <c r="C362" t="s">
        <v>966</v>
      </c>
      <c r="D362" t="s">
        <v>966</v>
      </c>
      <c r="E362" t="s">
        <v>967</v>
      </c>
    </row>
    <row r="363" spans="1:5" x14ac:dyDescent="0.25">
      <c r="A363">
        <v>23000175</v>
      </c>
      <c r="B363" t="s">
        <v>969</v>
      </c>
      <c r="C363" t="s">
        <v>968</v>
      </c>
      <c r="D363" t="s">
        <v>968</v>
      </c>
      <c r="E363" t="s">
        <v>969</v>
      </c>
    </row>
    <row r="364" spans="1:5" x14ac:dyDescent="0.25">
      <c r="A364">
        <v>23000176</v>
      </c>
      <c r="B364" t="s">
        <v>971</v>
      </c>
      <c r="C364" t="s">
        <v>970</v>
      </c>
      <c r="D364" t="s">
        <v>970</v>
      </c>
      <c r="E364" t="s">
        <v>971</v>
      </c>
    </row>
    <row r="365" spans="1:5" x14ac:dyDescent="0.25">
      <c r="A365">
        <v>23000177</v>
      </c>
      <c r="B365" t="s">
        <v>973</v>
      </c>
      <c r="C365" t="s">
        <v>972</v>
      </c>
      <c r="D365" t="s">
        <v>972</v>
      </c>
      <c r="E365" t="s">
        <v>973</v>
      </c>
    </row>
    <row r="366" spans="1:5" x14ac:dyDescent="0.25">
      <c r="A366">
        <v>23000178</v>
      </c>
      <c r="B366" t="s">
        <v>975</v>
      </c>
      <c r="C366" t="s">
        <v>974</v>
      </c>
      <c r="D366" t="s">
        <v>974</v>
      </c>
      <c r="E366" t="s">
        <v>975</v>
      </c>
    </row>
    <row r="367" spans="1:5" x14ac:dyDescent="0.25">
      <c r="A367">
        <v>23000179</v>
      </c>
      <c r="B367" t="s">
        <v>977</v>
      </c>
      <c r="C367" t="s">
        <v>976</v>
      </c>
      <c r="D367" t="s">
        <v>976</v>
      </c>
      <c r="E367" t="s">
        <v>977</v>
      </c>
    </row>
    <row r="368" spans="1:5" x14ac:dyDescent="0.25">
      <c r="A368">
        <v>23000180</v>
      </c>
      <c r="B368" t="s">
        <v>979</v>
      </c>
      <c r="C368" t="s">
        <v>978</v>
      </c>
      <c r="D368" t="s">
        <v>978</v>
      </c>
      <c r="E368" t="s">
        <v>979</v>
      </c>
    </row>
    <row r="369" spans="1:5" x14ac:dyDescent="0.25">
      <c r="A369">
        <v>23000181</v>
      </c>
      <c r="B369" t="s">
        <v>981</v>
      </c>
      <c r="C369" t="s">
        <v>980</v>
      </c>
      <c r="D369" t="s">
        <v>980</v>
      </c>
      <c r="E369" t="s">
        <v>981</v>
      </c>
    </row>
    <row r="370" spans="1:5" x14ac:dyDescent="0.25">
      <c r="A370">
        <v>23000182</v>
      </c>
      <c r="B370" t="s">
        <v>924</v>
      </c>
      <c r="C370" t="s">
        <v>982</v>
      </c>
      <c r="D370" t="s">
        <v>982</v>
      </c>
      <c r="E370" t="s">
        <v>924</v>
      </c>
    </row>
    <row r="371" spans="1:5" x14ac:dyDescent="0.25">
      <c r="A371">
        <v>23000183</v>
      </c>
      <c r="B371" t="s">
        <v>925</v>
      </c>
      <c r="C371" t="s">
        <v>983</v>
      </c>
      <c r="D371" t="s">
        <v>983</v>
      </c>
      <c r="E371" t="s">
        <v>925</v>
      </c>
    </row>
    <row r="372" spans="1:5" x14ac:dyDescent="0.25">
      <c r="A372">
        <v>23000184</v>
      </c>
      <c r="B372" t="s">
        <v>985</v>
      </c>
      <c r="C372" t="s">
        <v>984</v>
      </c>
      <c r="D372" t="s">
        <v>984</v>
      </c>
      <c r="E372" t="s">
        <v>985</v>
      </c>
    </row>
    <row r="373" spans="1:5" x14ac:dyDescent="0.25">
      <c r="A373">
        <v>23000185</v>
      </c>
      <c r="B373" t="s">
        <v>987</v>
      </c>
      <c r="C373" t="s">
        <v>986</v>
      </c>
      <c r="D373" t="s">
        <v>986</v>
      </c>
      <c r="E373" t="s">
        <v>987</v>
      </c>
    </row>
    <row r="374" spans="1:5" x14ac:dyDescent="0.25">
      <c r="A374">
        <v>23000186</v>
      </c>
      <c r="B374" t="s">
        <v>989</v>
      </c>
      <c r="C374" t="s">
        <v>988</v>
      </c>
      <c r="D374" t="s">
        <v>988</v>
      </c>
      <c r="E374" t="s">
        <v>989</v>
      </c>
    </row>
    <row r="375" spans="1:5" x14ac:dyDescent="0.25">
      <c r="A375">
        <v>23000187</v>
      </c>
      <c r="B375" t="s">
        <v>990</v>
      </c>
      <c r="C375" t="s">
        <v>988</v>
      </c>
      <c r="D375" t="s">
        <v>988</v>
      </c>
      <c r="E375" t="s">
        <v>990</v>
      </c>
    </row>
    <row r="376" spans="1:5" x14ac:dyDescent="0.25">
      <c r="A376">
        <v>23000188</v>
      </c>
      <c r="B376" t="s">
        <v>991</v>
      </c>
      <c r="C376" t="s">
        <v>836</v>
      </c>
      <c r="D376" t="s">
        <v>836</v>
      </c>
      <c r="E376" t="s">
        <v>991</v>
      </c>
    </row>
    <row r="377" spans="1:5" x14ac:dyDescent="0.25">
      <c r="A377">
        <v>23000189</v>
      </c>
      <c r="B377" t="s">
        <v>992</v>
      </c>
      <c r="C377" t="s">
        <v>227</v>
      </c>
      <c r="D377" t="s">
        <v>227</v>
      </c>
      <c r="E377" t="s">
        <v>992</v>
      </c>
    </row>
    <row r="378" spans="1:5" x14ac:dyDescent="0.25">
      <c r="A378">
        <v>23000190</v>
      </c>
      <c r="B378" t="s">
        <v>833</v>
      </c>
      <c r="C378" t="s">
        <v>993</v>
      </c>
      <c r="D378" t="s">
        <v>993</v>
      </c>
      <c r="E378" t="s">
        <v>833</v>
      </c>
    </row>
    <row r="379" spans="1:5" x14ac:dyDescent="0.25">
      <c r="A379">
        <v>23000191</v>
      </c>
      <c r="B379" t="s">
        <v>995</v>
      </c>
      <c r="C379" t="s">
        <v>994</v>
      </c>
      <c r="D379" t="s">
        <v>994</v>
      </c>
      <c r="E379" t="s">
        <v>995</v>
      </c>
    </row>
    <row r="380" spans="1:5" x14ac:dyDescent="0.25">
      <c r="A380">
        <v>23000192</v>
      </c>
      <c r="B380" t="s">
        <v>996</v>
      </c>
      <c r="C380" t="s">
        <v>857</v>
      </c>
      <c r="D380" t="s">
        <v>857</v>
      </c>
      <c r="E380" t="s">
        <v>996</v>
      </c>
    </row>
    <row r="381" spans="1:5" x14ac:dyDescent="0.25">
      <c r="A381">
        <v>23000193</v>
      </c>
      <c r="B381" t="s">
        <v>860</v>
      </c>
      <c r="C381" t="s">
        <v>997</v>
      </c>
      <c r="D381" t="s">
        <v>997</v>
      </c>
      <c r="E381" t="s">
        <v>860</v>
      </c>
    </row>
    <row r="382" spans="1:5" x14ac:dyDescent="0.25">
      <c r="A382">
        <v>23000194</v>
      </c>
      <c r="B382" t="s">
        <v>862</v>
      </c>
      <c r="C382" t="s">
        <v>998</v>
      </c>
      <c r="D382" t="s">
        <v>998</v>
      </c>
      <c r="E382" t="s">
        <v>862</v>
      </c>
    </row>
    <row r="383" spans="1:5" x14ac:dyDescent="0.25">
      <c r="A383">
        <v>23000195</v>
      </c>
      <c r="B383" t="s">
        <v>999</v>
      </c>
      <c r="C383" t="s">
        <v>863</v>
      </c>
      <c r="D383" t="s">
        <v>863</v>
      </c>
      <c r="E383" t="s">
        <v>999</v>
      </c>
    </row>
    <row r="384" spans="1:5" x14ac:dyDescent="0.25">
      <c r="A384">
        <v>23000196</v>
      </c>
      <c r="B384" t="s">
        <v>1000</v>
      </c>
      <c r="C384" t="s">
        <v>863</v>
      </c>
      <c r="D384" t="s">
        <v>863</v>
      </c>
      <c r="E384" t="s">
        <v>1000</v>
      </c>
    </row>
    <row r="385" spans="1:5" x14ac:dyDescent="0.25">
      <c r="A385">
        <v>23000197</v>
      </c>
      <c r="B385" t="s">
        <v>866</v>
      </c>
      <c r="C385" t="s">
        <v>865</v>
      </c>
      <c r="D385" t="s">
        <v>865</v>
      </c>
      <c r="E385" t="s">
        <v>866</v>
      </c>
    </row>
    <row r="386" spans="1:5" x14ac:dyDescent="0.25">
      <c r="A386">
        <v>23000198</v>
      </c>
      <c r="B386" t="s">
        <v>1002</v>
      </c>
      <c r="C386" t="s">
        <v>1001</v>
      </c>
      <c r="D386" t="s">
        <v>1001</v>
      </c>
      <c r="E386" t="s">
        <v>1002</v>
      </c>
    </row>
    <row r="387" spans="1:5" x14ac:dyDescent="0.25">
      <c r="A387">
        <v>23000199</v>
      </c>
      <c r="B387" t="s">
        <v>1003</v>
      </c>
      <c r="C387" t="s">
        <v>993</v>
      </c>
      <c r="D387" t="s">
        <v>993</v>
      </c>
      <c r="E387" t="s">
        <v>1003</v>
      </c>
    </row>
    <row r="388" spans="1:5" x14ac:dyDescent="0.25">
      <c r="A388">
        <v>23000200</v>
      </c>
      <c r="B388" t="s">
        <v>895</v>
      </c>
      <c r="C388" t="s">
        <v>894</v>
      </c>
      <c r="D388" t="s">
        <v>894</v>
      </c>
      <c r="E388" t="s">
        <v>895</v>
      </c>
    </row>
    <row r="389" spans="1:5" x14ac:dyDescent="0.25">
      <c r="A389">
        <v>23000201</v>
      </c>
      <c r="B389" t="s">
        <v>897</v>
      </c>
      <c r="C389" t="s">
        <v>1004</v>
      </c>
      <c r="D389" t="s">
        <v>1004</v>
      </c>
      <c r="E389" t="s">
        <v>897</v>
      </c>
    </row>
    <row r="390" spans="1:5" x14ac:dyDescent="0.25">
      <c r="A390">
        <v>23000202</v>
      </c>
      <c r="B390" t="s">
        <v>1006</v>
      </c>
      <c r="C390" t="s">
        <v>1005</v>
      </c>
      <c r="D390" t="s">
        <v>1005</v>
      </c>
      <c r="E390" t="s">
        <v>1006</v>
      </c>
    </row>
    <row r="391" spans="1:5" x14ac:dyDescent="0.25">
      <c r="A391">
        <v>23000203</v>
      </c>
      <c r="B391" t="s">
        <v>1007</v>
      </c>
      <c r="C391" t="s">
        <v>993</v>
      </c>
      <c r="D391" t="s">
        <v>993</v>
      </c>
      <c r="E391" t="s">
        <v>1007</v>
      </c>
    </row>
    <row r="392" spans="1:5" x14ac:dyDescent="0.25">
      <c r="A392">
        <v>23000204</v>
      </c>
      <c r="B392" t="s">
        <v>1008</v>
      </c>
      <c r="C392" t="s">
        <v>836</v>
      </c>
      <c r="D392" t="s">
        <v>836</v>
      </c>
      <c r="E392" t="s">
        <v>1008</v>
      </c>
    </row>
    <row r="393" spans="1:5" x14ac:dyDescent="0.25">
      <c r="A393">
        <v>23000205</v>
      </c>
      <c r="B393" t="s">
        <v>1009</v>
      </c>
      <c r="C393" t="s">
        <v>830</v>
      </c>
      <c r="D393" t="s">
        <v>830</v>
      </c>
      <c r="E393" t="s">
        <v>1009</v>
      </c>
    </row>
    <row r="394" spans="1:5" x14ac:dyDescent="0.25">
      <c r="A394">
        <v>23000206</v>
      </c>
      <c r="B394" t="s">
        <v>1010</v>
      </c>
      <c r="C394" t="s">
        <v>830</v>
      </c>
      <c r="D394" t="s">
        <v>830</v>
      </c>
      <c r="E394" t="s">
        <v>1010</v>
      </c>
    </row>
    <row r="395" spans="1:5" x14ac:dyDescent="0.25">
      <c r="A395">
        <v>23000207</v>
      </c>
      <c r="B395" t="s">
        <v>1011</v>
      </c>
      <c r="C395" t="s">
        <v>993</v>
      </c>
      <c r="D395" t="s">
        <v>993</v>
      </c>
      <c r="E395" t="s">
        <v>1011</v>
      </c>
    </row>
    <row r="396" spans="1:5" x14ac:dyDescent="0.25">
      <c r="A396">
        <v>23000208</v>
      </c>
      <c r="B396" t="s">
        <v>1013</v>
      </c>
      <c r="C396" t="s">
        <v>1012</v>
      </c>
      <c r="D396" t="s">
        <v>1012</v>
      </c>
      <c r="E396" t="s">
        <v>1013</v>
      </c>
    </row>
    <row r="397" spans="1:5" x14ac:dyDescent="0.25">
      <c r="A397">
        <v>23000209</v>
      </c>
      <c r="B397" t="s">
        <v>1014</v>
      </c>
      <c r="C397" t="s">
        <v>993</v>
      </c>
      <c r="D397" t="s">
        <v>993</v>
      </c>
      <c r="E397" t="s">
        <v>1014</v>
      </c>
    </row>
    <row r="398" spans="1:5" x14ac:dyDescent="0.25">
      <c r="A398">
        <v>23000487</v>
      </c>
      <c r="B398" t="s">
        <v>1016</v>
      </c>
      <c r="C398" t="s">
        <v>1015</v>
      </c>
      <c r="D398" t="s">
        <v>1015</v>
      </c>
      <c r="E398" t="s">
        <v>1016</v>
      </c>
    </row>
    <row r="399" spans="1:5" x14ac:dyDescent="0.25">
      <c r="A399">
        <v>23000488</v>
      </c>
      <c r="B399" t="s">
        <v>1018</v>
      </c>
      <c r="C399" t="s">
        <v>1017</v>
      </c>
      <c r="D399" t="s">
        <v>1017</v>
      </c>
      <c r="E399" t="s">
        <v>1018</v>
      </c>
    </row>
    <row r="400" spans="1:5" x14ac:dyDescent="0.25">
      <c r="A400">
        <v>23000489</v>
      </c>
      <c r="B400" t="s">
        <v>1019</v>
      </c>
      <c r="C400" t="s">
        <v>1019</v>
      </c>
      <c r="D400" t="s">
        <v>1019</v>
      </c>
      <c r="E400" t="s">
        <v>1019</v>
      </c>
    </row>
    <row r="401" spans="1:5" x14ac:dyDescent="0.25">
      <c r="A401">
        <v>23000490</v>
      </c>
      <c r="B401" t="s">
        <v>1021</v>
      </c>
      <c r="C401" t="s">
        <v>1020</v>
      </c>
      <c r="D401" t="s">
        <v>1020</v>
      </c>
      <c r="E401" t="s">
        <v>1021</v>
      </c>
    </row>
    <row r="402" spans="1:5" x14ac:dyDescent="0.25">
      <c r="A402">
        <v>23000491</v>
      </c>
      <c r="B402" t="s">
        <v>1023</v>
      </c>
      <c r="C402" t="s">
        <v>1022</v>
      </c>
      <c r="D402" t="s">
        <v>1022</v>
      </c>
      <c r="E402" t="s">
        <v>1023</v>
      </c>
    </row>
    <row r="403" spans="1:5" x14ac:dyDescent="0.25">
      <c r="A403">
        <v>23000492</v>
      </c>
      <c r="B403" t="s">
        <v>1025</v>
      </c>
      <c r="C403" t="s">
        <v>1024</v>
      </c>
      <c r="D403" t="s">
        <v>1024</v>
      </c>
      <c r="E403" t="s">
        <v>1025</v>
      </c>
    </row>
    <row r="404" spans="1:5" x14ac:dyDescent="0.25">
      <c r="A404">
        <v>23000493</v>
      </c>
      <c r="B404" t="s">
        <v>1027</v>
      </c>
      <c r="C404" t="s">
        <v>1026</v>
      </c>
      <c r="D404" t="s">
        <v>1026</v>
      </c>
      <c r="E404" t="s">
        <v>1027</v>
      </c>
    </row>
    <row r="405" spans="1:5" x14ac:dyDescent="0.25">
      <c r="A405">
        <v>23000494</v>
      </c>
      <c r="B405" t="s">
        <v>1029</v>
      </c>
      <c r="C405" t="s">
        <v>1028</v>
      </c>
      <c r="D405" t="s">
        <v>1028</v>
      </c>
      <c r="E405" t="s">
        <v>1029</v>
      </c>
    </row>
    <row r="406" spans="1:5" x14ac:dyDescent="0.25">
      <c r="A406">
        <v>23000495</v>
      </c>
      <c r="B406" t="s">
        <v>1030</v>
      </c>
      <c r="C406" t="s">
        <v>1030</v>
      </c>
      <c r="D406" t="s">
        <v>1030</v>
      </c>
      <c r="E406" t="s">
        <v>1030</v>
      </c>
    </row>
    <row r="407" spans="1:5" x14ac:dyDescent="0.25">
      <c r="A407">
        <v>23000496</v>
      </c>
      <c r="B407" t="s">
        <v>1031</v>
      </c>
      <c r="C407" t="s">
        <v>1031</v>
      </c>
      <c r="D407" t="s">
        <v>1031</v>
      </c>
      <c r="E407" t="s">
        <v>1031</v>
      </c>
    </row>
    <row r="408" spans="1:5" x14ac:dyDescent="0.25">
      <c r="A408">
        <v>23000497</v>
      </c>
      <c r="B408" t="s">
        <v>1032</v>
      </c>
      <c r="C408" t="s">
        <v>1032</v>
      </c>
      <c r="D408" t="s">
        <v>1032</v>
      </c>
      <c r="E408" t="s">
        <v>1032</v>
      </c>
    </row>
    <row r="409" spans="1:5" x14ac:dyDescent="0.25">
      <c r="A409">
        <v>23000498</v>
      </c>
      <c r="B409" t="s">
        <v>1034</v>
      </c>
      <c r="C409" t="s">
        <v>1033</v>
      </c>
      <c r="D409" t="s">
        <v>1033</v>
      </c>
      <c r="E409" t="s">
        <v>1034</v>
      </c>
    </row>
    <row r="410" spans="1:5" x14ac:dyDescent="0.25">
      <c r="A410">
        <v>23000499</v>
      </c>
      <c r="B410" t="s">
        <v>1035</v>
      </c>
      <c r="C410" t="s">
        <v>1035</v>
      </c>
      <c r="D410" t="s">
        <v>1035</v>
      </c>
      <c r="E410" t="s">
        <v>1035</v>
      </c>
    </row>
    <row r="411" spans="1:5" x14ac:dyDescent="0.25">
      <c r="A411">
        <v>23000500</v>
      </c>
      <c r="B411" t="s">
        <v>1036</v>
      </c>
      <c r="C411" t="s">
        <v>1036</v>
      </c>
      <c r="D411" t="s">
        <v>1036</v>
      </c>
      <c r="E411" t="s">
        <v>1036</v>
      </c>
    </row>
    <row r="412" spans="1:5" x14ac:dyDescent="0.25">
      <c r="A412">
        <v>23000505</v>
      </c>
      <c r="B412" t="s">
        <v>1038</v>
      </c>
      <c r="C412" t="s">
        <v>1037</v>
      </c>
      <c r="D412" t="s">
        <v>1037</v>
      </c>
      <c r="E412" t="s">
        <v>1038</v>
      </c>
    </row>
    <row r="413" spans="1:5" x14ac:dyDescent="0.25">
      <c r="A413">
        <v>23000508</v>
      </c>
      <c r="B413" t="s">
        <v>1040</v>
      </c>
      <c r="C413" t="s">
        <v>1039</v>
      </c>
      <c r="D413" t="s">
        <v>1039</v>
      </c>
      <c r="E413" t="s">
        <v>1040</v>
      </c>
    </row>
    <row r="414" spans="1:5" x14ac:dyDescent="0.25">
      <c r="A414">
        <v>23000509</v>
      </c>
      <c r="B414" t="s">
        <v>1042</v>
      </c>
      <c r="C414" t="s">
        <v>1041</v>
      </c>
      <c r="D414" t="s">
        <v>1041</v>
      </c>
      <c r="E414" t="s">
        <v>1042</v>
      </c>
    </row>
    <row r="415" spans="1:5" x14ac:dyDescent="0.25">
      <c r="A415">
        <v>23000510</v>
      </c>
      <c r="B415" t="s">
        <v>1044</v>
      </c>
      <c r="C415" t="s">
        <v>1043</v>
      </c>
      <c r="D415" t="s">
        <v>1043</v>
      </c>
      <c r="E415" t="s">
        <v>1044</v>
      </c>
    </row>
    <row r="416" spans="1:5" x14ac:dyDescent="0.25">
      <c r="A416">
        <v>23000511</v>
      </c>
      <c r="B416" t="s">
        <v>1046</v>
      </c>
      <c r="C416" t="s">
        <v>1045</v>
      </c>
      <c r="D416" t="s">
        <v>1045</v>
      </c>
      <c r="E416" t="s">
        <v>1046</v>
      </c>
    </row>
    <row r="417" spans="1:5" x14ac:dyDescent="0.25">
      <c r="A417">
        <v>23000512</v>
      </c>
      <c r="B417" t="s">
        <v>1047</v>
      </c>
      <c r="C417" t="s">
        <v>172</v>
      </c>
      <c r="D417" t="s">
        <v>172</v>
      </c>
      <c r="E417" t="s">
        <v>1047</v>
      </c>
    </row>
    <row r="418" spans="1:5" x14ac:dyDescent="0.25">
      <c r="A418">
        <v>23000513</v>
      </c>
      <c r="B418" t="s">
        <v>1049</v>
      </c>
      <c r="C418" t="s">
        <v>1048</v>
      </c>
      <c r="D418" t="s">
        <v>1048</v>
      </c>
      <c r="E418" t="s">
        <v>1049</v>
      </c>
    </row>
    <row r="419" spans="1:5" x14ac:dyDescent="0.25">
      <c r="A419">
        <v>23000514</v>
      </c>
      <c r="B419" t="s">
        <v>1051</v>
      </c>
      <c r="C419" t="s">
        <v>1050</v>
      </c>
      <c r="D419" t="s">
        <v>1050</v>
      </c>
      <c r="E419" t="s">
        <v>1051</v>
      </c>
    </row>
    <row r="420" spans="1:5" x14ac:dyDescent="0.25">
      <c r="A420">
        <v>23000515</v>
      </c>
      <c r="B420" t="s">
        <v>1053</v>
      </c>
      <c r="C420" t="s">
        <v>1052</v>
      </c>
      <c r="D420" t="s">
        <v>1052</v>
      </c>
      <c r="E420" t="s">
        <v>1053</v>
      </c>
    </row>
    <row r="421" spans="1:5" x14ac:dyDescent="0.25">
      <c r="A421">
        <v>23000516</v>
      </c>
      <c r="B421" t="s">
        <v>1055</v>
      </c>
      <c r="C421" t="s">
        <v>1054</v>
      </c>
      <c r="D421" t="s">
        <v>1054</v>
      </c>
      <c r="E421" t="s">
        <v>1055</v>
      </c>
    </row>
    <row r="422" spans="1:5" x14ac:dyDescent="0.25">
      <c r="A422">
        <v>23000517</v>
      </c>
      <c r="B422" t="s">
        <v>1057</v>
      </c>
      <c r="C422" t="s">
        <v>1056</v>
      </c>
      <c r="D422" t="s">
        <v>1056</v>
      </c>
      <c r="E422" t="s">
        <v>1057</v>
      </c>
    </row>
    <row r="423" spans="1:5" x14ac:dyDescent="0.25">
      <c r="A423">
        <v>23000518</v>
      </c>
      <c r="B423" t="s">
        <v>1059</v>
      </c>
      <c r="C423" t="s">
        <v>1058</v>
      </c>
      <c r="D423" t="s">
        <v>1058</v>
      </c>
      <c r="E423" t="s">
        <v>1059</v>
      </c>
    </row>
    <row r="424" spans="1:5" x14ac:dyDescent="0.25">
      <c r="A424">
        <v>23000519</v>
      </c>
      <c r="B424" t="s">
        <v>1061</v>
      </c>
      <c r="C424" t="s">
        <v>1060</v>
      </c>
      <c r="D424" t="s">
        <v>1060</v>
      </c>
      <c r="E424" t="s">
        <v>1061</v>
      </c>
    </row>
    <row r="425" spans="1:5" x14ac:dyDescent="0.25">
      <c r="A425">
        <v>23000520</v>
      </c>
      <c r="B425" t="s">
        <v>1063</v>
      </c>
      <c r="C425" t="s">
        <v>1062</v>
      </c>
      <c r="D425" t="s">
        <v>1062</v>
      </c>
      <c r="E425" t="s">
        <v>1063</v>
      </c>
    </row>
    <row r="426" spans="1:5" x14ac:dyDescent="0.25">
      <c r="A426">
        <v>23000521</v>
      </c>
      <c r="B426" t="s">
        <v>1065</v>
      </c>
      <c r="C426" t="s">
        <v>1064</v>
      </c>
      <c r="D426" t="s">
        <v>1064</v>
      </c>
      <c r="E426" t="s">
        <v>1065</v>
      </c>
    </row>
    <row r="427" spans="1:5" x14ac:dyDescent="0.25">
      <c r="A427">
        <v>23000522</v>
      </c>
      <c r="B427" t="s">
        <v>1067</v>
      </c>
      <c r="C427" t="s">
        <v>1066</v>
      </c>
      <c r="D427" t="s">
        <v>1066</v>
      </c>
      <c r="E427" t="s">
        <v>1067</v>
      </c>
    </row>
    <row r="428" spans="1:5" x14ac:dyDescent="0.25">
      <c r="A428">
        <v>23000523</v>
      </c>
      <c r="B428" t="s">
        <v>1069</v>
      </c>
      <c r="C428" t="s">
        <v>1068</v>
      </c>
      <c r="D428" t="s">
        <v>1068</v>
      </c>
      <c r="E428" t="s">
        <v>1069</v>
      </c>
    </row>
    <row r="429" spans="1:5" x14ac:dyDescent="0.25">
      <c r="A429">
        <v>23000524</v>
      </c>
      <c r="B429" t="s">
        <v>1071</v>
      </c>
      <c r="C429" t="s">
        <v>1070</v>
      </c>
      <c r="D429" t="s">
        <v>1070</v>
      </c>
      <c r="E429" t="s">
        <v>1071</v>
      </c>
    </row>
    <row r="430" spans="1:5" x14ac:dyDescent="0.25">
      <c r="A430">
        <v>23000525</v>
      </c>
      <c r="B430" t="s">
        <v>1073</v>
      </c>
      <c r="C430" t="s">
        <v>1072</v>
      </c>
      <c r="D430" t="s">
        <v>1072</v>
      </c>
      <c r="E430" t="s">
        <v>1073</v>
      </c>
    </row>
    <row r="431" spans="1:5" x14ac:dyDescent="0.25">
      <c r="A431">
        <v>23000526</v>
      </c>
      <c r="B431" t="s">
        <v>1075</v>
      </c>
      <c r="C431" t="s">
        <v>1074</v>
      </c>
      <c r="D431" t="s">
        <v>1074</v>
      </c>
      <c r="E431" t="s">
        <v>1075</v>
      </c>
    </row>
    <row r="432" spans="1:5" x14ac:dyDescent="0.25">
      <c r="A432">
        <v>23000527</v>
      </c>
      <c r="B432" t="s">
        <v>1077</v>
      </c>
      <c r="C432" t="s">
        <v>1076</v>
      </c>
      <c r="D432" t="s">
        <v>1076</v>
      </c>
      <c r="E432" t="s">
        <v>1077</v>
      </c>
    </row>
    <row r="433" spans="1:5" x14ac:dyDescent="0.25">
      <c r="A433">
        <v>23000528</v>
      </c>
      <c r="B433" t="s">
        <v>1079</v>
      </c>
      <c r="C433" t="s">
        <v>1078</v>
      </c>
      <c r="D433" t="s">
        <v>1078</v>
      </c>
      <c r="E433" t="s">
        <v>1079</v>
      </c>
    </row>
    <row r="434" spans="1:5" x14ac:dyDescent="0.25">
      <c r="A434">
        <v>23000529</v>
      </c>
      <c r="B434" t="s">
        <v>1081</v>
      </c>
      <c r="C434" t="s">
        <v>1080</v>
      </c>
      <c r="D434" t="s">
        <v>1080</v>
      </c>
      <c r="E434" t="s">
        <v>1081</v>
      </c>
    </row>
    <row r="435" spans="1:5" x14ac:dyDescent="0.25">
      <c r="A435">
        <v>23000530</v>
      </c>
      <c r="B435" t="s">
        <v>1083</v>
      </c>
      <c r="C435" t="s">
        <v>1082</v>
      </c>
      <c r="D435" t="s">
        <v>1082</v>
      </c>
      <c r="E435" t="s">
        <v>1083</v>
      </c>
    </row>
    <row r="436" spans="1:5" x14ac:dyDescent="0.25">
      <c r="A436">
        <v>23000531</v>
      </c>
      <c r="B436" t="s">
        <v>1085</v>
      </c>
      <c r="C436" t="s">
        <v>1084</v>
      </c>
      <c r="D436" t="s">
        <v>1084</v>
      </c>
      <c r="E436" t="s">
        <v>1085</v>
      </c>
    </row>
    <row r="437" spans="1:5" x14ac:dyDescent="0.25">
      <c r="A437">
        <v>23000532</v>
      </c>
      <c r="B437" t="s">
        <v>1086</v>
      </c>
      <c r="C437" t="s">
        <v>257</v>
      </c>
      <c r="D437" t="s">
        <v>257</v>
      </c>
      <c r="E437" t="s">
        <v>1086</v>
      </c>
    </row>
    <row r="438" spans="1:5" x14ac:dyDescent="0.25">
      <c r="A438">
        <v>23000533</v>
      </c>
      <c r="B438" t="s">
        <v>1088</v>
      </c>
      <c r="C438" t="s">
        <v>1087</v>
      </c>
      <c r="D438" t="s">
        <v>1087</v>
      </c>
      <c r="E438" t="s">
        <v>1088</v>
      </c>
    </row>
    <row r="439" spans="1:5" x14ac:dyDescent="0.25">
      <c r="A439">
        <v>23000534</v>
      </c>
      <c r="B439" t="s">
        <v>1090</v>
      </c>
      <c r="C439" t="s">
        <v>1089</v>
      </c>
      <c r="D439" t="s">
        <v>1089</v>
      </c>
      <c r="E439" t="s">
        <v>1090</v>
      </c>
    </row>
    <row r="440" spans="1:5" x14ac:dyDescent="0.25">
      <c r="A440">
        <v>23000535</v>
      </c>
      <c r="B440" t="s">
        <v>1092</v>
      </c>
      <c r="C440" t="s">
        <v>1091</v>
      </c>
      <c r="D440" t="s">
        <v>1091</v>
      </c>
      <c r="E440" t="s">
        <v>1092</v>
      </c>
    </row>
    <row r="441" spans="1:5" x14ac:dyDescent="0.25">
      <c r="A441">
        <v>23000536</v>
      </c>
      <c r="B441" t="s">
        <v>1094</v>
      </c>
      <c r="C441" t="s">
        <v>1093</v>
      </c>
      <c r="D441" t="s">
        <v>1093</v>
      </c>
      <c r="E441" t="s">
        <v>1094</v>
      </c>
    </row>
    <row r="442" spans="1:5" x14ac:dyDescent="0.25">
      <c r="A442">
        <v>23000537</v>
      </c>
      <c r="B442" t="s">
        <v>1096</v>
      </c>
      <c r="C442" t="s">
        <v>1095</v>
      </c>
      <c r="D442" t="s">
        <v>1095</v>
      </c>
      <c r="E442" t="s">
        <v>1096</v>
      </c>
    </row>
    <row r="443" spans="1:5" x14ac:dyDescent="0.25">
      <c r="A443">
        <v>23000538</v>
      </c>
      <c r="B443" t="s">
        <v>1098</v>
      </c>
      <c r="C443" t="s">
        <v>1097</v>
      </c>
      <c r="D443" t="s">
        <v>1097</v>
      </c>
      <c r="E443" t="s">
        <v>1098</v>
      </c>
    </row>
    <row r="444" spans="1:5" x14ac:dyDescent="0.25">
      <c r="A444">
        <v>23000539</v>
      </c>
      <c r="B444" t="s">
        <v>1100</v>
      </c>
      <c r="C444" t="s">
        <v>1099</v>
      </c>
      <c r="D444" t="s">
        <v>1099</v>
      </c>
      <c r="E444" t="s">
        <v>1100</v>
      </c>
    </row>
    <row r="445" spans="1:5" x14ac:dyDescent="0.25">
      <c r="A445">
        <v>23000540</v>
      </c>
      <c r="B445" t="s">
        <v>1101</v>
      </c>
      <c r="C445" t="s">
        <v>1101</v>
      </c>
      <c r="D445" t="s">
        <v>1101</v>
      </c>
      <c r="E445" t="s">
        <v>1101</v>
      </c>
    </row>
    <row r="446" spans="1:5" x14ac:dyDescent="0.25">
      <c r="A446">
        <v>23000541</v>
      </c>
      <c r="B446" t="s">
        <v>1102</v>
      </c>
      <c r="E446" t="s">
        <v>1102</v>
      </c>
    </row>
    <row r="447" spans="1:5" x14ac:dyDescent="0.25">
      <c r="A447">
        <v>23000542</v>
      </c>
      <c r="B447" t="s">
        <v>1104</v>
      </c>
      <c r="C447" t="s">
        <v>1103</v>
      </c>
      <c r="D447" t="s">
        <v>1103</v>
      </c>
      <c r="E447" t="s">
        <v>1104</v>
      </c>
    </row>
    <row r="448" spans="1:5" x14ac:dyDescent="0.25">
      <c r="A448">
        <v>23000543</v>
      </c>
      <c r="B448" t="s">
        <v>1106</v>
      </c>
      <c r="C448" t="s">
        <v>1105</v>
      </c>
      <c r="D448" t="s">
        <v>1105</v>
      </c>
      <c r="E448" t="s">
        <v>1106</v>
      </c>
    </row>
    <row r="449" spans="1:5" x14ac:dyDescent="0.25">
      <c r="A449">
        <v>23000544</v>
      </c>
      <c r="B449" t="s">
        <v>1108</v>
      </c>
      <c r="C449" t="s">
        <v>1107</v>
      </c>
      <c r="D449" t="s">
        <v>1107</v>
      </c>
      <c r="E449" t="s">
        <v>1108</v>
      </c>
    </row>
    <row r="450" spans="1:5" x14ac:dyDescent="0.25">
      <c r="A450">
        <v>23000545</v>
      </c>
      <c r="B450" t="s">
        <v>1110</v>
      </c>
      <c r="C450" t="s">
        <v>1109</v>
      </c>
      <c r="D450" t="s">
        <v>1109</v>
      </c>
      <c r="E450" t="s">
        <v>1110</v>
      </c>
    </row>
    <row r="451" spans="1:5" x14ac:dyDescent="0.25">
      <c r="A451">
        <v>23000546</v>
      </c>
      <c r="B451" t="s">
        <v>1112</v>
      </c>
      <c r="C451" t="s">
        <v>1111</v>
      </c>
      <c r="D451" t="s">
        <v>1111</v>
      </c>
      <c r="E451" t="s">
        <v>1112</v>
      </c>
    </row>
    <row r="452" spans="1:5" x14ac:dyDescent="0.25">
      <c r="A452">
        <v>23000547</v>
      </c>
      <c r="B452" t="s">
        <v>1114</v>
      </c>
      <c r="C452" t="s">
        <v>1113</v>
      </c>
      <c r="D452" t="s">
        <v>1113</v>
      </c>
      <c r="E452" t="s">
        <v>1114</v>
      </c>
    </row>
    <row r="453" spans="1:5" x14ac:dyDescent="0.25">
      <c r="A453">
        <v>23000548</v>
      </c>
      <c r="B453" t="s">
        <v>1116</v>
      </c>
      <c r="C453" t="s">
        <v>1115</v>
      </c>
      <c r="D453" t="s">
        <v>1115</v>
      </c>
      <c r="E453" t="s">
        <v>1116</v>
      </c>
    </row>
    <row r="454" spans="1:5" x14ac:dyDescent="0.25">
      <c r="A454">
        <v>23000549</v>
      </c>
      <c r="B454" t="s">
        <v>1118</v>
      </c>
      <c r="C454" t="s">
        <v>1117</v>
      </c>
      <c r="D454" t="s">
        <v>1117</v>
      </c>
      <c r="E454" t="s">
        <v>1118</v>
      </c>
    </row>
    <row r="455" spans="1:5" x14ac:dyDescent="0.25">
      <c r="A455">
        <v>23000550</v>
      </c>
      <c r="B455" t="s">
        <v>1120</v>
      </c>
      <c r="C455" t="s">
        <v>1119</v>
      </c>
      <c r="D455" t="s">
        <v>1119</v>
      </c>
      <c r="E455" t="s">
        <v>1120</v>
      </c>
    </row>
    <row r="456" spans="1:5" x14ac:dyDescent="0.25">
      <c r="A456">
        <v>23000551</v>
      </c>
      <c r="B456" t="s">
        <v>1122</v>
      </c>
      <c r="C456" t="s">
        <v>1121</v>
      </c>
      <c r="D456" t="s">
        <v>1121</v>
      </c>
      <c r="E456" t="s">
        <v>1122</v>
      </c>
    </row>
    <row r="457" spans="1:5" x14ac:dyDescent="0.25">
      <c r="A457">
        <v>23000552</v>
      </c>
      <c r="B457" t="s">
        <v>1124</v>
      </c>
      <c r="C457" t="s">
        <v>1123</v>
      </c>
      <c r="D457" t="s">
        <v>1123</v>
      </c>
      <c r="E457" t="s">
        <v>1124</v>
      </c>
    </row>
    <row r="458" spans="1:5" x14ac:dyDescent="0.25">
      <c r="A458">
        <v>23000553</v>
      </c>
      <c r="B458" t="s">
        <v>1126</v>
      </c>
      <c r="C458" t="s">
        <v>1125</v>
      </c>
      <c r="D458" t="s">
        <v>1125</v>
      </c>
      <c r="E458" t="s">
        <v>1126</v>
      </c>
    </row>
    <row r="459" spans="1:5" x14ac:dyDescent="0.25">
      <c r="A459">
        <v>23000554</v>
      </c>
      <c r="B459" t="s">
        <v>1128</v>
      </c>
      <c r="C459" t="s">
        <v>1127</v>
      </c>
      <c r="D459" t="s">
        <v>1127</v>
      </c>
      <c r="E459" t="s">
        <v>1128</v>
      </c>
    </row>
    <row r="460" spans="1:5" x14ac:dyDescent="0.25">
      <c r="A460">
        <v>23000555</v>
      </c>
      <c r="B460" t="s">
        <v>1130</v>
      </c>
      <c r="C460" t="s">
        <v>1129</v>
      </c>
      <c r="D460" t="s">
        <v>1129</v>
      </c>
      <c r="E460" t="s">
        <v>1130</v>
      </c>
    </row>
    <row r="461" spans="1:5" x14ac:dyDescent="0.25">
      <c r="A461">
        <v>23000556</v>
      </c>
      <c r="B461" t="s">
        <v>1132</v>
      </c>
      <c r="C461" t="s">
        <v>1131</v>
      </c>
      <c r="D461" t="s">
        <v>1131</v>
      </c>
      <c r="E461" t="s">
        <v>1132</v>
      </c>
    </row>
    <row r="462" spans="1:5" x14ac:dyDescent="0.25">
      <c r="A462">
        <v>23000558</v>
      </c>
      <c r="B462" t="s">
        <v>1133</v>
      </c>
      <c r="E462" t="s">
        <v>1133</v>
      </c>
    </row>
    <row r="463" spans="1:5" x14ac:dyDescent="0.25">
      <c r="A463">
        <v>23000559</v>
      </c>
      <c r="B463" t="s">
        <v>1135</v>
      </c>
      <c r="C463" t="s">
        <v>1134</v>
      </c>
      <c r="D463" t="s">
        <v>1134</v>
      </c>
      <c r="E463" t="s">
        <v>1135</v>
      </c>
    </row>
    <row r="464" spans="1:5" x14ac:dyDescent="0.25">
      <c r="A464">
        <v>23000560</v>
      </c>
      <c r="B464" t="s">
        <v>1137</v>
      </c>
      <c r="C464" t="s">
        <v>1136</v>
      </c>
      <c r="D464" t="s">
        <v>1136</v>
      </c>
      <c r="E464" t="s">
        <v>1137</v>
      </c>
    </row>
    <row r="465" spans="1:5" x14ac:dyDescent="0.25">
      <c r="A465">
        <v>23000561</v>
      </c>
      <c r="B465" t="s">
        <v>1139</v>
      </c>
      <c r="C465" t="s">
        <v>1138</v>
      </c>
      <c r="D465" t="s">
        <v>1138</v>
      </c>
      <c r="E465" t="s">
        <v>1139</v>
      </c>
    </row>
    <row r="466" spans="1:5" x14ac:dyDescent="0.25">
      <c r="A466">
        <v>23000562</v>
      </c>
      <c r="B466" t="s">
        <v>1141</v>
      </c>
      <c r="C466" t="s">
        <v>1140</v>
      </c>
      <c r="D466" t="s">
        <v>1140</v>
      </c>
      <c r="E466" t="s">
        <v>1141</v>
      </c>
    </row>
    <row r="467" spans="1:5" x14ac:dyDescent="0.25">
      <c r="A467">
        <v>23000563</v>
      </c>
      <c r="B467" t="s">
        <v>1142</v>
      </c>
      <c r="E467" t="s">
        <v>1142</v>
      </c>
    </row>
    <row r="468" spans="1:5" x14ac:dyDescent="0.25">
      <c r="A468">
        <v>23000564</v>
      </c>
      <c r="B468" t="s">
        <v>1143</v>
      </c>
      <c r="E468" t="s">
        <v>1143</v>
      </c>
    </row>
    <row r="469" spans="1:5" x14ac:dyDescent="0.25">
      <c r="A469">
        <v>23000565</v>
      </c>
      <c r="B469" t="s">
        <v>1145</v>
      </c>
      <c r="C469" t="s">
        <v>1144</v>
      </c>
      <c r="D469" t="s">
        <v>1144</v>
      </c>
      <c r="E469" t="s">
        <v>1145</v>
      </c>
    </row>
    <row r="470" spans="1:5" x14ac:dyDescent="0.25">
      <c r="A470">
        <v>23000566</v>
      </c>
      <c r="B470" t="s">
        <v>1146</v>
      </c>
      <c r="C470" t="s">
        <v>1146</v>
      </c>
      <c r="D470" t="s">
        <v>1146</v>
      </c>
      <c r="E470" t="s">
        <v>1146</v>
      </c>
    </row>
    <row r="471" spans="1:5" x14ac:dyDescent="0.25">
      <c r="A471">
        <v>23000567</v>
      </c>
      <c r="B471" t="s">
        <v>1148</v>
      </c>
      <c r="C471" t="s">
        <v>1147</v>
      </c>
      <c r="D471" t="s">
        <v>1147</v>
      </c>
      <c r="E471" t="s">
        <v>1148</v>
      </c>
    </row>
    <row r="472" spans="1:5" x14ac:dyDescent="0.25">
      <c r="A472">
        <v>23000568</v>
      </c>
      <c r="B472" t="s">
        <v>1139</v>
      </c>
      <c r="C472" t="s">
        <v>1138</v>
      </c>
      <c r="D472" t="s">
        <v>1138</v>
      </c>
      <c r="E472" t="s">
        <v>1139</v>
      </c>
    </row>
    <row r="473" spans="1:5" x14ac:dyDescent="0.25">
      <c r="A473">
        <v>23000569</v>
      </c>
      <c r="B473" t="s">
        <v>1150</v>
      </c>
      <c r="C473" t="s">
        <v>1149</v>
      </c>
      <c r="D473" t="s">
        <v>1149</v>
      </c>
      <c r="E473" t="s">
        <v>1150</v>
      </c>
    </row>
    <row r="474" spans="1:5" x14ac:dyDescent="0.25">
      <c r="A474">
        <v>23000570</v>
      </c>
      <c r="B474" t="s">
        <v>1151</v>
      </c>
      <c r="C474" t="s">
        <v>1151</v>
      </c>
      <c r="D474" t="s">
        <v>1151</v>
      </c>
      <c r="E474" t="s">
        <v>1151</v>
      </c>
    </row>
    <row r="475" spans="1:5" x14ac:dyDescent="0.25">
      <c r="A475">
        <v>23000571</v>
      </c>
      <c r="B475" t="s">
        <v>1153</v>
      </c>
      <c r="C475" t="s">
        <v>1152</v>
      </c>
      <c r="D475" t="s">
        <v>1152</v>
      </c>
      <c r="E475" t="s">
        <v>1153</v>
      </c>
    </row>
    <row r="476" spans="1:5" x14ac:dyDescent="0.25">
      <c r="A476">
        <v>23000572</v>
      </c>
      <c r="B476" t="s">
        <v>1154</v>
      </c>
      <c r="C476" t="s">
        <v>988</v>
      </c>
      <c r="D476" t="s">
        <v>988</v>
      </c>
      <c r="E476" t="s">
        <v>1154</v>
      </c>
    </row>
    <row r="477" spans="1:5" x14ac:dyDescent="0.25">
      <c r="A477">
        <v>23000573</v>
      </c>
      <c r="B477" t="s">
        <v>1155</v>
      </c>
      <c r="C477" t="s">
        <v>1155</v>
      </c>
      <c r="D477" t="s">
        <v>1155</v>
      </c>
      <c r="E477" t="s">
        <v>1155</v>
      </c>
    </row>
    <row r="478" spans="1:5" x14ac:dyDescent="0.25">
      <c r="A478">
        <v>23000574</v>
      </c>
      <c r="B478" t="s">
        <v>1156</v>
      </c>
      <c r="C478" t="s">
        <v>1156</v>
      </c>
      <c r="D478" t="s">
        <v>1156</v>
      </c>
      <c r="E478" t="s">
        <v>1156</v>
      </c>
    </row>
    <row r="479" spans="1:5" x14ac:dyDescent="0.25">
      <c r="A479">
        <v>23000575</v>
      </c>
      <c r="B479" t="s">
        <v>1156</v>
      </c>
      <c r="C479" t="s">
        <v>1156</v>
      </c>
      <c r="D479" t="s">
        <v>1156</v>
      </c>
      <c r="E479" t="s">
        <v>1156</v>
      </c>
    </row>
    <row r="480" spans="1:5" x14ac:dyDescent="0.25">
      <c r="A480">
        <v>23000576</v>
      </c>
      <c r="B480" t="s">
        <v>1157</v>
      </c>
      <c r="E480" t="s">
        <v>1157</v>
      </c>
    </row>
    <row r="481" spans="1:5" x14ac:dyDescent="0.25">
      <c r="A481">
        <v>23000577</v>
      </c>
      <c r="B481" t="s">
        <v>882</v>
      </c>
      <c r="C481" t="s">
        <v>1158</v>
      </c>
      <c r="D481" t="s">
        <v>1158</v>
      </c>
      <c r="E481" t="s">
        <v>882</v>
      </c>
    </row>
    <row r="482" spans="1:5" x14ac:dyDescent="0.25">
      <c r="A482">
        <v>23000578</v>
      </c>
      <c r="B482" t="s">
        <v>1159</v>
      </c>
      <c r="C482" t="s">
        <v>1103</v>
      </c>
      <c r="D482" t="s">
        <v>1103</v>
      </c>
      <c r="E482" t="s">
        <v>1159</v>
      </c>
    </row>
    <row r="483" spans="1:5" x14ac:dyDescent="0.25">
      <c r="A483">
        <v>23000579</v>
      </c>
      <c r="B483" t="s">
        <v>1157</v>
      </c>
      <c r="E483" t="s">
        <v>1157</v>
      </c>
    </row>
    <row r="484" spans="1:5" x14ac:dyDescent="0.25">
      <c r="A484">
        <v>23000580</v>
      </c>
      <c r="B484" t="s">
        <v>1161</v>
      </c>
      <c r="C484" t="s">
        <v>1160</v>
      </c>
      <c r="D484" t="s">
        <v>1160</v>
      </c>
      <c r="E484" t="s">
        <v>1161</v>
      </c>
    </row>
    <row r="485" spans="1:5" x14ac:dyDescent="0.25">
      <c r="A485">
        <v>23000581</v>
      </c>
      <c r="B485" t="s">
        <v>1110</v>
      </c>
      <c r="C485" t="s">
        <v>1109</v>
      </c>
      <c r="D485" t="s">
        <v>1109</v>
      </c>
      <c r="E485" t="s">
        <v>1110</v>
      </c>
    </row>
    <row r="486" spans="1:5" x14ac:dyDescent="0.25">
      <c r="A486">
        <v>23000582</v>
      </c>
      <c r="B486" t="s">
        <v>1162</v>
      </c>
      <c r="C486" t="s">
        <v>1109</v>
      </c>
      <c r="D486" t="s">
        <v>1109</v>
      </c>
      <c r="E486" t="s">
        <v>1162</v>
      </c>
    </row>
    <row r="487" spans="1:5" x14ac:dyDescent="0.25">
      <c r="A487">
        <v>23000583</v>
      </c>
      <c r="B487" t="s">
        <v>1141</v>
      </c>
      <c r="C487" t="s">
        <v>1140</v>
      </c>
      <c r="D487" t="s">
        <v>1140</v>
      </c>
      <c r="E487" t="s">
        <v>1141</v>
      </c>
    </row>
    <row r="488" spans="1:5" x14ac:dyDescent="0.25">
      <c r="A488">
        <v>23000584</v>
      </c>
      <c r="B488" t="s">
        <v>1164</v>
      </c>
      <c r="C488" t="s">
        <v>1163</v>
      </c>
      <c r="D488" t="s">
        <v>1163</v>
      </c>
      <c r="E488" t="s">
        <v>1164</v>
      </c>
    </row>
    <row r="489" spans="1:5" x14ac:dyDescent="0.25">
      <c r="A489">
        <v>23000585</v>
      </c>
      <c r="B489" t="s">
        <v>1166</v>
      </c>
      <c r="C489" t="s">
        <v>1165</v>
      </c>
      <c r="D489" t="s">
        <v>1165</v>
      </c>
      <c r="E489" t="s">
        <v>1166</v>
      </c>
    </row>
    <row r="490" spans="1:5" x14ac:dyDescent="0.25">
      <c r="A490">
        <v>23000586</v>
      </c>
      <c r="B490" t="s">
        <v>1137</v>
      </c>
      <c r="C490" t="s">
        <v>1136</v>
      </c>
      <c r="D490" t="s">
        <v>1136</v>
      </c>
      <c r="E490" t="s">
        <v>1137</v>
      </c>
    </row>
    <row r="491" spans="1:5" x14ac:dyDescent="0.25">
      <c r="A491">
        <v>23000587</v>
      </c>
      <c r="B491" t="s">
        <v>1168</v>
      </c>
      <c r="C491" t="s">
        <v>1167</v>
      </c>
      <c r="D491" t="s">
        <v>1167</v>
      </c>
      <c r="E491" t="s">
        <v>1168</v>
      </c>
    </row>
    <row r="492" spans="1:5" x14ac:dyDescent="0.25">
      <c r="A492">
        <v>23000588</v>
      </c>
      <c r="B492" t="s">
        <v>1170</v>
      </c>
      <c r="C492" t="s">
        <v>1169</v>
      </c>
      <c r="D492" t="s">
        <v>1169</v>
      </c>
      <c r="E492" t="s">
        <v>1170</v>
      </c>
    </row>
    <row r="493" spans="1:5" x14ac:dyDescent="0.25">
      <c r="A493">
        <v>23000589</v>
      </c>
      <c r="B493" t="s">
        <v>1171</v>
      </c>
      <c r="C493" t="s">
        <v>1160</v>
      </c>
      <c r="D493" t="s">
        <v>1160</v>
      </c>
      <c r="E493" t="s">
        <v>1171</v>
      </c>
    </row>
    <row r="494" spans="1:5" x14ac:dyDescent="0.25">
      <c r="A494">
        <v>23000590</v>
      </c>
      <c r="B494" t="s">
        <v>1173</v>
      </c>
      <c r="C494" t="s">
        <v>1172</v>
      </c>
      <c r="D494" t="s">
        <v>1172</v>
      </c>
      <c r="E494" t="s">
        <v>1173</v>
      </c>
    </row>
    <row r="495" spans="1:5" x14ac:dyDescent="0.25">
      <c r="A495">
        <v>23000591</v>
      </c>
      <c r="B495" t="s">
        <v>1175</v>
      </c>
      <c r="C495" t="s">
        <v>1174</v>
      </c>
      <c r="D495" t="s">
        <v>1174</v>
      </c>
      <c r="E495" t="s">
        <v>1175</v>
      </c>
    </row>
    <row r="496" spans="1:5" x14ac:dyDescent="0.25">
      <c r="A496">
        <v>23000592</v>
      </c>
      <c r="B496" t="s">
        <v>1177</v>
      </c>
      <c r="C496" t="s">
        <v>1176</v>
      </c>
      <c r="D496" t="s">
        <v>1176</v>
      </c>
      <c r="E496" t="s">
        <v>1177</v>
      </c>
    </row>
    <row r="497" spans="1:5" x14ac:dyDescent="0.25">
      <c r="A497">
        <v>23000593</v>
      </c>
      <c r="B497" t="s">
        <v>1179</v>
      </c>
      <c r="C497" t="s">
        <v>1178</v>
      </c>
      <c r="D497" t="s">
        <v>1178</v>
      </c>
      <c r="E497" t="s">
        <v>1179</v>
      </c>
    </row>
    <row r="498" spans="1:5" x14ac:dyDescent="0.25">
      <c r="A498">
        <v>23000594</v>
      </c>
      <c r="B498" t="s">
        <v>1181</v>
      </c>
      <c r="C498" t="s">
        <v>1180</v>
      </c>
      <c r="D498" t="s">
        <v>1180</v>
      </c>
      <c r="E498" t="s">
        <v>1181</v>
      </c>
    </row>
    <row r="499" spans="1:5" x14ac:dyDescent="0.25">
      <c r="A499">
        <v>23000595</v>
      </c>
      <c r="B499" t="s">
        <v>1183</v>
      </c>
      <c r="C499" t="s">
        <v>1182</v>
      </c>
      <c r="D499" t="s">
        <v>1182</v>
      </c>
      <c r="E499" t="s">
        <v>1183</v>
      </c>
    </row>
    <row r="500" spans="1:5" x14ac:dyDescent="0.25">
      <c r="A500">
        <v>23000596</v>
      </c>
      <c r="B500" t="s">
        <v>1185</v>
      </c>
      <c r="C500" t="s">
        <v>1184</v>
      </c>
      <c r="D500" t="s">
        <v>1184</v>
      </c>
      <c r="E500" t="s">
        <v>1185</v>
      </c>
    </row>
    <row r="501" spans="1:5" x14ac:dyDescent="0.25">
      <c r="A501">
        <v>23000597</v>
      </c>
      <c r="B501" t="s">
        <v>1187</v>
      </c>
      <c r="C501" t="s">
        <v>1186</v>
      </c>
      <c r="D501" t="s">
        <v>1186</v>
      </c>
      <c r="E501" t="s">
        <v>1187</v>
      </c>
    </row>
    <row r="502" spans="1:5" x14ac:dyDescent="0.25">
      <c r="A502">
        <v>23000598</v>
      </c>
      <c r="B502" t="s">
        <v>1189</v>
      </c>
      <c r="C502" t="s">
        <v>1188</v>
      </c>
      <c r="D502" t="s">
        <v>1188</v>
      </c>
      <c r="E502" t="s">
        <v>1189</v>
      </c>
    </row>
    <row r="503" spans="1:5" x14ac:dyDescent="0.25">
      <c r="A503">
        <v>23000599</v>
      </c>
      <c r="B503" t="s">
        <v>1191</v>
      </c>
      <c r="C503" t="s">
        <v>1190</v>
      </c>
      <c r="D503" t="s">
        <v>1190</v>
      </c>
      <c r="E503" t="s">
        <v>1191</v>
      </c>
    </row>
    <row r="504" spans="1:5" x14ac:dyDescent="0.25">
      <c r="A504">
        <v>23000600</v>
      </c>
      <c r="B504" t="s">
        <v>1193</v>
      </c>
      <c r="C504" t="s">
        <v>1192</v>
      </c>
      <c r="D504" t="s">
        <v>1192</v>
      </c>
      <c r="E504" t="s">
        <v>1193</v>
      </c>
    </row>
    <row r="505" spans="1:5" x14ac:dyDescent="0.25">
      <c r="A505">
        <v>23000601</v>
      </c>
      <c r="B505" t="s">
        <v>1195</v>
      </c>
      <c r="C505" t="s">
        <v>1194</v>
      </c>
      <c r="D505" t="s">
        <v>1194</v>
      </c>
      <c r="E505" t="s">
        <v>1195</v>
      </c>
    </row>
    <row r="506" spans="1:5" x14ac:dyDescent="0.25">
      <c r="A506">
        <v>23000602</v>
      </c>
      <c r="B506" t="s">
        <v>1197</v>
      </c>
      <c r="C506" t="s">
        <v>1196</v>
      </c>
      <c r="D506" t="s">
        <v>1196</v>
      </c>
      <c r="E506" t="s">
        <v>1197</v>
      </c>
    </row>
    <row r="507" spans="1:5" x14ac:dyDescent="0.25">
      <c r="A507">
        <v>23000603</v>
      </c>
      <c r="B507" t="s">
        <v>1198</v>
      </c>
      <c r="C507" t="s">
        <v>955</v>
      </c>
      <c r="D507" t="s">
        <v>955</v>
      </c>
      <c r="E507" t="s">
        <v>1198</v>
      </c>
    </row>
    <row r="508" spans="1:5" x14ac:dyDescent="0.25">
      <c r="A508">
        <v>23000604</v>
      </c>
      <c r="B508" t="s">
        <v>1199</v>
      </c>
      <c r="C508" t="s">
        <v>958</v>
      </c>
      <c r="D508" t="s">
        <v>958</v>
      </c>
      <c r="E508" t="s">
        <v>1199</v>
      </c>
    </row>
    <row r="509" spans="1:5" x14ac:dyDescent="0.25">
      <c r="A509">
        <v>23000605</v>
      </c>
      <c r="B509" t="s">
        <v>1201</v>
      </c>
      <c r="C509" t="s">
        <v>1200</v>
      </c>
      <c r="D509" t="s">
        <v>1200</v>
      </c>
      <c r="E509" t="s">
        <v>1201</v>
      </c>
    </row>
    <row r="510" spans="1:5" x14ac:dyDescent="0.25">
      <c r="A510">
        <v>23000606</v>
      </c>
      <c r="B510" t="s">
        <v>1203</v>
      </c>
      <c r="C510" t="s">
        <v>1202</v>
      </c>
      <c r="D510" t="s">
        <v>1202</v>
      </c>
      <c r="E510" t="s">
        <v>1203</v>
      </c>
    </row>
    <row r="511" spans="1:5" x14ac:dyDescent="0.25">
      <c r="A511">
        <v>23000607</v>
      </c>
      <c r="B511" t="s">
        <v>1205</v>
      </c>
      <c r="C511" t="s">
        <v>1204</v>
      </c>
      <c r="D511" t="s">
        <v>1204</v>
      </c>
      <c r="E511" t="s">
        <v>1205</v>
      </c>
    </row>
    <row r="512" spans="1:5" x14ac:dyDescent="0.25">
      <c r="A512">
        <v>23000608</v>
      </c>
      <c r="B512" t="s">
        <v>1207</v>
      </c>
      <c r="C512" t="s">
        <v>1206</v>
      </c>
      <c r="D512" t="s">
        <v>1206</v>
      </c>
      <c r="E512" t="s">
        <v>1207</v>
      </c>
    </row>
    <row r="513" spans="1:5" x14ac:dyDescent="0.25">
      <c r="A513">
        <v>23000609</v>
      </c>
      <c r="B513" t="s">
        <v>1209</v>
      </c>
      <c r="C513" t="s">
        <v>1208</v>
      </c>
      <c r="D513" t="s">
        <v>1208</v>
      </c>
      <c r="E513" t="s">
        <v>1209</v>
      </c>
    </row>
    <row r="514" spans="1:5" x14ac:dyDescent="0.25">
      <c r="A514">
        <v>23000610</v>
      </c>
      <c r="B514" t="s">
        <v>1211</v>
      </c>
      <c r="C514" t="s">
        <v>1210</v>
      </c>
      <c r="D514" t="s">
        <v>1210</v>
      </c>
      <c r="E514" t="s">
        <v>1211</v>
      </c>
    </row>
    <row r="515" spans="1:5" x14ac:dyDescent="0.25">
      <c r="A515">
        <v>23000611</v>
      </c>
      <c r="B515" t="s">
        <v>1213</v>
      </c>
      <c r="C515" t="s">
        <v>1212</v>
      </c>
      <c r="D515" t="s">
        <v>1212</v>
      </c>
      <c r="E515" t="s">
        <v>1213</v>
      </c>
    </row>
    <row r="516" spans="1:5" x14ac:dyDescent="0.25">
      <c r="A516">
        <v>23000612</v>
      </c>
      <c r="B516" t="s">
        <v>1214</v>
      </c>
      <c r="C516" t="s">
        <v>1212</v>
      </c>
      <c r="D516" t="s">
        <v>1212</v>
      </c>
      <c r="E516" t="s">
        <v>1214</v>
      </c>
    </row>
    <row r="517" spans="1:5" x14ac:dyDescent="0.25">
      <c r="A517">
        <v>23000613</v>
      </c>
      <c r="B517" t="s">
        <v>1216</v>
      </c>
      <c r="C517" t="s">
        <v>1215</v>
      </c>
      <c r="D517" t="s">
        <v>1215</v>
      </c>
      <c r="E517" t="s">
        <v>1216</v>
      </c>
    </row>
    <row r="518" spans="1:5" x14ac:dyDescent="0.25">
      <c r="A518">
        <v>23000614</v>
      </c>
      <c r="B518" t="s">
        <v>1218</v>
      </c>
      <c r="C518" t="s">
        <v>1217</v>
      </c>
      <c r="D518" t="s">
        <v>1217</v>
      </c>
      <c r="E518" t="s">
        <v>1218</v>
      </c>
    </row>
    <row r="519" spans="1:5" x14ac:dyDescent="0.25">
      <c r="A519">
        <v>23000615</v>
      </c>
      <c r="B519" t="s">
        <v>1220</v>
      </c>
      <c r="C519" t="s">
        <v>1219</v>
      </c>
      <c r="D519" t="s">
        <v>1219</v>
      </c>
      <c r="E519" t="s">
        <v>1220</v>
      </c>
    </row>
    <row r="520" spans="1:5" x14ac:dyDescent="0.25">
      <c r="A520">
        <v>23000616</v>
      </c>
      <c r="B520" t="s">
        <v>1222</v>
      </c>
      <c r="C520" t="s">
        <v>1221</v>
      </c>
      <c r="D520" t="s">
        <v>1221</v>
      </c>
      <c r="E520" t="s">
        <v>1222</v>
      </c>
    </row>
    <row r="521" spans="1:5" x14ac:dyDescent="0.25">
      <c r="A521">
        <v>23000617</v>
      </c>
      <c r="B521" t="s">
        <v>1223</v>
      </c>
      <c r="C521" t="s">
        <v>982</v>
      </c>
      <c r="D521" t="s">
        <v>982</v>
      </c>
      <c r="E521" t="s">
        <v>1223</v>
      </c>
    </row>
    <row r="522" spans="1:5" x14ac:dyDescent="0.25">
      <c r="A522">
        <v>23000618</v>
      </c>
      <c r="B522" t="s">
        <v>1225</v>
      </c>
      <c r="C522" t="s">
        <v>1224</v>
      </c>
      <c r="D522" t="s">
        <v>1224</v>
      </c>
      <c r="E522" t="s">
        <v>1225</v>
      </c>
    </row>
    <row r="523" spans="1:5" x14ac:dyDescent="0.25">
      <c r="A523">
        <v>23000619</v>
      </c>
      <c r="B523" t="s">
        <v>1227</v>
      </c>
      <c r="C523" t="s">
        <v>1226</v>
      </c>
      <c r="D523" t="s">
        <v>1226</v>
      </c>
      <c r="E523" t="s">
        <v>1227</v>
      </c>
    </row>
    <row r="524" spans="1:5" x14ac:dyDescent="0.25">
      <c r="A524">
        <v>23000620</v>
      </c>
      <c r="B524" t="s">
        <v>1229</v>
      </c>
      <c r="C524" t="s">
        <v>1228</v>
      </c>
      <c r="D524" t="s">
        <v>1228</v>
      </c>
      <c r="E524" t="s">
        <v>1229</v>
      </c>
    </row>
    <row r="525" spans="1:5" x14ac:dyDescent="0.25">
      <c r="A525">
        <v>23000621</v>
      </c>
      <c r="B525" t="s">
        <v>1014</v>
      </c>
      <c r="C525" t="s">
        <v>993</v>
      </c>
      <c r="D525" t="s">
        <v>993</v>
      </c>
      <c r="E525" t="s">
        <v>1014</v>
      </c>
    </row>
    <row r="526" spans="1:5" x14ac:dyDescent="0.25">
      <c r="A526">
        <v>23000622</v>
      </c>
      <c r="B526" t="s">
        <v>991</v>
      </c>
      <c r="C526" t="s">
        <v>836</v>
      </c>
      <c r="D526" t="s">
        <v>836</v>
      </c>
      <c r="E526" t="s">
        <v>991</v>
      </c>
    </row>
    <row r="527" spans="1:5" x14ac:dyDescent="0.25">
      <c r="A527">
        <v>23000623</v>
      </c>
      <c r="B527" t="s">
        <v>995</v>
      </c>
      <c r="C527" t="s">
        <v>994</v>
      </c>
      <c r="D527" t="s">
        <v>994</v>
      </c>
      <c r="E527" t="s">
        <v>995</v>
      </c>
    </row>
    <row r="528" spans="1:5" x14ac:dyDescent="0.25">
      <c r="A528">
        <v>23000624</v>
      </c>
      <c r="B528" t="s">
        <v>1083</v>
      </c>
      <c r="C528" t="s">
        <v>1230</v>
      </c>
      <c r="D528" t="s">
        <v>1230</v>
      </c>
      <c r="E528" t="s">
        <v>1083</v>
      </c>
    </row>
    <row r="529" spans="1:5" x14ac:dyDescent="0.25">
      <c r="A529">
        <v>23000625</v>
      </c>
      <c r="B529" t="s">
        <v>1232</v>
      </c>
      <c r="C529" t="s">
        <v>1231</v>
      </c>
      <c r="D529" t="s">
        <v>1231</v>
      </c>
      <c r="E529" t="s">
        <v>1232</v>
      </c>
    </row>
    <row r="530" spans="1:5" x14ac:dyDescent="0.25">
      <c r="A530">
        <v>23000626</v>
      </c>
      <c r="B530" t="s">
        <v>1234</v>
      </c>
      <c r="C530" t="s">
        <v>1233</v>
      </c>
      <c r="D530" t="s">
        <v>1233</v>
      </c>
      <c r="E530" t="s">
        <v>1234</v>
      </c>
    </row>
    <row r="531" spans="1:5" x14ac:dyDescent="0.25">
      <c r="A531">
        <v>23000627</v>
      </c>
      <c r="B531" t="s">
        <v>1236</v>
      </c>
      <c r="C531" t="s">
        <v>1235</v>
      </c>
      <c r="D531" t="s">
        <v>1235</v>
      </c>
      <c r="E531" t="s">
        <v>1236</v>
      </c>
    </row>
    <row r="532" spans="1:5" x14ac:dyDescent="0.25">
      <c r="A532">
        <v>23000628</v>
      </c>
      <c r="B532" t="s">
        <v>1238</v>
      </c>
      <c r="C532" t="s">
        <v>1237</v>
      </c>
      <c r="D532" t="s">
        <v>1237</v>
      </c>
      <c r="E532" t="s">
        <v>1238</v>
      </c>
    </row>
    <row r="533" spans="1:5" x14ac:dyDescent="0.25">
      <c r="A533">
        <v>23000629</v>
      </c>
      <c r="B533" t="s">
        <v>1240</v>
      </c>
      <c r="C533" t="s">
        <v>1239</v>
      </c>
      <c r="D533" t="s">
        <v>1239</v>
      </c>
      <c r="E533" t="s">
        <v>1240</v>
      </c>
    </row>
    <row r="534" spans="1:5" x14ac:dyDescent="0.25">
      <c r="A534">
        <v>23000630</v>
      </c>
      <c r="B534" t="s">
        <v>1242</v>
      </c>
      <c r="C534" t="s">
        <v>1241</v>
      </c>
      <c r="D534" t="s">
        <v>1241</v>
      </c>
      <c r="E534" t="s">
        <v>1242</v>
      </c>
    </row>
    <row r="535" spans="1:5" x14ac:dyDescent="0.25">
      <c r="A535">
        <v>23000631</v>
      </c>
      <c r="B535" t="s">
        <v>1244</v>
      </c>
      <c r="C535" t="s">
        <v>1243</v>
      </c>
      <c r="D535" t="s">
        <v>1243</v>
      </c>
      <c r="E535" t="s">
        <v>1244</v>
      </c>
    </row>
    <row r="536" spans="1:5" x14ac:dyDescent="0.25">
      <c r="A536">
        <v>23000632</v>
      </c>
      <c r="B536" t="s">
        <v>1246</v>
      </c>
      <c r="C536" t="s">
        <v>1245</v>
      </c>
      <c r="D536" t="s">
        <v>1245</v>
      </c>
      <c r="E536" t="s">
        <v>1246</v>
      </c>
    </row>
    <row r="537" spans="1:5" x14ac:dyDescent="0.25">
      <c r="A537">
        <v>23000633</v>
      </c>
      <c r="B537" t="s">
        <v>1018</v>
      </c>
      <c r="C537" t="s">
        <v>1017</v>
      </c>
      <c r="D537" t="s">
        <v>1017</v>
      </c>
      <c r="E537" t="s">
        <v>1018</v>
      </c>
    </row>
    <row r="538" spans="1:5" x14ac:dyDescent="0.25">
      <c r="A538">
        <v>23000634</v>
      </c>
      <c r="B538" t="s">
        <v>15290</v>
      </c>
      <c r="C538" t="s">
        <v>15291</v>
      </c>
      <c r="D538" t="s">
        <v>15291</v>
      </c>
      <c r="E538" t="s">
        <v>15290</v>
      </c>
    </row>
    <row r="539" spans="1:5" x14ac:dyDescent="0.25">
      <c r="A539">
        <v>23000635</v>
      </c>
      <c r="B539" t="s">
        <v>15292</v>
      </c>
      <c r="C539" t="s">
        <v>15293</v>
      </c>
      <c r="D539" t="s">
        <v>15293</v>
      </c>
      <c r="E539" t="s">
        <v>15292</v>
      </c>
    </row>
    <row r="540" spans="1:5" x14ac:dyDescent="0.25">
      <c r="A540">
        <v>23000636</v>
      </c>
      <c r="B540" t="s">
        <v>15294</v>
      </c>
      <c r="C540" t="s">
        <v>15295</v>
      </c>
      <c r="D540" t="s">
        <v>15295</v>
      </c>
      <c r="E540" t="s">
        <v>15294</v>
      </c>
    </row>
    <row r="541" spans="1:5" x14ac:dyDescent="0.25">
      <c r="A541">
        <v>23000637</v>
      </c>
      <c r="B541" t="s">
        <v>15296</v>
      </c>
      <c r="C541" t="s">
        <v>15297</v>
      </c>
      <c r="D541" t="s">
        <v>15297</v>
      </c>
      <c r="E541" t="s">
        <v>15296</v>
      </c>
    </row>
    <row r="542" spans="1:5" x14ac:dyDescent="0.25">
      <c r="A542">
        <v>23000638</v>
      </c>
      <c r="B542" t="s">
        <v>15298</v>
      </c>
      <c r="C542" t="s">
        <v>15299</v>
      </c>
      <c r="D542" t="s">
        <v>15299</v>
      </c>
      <c r="E542" t="s">
        <v>15298</v>
      </c>
    </row>
    <row r="543" spans="1:5" x14ac:dyDescent="0.25">
      <c r="A543">
        <v>23000639</v>
      </c>
      <c r="B543" t="s">
        <v>15300</v>
      </c>
      <c r="C543" t="s">
        <v>15301</v>
      </c>
      <c r="D543" t="s">
        <v>15301</v>
      </c>
      <c r="E543" t="s">
        <v>15300</v>
      </c>
    </row>
    <row r="544" spans="1:5" x14ac:dyDescent="0.25">
      <c r="A544">
        <v>23000640</v>
      </c>
      <c r="B544" t="s">
        <v>15302</v>
      </c>
      <c r="C544" t="s">
        <v>1241</v>
      </c>
      <c r="D544" t="s">
        <v>1241</v>
      </c>
      <c r="E544" t="s">
        <v>15302</v>
      </c>
    </row>
    <row r="545" spans="1:5" x14ac:dyDescent="0.25">
      <c r="A545">
        <v>23000641</v>
      </c>
      <c r="B545" t="s">
        <v>15303</v>
      </c>
      <c r="C545" t="s">
        <v>15304</v>
      </c>
      <c r="D545" t="s">
        <v>15304</v>
      </c>
      <c r="E545" t="s">
        <v>15303</v>
      </c>
    </row>
    <row r="546" spans="1:5" x14ac:dyDescent="0.25">
      <c r="A546">
        <v>23000642</v>
      </c>
      <c r="B546" t="s">
        <v>15305</v>
      </c>
      <c r="C546" t="s">
        <v>15306</v>
      </c>
      <c r="D546" t="s">
        <v>15306</v>
      </c>
      <c r="E546" t="s">
        <v>15305</v>
      </c>
    </row>
    <row r="547" spans="1:5" x14ac:dyDescent="0.25">
      <c r="A547">
        <v>23000643</v>
      </c>
      <c r="B547" t="s">
        <v>1082</v>
      </c>
      <c r="C547" t="s">
        <v>15307</v>
      </c>
      <c r="D547" t="s">
        <v>15307</v>
      </c>
      <c r="E547" t="s">
        <v>1082</v>
      </c>
    </row>
    <row r="548" spans="1:5" x14ac:dyDescent="0.25">
      <c r="A548">
        <v>23000644</v>
      </c>
      <c r="B548" t="s">
        <v>15062</v>
      </c>
      <c r="C548" t="s">
        <v>1054</v>
      </c>
      <c r="D548" t="s">
        <v>1054</v>
      </c>
      <c r="E548" t="s">
        <v>15062</v>
      </c>
    </row>
    <row r="549" spans="1:5" x14ac:dyDescent="0.25">
      <c r="A549">
        <v>23500001</v>
      </c>
      <c r="B549" t="s">
        <v>1248</v>
      </c>
      <c r="C549" t="s">
        <v>1247</v>
      </c>
      <c r="D549" t="s">
        <v>1247</v>
      </c>
      <c r="E549" t="s">
        <v>1248</v>
      </c>
    </row>
    <row r="550" spans="1:5" x14ac:dyDescent="0.25">
      <c r="A550">
        <v>23500004</v>
      </c>
      <c r="B550" t="s">
        <v>1250</v>
      </c>
      <c r="C550" t="s">
        <v>1249</v>
      </c>
      <c r="D550" t="s">
        <v>1249</v>
      </c>
      <c r="E550" t="s">
        <v>1250</v>
      </c>
    </row>
    <row r="551" spans="1:5" x14ac:dyDescent="0.25">
      <c r="A551">
        <v>23500007</v>
      </c>
      <c r="B551" t="s">
        <v>1252</v>
      </c>
      <c r="C551" t="s">
        <v>1251</v>
      </c>
      <c r="D551" t="s">
        <v>1251</v>
      </c>
      <c r="E551" t="s">
        <v>1252</v>
      </c>
    </row>
    <row r="552" spans="1:5" x14ac:dyDescent="0.25">
      <c r="A552">
        <v>23500008</v>
      </c>
      <c r="B552" t="s">
        <v>1254</v>
      </c>
      <c r="C552" t="s">
        <v>1253</v>
      </c>
      <c r="D552" t="s">
        <v>1253</v>
      </c>
      <c r="E552" t="s">
        <v>1254</v>
      </c>
    </row>
    <row r="553" spans="1:5" x14ac:dyDescent="0.25">
      <c r="A553">
        <v>23500012</v>
      </c>
      <c r="B553" t="s">
        <v>1256</v>
      </c>
      <c r="C553" t="s">
        <v>1255</v>
      </c>
      <c r="D553" t="s">
        <v>1255</v>
      </c>
      <c r="E553" t="s">
        <v>1256</v>
      </c>
    </row>
    <row r="554" spans="1:5" x14ac:dyDescent="0.25">
      <c r="A554">
        <v>23500013</v>
      </c>
      <c r="B554" t="s">
        <v>1258</v>
      </c>
      <c r="C554" t="s">
        <v>1257</v>
      </c>
      <c r="D554" t="s">
        <v>1257</v>
      </c>
      <c r="E554" t="s">
        <v>1258</v>
      </c>
    </row>
    <row r="555" spans="1:5" x14ac:dyDescent="0.25">
      <c r="A555">
        <v>23500014</v>
      </c>
      <c r="B555" t="s">
        <v>1260</v>
      </c>
      <c r="C555" t="s">
        <v>1259</v>
      </c>
      <c r="D555" t="s">
        <v>1259</v>
      </c>
      <c r="E555" t="s">
        <v>1260</v>
      </c>
    </row>
    <row r="556" spans="1:5" x14ac:dyDescent="0.25">
      <c r="A556">
        <v>23500015</v>
      </c>
      <c r="B556" t="s">
        <v>1262</v>
      </c>
      <c r="C556" t="s">
        <v>1261</v>
      </c>
      <c r="D556" t="s">
        <v>1261</v>
      </c>
      <c r="E556" t="s">
        <v>1262</v>
      </c>
    </row>
    <row r="557" spans="1:5" x14ac:dyDescent="0.25">
      <c r="A557">
        <v>23500021</v>
      </c>
      <c r="B557" t="s">
        <v>1264</v>
      </c>
      <c r="C557" t="s">
        <v>1263</v>
      </c>
      <c r="D557" t="s">
        <v>1263</v>
      </c>
      <c r="E557" t="s">
        <v>1264</v>
      </c>
    </row>
    <row r="558" spans="1:5" x14ac:dyDescent="0.25">
      <c r="A558">
        <v>23500022</v>
      </c>
      <c r="B558" t="s">
        <v>1264</v>
      </c>
      <c r="C558" t="s">
        <v>1263</v>
      </c>
      <c r="D558" t="s">
        <v>1263</v>
      </c>
      <c r="E558" t="s">
        <v>1264</v>
      </c>
    </row>
    <row r="559" spans="1:5" x14ac:dyDescent="0.25">
      <c r="A559">
        <v>23500026</v>
      </c>
      <c r="B559" t="s">
        <v>1266</v>
      </c>
      <c r="C559" t="s">
        <v>1265</v>
      </c>
      <c r="D559" t="s">
        <v>1265</v>
      </c>
      <c r="E559" t="s">
        <v>1266</v>
      </c>
    </row>
    <row r="560" spans="1:5" x14ac:dyDescent="0.25">
      <c r="A560">
        <v>23500029</v>
      </c>
      <c r="B560" t="s">
        <v>1268</v>
      </c>
      <c r="C560" t="s">
        <v>1267</v>
      </c>
      <c r="D560" t="s">
        <v>1267</v>
      </c>
      <c r="E560" t="s">
        <v>1268</v>
      </c>
    </row>
    <row r="561" spans="1:5" x14ac:dyDescent="0.25">
      <c r="A561">
        <v>23500030</v>
      </c>
      <c r="B561" t="s">
        <v>1270</v>
      </c>
      <c r="C561" t="s">
        <v>1269</v>
      </c>
      <c r="D561" t="s">
        <v>1269</v>
      </c>
      <c r="E561" t="s">
        <v>1270</v>
      </c>
    </row>
    <row r="562" spans="1:5" x14ac:dyDescent="0.25">
      <c r="A562">
        <v>23500032</v>
      </c>
      <c r="B562" t="s">
        <v>1272</v>
      </c>
      <c r="C562" t="s">
        <v>1271</v>
      </c>
      <c r="D562" t="s">
        <v>1271</v>
      </c>
      <c r="E562" t="s">
        <v>1272</v>
      </c>
    </row>
    <row r="563" spans="1:5" x14ac:dyDescent="0.25">
      <c r="A563">
        <v>23500033</v>
      </c>
      <c r="B563" t="s">
        <v>1274</v>
      </c>
      <c r="C563" t="s">
        <v>1273</v>
      </c>
      <c r="D563" t="s">
        <v>1273</v>
      </c>
      <c r="E563" t="s">
        <v>1274</v>
      </c>
    </row>
    <row r="564" spans="1:5" x14ac:dyDescent="0.25">
      <c r="A564">
        <v>23500034</v>
      </c>
      <c r="B564" t="s">
        <v>1276</v>
      </c>
      <c r="C564" t="s">
        <v>1275</v>
      </c>
      <c r="D564" t="s">
        <v>1275</v>
      </c>
      <c r="E564" t="s">
        <v>1276</v>
      </c>
    </row>
    <row r="565" spans="1:5" x14ac:dyDescent="0.25">
      <c r="A565">
        <v>23500035</v>
      </c>
      <c r="B565" t="s">
        <v>1278</v>
      </c>
      <c r="C565" t="s">
        <v>1277</v>
      </c>
      <c r="D565" t="s">
        <v>1277</v>
      </c>
      <c r="E565" t="s">
        <v>1278</v>
      </c>
    </row>
    <row r="566" spans="1:5" x14ac:dyDescent="0.25">
      <c r="A566">
        <v>23500036</v>
      </c>
      <c r="B566" t="s">
        <v>1280</v>
      </c>
      <c r="C566" t="s">
        <v>1279</v>
      </c>
      <c r="D566" t="s">
        <v>1279</v>
      </c>
      <c r="E566" t="s">
        <v>1280</v>
      </c>
    </row>
    <row r="567" spans="1:5" x14ac:dyDescent="0.25">
      <c r="A567">
        <v>23500037</v>
      </c>
      <c r="B567" t="s">
        <v>1282</v>
      </c>
      <c r="C567" t="s">
        <v>1281</v>
      </c>
      <c r="D567" t="s">
        <v>1281</v>
      </c>
      <c r="E567" t="s">
        <v>1282</v>
      </c>
    </row>
    <row r="568" spans="1:5" x14ac:dyDescent="0.25">
      <c r="A568">
        <v>23500039</v>
      </c>
      <c r="B568" t="s">
        <v>1284</v>
      </c>
      <c r="C568" t="s">
        <v>1283</v>
      </c>
      <c r="D568" t="s">
        <v>1283</v>
      </c>
      <c r="E568" t="s">
        <v>1284</v>
      </c>
    </row>
    <row r="569" spans="1:5" x14ac:dyDescent="0.25">
      <c r="A569">
        <v>23500040</v>
      </c>
      <c r="B569" t="s">
        <v>1285</v>
      </c>
      <c r="C569" t="s">
        <v>1285</v>
      </c>
      <c r="D569" t="s">
        <v>1285</v>
      </c>
      <c r="E569" t="s">
        <v>1285</v>
      </c>
    </row>
    <row r="570" spans="1:5" x14ac:dyDescent="0.25">
      <c r="A570">
        <v>23500041</v>
      </c>
      <c r="B570" t="s">
        <v>1287</v>
      </c>
      <c r="C570" t="s">
        <v>1286</v>
      </c>
      <c r="D570" t="s">
        <v>1286</v>
      </c>
      <c r="E570" t="s">
        <v>1287</v>
      </c>
    </row>
    <row r="571" spans="1:5" x14ac:dyDescent="0.25">
      <c r="A571">
        <v>23500042</v>
      </c>
      <c r="B571" t="s">
        <v>1289</v>
      </c>
      <c r="C571" t="s">
        <v>1288</v>
      </c>
      <c r="D571" t="s">
        <v>1288</v>
      </c>
      <c r="E571" t="s">
        <v>1289</v>
      </c>
    </row>
    <row r="572" spans="1:5" x14ac:dyDescent="0.25">
      <c r="A572">
        <v>23500043</v>
      </c>
      <c r="B572" t="s">
        <v>1291</v>
      </c>
      <c r="C572" t="s">
        <v>1290</v>
      </c>
      <c r="D572" t="s">
        <v>1290</v>
      </c>
      <c r="E572" t="s">
        <v>1291</v>
      </c>
    </row>
    <row r="573" spans="1:5" x14ac:dyDescent="0.25">
      <c r="A573">
        <v>23500044</v>
      </c>
      <c r="B573" t="s">
        <v>1293</v>
      </c>
      <c r="C573" t="s">
        <v>1292</v>
      </c>
      <c r="D573" t="s">
        <v>1292</v>
      </c>
      <c r="E573" t="s">
        <v>1293</v>
      </c>
    </row>
    <row r="574" spans="1:5" x14ac:dyDescent="0.25">
      <c r="A574">
        <v>23500046</v>
      </c>
      <c r="B574" t="s">
        <v>1294</v>
      </c>
      <c r="C574" t="s">
        <v>1294</v>
      </c>
      <c r="D574" t="s">
        <v>1294</v>
      </c>
      <c r="E574" t="s">
        <v>1294</v>
      </c>
    </row>
    <row r="575" spans="1:5" x14ac:dyDescent="0.25">
      <c r="A575">
        <v>23500047</v>
      </c>
      <c r="B575" t="s">
        <v>1296</v>
      </c>
      <c r="C575" t="s">
        <v>1295</v>
      </c>
      <c r="D575" t="s">
        <v>1295</v>
      </c>
      <c r="E575" t="s">
        <v>1296</v>
      </c>
    </row>
    <row r="576" spans="1:5" x14ac:dyDescent="0.25">
      <c r="A576">
        <v>23500048</v>
      </c>
      <c r="B576" t="s">
        <v>1298</v>
      </c>
      <c r="C576" t="s">
        <v>1297</v>
      </c>
      <c r="D576" t="s">
        <v>1297</v>
      </c>
      <c r="E576" t="s">
        <v>1298</v>
      </c>
    </row>
    <row r="577" spans="1:5" x14ac:dyDescent="0.25">
      <c r="A577">
        <v>23500049</v>
      </c>
      <c r="B577" t="s">
        <v>1300</v>
      </c>
      <c r="C577" t="s">
        <v>1299</v>
      </c>
      <c r="D577" t="s">
        <v>1299</v>
      </c>
      <c r="E577" t="s">
        <v>1300</v>
      </c>
    </row>
    <row r="578" spans="1:5" x14ac:dyDescent="0.25">
      <c r="A578">
        <v>23500050</v>
      </c>
      <c r="B578" t="s">
        <v>1302</v>
      </c>
      <c r="C578" t="s">
        <v>1301</v>
      </c>
      <c r="D578" t="s">
        <v>1301</v>
      </c>
      <c r="E578" t="s">
        <v>1302</v>
      </c>
    </row>
    <row r="579" spans="1:5" x14ac:dyDescent="0.25">
      <c r="A579">
        <v>23500051</v>
      </c>
      <c r="B579" t="s">
        <v>1304</v>
      </c>
      <c r="C579" t="s">
        <v>1303</v>
      </c>
      <c r="D579" t="s">
        <v>1303</v>
      </c>
      <c r="E579" t="s">
        <v>1304</v>
      </c>
    </row>
    <row r="580" spans="1:5" x14ac:dyDescent="0.25">
      <c r="A580">
        <v>23500060</v>
      </c>
      <c r="B580" t="s">
        <v>1306</v>
      </c>
      <c r="C580" t="s">
        <v>1305</v>
      </c>
      <c r="D580" t="s">
        <v>1305</v>
      </c>
      <c r="E580" t="s">
        <v>1306</v>
      </c>
    </row>
    <row r="581" spans="1:5" x14ac:dyDescent="0.25">
      <c r="A581">
        <v>23500061</v>
      </c>
      <c r="B581" t="s">
        <v>1308</v>
      </c>
      <c r="C581" t="s">
        <v>1307</v>
      </c>
      <c r="D581" t="s">
        <v>1307</v>
      </c>
      <c r="E581" t="s">
        <v>1308</v>
      </c>
    </row>
    <row r="582" spans="1:5" x14ac:dyDescent="0.25">
      <c r="A582">
        <v>23500062</v>
      </c>
      <c r="B582" t="s">
        <v>1309</v>
      </c>
      <c r="C582" t="s">
        <v>205</v>
      </c>
      <c r="D582" t="s">
        <v>205</v>
      </c>
      <c r="E582" t="s">
        <v>1309</v>
      </c>
    </row>
    <row r="583" spans="1:5" x14ac:dyDescent="0.25">
      <c r="A583">
        <v>23500076</v>
      </c>
      <c r="B583" t="s">
        <v>1311</v>
      </c>
      <c r="C583" t="s">
        <v>1310</v>
      </c>
      <c r="D583" t="s">
        <v>1310</v>
      </c>
      <c r="E583" t="s">
        <v>1311</v>
      </c>
    </row>
    <row r="584" spans="1:5" x14ac:dyDescent="0.25">
      <c r="A584">
        <v>23500083</v>
      </c>
      <c r="B584" t="s">
        <v>1313</v>
      </c>
      <c r="C584" t="s">
        <v>1312</v>
      </c>
      <c r="D584" t="s">
        <v>1312</v>
      </c>
      <c r="E584" t="s">
        <v>1313</v>
      </c>
    </row>
    <row r="585" spans="1:5" x14ac:dyDescent="0.25">
      <c r="A585">
        <v>23500084</v>
      </c>
      <c r="B585" t="s">
        <v>1315</v>
      </c>
      <c r="C585" t="s">
        <v>1314</v>
      </c>
      <c r="D585" t="s">
        <v>1314</v>
      </c>
      <c r="E585" t="s">
        <v>1315</v>
      </c>
    </row>
    <row r="586" spans="1:5" x14ac:dyDescent="0.25">
      <c r="A586">
        <v>23500088</v>
      </c>
      <c r="B586" t="s">
        <v>1316</v>
      </c>
      <c r="C586" t="s">
        <v>1310</v>
      </c>
      <c r="D586" t="s">
        <v>1310</v>
      </c>
      <c r="E586" t="s">
        <v>1316</v>
      </c>
    </row>
    <row r="587" spans="1:5" x14ac:dyDescent="0.25">
      <c r="A587">
        <v>23500089</v>
      </c>
      <c r="B587" t="s">
        <v>1318</v>
      </c>
      <c r="C587" t="s">
        <v>1317</v>
      </c>
      <c r="D587" t="s">
        <v>1317</v>
      </c>
      <c r="E587" t="s">
        <v>1318</v>
      </c>
    </row>
    <row r="588" spans="1:5" x14ac:dyDescent="0.25">
      <c r="A588">
        <v>23500090</v>
      </c>
      <c r="B588" t="s">
        <v>1320</v>
      </c>
      <c r="C588" t="s">
        <v>1319</v>
      </c>
      <c r="D588" t="s">
        <v>1319</v>
      </c>
      <c r="E588" t="s">
        <v>1320</v>
      </c>
    </row>
    <row r="589" spans="1:5" x14ac:dyDescent="0.25">
      <c r="A589">
        <v>23500091</v>
      </c>
      <c r="B589" t="s">
        <v>1322</v>
      </c>
      <c r="C589" t="s">
        <v>1321</v>
      </c>
      <c r="D589" t="s">
        <v>1321</v>
      </c>
      <c r="E589" t="s">
        <v>1322</v>
      </c>
    </row>
    <row r="590" spans="1:5" x14ac:dyDescent="0.25">
      <c r="A590">
        <v>23500093</v>
      </c>
      <c r="B590" t="s">
        <v>1324</v>
      </c>
      <c r="C590" t="s">
        <v>1323</v>
      </c>
      <c r="D590" t="s">
        <v>1323</v>
      </c>
      <c r="E590" t="s">
        <v>1324</v>
      </c>
    </row>
    <row r="591" spans="1:5" x14ac:dyDescent="0.25">
      <c r="A591">
        <v>23500094</v>
      </c>
      <c r="B591" t="s">
        <v>1326</v>
      </c>
      <c r="C591" t="s">
        <v>1325</v>
      </c>
      <c r="D591" t="s">
        <v>1325</v>
      </c>
      <c r="E591" t="s">
        <v>1326</v>
      </c>
    </row>
    <row r="592" spans="1:5" x14ac:dyDescent="0.25">
      <c r="A592">
        <v>23500095</v>
      </c>
      <c r="B592" t="s">
        <v>1328</v>
      </c>
      <c r="C592" t="s">
        <v>1327</v>
      </c>
      <c r="D592" t="s">
        <v>1327</v>
      </c>
      <c r="E592" t="s">
        <v>1328</v>
      </c>
    </row>
    <row r="593" spans="1:5" x14ac:dyDescent="0.25">
      <c r="A593">
        <v>23500097</v>
      </c>
      <c r="B593" t="s">
        <v>1330</v>
      </c>
      <c r="C593" t="s">
        <v>1329</v>
      </c>
      <c r="D593" t="s">
        <v>1329</v>
      </c>
      <c r="E593" t="s">
        <v>1330</v>
      </c>
    </row>
    <row r="594" spans="1:5" x14ac:dyDescent="0.25">
      <c r="A594">
        <v>23500098</v>
      </c>
      <c r="B594" t="s">
        <v>1332</v>
      </c>
      <c r="C594" t="s">
        <v>1331</v>
      </c>
      <c r="D594" t="s">
        <v>1331</v>
      </c>
      <c r="E594" t="s">
        <v>1332</v>
      </c>
    </row>
    <row r="595" spans="1:5" x14ac:dyDescent="0.25">
      <c r="A595">
        <v>23500099</v>
      </c>
      <c r="B595" t="s">
        <v>1333</v>
      </c>
      <c r="C595" t="s">
        <v>1333</v>
      </c>
      <c r="D595" t="s">
        <v>1333</v>
      </c>
      <c r="E595" t="s">
        <v>1333</v>
      </c>
    </row>
    <row r="596" spans="1:5" x14ac:dyDescent="0.25">
      <c r="A596">
        <v>23500101</v>
      </c>
      <c r="B596" t="s">
        <v>1334</v>
      </c>
      <c r="C596" t="s">
        <v>1334</v>
      </c>
      <c r="D596" t="s">
        <v>1334</v>
      </c>
      <c r="E596" t="s">
        <v>1334</v>
      </c>
    </row>
    <row r="597" spans="1:5" x14ac:dyDescent="0.25">
      <c r="A597">
        <v>23500102</v>
      </c>
      <c r="B597" t="s">
        <v>1335</v>
      </c>
      <c r="C597" t="s">
        <v>1335</v>
      </c>
      <c r="D597" t="s">
        <v>1335</v>
      </c>
      <c r="E597" t="s">
        <v>1335</v>
      </c>
    </row>
    <row r="598" spans="1:5" x14ac:dyDescent="0.25">
      <c r="A598">
        <v>23500103</v>
      </c>
      <c r="B598" t="s">
        <v>1336</v>
      </c>
      <c r="C598" t="s">
        <v>1336</v>
      </c>
      <c r="D598" t="s">
        <v>1336</v>
      </c>
      <c r="E598" t="s">
        <v>1336</v>
      </c>
    </row>
    <row r="599" spans="1:5" x14ac:dyDescent="0.25">
      <c r="A599">
        <v>23500104</v>
      </c>
      <c r="B599" t="s">
        <v>1338</v>
      </c>
      <c r="C599" t="s">
        <v>1337</v>
      </c>
      <c r="D599" t="s">
        <v>1337</v>
      </c>
      <c r="E599" t="s">
        <v>1338</v>
      </c>
    </row>
    <row r="600" spans="1:5" x14ac:dyDescent="0.25">
      <c r="A600">
        <v>23500105</v>
      </c>
      <c r="B600" t="s">
        <v>1340</v>
      </c>
      <c r="C600" t="s">
        <v>1339</v>
      </c>
      <c r="D600" t="s">
        <v>1339</v>
      </c>
      <c r="E600" t="s">
        <v>1340</v>
      </c>
    </row>
    <row r="601" spans="1:5" x14ac:dyDescent="0.25">
      <c r="A601">
        <v>23500106</v>
      </c>
      <c r="B601" t="s">
        <v>1341</v>
      </c>
      <c r="C601" t="s">
        <v>1341</v>
      </c>
      <c r="D601" t="s">
        <v>1341</v>
      </c>
      <c r="E601" t="s">
        <v>1341</v>
      </c>
    </row>
    <row r="602" spans="1:5" x14ac:dyDescent="0.25">
      <c r="A602">
        <v>23500107</v>
      </c>
      <c r="B602" t="s">
        <v>1342</v>
      </c>
      <c r="C602" t="s">
        <v>1342</v>
      </c>
      <c r="D602" t="s">
        <v>1342</v>
      </c>
      <c r="E602" t="s">
        <v>1342</v>
      </c>
    </row>
    <row r="603" spans="1:5" x14ac:dyDescent="0.25">
      <c r="A603">
        <v>23500108</v>
      </c>
      <c r="B603" t="s">
        <v>1343</v>
      </c>
      <c r="C603" t="s">
        <v>1343</v>
      </c>
      <c r="D603" t="s">
        <v>1343</v>
      </c>
      <c r="E603" t="s">
        <v>1343</v>
      </c>
    </row>
    <row r="604" spans="1:5" x14ac:dyDescent="0.25">
      <c r="A604">
        <v>23500109</v>
      </c>
      <c r="B604" t="s">
        <v>1344</v>
      </c>
      <c r="C604" t="s">
        <v>1344</v>
      </c>
      <c r="D604" t="s">
        <v>1344</v>
      </c>
      <c r="E604" t="s">
        <v>1344</v>
      </c>
    </row>
    <row r="605" spans="1:5" x14ac:dyDescent="0.25">
      <c r="A605">
        <v>23500110</v>
      </c>
      <c r="B605" t="s">
        <v>1345</v>
      </c>
      <c r="C605" t="s">
        <v>1345</v>
      </c>
      <c r="D605" t="s">
        <v>1345</v>
      </c>
      <c r="E605" t="s">
        <v>1345</v>
      </c>
    </row>
    <row r="606" spans="1:5" x14ac:dyDescent="0.25">
      <c r="A606">
        <v>23500111</v>
      </c>
      <c r="B606" t="s">
        <v>1346</v>
      </c>
      <c r="C606" t="s">
        <v>1346</v>
      </c>
      <c r="D606" t="s">
        <v>1346</v>
      </c>
      <c r="E606" t="s">
        <v>1346</v>
      </c>
    </row>
    <row r="607" spans="1:5" x14ac:dyDescent="0.25">
      <c r="A607">
        <v>23500112</v>
      </c>
      <c r="B607" t="s">
        <v>1347</v>
      </c>
      <c r="C607" t="s">
        <v>1347</v>
      </c>
      <c r="D607" t="s">
        <v>1347</v>
      </c>
      <c r="E607" t="s">
        <v>1347</v>
      </c>
    </row>
    <row r="608" spans="1:5" x14ac:dyDescent="0.25">
      <c r="A608">
        <v>23500113</v>
      </c>
      <c r="B608" t="s">
        <v>1348</v>
      </c>
      <c r="C608" t="s">
        <v>1348</v>
      </c>
      <c r="D608" t="s">
        <v>1348</v>
      </c>
      <c r="E608" t="s">
        <v>1348</v>
      </c>
    </row>
    <row r="609" spans="1:5" x14ac:dyDescent="0.25">
      <c r="A609">
        <v>23500114</v>
      </c>
      <c r="B609" t="s">
        <v>1349</v>
      </c>
      <c r="C609" t="s">
        <v>1349</v>
      </c>
      <c r="D609" t="s">
        <v>1349</v>
      </c>
      <c r="E609" t="s">
        <v>1349</v>
      </c>
    </row>
    <row r="610" spans="1:5" x14ac:dyDescent="0.25">
      <c r="A610">
        <v>23500115</v>
      </c>
      <c r="B610" t="s">
        <v>1351</v>
      </c>
      <c r="C610" t="s">
        <v>1350</v>
      </c>
      <c r="D610" t="s">
        <v>1350</v>
      </c>
      <c r="E610" t="s">
        <v>1351</v>
      </c>
    </row>
    <row r="611" spans="1:5" x14ac:dyDescent="0.25">
      <c r="A611">
        <v>23500116</v>
      </c>
      <c r="B611" t="s">
        <v>1352</v>
      </c>
      <c r="C611" t="s">
        <v>1352</v>
      </c>
      <c r="D611" t="s">
        <v>1352</v>
      </c>
      <c r="E611" t="s">
        <v>1352</v>
      </c>
    </row>
    <row r="612" spans="1:5" x14ac:dyDescent="0.25">
      <c r="A612">
        <v>23500117</v>
      </c>
      <c r="B612" t="s">
        <v>1354</v>
      </c>
      <c r="C612" t="s">
        <v>1353</v>
      </c>
      <c r="D612" t="s">
        <v>1353</v>
      </c>
      <c r="E612" t="s">
        <v>1354</v>
      </c>
    </row>
    <row r="613" spans="1:5" x14ac:dyDescent="0.25">
      <c r="A613">
        <v>23500118</v>
      </c>
      <c r="B613" t="s">
        <v>1354</v>
      </c>
      <c r="C613" t="s">
        <v>1353</v>
      </c>
      <c r="D613" t="s">
        <v>1353</v>
      </c>
      <c r="E613" t="s">
        <v>1354</v>
      </c>
    </row>
    <row r="614" spans="1:5" x14ac:dyDescent="0.25">
      <c r="A614">
        <v>23500119</v>
      </c>
      <c r="B614" t="s">
        <v>1355</v>
      </c>
      <c r="C614" t="s">
        <v>1355</v>
      </c>
      <c r="D614" t="s">
        <v>1355</v>
      </c>
      <c r="E614" t="s">
        <v>1355</v>
      </c>
    </row>
    <row r="615" spans="1:5" x14ac:dyDescent="0.25">
      <c r="A615">
        <v>23500120</v>
      </c>
      <c r="B615" t="s">
        <v>1356</v>
      </c>
      <c r="C615" t="s">
        <v>1356</v>
      </c>
      <c r="D615" t="s">
        <v>1356</v>
      </c>
      <c r="E615" t="s">
        <v>1356</v>
      </c>
    </row>
    <row r="616" spans="1:5" x14ac:dyDescent="0.25">
      <c r="A616">
        <v>23500121</v>
      </c>
      <c r="B616" t="s">
        <v>1358</v>
      </c>
      <c r="C616" t="s">
        <v>1357</v>
      </c>
      <c r="D616" t="s">
        <v>1357</v>
      </c>
      <c r="E616" t="s">
        <v>1358</v>
      </c>
    </row>
    <row r="617" spans="1:5" x14ac:dyDescent="0.25">
      <c r="A617">
        <v>23500122</v>
      </c>
      <c r="B617" t="s">
        <v>1333</v>
      </c>
      <c r="C617" t="s">
        <v>1333</v>
      </c>
      <c r="D617" t="s">
        <v>1333</v>
      </c>
      <c r="E617" t="s">
        <v>1333</v>
      </c>
    </row>
    <row r="618" spans="1:5" x14ac:dyDescent="0.25">
      <c r="A618">
        <v>23500124</v>
      </c>
      <c r="B618" t="s">
        <v>1359</v>
      </c>
      <c r="C618" t="s">
        <v>1359</v>
      </c>
      <c r="D618" t="s">
        <v>1359</v>
      </c>
      <c r="E618" t="s">
        <v>1359</v>
      </c>
    </row>
    <row r="619" spans="1:5" x14ac:dyDescent="0.25">
      <c r="A619">
        <v>23500125</v>
      </c>
      <c r="B619" t="s">
        <v>1360</v>
      </c>
      <c r="C619" t="s">
        <v>1360</v>
      </c>
      <c r="D619" t="s">
        <v>1360</v>
      </c>
      <c r="E619" t="s">
        <v>1360</v>
      </c>
    </row>
    <row r="620" spans="1:5" x14ac:dyDescent="0.25">
      <c r="A620">
        <v>23500129</v>
      </c>
      <c r="B620" t="s">
        <v>1361</v>
      </c>
      <c r="C620" t="s">
        <v>1361</v>
      </c>
      <c r="D620" t="s">
        <v>1361</v>
      </c>
      <c r="E620" t="s">
        <v>1361</v>
      </c>
    </row>
    <row r="621" spans="1:5" x14ac:dyDescent="0.25">
      <c r="A621">
        <v>23500130</v>
      </c>
      <c r="B621" t="s">
        <v>1362</v>
      </c>
      <c r="C621" t="s">
        <v>1362</v>
      </c>
      <c r="D621" t="s">
        <v>1362</v>
      </c>
      <c r="E621" t="s">
        <v>1362</v>
      </c>
    </row>
    <row r="622" spans="1:5" x14ac:dyDescent="0.25">
      <c r="A622">
        <v>23500131</v>
      </c>
      <c r="B622" t="s">
        <v>1363</v>
      </c>
      <c r="C622" t="s">
        <v>1363</v>
      </c>
      <c r="D622" t="s">
        <v>1363</v>
      </c>
      <c r="E622" t="s">
        <v>1363</v>
      </c>
    </row>
    <row r="623" spans="1:5" x14ac:dyDescent="0.25">
      <c r="A623">
        <v>23500132</v>
      </c>
      <c r="B623" t="s">
        <v>1364</v>
      </c>
      <c r="C623" t="s">
        <v>1364</v>
      </c>
      <c r="D623" t="s">
        <v>1364</v>
      </c>
      <c r="E623" t="s">
        <v>1364</v>
      </c>
    </row>
    <row r="624" spans="1:5" x14ac:dyDescent="0.25">
      <c r="A624">
        <v>23500133</v>
      </c>
      <c r="B624" t="s">
        <v>1365</v>
      </c>
      <c r="C624" t="s">
        <v>1365</v>
      </c>
      <c r="D624" t="s">
        <v>1365</v>
      </c>
      <c r="E624" t="s">
        <v>1365</v>
      </c>
    </row>
    <row r="625" spans="1:5" x14ac:dyDescent="0.25">
      <c r="A625">
        <v>23500134</v>
      </c>
      <c r="B625" t="s">
        <v>1367</v>
      </c>
      <c r="C625" t="s">
        <v>1366</v>
      </c>
      <c r="D625" t="s">
        <v>1366</v>
      </c>
      <c r="E625" t="s">
        <v>1367</v>
      </c>
    </row>
    <row r="626" spans="1:5" x14ac:dyDescent="0.25">
      <c r="A626">
        <v>23500135</v>
      </c>
      <c r="B626" t="s">
        <v>1368</v>
      </c>
      <c r="C626" t="s">
        <v>1368</v>
      </c>
      <c r="D626" t="s">
        <v>1368</v>
      </c>
      <c r="E626" t="s">
        <v>1368</v>
      </c>
    </row>
    <row r="627" spans="1:5" x14ac:dyDescent="0.25">
      <c r="A627">
        <v>23500136</v>
      </c>
      <c r="B627" t="s">
        <v>1369</v>
      </c>
      <c r="C627" t="s">
        <v>1369</v>
      </c>
      <c r="D627" t="s">
        <v>1369</v>
      </c>
      <c r="E627" t="s">
        <v>1369</v>
      </c>
    </row>
    <row r="628" spans="1:5" x14ac:dyDescent="0.25">
      <c r="A628">
        <v>23500137</v>
      </c>
      <c r="B628" t="s">
        <v>1370</v>
      </c>
      <c r="C628" t="s">
        <v>1370</v>
      </c>
      <c r="D628" t="s">
        <v>1370</v>
      </c>
      <c r="E628" t="s">
        <v>1370</v>
      </c>
    </row>
    <row r="629" spans="1:5" x14ac:dyDescent="0.25">
      <c r="A629">
        <v>23500138</v>
      </c>
      <c r="B629" t="s">
        <v>1371</v>
      </c>
      <c r="C629" t="s">
        <v>1371</v>
      </c>
      <c r="D629" t="s">
        <v>1371</v>
      </c>
      <c r="E629" t="s">
        <v>1371</v>
      </c>
    </row>
    <row r="630" spans="1:5" x14ac:dyDescent="0.25">
      <c r="A630">
        <v>23500139</v>
      </c>
      <c r="B630" t="s">
        <v>1372</v>
      </c>
      <c r="C630" t="s">
        <v>1372</v>
      </c>
      <c r="D630" t="s">
        <v>1372</v>
      </c>
      <c r="E630" t="s">
        <v>1372</v>
      </c>
    </row>
    <row r="631" spans="1:5" x14ac:dyDescent="0.25">
      <c r="A631">
        <v>23500140</v>
      </c>
      <c r="B631" t="s">
        <v>1373</v>
      </c>
      <c r="C631" t="s">
        <v>1373</v>
      </c>
      <c r="D631" t="s">
        <v>1373</v>
      </c>
      <c r="E631" t="s">
        <v>1373</v>
      </c>
    </row>
    <row r="632" spans="1:5" x14ac:dyDescent="0.25">
      <c r="A632">
        <v>23500141</v>
      </c>
      <c r="B632" t="s">
        <v>1374</v>
      </c>
      <c r="C632" t="s">
        <v>1374</v>
      </c>
      <c r="D632" t="s">
        <v>1374</v>
      </c>
      <c r="E632" t="s">
        <v>1374</v>
      </c>
    </row>
    <row r="633" spans="1:5" x14ac:dyDescent="0.25">
      <c r="A633">
        <v>23500142</v>
      </c>
      <c r="B633" t="s">
        <v>1375</v>
      </c>
      <c r="C633" t="s">
        <v>1375</v>
      </c>
      <c r="D633" t="s">
        <v>1375</v>
      </c>
      <c r="E633" t="s">
        <v>1375</v>
      </c>
    </row>
    <row r="634" spans="1:5" x14ac:dyDescent="0.25">
      <c r="A634">
        <v>23500143</v>
      </c>
      <c r="B634" t="s">
        <v>1376</v>
      </c>
      <c r="C634" t="s">
        <v>1376</v>
      </c>
      <c r="D634" t="s">
        <v>1376</v>
      </c>
      <c r="E634" t="s">
        <v>1376</v>
      </c>
    </row>
    <row r="635" spans="1:5" x14ac:dyDescent="0.25">
      <c r="A635">
        <v>23500144</v>
      </c>
      <c r="B635" t="s">
        <v>1377</v>
      </c>
      <c r="C635" t="s">
        <v>1377</v>
      </c>
      <c r="D635" t="s">
        <v>1377</v>
      </c>
      <c r="E635" t="s">
        <v>1377</v>
      </c>
    </row>
    <row r="636" spans="1:5" x14ac:dyDescent="0.25">
      <c r="A636">
        <v>23500145</v>
      </c>
      <c r="B636" t="s">
        <v>1378</v>
      </c>
      <c r="C636" t="s">
        <v>1378</v>
      </c>
      <c r="D636" t="s">
        <v>1378</v>
      </c>
      <c r="E636" t="s">
        <v>1378</v>
      </c>
    </row>
    <row r="637" spans="1:5" x14ac:dyDescent="0.25">
      <c r="A637">
        <v>23500146</v>
      </c>
      <c r="B637" t="s">
        <v>1379</v>
      </c>
      <c r="C637" t="s">
        <v>1379</v>
      </c>
      <c r="D637" t="s">
        <v>1379</v>
      </c>
      <c r="E637" t="s">
        <v>1379</v>
      </c>
    </row>
    <row r="638" spans="1:5" x14ac:dyDescent="0.25">
      <c r="A638">
        <v>23500148</v>
      </c>
      <c r="B638" t="s">
        <v>1380</v>
      </c>
      <c r="C638" t="s">
        <v>1380</v>
      </c>
      <c r="D638" t="s">
        <v>1380</v>
      </c>
      <c r="E638" t="s">
        <v>1380</v>
      </c>
    </row>
    <row r="639" spans="1:5" x14ac:dyDescent="0.25">
      <c r="A639">
        <v>23500150</v>
      </c>
      <c r="B639" t="s">
        <v>1382</v>
      </c>
      <c r="C639" t="s">
        <v>1381</v>
      </c>
      <c r="D639" t="s">
        <v>1381</v>
      </c>
      <c r="E639" t="s">
        <v>1382</v>
      </c>
    </row>
    <row r="640" spans="1:5" x14ac:dyDescent="0.25">
      <c r="A640">
        <v>23500155</v>
      </c>
      <c r="B640" t="s">
        <v>1384</v>
      </c>
      <c r="C640" t="s">
        <v>1383</v>
      </c>
      <c r="D640" t="s">
        <v>1383</v>
      </c>
      <c r="E640" t="s">
        <v>1384</v>
      </c>
    </row>
    <row r="641" spans="1:5" x14ac:dyDescent="0.25">
      <c r="A641">
        <v>23500156</v>
      </c>
      <c r="B641" t="s">
        <v>1386</v>
      </c>
      <c r="C641" t="s">
        <v>1385</v>
      </c>
      <c r="D641" t="s">
        <v>1385</v>
      </c>
      <c r="E641" t="s">
        <v>1386</v>
      </c>
    </row>
    <row r="642" spans="1:5" x14ac:dyDescent="0.25">
      <c r="A642">
        <v>23500159</v>
      </c>
      <c r="B642" t="s">
        <v>1387</v>
      </c>
      <c r="C642" t="s">
        <v>1387</v>
      </c>
      <c r="D642" t="s">
        <v>1387</v>
      </c>
      <c r="E642" t="s">
        <v>1387</v>
      </c>
    </row>
    <row r="643" spans="1:5" x14ac:dyDescent="0.25">
      <c r="A643">
        <v>23500160</v>
      </c>
      <c r="B643" t="s">
        <v>1388</v>
      </c>
      <c r="C643" t="s">
        <v>1388</v>
      </c>
      <c r="D643" t="s">
        <v>1388</v>
      </c>
      <c r="E643" t="s">
        <v>1388</v>
      </c>
    </row>
    <row r="644" spans="1:5" x14ac:dyDescent="0.25">
      <c r="A644">
        <v>23500161</v>
      </c>
      <c r="B644" t="s">
        <v>1390</v>
      </c>
      <c r="C644" t="s">
        <v>1389</v>
      </c>
      <c r="D644" t="s">
        <v>1389</v>
      </c>
      <c r="E644" t="s">
        <v>1390</v>
      </c>
    </row>
    <row r="645" spans="1:5" x14ac:dyDescent="0.25">
      <c r="A645">
        <v>23500162</v>
      </c>
      <c r="B645" t="s">
        <v>1391</v>
      </c>
      <c r="C645" t="s">
        <v>1391</v>
      </c>
      <c r="D645" t="s">
        <v>1391</v>
      </c>
      <c r="E645" t="s">
        <v>1391</v>
      </c>
    </row>
    <row r="646" spans="1:5" x14ac:dyDescent="0.25">
      <c r="A646">
        <v>23500163</v>
      </c>
      <c r="B646" t="s">
        <v>1393</v>
      </c>
      <c r="C646" t="s">
        <v>1392</v>
      </c>
      <c r="D646" t="s">
        <v>1392</v>
      </c>
      <c r="E646" t="s">
        <v>1393</v>
      </c>
    </row>
    <row r="647" spans="1:5" x14ac:dyDescent="0.25">
      <c r="A647">
        <v>23500164</v>
      </c>
      <c r="B647" t="s">
        <v>1394</v>
      </c>
      <c r="C647" t="s">
        <v>1394</v>
      </c>
      <c r="D647" t="s">
        <v>1394</v>
      </c>
      <c r="E647" t="s">
        <v>1394</v>
      </c>
    </row>
    <row r="648" spans="1:5" x14ac:dyDescent="0.25">
      <c r="A648">
        <v>23500165</v>
      </c>
      <c r="B648" t="s">
        <v>1395</v>
      </c>
      <c r="C648" t="s">
        <v>1395</v>
      </c>
      <c r="D648" t="s">
        <v>1395</v>
      </c>
      <c r="E648" t="s">
        <v>1395</v>
      </c>
    </row>
    <row r="649" spans="1:5" x14ac:dyDescent="0.25">
      <c r="A649">
        <v>23500166</v>
      </c>
      <c r="B649" t="s">
        <v>1396</v>
      </c>
      <c r="C649" t="s">
        <v>1396</v>
      </c>
      <c r="D649" t="s">
        <v>1396</v>
      </c>
      <c r="E649" t="s">
        <v>1396</v>
      </c>
    </row>
    <row r="650" spans="1:5" x14ac:dyDescent="0.25">
      <c r="A650">
        <v>23500167</v>
      </c>
      <c r="B650" t="s">
        <v>1397</v>
      </c>
      <c r="C650" t="s">
        <v>1397</v>
      </c>
      <c r="D650" t="s">
        <v>1397</v>
      </c>
      <c r="E650" t="s">
        <v>1397</v>
      </c>
    </row>
    <row r="651" spans="1:5" x14ac:dyDescent="0.25">
      <c r="A651">
        <v>23500168</v>
      </c>
      <c r="B651" t="s">
        <v>1398</v>
      </c>
      <c r="C651" t="s">
        <v>1398</v>
      </c>
      <c r="D651" t="s">
        <v>1398</v>
      </c>
      <c r="E651" t="s">
        <v>1398</v>
      </c>
    </row>
    <row r="652" spans="1:5" x14ac:dyDescent="0.25">
      <c r="A652">
        <v>23500169</v>
      </c>
      <c r="B652" t="s">
        <v>1399</v>
      </c>
      <c r="C652" t="s">
        <v>1399</v>
      </c>
      <c r="D652" t="s">
        <v>1399</v>
      </c>
      <c r="E652" t="s">
        <v>1399</v>
      </c>
    </row>
    <row r="653" spans="1:5" x14ac:dyDescent="0.25">
      <c r="A653">
        <v>23500171</v>
      </c>
      <c r="B653" t="s">
        <v>1400</v>
      </c>
      <c r="C653" t="s">
        <v>1400</v>
      </c>
      <c r="D653" t="s">
        <v>1400</v>
      </c>
      <c r="E653" t="s">
        <v>1400</v>
      </c>
    </row>
    <row r="654" spans="1:5" x14ac:dyDescent="0.25">
      <c r="A654">
        <v>23500172</v>
      </c>
      <c r="B654" t="s">
        <v>1401</v>
      </c>
      <c r="C654" t="s">
        <v>1401</v>
      </c>
      <c r="D654" t="s">
        <v>1401</v>
      </c>
      <c r="E654" t="s">
        <v>1401</v>
      </c>
    </row>
    <row r="655" spans="1:5" x14ac:dyDescent="0.25">
      <c r="A655">
        <v>23500173</v>
      </c>
      <c r="B655" t="s">
        <v>1402</v>
      </c>
      <c r="C655" t="s">
        <v>1402</v>
      </c>
      <c r="D655" t="s">
        <v>1402</v>
      </c>
      <c r="E655" t="s">
        <v>1402</v>
      </c>
    </row>
    <row r="656" spans="1:5" x14ac:dyDescent="0.25">
      <c r="A656">
        <v>23500174</v>
      </c>
      <c r="B656" t="s">
        <v>1403</v>
      </c>
      <c r="C656" t="s">
        <v>1403</v>
      </c>
      <c r="D656" t="s">
        <v>1403</v>
      </c>
      <c r="E656" t="s">
        <v>1403</v>
      </c>
    </row>
    <row r="657" spans="1:5" x14ac:dyDescent="0.25">
      <c r="A657">
        <v>23500175</v>
      </c>
      <c r="B657" t="s">
        <v>1404</v>
      </c>
      <c r="C657" t="s">
        <v>1404</v>
      </c>
      <c r="D657" t="s">
        <v>1404</v>
      </c>
      <c r="E657" t="s">
        <v>1404</v>
      </c>
    </row>
    <row r="658" spans="1:5" x14ac:dyDescent="0.25">
      <c r="A658">
        <v>23500176</v>
      </c>
      <c r="B658" t="s">
        <v>1405</v>
      </c>
      <c r="C658" t="s">
        <v>1405</v>
      </c>
      <c r="D658" t="s">
        <v>1405</v>
      </c>
      <c r="E658" t="s">
        <v>1405</v>
      </c>
    </row>
    <row r="659" spans="1:5" x14ac:dyDescent="0.25">
      <c r="A659">
        <v>23500177</v>
      </c>
      <c r="B659" t="s">
        <v>1406</v>
      </c>
      <c r="C659" t="s">
        <v>1406</v>
      </c>
      <c r="D659" t="s">
        <v>1406</v>
      </c>
      <c r="E659" t="s">
        <v>1406</v>
      </c>
    </row>
    <row r="660" spans="1:5" x14ac:dyDescent="0.25">
      <c r="A660">
        <v>23500178</v>
      </c>
      <c r="B660" t="s">
        <v>1407</v>
      </c>
      <c r="C660" t="s">
        <v>1407</v>
      </c>
      <c r="D660" t="s">
        <v>1407</v>
      </c>
      <c r="E660" t="s">
        <v>1407</v>
      </c>
    </row>
    <row r="661" spans="1:5" x14ac:dyDescent="0.25">
      <c r="A661">
        <v>23500179</v>
      </c>
      <c r="B661" t="s">
        <v>1408</v>
      </c>
      <c r="C661" t="s">
        <v>1408</v>
      </c>
      <c r="D661" t="s">
        <v>1408</v>
      </c>
      <c r="E661" t="s">
        <v>1408</v>
      </c>
    </row>
    <row r="662" spans="1:5" x14ac:dyDescent="0.25">
      <c r="A662">
        <v>23500180</v>
      </c>
      <c r="B662" t="s">
        <v>1409</v>
      </c>
      <c r="C662" t="s">
        <v>1409</v>
      </c>
      <c r="D662" t="s">
        <v>1409</v>
      </c>
      <c r="E662" t="s">
        <v>1409</v>
      </c>
    </row>
    <row r="663" spans="1:5" x14ac:dyDescent="0.25">
      <c r="A663">
        <v>23500181</v>
      </c>
      <c r="B663" t="s">
        <v>1410</v>
      </c>
      <c r="C663" t="s">
        <v>1410</v>
      </c>
      <c r="D663" t="s">
        <v>1410</v>
      </c>
      <c r="E663" t="s">
        <v>1410</v>
      </c>
    </row>
    <row r="664" spans="1:5" x14ac:dyDescent="0.25">
      <c r="A664">
        <v>23500182</v>
      </c>
      <c r="B664" t="s">
        <v>1411</v>
      </c>
      <c r="C664" t="s">
        <v>1411</v>
      </c>
      <c r="D664" t="s">
        <v>1411</v>
      </c>
      <c r="E664" t="s">
        <v>1411</v>
      </c>
    </row>
    <row r="665" spans="1:5" x14ac:dyDescent="0.25">
      <c r="A665">
        <v>23500183</v>
      </c>
      <c r="B665" t="s">
        <v>1412</v>
      </c>
      <c r="C665" t="s">
        <v>1412</v>
      </c>
      <c r="D665" t="s">
        <v>1412</v>
      </c>
      <c r="E665" t="s">
        <v>1412</v>
      </c>
    </row>
    <row r="666" spans="1:5" x14ac:dyDescent="0.25">
      <c r="A666">
        <v>23500184</v>
      </c>
      <c r="B666" t="s">
        <v>1413</v>
      </c>
      <c r="C666" t="s">
        <v>1413</v>
      </c>
      <c r="D666" t="s">
        <v>1413</v>
      </c>
      <c r="E666" t="s">
        <v>1413</v>
      </c>
    </row>
    <row r="667" spans="1:5" x14ac:dyDescent="0.25">
      <c r="A667">
        <v>23500185</v>
      </c>
      <c r="B667" t="s">
        <v>1414</v>
      </c>
      <c r="C667" t="s">
        <v>1414</v>
      </c>
      <c r="D667" t="s">
        <v>1414</v>
      </c>
      <c r="E667" t="s">
        <v>1414</v>
      </c>
    </row>
    <row r="668" spans="1:5" x14ac:dyDescent="0.25">
      <c r="A668">
        <v>23500186</v>
      </c>
      <c r="B668" t="s">
        <v>1415</v>
      </c>
      <c r="C668" t="s">
        <v>1415</v>
      </c>
      <c r="D668" t="s">
        <v>1415</v>
      </c>
      <c r="E668" t="s">
        <v>1415</v>
      </c>
    </row>
    <row r="669" spans="1:5" x14ac:dyDescent="0.25">
      <c r="A669">
        <v>23500187</v>
      </c>
      <c r="B669" t="s">
        <v>1416</v>
      </c>
      <c r="C669" t="s">
        <v>1416</v>
      </c>
      <c r="D669" t="s">
        <v>1416</v>
      </c>
      <c r="E669" t="s">
        <v>1416</v>
      </c>
    </row>
    <row r="670" spans="1:5" x14ac:dyDescent="0.25">
      <c r="A670">
        <v>23500189</v>
      </c>
      <c r="B670" t="s">
        <v>1417</v>
      </c>
      <c r="C670" t="s">
        <v>1417</v>
      </c>
      <c r="D670" t="s">
        <v>1417</v>
      </c>
      <c r="E670" t="s">
        <v>1417</v>
      </c>
    </row>
    <row r="671" spans="1:5" x14ac:dyDescent="0.25">
      <c r="A671">
        <v>23500190</v>
      </c>
      <c r="B671" t="s">
        <v>1418</v>
      </c>
      <c r="C671" t="s">
        <v>1418</v>
      </c>
      <c r="D671" t="s">
        <v>1418</v>
      </c>
      <c r="E671" t="s">
        <v>1418</v>
      </c>
    </row>
    <row r="672" spans="1:5" x14ac:dyDescent="0.25">
      <c r="A672">
        <v>23500191</v>
      </c>
      <c r="B672" t="s">
        <v>1419</v>
      </c>
      <c r="C672" t="s">
        <v>1419</v>
      </c>
      <c r="D672" t="s">
        <v>1419</v>
      </c>
      <c r="E672" t="s">
        <v>1419</v>
      </c>
    </row>
    <row r="673" spans="1:5" x14ac:dyDescent="0.25">
      <c r="A673">
        <v>23500192</v>
      </c>
      <c r="B673" t="s">
        <v>1420</v>
      </c>
      <c r="C673" t="s">
        <v>1420</v>
      </c>
      <c r="D673" t="s">
        <v>1420</v>
      </c>
      <c r="E673" t="s">
        <v>1420</v>
      </c>
    </row>
    <row r="674" spans="1:5" x14ac:dyDescent="0.25">
      <c r="A674">
        <v>23500193</v>
      </c>
      <c r="B674" t="s">
        <v>1421</v>
      </c>
      <c r="C674" t="s">
        <v>1421</v>
      </c>
      <c r="D674" t="s">
        <v>1421</v>
      </c>
      <c r="E674" t="s">
        <v>1421</v>
      </c>
    </row>
    <row r="675" spans="1:5" x14ac:dyDescent="0.25">
      <c r="A675">
        <v>23500194</v>
      </c>
      <c r="B675" t="s">
        <v>1422</v>
      </c>
      <c r="C675" t="s">
        <v>1422</v>
      </c>
      <c r="D675" t="s">
        <v>1422</v>
      </c>
      <c r="E675" t="s">
        <v>1422</v>
      </c>
    </row>
    <row r="676" spans="1:5" x14ac:dyDescent="0.25">
      <c r="A676">
        <v>23500195</v>
      </c>
      <c r="B676" t="s">
        <v>1423</v>
      </c>
      <c r="C676" t="s">
        <v>1423</v>
      </c>
      <c r="D676" t="s">
        <v>1423</v>
      </c>
      <c r="E676" t="s">
        <v>1423</v>
      </c>
    </row>
    <row r="677" spans="1:5" x14ac:dyDescent="0.25">
      <c r="A677">
        <v>23500196</v>
      </c>
      <c r="B677" t="s">
        <v>1424</v>
      </c>
      <c r="C677" t="s">
        <v>1424</v>
      </c>
      <c r="D677" t="s">
        <v>1424</v>
      </c>
      <c r="E677" t="s">
        <v>1424</v>
      </c>
    </row>
    <row r="678" spans="1:5" x14ac:dyDescent="0.25">
      <c r="A678">
        <v>23500197</v>
      </c>
      <c r="B678" t="s">
        <v>1425</v>
      </c>
      <c r="C678" t="s">
        <v>1425</v>
      </c>
      <c r="D678" t="s">
        <v>1425</v>
      </c>
      <c r="E678" t="s">
        <v>1425</v>
      </c>
    </row>
    <row r="679" spans="1:5" x14ac:dyDescent="0.25">
      <c r="A679">
        <v>23500198</v>
      </c>
      <c r="B679" t="s">
        <v>1426</v>
      </c>
      <c r="C679" t="s">
        <v>1426</v>
      </c>
      <c r="D679" t="s">
        <v>1426</v>
      </c>
      <c r="E679" t="s">
        <v>1426</v>
      </c>
    </row>
    <row r="680" spans="1:5" x14ac:dyDescent="0.25">
      <c r="A680">
        <v>23500199</v>
      </c>
      <c r="B680" t="s">
        <v>1427</v>
      </c>
      <c r="C680" t="s">
        <v>1427</v>
      </c>
      <c r="D680" t="s">
        <v>1427</v>
      </c>
      <c r="E680" t="s">
        <v>1427</v>
      </c>
    </row>
    <row r="681" spans="1:5" x14ac:dyDescent="0.25">
      <c r="A681">
        <v>23500200</v>
      </c>
      <c r="B681" t="s">
        <v>1428</v>
      </c>
      <c r="C681" t="s">
        <v>1428</v>
      </c>
      <c r="D681" t="s">
        <v>1428</v>
      </c>
      <c r="E681" t="s">
        <v>1428</v>
      </c>
    </row>
    <row r="682" spans="1:5" x14ac:dyDescent="0.25">
      <c r="A682">
        <v>23500201</v>
      </c>
      <c r="B682" t="s">
        <v>1429</v>
      </c>
      <c r="C682" t="s">
        <v>1429</v>
      </c>
      <c r="D682" t="s">
        <v>1429</v>
      </c>
      <c r="E682" t="s">
        <v>1429</v>
      </c>
    </row>
    <row r="683" spans="1:5" x14ac:dyDescent="0.25">
      <c r="A683">
        <v>23500202</v>
      </c>
      <c r="B683" t="s">
        <v>1430</v>
      </c>
      <c r="C683" t="s">
        <v>1430</v>
      </c>
      <c r="D683" t="s">
        <v>1430</v>
      </c>
      <c r="E683" t="s">
        <v>1430</v>
      </c>
    </row>
    <row r="684" spans="1:5" x14ac:dyDescent="0.25">
      <c r="A684">
        <v>23500203</v>
      </c>
      <c r="B684" t="s">
        <v>1432</v>
      </c>
      <c r="C684" t="s">
        <v>1431</v>
      </c>
      <c r="D684" t="s">
        <v>1431</v>
      </c>
      <c r="E684" t="s">
        <v>1432</v>
      </c>
    </row>
    <row r="685" spans="1:5" x14ac:dyDescent="0.25">
      <c r="A685">
        <v>23500204</v>
      </c>
      <c r="B685" t="s">
        <v>1434</v>
      </c>
      <c r="C685" t="s">
        <v>1433</v>
      </c>
      <c r="D685" t="s">
        <v>1433</v>
      </c>
      <c r="E685" t="s">
        <v>1434</v>
      </c>
    </row>
    <row r="686" spans="1:5" x14ac:dyDescent="0.25">
      <c r="A686">
        <v>23500205</v>
      </c>
      <c r="B686" t="s">
        <v>1436</v>
      </c>
      <c r="C686" t="s">
        <v>1435</v>
      </c>
      <c r="D686" t="s">
        <v>1435</v>
      </c>
      <c r="E686" t="s">
        <v>1436</v>
      </c>
    </row>
    <row r="687" spans="1:5" x14ac:dyDescent="0.25">
      <c r="A687">
        <v>23500206</v>
      </c>
      <c r="B687" t="s">
        <v>1437</v>
      </c>
      <c r="C687" t="s">
        <v>1437</v>
      </c>
      <c r="D687" t="s">
        <v>1437</v>
      </c>
      <c r="E687" t="s">
        <v>1437</v>
      </c>
    </row>
    <row r="688" spans="1:5" x14ac:dyDescent="0.25">
      <c r="A688">
        <v>23500207</v>
      </c>
      <c r="B688" t="s">
        <v>1438</v>
      </c>
      <c r="C688" t="s">
        <v>1438</v>
      </c>
      <c r="D688" t="s">
        <v>1438</v>
      </c>
      <c r="E688" t="s">
        <v>1438</v>
      </c>
    </row>
    <row r="689" spans="1:5" x14ac:dyDescent="0.25">
      <c r="A689">
        <v>23500208</v>
      </c>
      <c r="B689" t="s">
        <v>1439</v>
      </c>
      <c r="C689" t="s">
        <v>1439</v>
      </c>
      <c r="D689" t="s">
        <v>1439</v>
      </c>
      <c r="E689" t="s">
        <v>1439</v>
      </c>
    </row>
    <row r="690" spans="1:5" x14ac:dyDescent="0.25">
      <c r="A690">
        <v>23500209</v>
      </c>
      <c r="B690" t="s">
        <v>1441</v>
      </c>
      <c r="C690" t="s">
        <v>1440</v>
      </c>
      <c r="D690" t="s">
        <v>1440</v>
      </c>
      <c r="E690" t="s">
        <v>1441</v>
      </c>
    </row>
    <row r="691" spans="1:5" x14ac:dyDescent="0.25">
      <c r="A691">
        <v>23500210</v>
      </c>
      <c r="B691" t="s">
        <v>1443</v>
      </c>
      <c r="C691" t="s">
        <v>1442</v>
      </c>
      <c r="D691" t="s">
        <v>1442</v>
      </c>
      <c r="E691" t="s">
        <v>1443</v>
      </c>
    </row>
    <row r="692" spans="1:5" x14ac:dyDescent="0.25">
      <c r="A692">
        <v>23500211</v>
      </c>
      <c r="B692" t="s">
        <v>1445</v>
      </c>
      <c r="C692" t="s">
        <v>1444</v>
      </c>
      <c r="D692" t="s">
        <v>1444</v>
      </c>
      <c r="E692" t="s">
        <v>1445</v>
      </c>
    </row>
    <row r="693" spans="1:5" x14ac:dyDescent="0.25">
      <c r="A693">
        <v>23500212</v>
      </c>
      <c r="B693" t="s">
        <v>1446</v>
      </c>
      <c r="C693" t="s">
        <v>1446</v>
      </c>
      <c r="D693" t="s">
        <v>1446</v>
      </c>
      <c r="E693" t="s">
        <v>1446</v>
      </c>
    </row>
    <row r="694" spans="1:5" x14ac:dyDescent="0.25">
      <c r="A694">
        <v>23500213</v>
      </c>
      <c r="B694" t="s">
        <v>1447</v>
      </c>
      <c r="C694" t="s">
        <v>1447</v>
      </c>
      <c r="D694" t="s">
        <v>1447</v>
      </c>
      <c r="E694" t="s">
        <v>1447</v>
      </c>
    </row>
    <row r="695" spans="1:5" x14ac:dyDescent="0.25">
      <c r="A695">
        <v>23500214</v>
      </c>
      <c r="B695" t="s">
        <v>1449</v>
      </c>
      <c r="C695" t="s">
        <v>1448</v>
      </c>
      <c r="D695" t="s">
        <v>1448</v>
      </c>
      <c r="E695" t="s">
        <v>1449</v>
      </c>
    </row>
    <row r="696" spans="1:5" x14ac:dyDescent="0.25">
      <c r="A696">
        <v>23500215</v>
      </c>
      <c r="B696" t="s">
        <v>1450</v>
      </c>
      <c r="C696" t="s">
        <v>1450</v>
      </c>
      <c r="D696" t="s">
        <v>1450</v>
      </c>
      <c r="E696" t="s">
        <v>1450</v>
      </c>
    </row>
    <row r="697" spans="1:5" x14ac:dyDescent="0.25">
      <c r="A697">
        <v>23500216</v>
      </c>
      <c r="B697" t="s">
        <v>1451</v>
      </c>
      <c r="C697" t="s">
        <v>1451</v>
      </c>
      <c r="D697" t="s">
        <v>1451</v>
      </c>
      <c r="E697" t="s">
        <v>1451</v>
      </c>
    </row>
    <row r="698" spans="1:5" x14ac:dyDescent="0.25">
      <c r="A698">
        <v>23500217</v>
      </c>
      <c r="B698" t="s">
        <v>1453</v>
      </c>
      <c r="C698" t="s">
        <v>1452</v>
      </c>
      <c r="D698" t="s">
        <v>1452</v>
      </c>
      <c r="E698" t="s">
        <v>1453</v>
      </c>
    </row>
    <row r="699" spans="1:5" x14ac:dyDescent="0.25">
      <c r="A699">
        <v>23500218</v>
      </c>
      <c r="B699" t="s">
        <v>1454</v>
      </c>
      <c r="C699" t="s">
        <v>1454</v>
      </c>
      <c r="D699" t="s">
        <v>1454</v>
      </c>
      <c r="E699" t="s">
        <v>1454</v>
      </c>
    </row>
    <row r="700" spans="1:5" x14ac:dyDescent="0.25">
      <c r="A700">
        <v>23500219</v>
      </c>
      <c r="B700" t="s">
        <v>1455</v>
      </c>
      <c r="C700" t="s">
        <v>1455</v>
      </c>
      <c r="D700" t="s">
        <v>1455</v>
      </c>
      <c r="E700" t="s">
        <v>1455</v>
      </c>
    </row>
    <row r="701" spans="1:5" x14ac:dyDescent="0.25">
      <c r="A701">
        <v>23500220</v>
      </c>
      <c r="B701" t="s">
        <v>1456</v>
      </c>
      <c r="C701" t="s">
        <v>1456</v>
      </c>
      <c r="D701" t="s">
        <v>1456</v>
      </c>
      <c r="E701" t="s">
        <v>1456</v>
      </c>
    </row>
    <row r="702" spans="1:5" x14ac:dyDescent="0.25">
      <c r="A702">
        <v>23500221</v>
      </c>
      <c r="B702" t="s">
        <v>1457</v>
      </c>
      <c r="C702" t="s">
        <v>1457</v>
      </c>
      <c r="D702" t="s">
        <v>1457</v>
      </c>
      <c r="E702" t="s">
        <v>1457</v>
      </c>
    </row>
    <row r="703" spans="1:5" x14ac:dyDescent="0.25">
      <c r="A703">
        <v>23500222</v>
      </c>
      <c r="B703" t="s">
        <v>1458</v>
      </c>
      <c r="C703" t="s">
        <v>1458</v>
      </c>
      <c r="D703" t="s">
        <v>1458</v>
      </c>
      <c r="E703" t="s">
        <v>1458</v>
      </c>
    </row>
    <row r="704" spans="1:5" x14ac:dyDescent="0.25">
      <c r="A704">
        <v>23500223</v>
      </c>
      <c r="B704" t="s">
        <v>1459</v>
      </c>
      <c r="C704" t="s">
        <v>1459</v>
      </c>
      <c r="D704" t="s">
        <v>1459</v>
      </c>
      <c r="E704" t="s">
        <v>1459</v>
      </c>
    </row>
    <row r="705" spans="1:5" x14ac:dyDescent="0.25">
      <c r="A705">
        <v>23500224</v>
      </c>
      <c r="B705" t="s">
        <v>1460</v>
      </c>
      <c r="C705" t="s">
        <v>1460</v>
      </c>
      <c r="D705" t="s">
        <v>1460</v>
      </c>
      <c r="E705" t="s">
        <v>1460</v>
      </c>
    </row>
    <row r="706" spans="1:5" x14ac:dyDescent="0.25">
      <c r="A706">
        <v>23500225</v>
      </c>
      <c r="B706" t="s">
        <v>1461</v>
      </c>
      <c r="C706" t="s">
        <v>1461</v>
      </c>
      <c r="D706" t="s">
        <v>1461</v>
      </c>
      <c r="E706" t="s">
        <v>1461</v>
      </c>
    </row>
    <row r="707" spans="1:5" x14ac:dyDescent="0.25">
      <c r="A707">
        <v>23500226</v>
      </c>
      <c r="B707" t="s">
        <v>1462</v>
      </c>
      <c r="C707" t="s">
        <v>1462</v>
      </c>
      <c r="D707" t="s">
        <v>1462</v>
      </c>
      <c r="E707" t="s">
        <v>1462</v>
      </c>
    </row>
    <row r="708" spans="1:5" x14ac:dyDescent="0.25">
      <c r="A708">
        <v>23500227</v>
      </c>
      <c r="B708" t="s">
        <v>1463</v>
      </c>
      <c r="C708" t="s">
        <v>1463</v>
      </c>
      <c r="D708" t="s">
        <v>1463</v>
      </c>
      <c r="E708" t="s">
        <v>1463</v>
      </c>
    </row>
    <row r="709" spans="1:5" x14ac:dyDescent="0.25">
      <c r="A709">
        <v>23500228</v>
      </c>
      <c r="B709" t="s">
        <v>1464</v>
      </c>
      <c r="C709" t="s">
        <v>1464</v>
      </c>
      <c r="D709" t="s">
        <v>1464</v>
      </c>
      <c r="E709" t="s">
        <v>1464</v>
      </c>
    </row>
    <row r="710" spans="1:5" x14ac:dyDescent="0.25">
      <c r="A710">
        <v>23500229</v>
      </c>
      <c r="B710" t="s">
        <v>1465</v>
      </c>
      <c r="C710" t="s">
        <v>1465</v>
      </c>
      <c r="D710" t="s">
        <v>1465</v>
      </c>
      <c r="E710" t="s">
        <v>1465</v>
      </c>
    </row>
    <row r="711" spans="1:5" x14ac:dyDescent="0.25">
      <c r="A711">
        <v>23500230</v>
      </c>
      <c r="B711" t="s">
        <v>1466</v>
      </c>
      <c r="C711" t="s">
        <v>1466</v>
      </c>
      <c r="D711" t="s">
        <v>1466</v>
      </c>
      <c r="E711" t="s">
        <v>1466</v>
      </c>
    </row>
    <row r="712" spans="1:5" x14ac:dyDescent="0.25">
      <c r="A712">
        <v>23500231</v>
      </c>
      <c r="B712" t="s">
        <v>1467</v>
      </c>
      <c r="C712" t="s">
        <v>1467</v>
      </c>
      <c r="D712" t="s">
        <v>1467</v>
      </c>
      <c r="E712" t="s">
        <v>1467</v>
      </c>
    </row>
    <row r="713" spans="1:5" x14ac:dyDescent="0.25">
      <c r="A713">
        <v>23500232</v>
      </c>
      <c r="B713" t="s">
        <v>1468</v>
      </c>
      <c r="C713" t="s">
        <v>1468</v>
      </c>
      <c r="D713" t="s">
        <v>1468</v>
      </c>
      <c r="E713" t="s">
        <v>1468</v>
      </c>
    </row>
    <row r="714" spans="1:5" x14ac:dyDescent="0.25">
      <c r="A714">
        <v>23500233</v>
      </c>
      <c r="B714" t="s">
        <v>1469</v>
      </c>
      <c r="C714" t="s">
        <v>1469</v>
      </c>
      <c r="D714" t="s">
        <v>1469</v>
      </c>
      <c r="E714" t="s">
        <v>1469</v>
      </c>
    </row>
    <row r="715" spans="1:5" x14ac:dyDescent="0.25">
      <c r="A715">
        <v>23500234</v>
      </c>
      <c r="B715" t="s">
        <v>1471</v>
      </c>
      <c r="C715" t="s">
        <v>1470</v>
      </c>
      <c r="D715" t="s">
        <v>1470</v>
      </c>
      <c r="E715" t="s">
        <v>1471</v>
      </c>
    </row>
    <row r="716" spans="1:5" x14ac:dyDescent="0.25">
      <c r="A716">
        <v>23500235</v>
      </c>
      <c r="B716" t="s">
        <v>1472</v>
      </c>
      <c r="C716" t="s">
        <v>1472</v>
      </c>
      <c r="D716" t="s">
        <v>1472</v>
      </c>
      <c r="E716" t="s">
        <v>1472</v>
      </c>
    </row>
    <row r="717" spans="1:5" x14ac:dyDescent="0.25">
      <c r="A717">
        <v>23500236</v>
      </c>
      <c r="B717" t="s">
        <v>1473</v>
      </c>
      <c r="C717" t="s">
        <v>1473</v>
      </c>
      <c r="D717" t="s">
        <v>1473</v>
      </c>
      <c r="E717" t="s">
        <v>1473</v>
      </c>
    </row>
    <row r="718" spans="1:5" x14ac:dyDescent="0.25">
      <c r="A718">
        <v>23500237</v>
      </c>
      <c r="B718" t="s">
        <v>1474</v>
      </c>
      <c r="C718" t="s">
        <v>1474</v>
      </c>
      <c r="D718" t="s">
        <v>1474</v>
      </c>
      <c r="E718" t="s">
        <v>1474</v>
      </c>
    </row>
    <row r="719" spans="1:5" x14ac:dyDescent="0.25">
      <c r="A719">
        <v>23500238</v>
      </c>
      <c r="B719" t="s">
        <v>1475</v>
      </c>
      <c r="C719" t="s">
        <v>1475</v>
      </c>
      <c r="D719" t="s">
        <v>1475</v>
      </c>
      <c r="E719" t="s">
        <v>1475</v>
      </c>
    </row>
    <row r="720" spans="1:5" x14ac:dyDescent="0.25">
      <c r="A720">
        <v>23500239</v>
      </c>
      <c r="B720" t="s">
        <v>1476</v>
      </c>
      <c r="C720" t="s">
        <v>1476</v>
      </c>
      <c r="D720" t="s">
        <v>1476</v>
      </c>
      <c r="E720" t="s">
        <v>1476</v>
      </c>
    </row>
    <row r="721" spans="1:5" x14ac:dyDescent="0.25">
      <c r="A721">
        <v>23500240</v>
      </c>
      <c r="B721" t="s">
        <v>1477</v>
      </c>
      <c r="C721" t="s">
        <v>1477</v>
      </c>
      <c r="D721" t="s">
        <v>1477</v>
      </c>
      <c r="E721" t="s">
        <v>1477</v>
      </c>
    </row>
    <row r="722" spans="1:5" x14ac:dyDescent="0.25">
      <c r="A722">
        <v>23500241</v>
      </c>
      <c r="B722" t="s">
        <v>1478</v>
      </c>
      <c r="C722" t="s">
        <v>1478</v>
      </c>
      <c r="D722" t="s">
        <v>1478</v>
      </c>
      <c r="E722" t="s">
        <v>1478</v>
      </c>
    </row>
    <row r="723" spans="1:5" x14ac:dyDescent="0.25">
      <c r="A723">
        <v>23500242</v>
      </c>
      <c r="B723" t="s">
        <v>1479</v>
      </c>
      <c r="C723" t="s">
        <v>1479</v>
      </c>
      <c r="D723" t="s">
        <v>1479</v>
      </c>
      <c r="E723" t="s">
        <v>1479</v>
      </c>
    </row>
    <row r="724" spans="1:5" x14ac:dyDescent="0.25">
      <c r="A724">
        <v>23500243</v>
      </c>
      <c r="B724" t="s">
        <v>1480</v>
      </c>
      <c r="C724" t="s">
        <v>1480</v>
      </c>
      <c r="D724" t="s">
        <v>1480</v>
      </c>
      <c r="E724" t="s">
        <v>1480</v>
      </c>
    </row>
    <row r="725" spans="1:5" x14ac:dyDescent="0.25">
      <c r="A725">
        <v>23500244</v>
      </c>
      <c r="B725" t="s">
        <v>1481</v>
      </c>
      <c r="C725" t="s">
        <v>1481</v>
      </c>
      <c r="D725" t="s">
        <v>1481</v>
      </c>
      <c r="E725" t="s">
        <v>1481</v>
      </c>
    </row>
    <row r="726" spans="1:5" x14ac:dyDescent="0.25">
      <c r="A726">
        <v>23500245</v>
      </c>
      <c r="B726" t="s">
        <v>1482</v>
      </c>
      <c r="C726" t="s">
        <v>1482</v>
      </c>
      <c r="D726" t="s">
        <v>1482</v>
      </c>
      <c r="E726" t="s">
        <v>1482</v>
      </c>
    </row>
    <row r="727" spans="1:5" x14ac:dyDescent="0.25">
      <c r="A727">
        <v>23500246</v>
      </c>
      <c r="B727" t="s">
        <v>1484</v>
      </c>
      <c r="C727" t="s">
        <v>1483</v>
      </c>
      <c r="D727" t="s">
        <v>1483</v>
      </c>
      <c r="E727" t="s">
        <v>1484</v>
      </c>
    </row>
    <row r="728" spans="1:5" x14ac:dyDescent="0.25">
      <c r="A728">
        <v>23500248</v>
      </c>
      <c r="B728" t="s">
        <v>1485</v>
      </c>
      <c r="C728" t="s">
        <v>1485</v>
      </c>
      <c r="D728" t="s">
        <v>1485</v>
      </c>
      <c r="E728" t="s">
        <v>1485</v>
      </c>
    </row>
    <row r="729" spans="1:5" x14ac:dyDescent="0.25">
      <c r="A729">
        <v>23500251</v>
      </c>
      <c r="B729" t="s">
        <v>1487</v>
      </c>
      <c r="C729" t="s">
        <v>1486</v>
      </c>
      <c r="D729" t="s">
        <v>1486</v>
      </c>
      <c r="E729" t="s">
        <v>1487</v>
      </c>
    </row>
    <row r="730" spans="1:5" x14ac:dyDescent="0.25">
      <c r="A730">
        <v>23500252</v>
      </c>
      <c r="B730" t="s">
        <v>1488</v>
      </c>
      <c r="C730" t="s">
        <v>1488</v>
      </c>
      <c r="D730" t="s">
        <v>1488</v>
      </c>
      <c r="E730" t="s">
        <v>1488</v>
      </c>
    </row>
    <row r="731" spans="1:5" x14ac:dyDescent="0.25">
      <c r="A731">
        <v>23500253</v>
      </c>
      <c r="B731" t="s">
        <v>1490</v>
      </c>
      <c r="C731" t="s">
        <v>1489</v>
      </c>
      <c r="D731" t="s">
        <v>1489</v>
      </c>
      <c r="E731" t="s">
        <v>1490</v>
      </c>
    </row>
    <row r="732" spans="1:5" x14ac:dyDescent="0.25">
      <c r="A732">
        <v>23500254</v>
      </c>
      <c r="B732" t="s">
        <v>1491</v>
      </c>
      <c r="C732" t="s">
        <v>1491</v>
      </c>
      <c r="D732" t="s">
        <v>1491</v>
      </c>
      <c r="E732" t="s">
        <v>1491</v>
      </c>
    </row>
    <row r="733" spans="1:5" x14ac:dyDescent="0.25">
      <c r="A733">
        <v>23500256</v>
      </c>
      <c r="B733" t="s">
        <v>1492</v>
      </c>
      <c r="C733" t="s">
        <v>1492</v>
      </c>
      <c r="D733" t="s">
        <v>1492</v>
      </c>
      <c r="E733" t="s">
        <v>1492</v>
      </c>
    </row>
    <row r="734" spans="1:5" x14ac:dyDescent="0.25">
      <c r="A734">
        <v>23500262</v>
      </c>
      <c r="B734" t="s">
        <v>1493</v>
      </c>
      <c r="C734" t="s">
        <v>1493</v>
      </c>
      <c r="D734" t="s">
        <v>1493</v>
      </c>
      <c r="E734" t="s">
        <v>1493</v>
      </c>
    </row>
    <row r="735" spans="1:5" x14ac:dyDescent="0.25">
      <c r="A735">
        <v>23500263</v>
      </c>
      <c r="B735" t="s">
        <v>1494</v>
      </c>
      <c r="C735" t="s">
        <v>1494</v>
      </c>
      <c r="D735" t="s">
        <v>1494</v>
      </c>
      <c r="E735" t="s">
        <v>1494</v>
      </c>
    </row>
    <row r="736" spans="1:5" x14ac:dyDescent="0.25">
      <c r="A736">
        <v>23500264</v>
      </c>
      <c r="B736" t="s">
        <v>1496</v>
      </c>
      <c r="C736" t="s">
        <v>1495</v>
      </c>
      <c r="D736" t="s">
        <v>1495</v>
      </c>
      <c r="E736" t="s">
        <v>1496</v>
      </c>
    </row>
    <row r="737" spans="1:5" x14ac:dyDescent="0.25">
      <c r="A737">
        <v>23500265</v>
      </c>
      <c r="B737" t="s">
        <v>1038</v>
      </c>
      <c r="C737" t="s">
        <v>1037</v>
      </c>
      <c r="D737" t="s">
        <v>1037</v>
      </c>
      <c r="E737" t="s">
        <v>1038</v>
      </c>
    </row>
    <row r="738" spans="1:5" x14ac:dyDescent="0.25">
      <c r="A738">
        <v>23500269</v>
      </c>
      <c r="B738" t="s">
        <v>1497</v>
      </c>
      <c r="C738" t="s">
        <v>1497</v>
      </c>
      <c r="D738" t="s">
        <v>1497</v>
      </c>
      <c r="E738" t="s">
        <v>1497</v>
      </c>
    </row>
    <row r="739" spans="1:5" x14ac:dyDescent="0.25">
      <c r="A739">
        <v>23500271</v>
      </c>
      <c r="B739" t="s">
        <v>1498</v>
      </c>
      <c r="C739" t="s">
        <v>1498</v>
      </c>
      <c r="D739" t="s">
        <v>1498</v>
      </c>
      <c r="E739" t="s">
        <v>1498</v>
      </c>
    </row>
    <row r="740" spans="1:5" x14ac:dyDescent="0.25">
      <c r="A740">
        <v>23500273</v>
      </c>
      <c r="B740" t="s">
        <v>213</v>
      </c>
      <c r="C740" t="s">
        <v>213</v>
      </c>
      <c r="D740" t="s">
        <v>213</v>
      </c>
      <c r="E740" t="s">
        <v>213</v>
      </c>
    </row>
    <row r="741" spans="1:5" x14ac:dyDescent="0.25">
      <c r="A741">
        <v>23500276</v>
      </c>
      <c r="B741" t="s">
        <v>1500</v>
      </c>
      <c r="C741" t="s">
        <v>1499</v>
      </c>
      <c r="D741" t="s">
        <v>1499</v>
      </c>
      <c r="E741" t="s">
        <v>1500</v>
      </c>
    </row>
    <row r="742" spans="1:5" x14ac:dyDescent="0.25">
      <c r="A742">
        <v>23500277</v>
      </c>
      <c r="B742" t="s">
        <v>1501</v>
      </c>
      <c r="C742" t="s">
        <v>1501</v>
      </c>
      <c r="D742" t="s">
        <v>1501</v>
      </c>
      <c r="E742" t="s">
        <v>1501</v>
      </c>
    </row>
    <row r="743" spans="1:5" x14ac:dyDescent="0.25">
      <c r="A743">
        <v>23500282</v>
      </c>
      <c r="B743" t="s">
        <v>1502</v>
      </c>
      <c r="C743" t="s">
        <v>1502</v>
      </c>
      <c r="D743" t="s">
        <v>1502</v>
      </c>
      <c r="E743" t="s">
        <v>1502</v>
      </c>
    </row>
    <row r="744" spans="1:5" x14ac:dyDescent="0.25">
      <c r="A744">
        <v>23500284</v>
      </c>
      <c r="B744" t="s">
        <v>1503</v>
      </c>
      <c r="C744" t="s">
        <v>1503</v>
      </c>
      <c r="D744" t="s">
        <v>1503</v>
      </c>
      <c r="E744" t="s">
        <v>1503</v>
      </c>
    </row>
    <row r="745" spans="1:5" x14ac:dyDescent="0.25">
      <c r="A745">
        <v>23500285</v>
      </c>
      <c r="B745" t="s">
        <v>1504</v>
      </c>
      <c r="C745" t="s">
        <v>1504</v>
      </c>
      <c r="D745" t="s">
        <v>1504</v>
      </c>
      <c r="E745" t="s">
        <v>1504</v>
      </c>
    </row>
    <row r="746" spans="1:5" x14ac:dyDescent="0.25">
      <c r="A746">
        <v>23500286</v>
      </c>
      <c r="B746" t="s">
        <v>1505</v>
      </c>
      <c r="C746" t="s">
        <v>1505</v>
      </c>
      <c r="D746" t="s">
        <v>1505</v>
      </c>
      <c r="E746" t="s">
        <v>1505</v>
      </c>
    </row>
    <row r="747" spans="1:5" x14ac:dyDescent="0.25">
      <c r="A747">
        <v>23500287</v>
      </c>
      <c r="B747" t="s">
        <v>1507</v>
      </c>
      <c r="C747" t="s">
        <v>1506</v>
      </c>
      <c r="D747" t="s">
        <v>1506</v>
      </c>
      <c r="E747" t="s">
        <v>1507</v>
      </c>
    </row>
    <row r="748" spans="1:5" x14ac:dyDescent="0.25">
      <c r="A748">
        <v>23500288</v>
      </c>
      <c r="B748" t="s">
        <v>1509</v>
      </c>
      <c r="C748" t="s">
        <v>1508</v>
      </c>
      <c r="D748" t="s">
        <v>1508</v>
      </c>
      <c r="E748" t="s">
        <v>1509</v>
      </c>
    </row>
    <row r="749" spans="1:5" x14ac:dyDescent="0.25">
      <c r="A749">
        <v>23500289</v>
      </c>
      <c r="B749" t="s">
        <v>1511</v>
      </c>
      <c r="C749" t="s">
        <v>1510</v>
      </c>
      <c r="D749" t="s">
        <v>1510</v>
      </c>
      <c r="E749" t="s">
        <v>1511</v>
      </c>
    </row>
    <row r="750" spans="1:5" x14ac:dyDescent="0.25">
      <c r="A750">
        <v>23500290</v>
      </c>
      <c r="B750" t="s">
        <v>1512</v>
      </c>
      <c r="C750" t="s">
        <v>256</v>
      </c>
      <c r="D750" t="s">
        <v>256</v>
      </c>
      <c r="E750" t="s">
        <v>1512</v>
      </c>
    </row>
    <row r="751" spans="1:5" x14ac:dyDescent="0.25">
      <c r="A751">
        <v>23500291</v>
      </c>
      <c r="B751" t="s">
        <v>1514</v>
      </c>
      <c r="C751" t="s">
        <v>1513</v>
      </c>
      <c r="D751" t="s">
        <v>1513</v>
      </c>
      <c r="E751" t="s">
        <v>1514</v>
      </c>
    </row>
    <row r="752" spans="1:5" x14ac:dyDescent="0.25">
      <c r="A752">
        <v>23500292</v>
      </c>
      <c r="B752" t="s">
        <v>1515</v>
      </c>
      <c r="C752" t="s">
        <v>1515</v>
      </c>
      <c r="D752" t="s">
        <v>1515</v>
      </c>
      <c r="E752" t="s">
        <v>1515</v>
      </c>
    </row>
    <row r="753" spans="1:5" x14ac:dyDescent="0.25">
      <c r="A753">
        <v>23500293</v>
      </c>
      <c r="B753" t="s">
        <v>1517</v>
      </c>
      <c r="C753" t="s">
        <v>1516</v>
      </c>
      <c r="D753" t="s">
        <v>1516</v>
      </c>
      <c r="E753" t="s">
        <v>1517</v>
      </c>
    </row>
    <row r="754" spans="1:5" x14ac:dyDescent="0.25">
      <c r="A754">
        <v>23500294</v>
      </c>
      <c r="B754" t="s">
        <v>1519</v>
      </c>
      <c r="C754" t="s">
        <v>1518</v>
      </c>
      <c r="D754" t="s">
        <v>1518</v>
      </c>
      <c r="E754" t="s">
        <v>1519</v>
      </c>
    </row>
    <row r="755" spans="1:5" x14ac:dyDescent="0.25">
      <c r="A755">
        <v>23500296</v>
      </c>
      <c r="B755" t="s">
        <v>1521</v>
      </c>
      <c r="C755" t="s">
        <v>1520</v>
      </c>
      <c r="D755" t="s">
        <v>1520</v>
      </c>
      <c r="E755" t="s">
        <v>1521</v>
      </c>
    </row>
    <row r="756" spans="1:5" x14ac:dyDescent="0.25">
      <c r="A756">
        <v>23500297</v>
      </c>
      <c r="B756" t="s">
        <v>1522</v>
      </c>
      <c r="C756" t="s">
        <v>1522</v>
      </c>
      <c r="D756" t="s">
        <v>1522</v>
      </c>
      <c r="E756" t="s">
        <v>1522</v>
      </c>
    </row>
    <row r="757" spans="1:5" x14ac:dyDescent="0.25">
      <c r="A757">
        <v>23500298</v>
      </c>
      <c r="B757" t="s">
        <v>1523</v>
      </c>
      <c r="C757" t="s">
        <v>1523</v>
      </c>
      <c r="D757" t="s">
        <v>1523</v>
      </c>
      <c r="E757" t="s">
        <v>1523</v>
      </c>
    </row>
    <row r="758" spans="1:5" x14ac:dyDescent="0.25">
      <c r="A758">
        <v>23500299</v>
      </c>
      <c r="B758" t="s">
        <v>1524</v>
      </c>
      <c r="C758" t="s">
        <v>1524</v>
      </c>
      <c r="D758" t="s">
        <v>1524</v>
      </c>
      <c r="E758" t="s">
        <v>1524</v>
      </c>
    </row>
    <row r="759" spans="1:5" x14ac:dyDescent="0.25">
      <c r="A759">
        <v>23500300</v>
      </c>
      <c r="B759" t="s">
        <v>1525</v>
      </c>
      <c r="C759" t="s">
        <v>1525</v>
      </c>
      <c r="D759" t="s">
        <v>1525</v>
      </c>
      <c r="E759" t="s">
        <v>1525</v>
      </c>
    </row>
    <row r="760" spans="1:5" x14ac:dyDescent="0.25">
      <c r="A760">
        <v>23500301</v>
      </c>
      <c r="B760" t="s">
        <v>1526</v>
      </c>
      <c r="C760" t="s">
        <v>1526</v>
      </c>
      <c r="D760" t="s">
        <v>1526</v>
      </c>
      <c r="E760" t="s">
        <v>1526</v>
      </c>
    </row>
    <row r="761" spans="1:5" x14ac:dyDescent="0.25">
      <c r="A761">
        <v>23500302</v>
      </c>
      <c r="B761" t="s">
        <v>1527</v>
      </c>
      <c r="C761" t="s">
        <v>1527</v>
      </c>
      <c r="D761" t="s">
        <v>1527</v>
      </c>
      <c r="E761" t="s">
        <v>1527</v>
      </c>
    </row>
    <row r="762" spans="1:5" x14ac:dyDescent="0.25">
      <c r="A762">
        <v>23500303</v>
      </c>
      <c r="B762" t="s">
        <v>1528</v>
      </c>
      <c r="C762" t="s">
        <v>1528</v>
      </c>
      <c r="D762" t="s">
        <v>1528</v>
      </c>
      <c r="E762" t="s">
        <v>1528</v>
      </c>
    </row>
    <row r="763" spans="1:5" x14ac:dyDescent="0.25">
      <c r="A763">
        <v>23500304</v>
      </c>
      <c r="B763" t="s">
        <v>1529</v>
      </c>
      <c r="C763" t="s">
        <v>1529</v>
      </c>
      <c r="D763" t="s">
        <v>1529</v>
      </c>
      <c r="E763" t="s">
        <v>1529</v>
      </c>
    </row>
    <row r="764" spans="1:5" x14ac:dyDescent="0.25">
      <c r="A764">
        <v>23500305</v>
      </c>
      <c r="B764" t="s">
        <v>1527</v>
      </c>
      <c r="C764" t="s">
        <v>1527</v>
      </c>
      <c r="D764" t="s">
        <v>1527</v>
      </c>
      <c r="E764" t="s">
        <v>1527</v>
      </c>
    </row>
    <row r="765" spans="1:5" x14ac:dyDescent="0.25">
      <c r="A765">
        <v>23500306</v>
      </c>
      <c r="B765" t="s">
        <v>1530</v>
      </c>
      <c r="C765" t="s">
        <v>1530</v>
      </c>
      <c r="D765" t="s">
        <v>1530</v>
      </c>
      <c r="E765" t="s">
        <v>1530</v>
      </c>
    </row>
    <row r="766" spans="1:5" x14ac:dyDescent="0.25">
      <c r="A766">
        <v>23500307</v>
      </c>
      <c r="B766" t="s">
        <v>1532</v>
      </c>
      <c r="C766" t="s">
        <v>1531</v>
      </c>
      <c r="D766" t="s">
        <v>1531</v>
      </c>
      <c r="E766" t="s">
        <v>1532</v>
      </c>
    </row>
    <row r="767" spans="1:5" x14ac:dyDescent="0.25">
      <c r="A767">
        <v>23500309</v>
      </c>
      <c r="B767" t="s">
        <v>1534</v>
      </c>
      <c r="C767" t="s">
        <v>1533</v>
      </c>
      <c r="D767" t="s">
        <v>1533</v>
      </c>
      <c r="E767" t="s">
        <v>1534</v>
      </c>
    </row>
    <row r="768" spans="1:5" x14ac:dyDescent="0.25">
      <c r="A768">
        <v>23500310</v>
      </c>
      <c r="B768" t="s">
        <v>1535</v>
      </c>
      <c r="C768" t="s">
        <v>1535</v>
      </c>
      <c r="D768" t="s">
        <v>1535</v>
      </c>
      <c r="E768" t="s">
        <v>1535</v>
      </c>
    </row>
    <row r="769" spans="1:5" x14ac:dyDescent="0.25">
      <c r="A769">
        <v>23500311</v>
      </c>
      <c r="B769" t="s">
        <v>1537</v>
      </c>
      <c r="C769" t="s">
        <v>1536</v>
      </c>
      <c r="D769" t="s">
        <v>1536</v>
      </c>
      <c r="E769" t="s">
        <v>1537</v>
      </c>
    </row>
    <row r="770" spans="1:5" x14ac:dyDescent="0.25">
      <c r="A770">
        <v>23500312</v>
      </c>
      <c r="B770" t="s">
        <v>1539</v>
      </c>
      <c r="C770" t="s">
        <v>1538</v>
      </c>
      <c r="D770" t="s">
        <v>1538</v>
      </c>
      <c r="E770" t="s">
        <v>1539</v>
      </c>
    </row>
    <row r="771" spans="1:5" x14ac:dyDescent="0.25">
      <c r="A771">
        <v>23500314</v>
      </c>
      <c r="B771" t="s">
        <v>1541</v>
      </c>
      <c r="C771" t="s">
        <v>1540</v>
      </c>
      <c r="D771" t="s">
        <v>1540</v>
      </c>
      <c r="E771" t="s">
        <v>1541</v>
      </c>
    </row>
    <row r="772" spans="1:5" x14ac:dyDescent="0.25">
      <c r="A772">
        <v>23500315</v>
      </c>
      <c r="B772" t="s">
        <v>1543</v>
      </c>
      <c r="C772" t="s">
        <v>1542</v>
      </c>
      <c r="D772" t="s">
        <v>1542</v>
      </c>
      <c r="E772" t="s">
        <v>1543</v>
      </c>
    </row>
    <row r="773" spans="1:5" x14ac:dyDescent="0.25">
      <c r="A773">
        <v>23500316</v>
      </c>
      <c r="B773" t="s">
        <v>1545</v>
      </c>
      <c r="C773" t="s">
        <v>1544</v>
      </c>
      <c r="D773" t="s">
        <v>1544</v>
      </c>
      <c r="E773" t="s">
        <v>1545</v>
      </c>
    </row>
    <row r="774" spans="1:5" x14ac:dyDescent="0.25">
      <c r="A774">
        <v>23500318</v>
      </c>
      <c r="B774" t="s">
        <v>1547</v>
      </c>
      <c r="C774" t="s">
        <v>1546</v>
      </c>
      <c r="D774" t="s">
        <v>1546</v>
      </c>
      <c r="E774" t="s">
        <v>1547</v>
      </c>
    </row>
    <row r="775" spans="1:5" x14ac:dyDescent="0.25">
      <c r="A775">
        <v>23500319</v>
      </c>
      <c r="B775" t="s">
        <v>1549</v>
      </c>
      <c r="C775" t="s">
        <v>1548</v>
      </c>
      <c r="D775" t="s">
        <v>1548</v>
      </c>
      <c r="E775" t="s">
        <v>1549</v>
      </c>
    </row>
    <row r="776" spans="1:5" x14ac:dyDescent="0.25">
      <c r="A776">
        <v>23500321</v>
      </c>
      <c r="B776" t="s">
        <v>1551</v>
      </c>
      <c r="C776" t="s">
        <v>1550</v>
      </c>
      <c r="D776" t="s">
        <v>1550</v>
      </c>
      <c r="E776" t="s">
        <v>1551</v>
      </c>
    </row>
    <row r="777" spans="1:5" x14ac:dyDescent="0.25">
      <c r="A777">
        <v>23500322</v>
      </c>
      <c r="B777" t="s">
        <v>1553</v>
      </c>
      <c r="C777" t="s">
        <v>1552</v>
      </c>
      <c r="D777" t="s">
        <v>1552</v>
      </c>
      <c r="E777" t="s">
        <v>1553</v>
      </c>
    </row>
    <row r="778" spans="1:5" x14ac:dyDescent="0.25">
      <c r="A778">
        <v>23500323</v>
      </c>
      <c r="B778" t="s">
        <v>1554</v>
      </c>
      <c r="C778" t="s">
        <v>1554</v>
      </c>
      <c r="D778" t="s">
        <v>1554</v>
      </c>
      <c r="E778" t="s">
        <v>1554</v>
      </c>
    </row>
    <row r="779" spans="1:5" x14ac:dyDescent="0.25">
      <c r="A779">
        <v>23500324</v>
      </c>
      <c r="B779" t="s">
        <v>1556</v>
      </c>
      <c r="C779" t="s">
        <v>1555</v>
      </c>
      <c r="D779" t="s">
        <v>1555</v>
      </c>
      <c r="E779" t="s">
        <v>1556</v>
      </c>
    </row>
    <row r="780" spans="1:5" x14ac:dyDescent="0.25">
      <c r="A780">
        <v>23500325</v>
      </c>
      <c r="B780" t="s">
        <v>1558</v>
      </c>
      <c r="C780" t="s">
        <v>1557</v>
      </c>
      <c r="D780" t="s">
        <v>1557</v>
      </c>
      <c r="E780" t="s">
        <v>1558</v>
      </c>
    </row>
    <row r="781" spans="1:5" x14ac:dyDescent="0.25">
      <c r="A781">
        <v>23500326</v>
      </c>
      <c r="B781" t="s">
        <v>1560</v>
      </c>
      <c r="C781" t="s">
        <v>1559</v>
      </c>
      <c r="D781" t="s">
        <v>1559</v>
      </c>
      <c r="E781" t="s">
        <v>1560</v>
      </c>
    </row>
    <row r="782" spans="1:5" x14ac:dyDescent="0.25">
      <c r="A782">
        <v>23500328</v>
      </c>
      <c r="B782" t="s">
        <v>1562</v>
      </c>
      <c r="C782" t="s">
        <v>1561</v>
      </c>
      <c r="D782" t="s">
        <v>1561</v>
      </c>
      <c r="E782" t="s">
        <v>1562</v>
      </c>
    </row>
    <row r="783" spans="1:5" x14ac:dyDescent="0.25">
      <c r="A783">
        <v>23500329</v>
      </c>
      <c r="B783" t="s">
        <v>1563</v>
      </c>
      <c r="C783" t="s">
        <v>1563</v>
      </c>
      <c r="D783" t="s">
        <v>1563</v>
      </c>
      <c r="E783" t="s">
        <v>1563</v>
      </c>
    </row>
    <row r="784" spans="1:5" x14ac:dyDescent="0.25">
      <c r="A784">
        <v>23500330</v>
      </c>
      <c r="B784" t="s">
        <v>1564</v>
      </c>
      <c r="C784" t="s">
        <v>1564</v>
      </c>
      <c r="D784" t="s">
        <v>1564</v>
      </c>
      <c r="E784" t="s">
        <v>1564</v>
      </c>
    </row>
    <row r="785" spans="1:5" x14ac:dyDescent="0.25">
      <c r="A785">
        <v>23500331</v>
      </c>
      <c r="B785" t="s">
        <v>1565</v>
      </c>
      <c r="C785" t="s">
        <v>1565</v>
      </c>
      <c r="D785" t="s">
        <v>1565</v>
      </c>
      <c r="E785" t="s">
        <v>1565</v>
      </c>
    </row>
    <row r="786" spans="1:5" x14ac:dyDescent="0.25">
      <c r="A786">
        <v>23500332</v>
      </c>
      <c r="B786" t="s">
        <v>1566</v>
      </c>
      <c r="C786" t="s">
        <v>1566</v>
      </c>
      <c r="D786" t="s">
        <v>1566</v>
      </c>
      <c r="E786" t="s">
        <v>1566</v>
      </c>
    </row>
    <row r="787" spans="1:5" x14ac:dyDescent="0.25">
      <c r="A787">
        <v>23500333</v>
      </c>
      <c r="B787" t="s">
        <v>1567</v>
      </c>
      <c r="C787" t="s">
        <v>1567</v>
      </c>
      <c r="D787" t="s">
        <v>1567</v>
      </c>
      <c r="E787" t="s">
        <v>1567</v>
      </c>
    </row>
    <row r="788" spans="1:5" x14ac:dyDescent="0.25">
      <c r="A788">
        <v>23500334</v>
      </c>
      <c r="B788" t="s">
        <v>1568</v>
      </c>
      <c r="C788" t="s">
        <v>1568</v>
      </c>
      <c r="D788" t="s">
        <v>1568</v>
      </c>
      <c r="E788" t="s">
        <v>1568</v>
      </c>
    </row>
    <row r="789" spans="1:5" x14ac:dyDescent="0.25">
      <c r="A789">
        <v>23500335</v>
      </c>
      <c r="B789" t="s">
        <v>1569</v>
      </c>
      <c r="C789" t="s">
        <v>1569</v>
      </c>
      <c r="D789" t="s">
        <v>1569</v>
      </c>
      <c r="E789" t="s">
        <v>1569</v>
      </c>
    </row>
    <row r="790" spans="1:5" x14ac:dyDescent="0.25">
      <c r="A790">
        <v>23500336</v>
      </c>
      <c r="B790" t="s">
        <v>1571</v>
      </c>
      <c r="C790" t="s">
        <v>1570</v>
      </c>
      <c r="D790" t="s">
        <v>1570</v>
      </c>
      <c r="E790" t="s">
        <v>1571</v>
      </c>
    </row>
    <row r="791" spans="1:5" x14ac:dyDescent="0.25">
      <c r="A791">
        <v>23500337</v>
      </c>
      <c r="B791" t="s">
        <v>1572</v>
      </c>
      <c r="C791" t="s">
        <v>1572</v>
      </c>
      <c r="D791" t="s">
        <v>1572</v>
      </c>
      <c r="E791" t="s">
        <v>1572</v>
      </c>
    </row>
    <row r="792" spans="1:5" x14ac:dyDescent="0.25">
      <c r="A792">
        <v>23500338</v>
      </c>
      <c r="B792" t="s">
        <v>1573</v>
      </c>
      <c r="C792" t="s">
        <v>1573</v>
      </c>
      <c r="D792" t="s">
        <v>1573</v>
      </c>
      <c r="E792" t="s">
        <v>1573</v>
      </c>
    </row>
    <row r="793" spans="1:5" x14ac:dyDescent="0.25">
      <c r="A793">
        <v>23500339</v>
      </c>
      <c r="B793" t="s">
        <v>1574</v>
      </c>
      <c r="C793" t="s">
        <v>1574</v>
      </c>
      <c r="D793" t="s">
        <v>1574</v>
      </c>
      <c r="E793" t="s">
        <v>1574</v>
      </c>
    </row>
    <row r="794" spans="1:5" x14ac:dyDescent="0.25">
      <c r="A794">
        <v>23500340</v>
      </c>
      <c r="B794" t="s">
        <v>1576</v>
      </c>
      <c r="C794" t="s">
        <v>1575</v>
      </c>
      <c r="D794" t="s">
        <v>1575</v>
      </c>
      <c r="E794" t="s">
        <v>1576</v>
      </c>
    </row>
    <row r="795" spans="1:5" x14ac:dyDescent="0.25">
      <c r="A795">
        <v>23500341</v>
      </c>
      <c r="B795" t="s">
        <v>1577</v>
      </c>
      <c r="C795" t="s">
        <v>1577</v>
      </c>
      <c r="D795" t="s">
        <v>1577</v>
      </c>
      <c r="E795" t="s">
        <v>1577</v>
      </c>
    </row>
    <row r="796" spans="1:5" x14ac:dyDescent="0.25">
      <c r="A796">
        <v>23500342</v>
      </c>
      <c r="B796" t="s">
        <v>1578</v>
      </c>
      <c r="C796" t="s">
        <v>1578</v>
      </c>
      <c r="D796" t="s">
        <v>1578</v>
      </c>
      <c r="E796" t="s">
        <v>1578</v>
      </c>
    </row>
    <row r="797" spans="1:5" x14ac:dyDescent="0.25">
      <c r="A797">
        <v>23500343</v>
      </c>
      <c r="B797" t="s">
        <v>1579</v>
      </c>
      <c r="C797" t="s">
        <v>1579</v>
      </c>
      <c r="D797" t="s">
        <v>1579</v>
      </c>
      <c r="E797" t="s">
        <v>1579</v>
      </c>
    </row>
    <row r="798" spans="1:5" x14ac:dyDescent="0.25">
      <c r="A798">
        <v>23500344</v>
      </c>
      <c r="B798" t="s">
        <v>1581</v>
      </c>
      <c r="C798" t="s">
        <v>1580</v>
      </c>
      <c r="D798" t="s">
        <v>1580</v>
      </c>
      <c r="E798" t="s">
        <v>1581</v>
      </c>
    </row>
    <row r="799" spans="1:5" x14ac:dyDescent="0.25">
      <c r="A799">
        <v>23500345</v>
      </c>
      <c r="B799" t="s">
        <v>1578</v>
      </c>
      <c r="C799" t="s">
        <v>1578</v>
      </c>
      <c r="D799" t="s">
        <v>1578</v>
      </c>
      <c r="E799" t="s">
        <v>1578</v>
      </c>
    </row>
    <row r="800" spans="1:5" x14ac:dyDescent="0.25">
      <c r="A800">
        <v>23500346</v>
      </c>
      <c r="B800" t="s">
        <v>1582</v>
      </c>
      <c r="C800" t="s">
        <v>1582</v>
      </c>
      <c r="D800" t="s">
        <v>1582</v>
      </c>
      <c r="E800" t="s">
        <v>1582</v>
      </c>
    </row>
    <row r="801" spans="1:5" x14ac:dyDescent="0.25">
      <c r="A801">
        <v>23500347</v>
      </c>
      <c r="B801" t="s">
        <v>1584</v>
      </c>
      <c r="C801" t="s">
        <v>1583</v>
      </c>
      <c r="D801" t="s">
        <v>1583</v>
      </c>
      <c r="E801" t="s">
        <v>1584</v>
      </c>
    </row>
    <row r="802" spans="1:5" x14ac:dyDescent="0.25">
      <c r="A802">
        <v>23500348</v>
      </c>
      <c r="B802" t="s">
        <v>1586</v>
      </c>
      <c r="C802" t="s">
        <v>1585</v>
      </c>
      <c r="D802" t="s">
        <v>1585</v>
      </c>
      <c r="E802" t="s">
        <v>1586</v>
      </c>
    </row>
    <row r="803" spans="1:5" x14ac:dyDescent="0.25">
      <c r="A803">
        <v>23500349</v>
      </c>
      <c r="B803" t="s">
        <v>1587</v>
      </c>
      <c r="C803" t="s">
        <v>1587</v>
      </c>
      <c r="D803" t="s">
        <v>1587</v>
      </c>
      <c r="E803" t="s">
        <v>1587</v>
      </c>
    </row>
    <row r="804" spans="1:5" x14ac:dyDescent="0.25">
      <c r="A804">
        <v>23500350</v>
      </c>
      <c r="B804" t="s">
        <v>1588</v>
      </c>
      <c r="C804" t="s">
        <v>1588</v>
      </c>
      <c r="D804" t="s">
        <v>1588</v>
      </c>
      <c r="E804" t="s">
        <v>1588</v>
      </c>
    </row>
    <row r="805" spans="1:5" x14ac:dyDescent="0.25">
      <c r="A805">
        <v>23500351</v>
      </c>
      <c r="B805" t="s">
        <v>289</v>
      </c>
      <c r="C805" t="s">
        <v>289</v>
      </c>
      <c r="D805" t="s">
        <v>289</v>
      </c>
      <c r="E805" t="s">
        <v>289</v>
      </c>
    </row>
    <row r="806" spans="1:5" x14ac:dyDescent="0.25">
      <c r="A806">
        <v>23500352</v>
      </c>
      <c r="B806" t="s">
        <v>1589</v>
      </c>
      <c r="C806" t="s">
        <v>1589</v>
      </c>
      <c r="D806" t="s">
        <v>1589</v>
      </c>
      <c r="E806" t="s">
        <v>1589</v>
      </c>
    </row>
    <row r="807" spans="1:5" x14ac:dyDescent="0.25">
      <c r="A807">
        <v>23500353</v>
      </c>
      <c r="B807" t="s">
        <v>1591</v>
      </c>
      <c r="C807" t="s">
        <v>1590</v>
      </c>
      <c r="D807" t="s">
        <v>1590</v>
      </c>
      <c r="E807" t="s">
        <v>1591</v>
      </c>
    </row>
    <row r="808" spans="1:5" x14ac:dyDescent="0.25">
      <c r="A808">
        <v>23500354</v>
      </c>
      <c r="B808" t="s">
        <v>1592</v>
      </c>
      <c r="C808" t="s">
        <v>1515</v>
      </c>
      <c r="D808" t="s">
        <v>1515</v>
      </c>
      <c r="E808" t="s">
        <v>1592</v>
      </c>
    </row>
    <row r="809" spans="1:5" x14ac:dyDescent="0.25">
      <c r="A809">
        <v>23500355</v>
      </c>
      <c r="B809" t="s">
        <v>1593</v>
      </c>
      <c r="C809" t="s">
        <v>1593</v>
      </c>
      <c r="D809" t="s">
        <v>1593</v>
      </c>
      <c r="E809" t="s">
        <v>1593</v>
      </c>
    </row>
    <row r="810" spans="1:5" x14ac:dyDescent="0.25">
      <c r="A810">
        <v>23500356</v>
      </c>
      <c r="B810" t="s">
        <v>1594</v>
      </c>
      <c r="C810" t="s">
        <v>1594</v>
      </c>
      <c r="D810" t="s">
        <v>1594</v>
      </c>
      <c r="E810" t="s">
        <v>1594</v>
      </c>
    </row>
    <row r="811" spans="1:5" x14ac:dyDescent="0.25">
      <c r="A811">
        <v>23500357</v>
      </c>
      <c r="B811" t="s">
        <v>1596</v>
      </c>
      <c r="C811" t="s">
        <v>1595</v>
      </c>
      <c r="D811" t="s">
        <v>1595</v>
      </c>
      <c r="E811" t="s">
        <v>1596</v>
      </c>
    </row>
    <row r="812" spans="1:5" x14ac:dyDescent="0.25">
      <c r="A812">
        <v>23500358</v>
      </c>
      <c r="B812" t="s">
        <v>1598</v>
      </c>
      <c r="C812" t="s">
        <v>1597</v>
      </c>
      <c r="D812" t="s">
        <v>1597</v>
      </c>
      <c r="E812" t="s">
        <v>1598</v>
      </c>
    </row>
    <row r="813" spans="1:5" x14ac:dyDescent="0.25">
      <c r="A813">
        <v>23500360</v>
      </c>
      <c r="B813" t="s">
        <v>1600</v>
      </c>
      <c r="C813" t="s">
        <v>1599</v>
      </c>
      <c r="D813" t="s">
        <v>1599</v>
      </c>
      <c r="E813" t="s">
        <v>1600</v>
      </c>
    </row>
    <row r="814" spans="1:5" x14ac:dyDescent="0.25">
      <c r="A814">
        <v>23500361</v>
      </c>
      <c r="B814" t="s">
        <v>1602</v>
      </c>
      <c r="C814" t="s">
        <v>1601</v>
      </c>
      <c r="D814" t="s">
        <v>1601</v>
      </c>
      <c r="E814" t="s">
        <v>1602</v>
      </c>
    </row>
    <row r="815" spans="1:5" x14ac:dyDescent="0.25">
      <c r="A815">
        <v>23500362</v>
      </c>
      <c r="B815" t="s">
        <v>1604</v>
      </c>
      <c r="C815" t="s">
        <v>1603</v>
      </c>
      <c r="D815" t="s">
        <v>1603</v>
      </c>
      <c r="E815" t="s">
        <v>1604</v>
      </c>
    </row>
    <row r="816" spans="1:5" x14ac:dyDescent="0.25">
      <c r="A816">
        <v>23500364</v>
      </c>
      <c r="B816" t="s">
        <v>1606</v>
      </c>
      <c r="C816" t="s">
        <v>1605</v>
      </c>
      <c r="D816" t="s">
        <v>1605</v>
      </c>
      <c r="E816" t="s">
        <v>1606</v>
      </c>
    </row>
    <row r="817" spans="1:5" x14ac:dyDescent="0.25">
      <c r="A817">
        <v>23500365</v>
      </c>
      <c r="B817" t="s">
        <v>1608</v>
      </c>
      <c r="C817" t="s">
        <v>1607</v>
      </c>
      <c r="D817" t="s">
        <v>1607</v>
      </c>
      <c r="E817" t="s">
        <v>1608</v>
      </c>
    </row>
    <row r="818" spans="1:5" x14ac:dyDescent="0.25">
      <c r="A818">
        <v>23500366</v>
      </c>
      <c r="B818" t="s">
        <v>1610</v>
      </c>
      <c r="C818" t="s">
        <v>1609</v>
      </c>
      <c r="D818" t="s">
        <v>1609</v>
      </c>
      <c r="E818" t="s">
        <v>1610</v>
      </c>
    </row>
    <row r="819" spans="1:5" x14ac:dyDescent="0.25">
      <c r="A819">
        <v>23500367</v>
      </c>
      <c r="B819" t="s">
        <v>1612</v>
      </c>
      <c r="C819" t="s">
        <v>1611</v>
      </c>
      <c r="D819" t="s">
        <v>1611</v>
      </c>
      <c r="E819" t="s">
        <v>1612</v>
      </c>
    </row>
    <row r="820" spans="1:5" x14ac:dyDescent="0.25">
      <c r="A820">
        <v>23500368</v>
      </c>
      <c r="B820" t="s">
        <v>1614</v>
      </c>
      <c r="C820" t="s">
        <v>1613</v>
      </c>
      <c r="D820" t="s">
        <v>1613</v>
      </c>
      <c r="E820" t="s">
        <v>1614</v>
      </c>
    </row>
    <row r="821" spans="1:5" x14ac:dyDescent="0.25">
      <c r="A821">
        <v>23500369</v>
      </c>
      <c r="B821" t="s">
        <v>1616</v>
      </c>
      <c r="C821" t="s">
        <v>1615</v>
      </c>
      <c r="D821" t="s">
        <v>1615</v>
      </c>
      <c r="E821" t="s">
        <v>1616</v>
      </c>
    </row>
    <row r="822" spans="1:5" x14ac:dyDescent="0.25">
      <c r="A822">
        <v>23500370</v>
      </c>
      <c r="B822" t="s">
        <v>1618</v>
      </c>
      <c r="C822" t="s">
        <v>1617</v>
      </c>
      <c r="D822" t="s">
        <v>1617</v>
      </c>
      <c r="E822" t="s">
        <v>1618</v>
      </c>
    </row>
    <row r="823" spans="1:5" x14ac:dyDescent="0.25">
      <c r="A823">
        <v>23500371</v>
      </c>
      <c r="B823" t="s">
        <v>1620</v>
      </c>
      <c r="C823" t="s">
        <v>1619</v>
      </c>
      <c r="D823" t="s">
        <v>1619</v>
      </c>
      <c r="E823" t="s">
        <v>1620</v>
      </c>
    </row>
    <row r="824" spans="1:5" x14ac:dyDescent="0.25">
      <c r="A824">
        <v>23500372</v>
      </c>
      <c r="B824" t="s">
        <v>1622</v>
      </c>
      <c r="C824" t="s">
        <v>1621</v>
      </c>
      <c r="D824" t="s">
        <v>1621</v>
      </c>
      <c r="E824" t="s">
        <v>1622</v>
      </c>
    </row>
    <row r="825" spans="1:5" x14ac:dyDescent="0.25">
      <c r="A825">
        <v>23500373</v>
      </c>
      <c r="B825" t="s">
        <v>1624</v>
      </c>
      <c r="C825" t="s">
        <v>1623</v>
      </c>
      <c r="D825" t="s">
        <v>1623</v>
      </c>
      <c r="E825" t="s">
        <v>1624</v>
      </c>
    </row>
    <row r="826" spans="1:5" x14ac:dyDescent="0.25">
      <c r="A826">
        <v>23500374</v>
      </c>
      <c r="B826" t="s">
        <v>1626</v>
      </c>
      <c r="C826" t="s">
        <v>1625</v>
      </c>
      <c r="D826" t="s">
        <v>1625</v>
      </c>
      <c r="E826" t="s">
        <v>1626</v>
      </c>
    </row>
    <row r="827" spans="1:5" x14ac:dyDescent="0.25">
      <c r="A827">
        <v>23500375</v>
      </c>
      <c r="B827" t="s">
        <v>1628</v>
      </c>
      <c r="C827" t="s">
        <v>1627</v>
      </c>
      <c r="D827" t="s">
        <v>1627</v>
      </c>
      <c r="E827" t="s">
        <v>1628</v>
      </c>
    </row>
    <row r="828" spans="1:5" x14ac:dyDescent="0.25">
      <c r="A828">
        <v>23500376</v>
      </c>
      <c r="B828" t="s">
        <v>1630</v>
      </c>
      <c r="C828" t="s">
        <v>1629</v>
      </c>
      <c r="D828" t="s">
        <v>1629</v>
      </c>
      <c r="E828" t="s">
        <v>1630</v>
      </c>
    </row>
    <row r="829" spans="1:5" x14ac:dyDescent="0.25">
      <c r="A829">
        <v>23500377</v>
      </c>
      <c r="B829" t="s">
        <v>1632</v>
      </c>
      <c r="C829" t="s">
        <v>1631</v>
      </c>
      <c r="D829" t="s">
        <v>1631</v>
      </c>
      <c r="E829" t="s">
        <v>1632</v>
      </c>
    </row>
    <row r="830" spans="1:5" x14ac:dyDescent="0.25">
      <c r="A830">
        <v>23500378</v>
      </c>
      <c r="B830" t="s">
        <v>1634</v>
      </c>
      <c r="C830" t="s">
        <v>1633</v>
      </c>
      <c r="D830" t="s">
        <v>1633</v>
      </c>
      <c r="E830" t="s">
        <v>1634</v>
      </c>
    </row>
    <row r="831" spans="1:5" x14ac:dyDescent="0.25">
      <c r="A831">
        <v>23500379</v>
      </c>
      <c r="B831" t="s">
        <v>1636</v>
      </c>
      <c r="C831" t="s">
        <v>1635</v>
      </c>
      <c r="D831" t="s">
        <v>1635</v>
      </c>
      <c r="E831" t="s">
        <v>1636</v>
      </c>
    </row>
    <row r="832" spans="1:5" x14ac:dyDescent="0.25">
      <c r="A832">
        <v>23500380</v>
      </c>
      <c r="B832" t="s">
        <v>1638</v>
      </c>
      <c r="C832" t="s">
        <v>1637</v>
      </c>
      <c r="D832" t="s">
        <v>1637</v>
      </c>
      <c r="E832" t="s">
        <v>1638</v>
      </c>
    </row>
    <row r="833" spans="1:5" x14ac:dyDescent="0.25">
      <c r="A833">
        <v>23500381</v>
      </c>
      <c r="B833" t="s">
        <v>1640</v>
      </c>
      <c r="C833" t="s">
        <v>1639</v>
      </c>
      <c r="D833" t="s">
        <v>1639</v>
      </c>
      <c r="E833" t="s">
        <v>1640</v>
      </c>
    </row>
    <row r="834" spans="1:5" x14ac:dyDescent="0.25">
      <c r="A834">
        <v>23500385</v>
      </c>
      <c r="B834" t="s">
        <v>1641</v>
      </c>
      <c r="C834" t="s">
        <v>1641</v>
      </c>
      <c r="D834" t="s">
        <v>1641</v>
      </c>
      <c r="E834" t="s">
        <v>1641</v>
      </c>
    </row>
    <row r="835" spans="1:5" x14ac:dyDescent="0.25">
      <c r="A835">
        <v>23500386</v>
      </c>
      <c r="B835" t="s">
        <v>1642</v>
      </c>
      <c r="C835" t="s">
        <v>1642</v>
      </c>
      <c r="D835" t="s">
        <v>1642</v>
      </c>
      <c r="E835" t="s">
        <v>1642</v>
      </c>
    </row>
    <row r="836" spans="1:5" x14ac:dyDescent="0.25">
      <c r="A836">
        <v>23500387</v>
      </c>
      <c r="B836" t="s">
        <v>1643</v>
      </c>
      <c r="C836" t="s">
        <v>1643</v>
      </c>
      <c r="D836" t="s">
        <v>1643</v>
      </c>
      <c r="E836" t="s">
        <v>1643</v>
      </c>
    </row>
    <row r="837" spans="1:5" x14ac:dyDescent="0.25">
      <c r="A837">
        <v>23500389</v>
      </c>
      <c r="B837" t="s">
        <v>1644</v>
      </c>
      <c r="C837" t="s">
        <v>1644</v>
      </c>
      <c r="D837" t="s">
        <v>1644</v>
      </c>
      <c r="E837" t="s">
        <v>1644</v>
      </c>
    </row>
    <row r="838" spans="1:5" x14ac:dyDescent="0.25">
      <c r="A838">
        <v>23500391</v>
      </c>
      <c r="B838" t="s">
        <v>1646</v>
      </c>
      <c r="C838" t="s">
        <v>1645</v>
      </c>
      <c r="D838" t="s">
        <v>1645</v>
      </c>
      <c r="E838" t="s">
        <v>1646</v>
      </c>
    </row>
    <row r="839" spans="1:5" x14ac:dyDescent="0.25">
      <c r="A839">
        <v>23500392</v>
      </c>
      <c r="B839" t="s">
        <v>1648</v>
      </c>
      <c r="C839" t="s">
        <v>1647</v>
      </c>
      <c r="D839" t="s">
        <v>1647</v>
      </c>
      <c r="E839" t="s">
        <v>1648</v>
      </c>
    </row>
    <row r="840" spans="1:5" x14ac:dyDescent="0.25">
      <c r="A840">
        <v>23500393</v>
      </c>
      <c r="B840" t="s">
        <v>1650</v>
      </c>
      <c r="C840" t="s">
        <v>1649</v>
      </c>
      <c r="D840" t="s">
        <v>1649</v>
      </c>
      <c r="E840" t="s">
        <v>1650</v>
      </c>
    </row>
    <row r="841" spans="1:5" x14ac:dyDescent="0.25">
      <c r="A841">
        <v>23500394</v>
      </c>
      <c r="B841" t="s">
        <v>1651</v>
      </c>
      <c r="C841" t="s">
        <v>1651</v>
      </c>
      <c r="D841" t="s">
        <v>1651</v>
      </c>
      <c r="E841" t="s">
        <v>1651</v>
      </c>
    </row>
    <row r="842" spans="1:5" x14ac:dyDescent="0.25">
      <c r="A842">
        <v>23500395</v>
      </c>
      <c r="B842" t="s">
        <v>1653</v>
      </c>
      <c r="C842" t="s">
        <v>1652</v>
      </c>
      <c r="D842" t="s">
        <v>1652</v>
      </c>
      <c r="E842" t="s">
        <v>1653</v>
      </c>
    </row>
    <row r="843" spans="1:5" x14ac:dyDescent="0.25">
      <c r="A843">
        <v>23500396</v>
      </c>
      <c r="B843" t="s">
        <v>1654</v>
      </c>
      <c r="C843" t="s">
        <v>1654</v>
      </c>
      <c r="D843" t="s">
        <v>1654</v>
      </c>
      <c r="E843" t="s">
        <v>1654</v>
      </c>
    </row>
    <row r="844" spans="1:5" x14ac:dyDescent="0.25">
      <c r="A844">
        <v>23500397</v>
      </c>
      <c r="B844" t="s">
        <v>1655</v>
      </c>
      <c r="C844" t="s">
        <v>1655</v>
      </c>
      <c r="D844" t="s">
        <v>1655</v>
      </c>
      <c r="E844" t="s">
        <v>1655</v>
      </c>
    </row>
    <row r="845" spans="1:5" x14ac:dyDescent="0.25">
      <c r="A845">
        <v>23500398</v>
      </c>
      <c r="B845" t="s">
        <v>1656</v>
      </c>
      <c r="C845" t="s">
        <v>1656</v>
      </c>
      <c r="D845" t="s">
        <v>1656</v>
      </c>
      <c r="E845" t="s">
        <v>1656</v>
      </c>
    </row>
    <row r="846" spans="1:5" x14ac:dyDescent="0.25">
      <c r="A846">
        <v>23500399</v>
      </c>
      <c r="B846" t="s">
        <v>1657</v>
      </c>
      <c r="C846" t="s">
        <v>1657</v>
      </c>
      <c r="D846" t="s">
        <v>1657</v>
      </c>
      <c r="E846" t="s">
        <v>1657</v>
      </c>
    </row>
    <row r="847" spans="1:5" x14ac:dyDescent="0.25">
      <c r="A847">
        <v>23500400</v>
      </c>
      <c r="B847" t="s">
        <v>1658</v>
      </c>
      <c r="C847" t="s">
        <v>1658</v>
      </c>
      <c r="D847" t="s">
        <v>1658</v>
      </c>
      <c r="E847" t="s">
        <v>1658</v>
      </c>
    </row>
    <row r="848" spans="1:5" x14ac:dyDescent="0.25">
      <c r="A848">
        <v>23500401</v>
      </c>
      <c r="B848" t="s">
        <v>1659</v>
      </c>
      <c r="C848" t="s">
        <v>1659</v>
      </c>
      <c r="D848" t="s">
        <v>1659</v>
      </c>
      <c r="E848" t="s">
        <v>1659</v>
      </c>
    </row>
    <row r="849" spans="1:5" x14ac:dyDescent="0.25">
      <c r="A849">
        <v>23500402</v>
      </c>
      <c r="B849" t="s">
        <v>679</v>
      </c>
      <c r="C849" t="s">
        <v>679</v>
      </c>
      <c r="D849" t="s">
        <v>679</v>
      </c>
      <c r="E849" t="s">
        <v>679</v>
      </c>
    </row>
    <row r="850" spans="1:5" x14ac:dyDescent="0.25">
      <c r="A850">
        <v>23500403</v>
      </c>
      <c r="B850" t="s">
        <v>1660</v>
      </c>
      <c r="C850" t="s">
        <v>1660</v>
      </c>
      <c r="D850" t="s">
        <v>1660</v>
      </c>
      <c r="E850" t="s">
        <v>1660</v>
      </c>
    </row>
    <row r="851" spans="1:5" x14ac:dyDescent="0.25">
      <c r="A851">
        <v>23500404</v>
      </c>
      <c r="B851" t="s">
        <v>1484</v>
      </c>
      <c r="C851" t="s">
        <v>1484</v>
      </c>
      <c r="D851" t="s">
        <v>1484</v>
      </c>
      <c r="E851" t="s">
        <v>1484</v>
      </c>
    </row>
    <row r="852" spans="1:5" x14ac:dyDescent="0.25">
      <c r="A852">
        <v>23500405</v>
      </c>
      <c r="B852" t="s">
        <v>1661</v>
      </c>
      <c r="C852" t="s">
        <v>1661</v>
      </c>
      <c r="D852" t="s">
        <v>1661</v>
      </c>
      <c r="E852" t="s">
        <v>1661</v>
      </c>
    </row>
    <row r="853" spans="1:5" x14ac:dyDescent="0.25">
      <c r="A853">
        <v>23500406</v>
      </c>
      <c r="B853" t="s">
        <v>1662</v>
      </c>
      <c r="C853" t="s">
        <v>1662</v>
      </c>
      <c r="D853" t="s">
        <v>1662</v>
      </c>
      <c r="E853" t="s">
        <v>1662</v>
      </c>
    </row>
    <row r="854" spans="1:5" x14ac:dyDescent="0.25">
      <c r="A854">
        <v>23500407</v>
      </c>
      <c r="B854" t="s">
        <v>1663</v>
      </c>
      <c r="C854" t="s">
        <v>1663</v>
      </c>
      <c r="D854" t="s">
        <v>1663</v>
      </c>
      <c r="E854" t="s">
        <v>1663</v>
      </c>
    </row>
    <row r="855" spans="1:5" x14ac:dyDescent="0.25">
      <c r="A855">
        <v>23500408</v>
      </c>
      <c r="B855" t="s">
        <v>1664</v>
      </c>
      <c r="C855" t="s">
        <v>1664</v>
      </c>
      <c r="D855" t="s">
        <v>1664</v>
      </c>
      <c r="E855" t="s">
        <v>1664</v>
      </c>
    </row>
    <row r="856" spans="1:5" x14ac:dyDescent="0.25">
      <c r="A856">
        <v>23500409</v>
      </c>
      <c r="B856" t="s">
        <v>1665</v>
      </c>
      <c r="C856" t="s">
        <v>1665</v>
      </c>
      <c r="D856" t="s">
        <v>1665</v>
      </c>
      <c r="E856" t="s">
        <v>1665</v>
      </c>
    </row>
    <row r="857" spans="1:5" x14ac:dyDescent="0.25">
      <c r="A857">
        <v>23500410</v>
      </c>
      <c r="B857" t="s">
        <v>1666</v>
      </c>
      <c r="C857" t="s">
        <v>1666</v>
      </c>
      <c r="D857" t="s">
        <v>1666</v>
      </c>
      <c r="E857" t="s">
        <v>1666</v>
      </c>
    </row>
    <row r="858" spans="1:5" x14ac:dyDescent="0.25">
      <c r="A858">
        <v>23500411</v>
      </c>
      <c r="B858" t="s">
        <v>1667</v>
      </c>
      <c r="C858" t="s">
        <v>1667</v>
      </c>
      <c r="D858" t="s">
        <v>1667</v>
      </c>
      <c r="E858" t="s">
        <v>1667</v>
      </c>
    </row>
    <row r="859" spans="1:5" x14ac:dyDescent="0.25">
      <c r="A859">
        <v>23500412</v>
      </c>
      <c r="B859" t="s">
        <v>1491</v>
      </c>
      <c r="C859" t="s">
        <v>1491</v>
      </c>
      <c r="D859" t="s">
        <v>1491</v>
      </c>
      <c r="E859" t="s">
        <v>1491</v>
      </c>
    </row>
    <row r="860" spans="1:5" x14ac:dyDescent="0.25">
      <c r="A860">
        <v>23500413</v>
      </c>
      <c r="B860" t="s">
        <v>1668</v>
      </c>
      <c r="C860" t="s">
        <v>1668</v>
      </c>
      <c r="D860" t="s">
        <v>1668</v>
      </c>
      <c r="E860" t="s">
        <v>1668</v>
      </c>
    </row>
    <row r="861" spans="1:5" x14ac:dyDescent="0.25">
      <c r="A861">
        <v>23500414</v>
      </c>
      <c r="B861" t="s">
        <v>1669</v>
      </c>
      <c r="C861" t="s">
        <v>1669</v>
      </c>
      <c r="D861" t="s">
        <v>1669</v>
      </c>
      <c r="E861" t="s">
        <v>1669</v>
      </c>
    </row>
    <row r="862" spans="1:5" x14ac:dyDescent="0.25">
      <c r="A862">
        <v>23500415</v>
      </c>
      <c r="B862" t="s">
        <v>1670</v>
      </c>
      <c r="C862" t="s">
        <v>1670</v>
      </c>
      <c r="D862" t="s">
        <v>1670</v>
      </c>
      <c r="E862" t="s">
        <v>1670</v>
      </c>
    </row>
    <row r="863" spans="1:5" x14ac:dyDescent="0.25">
      <c r="A863">
        <v>23500418</v>
      </c>
      <c r="B863" t="s">
        <v>1671</v>
      </c>
      <c r="C863" t="s">
        <v>1671</v>
      </c>
      <c r="D863" t="s">
        <v>1671</v>
      </c>
      <c r="E863" t="s">
        <v>1671</v>
      </c>
    </row>
    <row r="864" spans="1:5" x14ac:dyDescent="0.25">
      <c r="A864">
        <v>23500419</v>
      </c>
      <c r="B864" t="s">
        <v>1673</v>
      </c>
      <c r="C864" t="s">
        <v>1672</v>
      </c>
      <c r="D864" t="s">
        <v>1672</v>
      </c>
      <c r="E864" t="s">
        <v>1673</v>
      </c>
    </row>
    <row r="865" spans="1:5" x14ac:dyDescent="0.25">
      <c r="A865">
        <v>23500420</v>
      </c>
      <c r="B865" t="s">
        <v>1674</v>
      </c>
      <c r="C865" t="s">
        <v>1674</v>
      </c>
      <c r="D865" t="s">
        <v>1674</v>
      </c>
      <c r="E865" t="s">
        <v>1674</v>
      </c>
    </row>
    <row r="866" spans="1:5" x14ac:dyDescent="0.25">
      <c r="A866">
        <v>23500421</v>
      </c>
      <c r="B866" t="s">
        <v>1675</v>
      </c>
      <c r="C866" t="s">
        <v>1675</v>
      </c>
      <c r="D866" t="s">
        <v>1675</v>
      </c>
      <c r="E866" t="s">
        <v>1675</v>
      </c>
    </row>
    <row r="867" spans="1:5" x14ac:dyDescent="0.25">
      <c r="A867">
        <v>23500422</v>
      </c>
      <c r="B867" t="s">
        <v>1676</v>
      </c>
      <c r="C867" t="s">
        <v>1676</v>
      </c>
      <c r="D867" t="s">
        <v>1676</v>
      </c>
      <c r="E867" t="s">
        <v>1676</v>
      </c>
    </row>
    <row r="868" spans="1:5" x14ac:dyDescent="0.25">
      <c r="A868">
        <v>23500423</v>
      </c>
      <c r="B868" t="s">
        <v>1677</v>
      </c>
      <c r="C868" t="s">
        <v>1677</v>
      </c>
      <c r="D868" t="s">
        <v>1677</v>
      </c>
      <c r="E868" t="s">
        <v>1677</v>
      </c>
    </row>
    <row r="869" spans="1:5" x14ac:dyDescent="0.25">
      <c r="A869">
        <v>23500424</v>
      </c>
      <c r="B869" t="s">
        <v>1679</v>
      </c>
      <c r="C869" t="s">
        <v>1678</v>
      </c>
      <c r="D869" t="s">
        <v>1678</v>
      </c>
      <c r="E869" t="s">
        <v>1679</v>
      </c>
    </row>
    <row r="870" spans="1:5" x14ac:dyDescent="0.25">
      <c r="A870">
        <v>23500425</v>
      </c>
      <c r="B870" t="s">
        <v>1680</v>
      </c>
      <c r="C870" t="s">
        <v>1680</v>
      </c>
      <c r="D870" t="s">
        <v>1680</v>
      </c>
      <c r="E870" t="s">
        <v>1680</v>
      </c>
    </row>
    <row r="871" spans="1:5" x14ac:dyDescent="0.25">
      <c r="A871">
        <v>23500426</v>
      </c>
      <c r="B871" t="s">
        <v>1682</v>
      </c>
      <c r="C871" t="s">
        <v>1681</v>
      </c>
      <c r="D871" t="s">
        <v>1681</v>
      </c>
      <c r="E871" t="s">
        <v>1682</v>
      </c>
    </row>
    <row r="872" spans="1:5" x14ac:dyDescent="0.25">
      <c r="A872">
        <v>23500427</v>
      </c>
      <c r="B872" t="s">
        <v>1683</v>
      </c>
      <c r="C872" t="s">
        <v>1683</v>
      </c>
      <c r="D872" t="s">
        <v>1683</v>
      </c>
      <c r="E872" t="s">
        <v>1683</v>
      </c>
    </row>
    <row r="873" spans="1:5" x14ac:dyDescent="0.25">
      <c r="A873">
        <v>23500428</v>
      </c>
      <c r="B873" t="s">
        <v>260</v>
      </c>
      <c r="C873" t="s">
        <v>260</v>
      </c>
      <c r="D873" t="s">
        <v>260</v>
      </c>
      <c r="E873" t="s">
        <v>260</v>
      </c>
    </row>
    <row r="874" spans="1:5" x14ac:dyDescent="0.25">
      <c r="A874">
        <v>23500430</v>
      </c>
      <c r="B874" t="s">
        <v>1684</v>
      </c>
      <c r="C874" t="s">
        <v>1684</v>
      </c>
      <c r="D874" t="s">
        <v>1684</v>
      </c>
      <c r="E874" t="s">
        <v>1684</v>
      </c>
    </row>
    <row r="875" spans="1:5" x14ac:dyDescent="0.25">
      <c r="A875">
        <v>23500431</v>
      </c>
      <c r="B875" t="s">
        <v>1686</v>
      </c>
      <c r="C875" t="s">
        <v>1685</v>
      </c>
      <c r="D875" t="s">
        <v>1685</v>
      </c>
      <c r="E875" t="s">
        <v>1686</v>
      </c>
    </row>
    <row r="876" spans="1:5" x14ac:dyDescent="0.25">
      <c r="A876">
        <v>23500434</v>
      </c>
      <c r="B876" t="s">
        <v>15308</v>
      </c>
      <c r="C876" t="s">
        <v>15309</v>
      </c>
      <c r="D876" t="s">
        <v>15309</v>
      </c>
      <c r="E876" t="s">
        <v>15308</v>
      </c>
    </row>
    <row r="877" spans="1:5" x14ac:dyDescent="0.25">
      <c r="A877">
        <v>23500435</v>
      </c>
      <c r="B877" t="s">
        <v>1687</v>
      </c>
      <c r="C877" t="s">
        <v>1687</v>
      </c>
      <c r="D877" t="s">
        <v>1687</v>
      </c>
      <c r="E877" t="s">
        <v>1687</v>
      </c>
    </row>
    <row r="878" spans="1:5" x14ac:dyDescent="0.25">
      <c r="A878">
        <v>23500436</v>
      </c>
      <c r="B878" t="s">
        <v>1689</v>
      </c>
      <c r="C878" t="s">
        <v>1688</v>
      </c>
      <c r="D878" t="s">
        <v>1688</v>
      </c>
      <c r="E878" t="s">
        <v>1689</v>
      </c>
    </row>
    <row r="879" spans="1:5" x14ac:dyDescent="0.25">
      <c r="A879">
        <v>23500437</v>
      </c>
      <c r="B879" t="s">
        <v>1524</v>
      </c>
      <c r="C879" t="s">
        <v>1690</v>
      </c>
      <c r="D879" t="s">
        <v>1690</v>
      </c>
      <c r="E879" t="s">
        <v>1524</v>
      </c>
    </row>
    <row r="880" spans="1:5" x14ac:dyDescent="0.25">
      <c r="A880">
        <v>23500438</v>
      </c>
      <c r="B880" t="s">
        <v>1691</v>
      </c>
      <c r="C880" t="s">
        <v>1691</v>
      </c>
      <c r="D880" t="s">
        <v>1691</v>
      </c>
      <c r="E880" t="s">
        <v>1691</v>
      </c>
    </row>
    <row r="881" spans="1:5" x14ac:dyDescent="0.25">
      <c r="A881">
        <v>23500439</v>
      </c>
      <c r="B881" t="s">
        <v>1693</v>
      </c>
      <c r="C881" t="s">
        <v>1692</v>
      </c>
      <c r="D881" t="s">
        <v>1692</v>
      </c>
      <c r="E881" t="s">
        <v>1693</v>
      </c>
    </row>
    <row r="882" spans="1:5" x14ac:dyDescent="0.25">
      <c r="A882">
        <v>23500440</v>
      </c>
      <c r="B882" t="s">
        <v>1693</v>
      </c>
      <c r="C882" t="s">
        <v>1694</v>
      </c>
      <c r="D882" t="s">
        <v>1694</v>
      </c>
      <c r="E882" t="s">
        <v>1693</v>
      </c>
    </row>
    <row r="883" spans="1:5" x14ac:dyDescent="0.25">
      <c r="A883">
        <v>23500441</v>
      </c>
      <c r="B883" t="s">
        <v>1695</v>
      </c>
      <c r="C883" t="s">
        <v>1312</v>
      </c>
      <c r="D883" t="s">
        <v>1312</v>
      </c>
      <c r="E883" t="s">
        <v>1695</v>
      </c>
    </row>
    <row r="884" spans="1:5" x14ac:dyDescent="0.25">
      <c r="A884">
        <v>23500442</v>
      </c>
      <c r="B884" t="s">
        <v>1696</v>
      </c>
      <c r="C884" t="s">
        <v>1696</v>
      </c>
      <c r="D884" t="s">
        <v>1696</v>
      </c>
      <c r="E884" t="s">
        <v>1696</v>
      </c>
    </row>
    <row r="885" spans="1:5" x14ac:dyDescent="0.25">
      <c r="A885">
        <v>23500443</v>
      </c>
      <c r="B885" t="s">
        <v>1697</v>
      </c>
      <c r="C885" t="s">
        <v>1697</v>
      </c>
      <c r="D885" t="s">
        <v>1697</v>
      </c>
      <c r="E885" t="s">
        <v>1697</v>
      </c>
    </row>
    <row r="886" spans="1:5" x14ac:dyDescent="0.25">
      <c r="A886">
        <v>23500444</v>
      </c>
      <c r="B886" t="s">
        <v>1698</v>
      </c>
      <c r="C886" t="s">
        <v>1698</v>
      </c>
      <c r="D886" t="s">
        <v>1698</v>
      </c>
      <c r="E886" t="s">
        <v>1698</v>
      </c>
    </row>
    <row r="887" spans="1:5" x14ac:dyDescent="0.25">
      <c r="A887">
        <v>23500445</v>
      </c>
      <c r="B887" t="s">
        <v>1699</v>
      </c>
      <c r="C887" t="s">
        <v>1699</v>
      </c>
      <c r="D887" t="s">
        <v>1699</v>
      </c>
      <c r="E887" t="s">
        <v>1699</v>
      </c>
    </row>
    <row r="888" spans="1:5" x14ac:dyDescent="0.25">
      <c r="A888">
        <v>23500446</v>
      </c>
      <c r="B888" t="s">
        <v>1700</v>
      </c>
      <c r="C888" t="s">
        <v>1700</v>
      </c>
      <c r="D888" t="s">
        <v>1700</v>
      </c>
      <c r="E888" t="s">
        <v>1700</v>
      </c>
    </row>
    <row r="889" spans="1:5" x14ac:dyDescent="0.25">
      <c r="A889">
        <v>23500447</v>
      </c>
      <c r="B889" t="s">
        <v>1701</v>
      </c>
      <c r="C889" t="s">
        <v>1701</v>
      </c>
      <c r="D889" t="s">
        <v>1701</v>
      </c>
      <c r="E889" t="s">
        <v>1701</v>
      </c>
    </row>
    <row r="890" spans="1:5" x14ac:dyDescent="0.25">
      <c r="A890">
        <v>23500448</v>
      </c>
      <c r="B890" t="s">
        <v>1702</v>
      </c>
      <c r="C890" t="s">
        <v>1702</v>
      </c>
      <c r="D890" t="s">
        <v>1702</v>
      </c>
      <c r="E890" t="s">
        <v>1702</v>
      </c>
    </row>
    <row r="891" spans="1:5" x14ac:dyDescent="0.25">
      <c r="A891">
        <v>23500449</v>
      </c>
      <c r="B891" t="s">
        <v>1703</v>
      </c>
      <c r="C891" t="s">
        <v>1703</v>
      </c>
      <c r="D891" t="s">
        <v>1703</v>
      </c>
      <c r="E891" t="s">
        <v>1703</v>
      </c>
    </row>
    <row r="892" spans="1:5" x14ac:dyDescent="0.25">
      <c r="A892">
        <v>23500450</v>
      </c>
      <c r="B892" t="s">
        <v>1704</v>
      </c>
      <c r="C892" t="s">
        <v>1704</v>
      </c>
      <c r="D892" t="s">
        <v>1704</v>
      </c>
      <c r="E892" t="s">
        <v>1704</v>
      </c>
    </row>
    <row r="893" spans="1:5" x14ac:dyDescent="0.25">
      <c r="A893">
        <v>23500451</v>
      </c>
      <c r="B893" t="s">
        <v>1705</v>
      </c>
      <c r="C893" t="s">
        <v>1705</v>
      </c>
      <c r="D893" t="s">
        <v>1705</v>
      </c>
      <c r="E893" t="s">
        <v>1705</v>
      </c>
    </row>
    <row r="894" spans="1:5" x14ac:dyDescent="0.25">
      <c r="A894">
        <v>23500452</v>
      </c>
      <c r="B894" t="s">
        <v>1706</v>
      </c>
      <c r="C894" t="s">
        <v>1706</v>
      </c>
      <c r="D894" t="s">
        <v>1706</v>
      </c>
      <c r="E894" t="s">
        <v>1706</v>
      </c>
    </row>
    <row r="895" spans="1:5" x14ac:dyDescent="0.25">
      <c r="A895">
        <v>23500453</v>
      </c>
      <c r="B895" t="s">
        <v>1707</v>
      </c>
      <c r="C895" t="s">
        <v>1707</v>
      </c>
      <c r="D895" t="s">
        <v>1707</v>
      </c>
      <c r="E895" t="s">
        <v>1707</v>
      </c>
    </row>
    <row r="896" spans="1:5" x14ac:dyDescent="0.25">
      <c r="A896">
        <v>23500454</v>
      </c>
      <c r="B896" t="s">
        <v>1708</v>
      </c>
      <c r="C896" t="s">
        <v>1708</v>
      </c>
      <c r="D896" t="s">
        <v>1708</v>
      </c>
      <c r="E896" t="s">
        <v>1708</v>
      </c>
    </row>
    <row r="897" spans="1:5" x14ac:dyDescent="0.25">
      <c r="A897">
        <v>23500455</v>
      </c>
      <c r="B897" t="s">
        <v>1709</v>
      </c>
      <c r="C897" t="s">
        <v>1709</v>
      </c>
      <c r="D897" t="s">
        <v>1709</v>
      </c>
      <c r="E897" t="s">
        <v>1709</v>
      </c>
    </row>
    <row r="898" spans="1:5" x14ac:dyDescent="0.25">
      <c r="A898">
        <v>23500456</v>
      </c>
      <c r="B898" t="s">
        <v>1710</v>
      </c>
      <c r="C898" t="s">
        <v>1710</v>
      </c>
      <c r="D898" t="s">
        <v>1710</v>
      </c>
      <c r="E898" t="s">
        <v>1710</v>
      </c>
    </row>
    <row r="899" spans="1:5" x14ac:dyDescent="0.25">
      <c r="A899">
        <v>23500457</v>
      </c>
      <c r="B899" t="s">
        <v>1711</v>
      </c>
      <c r="C899" t="s">
        <v>1711</v>
      </c>
      <c r="D899" t="s">
        <v>1711</v>
      </c>
      <c r="E899" t="s">
        <v>1711</v>
      </c>
    </row>
    <row r="900" spans="1:5" x14ac:dyDescent="0.25">
      <c r="A900">
        <v>23500458</v>
      </c>
      <c r="B900" t="s">
        <v>1712</v>
      </c>
      <c r="C900" t="s">
        <v>1712</v>
      </c>
      <c r="D900" t="s">
        <v>1712</v>
      </c>
      <c r="E900" t="s">
        <v>1712</v>
      </c>
    </row>
    <row r="901" spans="1:5" x14ac:dyDescent="0.25">
      <c r="A901">
        <v>23500459</v>
      </c>
      <c r="B901" t="s">
        <v>1713</v>
      </c>
      <c r="C901" t="s">
        <v>1713</v>
      </c>
      <c r="D901" t="s">
        <v>1713</v>
      </c>
      <c r="E901" t="s">
        <v>1713</v>
      </c>
    </row>
    <row r="902" spans="1:5" x14ac:dyDescent="0.25">
      <c r="A902">
        <v>23500460</v>
      </c>
      <c r="B902" t="s">
        <v>1463</v>
      </c>
      <c r="C902" t="s">
        <v>1463</v>
      </c>
      <c r="D902" t="s">
        <v>1463</v>
      </c>
      <c r="E902" t="s">
        <v>1463</v>
      </c>
    </row>
    <row r="903" spans="1:5" x14ac:dyDescent="0.25">
      <c r="A903">
        <v>23500461</v>
      </c>
      <c r="B903" t="s">
        <v>1714</v>
      </c>
      <c r="C903" t="s">
        <v>1714</v>
      </c>
      <c r="D903" t="s">
        <v>1714</v>
      </c>
      <c r="E903" t="s">
        <v>1714</v>
      </c>
    </row>
    <row r="904" spans="1:5" x14ac:dyDescent="0.25">
      <c r="A904">
        <v>23500462</v>
      </c>
      <c r="B904" t="s">
        <v>1716</v>
      </c>
      <c r="C904" t="s">
        <v>1715</v>
      </c>
      <c r="D904" t="s">
        <v>1715</v>
      </c>
      <c r="E904" t="s">
        <v>1716</v>
      </c>
    </row>
    <row r="905" spans="1:5" x14ac:dyDescent="0.25">
      <c r="A905">
        <v>23500463</v>
      </c>
      <c r="B905" t="s">
        <v>1718</v>
      </c>
      <c r="C905" t="s">
        <v>1717</v>
      </c>
      <c r="D905" t="s">
        <v>1717</v>
      </c>
      <c r="E905" t="s">
        <v>1718</v>
      </c>
    </row>
    <row r="906" spans="1:5" x14ac:dyDescent="0.25">
      <c r="A906">
        <v>23500464</v>
      </c>
      <c r="B906" t="s">
        <v>1719</v>
      </c>
      <c r="C906" t="s">
        <v>1719</v>
      </c>
      <c r="D906" t="s">
        <v>1719</v>
      </c>
      <c r="E906" t="s">
        <v>1719</v>
      </c>
    </row>
    <row r="907" spans="1:5" x14ac:dyDescent="0.25">
      <c r="A907">
        <v>23500465</v>
      </c>
      <c r="B907" t="s">
        <v>1720</v>
      </c>
      <c r="C907" t="s">
        <v>1720</v>
      </c>
      <c r="D907" t="s">
        <v>1720</v>
      </c>
      <c r="E907" t="s">
        <v>1720</v>
      </c>
    </row>
    <row r="908" spans="1:5" x14ac:dyDescent="0.25">
      <c r="A908">
        <v>23500466</v>
      </c>
      <c r="B908" t="s">
        <v>1722</v>
      </c>
      <c r="C908" t="s">
        <v>1721</v>
      </c>
      <c r="D908" t="s">
        <v>1721</v>
      </c>
      <c r="E908" t="s">
        <v>1722</v>
      </c>
    </row>
    <row r="909" spans="1:5" x14ac:dyDescent="0.25">
      <c r="A909">
        <v>23500467</v>
      </c>
      <c r="B909" t="s">
        <v>1723</v>
      </c>
      <c r="C909" t="s">
        <v>1723</v>
      </c>
      <c r="D909" t="s">
        <v>1723</v>
      </c>
      <c r="E909" t="s">
        <v>1723</v>
      </c>
    </row>
    <row r="910" spans="1:5" x14ac:dyDescent="0.25">
      <c r="A910">
        <v>23500468</v>
      </c>
      <c r="B910" t="s">
        <v>1724</v>
      </c>
      <c r="C910" t="s">
        <v>1724</v>
      </c>
      <c r="D910" t="s">
        <v>1724</v>
      </c>
      <c r="E910" t="s">
        <v>1724</v>
      </c>
    </row>
    <row r="911" spans="1:5" x14ac:dyDescent="0.25">
      <c r="A911">
        <v>23500469</v>
      </c>
      <c r="B911" t="s">
        <v>1726</v>
      </c>
      <c r="C911" t="s">
        <v>1725</v>
      </c>
      <c r="D911" t="s">
        <v>1725</v>
      </c>
      <c r="E911" t="s">
        <v>1726</v>
      </c>
    </row>
    <row r="912" spans="1:5" x14ac:dyDescent="0.25">
      <c r="A912">
        <v>23500470</v>
      </c>
      <c r="B912" t="s">
        <v>1727</v>
      </c>
      <c r="C912" t="s">
        <v>1725</v>
      </c>
      <c r="D912" t="s">
        <v>1725</v>
      </c>
      <c r="E912" t="s">
        <v>1727</v>
      </c>
    </row>
    <row r="913" spans="1:5" x14ac:dyDescent="0.25">
      <c r="A913">
        <v>23500471</v>
      </c>
      <c r="B913" t="s">
        <v>1728</v>
      </c>
      <c r="C913" t="s">
        <v>1728</v>
      </c>
      <c r="D913" t="s">
        <v>1728</v>
      </c>
      <c r="E913" t="s">
        <v>1728</v>
      </c>
    </row>
    <row r="914" spans="1:5" x14ac:dyDescent="0.25">
      <c r="A914">
        <v>23500472</v>
      </c>
      <c r="B914" t="s">
        <v>1730</v>
      </c>
      <c r="C914" t="s">
        <v>1729</v>
      </c>
      <c r="D914" t="s">
        <v>1729</v>
      </c>
      <c r="E914" t="s">
        <v>1730</v>
      </c>
    </row>
    <row r="915" spans="1:5" x14ac:dyDescent="0.25">
      <c r="A915">
        <v>23500473</v>
      </c>
      <c r="B915" t="s">
        <v>1731</v>
      </c>
      <c r="C915" t="s">
        <v>1731</v>
      </c>
      <c r="D915" t="s">
        <v>1731</v>
      </c>
      <c r="E915" t="s">
        <v>1731</v>
      </c>
    </row>
    <row r="916" spans="1:5" x14ac:dyDescent="0.25">
      <c r="A916">
        <v>23500474</v>
      </c>
      <c r="B916" t="s">
        <v>1732</v>
      </c>
      <c r="C916" t="s">
        <v>1732</v>
      </c>
      <c r="D916" t="s">
        <v>1732</v>
      </c>
      <c r="E916" t="s">
        <v>1732</v>
      </c>
    </row>
    <row r="917" spans="1:5" x14ac:dyDescent="0.25">
      <c r="A917">
        <v>23500475</v>
      </c>
      <c r="B917" t="s">
        <v>1733</v>
      </c>
      <c r="C917" t="s">
        <v>1733</v>
      </c>
      <c r="D917" t="s">
        <v>1733</v>
      </c>
      <c r="E917" t="s">
        <v>1733</v>
      </c>
    </row>
    <row r="918" spans="1:5" x14ac:dyDescent="0.25">
      <c r="A918">
        <v>23500476</v>
      </c>
      <c r="B918" t="s">
        <v>1735</v>
      </c>
      <c r="C918" t="s">
        <v>1734</v>
      </c>
      <c r="D918" t="s">
        <v>1734</v>
      </c>
      <c r="E918" t="s">
        <v>1735</v>
      </c>
    </row>
    <row r="919" spans="1:5" x14ac:dyDescent="0.25">
      <c r="A919">
        <v>23500477</v>
      </c>
      <c r="B919" t="s">
        <v>1737</v>
      </c>
      <c r="C919" t="s">
        <v>1736</v>
      </c>
      <c r="D919" t="s">
        <v>1736</v>
      </c>
      <c r="E919" t="s">
        <v>1737</v>
      </c>
    </row>
    <row r="920" spans="1:5" x14ac:dyDescent="0.25">
      <c r="A920">
        <v>23500478</v>
      </c>
      <c r="B920" t="s">
        <v>1739</v>
      </c>
      <c r="C920" t="s">
        <v>1738</v>
      </c>
      <c r="D920" t="s">
        <v>1738</v>
      </c>
      <c r="E920" t="s">
        <v>1739</v>
      </c>
    </row>
    <row r="921" spans="1:5" x14ac:dyDescent="0.25">
      <c r="A921">
        <v>23500479</v>
      </c>
      <c r="B921" t="s">
        <v>1740</v>
      </c>
      <c r="C921" t="s">
        <v>720</v>
      </c>
      <c r="D921" t="s">
        <v>720</v>
      </c>
      <c r="E921" t="s">
        <v>1740</v>
      </c>
    </row>
    <row r="922" spans="1:5" x14ac:dyDescent="0.25">
      <c r="A922">
        <v>23500480</v>
      </c>
      <c r="B922" t="s">
        <v>1740</v>
      </c>
      <c r="C922" t="s">
        <v>720</v>
      </c>
      <c r="D922" t="s">
        <v>720</v>
      </c>
      <c r="E922" t="s">
        <v>1740</v>
      </c>
    </row>
    <row r="923" spans="1:5" x14ac:dyDescent="0.25">
      <c r="A923">
        <v>23500481</v>
      </c>
      <c r="B923" t="s">
        <v>1742</v>
      </c>
      <c r="C923" t="s">
        <v>1741</v>
      </c>
      <c r="D923" t="s">
        <v>1741</v>
      </c>
      <c r="E923" t="s">
        <v>1742</v>
      </c>
    </row>
    <row r="924" spans="1:5" x14ac:dyDescent="0.25">
      <c r="A924">
        <v>23500482</v>
      </c>
      <c r="B924" t="s">
        <v>1743</v>
      </c>
      <c r="C924" t="s">
        <v>1743</v>
      </c>
      <c r="D924" t="s">
        <v>1743</v>
      </c>
      <c r="E924" t="s">
        <v>1743</v>
      </c>
    </row>
    <row r="925" spans="1:5" x14ac:dyDescent="0.25">
      <c r="A925">
        <v>23500483</v>
      </c>
      <c r="B925" t="s">
        <v>1745</v>
      </c>
      <c r="C925" t="s">
        <v>1744</v>
      </c>
      <c r="D925" t="s">
        <v>1744</v>
      </c>
      <c r="E925" t="s">
        <v>1745</v>
      </c>
    </row>
    <row r="926" spans="1:5" x14ac:dyDescent="0.25">
      <c r="A926">
        <v>23500484</v>
      </c>
      <c r="B926" t="s">
        <v>1746</v>
      </c>
      <c r="C926" t="s">
        <v>1746</v>
      </c>
      <c r="D926" t="s">
        <v>1746</v>
      </c>
      <c r="E926" t="s">
        <v>1746</v>
      </c>
    </row>
    <row r="927" spans="1:5" x14ac:dyDescent="0.25">
      <c r="A927">
        <v>23500485</v>
      </c>
      <c r="B927" t="s">
        <v>1747</v>
      </c>
      <c r="C927" t="s">
        <v>1747</v>
      </c>
      <c r="D927" t="s">
        <v>1747</v>
      </c>
      <c r="E927" t="s">
        <v>1747</v>
      </c>
    </row>
    <row r="928" spans="1:5" x14ac:dyDescent="0.25">
      <c r="A928">
        <v>23500486</v>
      </c>
      <c r="B928" t="s">
        <v>1748</v>
      </c>
      <c r="C928" t="s">
        <v>1748</v>
      </c>
      <c r="D928" t="s">
        <v>1748</v>
      </c>
      <c r="E928" t="s">
        <v>1748</v>
      </c>
    </row>
    <row r="929" spans="1:5" x14ac:dyDescent="0.25">
      <c r="A929">
        <v>23500487</v>
      </c>
      <c r="B929" t="s">
        <v>1749</v>
      </c>
      <c r="C929" t="s">
        <v>1749</v>
      </c>
      <c r="D929" t="s">
        <v>1749</v>
      </c>
      <c r="E929" t="s">
        <v>1749</v>
      </c>
    </row>
    <row r="930" spans="1:5" x14ac:dyDescent="0.25">
      <c r="A930">
        <v>23500488</v>
      </c>
      <c r="B930" t="s">
        <v>1751</v>
      </c>
      <c r="C930" t="s">
        <v>1750</v>
      </c>
      <c r="D930" t="s">
        <v>1750</v>
      </c>
      <c r="E930" t="s">
        <v>1751</v>
      </c>
    </row>
    <row r="931" spans="1:5" x14ac:dyDescent="0.25">
      <c r="A931">
        <v>23500489</v>
      </c>
      <c r="B931" t="s">
        <v>1752</v>
      </c>
      <c r="C931" t="s">
        <v>1752</v>
      </c>
      <c r="D931" t="s">
        <v>1752</v>
      </c>
      <c r="E931" t="s">
        <v>1752</v>
      </c>
    </row>
    <row r="932" spans="1:5" x14ac:dyDescent="0.25">
      <c r="A932">
        <v>23500490</v>
      </c>
      <c r="B932" t="s">
        <v>1754</v>
      </c>
      <c r="C932" t="s">
        <v>1753</v>
      </c>
      <c r="D932" t="s">
        <v>1753</v>
      </c>
      <c r="E932" t="s">
        <v>1754</v>
      </c>
    </row>
    <row r="933" spans="1:5" x14ac:dyDescent="0.25">
      <c r="A933">
        <v>23500491</v>
      </c>
      <c r="B933" t="s">
        <v>1756</v>
      </c>
      <c r="C933" t="s">
        <v>1755</v>
      </c>
      <c r="D933" t="s">
        <v>1755</v>
      </c>
      <c r="E933" t="s">
        <v>1756</v>
      </c>
    </row>
    <row r="934" spans="1:5" x14ac:dyDescent="0.25">
      <c r="A934">
        <v>23500492</v>
      </c>
      <c r="B934" t="s">
        <v>1758</v>
      </c>
      <c r="C934" t="s">
        <v>1757</v>
      </c>
      <c r="D934" t="s">
        <v>1757</v>
      </c>
      <c r="E934" t="s">
        <v>1758</v>
      </c>
    </row>
    <row r="935" spans="1:5" x14ac:dyDescent="0.25">
      <c r="A935">
        <v>23500493</v>
      </c>
      <c r="B935" t="s">
        <v>1760</v>
      </c>
      <c r="C935" t="s">
        <v>1759</v>
      </c>
      <c r="D935" t="s">
        <v>1759</v>
      </c>
      <c r="E935" t="s">
        <v>1760</v>
      </c>
    </row>
    <row r="936" spans="1:5" x14ac:dyDescent="0.25">
      <c r="A936">
        <v>23500494</v>
      </c>
      <c r="B936" t="s">
        <v>1761</v>
      </c>
      <c r="C936" t="s">
        <v>1761</v>
      </c>
      <c r="D936" t="s">
        <v>1761</v>
      </c>
      <c r="E936" t="s">
        <v>1761</v>
      </c>
    </row>
    <row r="937" spans="1:5" x14ac:dyDescent="0.25">
      <c r="A937">
        <v>23500495</v>
      </c>
      <c r="B937" t="s">
        <v>1762</v>
      </c>
      <c r="C937" t="s">
        <v>1762</v>
      </c>
      <c r="D937" t="s">
        <v>1762</v>
      </c>
      <c r="E937" t="s">
        <v>1762</v>
      </c>
    </row>
    <row r="938" spans="1:5" x14ac:dyDescent="0.25">
      <c r="A938">
        <v>23500496</v>
      </c>
      <c r="B938" t="s">
        <v>1763</v>
      </c>
      <c r="C938" t="s">
        <v>1763</v>
      </c>
      <c r="D938" t="s">
        <v>1763</v>
      </c>
      <c r="E938" t="s">
        <v>1763</v>
      </c>
    </row>
    <row r="939" spans="1:5" x14ac:dyDescent="0.25">
      <c r="A939">
        <v>23500497</v>
      </c>
      <c r="B939" t="s">
        <v>1764</v>
      </c>
      <c r="C939" t="s">
        <v>1764</v>
      </c>
      <c r="D939" t="s">
        <v>1764</v>
      </c>
      <c r="E939" t="s">
        <v>1764</v>
      </c>
    </row>
    <row r="940" spans="1:5" x14ac:dyDescent="0.25">
      <c r="A940">
        <v>23500498</v>
      </c>
      <c r="B940" t="s">
        <v>1742</v>
      </c>
      <c r="C940" t="s">
        <v>1765</v>
      </c>
      <c r="D940" t="s">
        <v>1765</v>
      </c>
      <c r="E940" t="s">
        <v>1742</v>
      </c>
    </row>
    <row r="941" spans="1:5" x14ac:dyDescent="0.25">
      <c r="A941">
        <v>23500499</v>
      </c>
      <c r="B941" t="s">
        <v>1766</v>
      </c>
      <c r="C941" t="s">
        <v>1766</v>
      </c>
      <c r="D941" t="s">
        <v>1766</v>
      </c>
      <c r="E941" t="s">
        <v>1766</v>
      </c>
    </row>
    <row r="942" spans="1:5" x14ac:dyDescent="0.25">
      <c r="A942">
        <v>23500500</v>
      </c>
      <c r="B942" t="s">
        <v>1768</v>
      </c>
      <c r="C942" t="s">
        <v>1767</v>
      </c>
      <c r="D942" t="s">
        <v>1767</v>
      </c>
      <c r="E942" t="s">
        <v>1768</v>
      </c>
    </row>
    <row r="943" spans="1:5" x14ac:dyDescent="0.25">
      <c r="A943">
        <v>23500501</v>
      </c>
      <c r="B943" t="s">
        <v>1769</v>
      </c>
      <c r="C943" t="s">
        <v>1769</v>
      </c>
      <c r="D943" t="s">
        <v>1769</v>
      </c>
      <c r="E943" t="s">
        <v>1769</v>
      </c>
    </row>
    <row r="944" spans="1:5" x14ac:dyDescent="0.25">
      <c r="A944">
        <v>23500502</v>
      </c>
      <c r="B944" t="s">
        <v>1770</v>
      </c>
      <c r="C944" t="s">
        <v>1770</v>
      </c>
      <c r="D944" t="s">
        <v>1770</v>
      </c>
      <c r="E944" t="s">
        <v>1770</v>
      </c>
    </row>
    <row r="945" spans="1:5" x14ac:dyDescent="0.25">
      <c r="A945">
        <v>23500503</v>
      </c>
      <c r="B945" t="s">
        <v>1771</v>
      </c>
      <c r="C945" t="s">
        <v>1771</v>
      </c>
      <c r="D945" t="s">
        <v>1771</v>
      </c>
      <c r="E945" t="s">
        <v>1771</v>
      </c>
    </row>
    <row r="946" spans="1:5" x14ac:dyDescent="0.25">
      <c r="A946">
        <v>23500504</v>
      </c>
      <c r="B946" t="s">
        <v>1772</v>
      </c>
      <c r="C946" t="s">
        <v>1772</v>
      </c>
      <c r="D946" t="s">
        <v>1772</v>
      </c>
      <c r="E946" t="s">
        <v>1772</v>
      </c>
    </row>
    <row r="947" spans="1:5" x14ac:dyDescent="0.25">
      <c r="A947">
        <v>23500505</v>
      </c>
      <c r="B947" t="s">
        <v>1773</v>
      </c>
      <c r="C947" t="s">
        <v>1773</v>
      </c>
      <c r="D947" t="s">
        <v>1773</v>
      </c>
      <c r="E947" t="s">
        <v>1773</v>
      </c>
    </row>
    <row r="948" spans="1:5" x14ac:dyDescent="0.25">
      <c r="A948">
        <v>23500506</v>
      </c>
      <c r="B948" t="s">
        <v>1775</v>
      </c>
      <c r="C948" t="s">
        <v>1774</v>
      </c>
      <c r="D948" t="s">
        <v>1774</v>
      </c>
      <c r="E948" t="s">
        <v>1775</v>
      </c>
    </row>
    <row r="949" spans="1:5" x14ac:dyDescent="0.25">
      <c r="A949">
        <v>23500507</v>
      </c>
      <c r="B949" t="s">
        <v>1777</v>
      </c>
      <c r="C949" t="s">
        <v>1776</v>
      </c>
      <c r="D949" t="s">
        <v>1776</v>
      </c>
      <c r="E949" t="s">
        <v>1777</v>
      </c>
    </row>
    <row r="950" spans="1:5" x14ac:dyDescent="0.25">
      <c r="A950">
        <v>23500508</v>
      </c>
      <c r="B950" t="s">
        <v>1359</v>
      </c>
      <c r="C950" t="s">
        <v>1359</v>
      </c>
      <c r="D950" t="s">
        <v>1359</v>
      </c>
      <c r="E950" t="s">
        <v>1359</v>
      </c>
    </row>
    <row r="951" spans="1:5" x14ac:dyDescent="0.25">
      <c r="A951">
        <v>23500509</v>
      </c>
      <c r="B951" t="s">
        <v>1360</v>
      </c>
      <c r="C951" t="s">
        <v>1360</v>
      </c>
      <c r="D951" t="s">
        <v>1360</v>
      </c>
      <c r="E951" t="s">
        <v>1360</v>
      </c>
    </row>
    <row r="952" spans="1:5" x14ac:dyDescent="0.25">
      <c r="A952">
        <v>23500510</v>
      </c>
      <c r="B952" t="s">
        <v>1778</v>
      </c>
      <c r="C952" t="s">
        <v>1778</v>
      </c>
      <c r="D952" t="s">
        <v>1778</v>
      </c>
      <c r="E952" t="s">
        <v>1778</v>
      </c>
    </row>
    <row r="953" spans="1:5" x14ac:dyDescent="0.25">
      <c r="A953">
        <v>23500511</v>
      </c>
      <c r="B953" t="s">
        <v>1779</v>
      </c>
      <c r="C953" t="s">
        <v>1779</v>
      </c>
      <c r="D953" t="s">
        <v>1779</v>
      </c>
      <c r="E953" t="s">
        <v>1779</v>
      </c>
    </row>
    <row r="954" spans="1:5" x14ac:dyDescent="0.25">
      <c r="A954">
        <v>23500512</v>
      </c>
      <c r="B954" t="s">
        <v>1781</v>
      </c>
      <c r="C954" t="s">
        <v>1780</v>
      </c>
      <c r="D954" t="s">
        <v>1780</v>
      </c>
      <c r="E954" t="s">
        <v>1781</v>
      </c>
    </row>
    <row r="955" spans="1:5" x14ac:dyDescent="0.25">
      <c r="A955">
        <v>23500513</v>
      </c>
      <c r="B955" t="s">
        <v>1783</v>
      </c>
      <c r="C955" t="s">
        <v>1782</v>
      </c>
      <c r="D955" t="s">
        <v>1782</v>
      </c>
      <c r="E955" t="s">
        <v>1783</v>
      </c>
    </row>
    <row r="956" spans="1:5" x14ac:dyDescent="0.25">
      <c r="A956">
        <v>23500514</v>
      </c>
      <c r="B956" t="s">
        <v>1785</v>
      </c>
      <c r="C956" t="s">
        <v>1784</v>
      </c>
      <c r="D956" t="s">
        <v>1784</v>
      </c>
      <c r="E956" t="s">
        <v>1785</v>
      </c>
    </row>
    <row r="957" spans="1:5" x14ac:dyDescent="0.25">
      <c r="A957">
        <v>23500515</v>
      </c>
      <c r="B957" t="s">
        <v>1787</v>
      </c>
      <c r="C957" t="s">
        <v>1786</v>
      </c>
      <c r="D957" t="s">
        <v>1786</v>
      </c>
      <c r="E957" t="s">
        <v>1787</v>
      </c>
    </row>
    <row r="958" spans="1:5" x14ac:dyDescent="0.25">
      <c r="A958">
        <v>23500516</v>
      </c>
      <c r="B958" t="s">
        <v>1789</v>
      </c>
      <c r="C958" t="s">
        <v>1788</v>
      </c>
      <c r="D958" t="s">
        <v>1788</v>
      </c>
      <c r="E958" t="s">
        <v>1789</v>
      </c>
    </row>
    <row r="959" spans="1:5" x14ac:dyDescent="0.25">
      <c r="A959">
        <v>23500517</v>
      </c>
      <c r="B959" t="s">
        <v>1790</v>
      </c>
      <c r="C959" t="s">
        <v>1483</v>
      </c>
      <c r="D959" t="s">
        <v>1483</v>
      </c>
      <c r="E959" t="s">
        <v>1790</v>
      </c>
    </row>
    <row r="960" spans="1:5" x14ac:dyDescent="0.25">
      <c r="A960">
        <v>23500518</v>
      </c>
      <c r="B960" t="s">
        <v>1792</v>
      </c>
      <c r="C960" t="s">
        <v>1791</v>
      </c>
      <c r="D960" t="s">
        <v>1791</v>
      </c>
      <c r="E960" t="s">
        <v>1792</v>
      </c>
    </row>
    <row r="961" spans="1:5" x14ac:dyDescent="0.25">
      <c r="A961">
        <v>23500519</v>
      </c>
      <c r="B961" t="s">
        <v>1789</v>
      </c>
      <c r="C961" t="s">
        <v>1788</v>
      </c>
      <c r="D961" t="s">
        <v>1788</v>
      </c>
      <c r="E961" t="s">
        <v>1789</v>
      </c>
    </row>
    <row r="962" spans="1:5" x14ac:dyDescent="0.25">
      <c r="A962">
        <v>23500520</v>
      </c>
      <c r="B962" t="s">
        <v>1793</v>
      </c>
      <c r="C962" t="s">
        <v>1793</v>
      </c>
      <c r="D962" t="s">
        <v>1793</v>
      </c>
      <c r="E962" t="s">
        <v>1793</v>
      </c>
    </row>
    <row r="963" spans="1:5" x14ac:dyDescent="0.25">
      <c r="A963">
        <v>23500521</v>
      </c>
      <c r="B963" t="s">
        <v>1795</v>
      </c>
      <c r="C963" t="s">
        <v>1794</v>
      </c>
      <c r="D963" t="s">
        <v>1794</v>
      </c>
      <c r="E963" t="s">
        <v>1795</v>
      </c>
    </row>
    <row r="964" spans="1:5" x14ac:dyDescent="0.25">
      <c r="A964">
        <v>23500522</v>
      </c>
      <c r="B964" t="s">
        <v>1796</v>
      </c>
      <c r="C964" t="s">
        <v>1405</v>
      </c>
      <c r="D964" t="s">
        <v>1405</v>
      </c>
      <c r="E964" t="s">
        <v>1796</v>
      </c>
    </row>
    <row r="965" spans="1:5" x14ac:dyDescent="0.25">
      <c r="A965">
        <v>23500523</v>
      </c>
      <c r="B965" t="s">
        <v>1798</v>
      </c>
      <c r="C965" t="s">
        <v>1797</v>
      </c>
      <c r="D965" t="s">
        <v>1797</v>
      </c>
      <c r="E965" t="s">
        <v>1798</v>
      </c>
    </row>
    <row r="966" spans="1:5" x14ac:dyDescent="0.25">
      <c r="A966">
        <v>23500524</v>
      </c>
      <c r="B966" t="s">
        <v>1799</v>
      </c>
      <c r="C966" t="s">
        <v>1799</v>
      </c>
      <c r="D966" t="s">
        <v>1799</v>
      </c>
      <c r="E966" t="s">
        <v>1799</v>
      </c>
    </row>
    <row r="967" spans="1:5" x14ac:dyDescent="0.25">
      <c r="A967">
        <v>23500525</v>
      </c>
      <c r="B967" t="s">
        <v>1801</v>
      </c>
      <c r="C967" t="s">
        <v>1800</v>
      </c>
      <c r="D967" t="s">
        <v>1800</v>
      </c>
      <c r="E967" t="s">
        <v>1801</v>
      </c>
    </row>
    <row r="968" spans="1:5" x14ac:dyDescent="0.25">
      <c r="A968">
        <v>23500526</v>
      </c>
      <c r="B968" t="s">
        <v>1803</v>
      </c>
      <c r="C968" t="s">
        <v>1802</v>
      </c>
      <c r="D968" t="s">
        <v>1802</v>
      </c>
      <c r="E968" t="s">
        <v>1803</v>
      </c>
    </row>
    <row r="969" spans="1:5" x14ac:dyDescent="0.25">
      <c r="A969">
        <v>23500527</v>
      </c>
      <c r="B969" t="s">
        <v>1748</v>
      </c>
      <c r="C969" t="s">
        <v>1748</v>
      </c>
      <c r="D969" t="s">
        <v>1748</v>
      </c>
      <c r="E969" t="s">
        <v>1748</v>
      </c>
    </row>
    <row r="970" spans="1:5" x14ac:dyDescent="0.25">
      <c r="A970">
        <v>23500528</v>
      </c>
      <c r="B970" t="s">
        <v>1804</v>
      </c>
      <c r="C970" t="s">
        <v>1804</v>
      </c>
      <c r="D970" t="s">
        <v>1804</v>
      </c>
      <c r="E970" t="s">
        <v>1804</v>
      </c>
    </row>
    <row r="971" spans="1:5" x14ac:dyDescent="0.25">
      <c r="A971">
        <v>23500529</v>
      </c>
      <c r="B971" t="s">
        <v>1602</v>
      </c>
      <c r="C971" t="s">
        <v>1602</v>
      </c>
      <c r="D971" t="s">
        <v>1602</v>
      </c>
      <c r="E971" t="s">
        <v>1602</v>
      </c>
    </row>
    <row r="972" spans="1:5" x14ac:dyDescent="0.25">
      <c r="A972">
        <v>23500530</v>
      </c>
      <c r="B972" t="s">
        <v>1806</v>
      </c>
      <c r="C972" t="s">
        <v>1805</v>
      </c>
      <c r="D972" t="s">
        <v>1805</v>
      </c>
      <c r="E972" t="s">
        <v>1806</v>
      </c>
    </row>
    <row r="973" spans="1:5" x14ac:dyDescent="0.25">
      <c r="A973">
        <v>23500531</v>
      </c>
      <c r="B973" t="s">
        <v>1808</v>
      </c>
      <c r="C973" t="s">
        <v>1807</v>
      </c>
      <c r="D973" t="s">
        <v>1807</v>
      </c>
      <c r="E973" t="s">
        <v>1808</v>
      </c>
    </row>
    <row r="974" spans="1:5" x14ac:dyDescent="0.25">
      <c r="A974">
        <v>23500532</v>
      </c>
      <c r="B974" t="s">
        <v>1810</v>
      </c>
      <c r="C974" t="s">
        <v>1809</v>
      </c>
      <c r="D974" t="s">
        <v>1809</v>
      </c>
      <c r="E974" t="s">
        <v>1810</v>
      </c>
    </row>
    <row r="975" spans="1:5" x14ac:dyDescent="0.25">
      <c r="A975">
        <v>23500533</v>
      </c>
      <c r="B975" t="s">
        <v>1812</v>
      </c>
      <c r="C975" t="s">
        <v>1811</v>
      </c>
      <c r="D975" t="s">
        <v>1811</v>
      </c>
      <c r="E975" t="s">
        <v>1812</v>
      </c>
    </row>
    <row r="976" spans="1:5" x14ac:dyDescent="0.25">
      <c r="A976">
        <v>23500534</v>
      </c>
      <c r="B976" t="s">
        <v>1813</v>
      </c>
      <c r="C976" t="s">
        <v>1813</v>
      </c>
      <c r="D976" t="s">
        <v>1813</v>
      </c>
      <c r="E976" t="s">
        <v>1813</v>
      </c>
    </row>
    <row r="977" spans="1:5" x14ac:dyDescent="0.25">
      <c r="A977">
        <v>23500535</v>
      </c>
      <c r="B977" t="s">
        <v>1814</v>
      </c>
      <c r="C977" t="s">
        <v>1814</v>
      </c>
      <c r="D977" t="s">
        <v>1814</v>
      </c>
      <c r="E977" t="s">
        <v>1814</v>
      </c>
    </row>
    <row r="978" spans="1:5" x14ac:dyDescent="0.25">
      <c r="A978">
        <v>23500536</v>
      </c>
      <c r="B978" t="s">
        <v>1815</v>
      </c>
      <c r="C978" t="s">
        <v>1815</v>
      </c>
      <c r="D978" t="s">
        <v>1815</v>
      </c>
      <c r="E978" t="s">
        <v>1815</v>
      </c>
    </row>
    <row r="979" spans="1:5" x14ac:dyDescent="0.25">
      <c r="A979">
        <v>23500537</v>
      </c>
      <c r="B979" t="s">
        <v>1816</v>
      </c>
      <c r="C979" t="s">
        <v>1418</v>
      </c>
      <c r="D979" t="s">
        <v>1418</v>
      </c>
      <c r="E979" t="s">
        <v>1816</v>
      </c>
    </row>
    <row r="980" spans="1:5" x14ac:dyDescent="0.25">
      <c r="A980">
        <v>23500538</v>
      </c>
      <c r="B980" t="s">
        <v>1747</v>
      </c>
      <c r="C980" t="s">
        <v>1747</v>
      </c>
      <c r="D980" t="s">
        <v>1747</v>
      </c>
      <c r="E980" t="s">
        <v>1747</v>
      </c>
    </row>
    <row r="981" spans="1:5" x14ac:dyDescent="0.25">
      <c r="A981">
        <v>23500539</v>
      </c>
      <c r="B981" t="s">
        <v>1817</v>
      </c>
      <c r="C981" t="s">
        <v>1817</v>
      </c>
      <c r="D981" t="s">
        <v>1817</v>
      </c>
      <c r="E981" t="s">
        <v>1817</v>
      </c>
    </row>
    <row r="982" spans="1:5" x14ac:dyDescent="0.25">
      <c r="A982">
        <v>23500540</v>
      </c>
      <c r="B982" t="s">
        <v>1819</v>
      </c>
      <c r="C982" t="s">
        <v>1818</v>
      </c>
      <c r="D982" t="s">
        <v>1818</v>
      </c>
      <c r="E982" t="s">
        <v>1819</v>
      </c>
    </row>
    <row r="983" spans="1:5" x14ac:dyDescent="0.25">
      <c r="A983">
        <v>23500541</v>
      </c>
      <c r="B983" t="s">
        <v>1820</v>
      </c>
      <c r="C983" t="s">
        <v>1820</v>
      </c>
      <c r="D983" t="s">
        <v>1820</v>
      </c>
      <c r="E983" t="s">
        <v>1820</v>
      </c>
    </row>
    <row r="984" spans="1:5" x14ac:dyDescent="0.25">
      <c r="A984">
        <v>23500542</v>
      </c>
      <c r="B984" t="s">
        <v>1821</v>
      </c>
      <c r="C984" t="s">
        <v>1821</v>
      </c>
      <c r="D984" t="s">
        <v>1821</v>
      </c>
      <c r="E984" t="s">
        <v>1821</v>
      </c>
    </row>
    <row r="985" spans="1:5" x14ac:dyDescent="0.25">
      <c r="A985">
        <v>23500543</v>
      </c>
      <c r="B985" t="s">
        <v>1823</v>
      </c>
      <c r="C985" t="s">
        <v>1822</v>
      </c>
      <c r="D985" t="s">
        <v>1822</v>
      </c>
      <c r="E985" t="s">
        <v>1823</v>
      </c>
    </row>
    <row r="986" spans="1:5" x14ac:dyDescent="0.25">
      <c r="A986">
        <v>23500544</v>
      </c>
      <c r="B986" t="s">
        <v>1825</v>
      </c>
      <c r="C986" t="s">
        <v>1824</v>
      </c>
      <c r="D986" t="s">
        <v>1824</v>
      </c>
      <c r="E986" t="s">
        <v>1825</v>
      </c>
    </row>
    <row r="987" spans="1:5" x14ac:dyDescent="0.25">
      <c r="A987">
        <v>23500545</v>
      </c>
      <c r="B987" t="s">
        <v>1826</v>
      </c>
      <c r="C987" t="s">
        <v>1826</v>
      </c>
      <c r="D987" t="s">
        <v>1826</v>
      </c>
      <c r="E987" t="s">
        <v>1826</v>
      </c>
    </row>
    <row r="988" spans="1:5" x14ac:dyDescent="0.25">
      <c r="A988">
        <v>23500546</v>
      </c>
      <c r="B988" t="s">
        <v>1827</v>
      </c>
      <c r="C988" t="s">
        <v>1827</v>
      </c>
      <c r="D988" t="s">
        <v>1827</v>
      </c>
      <c r="E988" t="s">
        <v>1827</v>
      </c>
    </row>
    <row r="989" spans="1:5" x14ac:dyDescent="0.25">
      <c r="A989">
        <v>23500547</v>
      </c>
      <c r="B989" t="s">
        <v>1828</v>
      </c>
      <c r="C989" t="s">
        <v>1828</v>
      </c>
      <c r="D989" t="s">
        <v>1828</v>
      </c>
      <c r="E989" t="s">
        <v>1828</v>
      </c>
    </row>
    <row r="990" spans="1:5" x14ac:dyDescent="0.25">
      <c r="A990">
        <v>23500548</v>
      </c>
      <c r="B990" t="s">
        <v>1830</v>
      </c>
      <c r="C990" t="s">
        <v>1829</v>
      </c>
      <c r="D990" t="s">
        <v>1829</v>
      </c>
      <c r="E990" t="s">
        <v>1830</v>
      </c>
    </row>
    <row r="991" spans="1:5" x14ac:dyDescent="0.25">
      <c r="A991">
        <v>23500549</v>
      </c>
      <c r="B991" t="s">
        <v>1832</v>
      </c>
      <c r="C991" t="s">
        <v>1831</v>
      </c>
      <c r="D991" t="s">
        <v>1831</v>
      </c>
      <c r="E991" t="s">
        <v>1832</v>
      </c>
    </row>
    <row r="992" spans="1:5" x14ac:dyDescent="0.25">
      <c r="A992">
        <v>23500550</v>
      </c>
      <c r="B992" t="s">
        <v>15310</v>
      </c>
      <c r="C992" t="s">
        <v>15311</v>
      </c>
      <c r="D992" t="s">
        <v>15311</v>
      </c>
      <c r="E992" t="s">
        <v>15310</v>
      </c>
    </row>
    <row r="993" spans="1:5" x14ac:dyDescent="0.25">
      <c r="A993">
        <v>23500551</v>
      </c>
      <c r="B993" t="s">
        <v>15312</v>
      </c>
      <c r="C993" t="s">
        <v>15312</v>
      </c>
      <c r="D993" t="s">
        <v>15312</v>
      </c>
      <c r="E993" t="s">
        <v>15312</v>
      </c>
    </row>
    <row r="994" spans="1:5" x14ac:dyDescent="0.25">
      <c r="A994">
        <v>23900001</v>
      </c>
      <c r="B994" t="s">
        <v>1833</v>
      </c>
      <c r="C994" t="s">
        <v>1833</v>
      </c>
      <c r="D994" t="s">
        <v>1833</v>
      </c>
      <c r="E994" t="s">
        <v>1833</v>
      </c>
    </row>
    <row r="995" spans="1:5" x14ac:dyDescent="0.25">
      <c r="A995">
        <v>23900002</v>
      </c>
      <c r="B995" t="s">
        <v>1835</v>
      </c>
      <c r="C995" t="s">
        <v>1834</v>
      </c>
      <c r="D995" t="s">
        <v>1834</v>
      </c>
      <c r="E995" t="s">
        <v>1835</v>
      </c>
    </row>
    <row r="996" spans="1:5" x14ac:dyDescent="0.25">
      <c r="A996">
        <v>23900003</v>
      </c>
      <c r="B996" t="s">
        <v>1837</v>
      </c>
      <c r="C996" t="s">
        <v>1836</v>
      </c>
      <c r="D996" t="s">
        <v>1836</v>
      </c>
      <c r="E996" t="s">
        <v>1837</v>
      </c>
    </row>
    <row r="997" spans="1:5" x14ac:dyDescent="0.25">
      <c r="A997">
        <v>24000001</v>
      </c>
      <c r="B997" t="s">
        <v>1839</v>
      </c>
      <c r="C997" t="s">
        <v>1838</v>
      </c>
      <c r="D997" t="s">
        <v>1838</v>
      </c>
      <c r="E997" t="s">
        <v>1839</v>
      </c>
    </row>
    <row r="998" spans="1:5" x14ac:dyDescent="0.25">
      <c r="A998">
        <v>24000002</v>
      </c>
      <c r="B998" t="s">
        <v>1841</v>
      </c>
      <c r="C998" t="s">
        <v>1840</v>
      </c>
      <c r="D998" t="s">
        <v>1840</v>
      </c>
      <c r="E998" t="s">
        <v>1841</v>
      </c>
    </row>
    <row r="999" spans="1:5" x14ac:dyDescent="0.25">
      <c r="A999">
        <v>24000003</v>
      </c>
      <c r="B999" t="s">
        <v>1843</v>
      </c>
      <c r="C999" t="s">
        <v>1842</v>
      </c>
      <c r="D999" t="s">
        <v>1842</v>
      </c>
      <c r="E999" t="s">
        <v>1843</v>
      </c>
    </row>
    <row r="1000" spans="1:5" x14ac:dyDescent="0.25">
      <c r="A1000">
        <v>24000004</v>
      </c>
      <c r="B1000" t="s">
        <v>1839</v>
      </c>
      <c r="C1000" t="s">
        <v>1844</v>
      </c>
      <c r="D1000" t="s">
        <v>1844</v>
      </c>
      <c r="E1000" t="s">
        <v>1839</v>
      </c>
    </row>
    <row r="1001" spans="1:5" x14ac:dyDescent="0.25">
      <c r="A1001">
        <v>24000005</v>
      </c>
      <c r="B1001" t="s">
        <v>1843</v>
      </c>
      <c r="C1001" t="s">
        <v>1845</v>
      </c>
      <c r="D1001" t="s">
        <v>1845</v>
      </c>
      <c r="E1001" t="s">
        <v>1843</v>
      </c>
    </row>
    <row r="1002" spans="1:5" x14ac:dyDescent="0.25">
      <c r="A1002">
        <v>24000006</v>
      </c>
      <c r="B1002" t="s">
        <v>1847</v>
      </c>
      <c r="C1002" t="s">
        <v>1846</v>
      </c>
      <c r="D1002" t="s">
        <v>1846</v>
      </c>
      <c r="E1002" t="s">
        <v>1847</v>
      </c>
    </row>
    <row r="1003" spans="1:5" x14ac:dyDescent="0.25">
      <c r="A1003">
        <v>24000007</v>
      </c>
      <c r="B1003" t="s">
        <v>1849</v>
      </c>
      <c r="C1003" t="s">
        <v>1848</v>
      </c>
      <c r="D1003" t="s">
        <v>1848</v>
      </c>
      <c r="E1003" t="s">
        <v>1849</v>
      </c>
    </row>
    <row r="1004" spans="1:5" x14ac:dyDescent="0.25">
      <c r="A1004">
        <v>24000008</v>
      </c>
      <c r="B1004" t="s">
        <v>1851</v>
      </c>
      <c r="C1004" t="s">
        <v>1850</v>
      </c>
      <c r="D1004" t="s">
        <v>1850</v>
      </c>
      <c r="E1004" t="s">
        <v>1851</v>
      </c>
    </row>
    <row r="1005" spans="1:5" x14ac:dyDescent="0.25">
      <c r="A1005">
        <v>24000009</v>
      </c>
      <c r="B1005" t="s">
        <v>1853</v>
      </c>
      <c r="C1005" t="s">
        <v>1852</v>
      </c>
      <c r="D1005" t="s">
        <v>1852</v>
      </c>
      <c r="E1005" t="s">
        <v>1853</v>
      </c>
    </row>
    <row r="1006" spans="1:5" x14ac:dyDescent="0.25">
      <c r="A1006">
        <v>24000010</v>
      </c>
      <c r="B1006" t="s">
        <v>1855</v>
      </c>
      <c r="C1006" t="s">
        <v>1854</v>
      </c>
      <c r="D1006" t="s">
        <v>1854</v>
      </c>
      <c r="E1006" t="s">
        <v>1855</v>
      </c>
    </row>
    <row r="1007" spans="1:5" x14ac:dyDescent="0.25">
      <c r="A1007">
        <v>24000011</v>
      </c>
      <c r="B1007" t="s">
        <v>1857</v>
      </c>
      <c r="C1007" t="s">
        <v>1856</v>
      </c>
      <c r="D1007" t="s">
        <v>1856</v>
      </c>
      <c r="E1007" t="s">
        <v>1857</v>
      </c>
    </row>
    <row r="1008" spans="1:5" x14ac:dyDescent="0.25">
      <c r="A1008">
        <v>24000012</v>
      </c>
      <c r="B1008" t="s">
        <v>15313</v>
      </c>
      <c r="C1008" t="s">
        <v>15314</v>
      </c>
      <c r="D1008" t="s">
        <v>15314</v>
      </c>
      <c r="E1008" t="s">
        <v>15313</v>
      </c>
    </row>
    <row r="1009" spans="1:5" x14ac:dyDescent="0.25">
      <c r="A1009">
        <v>24000013</v>
      </c>
      <c r="B1009" t="s">
        <v>1860</v>
      </c>
      <c r="C1009" t="s">
        <v>1859</v>
      </c>
      <c r="D1009" t="s">
        <v>1859</v>
      </c>
      <c r="E1009" t="s">
        <v>1860</v>
      </c>
    </row>
    <row r="1010" spans="1:5" x14ac:dyDescent="0.25">
      <c r="A1010">
        <v>24000014</v>
      </c>
      <c r="B1010" t="s">
        <v>1862</v>
      </c>
      <c r="C1010" t="s">
        <v>1861</v>
      </c>
      <c r="D1010" t="s">
        <v>1861</v>
      </c>
      <c r="E1010" t="s">
        <v>1862</v>
      </c>
    </row>
    <row r="1011" spans="1:5" x14ac:dyDescent="0.25">
      <c r="A1011">
        <v>24000015</v>
      </c>
      <c r="B1011" t="s">
        <v>1864</v>
      </c>
      <c r="C1011" t="s">
        <v>1863</v>
      </c>
      <c r="D1011" t="s">
        <v>1863</v>
      </c>
      <c r="E1011" t="s">
        <v>1864</v>
      </c>
    </row>
    <row r="1012" spans="1:5" x14ac:dyDescent="0.25">
      <c r="A1012">
        <v>24000016</v>
      </c>
      <c r="B1012" t="s">
        <v>1866</v>
      </c>
      <c r="C1012" t="s">
        <v>1865</v>
      </c>
      <c r="D1012" t="s">
        <v>1865</v>
      </c>
      <c r="E1012" t="s">
        <v>1866</v>
      </c>
    </row>
    <row r="1013" spans="1:5" x14ac:dyDescent="0.25">
      <c r="A1013">
        <v>24000017</v>
      </c>
      <c r="B1013" t="s">
        <v>1868</v>
      </c>
      <c r="C1013" t="s">
        <v>1867</v>
      </c>
      <c r="D1013" t="s">
        <v>1867</v>
      </c>
      <c r="E1013" t="s">
        <v>1868</v>
      </c>
    </row>
    <row r="1014" spans="1:5" x14ac:dyDescent="0.25">
      <c r="A1014">
        <v>24000018</v>
      </c>
      <c r="B1014" t="s">
        <v>1870</v>
      </c>
      <c r="C1014" t="s">
        <v>1869</v>
      </c>
      <c r="D1014" t="s">
        <v>1869</v>
      </c>
      <c r="E1014" t="s">
        <v>1870</v>
      </c>
    </row>
    <row r="1015" spans="1:5" x14ac:dyDescent="0.25">
      <c r="A1015">
        <v>24000019</v>
      </c>
      <c r="B1015" t="s">
        <v>1872</v>
      </c>
      <c r="C1015" t="s">
        <v>1871</v>
      </c>
      <c r="D1015" t="s">
        <v>1871</v>
      </c>
      <c r="E1015" t="s">
        <v>1872</v>
      </c>
    </row>
    <row r="1016" spans="1:5" x14ac:dyDescent="0.25">
      <c r="A1016">
        <v>24000020</v>
      </c>
      <c r="B1016" t="s">
        <v>1874</v>
      </c>
      <c r="C1016" t="s">
        <v>1873</v>
      </c>
      <c r="D1016" t="s">
        <v>1873</v>
      </c>
      <c r="E1016" t="s">
        <v>1874</v>
      </c>
    </row>
    <row r="1017" spans="1:5" x14ac:dyDescent="0.25">
      <c r="A1017">
        <v>24000021</v>
      </c>
      <c r="B1017" t="s">
        <v>1876</v>
      </c>
      <c r="C1017" t="s">
        <v>1875</v>
      </c>
      <c r="D1017" t="s">
        <v>1875</v>
      </c>
      <c r="E1017" t="s">
        <v>1876</v>
      </c>
    </row>
    <row r="1018" spans="1:5" x14ac:dyDescent="0.25">
      <c r="A1018">
        <v>24000022</v>
      </c>
      <c r="B1018" t="s">
        <v>1878</v>
      </c>
      <c r="C1018" t="s">
        <v>1877</v>
      </c>
      <c r="D1018" t="s">
        <v>1877</v>
      </c>
      <c r="E1018" t="s">
        <v>1878</v>
      </c>
    </row>
    <row r="1019" spans="1:5" x14ac:dyDescent="0.25">
      <c r="A1019">
        <v>24000023</v>
      </c>
      <c r="B1019" t="s">
        <v>1880</v>
      </c>
      <c r="C1019" t="s">
        <v>1879</v>
      </c>
      <c r="D1019" t="s">
        <v>1879</v>
      </c>
      <c r="E1019" t="s">
        <v>1880</v>
      </c>
    </row>
    <row r="1020" spans="1:5" x14ac:dyDescent="0.25">
      <c r="A1020">
        <v>24000024</v>
      </c>
      <c r="B1020" t="s">
        <v>1882</v>
      </c>
      <c r="C1020" t="s">
        <v>1881</v>
      </c>
      <c r="D1020" t="s">
        <v>1881</v>
      </c>
      <c r="E1020" t="s">
        <v>1882</v>
      </c>
    </row>
    <row r="1021" spans="1:5" x14ac:dyDescent="0.25">
      <c r="A1021">
        <v>24000025</v>
      </c>
      <c r="B1021" t="s">
        <v>1884</v>
      </c>
      <c r="C1021" t="s">
        <v>1883</v>
      </c>
      <c r="D1021" t="s">
        <v>1883</v>
      </c>
      <c r="E1021" t="s">
        <v>1884</v>
      </c>
    </row>
    <row r="1022" spans="1:5" x14ac:dyDescent="0.25">
      <c r="A1022">
        <v>24000026</v>
      </c>
      <c r="B1022" t="s">
        <v>1886</v>
      </c>
      <c r="C1022" t="s">
        <v>1885</v>
      </c>
      <c r="D1022" t="s">
        <v>1885</v>
      </c>
      <c r="E1022" t="s">
        <v>1886</v>
      </c>
    </row>
    <row r="1023" spans="1:5" x14ac:dyDescent="0.25">
      <c r="A1023">
        <v>24000027</v>
      </c>
      <c r="B1023" t="s">
        <v>1888</v>
      </c>
      <c r="C1023" t="s">
        <v>1887</v>
      </c>
      <c r="D1023" t="s">
        <v>1887</v>
      </c>
      <c r="E1023" t="s">
        <v>1888</v>
      </c>
    </row>
    <row r="1024" spans="1:5" x14ac:dyDescent="0.25">
      <c r="A1024">
        <v>24000028</v>
      </c>
      <c r="B1024" t="s">
        <v>1890</v>
      </c>
      <c r="C1024" t="s">
        <v>1889</v>
      </c>
      <c r="D1024" t="s">
        <v>1889</v>
      </c>
      <c r="E1024" t="s">
        <v>1890</v>
      </c>
    </row>
    <row r="1025" spans="1:5" x14ac:dyDescent="0.25">
      <c r="A1025">
        <v>24000029</v>
      </c>
      <c r="B1025" t="s">
        <v>1892</v>
      </c>
      <c r="C1025" t="s">
        <v>1891</v>
      </c>
      <c r="D1025" t="s">
        <v>1891</v>
      </c>
      <c r="E1025" t="s">
        <v>1892</v>
      </c>
    </row>
    <row r="1026" spans="1:5" x14ac:dyDescent="0.25">
      <c r="A1026">
        <v>24000030</v>
      </c>
      <c r="B1026" t="s">
        <v>1894</v>
      </c>
      <c r="C1026" t="s">
        <v>1893</v>
      </c>
      <c r="D1026" t="s">
        <v>1893</v>
      </c>
      <c r="E1026" t="s">
        <v>1894</v>
      </c>
    </row>
    <row r="1027" spans="1:5" x14ac:dyDescent="0.25">
      <c r="A1027">
        <v>24000031</v>
      </c>
      <c r="B1027" t="s">
        <v>1895</v>
      </c>
      <c r="C1027" t="s">
        <v>1895</v>
      </c>
      <c r="D1027" t="s">
        <v>1895</v>
      </c>
      <c r="E1027" t="s">
        <v>1895</v>
      </c>
    </row>
    <row r="1028" spans="1:5" x14ac:dyDescent="0.25">
      <c r="A1028">
        <v>24000032</v>
      </c>
      <c r="B1028" t="s">
        <v>1896</v>
      </c>
      <c r="C1028" t="s">
        <v>1896</v>
      </c>
      <c r="D1028" t="s">
        <v>1896</v>
      </c>
      <c r="E1028" t="s">
        <v>1896</v>
      </c>
    </row>
    <row r="1029" spans="1:5" x14ac:dyDescent="0.25">
      <c r="A1029">
        <v>24000033</v>
      </c>
      <c r="B1029" t="s">
        <v>1898</v>
      </c>
      <c r="C1029" t="s">
        <v>1897</v>
      </c>
      <c r="D1029" t="s">
        <v>1897</v>
      </c>
      <c r="E1029" t="s">
        <v>1898</v>
      </c>
    </row>
    <row r="1030" spans="1:5" x14ac:dyDescent="0.25">
      <c r="A1030">
        <v>24000034</v>
      </c>
      <c r="B1030" t="s">
        <v>15315</v>
      </c>
      <c r="C1030" t="s">
        <v>1899</v>
      </c>
      <c r="D1030" t="s">
        <v>1899</v>
      </c>
      <c r="E1030" t="s">
        <v>15315</v>
      </c>
    </row>
    <row r="1031" spans="1:5" x14ac:dyDescent="0.25">
      <c r="A1031">
        <v>24000035</v>
      </c>
      <c r="B1031" t="s">
        <v>1901</v>
      </c>
      <c r="C1031" t="s">
        <v>1900</v>
      </c>
      <c r="D1031" t="s">
        <v>1900</v>
      </c>
      <c r="E1031" t="s">
        <v>1901</v>
      </c>
    </row>
    <row r="1032" spans="1:5" x14ac:dyDescent="0.25">
      <c r="A1032">
        <v>24000036</v>
      </c>
      <c r="B1032" t="s">
        <v>1903</v>
      </c>
      <c r="C1032" t="s">
        <v>1902</v>
      </c>
      <c r="D1032" t="s">
        <v>1902</v>
      </c>
      <c r="E1032" t="s">
        <v>1903</v>
      </c>
    </row>
    <row r="1033" spans="1:5" x14ac:dyDescent="0.25">
      <c r="A1033">
        <v>24000037</v>
      </c>
      <c r="B1033" t="s">
        <v>1905</v>
      </c>
      <c r="C1033" t="s">
        <v>1904</v>
      </c>
      <c r="D1033" t="s">
        <v>1904</v>
      </c>
      <c r="E1033" t="s">
        <v>1905</v>
      </c>
    </row>
    <row r="1034" spans="1:5" x14ac:dyDescent="0.25">
      <c r="A1034">
        <v>24000038</v>
      </c>
      <c r="B1034" t="s">
        <v>1907</v>
      </c>
      <c r="C1034" t="s">
        <v>1906</v>
      </c>
      <c r="D1034" t="s">
        <v>1906</v>
      </c>
      <c r="E1034" t="s">
        <v>1907</v>
      </c>
    </row>
    <row r="1035" spans="1:5" x14ac:dyDescent="0.25">
      <c r="A1035">
        <v>24000039</v>
      </c>
      <c r="B1035" t="s">
        <v>1908</v>
      </c>
      <c r="C1035" t="s">
        <v>1908</v>
      </c>
      <c r="D1035" t="s">
        <v>1908</v>
      </c>
      <c r="E1035" t="s">
        <v>1908</v>
      </c>
    </row>
    <row r="1036" spans="1:5" x14ac:dyDescent="0.25">
      <c r="A1036">
        <v>24000040</v>
      </c>
      <c r="B1036" t="s">
        <v>1910</v>
      </c>
      <c r="C1036" t="s">
        <v>1909</v>
      </c>
      <c r="D1036" t="s">
        <v>1909</v>
      </c>
      <c r="E1036" t="s">
        <v>1910</v>
      </c>
    </row>
    <row r="1037" spans="1:5" x14ac:dyDescent="0.25">
      <c r="A1037">
        <v>24000041</v>
      </c>
      <c r="B1037" t="s">
        <v>1912</v>
      </c>
      <c r="C1037" t="s">
        <v>1911</v>
      </c>
      <c r="D1037" t="s">
        <v>1911</v>
      </c>
      <c r="E1037" t="s">
        <v>1912</v>
      </c>
    </row>
    <row r="1038" spans="1:5" x14ac:dyDescent="0.25">
      <c r="A1038">
        <v>24000042</v>
      </c>
      <c r="B1038" t="s">
        <v>1914</v>
      </c>
      <c r="C1038" t="s">
        <v>1913</v>
      </c>
      <c r="D1038" t="s">
        <v>1913</v>
      </c>
      <c r="E1038" t="s">
        <v>1914</v>
      </c>
    </row>
    <row r="1039" spans="1:5" x14ac:dyDescent="0.25">
      <c r="A1039">
        <v>24000043</v>
      </c>
      <c r="B1039" t="s">
        <v>1916</v>
      </c>
      <c r="C1039" t="s">
        <v>1915</v>
      </c>
      <c r="D1039" t="s">
        <v>1915</v>
      </c>
      <c r="E1039" t="s">
        <v>1916</v>
      </c>
    </row>
    <row r="1040" spans="1:5" x14ac:dyDescent="0.25">
      <c r="A1040">
        <v>24000044</v>
      </c>
      <c r="B1040" t="s">
        <v>1918</v>
      </c>
      <c r="C1040" t="s">
        <v>1917</v>
      </c>
      <c r="D1040" t="s">
        <v>1917</v>
      </c>
      <c r="E1040" t="s">
        <v>1918</v>
      </c>
    </row>
    <row r="1041" spans="1:5" x14ac:dyDescent="0.25">
      <c r="A1041">
        <v>24000045</v>
      </c>
      <c r="B1041" t="s">
        <v>1920</v>
      </c>
      <c r="C1041" t="s">
        <v>1919</v>
      </c>
      <c r="D1041" t="s">
        <v>1919</v>
      </c>
      <c r="E1041" t="s">
        <v>1920</v>
      </c>
    </row>
    <row r="1042" spans="1:5" x14ac:dyDescent="0.25">
      <c r="A1042">
        <v>24000046</v>
      </c>
      <c r="B1042" t="s">
        <v>1922</v>
      </c>
      <c r="C1042" t="s">
        <v>1921</v>
      </c>
      <c r="D1042" t="s">
        <v>1921</v>
      </c>
      <c r="E1042" t="s">
        <v>1922</v>
      </c>
    </row>
    <row r="1043" spans="1:5" x14ac:dyDescent="0.25">
      <c r="A1043">
        <v>24000047</v>
      </c>
      <c r="B1043" t="s">
        <v>1924</v>
      </c>
      <c r="C1043" t="s">
        <v>1923</v>
      </c>
      <c r="D1043" t="s">
        <v>1923</v>
      </c>
      <c r="E1043" t="s">
        <v>1924</v>
      </c>
    </row>
    <row r="1044" spans="1:5" x14ac:dyDescent="0.25">
      <c r="A1044">
        <v>24000048</v>
      </c>
      <c r="B1044" t="s">
        <v>1926</v>
      </c>
      <c r="C1044" t="s">
        <v>1925</v>
      </c>
      <c r="D1044" t="s">
        <v>1925</v>
      </c>
      <c r="E1044" t="s">
        <v>1926</v>
      </c>
    </row>
    <row r="1045" spans="1:5" x14ac:dyDescent="0.25">
      <c r="A1045">
        <v>24000049</v>
      </c>
      <c r="B1045" t="s">
        <v>1928</v>
      </c>
      <c r="C1045" t="s">
        <v>1927</v>
      </c>
      <c r="D1045" t="s">
        <v>1927</v>
      </c>
      <c r="E1045" t="s">
        <v>1928</v>
      </c>
    </row>
    <row r="1046" spans="1:5" x14ac:dyDescent="0.25">
      <c r="A1046">
        <v>24000050</v>
      </c>
      <c r="B1046" t="s">
        <v>1930</v>
      </c>
      <c r="C1046" t="s">
        <v>1929</v>
      </c>
      <c r="D1046" t="s">
        <v>1929</v>
      </c>
      <c r="E1046" t="s">
        <v>1930</v>
      </c>
    </row>
    <row r="1047" spans="1:5" x14ac:dyDescent="0.25">
      <c r="A1047">
        <v>24000051</v>
      </c>
      <c r="B1047" t="s">
        <v>1931</v>
      </c>
      <c r="C1047" t="s">
        <v>1931</v>
      </c>
      <c r="D1047" t="s">
        <v>1931</v>
      </c>
      <c r="E1047" t="s">
        <v>1931</v>
      </c>
    </row>
    <row r="1048" spans="1:5" x14ac:dyDescent="0.25">
      <c r="A1048">
        <v>24000052</v>
      </c>
      <c r="B1048" t="s">
        <v>1933</v>
      </c>
      <c r="C1048" t="s">
        <v>1932</v>
      </c>
      <c r="D1048" t="s">
        <v>1932</v>
      </c>
      <c r="E1048" t="s">
        <v>1933</v>
      </c>
    </row>
    <row r="1049" spans="1:5" x14ac:dyDescent="0.25">
      <c r="A1049">
        <v>24000053</v>
      </c>
      <c r="B1049" t="s">
        <v>1935</v>
      </c>
      <c r="C1049" t="s">
        <v>1934</v>
      </c>
      <c r="D1049" t="s">
        <v>1934</v>
      </c>
      <c r="E1049" t="s">
        <v>1935</v>
      </c>
    </row>
    <row r="1050" spans="1:5" x14ac:dyDescent="0.25">
      <c r="A1050">
        <v>24000054</v>
      </c>
      <c r="B1050" t="s">
        <v>1937</v>
      </c>
      <c r="C1050" t="s">
        <v>1936</v>
      </c>
      <c r="D1050" t="s">
        <v>1936</v>
      </c>
      <c r="E1050" t="s">
        <v>1937</v>
      </c>
    </row>
    <row r="1051" spans="1:5" x14ac:dyDescent="0.25">
      <c r="A1051">
        <v>24000055</v>
      </c>
      <c r="B1051" t="s">
        <v>1939</v>
      </c>
      <c r="C1051" t="s">
        <v>1938</v>
      </c>
      <c r="D1051" t="s">
        <v>1938</v>
      </c>
      <c r="E1051" t="s">
        <v>1939</v>
      </c>
    </row>
    <row r="1052" spans="1:5" x14ac:dyDescent="0.25">
      <c r="A1052">
        <v>24000056</v>
      </c>
      <c r="B1052" t="s">
        <v>1941</v>
      </c>
      <c r="C1052" t="s">
        <v>1940</v>
      </c>
      <c r="D1052" t="s">
        <v>1940</v>
      </c>
      <c r="E1052" t="s">
        <v>1941</v>
      </c>
    </row>
    <row r="1053" spans="1:5" x14ac:dyDescent="0.25">
      <c r="A1053">
        <v>24000057</v>
      </c>
      <c r="B1053" t="s">
        <v>1943</v>
      </c>
      <c r="C1053" t="s">
        <v>1942</v>
      </c>
      <c r="D1053" t="s">
        <v>1942</v>
      </c>
      <c r="E1053" t="s">
        <v>1943</v>
      </c>
    </row>
    <row r="1054" spans="1:5" x14ac:dyDescent="0.25">
      <c r="A1054">
        <v>24000058</v>
      </c>
      <c r="B1054" t="s">
        <v>1945</v>
      </c>
      <c r="C1054" t="s">
        <v>1944</v>
      </c>
      <c r="D1054" t="s">
        <v>1944</v>
      </c>
      <c r="E1054" t="s">
        <v>1945</v>
      </c>
    </row>
    <row r="1055" spans="1:5" x14ac:dyDescent="0.25">
      <c r="A1055">
        <v>24000059</v>
      </c>
      <c r="B1055" t="s">
        <v>1947</v>
      </c>
      <c r="C1055" t="s">
        <v>1946</v>
      </c>
      <c r="D1055" t="s">
        <v>1946</v>
      </c>
      <c r="E1055" t="s">
        <v>1947</v>
      </c>
    </row>
    <row r="1056" spans="1:5" x14ac:dyDescent="0.25">
      <c r="A1056">
        <v>24000060</v>
      </c>
      <c r="B1056" t="s">
        <v>1949</v>
      </c>
      <c r="C1056" t="s">
        <v>1948</v>
      </c>
      <c r="D1056" t="s">
        <v>1948</v>
      </c>
      <c r="E1056" t="s">
        <v>1949</v>
      </c>
    </row>
    <row r="1057" spans="1:5" x14ac:dyDescent="0.25">
      <c r="A1057">
        <v>24000061</v>
      </c>
      <c r="B1057" t="s">
        <v>1951</v>
      </c>
      <c r="C1057" t="s">
        <v>1950</v>
      </c>
      <c r="D1057" t="s">
        <v>1950</v>
      </c>
      <c r="E1057" t="s">
        <v>1951</v>
      </c>
    </row>
    <row r="1058" spans="1:5" x14ac:dyDescent="0.25">
      <c r="A1058">
        <v>24000062</v>
      </c>
      <c r="B1058" t="s">
        <v>1952</v>
      </c>
      <c r="E1058" t="s">
        <v>1952</v>
      </c>
    </row>
    <row r="1059" spans="1:5" x14ac:dyDescent="0.25">
      <c r="A1059">
        <v>24000063</v>
      </c>
      <c r="B1059" t="s">
        <v>1954</v>
      </c>
      <c r="C1059" t="s">
        <v>1953</v>
      </c>
      <c r="D1059" t="s">
        <v>1953</v>
      </c>
      <c r="E1059" t="s">
        <v>1954</v>
      </c>
    </row>
    <row r="1060" spans="1:5" x14ac:dyDescent="0.25">
      <c r="A1060">
        <v>24000064</v>
      </c>
      <c r="B1060" t="s">
        <v>1956</v>
      </c>
      <c r="C1060" t="s">
        <v>1955</v>
      </c>
      <c r="D1060" t="s">
        <v>1955</v>
      </c>
      <c r="E1060" t="s">
        <v>1956</v>
      </c>
    </row>
    <row r="1061" spans="1:5" x14ac:dyDescent="0.25">
      <c r="A1061">
        <v>24000065</v>
      </c>
      <c r="B1061" t="s">
        <v>1958</v>
      </c>
      <c r="C1061" t="s">
        <v>1957</v>
      </c>
      <c r="D1061" t="s">
        <v>1957</v>
      </c>
      <c r="E1061" t="s">
        <v>1958</v>
      </c>
    </row>
    <row r="1062" spans="1:5" x14ac:dyDescent="0.25">
      <c r="A1062">
        <v>24000066</v>
      </c>
      <c r="B1062" t="s">
        <v>1960</v>
      </c>
      <c r="C1062" t="s">
        <v>1959</v>
      </c>
      <c r="D1062" t="s">
        <v>1959</v>
      </c>
      <c r="E1062" t="s">
        <v>1960</v>
      </c>
    </row>
    <row r="1063" spans="1:5" x14ac:dyDescent="0.25">
      <c r="A1063">
        <v>24000067</v>
      </c>
      <c r="B1063" t="s">
        <v>736</v>
      </c>
      <c r="C1063" t="s">
        <v>736</v>
      </c>
      <c r="D1063" t="s">
        <v>736</v>
      </c>
      <c r="E1063" t="s">
        <v>736</v>
      </c>
    </row>
    <row r="1064" spans="1:5" x14ac:dyDescent="0.25">
      <c r="A1064">
        <v>24000068</v>
      </c>
      <c r="B1064" t="s">
        <v>1962</v>
      </c>
      <c r="C1064" t="s">
        <v>1961</v>
      </c>
      <c r="D1064" t="s">
        <v>1961</v>
      </c>
      <c r="E1064" t="s">
        <v>1962</v>
      </c>
    </row>
    <row r="1065" spans="1:5" x14ac:dyDescent="0.25">
      <c r="A1065">
        <v>24000069</v>
      </c>
      <c r="B1065" t="s">
        <v>1964</v>
      </c>
      <c r="C1065" t="s">
        <v>1963</v>
      </c>
      <c r="D1065" t="s">
        <v>1963</v>
      </c>
      <c r="E1065" t="s">
        <v>1964</v>
      </c>
    </row>
    <row r="1066" spans="1:5" x14ac:dyDescent="0.25">
      <c r="A1066">
        <v>24000070</v>
      </c>
      <c r="B1066" t="s">
        <v>1966</v>
      </c>
      <c r="C1066" t="s">
        <v>1965</v>
      </c>
      <c r="D1066" t="s">
        <v>1965</v>
      </c>
      <c r="E1066" t="s">
        <v>1966</v>
      </c>
    </row>
    <row r="1067" spans="1:5" x14ac:dyDescent="0.25">
      <c r="A1067">
        <v>24000071</v>
      </c>
      <c r="B1067" t="s">
        <v>1968</v>
      </c>
      <c r="C1067" t="s">
        <v>1967</v>
      </c>
      <c r="D1067" t="s">
        <v>1967</v>
      </c>
      <c r="E1067" t="s">
        <v>1968</v>
      </c>
    </row>
    <row r="1068" spans="1:5" x14ac:dyDescent="0.25">
      <c r="A1068">
        <v>24000072</v>
      </c>
      <c r="B1068" t="s">
        <v>1970</v>
      </c>
      <c r="C1068" t="s">
        <v>1969</v>
      </c>
      <c r="D1068" t="s">
        <v>1969</v>
      </c>
      <c r="E1068" t="s">
        <v>1970</v>
      </c>
    </row>
    <row r="1069" spans="1:5" x14ac:dyDescent="0.25">
      <c r="A1069">
        <v>24000073</v>
      </c>
      <c r="B1069" t="s">
        <v>1972</v>
      </c>
      <c r="C1069" t="s">
        <v>1971</v>
      </c>
      <c r="D1069" t="s">
        <v>1971</v>
      </c>
      <c r="E1069" t="s">
        <v>1972</v>
      </c>
    </row>
    <row r="1070" spans="1:5" x14ac:dyDescent="0.25">
      <c r="A1070">
        <v>24000074</v>
      </c>
      <c r="B1070" t="s">
        <v>1974</v>
      </c>
      <c r="C1070" t="s">
        <v>1973</v>
      </c>
      <c r="D1070" t="s">
        <v>1973</v>
      </c>
      <c r="E1070" t="s">
        <v>1974</v>
      </c>
    </row>
    <row r="1071" spans="1:5" x14ac:dyDescent="0.25">
      <c r="A1071">
        <v>24000075</v>
      </c>
      <c r="B1071" t="s">
        <v>1976</v>
      </c>
      <c r="C1071" t="s">
        <v>1975</v>
      </c>
      <c r="D1071" t="s">
        <v>1975</v>
      </c>
      <c r="E1071" t="s">
        <v>1976</v>
      </c>
    </row>
    <row r="1072" spans="1:5" x14ac:dyDescent="0.25">
      <c r="A1072">
        <v>24000076</v>
      </c>
      <c r="B1072" t="s">
        <v>1978</v>
      </c>
      <c r="C1072" t="s">
        <v>1977</v>
      </c>
      <c r="D1072" t="s">
        <v>1977</v>
      </c>
      <c r="E1072" t="s">
        <v>1978</v>
      </c>
    </row>
    <row r="1073" spans="1:5" x14ac:dyDescent="0.25">
      <c r="A1073">
        <v>24000077</v>
      </c>
      <c r="B1073" t="s">
        <v>1980</v>
      </c>
      <c r="C1073" t="s">
        <v>1979</v>
      </c>
      <c r="D1073" t="s">
        <v>1979</v>
      </c>
      <c r="E1073" t="s">
        <v>1980</v>
      </c>
    </row>
    <row r="1074" spans="1:5" x14ac:dyDescent="0.25">
      <c r="A1074">
        <v>24000078</v>
      </c>
      <c r="B1074" t="s">
        <v>1982</v>
      </c>
      <c r="C1074" t="s">
        <v>1981</v>
      </c>
      <c r="D1074" t="s">
        <v>1981</v>
      </c>
      <c r="E1074" t="s">
        <v>1982</v>
      </c>
    </row>
    <row r="1075" spans="1:5" x14ac:dyDescent="0.25">
      <c r="A1075">
        <v>24000079</v>
      </c>
      <c r="B1075" t="s">
        <v>1984</v>
      </c>
      <c r="C1075" t="s">
        <v>1983</v>
      </c>
      <c r="D1075" t="s">
        <v>1983</v>
      </c>
      <c r="E1075" t="s">
        <v>1984</v>
      </c>
    </row>
    <row r="1076" spans="1:5" x14ac:dyDescent="0.25">
      <c r="A1076">
        <v>24000080</v>
      </c>
      <c r="B1076" t="s">
        <v>1986</v>
      </c>
      <c r="C1076" t="s">
        <v>1985</v>
      </c>
      <c r="D1076" t="s">
        <v>1985</v>
      </c>
      <c r="E1076" t="s">
        <v>1986</v>
      </c>
    </row>
    <row r="1077" spans="1:5" x14ac:dyDescent="0.25">
      <c r="A1077">
        <v>24000081</v>
      </c>
      <c r="B1077" t="s">
        <v>1987</v>
      </c>
      <c r="C1077" t="s">
        <v>1987</v>
      </c>
      <c r="D1077" t="s">
        <v>1987</v>
      </c>
      <c r="E1077" t="s">
        <v>1987</v>
      </c>
    </row>
    <row r="1078" spans="1:5" x14ac:dyDescent="0.25">
      <c r="A1078">
        <v>24000082</v>
      </c>
      <c r="B1078" t="s">
        <v>1989</v>
      </c>
      <c r="C1078" t="s">
        <v>1988</v>
      </c>
      <c r="D1078" t="s">
        <v>1988</v>
      </c>
      <c r="E1078" t="s">
        <v>1989</v>
      </c>
    </row>
    <row r="1079" spans="1:5" x14ac:dyDescent="0.25">
      <c r="A1079">
        <v>24000083</v>
      </c>
      <c r="B1079" t="s">
        <v>1991</v>
      </c>
      <c r="C1079" t="s">
        <v>1990</v>
      </c>
      <c r="D1079" t="s">
        <v>1990</v>
      </c>
      <c r="E1079" t="s">
        <v>1991</v>
      </c>
    </row>
    <row r="1080" spans="1:5" x14ac:dyDescent="0.25">
      <c r="A1080">
        <v>24000084</v>
      </c>
      <c r="B1080" t="s">
        <v>1993</v>
      </c>
      <c r="C1080" t="s">
        <v>1992</v>
      </c>
      <c r="D1080" t="s">
        <v>1992</v>
      </c>
      <c r="E1080" t="s">
        <v>1993</v>
      </c>
    </row>
    <row r="1081" spans="1:5" x14ac:dyDescent="0.25">
      <c r="A1081">
        <v>24000085</v>
      </c>
      <c r="B1081" t="s">
        <v>1995</v>
      </c>
      <c r="C1081" t="s">
        <v>1994</v>
      </c>
      <c r="D1081" t="s">
        <v>1994</v>
      </c>
      <c r="E1081" t="s">
        <v>1995</v>
      </c>
    </row>
    <row r="1082" spans="1:5" x14ac:dyDescent="0.25">
      <c r="A1082">
        <v>24000086</v>
      </c>
      <c r="B1082" t="s">
        <v>1997</v>
      </c>
      <c r="C1082" t="s">
        <v>1996</v>
      </c>
      <c r="D1082" t="s">
        <v>1996</v>
      </c>
      <c r="E1082" t="s">
        <v>1997</v>
      </c>
    </row>
    <row r="1083" spans="1:5" x14ac:dyDescent="0.25">
      <c r="A1083">
        <v>24000087</v>
      </c>
      <c r="B1083" t="s">
        <v>1999</v>
      </c>
      <c r="C1083" t="s">
        <v>1998</v>
      </c>
      <c r="D1083" t="s">
        <v>1998</v>
      </c>
      <c r="E1083" t="s">
        <v>1999</v>
      </c>
    </row>
    <row r="1084" spans="1:5" x14ac:dyDescent="0.25">
      <c r="A1084">
        <v>24000088</v>
      </c>
      <c r="B1084" t="s">
        <v>2000</v>
      </c>
      <c r="C1084" t="s">
        <v>2000</v>
      </c>
      <c r="D1084" t="s">
        <v>2000</v>
      </c>
      <c r="E1084" t="s">
        <v>2000</v>
      </c>
    </row>
    <row r="1085" spans="1:5" x14ac:dyDescent="0.25">
      <c r="A1085">
        <v>24000089</v>
      </c>
      <c r="B1085" t="s">
        <v>2002</v>
      </c>
      <c r="C1085" t="s">
        <v>2001</v>
      </c>
      <c r="D1085" t="s">
        <v>2001</v>
      </c>
      <c r="E1085" t="s">
        <v>2002</v>
      </c>
    </row>
    <row r="1086" spans="1:5" x14ac:dyDescent="0.25">
      <c r="A1086">
        <v>24000090</v>
      </c>
      <c r="B1086" t="s">
        <v>2004</v>
      </c>
      <c r="C1086" t="s">
        <v>2003</v>
      </c>
      <c r="D1086" t="s">
        <v>2003</v>
      </c>
      <c r="E1086" t="s">
        <v>2004</v>
      </c>
    </row>
    <row r="1087" spans="1:5" x14ac:dyDescent="0.25">
      <c r="A1087">
        <v>24000091</v>
      </c>
      <c r="B1087" t="s">
        <v>2006</v>
      </c>
      <c r="C1087" t="s">
        <v>2005</v>
      </c>
      <c r="D1087" t="s">
        <v>2005</v>
      </c>
      <c r="E1087" t="s">
        <v>2006</v>
      </c>
    </row>
    <row r="1088" spans="1:5" x14ac:dyDescent="0.25">
      <c r="A1088">
        <v>24000092</v>
      </c>
      <c r="B1088" t="s">
        <v>2008</v>
      </c>
      <c r="C1088" t="s">
        <v>2007</v>
      </c>
      <c r="D1088" t="s">
        <v>2007</v>
      </c>
      <c r="E1088" t="s">
        <v>2008</v>
      </c>
    </row>
    <row r="1089" spans="1:5" x14ac:dyDescent="0.25">
      <c r="A1089">
        <v>24000093</v>
      </c>
      <c r="B1089" t="s">
        <v>2010</v>
      </c>
      <c r="C1089" t="s">
        <v>2009</v>
      </c>
      <c r="D1089" t="s">
        <v>2009</v>
      </c>
      <c r="E1089" t="s">
        <v>2010</v>
      </c>
    </row>
    <row r="1090" spans="1:5" x14ac:dyDescent="0.25">
      <c r="A1090">
        <v>24000094</v>
      </c>
      <c r="B1090" t="s">
        <v>2012</v>
      </c>
      <c r="C1090" t="s">
        <v>2011</v>
      </c>
      <c r="D1090" t="s">
        <v>2011</v>
      </c>
      <c r="E1090" t="s">
        <v>2012</v>
      </c>
    </row>
    <row r="1091" spans="1:5" x14ac:dyDescent="0.25">
      <c r="A1091">
        <v>24000095</v>
      </c>
      <c r="B1091" t="s">
        <v>15316</v>
      </c>
      <c r="C1091" t="s">
        <v>15317</v>
      </c>
      <c r="D1091" t="s">
        <v>15317</v>
      </c>
      <c r="E1091" t="s">
        <v>15316</v>
      </c>
    </row>
    <row r="1092" spans="1:5" x14ac:dyDescent="0.25">
      <c r="A1092">
        <v>24000096</v>
      </c>
      <c r="B1092" t="s">
        <v>2014</v>
      </c>
      <c r="C1092" t="s">
        <v>2013</v>
      </c>
      <c r="D1092" t="s">
        <v>2013</v>
      </c>
      <c r="E1092" t="s">
        <v>2014</v>
      </c>
    </row>
    <row r="1093" spans="1:5" x14ac:dyDescent="0.25">
      <c r="A1093">
        <v>24000097</v>
      </c>
      <c r="B1093" t="s">
        <v>2016</v>
      </c>
      <c r="C1093" t="s">
        <v>2015</v>
      </c>
      <c r="D1093" t="s">
        <v>2015</v>
      </c>
      <c r="E1093" t="s">
        <v>2016</v>
      </c>
    </row>
    <row r="1094" spans="1:5" x14ac:dyDescent="0.25">
      <c r="A1094">
        <v>24000098</v>
      </c>
      <c r="B1094" t="s">
        <v>2018</v>
      </c>
      <c r="C1094" t="s">
        <v>2017</v>
      </c>
      <c r="D1094" t="s">
        <v>2017</v>
      </c>
      <c r="E1094" t="s">
        <v>2018</v>
      </c>
    </row>
    <row r="1095" spans="1:5" x14ac:dyDescent="0.25">
      <c r="A1095">
        <v>24000099</v>
      </c>
      <c r="B1095" t="s">
        <v>2020</v>
      </c>
      <c r="C1095" t="s">
        <v>2019</v>
      </c>
      <c r="D1095" t="s">
        <v>2019</v>
      </c>
      <c r="E1095" t="s">
        <v>2020</v>
      </c>
    </row>
    <row r="1096" spans="1:5" x14ac:dyDescent="0.25">
      <c r="A1096">
        <v>24000100</v>
      </c>
      <c r="B1096" t="s">
        <v>2022</v>
      </c>
      <c r="C1096" t="s">
        <v>2021</v>
      </c>
      <c r="D1096" t="s">
        <v>2021</v>
      </c>
      <c r="E1096" t="s">
        <v>2022</v>
      </c>
    </row>
    <row r="1097" spans="1:5" x14ac:dyDescent="0.25">
      <c r="A1097">
        <v>24000101</v>
      </c>
      <c r="B1097" t="s">
        <v>15318</v>
      </c>
      <c r="C1097" t="s">
        <v>2023</v>
      </c>
      <c r="D1097" t="s">
        <v>2023</v>
      </c>
      <c r="E1097" t="s">
        <v>15318</v>
      </c>
    </row>
    <row r="1098" spans="1:5" x14ac:dyDescent="0.25">
      <c r="A1098">
        <v>24000102</v>
      </c>
      <c r="B1098" t="s">
        <v>2024</v>
      </c>
      <c r="C1098" t="s">
        <v>15319</v>
      </c>
      <c r="D1098" t="s">
        <v>15319</v>
      </c>
      <c r="E1098" t="s">
        <v>2024</v>
      </c>
    </row>
    <row r="1099" spans="1:5" x14ac:dyDescent="0.25">
      <c r="A1099">
        <v>24000103</v>
      </c>
      <c r="B1099" t="s">
        <v>15320</v>
      </c>
      <c r="C1099" t="s">
        <v>2025</v>
      </c>
      <c r="D1099" t="s">
        <v>2025</v>
      </c>
      <c r="E1099" t="s">
        <v>15320</v>
      </c>
    </row>
    <row r="1100" spans="1:5" x14ac:dyDescent="0.25">
      <c r="A1100">
        <v>24000104</v>
      </c>
      <c r="B1100" t="s">
        <v>2026</v>
      </c>
      <c r="C1100" t="s">
        <v>2026</v>
      </c>
      <c r="D1100" t="s">
        <v>2026</v>
      </c>
      <c r="E1100" t="s">
        <v>2026</v>
      </c>
    </row>
    <row r="1101" spans="1:5" x14ac:dyDescent="0.25">
      <c r="A1101">
        <v>24000105</v>
      </c>
      <c r="B1101" t="s">
        <v>2027</v>
      </c>
      <c r="C1101" t="s">
        <v>2027</v>
      </c>
      <c r="D1101" t="s">
        <v>2027</v>
      </c>
      <c r="E1101" t="s">
        <v>2027</v>
      </c>
    </row>
    <row r="1102" spans="1:5" x14ac:dyDescent="0.25">
      <c r="A1102">
        <v>24000106</v>
      </c>
      <c r="B1102" t="s">
        <v>2029</v>
      </c>
      <c r="C1102" t="s">
        <v>2029</v>
      </c>
      <c r="D1102" t="s">
        <v>2029</v>
      </c>
      <c r="E1102" t="s">
        <v>2029</v>
      </c>
    </row>
    <row r="1103" spans="1:5" x14ac:dyDescent="0.25">
      <c r="A1103">
        <v>24000107</v>
      </c>
      <c r="B1103" t="s">
        <v>2031</v>
      </c>
      <c r="C1103" t="s">
        <v>2030</v>
      </c>
      <c r="D1103" t="s">
        <v>2030</v>
      </c>
      <c r="E1103" t="s">
        <v>2031</v>
      </c>
    </row>
    <row r="1104" spans="1:5" x14ac:dyDescent="0.25">
      <c r="A1104">
        <v>24000108</v>
      </c>
      <c r="B1104" t="s">
        <v>2032</v>
      </c>
      <c r="C1104" t="s">
        <v>2032</v>
      </c>
      <c r="D1104" t="s">
        <v>2032</v>
      </c>
      <c r="E1104" t="s">
        <v>2032</v>
      </c>
    </row>
    <row r="1105" spans="1:5" x14ac:dyDescent="0.25">
      <c r="A1105">
        <v>24000109</v>
      </c>
      <c r="B1105" t="s">
        <v>2034</v>
      </c>
      <c r="C1105" t="s">
        <v>2033</v>
      </c>
      <c r="D1105" t="s">
        <v>2033</v>
      </c>
      <c r="E1105" t="s">
        <v>2034</v>
      </c>
    </row>
    <row r="1106" spans="1:5" x14ac:dyDescent="0.25">
      <c r="A1106">
        <v>24000110</v>
      </c>
      <c r="B1106" t="s">
        <v>1905</v>
      </c>
      <c r="C1106" t="s">
        <v>2035</v>
      </c>
      <c r="D1106" t="s">
        <v>2035</v>
      </c>
      <c r="E1106" t="s">
        <v>1905</v>
      </c>
    </row>
    <row r="1107" spans="1:5" x14ac:dyDescent="0.25">
      <c r="A1107">
        <v>24000111</v>
      </c>
      <c r="B1107" t="s">
        <v>15321</v>
      </c>
      <c r="C1107" t="s">
        <v>15322</v>
      </c>
      <c r="D1107" t="s">
        <v>15322</v>
      </c>
      <c r="E1107" t="s">
        <v>15321</v>
      </c>
    </row>
    <row r="1108" spans="1:5" x14ac:dyDescent="0.25">
      <c r="A1108">
        <v>24000112</v>
      </c>
      <c r="B1108" t="s">
        <v>2036</v>
      </c>
      <c r="C1108" t="s">
        <v>2036</v>
      </c>
      <c r="D1108" t="s">
        <v>2036</v>
      </c>
      <c r="E1108" t="s">
        <v>2036</v>
      </c>
    </row>
    <row r="1109" spans="1:5" x14ac:dyDescent="0.25">
      <c r="A1109">
        <v>24000113</v>
      </c>
      <c r="B1109" t="s">
        <v>2037</v>
      </c>
      <c r="C1109" t="s">
        <v>2037</v>
      </c>
      <c r="D1109" t="s">
        <v>2037</v>
      </c>
      <c r="E1109" t="s">
        <v>2037</v>
      </c>
    </row>
    <row r="1110" spans="1:5" x14ac:dyDescent="0.25">
      <c r="A1110">
        <v>24000114</v>
      </c>
      <c r="B1110" t="s">
        <v>2039</v>
      </c>
      <c r="C1110" t="s">
        <v>2038</v>
      </c>
      <c r="D1110" t="s">
        <v>2038</v>
      </c>
      <c r="E1110" t="s">
        <v>2039</v>
      </c>
    </row>
    <row r="1111" spans="1:5" x14ac:dyDescent="0.25">
      <c r="A1111">
        <v>24000115</v>
      </c>
      <c r="B1111" t="s">
        <v>2041</v>
      </c>
      <c r="C1111" t="s">
        <v>2040</v>
      </c>
      <c r="D1111" t="s">
        <v>2040</v>
      </c>
      <c r="E1111" t="s">
        <v>2041</v>
      </c>
    </row>
    <row r="1112" spans="1:5" x14ac:dyDescent="0.25">
      <c r="A1112">
        <v>24000116</v>
      </c>
      <c r="B1112" t="s">
        <v>15323</v>
      </c>
      <c r="C1112" t="s">
        <v>2042</v>
      </c>
      <c r="D1112" t="s">
        <v>2042</v>
      </c>
      <c r="E1112" t="s">
        <v>15323</v>
      </c>
    </row>
    <row r="1113" spans="1:5" x14ac:dyDescent="0.25">
      <c r="A1113">
        <v>24000117</v>
      </c>
      <c r="B1113" t="s">
        <v>15324</v>
      </c>
      <c r="C1113" t="s">
        <v>2043</v>
      </c>
      <c r="D1113" t="s">
        <v>2043</v>
      </c>
      <c r="E1113" t="s">
        <v>15324</v>
      </c>
    </row>
    <row r="1114" spans="1:5" x14ac:dyDescent="0.25">
      <c r="A1114">
        <v>24000118</v>
      </c>
      <c r="B1114" t="s">
        <v>2044</v>
      </c>
      <c r="C1114" t="s">
        <v>15325</v>
      </c>
      <c r="D1114" t="s">
        <v>15325</v>
      </c>
      <c r="E1114" t="s">
        <v>2044</v>
      </c>
    </row>
    <row r="1115" spans="1:5" x14ac:dyDescent="0.25">
      <c r="A1115">
        <v>24000119</v>
      </c>
      <c r="B1115" t="s">
        <v>2046</v>
      </c>
      <c r="C1115" t="s">
        <v>2045</v>
      </c>
      <c r="D1115" t="s">
        <v>2045</v>
      </c>
      <c r="E1115" t="s">
        <v>2046</v>
      </c>
    </row>
    <row r="1116" spans="1:5" x14ac:dyDescent="0.25">
      <c r="A1116">
        <v>24000120</v>
      </c>
      <c r="B1116" t="s">
        <v>15326</v>
      </c>
      <c r="C1116" t="s">
        <v>2047</v>
      </c>
      <c r="D1116" t="s">
        <v>2047</v>
      </c>
      <c r="E1116" t="s">
        <v>15326</v>
      </c>
    </row>
    <row r="1117" spans="1:5" x14ac:dyDescent="0.25">
      <c r="A1117">
        <v>24000121</v>
      </c>
      <c r="B1117" t="s">
        <v>2048</v>
      </c>
      <c r="C1117" t="s">
        <v>2048</v>
      </c>
      <c r="D1117" t="s">
        <v>2048</v>
      </c>
      <c r="E1117" t="s">
        <v>2048</v>
      </c>
    </row>
    <row r="1118" spans="1:5" x14ac:dyDescent="0.25">
      <c r="A1118">
        <v>24000122</v>
      </c>
      <c r="B1118" t="s">
        <v>2050</v>
      </c>
      <c r="C1118" t="s">
        <v>2049</v>
      </c>
      <c r="D1118" t="s">
        <v>2049</v>
      </c>
      <c r="E1118" t="s">
        <v>2050</v>
      </c>
    </row>
    <row r="1119" spans="1:5" x14ac:dyDescent="0.25">
      <c r="A1119">
        <v>24000123</v>
      </c>
      <c r="B1119" t="s">
        <v>2052</v>
      </c>
      <c r="C1119" t="s">
        <v>2051</v>
      </c>
      <c r="D1119" t="s">
        <v>2051</v>
      </c>
      <c r="E1119" t="s">
        <v>2052</v>
      </c>
    </row>
    <row r="1120" spans="1:5" x14ac:dyDescent="0.25">
      <c r="A1120">
        <v>24000124</v>
      </c>
      <c r="B1120" t="s">
        <v>2053</v>
      </c>
      <c r="C1120" t="s">
        <v>2053</v>
      </c>
      <c r="D1120" t="s">
        <v>2053</v>
      </c>
      <c r="E1120" t="s">
        <v>2053</v>
      </c>
    </row>
    <row r="1121" spans="1:5" x14ac:dyDescent="0.25">
      <c r="A1121">
        <v>24000125</v>
      </c>
      <c r="B1121" t="s">
        <v>2055</v>
      </c>
      <c r="C1121" t="s">
        <v>2054</v>
      </c>
      <c r="D1121" t="s">
        <v>2054</v>
      </c>
      <c r="E1121" t="s">
        <v>2055</v>
      </c>
    </row>
    <row r="1122" spans="1:5" x14ac:dyDescent="0.25">
      <c r="A1122">
        <v>24000126</v>
      </c>
      <c r="B1122" t="s">
        <v>2057</v>
      </c>
      <c r="C1122" t="s">
        <v>2056</v>
      </c>
      <c r="D1122" t="s">
        <v>2056</v>
      </c>
      <c r="E1122" t="s">
        <v>2057</v>
      </c>
    </row>
    <row r="1123" spans="1:5" x14ac:dyDescent="0.25">
      <c r="A1123">
        <v>24000127</v>
      </c>
      <c r="B1123" t="s">
        <v>2059</v>
      </c>
      <c r="C1123" t="s">
        <v>2058</v>
      </c>
      <c r="D1123" t="s">
        <v>2058</v>
      </c>
      <c r="E1123" t="s">
        <v>2059</v>
      </c>
    </row>
    <row r="1124" spans="1:5" x14ac:dyDescent="0.25">
      <c r="A1124">
        <v>24000128</v>
      </c>
      <c r="B1124" t="s">
        <v>2061</v>
      </c>
      <c r="C1124" t="s">
        <v>2060</v>
      </c>
      <c r="D1124" t="s">
        <v>2060</v>
      </c>
      <c r="E1124" t="s">
        <v>2061</v>
      </c>
    </row>
    <row r="1125" spans="1:5" x14ac:dyDescent="0.25">
      <c r="A1125">
        <v>24000129</v>
      </c>
      <c r="B1125" t="s">
        <v>2063</v>
      </c>
      <c r="C1125" t="s">
        <v>2062</v>
      </c>
      <c r="D1125" t="s">
        <v>2062</v>
      </c>
      <c r="E1125" t="s">
        <v>2063</v>
      </c>
    </row>
    <row r="1126" spans="1:5" x14ac:dyDescent="0.25">
      <c r="A1126">
        <v>24000130</v>
      </c>
      <c r="B1126" t="s">
        <v>2065</v>
      </c>
      <c r="C1126" t="s">
        <v>2064</v>
      </c>
      <c r="D1126" t="s">
        <v>2064</v>
      </c>
      <c r="E1126" t="s">
        <v>2065</v>
      </c>
    </row>
    <row r="1127" spans="1:5" x14ac:dyDescent="0.25">
      <c r="A1127">
        <v>24000131</v>
      </c>
      <c r="B1127" t="s">
        <v>2067</v>
      </c>
      <c r="C1127" t="s">
        <v>2066</v>
      </c>
      <c r="D1127" t="s">
        <v>2066</v>
      </c>
      <c r="E1127" t="s">
        <v>2067</v>
      </c>
    </row>
    <row r="1128" spans="1:5" x14ac:dyDescent="0.25">
      <c r="A1128">
        <v>24000132</v>
      </c>
      <c r="B1128" t="s">
        <v>2069</v>
      </c>
      <c r="C1128" t="s">
        <v>2068</v>
      </c>
      <c r="D1128" t="s">
        <v>2068</v>
      </c>
      <c r="E1128" t="s">
        <v>2069</v>
      </c>
    </row>
    <row r="1129" spans="1:5" x14ac:dyDescent="0.25">
      <c r="A1129">
        <v>24000133</v>
      </c>
      <c r="B1129" t="s">
        <v>15327</v>
      </c>
      <c r="C1129" t="s">
        <v>2070</v>
      </c>
      <c r="D1129" t="s">
        <v>2070</v>
      </c>
      <c r="E1129" t="s">
        <v>15327</v>
      </c>
    </row>
    <row r="1130" spans="1:5" x14ac:dyDescent="0.25">
      <c r="A1130">
        <v>24000134</v>
      </c>
      <c r="B1130" t="s">
        <v>2072</v>
      </c>
      <c r="C1130" t="s">
        <v>2071</v>
      </c>
      <c r="D1130" t="s">
        <v>2071</v>
      </c>
      <c r="E1130" t="s">
        <v>2072</v>
      </c>
    </row>
    <row r="1131" spans="1:5" x14ac:dyDescent="0.25">
      <c r="A1131">
        <v>24000135</v>
      </c>
      <c r="B1131" t="s">
        <v>15328</v>
      </c>
      <c r="C1131" t="s">
        <v>2073</v>
      </c>
      <c r="D1131" t="s">
        <v>2073</v>
      </c>
      <c r="E1131" t="s">
        <v>15328</v>
      </c>
    </row>
    <row r="1132" spans="1:5" x14ac:dyDescent="0.25">
      <c r="A1132">
        <v>24000136</v>
      </c>
      <c r="B1132" t="s">
        <v>2075</v>
      </c>
      <c r="C1132" t="s">
        <v>2074</v>
      </c>
      <c r="D1132" t="s">
        <v>2074</v>
      </c>
      <c r="E1132" t="s">
        <v>2075</v>
      </c>
    </row>
    <row r="1133" spans="1:5" x14ac:dyDescent="0.25">
      <c r="A1133">
        <v>24000137</v>
      </c>
      <c r="B1133" t="s">
        <v>2077</v>
      </c>
      <c r="C1133" t="s">
        <v>2076</v>
      </c>
      <c r="D1133" t="s">
        <v>2076</v>
      </c>
      <c r="E1133" t="s">
        <v>2077</v>
      </c>
    </row>
    <row r="1134" spans="1:5" x14ac:dyDescent="0.25">
      <c r="A1134">
        <v>24000138</v>
      </c>
      <c r="B1134" t="s">
        <v>2079</v>
      </c>
      <c r="C1134" t="s">
        <v>2078</v>
      </c>
      <c r="D1134" t="s">
        <v>2078</v>
      </c>
      <c r="E1134" t="s">
        <v>2079</v>
      </c>
    </row>
    <row r="1135" spans="1:5" x14ac:dyDescent="0.25">
      <c r="A1135">
        <v>24000139</v>
      </c>
      <c r="B1135" t="s">
        <v>2080</v>
      </c>
      <c r="C1135" t="s">
        <v>2080</v>
      </c>
      <c r="D1135" t="s">
        <v>2080</v>
      </c>
      <c r="E1135" t="s">
        <v>2080</v>
      </c>
    </row>
    <row r="1136" spans="1:5" x14ac:dyDescent="0.25">
      <c r="A1136">
        <v>24000140</v>
      </c>
      <c r="B1136" t="s">
        <v>2082</v>
      </c>
      <c r="C1136" t="s">
        <v>2081</v>
      </c>
      <c r="D1136" t="s">
        <v>2081</v>
      </c>
      <c r="E1136" t="s">
        <v>2082</v>
      </c>
    </row>
    <row r="1137" spans="1:5" x14ac:dyDescent="0.25">
      <c r="A1137">
        <v>24000141</v>
      </c>
      <c r="B1137" t="s">
        <v>2084</v>
      </c>
      <c r="C1137" t="s">
        <v>2083</v>
      </c>
      <c r="D1137" t="s">
        <v>2083</v>
      </c>
      <c r="E1137" t="s">
        <v>2084</v>
      </c>
    </row>
    <row r="1138" spans="1:5" x14ac:dyDescent="0.25">
      <c r="A1138">
        <v>24000142</v>
      </c>
      <c r="B1138" t="s">
        <v>2085</v>
      </c>
      <c r="C1138" t="s">
        <v>2085</v>
      </c>
      <c r="D1138" t="s">
        <v>2085</v>
      </c>
      <c r="E1138" t="s">
        <v>2085</v>
      </c>
    </row>
    <row r="1139" spans="1:5" x14ac:dyDescent="0.25">
      <c r="A1139">
        <v>24000143</v>
      </c>
      <c r="B1139" t="s">
        <v>2087</v>
      </c>
      <c r="C1139" t="s">
        <v>2086</v>
      </c>
      <c r="D1139" t="s">
        <v>2086</v>
      </c>
      <c r="E1139" t="s">
        <v>2087</v>
      </c>
    </row>
    <row r="1140" spans="1:5" x14ac:dyDescent="0.25">
      <c r="A1140">
        <v>24000144</v>
      </c>
      <c r="B1140" t="s">
        <v>2089</v>
      </c>
      <c r="C1140" t="s">
        <v>2088</v>
      </c>
      <c r="D1140" t="s">
        <v>2088</v>
      </c>
      <c r="E1140" t="s">
        <v>2089</v>
      </c>
    </row>
    <row r="1141" spans="1:5" x14ac:dyDescent="0.25">
      <c r="A1141">
        <v>24000145</v>
      </c>
      <c r="B1141" t="s">
        <v>15329</v>
      </c>
      <c r="C1141" t="s">
        <v>2090</v>
      </c>
      <c r="D1141" t="s">
        <v>2090</v>
      </c>
      <c r="E1141" t="s">
        <v>15329</v>
      </c>
    </row>
    <row r="1142" spans="1:5" x14ac:dyDescent="0.25">
      <c r="A1142">
        <v>24000146</v>
      </c>
      <c r="B1142" t="s">
        <v>2092</v>
      </c>
      <c r="C1142" t="s">
        <v>2091</v>
      </c>
      <c r="D1142" t="s">
        <v>2091</v>
      </c>
      <c r="E1142" t="s">
        <v>2092</v>
      </c>
    </row>
    <row r="1143" spans="1:5" x14ac:dyDescent="0.25">
      <c r="A1143">
        <v>24000147</v>
      </c>
      <c r="B1143" t="s">
        <v>2094</v>
      </c>
      <c r="C1143" t="s">
        <v>2093</v>
      </c>
      <c r="D1143" t="s">
        <v>2093</v>
      </c>
      <c r="E1143" t="s">
        <v>2094</v>
      </c>
    </row>
    <row r="1144" spans="1:5" x14ac:dyDescent="0.25">
      <c r="A1144">
        <v>24000148</v>
      </c>
      <c r="B1144" t="s">
        <v>2096</v>
      </c>
      <c r="C1144" t="s">
        <v>2095</v>
      </c>
      <c r="D1144" t="s">
        <v>2095</v>
      </c>
      <c r="E1144" t="s">
        <v>2096</v>
      </c>
    </row>
    <row r="1145" spans="1:5" x14ac:dyDescent="0.25">
      <c r="A1145">
        <v>24000149</v>
      </c>
      <c r="B1145" t="s">
        <v>2098</v>
      </c>
      <c r="C1145" t="s">
        <v>2097</v>
      </c>
      <c r="D1145" t="s">
        <v>2097</v>
      </c>
      <c r="E1145" t="s">
        <v>2098</v>
      </c>
    </row>
    <row r="1146" spans="1:5" x14ac:dyDescent="0.25">
      <c r="A1146">
        <v>24000150</v>
      </c>
      <c r="B1146" t="s">
        <v>2100</v>
      </c>
      <c r="C1146" t="s">
        <v>2099</v>
      </c>
      <c r="D1146" t="s">
        <v>2099</v>
      </c>
      <c r="E1146" t="s">
        <v>2100</v>
      </c>
    </row>
    <row r="1147" spans="1:5" x14ac:dyDescent="0.25">
      <c r="A1147">
        <v>24000151</v>
      </c>
      <c r="B1147" t="s">
        <v>2102</v>
      </c>
      <c r="C1147" t="s">
        <v>2101</v>
      </c>
      <c r="D1147" t="s">
        <v>2101</v>
      </c>
      <c r="E1147" t="s">
        <v>2102</v>
      </c>
    </row>
    <row r="1148" spans="1:5" x14ac:dyDescent="0.25">
      <c r="A1148">
        <v>24000152</v>
      </c>
      <c r="B1148" t="s">
        <v>2104</v>
      </c>
      <c r="C1148" t="s">
        <v>2103</v>
      </c>
      <c r="D1148" t="s">
        <v>2103</v>
      </c>
      <c r="E1148" t="s">
        <v>2104</v>
      </c>
    </row>
    <row r="1149" spans="1:5" x14ac:dyDescent="0.25">
      <c r="A1149">
        <v>24000153</v>
      </c>
      <c r="B1149" t="s">
        <v>2106</v>
      </c>
      <c r="C1149" t="s">
        <v>2105</v>
      </c>
      <c r="D1149" t="s">
        <v>2105</v>
      </c>
      <c r="E1149" t="s">
        <v>2106</v>
      </c>
    </row>
    <row r="1150" spans="1:5" x14ac:dyDescent="0.25">
      <c r="A1150">
        <v>24000154</v>
      </c>
      <c r="B1150" t="s">
        <v>2108</v>
      </c>
      <c r="C1150" t="s">
        <v>2107</v>
      </c>
      <c r="D1150" t="s">
        <v>2107</v>
      </c>
      <c r="E1150" t="s">
        <v>2108</v>
      </c>
    </row>
    <row r="1151" spans="1:5" x14ac:dyDescent="0.25">
      <c r="A1151">
        <v>24000155</v>
      </c>
      <c r="B1151" t="s">
        <v>2110</v>
      </c>
      <c r="C1151" t="s">
        <v>2109</v>
      </c>
      <c r="D1151" t="s">
        <v>2109</v>
      </c>
      <c r="E1151" t="s">
        <v>2110</v>
      </c>
    </row>
    <row r="1152" spans="1:5" x14ac:dyDescent="0.25">
      <c r="A1152">
        <v>24000156</v>
      </c>
      <c r="B1152" t="s">
        <v>2112</v>
      </c>
      <c r="C1152" t="s">
        <v>2111</v>
      </c>
      <c r="D1152" t="s">
        <v>2111</v>
      </c>
      <c r="E1152" t="s">
        <v>2112</v>
      </c>
    </row>
    <row r="1153" spans="1:5" x14ac:dyDescent="0.25">
      <c r="A1153">
        <v>24000157</v>
      </c>
      <c r="B1153" t="s">
        <v>2114</v>
      </c>
      <c r="C1153" t="s">
        <v>2113</v>
      </c>
      <c r="D1153" t="s">
        <v>2113</v>
      </c>
      <c r="E1153" t="s">
        <v>2114</v>
      </c>
    </row>
    <row r="1154" spans="1:5" x14ac:dyDescent="0.25">
      <c r="A1154">
        <v>24000158</v>
      </c>
      <c r="B1154" t="s">
        <v>2116</v>
      </c>
      <c r="C1154" t="s">
        <v>2115</v>
      </c>
      <c r="D1154" t="s">
        <v>2115</v>
      </c>
      <c r="E1154" t="s">
        <v>2116</v>
      </c>
    </row>
    <row r="1155" spans="1:5" x14ac:dyDescent="0.25">
      <c r="A1155">
        <v>24000159</v>
      </c>
      <c r="B1155" t="s">
        <v>2118</v>
      </c>
      <c r="C1155" t="s">
        <v>2117</v>
      </c>
      <c r="D1155" t="s">
        <v>2117</v>
      </c>
      <c r="E1155" t="s">
        <v>2118</v>
      </c>
    </row>
    <row r="1156" spans="1:5" x14ac:dyDescent="0.25">
      <c r="A1156">
        <v>24000160</v>
      </c>
      <c r="B1156" t="s">
        <v>2119</v>
      </c>
      <c r="C1156" t="s">
        <v>2119</v>
      </c>
      <c r="D1156" t="s">
        <v>2119</v>
      </c>
      <c r="E1156" t="s">
        <v>2119</v>
      </c>
    </row>
    <row r="1157" spans="1:5" x14ac:dyDescent="0.25">
      <c r="A1157">
        <v>24000161</v>
      </c>
      <c r="B1157" t="s">
        <v>15330</v>
      </c>
      <c r="C1157" t="s">
        <v>2120</v>
      </c>
      <c r="D1157" t="s">
        <v>2120</v>
      </c>
      <c r="E1157" t="s">
        <v>15330</v>
      </c>
    </row>
    <row r="1158" spans="1:5" x14ac:dyDescent="0.25">
      <c r="A1158">
        <v>24000162</v>
      </c>
      <c r="B1158" t="s">
        <v>15331</v>
      </c>
      <c r="C1158" t="s">
        <v>2121</v>
      </c>
      <c r="D1158" t="s">
        <v>2121</v>
      </c>
      <c r="E1158" t="s">
        <v>15331</v>
      </c>
    </row>
    <row r="1159" spans="1:5" x14ac:dyDescent="0.25">
      <c r="A1159">
        <v>24000164</v>
      </c>
      <c r="B1159" t="s">
        <v>2123</v>
      </c>
      <c r="C1159" t="s">
        <v>2122</v>
      </c>
      <c r="D1159" t="s">
        <v>2122</v>
      </c>
      <c r="E1159" t="s">
        <v>2123</v>
      </c>
    </row>
    <row r="1160" spans="1:5" x14ac:dyDescent="0.25">
      <c r="A1160">
        <v>24000165</v>
      </c>
      <c r="B1160" t="s">
        <v>15332</v>
      </c>
      <c r="C1160" t="s">
        <v>2124</v>
      </c>
      <c r="D1160" t="s">
        <v>2124</v>
      </c>
      <c r="E1160" t="s">
        <v>15332</v>
      </c>
    </row>
    <row r="1161" spans="1:5" x14ac:dyDescent="0.25">
      <c r="A1161">
        <v>24000166</v>
      </c>
      <c r="B1161" t="s">
        <v>2126</v>
      </c>
      <c r="C1161" t="s">
        <v>2125</v>
      </c>
      <c r="D1161" t="s">
        <v>2125</v>
      </c>
      <c r="E1161" t="s">
        <v>2126</v>
      </c>
    </row>
    <row r="1162" spans="1:5" x14ac:dyDescent="0.25">
      <c r="A1162">
        <v>24000167</v>
      </c>
      <c r="B1162" t="s">
        <v>2128</v>
      </c>
      <c r="C1162" t="s">
        <v>2127</v>
      </c>
      <c r="D1162" t="s">
        <v>2127</v>
      </c>
      <c r="E1162" t="s">
        <v>2128</v>
      </c>
    </row>
    <row r="1163" spans="1:5" x14ac:dyDescent="0.25">
      <c r="A1163">
        <v>24000168</v>
      </c>
      <c r="B1163" t="s">
        <v>2130</v>
      </c>
      <c r="C1163" t="s">
        <v>2129</v>
      </c>
      <c r="D1163" t="s">
        <v>2129</v>
      </c>
      <c r="E1163" t="s">
        <v>2130</v>
      </c>
    </row>
    <row r="1164" spans="1:5" x14ac:dyDescent="0.25">
      <c r="A1164">
        <v>24000169</v>
      </c>
      <c r="B1164" t="s">
        <v>2132</v>
      </c>
      <c r="C1164" t="s">
        <v>2131</v>
      </c>
      <c r="D1164" t="s">
        <v>2131</v>
      </c>
      <c r="E1164" t="s">
        <v>2132</v>
      </c>
    </row>
    <row r="1165" spans="1:5" x14ac:dyDescent="0.25">
      <c r="A1165">
        <v>24000170</v>
      </c>
      <c r="B1165" t="s">
        <v>2134</v>
      </c>
      <c r="C1165" t="s">
        <v>2133</v>
      </c>
      <c r="D1165" t="s">
        <v>2133</v>
      </c>
      <c r="E1165" t="s">
        <v>2134</v>
      </c>
    </row>
    <row r="1166" spans="1:5" x14ac:dyDescent="0.25">
      <c r="A1166">
        <v>24000171</v>
      </c>
      <c r="B1166" t="s">
        <v>2136</v>
      </c>
      <c r="C1166" t="s">
        <v>2135</v>
      </c>
      <c r="D1166" t="s">
        <v>2135</v>
      </c>
      <c r="E1166" t="s">
        <v>2136</v>
      </c>
    </row>
    <row r="1167" spans="1:5" x14ac:dyDescent="0.25">
      <c r="A1167">
        <v>24000172</v>
      </c>
      <c r="B1167" t="s">
        <v>2138</v>
      </c>
      <c r="C1167" t="s">
        <v>2137</v>
      </c>
      <c r="D1167" t="s">
        <v>2137</v>
      </c>
      <c r="E1167" t="s">
        <v>2138</v>
      </c>
    </row>
    <row r="1168" spans="1:5" x14ac:dyDescent="0.25">
      <c r="A1168">
        <v>24000173</v>
      </c>
      <c r="B1168" t="s">
        <v>2140</v>
      </c>
      <c r="C1168" t="s">
        <v>2139</v>
      </c>
      <c r="D1168" t="s">
        <v>2139</v>
      </c>
      <c r="E1168" t="s">
        <v>2140</v>
      </c>
    </row>
    <row r="1169" spans="1:5" x14ac:dyDescent="0.25">
      <c r="A1169">
        <v>24000174</v>
      </c>
      <c r="B1169" t="s">
        <v>2142</v>
      </c>
      <c r="C1169" t="s">
        <v>2141</v>
      </c>
      <c r="D1169" t="s">
        <v>2141</v>
      </c>
      <c r="E1169" t="s">
        <v>2142</v>
      </c>
    </row>
    <row r="1170" spans="1:5" x14ac:dyDescent="0.25">
      <c r="A1170">
        <v>24000175</v>
      </c>
      <c r="B1170" t="s">
        <v>2144</v>
      </c>
      <c r="C1170" t="s">
        <v>2143</v>
      </c>
      <c r="D1170" t="s">
        <v>2143</v>
      </c>
      <c r="E1170" t="s">
        <v>2144</v>
      </c>
    </row>
    <row r="1171" spans="1:5" x14ac:dyDescent="0.25">
      <c r="A1171">
        <v>24000176</v>
      </c>
      <c r="B1171" t="s">
        <v>2145</v>
      </c>
      <c r="C1171" t="s">
        <v>15333</v>
      </c>
      <c r="D1171" t="s">
        <v>15333</v>
      </c>
      <c r="E1171" t="s">
        <v>2145</v>
      </c>
    </row>
    <row r="1172" spans="1:5" x14ac:dyDescent="0.25">
      <c r="A1172">
        <v>24000177</v>
      </c>
      <c r="B1172" t="s">
        <v>2147</v>
      </c>
      <c r="C1172" t="s">
        <v>2146</v>
      </c>
      <c r="D1172" t="s">
        <v>2146</v>
      </c>
      <c r="E1172" t="s">
        <v>2147</v>
      </c>
    </row>
    <row r="1173" spans="1:5" x14ac:dyDescent="0.25">
      <c r="A1173">
        <v>24000178</v>
      </c>
      <c r="B1173" t="s">
        <v>2149</v>
      </c>
      <c r="C1173" t="s">
        <v>2148</v>
      </c>
      <c r="D1173" t="s">
        <v>2148</v>
      </c>
      <c r="E1173" t="s">
        <v>2149</v>
      </c>
    </row>
    <row r="1174" spans="1:5" x14ac:dyDescent="0.25">
      <c r="A1174">
        <v>24000179</v>
      </c>
      <c r="B1174" t="s">
        <v>2151</v>
      </c>
      <c r="C1174" t="s">
        <v>2150</v>
      </c>
      <c r="D1174" t="s">
        <v>2150</v>
      </c>
      <c r="E1174" t="s">
        <v>2151</v>
      </c>
    </row>
    <row r="1175" spans="1:5" x14ac:dyDescent="0.25">
      <c r="A1175">
        <v>24000180</v>
      </c>
      <c r="B1175" t="s">
        <v>2153</v>
      </c>
      <c r="C1175" t="s">
        <v>2152</v>
      </c>
      <c r="D1175" t="s">
        <v>2152</v>
      </c>
      <c r="E1175" t="s">
        <v>2153</v>
      </c>
    </row>
    <row r="1176" spans="1:5" x14ac:dyDescent="0.25">
      <c r="A1176">
        <v>24000181</v>
      </c>
      <c r="B1176" t="s">
        <v>1888</v>
      </c>
      <c r="C1176" t="s">
        <v>2154</v>
      </c>
      <c r="D1176" t="s">
        <v>2154</v>
      </c>
      <c r="E1176" t="s">
        <v>1888</v>
      </c>
    </row>
    <row r="1177" spans="1:5" x14ac:dyDescent="0.25">
      <c r="A1177">
        <v>24000182</v>
      </c>
      <c r="B1177" t="s">
        <v>2156</v>
      </c>
      <c r="C1177" t="s">
        <v>2155</v>
      </c>
      <c r="D1177" t="s">
        <v>2155</v>
      </c>
      <c r="E1177" t="s">
        <v>2156</v>
      </c>
    </row>
    <row r="1178" spans="1:5" x14ac:dyDescent="0.25">
      <c r="A1178">
        <v>24000183</v>
      </c>
      <c r="B1178" t="s">
        <v>2158</v>
      </c>
      <c r="C1178" t="s">
        <v>2157</v>
      </c>
      <c r="D1178" t="s">
        <v>2157</v>
      </c>
      <c r="E1178" t="s">
        <v>2158</v>
      </c>
    </row>
    <row r="1179" spans="1:5" x14ac:dyDescent="0.25">
      <c r="A1179">
        <v>24000184</v>
      </c>
      <c r="B1179" t="s">
        <v>2160</v>
      </c>
      <c r="C1179" t="s">
        <v>2159</v>
      </c>
      <c r="D1179" t="s">
        <v>2159</v>
      </c>
      <c r="E1179" t="s">
        <v>2160</v>
      </c>
    </row>
    <row r="1180" spans="1:5" x14ac:dyDescent="0.25">
      <c r="A1180">
        <v>24000185</v>
      </c>
      <c r="B1180" t="s">
        <v>15334</v>
      </c>
      <c r="C1180" t="s">
        <v>2161</v>
      </c>
      <c r="D1180" t="s">
        <v>2161</v>
      </c>
      <c r="E1180" t="s">
        <v>15334</v>
      </c>
    </row>
    <row r="1181" spans="1:5" x14ac:dyDescent="0.25">
      <c r="A1181">
        <v>24000186</v>
      </c>
      <c r="B1181" t="s">
        <v>15335</v>
      </c>
      <c r="C1181" t="s">
        <v>15336</v>
      </c>
      <c r="D1181" t="s">
        <v>15336</v>
      </c>
      <c r="E1181" t="s">
        <v>15335</v>
      </c>
    </row>
    <row r="1182" spans="1:5" x14ac:dyDescent="0.25">
      <c r="A1182">
        <v>24000187</v>
      </c>
      <c r="B1182" t="s">
        <v>15337</v>
      </c>
      <c r="C1182" t="s">
        <v>2162</v>
      </c>
      <c r="D1182" t="s">
        <v>2162</v>
      </c>
      <c r="E1182" t="s">
        <v>15337</v>
      </c>
    </row>
    <row r="1183" spans="1:5" x14ac:dyDescent="0.25">
      <c r="A1183">
        <v>24000188</v>
      </c>
      <c r="B1183" t="s">
        <v>2164</v>
      </c>
      <c r="C1183" t="s">
        <v>2163</v>
      </c>
      <c r="D1183" t="s">
        <v>2163</v>
      </c>
      <c r="E1183" t="s">
        <v>2164</v>
      </c>
    </row>
    <row r="1184" spans="1:5" x14ac:dyDescent="0.25">
      <c r="A1184">
        <v>24000189</v>
      </c>
      <c r="B1184" t="s">
        <v>15338</v>
      </c>
      <c r="C1184" t="s">
        <v>2165</v>
      </c>
      <c r="D1184" t="s">
        <v>2165</v>
      </c>
      <c r="E1184" t="s">
        <v>15338</v>
      </c>
    </row>
    <row r="1185" spans="1:5" x14ac:dyDescent="0.25">
      <c r="A1185">
        <v>24000190</v>
      </c>
      <c r="B1185" t="s">
        <v>2167</v>
      </c>
      <c r="C1185" t="s">
        <v>2166</v>
      </c>
      <c r="D1185" t="s">
        <v>2166</v>
      </c>
      <c r="E1185" t="s">
        <v>2167</v>
      </c>
    </row>
    <row r="1186" spans="1:5" x14ac:dyDescent="0.25">
      <c r="A1186">
        <v>24000191</v>
      </c>
      <c r="B1186" t="s">
        <v>2168</v>
      </c>
      <c r="C1186" t="s">
        <v>2168</v>
      </c>
      <c r="D1186" t="s">
        <v>2168</v>
      </c>
      <c r="E1186" t="s">
        <v>2168</v>
      </c>
    </row>
    <row r="1187" spans="1:5" x14ac:dyDescent="0.25">
      <c r="A1187">
        <v>24000192</v>
      </c>
      <c r="B1187" t="s">
        <v>2171</v>
      </c>
      <c r="C1187" t="s">
        <v>2170</v>
      </c>
      <c r="D1187" t="s">
        <v>2170</v>
      </c>
      <c r="E1187" t="s">
        <v>2171</v>
      </c>
    </row>
    <row r="1188" spans="1:5" x14ac:dyDescent="0.25">
      <c r="A1188">
        <v>24000193</v>
      </c>
      <c r="B1188" t="s">
        <v>2172</v>
      </c>
      <c r="C1188" t="s">
        <v>2143</v>
      </c>
      <c r="D1188" t="s">
        <v>2143</v>
      </c>
      <c r="E1188" t="s">
        <v>2172</v>
      </c>
    </row>
    <row r="1189" spans="1:5" x14ac:dyDescent="0.25">
      <c r="A1189">
        <v>24000194</v>
      </c>
      <c r="B1189" t="s">
        <v>2174</v>
      </c>
      <c r="C1189" t="s">
        <v>2173</v>
      </c>
      <c r="D1189" t="s">
        <v>2173</v>
      </c>
      <c r="E1189" t="s">
        <v>2174</v>
      </c>
    </row>
    <row r="1190" spans="1:5" x14ac:dyDescent="0.25">
      <c r="A1190">
        <v>24000195</v>
      </c>
      <c r="B1190" t="s">
        <v>15339</v>
      </c>
      <c r="C1190" t="s">
        <v>2175</v>
      </c>
      <c r="D1190" t="s">
        <v>2175</v>
      </c>
      <c r="E1190" t="s">
        <v>15339</v>
      </c>
    </row>
    <row r="1191" spans="1:5" x14ac:dyDescent="0.25">
      <c r="A1191">
        <v>24000196</v>
      </c>
      <c r="B1191" t="s">
        <v>2177</v>
      </c>
      <c r="C1191" t="s">
        <v>2176</v>
      </c>
      <c r="D1191" t="s">
        <v>2176</v>
      </c>
      <c r="E1191" t="s">
        <v>2177</v>
      </c>
    </row>
    <row r="1192" spans="1:5" x14ac:dyDescent="0.25">
      <c r="A1192">
        <v>24000197</v>
      </c>
      <c r="B1192" t="s">
        <v>2179</v>
      </c>
      <c r="C1192" t="s">
        <v>2178</v>
      </c>
      <c r="D1192" t="s">
        <v>2178</v>
      </c>
      <c r="E1192" t="s">
        <v>2179</v>
      </c>
    </row>
    <row r="1193" spans="1:5" x14ac:dyDescent="0.25">
      <c r="A1193">
        <v>24000198</v>
      </c>
      <c r="B1193" t="s">
        <v>2181</v>
      </c>
      <c r="C1193" t="s">
        <v>2180</v>
      </c>
      <c r="D1193" t="s">
        <v>2180</v>
      </c>
      <c r="E1193" t="s">
        <v>2181</v>
      </c>
    </row>
    <row r="1194" spans="1:5" x14ac:dyDescent="0.25">
      <c r="A1194">
        <v>24000199</v>
      </c>
      <c r="B1194" t="s">
        <v>2183</v>
      </c>
      <c r="C1194" t="s">
        <v>2182</v>
      </c>
      <c r="D1194" t="s">
        <v>2182</v>
      </c>
      <c r="E1194" t="s">
        <v>2183</v>
      </c>
    </row>
    <row r="1195" spans="1:5" x14ac:dyDescent="0.25">
      <c r="A1195">
        <v>24000200</v>
      </c>
      <c r="B1195" t="s">
        <v>2185</v>
      </c>
      <c r="C1195" t="s">
        <v>2184</v>
      </c>
      <c r="D1195" t="s">
        <v>2184</v>
      </c>
      <c r="E1195" t="s">
        <v>2185</v>
      </c>
    </row>
    <row r="1196" spans="1:5" x14ac:dyDescent="0.25">
      <c r="A1196">
        <v>24000201</v>
      </c>
      <c r="B1196" t="s">
        <v>2187</v>
      </c>
      <c r="C1196" t="s">
        <v>2186</v>
      </c>
      <c r="D1196" t="s">
        <v>2186</v>
      </c>
      <c r="E1196" t="s">
        <v>2187</v>
      </c>
    </row>
    <row r="1197" spans="1:5" x14ac:dyDescent="0.25">
      <c r="A1197">
        <v>24000202</v>
      </c>
      <c r="B1197" t="s">
        <v>2189</v>
      </c>
      <c r="C1197" t="s">
        <v>2188</v>
      </c>
      <c r="D1197" t="s">
        <v>2188</v>
      </c>
      <c r="E1197" t="s">
        <v>2189</v>
      </c>
    </row>
    <row r="1198" spans="1:5" x14ac:dyDescent="0.25">
      <c r="A1198">
        <v>24000203</v>
      </c>
      <c r="B1198" t="s">
        <v>2190</v>
      </c>
      <c r="C1198" t="s">
        <v>2188</v>
      </c>
      <c r="D1198" t="s">
        <v>2188</v>
      </c>
      <c r="E1198" t="s">
        <v>2190</v>
      </c>
    </row>
    <row r="1199" spans="1:5" x14ac:dyDescent="0.25">
      <c r="A1199">
        <v>24000204</v>
      </c>
      <c r="B1199" t="s">
        <v>2192</v>
      </c>
      <c r="C1199" t="s">
        <v>2191</v>
      </c>
      <c r="D1199" t="s">
        <v>2191</v>
      </c>
      <c r="E1199" t="s">
        <v>2192</v>
      </c>
    </row>
    <row r="1200" spans="1:5" x14ac:dyDescent="0.25">
      <c r="A1200">
        <v>24000205</v>
      </c>
      <c r="B1200" t="s">
        <v>2194</v>
      </c>
      <c r="C1200" t="s">
        <v>2193</v>
      </c>
      <c r="D1200" t="s">
        <v>2193</v>
      </c>
      <c r="E1200" t="s">
        <v>2194</v>
      </c>
    </row>
    <row r="1201" spans="1:5" x14ac:dyDescent="0.25">
      <c r="A1201">
        <v>24000206</v>
      </c>
      <c r="B1201" t="s">
        <v>2196</v>
      </c>
      <c r="C1201" t="s">
        <v>2195</v>
      </c>
      <c r="D1201" t="s">
        <v>2195</v>
      </c>
      <c r="E1201" t="s">
        <v>2196</v>
      </c>
    </row>
    <row r="1202" spans="1:5" x14ac:dyDescent="0.25">
      <c r="A1202">
        <v>24000207</v>
      </c>
      <c r="B1202" t="s">
        <v>2198</v>
      </c>
      <c r="C1202" t="s">
        <v>2197</v>
      </c>
      <c r="D1202" t="s">
        <v>2197</v>
      </c>
      <c r="E1202" t="s">
        <v>2198</v>
      </c>
    </row>
    <row r="1203" spans="1:5" x14ac:dyDescent="0.25">
      <c r="A1203">
        <v>24000208</v>
      </c>
      <c r="B1203" t="s">
        <v>2200</v>
      </c>
      <c r="C1203" t="s">
        <v>2199</v>
      </c>
      <c r="D1203" t="s">
        <v>2199</v>
      </c>
      <c r="E1203" t="s">
        <v>2200</v>
      </c>
    </row>
    <row r="1204" spans="1:5" x14ac:dyDescent="0.25">
      <c r="A1204">
        <v>24000209</v>
      </c>
      <c r="B1204" t="s">
        <v>2202</v>
      </c>
      <c r="C1204" t="s">
        <v>2201</v>
      </c>
      <c r="D1204" t="s">
        <v>2201</v>
      </c>
      <c r="E1204" t="s">
        <v>2202</v>
      </c>
    </row>
    <row r="1205" spans="1:5" x14ac:dyDescent="0.25">
      <c r="A1205">
        <v>24000210</v>
      </c>
      <c r="B1205" t="s">
        <v>2204</v>
      </c>
      <c r="C1205" t="s">
        <v>2203</v>
      </c>
      <c r="D1205" t="s">
        <v>2203</v>
      </c>
      <c r="E1205" t="s">
        <v>2204</v>
      </c>
    </row>
    <row r="1206" spans="1:5" x14ac:dyDescent="0.25">
      <c r="A1206">
        <v>24000211</v>
      </c>
      <c r="B1206" t="s">
        <v>2206</v>
      </c>
      <c r="C1206" t="s">
        <v>2205</v>
      </c>
      <c r="D1206" t="s">
        <v>2205</v>
      </c>
      <c r="E1206" t="s">
        <v>2206</v>
      </c>
    </row>
    <row r="1207" spans="1:5" x14ac:dyDescent="0.25">
      <c r="A1207">
        <v>24000213</v>
      </c>
      <c r="B1207" t="s">
        <v>2208</v>
      </c>
      <c r="C1207" t="s">
        <v>2207</v>
      </c>
      <c r="D1207" t="s">
        <v>2207</v>
      </c>
      <c r="E1207" t="s">
        <v>2208</v>
      </c>
    </row>
    <row r="1208" spans="1:5" x14ac:dyDescent="0.25">
      <c r="A1208">
        <v>24000214</v>
      </c>
      <c r="B1208" t="s">
        <v>2210</v>
      </c>
      <c r="C1208" t="s">
        <v>2209</v>
      </c>
      <c r="D1208" t="s">
        <v>2209</v>
      </c>
      <c r="E1208" t="s">
        <v>2210</v>
      </c>
    </row>
    <row r="1209" spans="1:5" x14ac:dyDescent="0.25">
      <c r="A1209">
        <v>24000215</v>
      </c>
      <c r="B1209" t="s">
        <v>15340</v>
      </c>
      <c r="C1209" t="s">
        <v>2211</v>
      </c>
      <c r="D1209" t="s">
        <v>2211</v>
      </c>
      <c r="E1209" t="s">
        <v>15340</v>
      </c>
    </row>
    <row r="1210" spans="1:5" x14ac:dyDescent="0.25">
      <c r="A1210">
        <v>24000216</v>
      </c>
      <c r="B1210" t="s">
        <v>2212</v>
      </c>
      <c r="C1210" t="s">
        <v>2152</v>
      </c>
      <c r="D1210" t="s">
        <v>2152</v>
      </c>
      <c r="E1210" t="s">
        <v>2212</v>
      </c>
    </row>
    <row r="1211" spans="1:5" x14ac:dyDescent="0.25">
      <c r="A1211">
        <v>24000217</v>
      </c>
      <c r="B1211" t="s">
        <v>15341</v>
      </c>
      <c r="C1211" t="s">
        <v>2213</v>
      </c>
      <c r="D1211" t="s">
        <v>2213</v>
      </c>
      <c r="E1211" t="s">
        <v>15341</v>
      </c>
    </row>
    <row r="1212" spans="1:5" x14ac:dyDescent="0.25">
      <c r="A1212">
        <v>24000218</v>
      </c>
      <c r="B1212" t="s">
        <v>2214</v>
      </c>
      <c r="C1212" t="s">
        <v>2099</v>
      </c>
      <c r="D1212" t="s">
        <v>2099</v>
      </c>
      <c r="E1212" t="s">
        <v>2214</v>
      </c>
    </row>
    <row r="1213" spans="1:5" x14ac:dyDescent="0.25">
      <c r="A1213">
        <v>24000219</v>
      </c>
      <c r="B1213" t="s">
        <v>2216</v>
      </c>
      <c r="C1213" t="s">
        <v>2215</v>
      </c>
      <c r="D1213" t="s">
        <v>2215</v>
      </c>
      <c r="E1213" t="s">
        <v>2216</v>
      </c>
    </row>
    <row r="1214" spans="1:5" x14ac:dyDescent="0.25">
      <c r="A1214">
        <v>24000220</v>
      </c>
      <c r="B1214" t="s">
        <v>2218</v>
      </c>
      <c r="C1214" t="s">
        <v>2217</v>
      </c>
      <c r="D1214" t="s">
        <v>2217</v>
      </c>
      <c r="E1214" t="s">
        <v>2218</v>
      </c>
    </row>
    <row r="1215" spans="1:5" x14ac:dyDescent="0.25">
      <c r="A1215">
        <v>24000221</v>
      </c>
      <c r="B1215" t="s">
        <v>2220</v>
      </c>
      <c r="C1215" t="s">
        <v>2219</v>
      </c>
      <c r="D1215" t="s">
        <v>2219</v>
      </c>
      <c r="E1215" t="s">
        <v>2220</v>
      </c>
    </row>
    <row r="1216" spans="1:5" x14ac:dyDescent="0.25">
      <c r="A1216">
        <v>24000222</v>
      </c>
      <c r="B1216" t="s">
        <v>2222</v>
      </c>
      <c r="C1216" t="s">
        <v>2221</v>
      </c>
      <c r="D1216" t="s">
        <v>2221</v>
      </c>
      <c r="E1216" t="s">
        <v>2222</v>
      </c>
    </row>
    <row r="1217" spans="1:5" x14ac:dyDescent="0.25">
      <c r="A1217">
        <v>24000223</v>
      </c>
      <c r="B1217" t="s">
        <v>736</v>
      </c>
      <c r="C1217" t="s">
        <v>736</v>
      </c>
      <c r="D1217" t="s">
        <v>736</v>
      </c>
      <c r="E1217" t="s">
        <v>736</v>
      </c>
    </row>
    <row r="1218" spans="1:5" x14ac:dyDescent="0.25">
      <c r="A1218">
        <v>24000225</v>
      </c>
      <c r="B1218" t="s">
        <v>2224</v>
      </c>
      <c r="C1218" t="s">
        <v>2223</v>
      </c>
      <c r="D1218" t="s">
        <v>2223</v>
      </c>
      <c r="E1218" t="s">
        <v>2224</v>
      </c>
    </row>
    <row r="1219" spans="1:5" x14ac:dyDescent="0.25">
      <c r="A1219">
        <v>24000226</v>
      </c>
      <c r="B1219" t="s">
        <v>15342</v>
      </c>
      <c r="C1219" t="s">
        <v>2225</v>
      </c>
      <c r="D1219" t="s">
        <v>2225</v>
      </c>
      <c r="E1219" t="s">
        <v>15342</v>
      </c>
    </row>
    <row r="1220" spans="1:5" x14ac:dyDescent="0.25">
      <c r="A1220">
        <v>24000227</v>
      </c>
      <c r="B1220" t="s">
        <v>2227</v>
      </c>
      <c r="C1220" t="s">
        <v>2226</v>
      </c>
      <c r="D1220" t="s">
        <v>2226</v>
      </c>
      <c r="E1220" t="s">
        <v>2227</v>
      </c>
    </row>
    <row r="1221" spans="1:5" x14ac:dyDescent="0.25">
      <c r="A1221">
        <v>24000228</v>
      </c>
      <c r="B1221" t="s">
        <v>2229</v>
      </c>
      <c r="C1221" t="s">
        <v>2228</v>
      </c>
      <c r="D1221" t="s">
        <v>2228</v>
      </c>
      <c r="E1221" t="s">
        <v>2229</v>
      </c>
    </row>
    <row r="1222" spans="1:5" x14ac:dyDescent="0.25">
      <c r="A1222">
        <v>24000229</v>
      </c>
      <c r="B1222" t="s">
        <v>2231</v>
      </c>
      <c r="C1222" t="s">
        <v>2230</v>
      </c>
      <c r="D1222" t="s">
        <v>2230</v>
      </c>
      <c r="E1222" t="s">
        <v>2231</v>
      </c>
    </row>
    <row r="1223" spans="1:5" x14ac:dyDescent="0.25">
      <c r="A1223">
        <v>24000230</v>
      </c>
      <c r="B1223" t="s">
        <v>15343</v>
      </c>
      <c r="C1223" t="s">
        <v>2232</v>
      </c>
      <c r="D1223" t="s">
        <v>2232</v>
      </c>
      <c r="E1223" t="s">
        <v>15343</v>
      </c>
    </row>
    <row r="1224" spans="1:5" x14ac:dyDescent="0.25">
      <c r="A1224">
        <v>24000231</v>
      </c>
      <c r="B1224" t="s">
        <v>2234</v>
      </c>
      <c r="C1224" t="s">
        <v>2233</v>
      </c>
      <c r="D1224" t="s">
        <v>2233</v>
      </c>
      <c r="E1224" t="s">
        <v>2234</v>
      </c>
    </row>
    <row r="1225" spans="1:5" x14ac:dyDescent="0.25">
      <c r="A1225">
        <v>24000232</v>
      </c>
      <c r="B1225" t="s">
        <v>2235</v>
      </c>
      <c r="C1225" t="s">
        <v>2235</v>
      </c>
      <c r="D1225" t="s">
        <v>2235</v>
      </c>
      <c r="E1225" t="s">
        <v>2235</v>
      </c>
    </row>
    <row r="1226" spans="1:5" x14ac:dyDescent="0.25">
      <c r="A1226">
        <v>24000233</v>
      </c>
      <c r="B1226" t="s">
        <v>2237</v>
      </c>
      <c r="C1226" t="s">
        <v>2236</v>
      </c>
      <c r="D1226" t="s">
        <v>2236</v>
      </c>
      <c r="E1226" t="s">
        <v>2237</v>
      </c>
    </row>
    <row r="1227" spans="1:5" x14ac:dyDescent="0.25">
      <c r="A1227">
        <v>24000234</v>
      </c>
      <c r="B1227" t="s">
        <v>2239</v>
      </c>
      <c r="C1227" t="s">
        <v>2238</v>
      </c>
      <c r="D1227" t="s">
        <v>2238</v>
      </c>
      <c r="E1227" t="s">
        <v>2239</v>
      </c>
    </row>
    <row r="1228" spans="1:5" x14ac:dyDescent="0.25">
      <c r="A1228">
        <v>24000235</v>
      </c>
      <c r="B1228" t="s">
        <v>2241</v>
      </c>
      <c r="C1228" t="s">
        <v>2240</v>
      </c>
      <c r="D1228" t="s">
        <v>2240</v>
      </c>
      <c r="E1228" t="s">
        <v>2241</v>
      </c>
    </row>
    <row r="1229" spans="1:5" x14ac:dyDescent="0.25">
      <c r="A1229">
        <v>24000236</v>
      </c>
      <c r="B1229" t="s">
        <v>2243</v>
      </c>
      <c r="C1229" t="s">
        <v>2242</v>
      </c>
      <c r="D1229" t="s">
        <v>2242</v>
      </c>
      <c r="E1229" t="s">
        <v>2243</v>
      </c>
    </row>
    <row r="1230" spans="1:5" x14ac:dyDescent="0.25">
      <c r="A1230">
        <v>24000237</v>
      </c>
      <c r="B1230" t="s">
        <v>2245</v>
      </c>
      <c r="C1230" t="s">
        <v>2244</v>
      </c>
      <c r="D1230" t="s">
        <v>2244</v>
      </c>
      <c r="E1230" t="s">
        <v>2245</v>
      </c>
    </row>
    <row r="1231" spans="1:5" x14ac:dyDescent="0.25">
      <c r="A1231">
        <v>24000238</v>
      </c>
      <c r="B1231" t="s">
        <v>2243</v>
      </c>
      <c r="C1231" t="s">
        <v>2242</v>
      </c>
      <c r="D1231" t="s">
        <v>2242</v>
      </c>
      <c r="E1231" t="s">
        <v>2243</v>
      </c>
    </row>
    <row r="1232" spans="1:5" x14ac:dyDescent="0.25">
      <c r="A1232">
        <v>24000239</v>
      </c>
      <c r="B1232" t="s">
        <v>2241</v>
      </c>
      <c r="C1232" t="s">
        <v>2240</v>
      </c>
      <c r="D1232" t="s">
        <v>2240</v>
      </c>
      <c r="E1232" t="s">
        <v>2241</v>
      </c>
    </row>
    <row r="1233" spans="1:5" x14ac:dyDescent="0.25">
      <c r="A1233">
        <v>24000240</v>
      </c>
      <c r="B1233" t="s">
        <v>2247</v>
      </c>
      <c r="C1233" t="s">
        <v>2246</v>
      </c>
      <c r="D1233" t="s">
        <v>2246</v>
      </c>
      <c r="E1233" t="s">
        <v>2247</v>
      </c>
    </row>
    <row r="1234" spans="1:5" x14ac:dyDescent="0.25">
      <c r="A1234">
        <v>24000241</v>
      </c>
      <c r="B1234" t="s">
        <v>2249</v>
      </c>
      <c r="C1234" t="s">
        <v>2248</v>
      </c>
      <c r="D1234" t="s">
        <v>2248</v>
      </c>
      <c r="E1234" t="s">
        <v>2249</v>
      </c>
    </row>
    <row r="1235" spans="1:5" x14ac:dyDescent="0.25">
      <c r="A1235">
        <v>24000242</v>
      </c>
      <c r="B1235" t="s">
        <v>2251</v>
      </c>
      <c r="C1235" t="s">
        <v>2250</v>
      </c>
      <c r="D1235" t="s">
        <v>2250</v>
      </c>
      <c r="E1235" t="s">
        <v>2251</v>
      </c>
    </row>
    <row r="1236" spans="1:5" x14ac:dyDescent="0.25">
      <c r="A1236">
        <v>24000243</v>
      </c>
      <c r="B1236" t="s">
        <v>2253</v>
      </c>
      <c r="C1236" t="s">
        <v>2252</v>
      </c>
      <c r="D1236" t="s">
        <v>2252</v>
      </c>
      <c r="E1236" t="s">
        <v>2253</v>
      </c>
    </row>
    <row r="1237" spans="1:5" x14ac:dyDescent="0.25">
      <c r="A1237">
        <v>24000244</v>
      </c>
      <c r="B1237" t="s">
        <v>2255</v>
      </c>
      <c r="C1237" t="s">
        <v>2254</v>
      </c>
      <c r="D1237" t="s">
        <v>2254</v>
      </c>
      <c r="E1237" t="s">
        <v>2255</v>
      </c>
    </row>
    <row r="1238" spans="1:5" x14ac:dyDescent="0.25">
      <c r="A1238">
        <v>24000245</v>
      </c>
      <c r="B1238" t="s">
        <v>2257</v>
      </c>
      <c r="C1238" t="s">
        <v>2256</v>
      </c>
      <c r="D1238" t="s">
        <v>2256</v>
      </c>
      <c r="E1238" t="s">
        <v>2257</v>
      </c>
    </row>
    <row r="1239" spans="1:5" x14ac:dyDescent="0.25">
      <c r="A1239">
        <v>24000246</v>
      </c>
      <c r="B1239" t="s">
        <v>2259</v>
      </c>
      <c r="C1239" t="s">
        <v>2258</v>
      </c>
      <c r="D1239" t="s">
        <v>2258</v>
      </c>
      <c r="E1239" t="s">
        <v>2259</v>
      </c>
    </row>
    <row r="1240" spans="1:5" x14ac:dyDescent="0.25">
      <c r="A1240">
        <v>24000247</v>
      </c>
      <c r="B1240" t="s">
        <v>2261</v>
      </c>
      <c r="C1240" t="s">
        <v>2260</v>
      </c>
      <c r="D1240" t="s">
        <v>2260</v>
      </c>
      <c r="E1240" t="s">
        <v>2261</v>
      </c>
    </row>
    <row r="1241" spans="1:5" x14ac:dyDescent="0.25">
      <c r="A1241">
        <v>24000248</v>
      </c>
      <c r="B1241" t="s">
        <v>2263</v>
      </c>
      <c r="C1241" t="s">
        <v>2262</v>
      </c>
      <c r="D1241" t="s">
        <v>2262</v>
      </c>
      <c r="E1241" t="s">
        <v>2263</v>
      </c>
    </row>
    <row r="1242" spans="1:5" x14ac:dyDescent="0.25">
      <c r="A1242">
        <v>24000249</v>
      </c>
      <c r="B1242" t="s">
        <v>2265</v>
      </c>
      <c r="C1242" t="s">
        <v>2264</v>
      </c>
      <c r="D1242" t="s">
        <v>2264</v>
      </c>
      <c r="E1242" t="s">
        <v>2265</v>
      </c>
    </row>
    <row r="1243" spans="1:5" x14ac:dyDescent="0.25">
      <c r="A1243">
        <v>24000250</v>
      </c>
      <c r="B1243" t="s">
        <v>2267</v>
      </c>
      <c r="C1243" t="s">
        <v>2266</v>
      </c>
      <c r="D1243" t="s">
        <v>2266</v>
      </c>
      <c r="E1243" t="s">
        <v>2267</v>
      </c>
    </row>
    <row r="1244" spans="1:5" x14ac:dyDescent="0.25">
      <c r="A1244">
        <v>24000251</v>
      </c>
      <c r="B1244" t="s">
        <v>2269</v>
      </c>
      <c r="C1244" t="s">
        <v>2268</v>
      </c>
      <c r="D1244" t="s">
        <v>2268</v>
      </c>
      <c r="E1244" t="s">
        <v>2269</v>
      </c>
    </row>
    <row r="1245" spans="1:5" x14ac:dyDescent="0.25">
      <c r="A1245">
        <v>24000252</v>
      </c>
      <c r="B1245" t="s">
        <v>2271</v>
      </c>
      <c r="C1245" t="s">
        <v>2270</v>
      </c>
      <c r="D1245" t="s">
        <v>2270</v>
      </c>
      <c r="E1245" t="s">
        <v>2271</v>
      </c>
    </row>
    <row r="1246" spans="1:5" x14ac:dyDescent="0.25">
      <c r="A1246">
        <v>24000253</v>
      </c>
      <c r="B1246" t="s">
        <v>2273</v>
      </c>
      <c r="C1246" t="s">
        <v>2272</v>
      </c>
      <c r="D1246" t="s">
        <v>2272</v>
      </c>
      <c r="E1246" t="s">
        <v>2273</v>
      </c>
    </row>
    <row r="1247" spans="1:5" x14ac:dyDescent="0.25">
      <c r="A1247">
        <v>24000254</v>
      </c>
      <c r="B1247" t="s">
        <v>2275</v>
      </c>
      <c r="C1247" t="s">
        <v>2274</v>
      </c>
      <c r="D1247" t="s">
        <v>2274</v>
      </c>
      <c r="E1247" t="s">
        <v>2275</v>
      </c>
    </row>
    <row r="1248" spans="1:5" x14ac:dyDescent="0.25">
      <c r="A1248">
        <v>24000255</v>
      </c>
      <c r="B1248" t="s">
        <v>2277</v>
      </c>
      <c r="C1248" t="s">
        <v>2276</v>
      </c>
      <c r="D1248" t="s">
        <v>2276</v>
      </c>
      <c r="E1248" t="s">
        <v>2277</v>
      </c>
    </row>
    <row r="1249" spans="1:5" x14ac:dyDescent="0.25">
      <c r="A1249">
        <v>24000256</v>
      </c>
      <c r="B1249" t="s">
        <v>2279</v>
      </c>
      <c r="C1249" t="s">
        <v>2278</v>
      </c>
      <c r="D1249" t="s">
        <v>2278</v>
      </c>
      <c r="E1249" t="s">
        <v>2279</v>
      </c>
    </row>
    <row r="1250" spans="1:5" x14ac:dyDescent="0.25">
      <c r="A1250">
        <v>24000257</v>
      </c>
      <c r="B1250" t="s">
        <v>2281</v>
      </c>
      <c r="C1250" t="s">
        <v>2280</v>
      </c>
      <c r="D1250" t="s">
        <v>2280</v>
      </c>
      <c r="E1250" t="s">
        <v>2281</v>
      </c>
    </row>
    <row r="1251" spans="1:5" x14ac:dyDescent="0.25">
      <c r="A1251">
        <v>24000258</v>
      </c>
      <c r="B1251" t="s">
        <v>2282</v>
      </c>
      <c r="C1251" t="s">
        <v>2282</v>
      </c>
      <c r="D1251" t="s">
        <v>2282</v>
      </c>
      <c r="E1251" t="s">
        <v>2282</v>
      </c>
    </row>
    <row r="1252" spans="1:5" x14ac:dyDescent="0.25">
      <c r="A1252">
        <v>24000259</v>
      </c>
      <c r="B1252" t="s">
        <v>2284</v>
      </c>
      <c r="C1252" t="s">
        <v>2283</v>
      </c>
      <c r="D1252" t="s">
        <v>2283</v>
      </c>
      <c r="E1252" t="s">
        <v>2284</v>
      </c>
    </row>
    <row r="1253" spans="1:5" x14ac:dyDescent="0.25">
      <c r="A1253">
        <v>24000260</v>
      </c>
      <c r="B1253" t="s">
        <v>2286</v>
      </c>
      <c r="C1253" t="s">
        <v>2285</v>
      </c>
      <c r="D1253" t="s">
        <v>2285</v>
      </c>
      <c r="E1253" t="s">
        <v>2286</v>
      </c>
    </row>
    <row r="1254" spans="1:5" x14ac:dyDescent="0.25">
      <c r="A1254">
        <v>24000261</v>
      </c>
      <c r="B1254" t="s">
        <v>2288</v>
      </c>
      <c r="C1254" t="s">
        <v>2287</v>
      </c>
      <c r="D1254" t="s">
        <v>2287</v>
      </c>
      <c r="E1254" t="s">
        <v>2288</v>
      </c>
    </row>
    <row r="1255" spans="1:5" x14ac:dyDescent="0.25">
      <c r="A1255">
        <v>24000262</v>
      </c>
      <c r="B1255" t="s">
        <v>2290</v>
      </c>
      <c r="C1255" t="s">
        <v>2289</v>
      </c>
      <c r="D1255" t="s">
        <v>2289</v>
      </c>
      <c r="E1255" t="s">
        <v>2290</v>
      </c>
    </row>
    <row r="1256" spans="1:5" x14ac:dyDescent="0.25">
      <c r="A1256">
        <v>24000263</v>
      </c>
      <c r="B1256" t="s">
        <v>2292</v>
      </c>
      <c r="C1256" t="s">
        <v>2291</v>
      </c>
      <c r="D1256" t="s">
        <v>2291</v>
      </c>
      <c r="E1256" t="s">
        <v>2292</v>
      </c>
    </row>
    <row r="1257" spans="1:5" x14ac:dyDescent="0.25">
      <c r="A1257">
        <v>24000264</v>
      </c>
      <c r="B1257" t="s">
        <v>2293</v>
      </c>
      <c r="C1257" t="s">
        <v>1858</v>
      </c>
      <c r="D1257" t="s">
        <v>1858</v>
      </c>
      <c r="E1257" t="s">
        <v>2293</v>
      </c>
    </row>
    <row r="1258" spans="1:5" x14ac:dyDescent="0.25">
      <c r="A1258">
        <v>24000265</v>
      </c>
      <c r="B1258" t="s">
        <v>15344</v>
      </c>
      <c r="C1258" t="s">
        <v>15345</v>
      </c>
      <c r="D1258" t="s">
        <v>15345</v>
      </c>
      <c r="E1258" t="s">
        <v>15344</v>
      </c>
    </row>
    <row r="1259" spans="1:5" x14ac:dyDescent="0.25">
      <c r="A1259">
        <v>24000266</v>
      </c>
      <c r="B1259" t="s">
        <v>2295</v>
      </c>
      <c r="C1259" t="s">
        <v>2294</v>
      </c>
      <c r="D1259" t="s">
        <v>2294</v>
      </c>
      <c r="E1259" t="s">
        <v>2295</v>
      </c>
    </row>
    <row r="1260" spans="1:5" x14ac:dyDescent="0.25">
      <c r="A1260">
        <v>24000267</v>
      </c>
      <c r="B1260" t="s">
        <v>2297</v>
      </c>
      <c r="C1260" t="s">
        <v>2296</v>
      </c>
      <c r="D1260" t="s">
        <v>2296</v>
      </c>
      <c r="E1260" t="s">
        <v>2297</v>
      </c>
    </row>
    <row r="1261" spans="1:5" x14ac:dyDescent="0.25">
      <c r="A1261">
        <v>24000268</v>
      </c>
      <c r="B1261" t="s">
        <v>2299</v>
      </c>
      <c r="C1261" t="s">
        <v>2298</v>
      </c>
      <c r="D1261" t="s">
        <v>2298</v>
      </c>
      <c r="E1261" t="s">
        <v>2299</v>
      </c>
    </row>
    <row r="1262" spans="1:5" x14ac:dyDescent="0.25">
      <c r="A1262">
        <v>24000269</v>
      </c>
      <c r="B1262" t="s">
        <v>2301</v>
      </c>
      <c r="C1262" t="s">
        <v>2300</v>
      </c>
      <c r="D1262" t="s">
        <v>2300</v>
      </c>
      <c r="E1262" t="s">
        <v>2301</v>
      </c>
    </row>
    <row r="1263" spans="1:5" x14ac:dyDescent="0.25">
      <c r="A1263">
        <v>24000270</v>
      </c>
      <c r="B1263" t="s">
        <v>2303</v>
      </c>
      <c r="C1263" t="s">
        <v>2302</v>
      </c>
      <c r="D1263" t="s">
        <v>2302</v>
      </c>
      <c r="E1263" t="s">
        <v>2303</v>
      </c>
    </row>
    <row r="1264" spans="1:5" x14ac:dyDescent="0.25">
      <c r="A1264">
        <v>24000271</v>
      </c>
      <c r="B1264" t="s">
        <v>2305</v>
      </c>
      <c r="C1264" t="s">
        <v>2304</v>
      </c>
      <c r="D1264" t="s">
        <v>2304</v>
      </c>
      <c r="E1264" t="s">
        <v>2305</v>
      </c>
    </row>
    <row r="1265" spans="1:5" x14ac:dyDescent="0.25">
      <c r="A1265">
        <v>24000272</v>
      </c>
      <c r="B1265" t="s">
        <v>2307</v>
      </c>
      <c r="C1265" t="s">
        <v>2306</v>
      </c>
      <c r="D1265" t="s">
        <v>2306</v>
      </c>
      <c r="E1265" t="s">
        <v>2307</v>
      </c>
    </row>
    <row r="1266" spans="1:5" x14ac:dyDescent="0.25">
      <c r="A1266">
        <v>24000273</v>
      </c>
      <c r="B1266" t="s">
        <v>2309</v>
      </c>
      <c r="C1266" t="s">
        <v>2308</v>
      </c>
      <c r="D1266" t="s">
        <v>2308</v>
      </c>
      <c r="E1266" t="s">
        <v>2309</v>
      </c>
    </row>
    <row r="1267" spans="1:5" x14ac:dyDescent="0.25">
      <c r="A1267">
        <v>24000274</v>
      </c>
      <c r="B1267" t="s">
        <v>2311</v>
      </c>
      <c r="C1267" t="s">
        <v>2310</v>
      </c>
      <c r="D1267" t="s">
        <v>2310</v>
      </c>
      <c r="E1267" t="s">
        <v>2311</v>
      </c>
    </row>
    <row r="1268" spans="1:5" x14ac:dyDescent="0.25">
      <c r="A1268">
        <v>24000275</v>
      </c>
      <c r="B1268" t="s">
        <v>2313</v>
      </c>
      <c r="C1268" t="s">
        <v>2312</v>
      </c>
      <c r="D1268" t="s">
        <v>2312</v>
      </c>
      <c r="E1268" t="s">
        <v>2313</v>
      </c>
    </row>
    <row r="1269" spans="1:5" x14ac:dyDescent="0.25">
      <c r="A1269">
        <v>24000276</v>
      </c>
      <c r="B1269" t="s">
        <v>2314</v>
      </c>
      <c r="C1269" t="s">
        <v>2314</v>
      </c>
      <c r="D1269" t="s">
        <v>2314</v>
      </c>
      <c r="E1269" t="s">
        <v>2314</v>
      </c>
    </row>
    <row r="1270" spans="1:5" x14ac:dyDescent="0.25">
      <c r="A1270">
        <v>24000277</v>
      </c>
      <c r="B1270" t="s">
        <v>2315</v>
      </c>
      <c r="C1270" t="s">
        <v>2315</v>
      </c>
      <c r="D1270" t="s">
        <v>2315</v>
      </c>
      <c r="E1270" t="s">
        <v>2315</v>
      </c>
    </row>
    <row r="1271" spans="1:5" x14ac:dyDescent="0.25">
      <c r="A1271">
        <v>24000278</v>
      </c>
      <c r="B1271" t="s">
        <v>1912</v>
      </c>
      <c r="C1271" t="s">
        <v>2316</v>
      </c>
      <c r="D1271" t="s">
        <v>2316</v>
      </c>
      <c r="E1271" t="s">
        <v>1912</v>
      </c>
    </row>
    <row r="1272" spans="1:5" x14ac:dyDescent="0.25">
      <c r="A1272">
        <v>24000279</v>
      </c>
      <c r="B1272" t="s">
        <v>2318</v>
      </c>
      <c r="C1272" t="s">
        <v>2317</v>
      </c>
      <c r="D1272" t="s">
        <v>2317</v>
      </c>
      <c r="E1272" t="s">
        <v>2318</v>
      </c>
    </row>
    <row r="1273" spans="1:5" x14ac:dyDescent="0.25">
      <c r="A1273">
        <v>24000280</v>
      </c>
      <c r="B1273" t="s">
        <v>2319</v>
      </c>
      <c r="C1273" t="s">
        <v>1996</v>
      </c>
      <c r="D1273" t="s">
        <v>1996</v>
      </c>
      <c r="E1273" t="s">
        <v>2319</v>
      </c>
    </row>
    <row r="1274" spans="1:5" x14ac:dyDescent="0.25">
      <c r="A1274">
        <v>24000281</v>
      </c>
      <c r="B1274" t="s">
        <v>2321</v>
      </c>
      <c r="C1274" t="s">
        <v>2320</v>
      </c>
      <c r="D1274" t="s">
        <v>2320</v>
      </c>
      <c r="E1274" t="s">
        <v>2321</v>
      </c>
    </row>
    <row r="1275" spans="1:5" x14ac:dyDescent="0.25">
      <c r="A1275">
        <v>24000282</v>
      </c>
      <c r="B1275" t="s">
        <v>2323</v>
      </c>
      <c r="C1275" t="s">
        <v>2322</v>
      </c>
      <c r="D1275" t="s">
        <v>2322</v>
      </c>
      <c r="E1275" t="s">
        <v>2323</v>
      </c>
    </row>
    <row r="1276" spans="1:5" x14ac:dyDescent="0.25">
      <c r="A1276">
        <v>24000283</v>
      </c>
      <c r="B1276" t="s">
        <v>2299</v>
      </c>
      <c r="C1276" t="s">
        <v>2298</v>
      </c>
      <c r="D1276" t="s">
        <v>2298</v>
      </c>
      <c r="E1276" t="s">
        <v>2299</v>
      </c>
    </row>
    <row r="1277" spans="1:5" x14ac:dyDescent="0.25">
      <c r="A1277">
        <v>24000284</v>
      </c>
      <c r="B1277" t="s">
        <v>2325</v>
      </c>
      <c r="C1277" t="s">
        <v>2324</v>
      </c>
      <c r="D1277" t="s">
        <v>2324</v>
      </c>
      <c r="E1277" t="s">
        <v>2325</v>
      </c>
    </row>
    <row r="1278" spans="1:5" x14ac:dyDescent="0.25">
      <c r="A1278">
        <v>24000285</v>
      </c>
      <c r="B1278" t="s">
        <v>2326</v>
      </c>
      <c r="C1278" t="s">
        <v>2326</v>
      </c>
      <c r="D1278" t="s">
        <v>2326</v>
      </c>
      <c r="E1278" t="s">
        <v>2326</v>
      </c>
    </row>
    <row r="1279" spans="1:5" x14ac:dyDescent="0.25">
      <c r="A1279">
        <v>24000286</v>
      </c>
      <c r="B1279" t="s">
        <v>2328</v>
      </c>
      <c r="C1279" t="s">
        <v>2327</v>
      </c>
      <c r="D1279" t="s">
        <v>2327</v>
      </c>
      <c r="E1279" t="s">
        <v>2328</v>
      </c>
    </row>
    <row r="1280" spans="1:5" x14ac:dyDescent="0.25">
      <c r="A1280">
        <v>24000287</v>
      </c>
      <c r="B1280" t="s">
        <v>2330</v>
      </c>
      <c r="C1280" t="s">
        <v>2329</v>
      </c>
      <c r="D1280" t="s">
        <v>2329</v>
      </c>
      <c r="E1280" t="s">
        <v>2330</v>
      </c>
    </row>
    <row r="1281" spans="1:5" x14ac:dyDescent="0.25">
      <c r="A1281">
        <v>24000288</v>
      </c>
      <c r="B1281" t="s">
        <v>2332</v>
      </c>
      <c r="C1281" t="s">
        <v>2331</v>
      </c>
      <c r="D1281" t="s">
        <v>2331</v>
      </c>
      <c r="E1281" t="s">
        <v>2332</v>
      </c>
    </row>
    <row r="1282" spans="1:5" x14ac:dyDescent="0.25">
      <c r="A1282">
        <v>24000289</v>
      </c>
      <c r="B1282" t="s">
        <v>2334</v>
      </c>
      <c r="C1282" t="s">
        <v>2333</v>
      </c>
      <c r="D1282" t="s">
        <v>2333</v>
      </c>
      <c r="E1282" t="s">
        <v>2334</v>
      </c>
    </row>
    <row r="1283" spans="1:5" x14ac:dyDescent="0.25">
      <c r="A1283">
        <v>24000290</v>
      </c>
      <c r="B1283" t="s">
        <v>2336</v>
      </c>
      <c r="C1283" t="s">
        <v>2335</v>
      </c>
      <c r="D1283" t="s">
        <v>2335</v>
      </c>
      <c r="E1283" t="s">
        <v>2336</v>
      </c>
    </row>
    <row r="1284" spans="1:5" x14ac:dyDescent="0.25">
      <c r="A1284">
        <v>24000291</v>
      </c>
      <c r="B1284" t="s">
        <v>2338</v>
      </c>
      <c r="C1284" t="s">
        <v>2337</v>
      </c>
      <c r="D1284" t="s">
        <v>2337</v>
      </c>
      <c r="E1284" t="s">
        <v>2338</v>
      </c>
    </row>
    <row r="1285" spans="1:5" x14ac:dyDescent="0.25">
      <c r="A1285">
        <v>24000292</v>
      </c>
      <c r="B1285" t="s">
        <v>2340</v>
      </c>
      <c r="C1285" t="s">
        <v>2339</v>
      </c>
      <c r="D1285" t="s">
        <v>2339</v>
      </c>
      <c r="E1285" t="s">
        <v>2340</v>
      </c>
    </row>
    <row r="1286" spans="1:5" x14ac:dyDescent="0.25">
      <c r="A1286">
        <v>24000293</v>
      </c>
      <c r="B1286" t="s">
        <v>2342</v>
      </c>
      <c r="C1286" t="s">
        <v>2341</v>
      </c>
      <c r="D1286" t="s">
        <v>2341</v>
      </c>
      <c r="E1286" t="s">
        <v>2342</v>
      </c>
    </row>
    <row r="1287" spans="1:5" x14ac:dyDescent="0.25">
      <c r="A1287">
        <v>24000294</v>
      </c>
      <c r="B1287" t="s">
        <v>2344</v>
      </c>
      <c r="C1287" t="s">
        <v>2343</v>
      </c>
      <c r="D1287" t="s">
        <v>2343</v>
      </c>
      <c r="E1287" t="s">
        <v>2344</v>
      </c>
    </row>
    <row r="1288" spans="1:5" x14ac:dyDescent="0.25">
      <c r="A1288">
        <v>24000295</v>
      </c>
      <c r="B1288" t="s">
        <v>2346</v>
      </c>
      <c r="C1288" t="s">
        <v>2345</v>
      </c>
      <c r="D1288" t="s">
        <v>2345</v>
      </c>
      <c r="E1288" t="s">
        <v>2346</v>
      </c>
    </row>
    <row r="1289" spans="1:5" x14ac:dyDescent="0.25">
      <c r="A1289">
        <v>24000296</v>
      </c>
      <c r="B1289" t="s">
        <v>2348</v>
      </c>
      <c r="C1289" t="s">
        <v>2347</v>
      </c>
      <c r="D1289" t="s">
        <v>2347</v>
      </c>
      <c r="E1289" t="s">
        <v>2348</v>
      </c>
    </row>
    <row r="1290" spans="1:5" x14ac:dyDescent="0.25">
      <c r="A1290">
        <v>24000297</v>
      </c>
      <c r="B1290" t="s">
        <v>1986</v>
      </c>
      <c r="C1290" t="s">
        <v>2349</v>
      </c>
      <c r="D1290" t="s">
        <v>2349</v>
      </c>
      <c r="E1290" t="s">
        <v>1986</v>
      </c>
    </row>
    <row r="1291" spans="1:5" x14ac:dyDescent="0.25">
      <c r="A1291">
        <v>24000298</v>
      </c>
      <c r="B1291" t="s">
        <v>2351</v>
      </c>
      <c r="C1291" t="s">
        <v>2350</v>
      </c>
      <c r="D1291" t="s">
        <v>2350</v>
      </c>
      <c r="E1291" t="s">
        <v>2351</v>
      </c>
    </row>
    <row r="1292" spans="1:5" x14ac:dyDescent="0.25">
      <c r="A1292">
        <v>24000299</v>
      </c>
      <c r="B1292" t="s">
        <v>2353</v>
      </c>
      <c r="C1292" t="s">
        <v>2352</v>
      </c>
      <c r="D1292" t="s">
        <v>2352</v>
      </c>
      <c r="E1292" t="s">
        <v>2353</v>
      </c>
    </row>
    <row r="1293" spans="1:5" x14ac:dyDescent="0.25">
      <c r="A1293">
        <v>24000300</v>
      </c>
      <c r="B1293" t="s">
        <v>2355</v>
      </c>
      <c r="C1293" t="s">
        <v>2354</v>
      </c>
      <c r="D1293" t="s">
        <v>2354</v>
      </c>
      <c r="E1293" t="s">
        <v>2355</v>
      </c>
    </row>
    <row r="1294" spans="1:5" x14ac:dyDescent="0.25">
      <c r="A1294">
        <v>24000301</v>
      </c>
      <c r="B1294" t="s">
        <v>2357</v>
      </c>
      <c r="C1294" t="s">
        <v>2356</v>
      </c>
      <c r="D1294" t="s">
        <v>2356</v>
      </c>
      <c r="E1294" t="s">
        <v>2357</v>
      </c>
    </row>
    <row r="1295" spans="1:5" x14ac:dyDescent="0.25">
      <c r="A1295">
        <v>24000302</v>
      </c>
      <c r="B1295" t="s">
        <v>2359</v>
      </c>
      <c r="C1295" t="s">
        <v>2358</v>
      </c>
      <c r="D1295" t="s">
        <v>2358</v>
      </c>
      <c r="E1295" t="s">
        <v>2359</v>
      </c>
    </row>
    <row r="1296" spans="1:5" x14ac:dyDescent="0.25">
      <c r="A1296">
        <v>24000303</v>
      </c>
      <c r="B1296" t="s">
        <v>2361</v>
      </c>
      <c r="C1296" t="s">
        <v>2360</v>
      </c>
      <c r="D1296" t="s">
        <v>2360</v>
      </c>
      <c r="E1296" t="s">
        <v>2361</v>
      </c>
    </row>
    <row r="1297" spans="1:5" x14ac:dyDescent="0.25">
      <c r="A1297">
        <v>24000304</v>
      </c>
      <c r="B1297" t="s">
        <v>2363</v>
      </c>
      <c r="C1297" t="s">
        <v>2362</v>
      </c>
      <c r="D1297" t="s">
        <v>2362</v>
      </c>
      <c r="E1297" t="s">
        <v>2363</v>
      </c>
    </row>
    <row r="1298" spans="1:5" x14ac:dyDescent="0.25">
      <c r="A1298">
        <v>24000305</v>
      </c>
      <c r="B1298" t="s">
        <v>2365</v>
      </c>
      <c r="C1298" t="s">
        <v>2364</v>
      </c>
      <c r="D1298" t="s">
        <v>2364</v>
      </c>
      <c r="E1298" t="s">
        <v>2365</v>
      </c>
    </row>
    <row r="1299" spans="1:5" x14ac:dyDescent="0.25">
      <c r="A1299">
        <v>24000306</v>
      </c>
      <c r="B1299" t="s">
        <v>2367</v>
      </c>
      <c r="C1299" t="s">
        <v>2366</v>
      </c>
      <c r="D1299" t="s">
        <v>2366</v>
      </c>
      <c r="E1299" t="s">
        <v>2367</v>
      </c>
    </row>
    <row r="1300" spans="1:5" x14ac:dyDescent="0.25">
      <c r="A1300">
        <v>24000307</v>
      </c>
      <c r="B1300" t="s">
        <v>2369</v>
      </c>
      <c r="C1300" t="s">
        <v>2368</v>
      </c>
      <c r="D1300" t="s">
        <v>2368</v>
      </c>
      <c r="E1300" t="s">
        <v>2369</v>
      </c>
    </row>
    <row r="1301" spans="1:5" x14ac:dyDescent="0.25">
      <c r="A1301">
        <v>24000308</v>
      </c>
      <c r="B1301" t="s">
        <v>2371</v>
      </c>
      <c r="C1301" t="s">
        <v>2370</v>
      </c>
      <c r="D1301" t="s">
        <v>2370</v>
      </c>
      <c r="E1301" t="s">
        <v>2371</v>
      </c>
    </row>
    <row r="1302" spans="1:5" x14ac:dyDescent="0.25">
      <c r="A1302">
        <v>24000309</v>
      </c>
      <c r="B1302" t="s">
        <v>2373</v>
      </c>
      <c r="C1302" t="s">
        <v>2372</v>
      </c>
      <c r="D1302" t="s">
        <v>2372</v>
      </c>
      <c r="E1302" t="s">
        <v>2373</v>
      </c>
    </row>
    <row r="1303" spans="1:5" x14ac:dyDescent="0.25">
      <c r="A1303">
        <v>24000310</v>
      </c>
      <c r="B1303" t="s">
        <v>2375</v>
      </c>
      <c r="C1303" t="s">
        <v>2374</v>
      </c>
      <c r="D1303" t="s">
        <v>2374</v>
      </c>
      <c r="E1303" t="s">
        <v>2375</v>
      </c>
    </row>
    <row r="1304" spans="1:5" x14ac:dyDescent="0.25">
      <c r="A1304">
        <v>24000311</v>
      </c>
      <c r="B1304" t="s">
        <v>2377</v>
      </c>
      <c r="C1304" t="s">
        <v>2376</v>
      </c>
      <c r="D1304" t="s">
        <v>2376</v>
      </c>
      <c r="E1304" t="s">
        <v>2377</v>
      </c>
    </row>
    <row r="1305" spans="1:5" x14ac:dyDescent="0.25">
      <c r="A1305">
        <v>24000312</v>
      </c>
      <c r="B1305" t="s">
        <v>2379</v>
      </c>
      <c r="C1305" t="s">
        <v>2378</v>
      </c>
      <c r="D1305" t="s">
        <v>2378</v>
      </c>
      <c r="E1305" t="s">
        <v>2379</v>
      </c>
    </row>
    <row r="1306" spans="1:5" x14ac:dyDescent="0.25">
      <c r="A1306">
        <v>24000313</v>
      </c>
      <c r="B1306" t="s">
        <v>2381</v>
      </c>
      <c r="C1306" t="s">
        <v>2380</v>
      </c>
      <c r="D1306" t="s">
        <v>2380</v>
      </c>
      <c r="E1306" t="s">
        <v>2381</v>
      </c>
    </row>
    <row r="1307" spans="1:5" x14ac:dyDescent="0.25">
      <c r="A1307">
        <v>24000314</v>
      </c>
      <c r="B1307" t="s">
        <v>2383</v>
      </c>
      <c r="C1307" t="s">
        <v>2382</v>
      </c>
      <c r="D1307" t="s">
        <v>2382</v>
      </c>
      <c r="E1307" t="s">
        <v>2383</v>
      </c>
    </row>
    <row r="1308" spans="1:5" x14ac:dyDescent="0.25">
      <c r="A1308">
        <v>24000315</v>
      </c>
      <c r="B1308" t="s">
        <v>2385</v>
      </c>
      <c r="C1308" t="s">
        <v>2384</v>
      </c>
      <c r="D1308" t="s">
        <v>2384</v>
      </c>
      <c r="E1308" t="s">
        <v>2385</v>
      </c>
    </row>
    <row r="1309" spans="1:5" x14ac:dyDescent="0.25">
      <c r="A1309">
        <v>24000316</v>
      </c>
      <c r="B1309" t="s">
        <v>2387</v>
      </c>
      <c r="C1309" t="s">
        <v>2386</v>
      </c>
      <c r="D1309" t="s">
        <v>2386</v>
      </c>
      <c r="E1309" t="s">
        <v>2387</v>
      </c>
    </row>
    <row r="1310" spans="1:5" x14ac:dyDescent="0.25">
      <c r="A1310">
        <v>24000317</v>
      </c>
      <c r="B1310" t="s">
        <v>2389</v>
      </c>
      <c r="C1310" t="s">
        <v>2388</v>
      </c>
      <c r="D1310" t="s">
        <v>2388</v>
      </c>
      <c r="E1310" t="s">
        <v>2389</v>
      </c>
    </row>
    <row r="1311" spans="1:5" x14ac:dyDescent="0.25">
      <c r="A1311">
        <v>24000318</v>
      </c>
      <c r="B1311" t="s">
        <v>2391</v>
      </c>
      <c r="C1311" t="s">
        <v>2390</v>
      </c>
      <c r="D1311" t="s">
        <v>2390</v>
      </c>
      <c r="E1311" t="s">
        <v>2391</v>
      </c>
    </row>
    <row r="1312" spans="1:5" x14ac:dyDescent="0.25">
      <c r="A1312">
        <v>24000319</v>
      </c>
      <c r="B1312" t="s">
        <v>2393</v>
      </c>
      <c r="C1312" t="s">
        <v>2392</v>
      </c>
      <c r="D1312" t="s">
        <v>2392</v>
      </c>
      <c r="E1312" t="s">
        <v>2393</v>
      </c>
    </row>
    <row r="1313" spans="1:5" x14ac:dyDescent="0.25">
      <c r="A1313">
        <v>24000320</v>
      </c>
      <c r="B1313" t="s">
        <v>2395</v>
      </c>
      <c r="C1313" t="s">
        <v>2394</v>
      </c>
      <c r="D1313" t="s">
        <v>2394</v>
      </c>
      <c r="E1313" t="s">
        <v>2395</v>
      </c>
    </row>
    <row r="1314" spans="1:5" x14ac:dyDescent="0.25">
      <c r="A1314">
        <v>24000321</v>
      </c>
      <c r="B1314" t="s">
        <v>2397</v>
      </c>
      <c r="C1314" t="s">
        <v>2396</v>
      </c>
      <c r="D1314" t="s">
        <v>2396</v>
      </c>
      <c r="E1314" t="s">
        <v>2397</v>
      </c>
    </row>
    <row r="1315" spans="1:5" x14ac:dyDescent="0.25">
      <c r="A1315">
        <v>24000322</v>
      </c>
      <c r="B1315" t="s">
        <v>2399</v>
      </c>
      <c r="C1315" t="s">
        <v>2398</v>
      </c>
      <c r="D1315" t="s">
        <v>2398</v>
      </c>
      <c r="E1315" t="s">
        <v>2399</v>
      </c>
    </row>
    <row r="1316" spans="1:5" x14ac:dyDescent="0.25">
      <c r="A1316">
        <v>24000323</v>
      </c>
      <c r="B1316" t="s">
        <v>2401</v>
      </c>
      <c r="C1316" t="s">
        <v>2400</v>
      </c>
      <c r="D1316" t="s">
        <v>2400</v>
      </c>
      <c r="E1316" t="s">
        <v>2401</v>
      </c>
    </row>
    <row r="1317" spans="1:5" x14ac:dyDescent="0.25">
      <c r="A1317">
        <v>24000324</v>
      </c>
      <c r="B1317" t="s">
        <v>2403</v>
      </c>
      <c r="C1317" t="s">
        <v>2402</v>
      </c>
      <c r="D1317" t="s">
        <v>2402</v>
      </c>
      <c r="E1317" t="s">
        <v>2403</v>
      </c>
    </row>
    <row r="1318" spans="1:5" x14ac:dyDescent="0.25">
      <c r="A1318">
        <v>24000325</v>
      </c>
      <c r="B1318" t="s">
        <v>2405</v>
      </c>
      <c r="C1318" t="s">
        <v>2404</v>
      </c>
      <c r="D1318" t="s">
        <v>2404</v>
      </c>
      <c r="E1318" t="s">
        <v>2405</v>
      </c>
    </row>
    <row r="1319" spans="1:5" x14ac:dyDescent="0.25">
      <c r="A1319">
        <v>24000326</v>
      </c>
      <c r="B1319" t="s">
        <v>2406</v>
      </c>
      <c r="C1319" t="s">
        <v>2406</v>
      </c>
      <c r="D1319" t="s">
        <v>2406</v>
      </c>
      <c r="E1319" t="s">
        <v>2406</v>
      </c>
    </row>
    <row r="1320" spans="1:5" x14ac:dyDescent="0.25">
      <c r="A1320">
        <v>24000327</v>
      </c>
      <c r="B1320" t="s">
        <v>2408</v>
      </c>
      <c r="C1320" t="s">
        <v>2407</v>
      </c>
      <c r="D1320" t="s">
        <v>2407</v>
      </c>
      <c r="E1320" t="s">
        <v>2408</v>
      </c>
    </row>
    <row r="1321" spans="1:5" x14ac:dyDescent="0.25">
      <c r="A1321">
        <v>24000328</v>
      </c>
      <c r="B1321" t="s">
        <v>2409</v>
      </c>
      <c r="C1321" t="s">
        <v>2409</v>
      </c>
      <c r="D1321" t="s">
        <v>2409</v>
      </c>
      <c r="E1321" t="s">
        <v>2409</v>
      </c>
    </row>
    <row r="1322" spans="1:5" x14ac:dyDescent="0.25">
      <c r="A1322">
        <v>24000329</v>
      </c>
      <c r="B1322" t="s">
        <v>2410</v>
      </c>
      <c r="C1322" t="s">
        <v>2410</v>
      </c>
      <c r="D1322" t="s">
        <v>2410</v>
      </c>
      <c r="E1322" t="s">
        <v>2410</v>
      </c>
    </row>
    <row r="1323" spans="1:5" x14ac:dyDescent="0.25">
      <c r="A1323">
        <v>24000330</v>
      </c>
      <c r="B1323" t="s">
        <v>2411</v>
      </c>
      <c r="C1323" t="s">
        <v>2411</v>
      </c>
      <c r="D1323" t="s">
        <v>2411</v>
      </c>
      <c r="E1323" t="s">
        <v>2411</v>
      </c>
    </row>
    <row r="1324" spans="1:5" x14ac:dyDescent="0.25">
      <c r="A1324">
        <v>24000331</v>
      </c>
      <c r="B1324" t="s">
        <v>2413</v>
      </c>
      <c r="C1324" t="s">
        <v>2412</v>
      </c>
      <c r="D1324" t="s">
        <v>2412</v>
      </c>
      <c r="E1324" t="s">
        <v>2413</v>
      </c>
    </row>
    <row r="1325" spans="1:5" x14ac:dyDescent="0.25">
      <c r="A1325">
        <v>24000332</v>
      </c>
      <c r="B1325" t="s">
        <v>2415</v>
      </c>
      <c r="C1325" t="s">
        <v>2414</v>
      </c>
      <c r="D1325" t="s">
        <v>2414</v>
      </c>
      <c r="E1325" t="s">
        <v>2415</v>
      </c>
    </row>
    <row r="1326" spans="1:5" x14ac:dyDescent="0.25">
      <c r="A1326">
        <v>24000333</v>
      </c>
      <c r="B1326" t="s">
        <v>2417</v>
      </c>
      <c r="C1326" t="s">
        <v>2416</v>
      </c>
      <c r="D1326" t="s">
        <v>2416</v>
      </c>
      <c r="E1326" t="s">
        <v>2417</v>
      </c>
    </row>
    <row r="1327" spans="1:5" x14ac:dyDescent="0.25">
      <c r="A1327">
        <v>24000334</v>
      </c>
      <c r="B1327" t="s">
        <v>2332</v>
      </c>
      <c r="C1327" t="s">
        <v>2331</v>
      </c>
      <c r="D1327" t="s">
        <v>2331</v>
      </c>
      <c r="E1327" t="s">
        <v>2332</v>
      </c>
    </row>
    <row r="1328" spans="1:5" x14ac:dyDescent="0.25">
      <c r="A1328">
        <v>24000335</v>
      </c>
      <c r="B1328" t="s">
        <v>2419</v>
      </c>
      <c r="C1328" t="s">
        <v>2418</v>
      </c>
      <c r="D1328" t="s">
        <v>2418</v>
      </c>
      <c r="E1328" t="s">
        <v>2419</v>
      </c>
    </row>
    <row r="1329" spans="1:5" x14ac:dyDescent="0.25">
      <c r="A1329">
        <v>24000336</v>
      </c>
      <c r="B1329" t="s">
        <v>2421</v>
      </c>
      <c r="C1329" t="s">
        <v>2420</v>
      </c>
      <c r="D1329" t="s">
        <v>2420</v>
      </c>
      <c r="E1329" t="s">
        <v>2421</v>
      </c>
    </row>
    <row r="1330" spans="1:5" x14ac:dyDescent="0.25">
      <c r="A1330">
        <v>24000337</v>
      </c>
      <c r="B1330" t="s">
        <v>2423</v>
      </c>
      <c r="C1330" t="s">
        <v>2422</v>
      </c>
      <c r="D1330" t="s">
        <v>2422</v>
      </c>
      <c r="E1330" t="s">
        <v>2423</v>
      </c>
    </row>
    <row r="1331" spans="1:5" x14ac:dyDescent="0.25">
      <c r="A1331">
        <v>24000338</v>
      </c>
      <c r="B1331" t="s">
        <v>2425</v>
      </c>
      <c r="C1331" t="s">
        <v>2424</v>
      </c>
      <c r="D1331" t="s">
        <v>2424</v>
      </c>
      <c r="E1331" t="s">
        <v>2425</v>
      </c>
    </row>
    <row r="1332" spans="1:5" x14ac:dyDescent="0.25">
      <c r="A1332">
        <v>24000339</v>
      </c>
      <c r="B1332" t="s">
        <v>2427</v>
      </c>
      <c r="C1332" t="s">
        <v>2426</v>
      </c>
      <c r="D1332" t="s">
        <v>2426</v>
      </c>
      <c r="E1332" t="s">
        <v>2427</v>
      </c>
    </row>
    <row r="1333" spans="1:5" x14ac:dyDescent="0.25">
      <c r="A1333">
        <v>24000340</v>
      </c>
      <c r="B1333" t="s">
        <v>2429</v>
      </c>
      <c r="C1333" t="s">
        <v>2428</v>
      </c>
      <c r="D1333" t="s">
        <v>2428</v>
      </c>
      <c r="E1333" t="s">
        <v>2429</v>
      </c>
    </row>
    <row r="1334" spans="1:5" x14ac:dyDescent="0.25">
      <c r="A1334">
        <v>24000341</v>
      </c>
      <c r="B1334" t="s">
        <v>2431</v>
      </c>
      <c r="C1334" t="s">
        <v>2430</v>
      </c>
      <c r="D1334" t="s">
        <v>2430</v>
      </c>
      <c r="E1334" t="s">
        <v>2431</v>
      </c>
    </row>
    <row r="1335" spans="1:5" x14ac:dyDescent="0.25">
      <c r="A1335">
        <v>24000342</v>
      </c>
      <c r="B1335" t="s">
        <v>2433</v>
      </c>
      <c r="C1335" t="s">
        <v>2432</v>
      </c>
      <c r="D1335" t="s">
        <v>2432</v>
      </c>
      <c r="E1335" t="s">
        <v>2433</v>
      </c>
    </row>
    <row r="1336" spans="1:5" x14ac:dyDescent="0.25">
      <c r="A1336">
        <v>24000343</v>
      </c>
      <c r="B1336" t="s">
        <v>2434</v>
      </c>
      <c r="C1336" t="s">
        <v>2015</v>
      </c>
      <c r="D1336" t="s">
        <v>2015</v>
      </c>
      <c r="E1336" t="s">
        <v>2434</v>
      </c>
    </row>
    <row r="1337" spans="1:5" x14ac:dyDescent="0.25">
      <c r="A1337">
        <v>24000344</v>
      </c>
      <c r="B1337" t="s">
        <v>2436</v>
      </c>
      <c r="C1337" t="s">
        <v>2435</v>
      </c>
      <c r="D1337" t="s">
        <v>2435</v>
      </c>
      <c r="E1337" t="s">
        <v>2436</v>
      </c>
    </row>
    <row r="1338" spans="1:5" x14ac:dyDescent="0.25">
      <c r="A1338">
        <v>24000345</v>
      </c>
      <c r="B1338" t="s">
        <v>2438</v>
      </c>
      <c r="C1338" t="s">
        <v>2437</v>
      </c>
      <c r="D1338" t="s">
        <v>2437</v>
      </c>
      <c r="E1338" t="s">
        <v>2438</v>
      </c>
    </row>
    <row r="1339" spans="1:5" x14ac:dyDescent="0.25">
      <c r="A1339">
        <v>24000346</v>
      </c>
      <c r="B1339" t="s">
        <v>2440</v>
      </c>
      <c r="C1339" t="s">
        <v>2439</v>
      </c>
      <c r="D1339" t="s">
        <v>2439</v>
      </c>
      <c r="E1339" t="s">
        <v>2440</v>
      </c>
    </row>
    <row r="1340" spans="1:5" x14ac:dyDescent="0.25">
      <c r="A1340">
        <v>24000347</v>
      </c>
      <c r="B1340" t="s">
        <v>2442</v>
      </c>
      <c r="C1340" t="s">
        <v>2441</v>
      </c>
      <c r="D1340" t="s">
        <v>2441</v>
      </c>
      <c r="E1340" t="s">
        <v>2442</v>
      </c>
    </row>
    <row r="1341" spans="1:5" x14ac:dyDescent="0.25">
      <c r="A1341">
        <v>24000348</v>
      </c>
      <c r="B1341" t="s">
        <v>2444</v>
      </c>
      <c r="C1341" t="s">
        <v>2443</v>
      </c>
      <c r="D1341" t="s">
        <v>2443</v>
      </c>
      <c r="E1341" t="s">
        <v>2444</v>
      </c>
    </row>
    <row r="1342" spans="1:5" x14ac:dyDescent="0.25">
      <c r="A1342">
        <v>24000349</v>
      </c>
      <c r="B1342" t="s">
        <v>2446</v>
      </c>
      <c r="C1342" t="s">
        <v>2445</v>
      </c>
      <c r="D1342" t="s">
        <v>2445</v>
      </c>
      <c r="E1342" t="s">
        <v>2446</v>
      </c>
    </row>
    <row r="1343" spans="1:5" x14ac:dyDescent="0.25">
      <c r="A1343">
        <v>24000350</v>
      </c>
      <c r="B1343" t="s">
        <v>2448</v>
      </c>
      <c r="C1343" t="s">
        <v>2447</v>
      </c>
      <c r="D1343" t="s">
        <v>2447</v>
      </c>
      <c r="E1343" t="s">
        <v>2448</v>
      </c>
    </row>
    <row r="1344" spans="1:5" x14ac:dyDescent="0.25">
      <c r="A1344">
        <v>24000351</v>
      </c>
      <c r="B1344" t="s">
        <v>2449</v>
      </c>
      <c r="C1344" t="s">
        <v>2449</v>
      </c>
      <c r="D1344" t="s">
        <v>2449</v>
      </c>
      <c r="E1344" t="s">
        <v>2449</v>
      </c>
    </row>
    <row r="1345" spans="1:5" x14ac:dyDescent="0.25">
      <c r="A1345">
        <v>24000352</v>
      </c>
      <c r="B1345" t="s">
        <v>2450</v>
      </c>
      <c r="C1345" t="s">
        <v>1848</v>
      </c>
      <c r="D1345" t="s">
        <v>1848</v>
      </c>
      <c r="E1345" t="s">
        <v>2450</v>
      </c>
    </row>
    <row r="1346" spans="1:5" x14ac:dyDescent="0.25">
      <c r="A1346">
        <v>24000353</v>
      </c>
      <c r="B1346" t="s">
        <v>2452</v>
      </c>
      <c r="C1346" t="s">
        <v>2451</v>
      </c>
      <c r="D1346" t="s">
        <v>2451</v>
      </c>
      <c r="E1346" t="s">
        <v>2452</v>
      </c>
    </row>
    <row r="1347" spans="1:5" x14ac:dyDescent="0.25">
      <c r="A1347">
        <v>24000354</v>
      </c>
      <c r="B1347" t="s">
        <v>2453</v>
      </c>
      <c r="C1347" t="s">
        <v>1852</v>
      </c>
      <c r="D1347" t="s">
        <v>1852</v>
      </c>
      <c r="E1347" t="s">
        <v>2453</v>
      </c>
    </row>
    <row r="1348" spans="1:5" x14ac:dyDescent="0.25">
      <c r="A1348">
        <v>24000355</v>
      </c>
      <c r="B1348" t="s">
        <v>2454</v>
      </c>
      <c r="C1348" t="s">
        <v>1854</v>
      </c>
      <c r="D1348" t="s">
        <v>1854</v>
      </c>
      <c r="E1348" t="s">
        <v>2454</v>
      </c>
    </row>
    <row r="1349" spans="1:5" x14ac:dyDescent="0.25">
      <c r="A1349">
        <v>24000356</v>
      </c>
      <c r="B1349" t="s">
        <v>2455</v>
      </c>
      <c r="C1349" t="s">
        <v>1856</v>
      </c>
      <c r="D1349" t="s">
        <v>1856</v>
      </c>
      <c r="E1349" t="s">
        <v>2455</v>
      </c>
    </row>
    <row r="1350" spans="1:5" x14ac:dyDescent="0.25">
      <c r="A1350">
        <v>24000357</v>
      </c>
      <c r="B1350" t="s">
        <v>2457</v>
      </c>
      <c r="C1350" t="s">
        <v>2456</v>
      </c>
      <c r="D1350" t="s">
        <v>2456</v>
      </c>
      <c r="E1350" t="s">
        <v>2457</v>
      </c>
    </row>
    <row r="1351" spans="1:5" x14ac:dyDescent="0.25">
      <c r="A1351">
        <v>24000358</v>
      </c>
      <c r="B1351" t="s">
        <v>2459</v>
      </c>
      <c r="C1351" t="s">
        <v>2458</v>
      </c>
      <c r="D1351" t="s">
        <v>2458</v>
      </c>
      <c r="E1351" t="s">
        <v>2459</v>
      </c>
    </row>
    <row r="1352" spans="1:5" x14ac:dyDescent="0.25">
      <c r="A1352">
        <v>24000359</v>
      </c>
      <c r="B1352" t="s">
        <v>2461</v>
      </c>
      <c r="C1352" t="s">
        <v>2460</v>
      </c>
      <c r="D1352" t="s">
        <v>2460</v>
      </c>
      <c r="E1352" t="s">
        <v>2461</v>
      </c>
    </row>
    <row r="1353" spans="1:5" x14ac:dyDescent="0.25">
      <c r="A1353">
        <v>24000360</v>
      </c>
      <c r="B1353" t="s">
        <v>2463</v>
      </c>
      <c r="C1353" t="s">
        <v>2462</v>
      </c>
      <c r="D1353" t="s">
        <v>2462</v>
      </c>
      <c r="E1353" t="s">
        <v>2463</v>
      </c>
    </row>
    <row r="1354" spans="1:5" x14ac:dyDescent="0.25">
      <c r="A1354">
        <v>24000361</v>
      </c>
      <c r="B1354" t="s">
        <v>2465</v>
      </c>
      <c r="C1354" t="s">
        <v>2464</v>
      </c>
      <c r="D1354" t="s">
        <v>2464</v>
      </c>
      <c r="E1354" t="s">
        <v>2465</v>
      </c>
    </row>
    <row r="1355" spans="1:5" x14ac:dyDescent="0.25">
      <c r="A1355">
        <v>24000362</v>
      </c>
      <c r="B1355" t="s">
        <v>2466</v>
      </c>
      <c r="C1355" t="s">
        <v>2466</v>
      </c>
      <c r="D1355" t="s">
        <v>2466</v>
      </c>
      <c r="E1355" t="s">
        <v>2466</v>
      </c>
    </row>
    <row r="1356" spans="1:5" x14ac:dyDescent="0.25">
      <c r="A1356">
        <v>24000363</v>
      </c>
      <c r="B1356" t="s">
        <v>2468</v>
      </c>
      <c r="C1356" t="s">
        <v>2467</v>
      </c>
      <c r="D1356" t="s">
        <v>2467</v>
      </c>
      <c r="E1356" t="s">
        <v>2468</v>
      </c>
    </row>
    <row r="1357" spans="1:5" x14ac:dyDescent="0.25">
      <c r="A1357">
        <v>24000364</v>
      </c>
      <c r="B1357" t="s">
        <v>2470</v>
      </c>
      <c r="C1357" t="s">
        <v>2469</v>
      </c>
      <c r="D1357" t="s">
        <v>2469</v>
      </c>
      <c r="E1357" t="s">
        <v>2470</v>
      </c>
    </row>
    <row r="1358" spans="1:5" x14ac:dyDescent="0.25">
      <c r="A1358">
        <v>24000365</v>
      </c>
      <c r="B1358" t="s">
        <v>2472</v>
      </c>
      <c r="C1358" t="s">
        <v>2471</v>
      </c>
      <c r="D1358" t="s">
        <v>2471</v>
      </c>
      <c r="E1358" t="s">
        <v>2472</v>
      </c>
    </row>
    <row r="1359" spans="1:5" x14ac:dyDescent="0.25">
      <c r="A1359">
        <v>24000366</v>
      </c>
      <c r="B1359" t="s">
        <v>2474</v>
      </c>
      <c r="C1359" t="s">
        <v>2473</v>
      </c>
      <c r="D1359" t="s">
        <v>2473</v>
      </c>
      <c r="E1359" t="s">
        <v>2474</v>
      </c>
    </row>
    <row r="1360" spans="1:5" x14ac:dyDescent="0.25">
      <c r="A1360">
        <v>24000367</v>
      </c>
      <c r="B1360" t="s">
        <v>2476</v>
      </c>
      <c r="C1360" t="s">
        <v>2475</v>
      </c>
      <c r="D1360" t="s">
        <v>2475</v>
      </c>
      <c r="E1360" t="s">
        <v>2476</v>
      </c>
    </row>
    <row r="1361" spans="1:5" x14ac:dyDescent="0.25">
      <c r="A1361">
        <v>24000368</v>
      </c>
      <c r="B1361" t="s">
        <v>2478</v>
      </c>
      <c r="C1361" t="s">
        <v>2477</v>
      </c>
      <c r="D1361" t="s">
        <v>2477</v>
      </c>
      <c r="E1361" t="s">
        <v>2478</v>
      </c>
    </row>
    <row r="1362" spans="1:5" x14ac:dyDescent="0.25">
      <c r="A1362">
        <v>24000369</v>
      </c>
      <c r="B1362" t="s">
        <v>2480</v>
      </c>
      <c r="C1362" t="s">
        <v>2479</v>
      </c>
      <c r="D1362" t="s">
        <v>2479</v>
      </c>
      <c r="E1362" t="s">
        <v>2480</v>
      </c>
    </row>
    <row r="1363" spans="1:5" x14ac:dyDescent="0.25">
      <c r="A1363">
        <v>24000370</v>
      </c>
      <c r="B1363" t="s">
        <v>2482</v>
      </c>
      <c r="C1363" t="s">
        <v>2481</v>
      </c>
      <c r="D1363" t="s">
        <v>2481</v>
      </c>
      <c r="E1363" t="s">
        <v>2482</v>
      </c>
    </row>
    <row r="1364" spans="1:5" x14ac:dyDescent="0.25">
      <c r="A1364">
        <v>24000371</v>
      </c>
      <c r="B1364" t="s">
        <v>2259</v>
      </c>
      <c r="C1364" t="s">
        <v>2483</v>
      </c>
      <c r="D1364" t="s">
        <v>2483</v>
      </c>
      <c r="E1364" t="s">
        <v>2259</v>
      </c>
    </row>
    <row r="1365" spans="1:5" x14ac:dyDescent="0.25">
      <c r="A1365">
        <v>24000372</v>
      </c>
      <c r="B1365" t="s">
        <v>2485</v>
      </c>
      <c r="C1365" t="s">
        <v>2484</v>
      </c>
      <c r="D1365" t="s">
        <v>2484</v>
      </c>
      <c r="E1365" t="s">
        <v>2485</v>
      </c>
    </row>
    <row r="1366" spans="1:5" x14ac:dyDescent="0.25">
      <c r="A1366">
        <v>24000373</v>
      </c>
      <c r="B1366" t="s">
        <v>2487</v>
      </c>
      <c r="C1366" t="s">
        <v>2486</v>
      </c>
      <c r="D1366" t="s">
        <v>2486</v>
      </c>
      <c r="E1366" t="s">
        <v>2487</v>
      </c>
    </row>
    <row r="1367" spans="1:5" x14ac:dyDescent="0.25">
      <c r="A1367">
        <v>24000374</v>
      </c>
      <c r="B1367" t="s">
        <v>2489</v>
      </c>
      <c r="C1367" t="s">
        <v>2488</v>
      </c>
      <c r="D1367" t="s">
        <v>2488</v>
      </c>
      <c r="E1367" t="s">
        <v>2489</v>
      </c>
    </row>
    <row r="1368" spans="1:5" x14ac:dyDescent="0.25">
      <c r="A1368">
        <v>24000375</v>
      </c>
      <c r="B1368" t="s">
        <v>2491</v>
      </c>
      <c r="C1368" t="s">
        <v>2490</v>
      </c>
      <c r="D1368" t="s">
        <v>2490</v>
      </c>
      <c r="E1368" t="s">
        <v>2491</v>
      </c>
    </row>
    <row r="1369" spans="1:5" x14ac:dyDescent="0.25">
      <c r="A1369">
        <v>24000376</v>
      </c>
      <c r="B1369" t="s">
        <v>2493</v>
      </c>
      <c r="C1369" t="s">
        <v>2492</v>
      </c>
      <c r="D1369" t="s">
        <v>2492</v>
      </c>
      <c r="E1369" t="s">
        <v>2493</v>
      </c>
    </row>
    <row r="1370" spans="1:5" x14ac:dyDescent="0.25">
      <c r="A1370">
        <v>24000377</v>
      </c>
      <c r="B1370" t="s">
        <v>2495</v>
      </c>
      <c r="C1370" t="s">
        <v>2494</v>
      </c>
      <c r="D1370" t="s">
        <v>2494</v>
      </c>
      <c r="E1370" t="s">
        <v>2495</v>
      </c>
    </row>
    <row r="1371" spans="1:5" x14ac:dyDescent="0.25">
      <c r="A1371">
        <v>24000378</v>
      </c>
      <c r="B1371" t="s">
        <v>2496</v>
      </c>
      <c r="C1371" t="s">
        <v>2045</v>
      </c>
      <c r="D1371" t="s">
        <v>2045</v>
      </c>
      <c r="E1371" t="s">
        <v>2496</v>
      </c>
    </row>
    <row r="1372" spans="1:5" x14ac:dyDescent="0.25">
      <c r="A1372">
        <v>24000379</v>
      </c>
      <c r="B1372" t="s">
        <v>2498</v>
      </c>
      <c r="C1372" t="s">
        <v>2497</v>
      </c>
      <c r="D1372" t="s">
        <v>2497</v>
      </c>
      <c r="E1372" t="s">
        <v>2498</v>
      </c>
    </row>
    <row r="1373" spans="1:5" x14ac:dyDescent="0.25">
      <c r="A1373">
        <v>24000380</v>
      </c>
      <c r="B1373" t="s">
        <v>2500</v>
      </c>
      <c r="C1373" t="s">
        <v>2499</v>
      </c>
      <c r="D1373" t="s">
        <v>2499</v>
      </c>
      <c r="E1373" t="s">
        <v>2500</v>
      </c>
    </row>
    <row r="1374" spans="1:5" x14ac:dyDescent="0.25">
      <c r="A1374">
        <v>24000381</v>
      </c>
      <c r="B1374" t="s">
        <v>2502</v>
      </c>
      <c r="C1374" t="s">
        <v>2501</v>
      </c>
      <c r="D1374" t="s">
        <v>2501</v>
      </c>
      <c r="E1374" t="s">
        <v>2502</v>
      </c>
    </row>
    <row r="1375" spans="1:5" x14ac:dyDescent="0.25">
      <c r="A1375">
        <v>24000382</v>
      </c>
      <c r="B1375" t="s">
        <v>2496</v>
      </c>
      <c r="C1375" t="s">
        <v>2503</v>
      </c>
      <c r="D1375" t="s">
        <v>2503</v>
      </c>
      <c r="E1375" t="s">
        <v>2496</v>
      </c>
    </row>
    <row r="1376" spans="1:5" x14ac:dyDescent="0.25">
      <c r="A1376">
        <v>24000383</v>
      </c>
      <c r="B1376" t="s">
        <v>2505</v>
      </c>
      <c r="C1376" t="s">
        <v>2504</v>
      </c>
      <c r="D1376" t="s">
        <v>2504</v>
      </c>
      <c r="E1376" t="s">
        <v>2505</v>
      </c>
    </row>
    <row r="1377" spans="1:5" x14ac:dyDescent="0.25">
      <c r="A1377">
        <v>24000384</v>
      </c>
      <c r="B1377" t="s">
        <v>2507</v>
      </c>
      <c r="C1377" t="s">
        <v>2506</v>
      </c>
      <c r="D1377" t="s">
        <v>2506</v>
      </c>
      <c r="E1377" t="s">
        <v>2507</v>
      </c>
    </row>
    <row r="1378" spans="1:5" x14ac:dyDescent="0.25">
      <c r="A1378">
        <v>24000385</v>
      </c>
      <c r="B1378" t="s">
        <v>2495</v>
      </c>
      <c r="C1378" t="s">
        <v>2508</v>
      </c>
      <c r="D1378" t="s">
        <v>2508</v>
      </c>
      <c r="E1378" t="s">
        <v>2495</v>
      </c>
    </row>
    <row r="1379" spans="1:5" x14ac:dyDescent="0.25">
      <c r="A1379">
        <v>24000386</v>
      </c>
      <c r="B1379" t="s">
        <v>2510</v>
      </c>
      <c r="C1379" t="s">
        <v>2509</v>
      </c>
      <c r="D1379" t="s">
        <v>2509</v>
      </c>
      <c r="E1379" t="s">
        <v>2510</v>
      </c>
    </row>
    <row r="1380" spans="1:5" x14ac:dyDescent="0.25">
      <c r="A1380">
        <v>24000387</v>
      </c>
      <c r="B1380" t="s">
        <v>2434</v>
      </c>
      <c r="C1380" t="s">
        <v>2511</v>
      </c>
      <c r="D1380" t="s">
        <v>2511</v>
      </c>
      <c r="E1380" t="s">
        <v>2434</v>
      </c>
    </row>
    <row r="1381" spans="1:5" x14ac:dyDescent="0.25">
      <c r="A1381">
        <v>24000388</v>
      </c>
      <c r="B1381" t="s">
        <v>2399</v>
      </c>
      <c r="C1381" t="s">
        <v>2512</v>
      </c>
      <c r="D1381" t="s">
        <v>2512</v>
      </c>
      <c r="E1381" t="s">
        <v>2399</v>
      </c>
    </row>
    <row r="1382" spans="1:5" x14ac:dyDescent="0.25">
      <c r="A1382">
        <v>24000389</v>
      </c>
      <c r="B1382" t="s">
        <v>2293</v>
      </c>
      <c r="C1382" t="s">
        <v>2513</v>
      </c>
      <c r="D1382" t="s">
        <v>2513</v>
      </c>
      <c r="E1382" t="s">
        <v>2293</v>
      </c>
    </row>
    <row r="1383" spans="1:5" x14ac:dyDescent="0.25">
      <c r="A1383">
        <v>24000390</v>
      </c>
      <c r="B1383" t="s">
        <v>2515</v>
      </c>
      <c r="C1383" t="s">
        <v>2514</v>
      </c>
      <c r="D1383" t="s">
        <v>2514</v>
      </c>
      <c r="E1383" t="s">
        <v>2515</v>
      </c>
    </row>
    <row r="1384" spans="1:5" x14ac:dyDescent="0.25">
      <c r="A1384">
        <v>24000391</v>
      </c>
      <c r="B1384" t="s">
        <v>2216</v>
      </c>
      <c r="C1384" t="s">
        <v>2516</v>
      </c>
      <c r="D1384" t="s">
        <v>2516</v>
      </c>
      <c r="E1384" t="s">
        <v>2216</v>
      </c>
    </row>
    <row r="1385" spans="1:5" x14ac:dyDescent="0.25">
      <c r="A1385">
        <v>24000392</v>
      </c>
      <c r="B1385" t="s">
        <v>2518</v>
      </c>
      <c r="C1385" t="s">
        <v>2517</v>
      </c>
      <c r="D1385" t="s">
        <v>2517</v>
      </c>
      <c r="E1385" t="s">
        <v>2518</v>
      </c>
    </row>
    <row r="1386" spans="1:5" x14ac:dyDescent="0.25">
      <c r="A1386">
        <v>24000393</v>
      </c>
      <c r="B1386" t="s">
        <v>2519</v>
      </c>
      <c r="E1386" t="s">
        <v>2519</v>
      </c>
    </row>
    <row r="1387" spans="1:5" x14ac:dyDescent="0.25">
      <c r="A1387">
        <v>24000394</v>
      </c>
      <c r="B1387" t="s">
        <v>2521</v>
      </c>
      <c r="C1387" t="s">
        <v>2520</v>
      </c>
      <c r="D1387" t="s">
        <v>2520</v>
      </c>
      <c r="E1387" t="s">
        <v>2521</v>
      </c>
    </row>
    <row r="1388" spans="1:5" x14ac:dyDescent="0.25">
      <c r="A1388">
        <v>24000395</v>
      </c>
      <c r="B1388" t="s">
        <v>2351</v>
      </c>
      <c r="C1388" t="s">
        <v>2522</v>
      </c>
      <c r="D1388" t="s">
        <v>2522</v>
      </c>
      <c r="E1388" t="s">
        <v>2351</v>
      </c>
    </row>
    <row r="1389" spans="1:5" x14ac:dyDescent="0.25">
      <c r="A1389">
        <v>24000397</v>
      </c>
      <c r="B1389" t="s">
        <v>2028</v>
      </c>
      <c r="C1389" t="s">
        <v>2523</v>
      </c>
      <c r="D1389" t="s">
        <v>2523</v>
      </c>
      <c r="E1389" t="s">
        <v>2028</v>
      </c>
    </row>
    <row r="1390" spans="1:5" x14ac:dyDescent="0.25">
      <c r="A1390">
        <v>24000398</v>
      </c>
      <c r="B1390" t="s">
        <v>2524</v>
      </c>
      <c r="C1390" t="s">
        <v>2524</v>
      </c>
      <c r="D1390" t="s">
        <v>2524</v>
      </c>
      <c r="E1390" t="s">
        <v>2524</v>
      </c>
    </row>
    <row r="1391" spans="1:5" x14ac:dyDescent="0.25">
      <c r="A1391">
        <v>24000399</v>
      </c>
      <c r="B1391" t="s">
        <v>2526</v>
      </c>
      <c r="C1391" t="s">
        <v>2525</v>
      </c>
      <c r="D1391" t="s">
        <v>2525</v>
      </c>
      <c r="E1391" t="s">
        <v>2526</v>
      </c>
    </row>
    <row r="1392" spans="1:5" x14ac:dyDescent="0.25">
      <c r="A1392">
        <v>24000400</v>
      </c>
      <c r="B1392" t="s">
        <v>2528</v>
      </c>
      <c r="C1392" t="s">
        <v>2527</v>
      </c>
      <c r="D1392" t="s">
        <v>2527</v>
      </c>
      <c r="E1392" t="s">
        <v>2528</v>
      </c>
    </row>
    <row r="1393" spans="1:5" x14ac:dyDescent="0.25">
      <c r="A1393">
        <v>24000401</v>
      </c>
      <c r="B1393" t="s">
        <v>2530</v>
      </c>
      <c r="C1393" t="s">
        <v>2529</v>
      </c>
      <c r="D1393" t="s">
        <v>2529</v>
      </c>
      <c r="E1393" t="s">
        <v>2530</v>
      </c>
    </row>
    <row r="1394" spans="1:5" x14ac:dyDescent="0.25">
      <c r="A1394">
        <v>24000402</v>
      </c>
      <c r="B1394" t="s">
        <v>1893</v>
      </c>
      <c r="C1394" t="s">
        <v>1893</v>
      </c>
      <c r="D1394" t="s">
        <v>1893</v>
      </c>
      <c r="E1394" t="s">
        <v>1893</v>
      </c>
    </row>
    <row r="1395" spans="1:5" x14ac:dyDescent="0.25">
      <c r="A1395">
        <v>24000403</v>
      </c>
      <c r="B1395" t="s">
        <v>2531</v>
      </c>
      <c r="C1395" t="s">
        <v>2531</v>
      </c>
      <c r="D1395" t="s">
        <v>2531</v>
      </c>
      <c r="E1395" t="s">
        <v>2531</v>
      </c>
    </row>
    <row r="1396" spans="1:5" x14ac:dyDescent="0.25">
      <c r="A1396">
        <v>24000404</v>
      </c>
      <c r="B1396" t="s">
        <v>2533</v>
      </c>
      <c r="C1396" t="s">
        <v>2532</v>
      </c>
      <c r="D1396" t="s">
        <v>2532</v>
      </c>
      <c r="E1396" t="s">
        <v>2533</v>
      </c>
    </row>
    <row r="1397" spans="1:5" x14ac:dyDescent="0.25">
      <c r="A1397">
        <v>24000405</v>
      </c>
      <c r="B1397" t="s">
        <v>2535</v>
      </c>
      <c r="C1397" t="s">
        <v>2534</v>
      </c>
      <c r="D1397" t="s">
        <v>2534</v>
      </c>
      <c r="E1397" t="s">
        <v>2535</v>
      </c>
    </row>
    <row r="1398" spans="1:5" x14ac:dyDescent="0.25">
      <c r="A1398">
        <v>24000406</v>
      </c>
      <c r="B1398" t="s">
        <v>2537</v>
      </c>
      <c r="C1398" t="s">
        <v>2536</v>
      </c>
      <c r="D1398" t="s">
        <v>2536</v>
      </c>
      <c r="E1398" t="s">
        <v>2537</v>
      </c>
    </row>
    <row r="1399" spans="1:5" x14ac:dyDescent="0.25">
      <c r="A1399">
        <v>24000407</v>
      </c>
      <c r="B1399" t="s">
        <v>2539</v>
      </c>
      <c r="C1399" t="s">
        <v>2538</v>
      </c>
      <c r="D1399" t="s">
        <v>2538</v>
      </c>
      <c r="E1399" t="s">
        <v>2539</v>
      </c>
    </row>
    <row r="1400" spans="1:5" x14ac:dyDescent="0.25">
      <c r="A1400">
        <v>24000408</v>
      </c>
      <c r="B1400" t="s">
        <v>2541</v>
      </c>
      <c r="C1400" t="s">
        <v>2540</v>
      </c>
      <c r="D1400" t="s">
        <v>2540</v>
      </c>
      <c r="E1400" t="s">
        <v>2541</v>
      </c>
    </row>
    <row r="1401" spans="1:5" x14ac:dyDescent="0.25">
      <c r="A1401">
        <v>24000409</v>
      </c>
      <c r="B1401" t="s">
        <v>2542</v>
      </c>
      <c r="C1401" t="s">
        <v>2542</v>
      </c>
      <c r="D1401" t="s">
        <v>2542</v>
      </c>
      <c r="E1401" t="s">
        <v>2542</v>
      </c>
    </row>
    <row r="1402" spans="1:5" x14ac:dyDescent="0.25">
      <c r="A1402">
        <v>24000410</v>
      </c>
      <c r="B1402" t="s">
        <v>2544</v>
      </c>
      <c r="C1402" t="s">
        <v>2543</v>
      </c>
      <c r="D1402" t="s">
        <v>2543</v>
      </c>
      <c r="E1402" t="s">
        <v>2544</v>
      </c>
    </row>
    <row r="1403" spans="1:5" x14ac:dyDescent="0.25">
      <c r="A1403">
        <v>24000411</v>
      </c>
      <c r="B1403" t="s">
        <v>2546</v>
      </c>
      <c r="C1403" t="s">
        <v>2545</v>
      </c>
      <c r="D1403" t="s">
        <v>2545</v>
      </c>
      <c r="E1403" t="s">
        <v>2546</v>
      </c>
    </row>
    <row r="1404" spans="1:5" x14ac:dyDescent="0.25">
      <c r="A1404">
        <v>24000412</v>
      </c>
      <c r="B1404" t="s">
        <v>2548</v>
      </c>
      <c r="C1404" t="s">
        <v>2547</v>
      </c>
      <c r="D1404" t="s">
        <v>2547</v>
      </c>
      <c r="E1404" t="s">
        <v>2548</v>
      </c>
    </row>
    <row r="1405" spans="1:5" x14ac:dyDescent="0.25">
      <c r="A1405">
        <v>24000413</v>
      </c>
      <c r="B1405" t="s">
        <v>2550</v>
      </c>
      <c r="C1405" t="s">
        <v>2549</v>
      </c>
      <c r="D1405" t="s">
        <v>2549</v>
      </c>
      <c r="E1405" t="s">
        <v>2550</v>
      </c>
    </row>
    <row r="1406" spans="1:5" x14ac:dyDescent="0.25">
      <c r="A1406">
        <v>24000414</v>
      </c>
      <c r="B1406" t="s">
        <v>2552</v>
      </c>
      <c r="C1406" t="s">
        <v>2551</v>
      </c>
      <c r="D1406" t="s">
        <v>2551</v>
      </c>
      <c r="E1406" t="s">
        <v>2552</v>
      </c>
    </row>
    <row r="1407" spans="1:5" x14ac:dyDescent="0.25">
      <c r="A1407">
        <v>24000415</v>
      </c>
      <c r="B1407" t="s">
        <v>2553</v>
      </c>
      <c r="C1407" t="s">
        <v>2553</v>
      </c>
      <c r="D1407" t="s">
        <v>2553</v>
      </c>
      <c r="E1407" t="s">
        <v>2553</v>
      </c>
    </row>
    <row r="1408" spans="1:5" x14ac:dyDescent="0.25">
      <c r="A1408">
        <v>24000416</v>
      </c>
      <c r="B1408" t="s">
        <v>2555</v>
      </c>
      <c r="C1408" t="s">
        <v>2554</v>
      </c>
      <c r="D1408" t="s">
        <v>2554</v>
      </c>
      <c r="E1408" t="s">
        <v>2555</v>
      </c>
    </row>
    <row r="1409" spans="1:5" x14ac:dyDescent="0.25">
      <c r="A1409">
        <v>24000417</v>
      </c>
      <c r="B1409" t="s">
        <v>2557</v>
      </c>
      <c r="C1409" t="s">
        <v>2556</v>
      </c>
      <c r="D1409" t="s">
        <v>2556</v>
      </c>
      <c r="E1409" t="s">
        <v>2557</v>
      </c>
    </row>
    <row r="1410" spans="1:5" x14ac:dyDescent="0.25">
      <c r="A1410">
        <v>24000418</v>
      </c>
      <c r="B1410" t="s">
        <v>2559</v>
      </c>
      <c r="C1410" t="s">
        <v>2558</v>
      </c>
      <c r="D1410" t="s">
        <v>2558</v>
      </c>
      <c r="E1410" t="s">
        <v>2559</v>
      </c>
    </row>
    <row r="1411" spans="1:5" x14ac:dyDescent="0.25">
      <c r="A1411">
        <v>24000419</v>
      </c>
      <c r="B1411" t="s">
        <v>2561</v>
      </c>
      <c r="C1411" t="s">
        <v>2560</v>
      </c>
      <c r="D1411" t="s">
        <v>2560</v>
      </c>
      <c r="E1411" t="s">
        <v>2561</v>
      </c>
    </row>
    <row r="1412" spans="1:5" x14ac:dyDescent="0.25">
      <c r="A1412">
        <v>24000420</v>
      </c>
      <c r="B1412" t="s">
        <v>2562</v>
      </c>
      <c r="C1412" t="s">
        <v>2562</v>
      </c>
      <c r="D1412" t="s">
        <v>2562</v>
      </c>
      <c r="E1412" t="s">
        <v>2562</v>
      </c>
    </row>
    <row r="1413" spans="1:5" x14ac:dyDescent="0.25">
      <c r="A1413">
        <v>24000421</v>
      </c>
      <c r="B1413" t="s">
        <v>2169</v>
      </c>
      <c r="C1413" t="s">
        <v>2563</v>
      </c>
      <c r="D1413" t="s">
        <v>2563</v>
      </c>
      <c r="E1413" t="s">
        <v>2169</v>
      </c>
    </row>
    <row r="1414" spans="1:5" x14ac:dyDescent="0.25">
      <c r="A1414">
        <v>24000422</v>
      </c>
      <c r="B1414" t="s">
        <v>2565</v>
      </c>
      <c r="C1414" t="s">
        <v>2564</v>
      </c>
      <c r="D1414" t="s">
        <v>2564</v>
      </c>
      <c r="E1414" t="s">
        <v>2565</v>
      </c>
    </row>
    <row r="1415" spans="1:5" x14ac:dyDescent="0.25">
      <c r="A1415">
        <v>24000423</v>
      </c>
      <c r="B1415" t="s">
        <v>2567</v>
      </c>
      <c r="C1415" t="s">
        <v>2566</v>
      </c>
      <c r="D1415" t="s">
        <v>2566</v>
      </c>
      <c r="E1415" t="s">
        <v>2567</v>
      </c>
    </row>
    <row r="1416" spans="1:5" x14ac:dyDescent="0.25">
      <c r="A1416">
        <v>24000424</v>
      </c>
      <c r="B1416" t="s">
        <v>1862</v>
      </c>
      <c r="C1416" t="s">
        <v>1862</v>
      </c>
      <c r="D1416" t="s">
        <v>1862</v>
      </c>
      <c r="E1416" t="s">
        <v>1862</v>
      </c>
    </row>
    <row r="1417" spans="1:5" x14ac:dyDescent="0.25">
      <c r="A1417">
        <v>24000425</v>
      </c>
      <c r="B1417" t="s">
        <v>2569</v>
      </c>
      <c r="C1417" t="s">
        <v>2568</v>
      </c>
      <c r="D1417" t="s">
        <v>2568</v>
      </c>
      <c r="E1417" t="s">
        <v>2569</v>
      </c>
    </row>
    <row r="1418" spans="1:5" x14ac:dyDescent="0.25">
      <c r="A1418">
        <v>24000426</v>
      </c>
      <c r="B1418" t="s">
        <v>2571</v>
      </c>
      <c r="C1418" t="s">
        <v>2570</v>
      </c>
      <c r="D1418" t="s">
        <v>2570</v>
      </c>
      <c r="E1418" t="s">
        <v>2571</v>
      </c>
    </row>
    <row r="1419" spans="1:5" x14ac:dyDescent="0.25">
      <c r="A1419">
        <v>24000427</v>
      </c>
      <c r="B1419" t="s">
        <v>2572</v>
      </c>
      <c r="C1419" t="s">
        <v>2572</v>
      </c>
      <c r="D1419" t="s">
        <v>2572</v>
      </c>
      <c r="E1419" t="s">
        <v>2572</v>
      </c>
    </row>
    <row r="1420" spans="1:5" x14ac:dyDescent="0.25">
      <c r="A1420">
        <v>24000428</v>
      </c>
      <c r="B1420" t="s">
        <v>2524</v>
      </c>
      <c r="C1420" t="s">
        <v>2573</v>
      </c>
      <c r="D1420" t="s">
        <v>2573</v>
      </c>
      <c r="E1420" t="s">
        <v>2524</v>
      </c>
    </row>
    <row r="1421" spans="1:5" x14ac:dyDescent="0.25">
      <c r="A1421">
        <v>24000429</v>
      </c>
      <c r="B1421" t="s">
        <v>2574</v>
      </c>
      <c r="C1421" t="s">
        <v>2574</v>
      </c>
      <c r="D1421" t="s">
        <v>2574</v>
      </c>
      <c r="E1421" t="s">
        <v>2574</v>
      </c>
    </row>
    <row r="1422" spans="1:5" x14ac:dyDescent="0.25">
      <c r="A1422">
        <v>24000430</v>
      </c>
      <c r="B1422" t="s">
        <v>2576</v>
      </c>
      <c r="C1422" t="s">
        <v>2575</v>
      </c>
      <c r="D1422" t="s">
        <v>2575</v>
      </c>
      <c r="E1422" t="s">
        <v>2576</v>
      </c>
    </row>
    <row r="1423" spans="1:5" x14ac:dyDescent="0.25">
      <c r="A1423">
        <v>24000431</v>
      </c>
      <c r="B1423" t="s">
        <v>2578</v>
      </c>
      <c r="C1423" t="s">
        <v>2577</v>
      </c>
      <c r="D1423" t="s">
        <v>2577</v>
      </c>
      <c r="E1423" t="s">
        <v>2578</v>
      </c>
    </row>
    <row r="1424" spans="1:5" x14ac:dyDescent="0.25">
      <c r="A1424">
        <v>24000432</v>
      </c>
      <c r="B1424" t="s">
        <v>2580</v>
      </c>
      <c r="C1424" t="s">
        <v>2579</v>
      </c>
      <c r="D1424" t="s">
        <v>2579</v>
      </c>
      <c r="E1424" t="s">
        <v>2580</v>
      </c>
    </row>
    <row r="1425" spans="1:5" x14ac:dyDescent="0.25">
      <c r="A1425">
        <v>24000433</v>
      </c>
      <c r="B1425" t="s">
        <v>2582</v>
      </c>
      <c r="C1425" t="s">
        <v>2581</v>
      </c>
      <c r="D1425" t="s">
        <v>2581</v>
      </c>
      <c r="E1425" t="s">
        <v>2582</v>
      </c>
    </row>
    <row r="1426" spans="1:5" x14ac:dyDescent="0.25">
      <c r="A1426">
        <v>24000434</v>
      </c>
      <c r="B1426" t="s">
        <v>2583</v>
      </c>
      <c r="C1426" t="s">
        <v>2001</v>
      </c>
      <c r="D1426" t="s">
        <v>2001</v>
      </c>
      <c r="E1426" t="s">
        <v>2583</v>
      </c>
    </row>
    <row r="1427" spans="1:5" x14ac:dyDescent="0.25">
      <c r="A1427">
        <v>24000435</v>
      </c>
      <c r="B1427" t="s">
        <v>2584</v>
      </c>
      <c r="C1427" t="s">
        <v>2584</v>
      </c>
      <c r="D1427" t="s">
        <v>2584</v>
      </c>
      <c r="E1427" t="s">
        <v>2584</v>
      </c>
    </row>
    <row r="1428" spans="1:5" x14ac:dyDescent="0.25">
      <c r="A1428">
        <v>24000436</v>
      </c>
      <c r="B1428" t="s">
        <v>2585</v>
      </c>
      <c r="C1428" t="s">
        <v>2585</v>
      </c>
      <c r="D1428" t="s">
        <v>2585</v>
      </c>
      <c r="E1428" t="s">
        <v>2585</v>
      </c>
    </row>
    <row r="1429" spans="1:5" x14ac:dyDescent="0.25">
      <c r="A1429">
        <v>24000437</v>
      </c>
      <c r="B1429" t="s">
        <v>2587</v>
      </c>
      <c r="C1429" t="s">
        <v>2586</v>
      </c>
      <c r="D1429" t="s">
        <v>2586</v>
      </c>
      <c r="E1429" t="s">
        <v>2587</v>
      </c>
    </row>
    <row r="1430" spans="1:5" x14ac:dyDescent="0.25">
      <c r="A1430">
        <v>24000438</v>
      </c>
      <c r="B1430" t="s">
        <v>2589</v>
      </c>
      <c r="C1430" t="s">
        <v>2588</v>
      </c>
      <c r="D1430" t="s">
        <v>2588</v>
      </c>
      <c r="E1430" t="s">
        <v>2589</v>
      </c>
    </row>
    <row r="1431" spans="1:5" x14ac:dyDescent="0.25">
      <c r="A1431">
        <v>24000439</v>
      </c>
      <c r="B1431" t="s">
        <v>2591</v>
      </c>
      <c r="C1431" t="s">
        <v>2590</v>
      </c>
      <c r="D1431" t="s">
        <v>2590</v>
      </c>
      <c r="E1431" t="s">
        <v>2591</v>
      </c>
    </row>
    <row r="1432" spans="1:5" x14ac:dyDescent="0.25">
      <c r="A1432">
        <v>24000440</v>
      </c>
      <c r="B1432" t="s">
        <v>2593</v>
      </c>
      <c r="C1432" t="s">
        <v>2592</v>
      </c>
      <c r="D1432" t="s">
        <v>2592</v>
      </c>
      <c r="E1432" t="s">
        <v>2593</v>
      </c>
    </row>
    <row r="1433" spans="1:5" x14ac:dyDescent="0.25">
      <c r="A1433">
        <v>24000441</v>
      </c>
      <c r="B1433" t="s">
        <v>2595</v>
      </c>
      <c r="C1433" t="s">
        <v>2594</v>
      </c>
      <c r="D1433" t="s">
        <v>2594</v>
      </c>
      <c r="E1433" t="s">
        <v>2595</v>
      </c>
    </row>
    <row r="1434" spans="1:5" x14ac:dyDescent="0.25">
      <c r="A1434">
        <v>24000442</v>
      </c>
      <c r="B1434" t="s">
        <v>2596</v>
      </c>
      <c r="C1434" t="s">
        <v>1963</v>
      </c>
      <c r="D1434" t="s">
        <v>1963</v>
      </c>
      <c r="E1434" t="s">
        <v>2596</v>
      </c>
    </row>
    <row r="1435" spans="1:5" x14ac:dyDescent="0.25">
      <c r="A1435">
        <v>24000443</v>
      </c>
      <c r="B1435" t="s">
        <v>2598</v>
      </c>
      <c r="C1435" t="s">
        <v>2597</v>
      </c>
      <c r="D1435" t="s">
        <v>2597</v>
      </c>
      <c r="E1435" t="s">
        <v>2598</v>
      </c>
    </row>
    <row r="1436" spans="1:5" x14ac:dyDescent="0.25">
      <c r="A1436">
        <v>24000444</v>
      </c>
      <c r="B1436" t="s">
        <v>2599</v>
      </c>
      <c r="C1436" t="s">
        <v>2599</v>
      </c>
      <c r="D1436" t="s">
        <v>2599</v>
      </c>
      <c r="E1436" t="s">
        <v>2599</v>
      </c>
    </row>
    <row r="1437" spans="1:5" x14ac:dyDescent="0.25">
      <c r="A1437">
        <v>24000445</v>
      </c>
      <c r="B1437" t="s">
        <v>2601</v>
      </c>
      <c r="C1437" t="s">
        <v>2600</v>
      </c>
      <c r="D1437" t="s">
        <v>2600</v>
      </c>
      <c r="E1437" t="s">
        <v>2601</v>
      </c>
    </row>
    <row r="1438" spans="1:5" x14ac:dyDescent="0.25">
      <c r="A1438">
        <v>24000446</v>
      </c>
      <c r="B1438" t="s">
        <v>2603</v>
      </c>
      <c r="C1438" t="s">
        <v>2602</v>
      </c>
      <c r="D1438" t="s">
        <v>2602</v>
      </c>
      <c r="E1438" t="s">
        <v>2603</v>
      </c>
    </row>
    <row r="1439" spans="1:5" x14ac:dyDescent="0.25">
      <c r="A1439">
        <v>24000447</v>
      </c>
      <c r="B1439" t="s">
        <v>2216</v>
      </c>
      <c r="C1439" t="s">
        <v>2029</v>
      </c>
      <c r="D1439" t="s">
        <v>2029</v>
      </c>
      <c r="E1439" t="s">
        <v>2216</v>
      </c>
    </row>
    <row r="1440" spans="1:5" x14ac:dyDescent="0.25">
      <c r="A1440">
        <v>24000448</v>
      </c>
      <c r="B1440" t="s">
        <v>2605</v>
      </c>
      <c r="C1440" t="s">
        <v>2604</v>
      </c>
      <c r="D1440" t="s">
        <v>2604</v>
      </c>
      <c r="E1440" t="s">
        <v>2605</v>
      </c>
    </row>
    <row r="1441" spans="1:5" x14ac:dyDescent="0.25">
      <c r="A1441">
        <v>24000449</v>
      </c>
      <c r="B1441" t="s">
        <v>2606</v>
      </c>
      <c r="C1441" t="s">
        <v>2606</v>
      </c>
      <c r="D1441" t="s">
        <v>2606</v>
      </c>
      <c r="E1441" t="s">
        <v>2606</v>
      </c>
    </row>
    <row r="1442" spans="1:5" x14ac:dyDescent="0.25">
      <c r="A1442">
        <v>24000450</v>
      </c>
      <c r="B1442" t="s">
        <v>2608</v>
      </c>
      <c r="C1442" t="s">
        <v>2607</v>
      </c>
      <c r="D1442" t="s">
        <v>2607</v>
      </c>
      <c r="E1442" t="s">
        <v>2608</v>
      </c>
    </row>
    <row r="1443" spans="1:5" x14ac:dyDescent="0.25">
      <c r="A1443">
        <v>24000451</v>
      </c>
      <c r="B1443" t="s">
        <v>2610</v>
      </c>
      <c r="C1443" t="s">
        <v>2609</v>
      </c>
      <c r="D1443" t="s">
        <v>2609</v>
      </c>
      <c r="E1443" t="s">
        <v>2610</v>
      </c>
    </row>
    <row r="1444" spans="1:5" x14ac:dyDescent="0.25">
      <c r="A1444">
        <v>24000452</v>
      </c>
      <c r="B1444" t="s">
        <v>2612</v>
      </c>
      <c r="C1444" t="s">
        <v>2611</v>
      </c>
      <c r="D1444" t="s">
        <v>2611</v>
      </c>
      <c r="E1444" t="s">
        <v>2612</v>
      </c>
    </row>
    <row r="1445" spans="1:5" x14ac:dyDescent="0.25">
      <c r="A1445">
        <v>24000453</v>
      </c>
      <c r="B1445" t="s">
        <v>2613</v>
      </c>
      <c r="C1445" t="s">
        <v>1867</v>
      </c>
      <c r="D1445" t="s">
        <v>1867</v>
      </c>
      <c r="E1445" t="s">
        <v>2613</v>
      </c>
    </row>
    <row r="1446" spans="1:5" x14ac:dyDescent="0.25">
      <c r="A1446">
        <v>24000454</v>
      </c>
      <c r="B1446" t="s">
        <v>2614</v>
      </c>
      <c r="C1446" t="s">
        <v>2614</v>
      </c>
      <c r="D1446" t="s">
        <v>2614</v>
      </c>
      <c r="E1446" t="s">
        <v>2614</v>
      </c>
    </row>
    <row r="1447" spans="1:5" x14ac:dyDescent="0.25">
      <c r="A1447">
        <v>24000455</v>
      </c>
      <c r="B1447" t="s">
        <v>2616</v>
      </c>
      <c r="C1447" t="s">
        <v>2615</v>
      </c>
      <c r="D1447" t="s">
        <v>2615</v>
      </c>
      <c r="E1447" t="s">
        <v>2616</v>
      </c>
    </row>
    <row r="1448" spans="1:5" x14ac:dyDescent="0.25">
      <c r="A1448">
        <v>24000456</v>
      </c>
      <c r="B1448" t="s">
        <v>1990</v>
      </c>
      <c r="C1448" t="s">
        <v>1990</v>
      </c>
      <c r="D1448" t="s">
        <v>1990</v>
      </c>
      <c r="E1448" t="s">
        <v>1990</v>
      </c>
    </row>
    <row r="1449" spans="1:5" x14ac:dyDescent="0.25">
      <c r="A1449">
        <v>24000457</v>
      </c>
      <c r="B1449" t="s">
        <v>2618</v>
      </c>
      <c r="C1449" t="s">
        <v>2617</v>
      </c>
      <c r="D1449" t="s">
        <v>2617</v>
      </c>
      <c r="E1449" t="s">
        <v>2618</v>
      </c>
    </row>
    <row r="1450" spans="1:5" x14ac:dyDescent="0.25">
      <c r="A1450">
        <v>24000458</v>
      </c>
      <c r="B1450" t="s">
        <v>2216</v>
      </c>
      <c r="C1450" t="s">
        <v>2216</v>
      </c>
      <c r="D1450" t="s">
        <v>2216</v>
      </c>
      <c r="E1450" t="s">
        <v>2216</v>
      </c>
    </row>
    <row r="1451" spans="1:5" x14ac:dyDescent="0.25">
      <c r="A1451">
        <v>24000459</v>
      </c>
      <c r="B1451" t="s">
        <v>2169</v>
      </c>
      <c r="C1451" t="s">
        <v>2619</v>
      </c>
      <c r="D1451" t="s">
        <v>2619</v>
      </c>
      <c r="E1451" t="s">
        <v>2169</v>
      </c>
    </row>
    <row r="1452" spans="1:5" x14ac:dyDescent="0.25">
      <c r="A1452">
        <v>24000460</v>
      </c>
      <c r="B1452" t="s">
        <v>2531</v>
      </c>
      <c r="C1452" t="s">
        <v>2620</v>
      </c>
      <c r="D1452" t="s">
        <v>2620</v>
      </c>
      <c r="E1452" t="s">
        <v>2531</v>
      </c>
    </row>
    <row r="1453" spans="1:5" x14ac:dyDescent="0.25">
      <c r="A1453">
        <v>24000461</v>
      </c>
      <c r="B1453" t="s">
        <v>2622</v>
      </c>
      <c r="C1453" t="s">
        <v>2621</v>
      </c>
      <c r="D1453" t="s">
        <v>2621</v>
      </c>
      <c r="E1453" t="s">
        <v>2622</v>
      </c>
    </row>
    <row r="1454" spans="1:5" x14ac:dyDescent="0.25">
      <c r="A1454">
        <v>24000462</v>
      </c>
      <c r="B1454" t="s">
        <v>2618</v>
      </c>
      <c r="C1454" t="s">
        <v>2623</v>
      </c>
      <c r="D1454" t="s">
        <v>2623</v>
      </c>
      <c r="E1454" t="s">
        <v>2618</v>
      </c>
    </row>
    <row r="1455" spans="1:5" x14ac:dyDescent="0.25">
      <c r="A1455">
        <v>24000463</v>
      </c>
      <c r="B1455" t="s">
        <v>2624</v>
      </c>
      <c r="C1455" t="s">
        <v>2504</v>
      </c>
      <c r="D1455" t="s">
        <v>2504</v>
      </c>
      <c r="E1455" t="s">
        <v>2624</v>
      </c>
    </row>
    <row r="1456" spans="1:5" x14ac:dyDescent="0.25">
      <c r="A1456">
        <v>24000464</v>
      </c>
      <c r="B1456" t="s">
        <v>2625</v>
      </c>
      <c r="C1456" t="s">
        <v>2506</v>
      </c>
      <c r="D1456" t="s">
        <v>2506</v>
      </c>
      <c r="E1456" t="s">
        <v>2625</v>
      </c>
    </row>
    <row r="1457" spans="1:5" x14ac:dyDescent="0.25">
      <c r="A1457">
        <v>24000465</v>
      </c>
      <c r="B1457" t="s">
        <v>2626</v>
      </c>
      <c r="C1457" t="s">
        <v>2508</v>
      </c>
      <c r="D1457" t="s">
        <v>2508</v>
      </c>
      <c r="E1457" t="s">
        <v>2626</v>
      </c>
    </row>
    <row r="1458" spans="1:5" x14ac:dyDescent="0.25">
      <c r="A1458">
        <v>24000466</v>
      </c>
      <c r="B1458" t="s">
        <v>2476</v>
      </c>
      <c r="C1458" t="s">
        <v>2627</v>
      </c>
      <c r="D1458" t="s">
        <v>2627</v>
      </c>
      <c r="E1458" t="s">
        <v>2476</v>
      </c>
    </row>
    <row r="1459" spans="1:5" x14ac:dyDescent="0.25">
      <c r="A1459">
        <v>24000467</v>
      </c>
      <c r="B1459" t="s">
        <v>2401</v>
      </c>
      <c r="C1459" t="s">
        <v>2628</v>
      </c>
      <c r="D1459" t="s">
        <v>2628</v>
      </c>
      <c r="E1459" t="s">
        <v>2401</v>
      </c>
    </row>
    <row r="1460" spans="1:5" x14ac:dyDescent="0.25">
      <c r="A1460">
        <v>24000468</v>
      </c>
      <c r="B1460" t="s">
        <v>2630</v>
      </c>
      <c r="C1460" t="s">
        <v>2629</v>
      </c>
      <c r="D1460" t="s">
        <v>2629</v>
      </c>
      <c r="E1460" t="s">
        <v>2630</v>
      </c>
    </row>
    <row r="1461" spans="1:5" x14ac:dyDescent="0.25">
      <c r="A1461">
        <v>24000469</v>
      </c>
      <c r="B1461" t="s">
        <v>2632</v>
      </c>
      <c r="C1461" t="s">
        <v>2631</v>
      </c>
      <c r="D1461" t="s">
        <v>2631</v>
      </c>
      <c r="E1461" t="s">
        <v>2632</v>
      </c>
    </row>
    <row r="1462" spans="1:5" x14ac:dyDescent="0.25">
      <c r="A1462">
        <v>24000470</v>
      </c>
      <c r="B1462" t="s">
        <v>2634</v>
      </c>
      <c r="C1462" t="s">
        <v>2633</v>
      </c>
      <c r="D1462" t="s">
        <v>2633</v>
      </c>
      <c r="E1462" t="s">
        <v>2634</v>
      </c>
    </row>
    <row r="1463" spans="1:5" x14ac:dyDescent="0.25">
      <c r="A1463">
        <v>24000471</v>
      </c>
      <c r="B1463" t="s">
        <v>2635</v>
      </c>
      <c r="C1463" t="s">
        <v>2635</v>
      </c>
      <c r="D1463" t="s">
        <v>2635</v>
      </c>
      <c r="E1463" t="s">
        <v>2635</v>
      </c>
    </row>
    <row r="1464" spans="1:5" x14ac:dyDescent="0.25">
      <c r="A1464">
        <v>24000472</v>
      </c>
      <c r="B1464" t="s">
        <v>2637</v>
      </c>
      <c r="C1464" t="s">
        <v>2636</v>
      </c>
      <c r="D1464" t="s">
        <v>2636</v>
      </c>
      <c r="E1464" t="s">
        <v>2637</v>
      </c>
    </row>
    <row r="1465" spans="1:5" x14ac:dyDescent="0.25">
      <c r="A1465">
        <v>24000473</v>
      </c>
      <c r="B1465" t="s">
        <v>2638</v>
      </c>
      <c r="C1465" t="s">
        <v>2638</v>
      </c>
      <c r="D1465" t="s">
        <v>2638</v>
      </c>
      <c r="E1465" t="s">
        <v>2638</v>
      </c>
    </row>
    <row r="1466" spans="1:5" x14ac:dyDescent="0.25">
      <c r="A1466">
        <v>24000474</v>
      </c>
      <c r="B1466" t="s">
        <v>2640</v>
      </c>
      <c r="C1466" t="s">
        <v>2639</v>
      </c>
      <c r="D1466" t="s">
        <v>2639</v>
      </c>
      <c r="E1466" t="s">
        <v>2640</v>
      </c>
    </row>
    <row r="1467" spans="1:5" x14ac:dyDescent="0.25">
      <c r="A1467">
        <v>24000475</v>
      </c>
      <c r="B1467" t="s">
        <v>2642</v>
      </c>
      <c r="C1467" t="s">
        <v>2641</v>
      </c>
      <c r="D1467" t="s">
        <v>2641</v>
      </c>
      <c r="E1467" t="s">
        <v>2642</v>
      </c>
    </row>
    <row r="1468" spans="1:5" x14ac:dyDescent="0.25">
      <c r="A1468">
        <v>24000476</v>
      </c>
      <c r="B1468" t="s">
        <v>2644</v>
      </c>
      <c r="C1468" t="s">
        <v>2643</v>
      </c>
      <c r="D1468" t="s">
        <v>2643</v>
      </c>
      <c r="E1468" t="s">
        <v>2644</v>
      </c>
    </row>
    <row r="1469" spans="1:5" x14ac:dyDescent="0.25">
      <c r="A1469">
        <v>24000477</v>
      </c>
      <c r="B1469" t="s">
        <v>2646</v>
      </c>
      <c r="C1469" t="s">
        <v>2645</v>
      </c>
      <c r="D1469" t="s">
        <v>2645</v>
      </c>
      <c r="E1469" t="s">
        <v>2646</v>
      </c>
    </row>
    <row r="1470" spans="1:5" x14ac:dyDescent="0.25">
      <c r="A1470">
        <v>24000478</v>
      </c>
      <c r="B1470" t="s">
        <v>2648</v>
      </c>
      <c r="C1470" t="s">
        <v>2647</v>
      </c>
      <c r="D1470" t="s">
        <v>2647</v>
      </c>
      <c r="E1470" t="s">
        <v>2648</v>
      </c>
    </row>
    <row r="1471" spans="1:5" x14ac:dyDescent="0.25">
      <c r="A1471">
        <v>24000479</v>
      </c>
      <c r="B1471" t="s">
        <v>2649</v>
      </c>
      <c r="C1471" t="s">
        <v>2291</v>
      </c>
      <c r="D1471" t="s">
        <v>2291</v>
      </c>
      <c r="E1471" t="s">
        <v>2649</v>
      </c>
    </row>
    <row r="1472" spans="1:5" x14ac:dyDescent="0.25">
      <c r="A1472">
        <v>24000480</v>
      </c>
      <c r="B1472" t="s">
        <v>1858</v>
      </c>
      <c r="C1472" t="s">
        <v>1858</v>
      </c>
      <c r="D1472" t="s">
        <v>1858</v>
      </c>
      <c r="E1472" t="s">
        <v>1858</v>
      </c>
    </row>
    <row r="1473" spans="1:5" x14ac:dyDescent="0.25">
      <c r="A1473">
        <v>24000481</v>
      </c>
      <c r="B1473" t="s">
        <v>2651</v>
      </c>
      <c r="C1473" t="s">
        <v>2650</v>
      </c>
      <c r="D1473" t="s">
        <v>2650</v>
      </c>
      <c r="E1473" t="s">
        <v>2651</v>
      </c>
    </row>
    <row r="1474" spans="1:5" x14ac:dyDescent="0.25">
      <c r="A1474">
        <v>24000482</v>
      </c>
      <c r="B1474" t="s">
        <v>2653</v>
      </c>
      <c r="C1474" t="s">
        <v>2652</v>
      </c>
      <c r="D1474" t="s">
        <v>2652</v>
      </c>
      <c r="E1474" t="s">
        <v>2653</v>
      </c>
    </row>
    <row r="1475" spans="1:5" x14ac:dyDescent="0.25">
      <c r="A1475">
        <v>24000483</v>
      </c>
      <c r="B1475" t="s">
        <v>2655</v>
      </c>
      <c r="C1475" t="s">
        <v>2654</v>
      </c>
      <c r="D1475" t="s">
        <v>2654</v>
      </c>
      <c r="E1475" t="s">
        <v>2655</v>
      </c>
    </row>
    <row r="1476" spans="1:5" x14ac:dyDescent="0.25">
      <c r="A1476">
        <v>24000484</v>
      </c>
      <c r="B1476" t="s">
        <v>2657</v>
      </c>
      <c r="C1476" t="s">
        <v>2656</v>
      </c>
      <c r="D1476" t="s">
        <v>2656</v>
      </c>
      <c r="E1476" t="s">
        <v>2657</v>
      </c>
    </row>
    <row r="1477" spans="1:5" x14ac:dyDescent="0.25">
      <c r="A1477">
        <v>24000485</v>
      </c>
      <c r="B1477" t="s">
        <v>2659</v>
      </c>
      <c r="C1477" t="s">
        <v>2658</v>
      </c>
      <c r="D1477" t="s">
        <v>2658</v>
      </c>
      <c r="E1477" t="s">
        <v>2659</v>
      </c>
    </row>
    <row r="1478" spans="1:5" x14ac:dyDescent="0.25">
      <c r="A1478">
        <v>24000486</v>
      </c>
      <c r="B1478" t="s">
        <v>2661</v>
      </c>
      <c r="C1478" t="s">
        <v>2660</v>
      </c>
      <c r="D1478" t="s">
        <v>2660</v>
      </c>
      <c r="E1478" t="s">
        <v>2661</v>
      </c>
    </row>
    <row r="1479" spans="1:5" x14ac:dyDescent="0.25">
      <c r="A1479">
        <v>24000487</v>
      </c>
      <c r="B1479" t="s">
        <v>2662</v>
      </c>
      <c r="C1479" t="s">
        <v>2662</v>
      </c>
      <c r="D1479" t="s">
        <v>2662</v>
      </c>
      <c r="E1479" t="s">
        <v>2662</v>
      </c>
    </row>
    <row r="1480" spans="1:5" x14ac:dyDescent="0.25">
      <c r="A1480">
        <v>24000488</v>
      </c>
      <c r="B1480" t="s">
        <v>2664</v>
      </c>
      <c r="C1480" t="s">
        <v>2663</v>
      </c>
      <c r="D1480" t="s">
        <v>2663</v>
      </c>
      <c r="E1480" t="s">
        <v>2664</v>
      </c>
    </row>
    <row r="1481" spans="1:5" x14ac:dyDescent="0.25">
      <c r="A1481">
        <v>24000489</v>
      </c>
      <c r="B1481" t="s">
        <v>2666</v>
      </c>
      <c r="C1481" t="s">
        <v>2665</v>
      </c>
      <c r="D1481" t="s">
        <v>2665</v>
      </c>
      <c r="E1481" t="s">
        <v>2666</v>
      </c>
    </row>
    <row r="1482" spans="1:5" x14ac:dyDescent="0.25">
      <c r="A1482">
        <v>24000490</v>
      </c>
      <c r="B1482" t="s">
        <v>2668</v>
      </c>
      <c r="C1482" t="s">
        <v>2667</v>
      </c>
      <c r="D1482" t="s">
        <v>2667</v>
      </c>
      <c r="E1482" t="s">
        <v>2668</v>
      </c>
    </row>
    <row r="1483" spans="1:5" x14ac:dyDescent="0.25">
      <c r="A1483">
        <v>24000491</v>
      </c>
      <c r="B1483" t="s">
        <v>2669</v>
      </c>
      <c r="C1483" t="s">
        <v>2669</v>
      </c>
      <c r="D1483" t="s">
        <v>2669</v>
      </c>
      <c r="E1483" t="s">
        <v>2669</v>
      </c>
    </row>
    <row r="1484" spans="1:5" x14ac:dyDescent="0.25">
      <c r="A1484">
        <v>24000492</v>
      </c>
      <c r="B1484" t="s">
        <v>2670</v>
      </c>
      <c r="C1484" t="s">
        <v>2670</v>
      </c>
      <c r="D1484" t="s">
        <v>2670</v>
      </c>
      <c r="E1484" t="s">
        <v>2670</v>
      </c>
    </row>
    <row r="1485" spans="1:5" x14ac:dyDescent="0.25">
      <c r="A1485">
        <v>24000493</v>
      </c>
      <c r="B1485" t="s">
        <v>2672</v>
      </c>
      <c r="C1485" t="s">
        <v>2671</v>
      </c>
      <c r="D1485" t="s">
        <v>2671</v>
      </c>
      <c r="E1485" t="s">
        <v>2672</v>
      </c>
    </row>
    <row r="1486" spans="1:5" x14ac:dyDescent="0.25">
      <c r="A1486">
        <v>24000494</v>
      </c>
      <c r="B1486" t="s">
        <v>2674</v>
      </c>
      <c r="C1486" t="s">
        <v>2673</v>
      </c>
      <c r="D1486" t="s">
        <v>2673</v>
      </c>
      <c r="E1486" t="s">
        <v>2674</v>
      </c>
    </row>
    <row r="1487" spans="1:5" x14ac:dyDescent="0.25">
      <c r="A1487">
        <v>24000495</v>
      </c>
      <c r="B1487" t="s">
        <v>1587</v>
      </c>
      <c r="C1487" t="s">
        <v>2675</v>
      </c>
      <c r="D1487" t="s">
        <v>2675</v>
      </c>
      <c r="E1487" t="s">
        <v>1587</v>
      </c>
    </row>
    <row r="1488" spans="1:5" x14ac:dyDescent="0.25">
      <c r="A1488">
        <v>24000497</v>
      </c>
      <c r="B1488" t="s">
        <v>2677</v>
      </c>
      <c r="C1488" t="s">
        <v>2676</v>
      </c>
      <c r="D1488" t="s">
        <v>2676</v>
      </c>
      <c r="E1488" t="s">
        <v>2677</v>
      </c>
    </row>
    <row r="1489" spans="1:5" x14ac:dyDescent="0.25">
      <c r="A1489">
        <v>24000498</v>
      </c>
      <c r="B1489" t="s">
        <v>2679</v>
      </c>
      <c r="C1489" t="s">
        <v>2678</v>
      </c>
      <c r="D1489" t="s">
        <v>2678</v>
      </c>
      <c r="E1489" t="s">
        <v>2679</v>
      </c>
    </row>
    <row r="1490" spans="1:5" x14ac:dyDescent="0.25">
      <c r="A1490">
        <v>24000499</v>
      </c>
      <c r="B1490" t="s">
        <v>2681</v>
      </c>
      <c r="C1490" t="s">
        <v>2680</v>
      </c>
      <c r="D1490" t="s">
        <v>2680</v>
      </c>
      <c r="E1490" t="s">
        <v>2681</v>
      </c>
    </row>
    <row r="1491" spans="1:5" x14ac:dyDescent="0.25">
      <c r="A1491">
        <v>24000538</v>
      </c>
      <c r="B1491" t="s">
        <v>2683</v>
      </c>
      <c r="C1491" t="s">
        <v>2682</v>
      </c>
      <c r="D1491" t="s">
        <v>2682</v>
      </c>
      <c r="E1491" t="s">
        <v>2683</v>
      </c>
    </row>
    <row r="1492" spans="1:5" x14ac:dyDescent="0.25">
      <c r="A1492">
        <v>24000539</v>
      </c>
      <c r="B1492" t="s">
        <v>2685</v>
      </c>
      <c r="C1492" t="s">
        <v>2684</v>
      </c>
      <c r="D1492" t="s">
        <v>2684</v>
      </c>
      <c r="E1492" t="s">
        <v>2685</v>
      </c>
    </row>
    <row r="1493" spans="1:5" x14ac:dyDescent="0.25">
      <c r="A1493">
        <v>24000540</v>
      </c>
      <c r="B1493" t="s">
        <v>2687</v>
      </c>
      <c r="C1493" t="s">
        <v>2686</v>
      </c>
      <c r="D1493" t="s">
        <v>2686</v>
      </c>
      <c r="E1493" t="s">
        <v>2687</v>
      </c>
    </row>
    <row r="1494" spans="1:5" x14ac:dyDescent="0.25">
      <c r="A1494">
        <v>24000541</v>
      </c>
      <c r="B1494" t="s">
        <v>2689</v>
      </c>
      <c r="C1494" t="s">
        <v>2688</v>
      </c>
      <c r="D1494" t="s">
        <v>2688</v>
      </c>
      <c r="E1494" t="s">
        <v>2689</v>
      </c>
    </row>
    <row r="1495" spans="1:5" x14ac:dyDescent="0.25">
      <c r="A1495">
        <v>24000542</v>
      </c>
      <c r="B1495" t="s">
        <v>2690</v>
      </c>
      <c r="C1495" t="s">
        <v>2001</v>
      </c>
      <c r="D1495" t="s">
        <v>2001</v>
      </c>
      <c r="E1495" t="s">
        <v>2690</v>
      </c>
    </row>
    <row r="1496" spans="1:5" x14ac:dyDescent="0.25">
      <c r="A1496">
        <v>24000543</v>
      </c>
      <c r="B1496" t="s">
        <v>2692</v>
      </c>
      <c r="C1496" t="s">
        <v>2691</v>
      </c>
      <c r="D1496" t="s">
        <v>2691</v>
      </c>
      <c r="E1496" t="s">
        <v>2692</v>
      </c>
    </row>
    <row r="1497" spans="1:5" x14ac:dyDescent="0.25">
      <c r="A1497">
        <v>24000544</v>
      </c>
      <c r="B1497" t="s">
        <v>2694</v>
      </c>
      <c r="C1497" t="s">
        <v>2693</v>
      </c>
      <c r="D1497" t="s">
        <v>2693</v>
      </c>
      <c r="E1497" t="s">
        <v>2694</v>
      </c>
    </row>
    <row r="1498" spans="1:5" x14ac:dyDescent="0.25">
      <c r="A1498">
        <v>24000545</v>
      </c>
      <c r="B1498" t="s">
        <v>2696</v>
      </c>
      <c r="C1498" t="s">
        <v>2695</v>
      </c>
      <c r="D1498" t="s">
        <v>2695</v>
      </c>
      <c r="E1498" t="s">
        <v>2696</v>
      </c>
    </row>
    <row r="1499" spans="1:5" x14ac:dyDescent="0.25">
      <c r="A1499">
        <v>24000546</v>
      </c>
      <c r="B1499" t="s">
        <v>2698</v>
      </c>
      <c r="C1499" t="s">
        <v>2697</v>
      </c>
      <c r="D1499" t="s">
        <v>2697</v>
      </c>
      <c r="E1499" t="s">
        <v>2698</v>
      </c>
    </row>
    <row r="1500" spans="1:5" x14ac:dyDescent="0.25">
      <c r="A1500">
        <v>24000547</v>
      </c>
      <c r="B1500" t="s">
        <v>2700</v>
      </c>
      <c r="C1500" t="s">
        <v>2699</v>
      </c>
      <c r="D1500" t="s">
        <v>2699</v>
      </c>
      <c r="E1500" t="s">
        <v>2700</v>
      </c>
    </row>
    <row r="1501" spans="1:5" x14ac:dyDescent="0.25">
      <c r="A1501">
        <v>24000548</v>
      </c>
      <c r="B1501" t="s">
        <v>2701</v>
      </c>
      <c r="E1501" t="s">
        <v>2701</v>
      </c>
    </row>
    <row r="1502" spans="1:5" x14ac:dyDescent="0.25">
      <c r="A1502">
        <v>24000549</v>
      </c>
      <c r="B1502" t="s">
        <v>2703</v>
      </c>
      <c r="C1502" t="s">
        <v>2702</v>
      </c>
      <c r="D1502" t="s">
        <v>2702</v>
      </c>
      <c r="E1502" t="s">
        <v>2703</v>
      </c>
    </row>
    <row r="1503" spans="1:5" x14ac:dyDescent="0.25">
      <c r="A1503">
        <v>24000550</v>
      </c>
      <c r="B1503" t="s">
        <v>2704</v>
      </c>
      <c r="C1503" t="s">
        <v>2684</v>
      </c>
      <c r="D1503" t="s">
        <v>2684</v>
      </c>
      <c r="E1503" t="s">
        <v>2704</v>
      </c>
    </row>
    <row r="1504" spans="1:5" x14ac:dyDescent="0.25">
      <c r="A1504">
        <v>24000551</v>
      </c>
      <c r="B1504" t="s">
        <v>2706</v>
      </c>
      <c r="C1504" t="s">
        <v>2705</v>
      </c>
      <c r="D1504" t="s">
        <v>2705</v>
      </c>
      <c r="E1504" t="s">
        <v>2706</v>
      </c>
    </row>
    <row r="1505" spans="1:5" x14ac:dyDescent="0.25">
      <c r="A1505">
        <v>24000552</v>
      </c>
      <c r="B1505" t="s">
        <v>2707</v>
      </c>
      <c r="C1505" t="s">
        <v>2705</v>
      </c>
      <c r="D1505" t="s">
        <v>2705</v>
      </c>
      <c r="E1505" t="s">
        <v>2707</v>
      </c>
    </row>
    <row r="1506" spans="1:5" x14ac:dyDescent="0.25">
      <c r="A1506">
        <v>24000553</v>
      </c>
      <c r="B1506" t="s">
        <v>2709</v>
      </c>
      <c r="C1506" t="s">
        <v>2708</v>
      </c>
      <c r="D1506" t="s">
        <v>2708</v>
      </c>
      <c r="E1506" t="s">
        <v>2709</v>
      </c>
    </row>
    <row r="1507" spans="1:5" x14ac:dyDescent="0.25">
      <c r="A1507">
        <v>24000554</v>
      </c>
      <c r="B1507" t="s">
        <v>2711</v>
      </c>
      <c r="C1507" t="s">
        <v>2710</v>
      </c>
      <c r="D1507" t="s">
        <v>2710</v>
      </c>
      <c r="E1507" t="s">
        <v>2711</v>
      </c>
    </row>
    <row r="1508" spans="1:5" x14ac:dyDescent="0.25">
      <c r="A1508">
        <v>24000555</v>
      </c>
      <c r="B1508" t="s">
        <v>2713</v>
      </c>
      <c r="C1508" t="s">
        <v>2712</v>
      </c>
      <c r="D1508" t="s">
        <v>2712</v>
      </c>
      <c r="E1508" t="s">
        <v>2713</v>
      </c>
    </row>
    <row r="1509" spans="1:5" x14ac:dyDescent="0.25">
      <c r="A1509">
        <v>24000556</v>
      </c>
      <c r="B1509" t="s">
        <v>2692</v>
      </c>
      <c r="C1509" t="s">
        <v>2691</v>
      </c>
      <c r="D1509" t="s">
        <v>2691</v>
      </c>
      <c r="E1509" t="s">
        <v>2692</v>
      </c>
    </row>
    <row r="1510" spans="1:5" x14ac:dyDescent="0.25">
      <c r="A1510">
        <v>24000557</v>
      </c>
      <c r="B1510" t="s">
        <v>2714</v>
      </c>
      <c r="C1510" t="s">
        <v>2714</v>
      </c>
      <c r="D1510" t="s">
        <v>2714</v>
      </c>
      <c r="E1510" t="s">
        <v>2714</v>
      </c>
    </row>
    <row r="1511" spans="1:5" x14ac:dyDescent="0.25">
      <c r="A1511">
        <v>24000558</v>
      </c>
      <c r="B1511" t="s">
        <v>2715</v>
      </c>
      <c r="C1511" t="s">
        <v>2684</v>
      </c>
      <c r="D1511" t="s">
        <v>2684</v>
      </c>
      <c r="E1511" t="s">
        <v>2715</v>
      </c>
    </row>
    <row r="1512" spans="1:5" x14ac:dyDescent="0.25">
      <c r="A1512">
        <v>24000559</v>
      </c>
      <c r="B1512" t="s">
        <v>2716</v>
      </c>
      <c r="C1512" t="s">
        <v>2716</v>
      </c>
      <c r="D1512" t="s">
        <v>2716</v>
      </c>
      <c r="E1512" t="s">
        <v>2716</v>
      </c>
    </row>
    <row r="1513" spans="1:5" x14ac:dyDescent="0.25">
      <c r="A1513">
        <v>24000560</v>
      </c>
      <c r="B1513" t="s">
        <v>2717</v>
      </c>
      <c r="C1513" t="s">
        <v>2717</v>
      </c>
      <c r="D1513" t="s">
        <v>2717</v>
      </c>
      <c r="E1513" t="s">
        <v>2717</v>
      </c>
    </row>
    <row r="1514" spans="1:5" x14ac:dyDescent="0.25">
      <c r="A1514">
        <v>24000561</v>
      </c>
      <c r="B1514" t="s">
        <v>2718</v>
      </c>
      <c r="C1514" t="s">
        <v>2718</v>
      </c>
      <c r="D1514" t="s">
        <v>2718</v>
      </c>
      <c r="E1514" t="s">
        <v>2718</v>
      </c>
    </row>
    <row r="1515" spans="1:5" x14ac:dyDescent="0.25">
      <c r="A1515">
        <v>24000562</v>
      </c>
      <c r="B1515" t="s">
        <v>2719</v>
      </c>
      <c r="C1515" t="s">
        <v>2719</v>
      </c>
      <c r="D1515" t="s">
        <v>2719</v>
      </c>
      <c r="E1515" t="s">
        <v>2719</v>
      </c>
    </row>
    <row r="1516" spans="1:5" x14ac:dyDescent="0.25">
      <c r="A1516">
        <v>24000563</v>
      </c>
      <c r="B1516" t="s">
        <v>2720</v>
      </c>
      <c r="C1516" t="s">
        <v>2720</v>
      </c>
      <c r="D1516" t="s">
        <v>2720</v>
      </c>
      <c r="E1516" t="s">
        <v>2720</v>
      </c>
    </row>
    <row r="1517" spans="1:5" x14ac:dyDescent="0.25">
      <c r="A1517">
        <v>24000564</v>
      </c>
      <c r="B1517" t="s">
        <v>2721</v>
      </c>
      <c r="C1517" t="s">
        <v>2721</v>
      </c>
      <c r="D1517" t="s">
        <v>2721</v>
      </c>
      <c r="E1517" t="s">
        <v>2721</v>
      </c>
    </row>
    <row r="1518" spans="1:5" x14ac:dyDescent="0.25">
      <c r="A1518">
        <v>24000565</v>
      </c>
      <c r="B1518" t="s">
        <v>2722</v>
      </c>
      <c r="C1518" t="s">
        <v>2722</v>
      </c>
      <c r="D1518" t="s">
        <v>2722</v>
      </c>
      <c r="E1518" t="s">
        <v>2722</v>
      </c>
    </row>
    <row r="1519" spans="1:5" x14ac:dyDescent="0.25">
      <c r="A1519">
        <v>24000566</v>
      </c>
      <c r="B1519" t="s">
        <v>2723</v>
      </c>
      <c r="C1519" t="s">
        <v>2723</v>
      </c>
      <c r="D1519" t="s">
        <v>2723</v>
      </c>
      <c r="E1519" t="s">
        <v>2723</v>
      </c>
    </row>
    <row r="1520" spans="1:5" x14ac:dyDescent="0.25">
      <c r="A1520">
        <v>24000567</v>
      </c>
      <c r="B1520" t="s">
        <v>2724</v>
      </c>
      <c r="C1520" t="s">
        <v>2724</v>
      </c>
      <c r="D1520" t="s">
        <v>2724</v>
      </c>
      <c r="E1520" t="s">
        <v>2724</v>
      </c>
    </row>
    <row r="1521" spans="1:5" x14ac:dyDescent="0.25">
      <c r="A1521">
        <v>24000568</v>
      </c>
      <c r="B1521" t="s">
        <v>2725</v>
      </c>
      <c r="C1521" t="s">
        <v>2725</v>
      </c>
      <c r="D1521" t="s">
        <v>2725</v>
      </c>
      <c r="E1521" t="s">
        <v>2725</v>
      </c>
    </row>
    <row r="1522" spans="1:5" x14ac:dyDescent="0.25">
      <c r="A1522">
        <v>24000569</v>
      </c>
      <c r="B1522" t="s">
        <v>2726</v>
      </c>
      <c r="C1522" t="s">
        <v>2726</v>
      </c>
      <c r="D1522" t="s">
        <v>2726</v>
      </c>
      <c r="E1522" t="s">
        <v>2726</v>
      </c>
    </row>
    <row r="1523" spans="1:5" x14ac:dyDescent="0.25">
      <c r="A1523">
        <v>24000570</v>
      </c>
      <c r="B1523" t="s">
        <v>15346</v>
      </c>
      <c r="C1523" t="s">
        <v>15347</v>
      </c>
      <c r="D1523" t="s">
        <v>15347</v>
      </c>
      <c r="E1523" t="s">
        <v>15346</v>
      </c>
    </row>
    <row r="1524" spans="1:5" x14ac:dyDescent="0.25">
      <c r="A1524">
        <v>24000571</v>
      </c>
      <c r="B1524" t="s">
        <v>2727</v>
      </c>
      <c r="C1524" t="s">
        <v>2727</v>
      </c>
      <c r="D1524" t="s">
        <v>2727</v>
      </c>
      <c r="E1524" t="s">
        <v>2727</v>
      </c>
    </row>
    <row r="1525" spans="1:5" x14ac:dyDescent="0.25">
      <c r="A1525">
        <v>24000572</v>
      </c>
      <c r="B1525" t="s">
        <v>2728</v>
      </c>
      <c r="C1525" t="s">
        <v>2728</v>
      </c>
      <c r="D1525" t="s">
        <v>2728</v>
      </c>
      <c r="E1525" t="s">
        <v>2728</v>
      </c>
    </row>
    <row r="1526" spans="1:5" x14ac:dyDescent="0.25">
      <c r="A1526">
        <v>24000573</v>
      </c>
      <c r="B1526" t="s">
        <v>2730</v>
      </c>
      <c r="C1526" t="s">
        <v>2729</v>
      </c>
      <c r="D1526" t="s">
        <v>2729</v>
      </c>
      <c r="E1526" t="s">
        <v>2730</v>
      </c>
    </row>
    <row r="1527" spans="1:5" x14ac:dyDescent="0.25">
      <c r="A1527">
        <v>24000574</v>
      </c>
      <c r="B1527" t="s">
        <v>2732</v>
      </c>
      <c r="C1527" t="s">
        <v>2731</v>
      </c>
      <c r="D1527" t="s">
        <v>2731</v>
      </c>
      <c r="E1527" t="s">
        <v>2732</v>
      </c>
    </row>
    <row r="1528" spans="1:5" x14ac:dyDescent="0.25">
      <c r="A1528">
        <v>24000575</v>
      </c>
      <c r="B1528" t="s">
        <v>15348</v>
      </c>
      <c r="C1528" t="s">
        <v>2733</v>
      </c>
      <c r="D1528" t="s">
        <v>2733</v>
      </c>
      <c r="E1528" t="s">
        <v>15348</v>
      </c>
    </row>
    <row r="1529" spans="1:5" x14ac:dyDescent="0.25">
      <c r="A1529">
        <v>24000576</v>
      </c>
      <c r="B1529" t="s">
        <v>2735</v>
      </c>
      <c r="C1529" t="s">
        <v>2734</v>
      </c>
      <c r="D1529" t="s">
        <v>2734</v>
      </c>
      <c r="E1529" t="s">
        <v>2735</v>
      </c>
    </row>
    <row r="1530" spans="1:5" x14ac:dyDescent="0.25">
      <c r="A1530">
        <v>24000577</v>
      </c>
      <c r="B1530" t="s">
        <v>2736</v>
      </c>
      <c r="C1530" t="s">
        <v>2312</v>
      </c>
      <c r="D1530" t="s">
        <v>2312</v>
      </c>
      <c r="E1530" t="s">
        <v>2736</v>
      </c>
    </row>
    <row r="1531" spans="1:5" x14ac:dyDescent="0.25">
      <c r="A1531">
        <v>24000578</v>
      </c>
      <c r="B1531" t="s">
        <v>2737</v>
      </c>
      <c r="C1531" t="s">
        <v>2518</v>
      </c>
      <c r="D1531" t="s">
        <v>2518</v>
      </c>
      <c r="E1531" t="s">
        <v>2737</v>
      </c>
    </row>
    <row r="1532" spans="1:5" x14ac:dyDescent="0.25">
      <c r="A1532">
        <v>24000579</v>
      </c>
      <c r="B1532" t="s">
        <v>2739</v>
      </c>
      <c r="C1532" t="s">
        <v>2738</v>
      </c>
      <c r="D1532" t="s">
        <v>2738</v>
      </c>
      <c r="E1532" t="s">
        <v>2739</v>
      </c>
    </row>
    <row r="1533" spans="1:5" x14ac:dyDescent="0.25">
      <c r="A1533">
        <v>24000580</v>
      </c>
      <c r="B1533" t="s">
        <v>2741</v>
      </c>
      <c r="C1533" t="s">
        <v>2740</v>
      </c>
      <c r="D1533" t="s">
        <v>2740</v>
      </c>
      <c r="E1533" t="s">
        <v>2741</v>
      </c>
    </row>
    <row r="1534" spans="1:5" x14ac:dyDescent="0.25">
      <c r="A1534">
        <v>24000581</v>
      </c>
      <c r="B1534" t="s">
        <v>2743</v>
      </c>
      <c r="C1534" t="s">
        <v>2742</v>
      </c>
      <c r="D1534" t="s">
        <v>2742</v>
      </c>
      <c r="E1534" t="s">
        <v>2743</v>
      </c>
    </row>
    <row r="1535" spans="1:5" x14ac:dyDescent="0.25">
      <c r="A1535">
        <v>24000582</v>
      </c>
      <c r="B1535" t="s">
        <v>2745</v>
      </c>
      <c r="C1535" t="s">
        <v>2744</v>
      </c>
      <c r="D1535" t="s">
        <v>2744</v>
      </c>
      <c r="E1535" t="s">
        <v>2745</v>
      </c>
    </row>
    <row r="1536" spans="1:5" x14ac:dyDescent="0.25">
      <c r="A1536">
        <v>24000583</v>
      </c>
      <c r="B1536" t="s">
        <v>2747</v>
      </c>
      <c r="C1536" t="s">
        <v>2746</v>
      </c>
      <c r="D1536" t="s">
        <v>2746</v>
      </c>
      <c r="E1536" t="s">
        <v>2747</v>
      </c>
    </row>
    <row r="1537" spans="1:5" x14ac:dyDescent="0.25">
      <c r="A1537">
        <v>24000584</v>
      </c>
      <c r="B1537" t="s">
        <v>2749</v>
      </c>
      <c r="C1537" t="s">
        <v>2748</v>
      </c>
      <c r="D1537" t="s">
        <v>2748</v>
      </c>
      <c r="E1537" t="s">
        <v>2749</v>
      </c>
    </row>
    <row r="1538" spans="1:5" x14ac:dyDescent="0.25">
      <c r="A1538">
        <v>24000585</v>
      </c>
      <c r="B1538" t="s">
        <v>2751</v>
      </c>
      <c r="C1538" t="s">
        <v>2750</v>
      </c>
      <c r="D1538" t="s">
        <v>2750</v>
      </c>
      <c r="E1538" t="s">
        <v>2751</v>
      </c>
    </row>
    <row r="1539" spans="1:5" x14ac:dyDescent="0.25">
      <c r="A1539">
        <v>24000586</v>
      </c>
      <c r="B1539" t="s">
        <v>2752</v>
      </c>
      <c r="C1539" t="s">
        <v>2426</v>
      </c>
      <c r="D1539" t="s">
        <v>2426</v>
      </c>
      <c r="E1539" t="s">
        <v>2752</v>
      </c>
    </row>
    <row r="1540" spans="1:5" x14ac:dyDescent="0.25">
      <c r="A1540">
        <v>24000587</v>
      </c>
      <c r="B1540" t="s">
        <v>2753</v>
      </c>
      <c r="C1540" t="s">
        <v>2205</v>
      </c>
      <c r="D1540" t="s">
        <v>2205</v>
      </c>
      <c r="E1540" t="s">
        <v>2753</v>
      </c>
    </row>
    <row r="1541" spans="1:5" x14ac:dyDescent="0.25">
      <c r="A1541">
        <v>24000588</v>
      </c>
      <c r="B1541" t="s">
        <v>2754</v>
      </c>
      <c r="C1541" t="s">
        <v>2291</v>
      </c>
      <c r="D1541" t="s">
        <v>2291</v>
      </c>
      <c r="E1541" t="s">
        <v>2754</v>
      </c>
    </row>
    <row r="1542" spans="1:5" x14ac:dyDescent="0.25">
      <c r="A1542">
        <v>24000589</v>
      </c>
      <c r="B1542" t="s">
        <v>2755</v>
      </c>
      <c r="C1542" t="s">
        <v>1858</v>
      </c>
      <c r="D1542" t="s">
        <v>1858</v>
      </c>
      <c r="E1542" t="s">
        <v>2755</v>
      </c>
    </row>
    <row r="1543" spans="1:5" x14ac:dyDescent="0.25">
      <c r="A1543">
        <v>24000591</v>
      </c>
      <c r="B1543" t="s">
        <v>2756</v>
      </c>
      <c r="C1543" t="s">
        <v>2312</v>
      </c>
      <c r="D1543" t="s">
        <v>2312</v>
      </c>
      <c r="E1543" t="s">
        <v>2756</v>
      </c>
    </row>
    <row r="1544" spans="1:5" x14ac:dyDescent="0.25">
      <c r="A1544">
        <v>24000592</v>
      </c>
      <c r="B1544" t="s">
        <v>2758</v>
      </c>
      <c r="C1544" t="s">
        <v>2757</v>
      </c>
      <c r="D1544" t="s">
        <v>2757</v>
      </c>
      <c r="E1544" t="s">
        <v>2758</v>
      </c>
    </row>
    <row r="1545" spans="1:5" x14ac:dyDescent="0.25">
      <c r="A1545">
        <v>24000593</v>
      </c>
      <c r="B1545" t="s">
        <v>2760</v>
      </c>
      <c r="C1545" t="s">
        <v>2759</v>
      </c>
      <c r="D1545" t="s">
        <v>2759</v>
      </c>
      <c r="E1545" t="s">
        <v>2760</v>
      </c>
    </row>
    <row r="1546" spans="1:5" x14ac:dyDescent="0.25">
      <c r="A1546">
        <v>24000594</v>
      </c>
      <c r="B1546" t="s">
        <v>2762</v>
      </c>
      <c r="C1546" t="s">
        <v>2761</v>
      </c>
      <c r="D1546" t="s">
        <v>2761</v>
      </c>
      <c r="E1546" t="s">
        <v>2762</v>
      </c>
    </row>
    <row r="1547" spans="1:5" x14ac:dyDescent="0.25">
      <c r="A1547">
        <v>24000595</v>
      </c>
      <c r="B1547" t="s">
        <v>2764</v>
      </c>
      <c r="C1547" t="s">
        <v>2763</v>
      </c>
      <c r="D1547" t="s">
        <v>2763</v>
      </c>
      <c r="E1547" t="s">
        <v>2764</v>
      </c>
    </row>
    <row r="1548" spans="1:5" x14ac:dyDescent="0.25">
      <c r="A1548">
        <v>24000596</v>
      </c>
      <c r="B1548" t="s">
        <v>2525</v>
      </c>
      <c r="C1548" t="s">
        <v>15349</v>
      </c>
      <c r="D1548" t="s">
        <v>15349</v>
      </c>
      <c r="E1548" t="s">
        <v>2525</v>
      </c>
    </row>
    <row r="1549" spans="1:5" x14ac:dyDescent="0.25">
      <c r="A1549">
        <v>24000597</v>
      </c>
      <c r="B1549" t="s">
        <v>2765</v>
      </c>
      <c r="C1549" t="s">
        <v>2765</v>
      </c>
      <c r="D1549" t="s">
        <v>2765</v>
      </c>
      <c r="E1549" t="s">
        <v>2765</v>
      </c>
    </row>
    <row r="1550" spans="1:5" x14ac:dyDescent="0.25">
      <c r="A1550">
        <v>24000598</v>
      </c>
      <c r="B1550" t="s">
        <v>2704</v>
      </c>
      <c r="C1550" t="s">
        <v>2684</v>
      </c>
      <c r="D1550" t="s">
        <v>2684</v>
      </c>
      <c r="E1550" t="s">
        <v>2704</v>
      </c>
    </row>
    <row r="1551" spans="1:5" x14ac:dyDescent="0.25">
      <c r="A1551">
        <v>24000599</v>
      </c>
      <c r="B1551" t="s">
        <v>289</v>
      </c>
      <c r="C1551" t="s">
        <v>289</v>
      </c>
      <c r="D1551" t="s">
        <v>289</v>
      </c>
      <c r="E1551" t="s">
        <v>289</v>
      </c>
    </row>
    <row r="1552" spans="1:5" x14ac:dyDescent="0.25">
      <c r="A1552">
        <v>24000600</v>
      </c>
      <c r="B1552" t="s">
        <v>1589</v>
      </c>
      <c r="C1552" t="s">
        <v>1589</v>
      </c>
      <c r="D1552" t="s">
        <v>1589</v>
      </c>
      <c r="E1552" t="s">
        <v>1589</v>
      </c>
    </row>
    <row r="1553" spans="1:5" x14ac:dyDescent="0.25">
      <c r="A1553">
        <v>24000601</v>
      </c>
      <c r="B1553" t="s">
        <v>1590</v>
      </c>
      <c r="C1553" t="s">
        <v>1590</v>
      </c>
      <c r="D1553" t="s">
        <v>1590</v>
      </c>
      <c r="E1553" t="s">
        <v>1590</v>
      </c>
    </row>
    <row r="1554" spans="1:5" x14ac:dyDescent="0.25">
      <c r="A1554">
        <v>24000602</v>
      </c>
      <c r="B1554" t="s">
        <v>2726</v>
      </c>
      <c r="C1554" t="s">
        <v>2726</v>
      </c>
      <c r="D1554" t="s">
        <v>2726</v>
      </c>
      <c r="E1554" t="s">
        <v>2726</v>
      </c>
    </row>
    <row r="1555" spans="1:5" x14ac:dyDescent="0.25">
      <c r="A1555">
        <v>24000603</v>
      </c>
      <c r="B1555" t="s">
        <v>2766</v>
      </c>
      <c r="C1555" t="s">
        <v>2766</v>
      </c>
      <c r="D1555" t="s">
        <v>2766</v>
      </c>
      <c r="E1555" t="s">
        <v>2766</v>
      </c>
    </row>
    <row r="1556" spans="1:5" x14ac:dyDescent="0.25">
      <c r="A1556">
        <v>24000604</v>
      </c>
      <c r="B1556" t="s">
        <v>2768</v>
      </c>
      <c r="C1556" t="s">
        <v>2767</v>
      </c>
      <c r="D1556" t="s">
        <v>2767</v>
      </c>
      <c r="E1556" t="s">
        <v>2768</v>
      </c>
    </row>
    <row r="1557" spans="1:5" x14ac:dyDescent="0.25">
      <c r="A1557">
        <v>24000605</v>
      </c>
      <c r="B1557" t="s">
        <v>15350</v>
      </c>
      <c r="C1557" t="s">
        <v>15350</v>
      </c>
      <c r="D1557" t="s">
        <v>15350</v>
      </c>
      <c r="E1557" t="s">
        <v>15350</v>
      </c>
    </row>
    <row r="1558" spans="1:5" x14ac:dyDescent="0.25">
      <c r="A1558">
        <v>24000606</v>
      </c>
      <c r="B1558" t="s">
        <v>2758</v>
      </c>
      <c r="C1558" t="s">
        <v>2769</v>
      </c>
      <c r="D1558" t="s">
        <v>2769</v>
      </c>
      <c r="E1558" t="s">
        <v>2758</v>
      </c>
    </row>
    <row r="1559" spans="1:5" x14ac:dyDescent="0.25">
      <c r="A1559">
        <v>24000607</v>
      </c>
      <c r="B1559" t="s">
        <v>2771</v>
      </c>
      <c r="C1559" t="s">
        <v>2770</v>
      </c>
      <c r="D1559" t="s">
        <v>2770</v>
      </c>
      <c r="E1559" t="s">
        <v>2771</v>
      </c>
    </row>
    <row r="1560" spans="1:5" x14ac:dyDescent="0.25">
      <c r="A1560">
        <v>24000608</v>
      </c>
      <c r="B1560" t="s">
        <v>2773</v>
      </c>
      <c r="C1560" t="s">
        <v>2772</v>
      </c>
      <c r="D1560" t="s">
        <v>2772</v>
      </c>
      <c r="E1560" t="s">
        <v>2773</v>
      </c>
    </row>
    <row r="1561" spans="1:5" x14ac:dyDescent="0.25">
      <c r="A1561">
        <v>24000609</v>
      </c>
      <c r="B1561" t="s">
        <v>2775</v>
      </c>
      <c r="C1561" t="s">
        <v>2774</v>
      </c>
      <c r="D1561" t="s">
        <v>2774</v>
      </c>
      <c r="E1561" t="s">
        <v>2775</v>
      </c>
    </row>
    <row r="1562" spans="1:5" x14ac:dyDescent="0.25">
      <c r="A1562">
        <v>24000610</v>
      </c>
      <c r="B1562" t="s">
        <v>2419</v>
      </c>
      <c r="C1562" t="s">
        <v>2776</v>
      </c>
      <c r="D1562" t="s">
        <v>2776</v>
      </c>
      <c r="E1562" t="s">
        <v>2419</v>
      </c>
    </row>
    <row r="1563" spans="1:5" x14ac:dyDescent="0.25">
      <c r="A1563">
        <v>24000611</v>
      </c>
      <c r="B1563" t="s">
        <v>2421</v>
      </c>
      <c r="C1563" t="s">
        <v>2777</v>
      </c>
      <c r="D1563" t="s">
        <v>2777</v>
      </c>
      <c r="E1563" t="s">
        <v>2421</v>
      </c>
    </row>
    <row r="1564" spans="1:5" x14ac:dyDescent="0.25">
      <c r="A1564">
        <v>24000612</v>
      </c>
      <c r="B1564" t="s">
        <v>2779</v>
      </c>
      <c r="C1564" t="s">
        <v>2778</v>
      </c>
      <c r="D1564" t="s">
        <v>2778</v>
      </c>
      <c r="E1564" t="s">
        <v>2779</v>
      </c>
    </row>
    <row r="1565" spans="1:5" x14ac:dyDescent="0.25">
      <c r="A1565">
        <v>24000613</v>
      </c>
      <c r="B1565" t="s">
        <v>2781</v>
      </c>
      <c r="C1565" t="s">
        <v>2780</v>
      </c>
      <c r="D1565" t="s">
        <v>2780</v>
      </c>
      <c r="E1565" t="s">
        <v>2781</v>
      </c>
    </row>
    <row r="1566" spans="1:5" x14ac:dyDescent="0.25">
      <c r="A1566">
        <v>24000614</v>
      </c>
      <c r="B1566" t="s">
        <v>2783</v>
      </c>
      <c r="C1566" t="s">
        <v>2782</v>
      </c>
      <c r="D1566" t="s">
        <v>2782</v>
      </c>
      <c r="E1566" t="s">
        <v>2783</v>
      </c>
    </row>
    <row r="1567" spans="1:5" x14ac:dyDescent="0.25">
      <c r="A1567">
        <v>24000615</v>
      </c>
      <c r="B1567" t="s">
        <v>2784</v>
      </c>
      <c r="E1567" t="s">
        <v>2784</v>
      </c>
    </row>
    <row r="1568" spans="1:5" x14ac:dyDescent="0.25">
      <c r="A1568">
        <v>24000616</v>
      </c>
      <c r="B1568" t="s">
        <v>2786</v>
      </c>
      <c r="C1568" t="s">
        <v>2785</v>
      </c>
      <c r="D1568" t="s">
        <v>2785</v>
      </c>
      <c r="E1568" t="s">
        <v>2786</v>
      </c>
    </row>
    <row r="1569" spans="1:5" x14ac:dyDescent="0.25">
      <c r="A1569">
        <v>24000617</v>
      </c>
      <c r="B1569" t="s">
        <v>2787</v>
      </c>
      <c r="C1569" t="s">
        <v>2443</v>
      </c>
      <c r="D1569" t="s">
        <v>2443</v>
      </c>
      <c r="E1569" t="s">
        <v>2787</v>
      </c>
    </row>
    <row r="1570" spans="1:5" x14ac:dyDescent="0.25">
      <c r="A1570">
        <v>24000618</v>
      </c>
      <c r="B1570" t="s">
        <v>2789</v>
      </c>
      <c r="C1570" t="s">
        <v>2788</v>
      </c>
      <c r="D1570" t="s">
        <v>2788</v>
      </c>
      <c r="E1570" t="s">
        <v>2789</v>
      </c>
    </row>
    <row r="1571" spans="1:5" x14ac:dyDescent="0.25">
      <c r="A1571">
        <v>24000619</v>
      </c>
      <c r="B1571" t="s">
        <v>2791</v>
      </c>
      <c r="C1571" t="s">
        <v>2790</v>
      </c>
      <c r="D1571" t="s">
        <v>2790</v>
      </c>
      <c r="E1571" t="s">
        <v>2791</v>
      </c>
    </row>
    <row r="1572" spans="1:5" x14ac:dyDescent="0.25">
      <c r="A1572">
        <v>24000620</v>
      </c>
      <c r="B1572" t="s">
        <v>2793</v>
      </c>
      <c r="C1572" t="s">
        <v>2792</v>
      </c>
      <c r="D1572" t="s">
        <v>2792</v>
      </c>
      <c r="E1572" t="s">
        <v>2793</v>
      </c>
    </row>
    <row r="1573" spans="1:5" x14ac:dyDescent="0.25">
      <c r="A1573">
        <v>24000621</v>
      </c>
      <c r="B1573" t="s">
        <v>2794</v>
      </c>
      <c r="C1573" t="s">
        <v>15351</v>
      </c>
      <c r="D1573" t="s">
        <v>15351</v>
      </c>
      <c r="E1573" t="s">
        <v>2794</v>
      </c>
    </row>
    <row r="1574" spans="1:5" x14ac:dyDescent="0.25">
      <c r="A1574">
        <v>24000622</v>
      </c>
      <c r="B1574" t="s">
        <v>2796</v>
      </c>
      <c r="C1574" t="s">
        <v>2795</v>
      </c>
      <c r="D1574" t="s">
        <v>2795</v>
      </c>
      <c r="E1574" t="s">
        <v>2796</v>
      </c>
    </row>
    <row r="1575" spans="1:5" x14ac:dyDescent="0.25">
      <c r="A1575">
        <v>24000623</v>
      </c>
      <c r="B1575" t="s">
        <v>2797</v>
      </c>
      <c r="C1575" t="s">
        <v>15352</v>
      </c>
      <c r="D1575" t="s">
        <v>15352</v>
      </c>
      <c r="E1575" t="s">
        <v>2797</v>
      </c>
    </row>
    <row r="1576" spans="1:5" x14ac:dyDescent="0.25">
      <c r="A1576">
        <v>24000624</v>
      </c>
      <c r="B1576" t="s">
        <v>2798</v>
      </c>
      <c r="E1576" t="s">
        <v>2798</v>
      </c>
    </row>
    <row r="1577" spans="1:5" x14ac:dyDescent="0.25">
      <c r="A1577">
        <v>24000625</v>
      </c>
      <c r="B1577" t="s">
        <v>2799</v>
      </c>
      <c r="E1577" t="s">
        <v>2799</v>
      </c>
    </row>
    <row r="1578" spans="1:5" x14ac:dyDescent="0.25">
      <c r="A1578">
        <v>24000626</v>
      </c>
      <c r="B1578" t="s">
        <v>2801</v>
      </c>
      <c r="C1578" t="s">
        <v>2800</v>
      </c>
      <c r="D1578" t="s">
        <v>2800</v>
      </c>
      <c r="E1578" t="s">
        <v>2801</v>
      </c>
    </row>
    <row r="1579" spans="1:5" x14ac:dyDescent="0.25">
      <c r="A1579">
        <v>24000627</v>
      </c>
      <c r="B1579" t="s">
        <v>2803</v>
      </c>
      <c r="C1579" t="s">
        <v>2802</v>
      </c>
      <c r="D1579" t="s">
        <v>2802</v>
      </c>
      <c r="E1579" t="s">
        <v>2803</v>
      </c>
    </row>
    <row r="1580" spans="1:5" x14ac:dyDescent="0.25">
      <c r="A1580">
        <v>24000628</v>
      </c>
      <c r="B1580" t="s">
        <v>2805</v>
      </c>
      <c r="C1580" t="s">
        <v>2804</v>
      </c>
      <c r="D1580" t="s">
        <v>2804</v>
      </c>
      <c r="E1580" t="s">
        <v>2805</v>
      </c>
    </row>
    <row r="1581" spans="1:5" x14ac:dyDescent="0.25">
      <c r="A1581">
        <v>24000629</v>
      </c>
      <c r="B1581" t="s">
        <v>2807</v>
      </c>
      <c r="C1581" t="s">
        <v>2806</v>
      </c>
      <c r="D1581" t="s">
        <v>2806</v>
      </c>
      <c r="E1581" t="s">
        <v>2807</v>
      </c>
    </row>
    <row r="1582" spans="1:5" x14ac:dyDescent="0.25">
      <c r="A1582">
        <v>24000630</v>
      </c>
      <c r="B1582" t="s">
        <v>2808</v>
      </c>
      <c r="C1582" t="s">
        <v>15353</v>
      </c>
      <c r="D1582" t="s">
        <v>15353</v>
      </c>
      <c r="E1582" t="s">
        <v>2808</v>
      </c>
    </row>
    <row r="1583" spans="1:5" x14ac:dyDescent="0.25">
      <c r="A1583">
        <v>24000631</v>
      </c>
      <c r="B1583" t="s">
        <v>2809</v>
      </c>
      <c r="C1583" t="s">
        <v>2792</v>
      </c>
      <c r="D1583" t="s">
        <v>2792</v>
      </c>
      <c r="E1583" t="s">
        <v>2809</v>
      </c>
    </row>
    <row r="1584" spans="1:5" x14ac:dyDescent="0.25">
      <c r="A1584">
        <v>24000632</v>
      </c>
      <c r="B1584" t="s">
        <v>2811</v>
      </c>
      <c r="C1584" t="s">
        <v>2810</v>
      </c>
      <c r="D1584" t="s">
        <v>2810</v>
      </c>
      <c r="E1584" t="s">
        <v>2811</v>
      </c>
    </row>
    <row r="1585" spans="1:5" x14ac:dyDescent="0.25">
      <c r="A1585">
        <v>24000633</v>
      </c>
      <c r="B1585" t="s">
        <v>2813</v>
      </c>
      <c r="C1585" t="s">
        <v>2812</v>
      </c>
      <c r="D1585" t="s">
        <v>2812</v>
      </c>
      <c r="E1585" t="s">
        <v>2813</v>
      </c>
    </row>
    <row r="1586" spans="1:5" x14ac:dyDescent="0.25">
      <c r="A1586">
        <v>24000634</v>
      </c>
      <c r="B1586" t="s">
        <v>2815</v>
      </c>
      <c r="C1586" t="s">
        <v>2814</v>
      </c>
      <c r="D1586" t="s">
        <v>2814</v>
      </c>
      <c r="E1586" t="s">
        <v>2815</v>
      </c>
    </row>
    <row r="1587" spans="1:5" x14ac:dyDescent="0.25">
      <c r="A1587">
        <v>24000635</v>
      </c>
      <c r="B1587" t="s">
        <v>2817</v>
      </c>
      <c r="C1587" t="s">
        <v>2816</v>
      </c>
      <c r="D1587" t="s">
        <v>2816</v>
      </c>
      <c r="E1587" t="s">
        <v>2817</v>
      </c>
    </row>
    <row r="1588" spans="1:5" x14ac:dyDescent="0.25">
      <c r="A1588">
        <v>24000636</v>
      </c>
      <c r="B1588" t="s">
        <v>2819</v>
      </c>
      <c r="C1588" t="s">
        <v>2818</v>
      </c>
      <c r="D1588" t="s">
        <v>2818</v>
      </c>
      <c r="E1588" t="s">
        <v>2819</v>
      </c>
    </row>
    <row r="1589" spans="1:5" x14ac:dyDescent="0.25">
      <c r="A1589">
        <v>24000637</v>
      </c>
      <c r="B1589" t="s">
        <v>2821</v>
      </c>
      <c r="C1589" t="s">
        <v>2820</v>
      </c>
      <c r="D1589" t="s">
        <v>2820</v>
      </c>
      <c r="E1589" t="s">
        <v>2821</v>
      </c>
    </row>
    <row r="1590" spans="1:5" x14ac:dyDescent="0.25">
      <c r="A1590">
        <v>24000638</v>
      </c>
      <c r="B1590" t="s">
        <v>2823</v>
      </c>
      <c r="C1590" t="s">
        <v>2822</v>
      </c>
      <c r="D1590" t="s">
        <v>2822</v>
      </c>
      <c r="E1590" t="s">
        <v>2823</v>
      </c>
    </row>
    <row r="1591" spans="1:5" x14ac:dyDescent="0.25">
      <c r="A1591">
        <v>24000639</v>
      </c>
      <c r="B1591" t="s">
        <v>15354</v>
      </c>
      <c r="C1591" t="s">
        <v>15355</v>
      </c>
      <c r="D1591" t="s">
        <v>15355</v>
      </c>
      <c r="E1591" t="s">
        <v>15354</v>
      </c>
    </row>
    <row r="1592" spans="1:5" x14ac:dyDescent="0.25">
      <c r="A1592">
        <v>24000640</v>
      </c>
      <c r="B1592" t="s">
        <v>2824</v>
      </c>
      <c r="C1592" t="s">
        <v>2282</v>
      </c>
      <c r="D1592" t="s">
        <v>2282</v>
      </c>
      <c r="E1592" t="s">
        <v>2824</v>
      </c>
    </row>
    <row r="1593" spans="1:5" x14ac:dyDescent="0.25">
      <c r="A1593">
        <v>24000641</v>
      </c>
      <c r="B1593" t="s">
        <v>2826</v>
      </c>
      <c r="C1593" t="s">
        <v>2825</v>
      </c>
      <c r="D1593" t="s">
        <v>2825</v>
      </c>
      <c r="E1593" t="s">
        <v>2826</v>
      </c>
    </row>
    <row r="1594" spans="1:5" x14ac:dyDescent="0.25">
      <c r="A1594">
        <v>24000642</v>
      </c>
      <c r="B1594" t="s">
        <v>2828</v>
      </c>
      <c r="C1594" t="s">
        <v>2827</v>
      </c>
      <c r="D1594" t="s">
        <v>2827</v>
      </c>
      <c r="E1594" t="s">
        <v>2828</v>
      </c>
    </row>
    <row r="1595" spans="1:5" x14ac:dyDescent="0.25">
      <c r="A1595">
        <v>24000643</v>
      </c>
      <c r="B1595" t="s">
        <v>2830</v>
      </c>
      <c r="C1595" t="s">
        <v>2829</v>
      </c>
      <c r="D1595" t="s">
        <v>2829</v>
      </c>
      <c r="E1595" t="s">
        <v>2830</v>
      </c>
    </row>
    <row r="1596" spans="1:5" x14ac:dyDescent="0.25">
      <c r="A1596">
        <v>24000644</v>
      </c>
      <c r="B1596" t="s">
        <v>15356</v>
      </c>
      <c r="C1596" t="s">
        <v>2831</v>
      </c>
      <c r="D1596" t="s">
        <v>2831</v>
      </c>
      <c r="E1596" t="s">
        <v>15356</v>
      </c>
    </row>
    <row r="1597" spans="1:5" x14ac:dyDescent="0.25">
      <c r="A1597">
        <v>24000645</v>
      </c>
      <c r="B1597" t="s">
        <v>2832</v>
      </c>
      <c r="C1597" t="s">
        <v>2252</v>
      </c>
      <c r="D1597" t="s">
        <v>2252</v>
      </c>
      <c r="E1597" t="s">
        <v>2832</v>
      </c>
    </row>
    <row r="1598" spans="1:5" x14ac:dyDescent="0.25">
      <c r="A1598">
        <v>24000646</v>
      </c>
      <c r="B1598" t="s">
        <v>2833</v>
      </c>
      <c r="C1598" t="s">
        <v>2833</v>
      </c>
      <c r="D1598" t="s">
        <v>2833</v>
      </c>
      <c r="E1598" t="s">
        <v>2833</v>
      </c>
    </row>
    <row r="1599" spans="1:5" x14ac:dyDescent="0.25">
      <c r="A1599">
        <v>24000647</v>
      </c>
      <c r="B1599" t="s">
        <v>2834</v>
      </c>
      <c r="C1599" t="s">
        <v>2834</v>
      </c>
      <c r="D1599" t="s">
        <v>2834</v>
      </c>
      <c r="E1599" t="s">
        <v>2834</v>
      </c>
    </row>
    <row r="1600" spans="1:5" x14ac:dyDescent="0.25">
      <c r="A1600">
        <v>24000648</v>
      </c>
      <c r="B1600" t="s">
        <v>2836</v>
      </c>
      <c r="C1600" t="s">
        <v>2835</v>
      </c>
      <c r="D1600" t="s">
        <v>2835</v>
      </c>
      <c r="E1600" t="s">
        <v>2836</v>
      </c>
    </row>
    <row r="1601" spans="1:5" x14ac:dyDescent="0.25">
      <c r="A1601">
        <v>24000649</v>
      </c>
      <c r="B1601" t="s">
        <v>2837</v>
      </c>
      <c r="C1601" t="s">
        <v>2820</v>
      </c>
      <c r="D1601" t="s">
        <v>2820</v>
      </c>
      <c r="E1601" t="s">
        <v>2837</v>
      </c>
    </row>
    <row r="1602" spans="1:5" x14ac:dyDescent="0.25">
      <c r="A1602">
        <v>24000650</v>
      </c>
      <c r="B1602" t="s">
        <v>2838</v>
      </c>
      <c r="C1602" t="s">
        <v>2838</v>
      </c>
      <c r="D1602" t="s">
        <v>2838</v>
      </c>
      <c r="E1602" t="s">
        <v>2838</v>
      </c>
    </row>
    <row r="1603" spans="1:5" x14ac:dyDescent="0.25">
      <c r="A1603">
        <v>24000651</v>
      </c>
      <c r="B1603" t="s">
        <v>2839</v>
      </c>
      <c r="C1603" t="s">
        <v>2839</v>
      </c>
      <c r="D1603" t="s">
        <v>2839</v>
      </c>
      <c r="E1603" t="s">
        <v>2839</v>
      </c>
    </row>
    <row r="1604" spans="1:5" x14ac:dyDescent="0.25">
      <c r="A1604">
        <v>24000652</v>
      </c>
      <c r="B1604" t="s">
        <v>2840</v>
      </c>
      <c r="C1604" t="s">
        <v>2252</v>
      </c>
      <c r="D1604" t="s">
        <v>2252</v>
      </c>
      <c r="E1604" t="s">
        <v>2840</v>
      </c>
    </row>
    <row r="1605" spans="1:5" x14ac:dyDescent="0.25">
      <c r="A1605">
        <v>24000653</v>
      </c>
      <c r="B1605" t="s">
        <v>2842</v>
      </c>
      <c r="C1605" t="s">
        <v>2841</v>
      </c>
      <c r="D1605" t="s">
        <v>2841</v>
      </c>
      <c r="E1605" t="s">
        <v>2842</v>
      </c>
    </row>
    <row r="1606" spans="1:5" x14ac:dyDescent="0.25">
      <c r="A1606">
        <v>24000654</v>
      </c>
      <c r="B1606" t="s">
        <v>2844</v>
      </c>
      <c r="C1606" t="s">
        <v>2843</v>
      </c>
      <c r="D1606" t="s">
        <v>2843</v>
      </c>
      <c r="E1606" t="s">
        <v>2844</v>
      </c>
    </row>
    <row r="1607" spans="1:5" x14ac:dyDescent="0.25">
      <c r="A1607">
        <v>24000655</v>
      </c>
      <c r="B1607" t="s">
        <v>2152</v>
      </c>
      <c r="C1607" t="s">
        <v>2152</v>
      </c>
      <c r="D1607" t="s">
        <v>2152</v>
      </c>
      <c r="E1607" t="s">
        <v>2152</v>
      </c>
    </row>
    <row r="1608" spans="1:5" x14ac:dyDescent="0.25">
      <c r="A1608">
        <v>24000656</v>
      </c>
      <c r="B1608" t="s">
        <v>2845</v>
      </c>
      <c r="C1608" t="s">
        <v>2845</v>
      </c>
      <c r="D1608" t="s">
        <v>2845</v>
      </c>
      <c r="E1608" t="s">
        <v>2845</v>
      </c>
    </row>
    <row r="1609" spans="1:5" x14ac:dyDescent="0.25">
      <c r="A1609">
        <v>24000657</v>
      </c>
      <c r="B1609" t="s">
        <v>2847</v>
      </c>
      <c r="C1609" t="s">
        <v>2846</v>
      </c>
      <c r="D1609" t="s">
        <v>2846</v>
      </c>
      <c r="E1609" t="s">
        <v>2847</v>
      </c>
    </row>
    <row r="1610" spans="1:5" x14ac:dyDescent="0.25">
      <c r="A1610">
        <v>24000658</v>
      </c>
      <c r="B1610" t="s">
        <v>2849</v>
      </c>
      <c r="C1610" t="s">
        <v>2848</v>
      </c>
      <c r="D1610" t="s">
        <v>2848</v>
      </c>
      <c r="E1610" t="s">
        <v>2849</v>
      </c>
    </row>
    <row r="1611" spans="1:5" x14ac:dyDescent="0.25">
      <c r="A1611">
        <v>24000659</v>
      </c>
      <c r="B1611" t="s">
        <v>2849</v>
      </c>
      <c r="C1611" t="s">
        <v>2850</v>
      </c>
      <c r="D1611" t="s">
        <v>2850</v>
      </c>
      <c r="E1611" t="s">
        <v>2849</v>
      </c>
    </row>
    <row r="1612" spans="1:5" x14ac:dyDescent="0.25">
      <c r="A1612">
        <v>24000660</v>
      </c>
      <c r="B1612" t="s">
        <v>15357</v>
      </c>
      <c r="C1612" t="s">
        <v>2161</v>
      </c>
      <c r="D1612" t="s">
        <v>2161</v>
      </c>
      <c r="E1612" t="s">
        <v>15357</v>
      </c>
    </row>
    <row r="1613" spans="1:5" x14ac:dyDescent="0.25">
      <c r="A1613">
        <v>24000661</v>
      </c>
      <c r="B1613" t="s">
        <v>2852</v>
      </c>
      <c r="C1613" t="s">
        <v>2851</v>
      </c>
      <c r="D1613" t="s">
        <v>2851</v>
      </c>
      <c r="E1613" t="s">
        <v>2852</v>
      </c>
    </row>
    <row r="1614" spans="1:5" x14ac:dyDescent="0.25">
      <c r="A1614">
        <v>24000662</v>
      </c>
      <c r="B1614" t="s">
        <v>2853</v>
      </c>
      <c r="C1614" t="s">
        <v>15358</v>
      </c>
      <c r="D1614" t="s">
        <v>15358</v>
      </c>
      <c r="E1614" t="s">
        <v>2853</v>
      </c>
    </row>
    <row r="1615" spans="1:5" x14ac:dyDescent="0.25">
      <c r="A1615">
        <v>24000663</v>
      </c>
      <c r="B1615" t="s">
        <v>2854</v>
      </c>
      <c r="C1615" t="s">
        <v>2854</v>
      </c>
      <c r="D1615" t="s">
        <v>2854</v>
      </c>
      <c r="E1615" t="s">
        <v>2854</v>
      </c>
    </row>
    <row r="1616" spans="1:5" x14ac:dyDescent="0.25">
      <c r="A1616">
        <v>24000664</v>
      </c>
      <c r="B1616" t="s">
        <v>2855</v>
      </c>
      <c r="E1616" t="s">
        <v>2855</v>
      </c>
    </row>
    <row r="1617" spans="1:5" x14ac:dyDescent="0.25">
      <c r="A1617">
        <v>24000665</v>
      </c>
      <c r="B1617" t="s">
        <v>2856</v>
      </c>
      <c r="C1617" t="s">
        <v>2856</v>
      </c>
      <c r="D1617" t="s">
        <v>2856</v>
      </c>
      <c r="E1617" t="s">
        <v>2856</v>
      </c>
    </row>
    <row r="1618" spans="1:5" x14ac:dyDescent="0.25">
      <c r="A1618">
        <v>24000666</v>
      </c>
      <c r="B1618" t="s">
        <v>2857</v>
      </c>
      <c r="C1618" t="s">
        <v>2857</v>
      </c>
      <c r="D1618" t="s">
        <v>2857</v>
      </c>
      <c r="E1618" t="s">
        <v>2857</v>
      </c>
    </row>
    <row r="1619" spans="1:5" x14ac:dyDescent="0.25">
      <c r="A1619">
        <v>24000667</v>
      </c>
      <c r="B1619" t="s">
        <v>15359</v>
      </c>
      <c r="C1619" t="s">
        <v>2858</v>
      </c>
      <c r="D1619" t="s">
        <v>2858</v>
      </c>
      <c r="E1619" t="s">
        <v>15359</v>
      </c>
    </row>
    <row r="1620" spans="1:5" x14ac:dyDescent="0.25">
      <c r="A1620">
        <v>24000668</v>
      </c>
      <c r="B1620" t="s">
        <v>15360</v>
      </c>
      <c r="C1620" t="s">
        <v>2859</v>
      </c>
      <c r="D1620" t="s">
        <v>2859</v>
      </c>
      <c r="E1620" t="s">
        <v>15360</v>
      </c>
    </row>
    <row r="1621" spans="1:5" x14ac:dyDescent="0.25">
      <c r="A1621">
        <v>24000669</v>
      </c>
      <c r="B1621" t="s">
        <v>15361</v>
      </c>
      <c r="C1621" t="s">
        <v>2860</v>
      </c>
      <c r="D1621" t="s">
        <v>2860</v>
      </c>
      <c r="E1621" t="s">
        <v>15361</v>
      </c>
    </row>
    <row r="1622" spans="1:5" x14ac:dyDescent="0.25">
      <c r="A1622">
        <v>24000670</v>
      </c>
      <c r="B1622" t="s">
        <v>2862</v>
      </c>
      <c r="C1622" t="s">
        <v>2861</v>
      </c>
      <c r="D1622" t="s">
        <v>2861</v>
      </c>
      <c r="E1622" t="s">
        <v>2862</v>
      </c>
    </row>
    <row r="1623" spans="1:5" x14ac:dyDescent="0.25">
      <c r="A1623">
        <v>24000671</v>
      </c>
      <c r="B1623" t="s">
        <v>2864</v>
      </c>
      <c r="C1623" t="s">
        <v>2863</v>
      </c>
      <c r="D1623" t="s">
        <v>2863</v>
      </c>
      <c r="E1623" t="s">
        <v>2864</v>
      </c>
    </row>
    <row r="1624" spans="1:5" x14ac:dyDescent="0.25">
      <c r="A1624">
        <v>24000672</v>
      </c>
      <c r="B1624" t="s">
        <v>2866</v>
      </c>
      <c r="C1624" t="s">
        <v>2865</v>
      </c>
      <c r="D1624" t="s">
        <v>2865</v>
      </c>
      <c r="E1624" t="s">
        <v>2866</v>
      </c>
    </row>
    <row r="1625" spans="1:5" x14ac:dyDescent="0.25">
      <c r="A1625">
        <v>24000674</v>
      </c>
      <c r="B1625" t="s">
        <v>2868</v>
      </c>
      <c r="C1625" t="s">
        <v>2867</v>
      </c>
      <c r="D1625" t="s">
        <v>2867</v>
      </c>
      <c r="E1625" t="s">
        <v>2868</v>
      </c>
    </row>
    <row r="1626" spans="1:5" x14ac:dyDescent="0.25">
      <c r="A1626">
        <v>24000675</v>
      </c>
      <c r="B1626" t="s">
        <v>2870</v>
      </c>
      <c r="C1626" t="s">
        <v>2869</v>
      </c>
      <c r="D1626" t="s">
        <v>2869</v>
      </c>
      <c r="E1626" t="s">
        <v>2870</v>
      </c>
    </row>
    <row r="1627" spans="1:5" x14ac:dyDescent="0.25">
      <c r="A1627">
        <v>24000676</v>
      </c>
      <c r="B1627" t="s">
        <v>2871</v>
      </c>
      <c r="E1627" t="s">
        <v>2871</v>
      </c>
    </row>
    <row r="1628" spans="1:5" x14ac:dyDescent="0.25">
      <c r="A1628">
        <v>24000677</v>
      </c>
      <c r="B1628" t="s">
        <v>2872</v>
      </c>
      <c r="E1628" t="s">
        <v>2872</v>
      </c>
    </row>
    <row r="1629" spans="1:5" x14ac:dyDescent="0.25">
      <c r="A1629">
        <v>24000678</v>
      </c>
      <c r="B1629" t="s">
        <v>2873</v>
      </c>
      <c r="C1629" t="s">
        <v>2873</v>
      </c>
      <c r="D1629" t="s">
        <v>2873</v>
      </c>
      <c r="E1629" t="s">
        <v>2873</v>
      </c>
    </row>
    <row r="1630" spans="1:5" x14ac:dyDescent="0.25">
      <c r="A1630">
        <v>24000679</v>
      </c>
      <c r="B1630" t="s">
        <v>2874</v>
      </c>
      <c r="C1630" t="s">
        <v>2874</v>
      </c>
      <c r="D1630" t="s">
        <v>2874</v>
      </c>
      <c r="E1630" t="s">
        <v>2874</v>
      </c>
    </row>
    <row r="1631" spans="1:5" x14ac:dyDescent="0.25">
      <c r="A1631">
        <v>24000680</v>
      </c>
      <c r="B1631" t="s">
        <v>2828</v>
      </c>
      <c r="C1631" t="s">
        <v>2875</v>
      </c>
      <c r="D1631" t="s">
        <v>2875</v>
      </c>
      <c r="E1631" t="s">
        <v>2828</v>
      </c>
    </row>
    <row r="1632" spans="1:5" x14ac:dyDescent="0.25">
      <c r="A1632">
        <v>24000681</v>
      </c>
      <c r="B1632" t="s">
        <v>15362</v>
      </c>
      <c r="C1632" t="s">
        <v>15363</v>
      </c>
      <c r="D1632" t="s">
        <v>15363</v>
      </c>
      <c r="E1632" t="s">
        <v>15362</v>
      </c>
    </row>
    <row r="1633" spans="1:5" x14ac:dyDescent="0.25">
      <c r="A1633">
        <v>24000682</v>
      </c>
      <c r="B1633" t="s">
        <v>15364</v>
      </c>
      <c r="C1633" t="s">
        <v>15365</v>
      </c>
      <c r="D1633" t="s">
        <v>15365</v>
      </c>
      <c r="E1633" t="s">
        <v>15364</v>
      </c>
    </row>
    <row r="1634" spans="1:5" x14ac:dyDescent="0.25">
      <c r="A1634">
        <v>24000683</v>
      </c>
      <c r="B1634" t="s">
        <v>2877</v>
      </c>
      <c r="C1634" t="s">
        <v>2876</v>
      </c>
      <c r="D1634" t="s">
        <v>2876</v>
      </c>
      <c r="E1634" t="s">
        <v>2877</v>
      </c>
    </row>
    <row r="1635" spans="1:5" x14ac:dyDescent="0.25">
      <c r="A1635">
        <v>24000684</v>
      </c>
      <c r="B1635" t="s">
        <v>2879</v>
      </c>
      <c r="C1635" t="s">
        <v>2878</v>
      </c>
      <c r="D1635" t="s">
        <v>2878</v>
      </c>
      <c r="E1635" t="s">
        <v>2879</v>
      </c>
    </row>
    <row r="1636" spans="1:5" x14ac:dyDescent="0.25">
      <c r="A1636">
        <v>24000685</v>
      </c>
      <c r="B1636" t="s">
        <v>2881</v>
      </c>
      <c r="C1636" t="s">
        <v>2880</v>
      </c>
      <c r="D1636" t="s">
        <v>2880</v>
      </c>
      <c r="E1636" t="s">
        <v>2881</v>
      </c>
    </row>
    <row r="1637" spans="1:5" x14ac:dyDescent="0.25">
      <c r="A1637">
        <v>24000686</v>
      </c>
      <c r="B1637" t="s">
        <v>2883</v>
      </c>
      <c r="C1637" t="s">
        <v>2882</v>
      </c>
      <c r="D1637" t="s">
        <v>2882</v>
      </c>
      <c r="E1637" t="s">
        <v>2883</v>
      </c>
    </row>
    <row r="1638" spans="1:5" x14ac:dyDescent="0.25">
      <c r="A1638">
        <v>24000687</v>
      </c>
      <c r="B1638" t="s">
        <v>2885</v>
      </c>
      <c r="C1638" t="s">
        <v>2884</v>
      </c>
      <c r="D1638" t="s">
        <v>2884</v>
      </c>
      <c r="E1638" t="s">
        <v>2885</v>
      </c>
    </row>
    <row r="1639" spans="1:5" x14ac:dyDescent="0.25">
      <c r="A1639">
        <v>24000688</v>
      </c>
      <c r="B1639" t="s">
        <v>15366</v>
      </c>
      <c r="C1639" t="s">
        <v>15367</v>
      </c>
      <c r="D1639" t="s">
        <v>15367</v>
      </c>
      <c r="E1639" t="s">
        <v>15366</v>
      </c>
    </row>
    <row r="1640" spans="1:5" x14ac:dyDescent="0.25">
      <c r="A1640">
        <v>24000689</v>
      </c>
      <c r="B1640" t="s">
        <v>2887</v>
      </c>
      <c r="C1640" t="s">
        <v>2886</v>
      </c>
      <c r="D1640" t="s">
        <v>2886</v>
      </c>
      <c r="E1640" t="s">
        <v>2887</v>
      </c>
    </row>
    <row r="1641" spans="1:5" x14ac:dyDescent="0.25">
      <c r="A1641">
        <v>24000690</v>
      </c>
      <c r="B1641" t="s">
        <v>2889</v>
      </c>
      <c r="C1641" t="s">
        <v>2888</v>
      </c>
      <c r="D1641" t="s">
        <v>2888</v>
      </c>
      <c r="E1641" t="s">
        <v>2889</v>
      </c>
    </row>
    <row r="1642" spans="1:5" x14ac:dyDescent="0.25">
      <c r="A1642">
        <v>24000691</v>
      </c>
      <c r="B1642" t="s">
        <v>2891</v>
      </c>
      <c r="C1642" t="s">
        <v>2890</v>
      </c>
      <c r="D1642" t="s">
        <v>2890</v>
      </c>
      <c r="E1642" t="s">
        <v>2891</v>
      </c>
    </row>
    <row r="1643" spans="1:5" x14ac:dyDescent="0.25">
      <c r="A1643">
        <v>24000692</v>
      </c>
      <c r="B1643" t="s">
        <v>2893</v>
      </c>
      <c r="C1643" t="s">
        <v>2892</v>
      </c>
      <c r="D1643" t="s">
        <v>2892</v>
      </c>
      <c r="E1643" t="s">
        <v>2893</v>
      </c>
    </row>
    <row r="1644" spans="1:5" x14ac:dyDescent="0.25">
      <c r="A1644">
        <v>24000693</v>
      </c>
      <c r="B1644" t="s">
        <v>2895</v>
      </c>
      <c r="C1644" t="s">
        <v>2894</v>
      </c>
      <c r="D1644" t="s">
        <v>2894</v>
      </c>
      <c r="E1644" t="s">
        <v>2895</v>
      </c>
    </row>
    <row r="1645" spans="1:5" x14ac:dyDescent="0.25">
      <c r="A1645">
        <v>24000694</v>
      </c>
      <c r="B1645" t="s">
        <v>2897</v>
      </c>
      <c r="C1645" t="s">
        <v>2896</v>
      </c>
      <c r="D1645" t="s">
        <v>2896</v>
      </c>
      <c r="E1645" t="s">
        <v>2897</v>
      </c>
    </row>
    <row r="1646" spans="1:5" x14ac:dyDescent="0.25">
      <c r="A1646">
        <v>24000695</v>
      </c>
      <c r="B1646" t="s">
        <v>2898</v>
      </c>
      <c r="C1646" t="s">
        <v>2898</v>
      </c>
      <c r="D1646" t="s">
        <v>2898</v>
      </c>
      <c r="E1646" t="s">
        <v>2898</v>
      </c>
    </row>
    <row r="1647" spans="1:5" x14ac:dyDescent="0.25">
      <c r="A1647">
        <v>24000696</v>
      </c>
      <c r="B1647" t="s">
        <v>2900</v>
      </c>
      <c r="C1647" t="s">
        <v>2899</v>
      </c>
      <c r="D1647" t="s">
        <v>2899</v>
      </c>
      <c r="E1647" t="s">
        <v>2900</v>
      </c>
    </row>
    <row r="1648" spans="1:5" x14ac:dyDescent="0.25">
      <c r="A1648">
        <v>24000697</v>
      </c>
      <c r="B1648" t="s">
        <v>2901</v>
      </c>
      <c r="E1648" t="s">
        <v>2901</v>
      </c>
    </row>
    <row r="1649" spans="1:5" x14ac:dyDescent="0.25">
      <c r="A1649">
        <v>24000698</v>
      </c>
      <c r="B1649" t="s">
        <v>2902</v>
      </c>
      <c r="C1649" t="s">
        <v>2161</v>
      </c>
      <c r="D1649" t="s">
        <v>2161</v>
      </c>
      <c r="E1649" t="s">
        <v>2902</v>
      </c>
    </row>
    <row r="1650" spans="1:5" x14ac:dyDescent="0.25">
      <c r="A1650">
        <v>24000699</v>
      </c>
      <c r="B1650" t="s">
        <v>2903</v>
      </c>
      <c r="C1650" t="s">
        <v>2903</v>
      </c>
      <c r="D1650" t="s">
        <v>2903</v>
      </c>
      <c r="E1650" t="s">
        <v>2903</v>
      </c>
    </row>
    <row r="1651" spans="1:5" x14ac:dyDescent="0.25">
      <c r="A1651">
        <v>24000700</v>
      </c>
      <c r="B1651" t="s">
        <v>2905</v>
      </c>
      <c r="C1651" t="s">
        <v>2904</v>
      </c>
      <c r="D1651" t="s">
        <v>2904</v>
      </c>
      <c r="E1651" t="s">
        <v>2905</v>
      </c>
    </row>
    <row r="1652" spans="1:5" x14ac:dyDescent="0.25">
      <c r="A1652">
        <v>24000701</v>
      </c>
      <c r="B1652" t="s">
        <v>15368</v>
      </c>
      <c r="C1652" t="s">
        <v>15368</v>
      </c>
      <c r="D1652" t="s">
        <v>15368</v>
      </c>
      <c r="E1652" t="s">
        <v>15368</v>
      </c>
    </row>
    <row r="1653" spans="1:5" x14ac:dyDescent="0.25">
      <c r="A1653">
        <v>24000702</v>
      </c>
      <c r="B1653" t="s">
        <v>2907</v>
      </c>
      <c r="C1653" t="s">
        <v>2906</v>
      </c>
      <c r="D1653" t="s">
        <v>2906</v>
      </c>
      <c r="E1653" t="s">
        <v>2907</v>
      </c>
    </row>
    <row r="1654" spans="1:5" x14ac:dyDescent="0.25">
      <c r="A1654">
        <v>24000703</v>
      </c>
      <c r="B1654" t="s">
        <v>2909</v>
      </c>
      <c r="C1654" t="s">
        <v>2908</v>
      </c>
      <c r="D1654" t="s">
        <v>2908</v>
      </c>
      <c r="E1654" t="s">
        <v>2909</v>
      </c>
    </row>
    <row r="1655" spans="1:5" x14ac:dyDescent="0.25">
      <c r="A1655">
        <v>24000704</v>
      </c>
      <c r="B1655" t="s">
        <v>15369</v>
      </c>
      <c r="C1655" t="s">
        <v>15370</v>
      </c>
      <c r="D1655" t="s">
        <v>15370</v>
      </c>
      <c r="E1655" t="s">
        <v>15369</v>
      </c>
    </row>
    <row r="1656" spans="1:5" x14ac:dyDescent="0.25">
      <c r="A1656">
        <v>24000705</v>
      </c>
      <c r="B1656" t="s">
        <v>2911</v>
      </c>
      <c r="C1656" t="s">
        <v>2910</v>
      </c>
      <c r="D1656" t="s">
        <v>2910</v>
      </c>
      <c r="E1656" t="s">
        <v>2911</v>
      </c>
    </row>
    <row r="1657" spans="1:5" x14ac:dyDescent="0.25">
      <c r="A1657">
        <v>24000706</v>
      </c>
      <c r="B1657" t="s">
        <v>2912</v>
      </c>
      <c r="C1657" t="s">
        <v>2322</v>
      </c>
      <c r="D1657" t="s">
        <v>2322</v>
      </c>
      <c r="E1657" t="s">
        <v>2912</v>
      </c>
    </row>
    <row r="1658" spans="1:5" x14ac:dyDescent="0.25">
      <c r="A1658">
        <v>24000707</v>
      </c>
      <c r="B1658" t="s">
        <v>2913</v>
      </c>
      <c r="C1658" t="s">
        <v>2913</v>
      </c>
      <c r="D1658" t="s">
        <v>2913</v>
      </c>
      <c r="E1658" t="s">
        <v>2913</v>
      </c>
    </row>
    <row r="1659" spans="1:5" x14ac:dyDescent="0.25">
      <c r="A1659">
        <v>24000708</v>
      </c>
      <c r="B1659" t="s">
        <v>2915</v>
      </c>
      <c r="C1659" t="s">
        <v>2914</v>
      </c>
      <c r="D1659" t="s">
        <v>2914</v>
      </c>
      <c r="E1659" t="s">
        <v>2915</v>
      </c>
    </row>
    <row r="1660" spans="1:5" x14ac:dyDescent="0.25">
      <c r="A1660">
        <v>24000709</v>
      </c>
      <c r="B1660" t="s">
        <v>15371</v>
      </c>
      <c r="C1660" t="s">
        <v>15372</v>
      </c>
      <c r="D1660" t="s">
        <v>15372</v>
      </c>
      <c r="E1660" t="s">
        <v>15371</v>
      </c>
    </row>
    <row r="1661" spans="1:5" x14ac:dyDescent="0.25">
      <c r="A1661">
        <v>24000710</v>
      </c>
      <c r="B1661" t="s">
        <v>15373</v>
      </c>
      <c r="C1661" t="s">
        <v>15374</v>
      </c>
      <c r="D1661" t="s">
        <v>15374</v>
      </c>
      <c r="E1661" t="s">
        <v>15373</v>
      </c>
    </row>
    <row r="1662" spans="1:5" x14ac:dyDescent="0.25">
      <c r="A1662">
        <v>24000711</v>
      </c>
      <c r="B1662" t="s">
        <v>15375</v>
      </c>
      <c r="E1662" t="s">
        <v>15375</v>
      </c>
    </row>
    <row r="1663" spans="1:5" x14ac:dyDescent="0.25">
      <c r="A1663">
        <v>24000712</v>
      </c>
      <c r="B1663" t="s">
        <v>15376</v>
      </c>
      <c r="E1663" t="s">
        <v>15376</v>
      </c>
    </row>
    <row r="1664" spans="1:5" x14ac:dyDescent="0.25">
      <c r="A1664">
        <v>24000713</v>
      </c>
      <c r="B1664" t="s">
        <v>15377</v>
      </c>
      <c r="C1664" t="s">
        <v>15378</v>
      </c>
      <c r="D1664" t="s">
        <v>15378</v>
      </c>
      <c r="E1664" t="s">
        <v>15377</v>
      </c>
    </row>
    <row r="1665" spans="1:5" x14ac:dyDescent="0.25">
      <c r="A1665">
        <v>24000714</v>
      </c>
      <c r="B1665" t="s">
        <v>15379</v>
      </c>
      <c r="C1665" t="s">
        <v>15380</v>
      </c>
      <c r="D1665" t="s">
        <v>15380</v>
      </c>
      <c r="E1665" t="s">
        <v>15379</v>
      </c>
    </row>
    <row r="1666" spans="1:5" x14ac:dyDescent="0.25">
      <c r="A1666">
        <v>24000715</v>
      </c>
      <c r="B1666" t="s">
        <v>15381</v>
      </c>
      <c r="C1666" t="s">
        <v>15381</v>
      </c>
      <c r="D1666" t="s">
        <v>15381</v>
      </c>
      <c r="E1666" t="s">
        <v>15381</v>
      </c>
    </row>
    <row r="1667" spans="1:5" x14ac:dyDescent="0.25">
      <c r="A1667">
        <v>24000716</v>
      </c>
      <c r="B1667" t="s">
        <v>15382</v>
      </c>
      <c r="C1667" t="s">
        <v>15382</v>
      </c>
      <c r="D1667" t="s">
        <v>15382</v>
      </c>
      <c r="E1667" t="s">
        <v>15382</v>
      </c>
    </row>
    <row r="1668" spans="1:5" x14ac:dyDescent="0.25">
      <c r="A1668">
        <v>24000717</v>
      </c>
      <c r="B1668" t="s">
        <v>15383</v>
      </c>
      <c r="C1668" t="s">
        <v>15384</v>
      </c>
      <c r="D1668" t="s">
        <v>15384</v>
      </c>
      <c r="E1668" t="s">
        <v>15383</v>
      </c>
    </row>
    <row r="1669" spans="1:5" x14ac:dyDescent="0.25">
      <c r="A1669">
        <v>24000718</v>
      </c>
      <c r="B1669" t="s">
        <v>15385</v>
      </c>
      <c r="C1669" t="s">
        <v>15386</v>
      </c>
      <c r="D1669" t="s">
        <v>15386</v>
      </c>
      <c r="E1669" t="s">
        <v>15385</v>
      </c>
    </row>
    <row r="1670" spans="1:5" x14ac:dyDescent="0.25">
      <c r="A1670">
        <v>24000719</v>
      </c>
      <c r="B1670" t="s">
        <v>15387</v>
      </c>
      <c r="C1670" t="s">
        <v>15388</v>
      </c>
      <c r="D1670" t="s">
        <v>15388</v>
      </c>
      <c r="E1670" t="s">
        <v>15387</v>
      </c>
    </row>
    <row r="1671" spans="1:5" x14ac:dyDescent="0.25">
      <c r="A1671">
        <v>24000720</v>
      </c>
      <c r="B1671" t="s">
        <v>15389</v>
      </c>
      <c r="C1671" t="s">
        <v>15390</v>
      </c>
      <c r="D1671" t="s">
        <v>15390</v>
      </c>
      <c r="E1671" t="s">
        <v>15389</v>
      </c>
    </row>
    <row r="1672" spans="1:5" x14ac:dyDescent="0.25">
      <c r="A1672">
        <v>24000721</v>
      </c>
      <c r="B1672" t="s">
        <v>15391</v>
      </c>
      <c r="C1672" t="s">
        <v>15392</v>
      </c>
      <c r="D1672" t="s">
        <v>15392</v>
      </c>
      <c r="E1672" t="s">
        <v>15391</v>
      </c>
    </row>
    <row r="1673" spans="1:5" x14ac:dyDescent="0.25">
      <c r="A1673">
        <v>24000722</v>
      </c>
      <c r="B1673" t="s">
        <v>15391</v>
      </c>
      <c r="C1673" t="s">
        <v>15393</v>
      </c>
      <c r="D1673" t="s">
        <v>15393</v>
      </c>
      <c r="E1673" t="s">
        <v>15391</v>
      </c>
    </row>
    <row r="1674" spans="1:5" x14ac:dyDescent="0.25">
      <c r="A1674">
        <v>24000723</v>
      </c>
      <c r="B1674" t="s">
        <v>15394</v>
      </c>
      <c r="C1674" t="s">
        <v>15394</v>
      </c>
      <c r="D1674" t="s">
        <v>15394</v>
      </c>
      <c r="E1674" t="s">
        <v>15394</v>
      </c>
    </row>
    <row r="1675" spans="1:5" x14ac:dyDescent="0.25">
      <c r="A1675">
        <v>24000724</v>
      </c>
      <c r="B1675" t="s">
        <v>15395</v>
      </c>
      <c r="C1675" t="s">
        <v>15396</v>
      </c>
      <c r="D1675" t="s">
        <v>15396</v>
      </c>
      <c r="E1675" t="s">
        <v>15395</v>
      </c>
    </row>
    <row r="1676" spans="1:5" x14ac:dyDescent="0.25">
      <c r="A1676">
        <v>24000725</v>
      </c>
      <c r="B1676" t="s">
        <v>15397</v>
      </c>
      <c r="C1676" t="s">
        <v>2896</v>
      </c>
      <c r="D1676" t="s">
        <v>2896</v>
      </c>
      <c r="E1676" t="s">
        <v>15397</v>
      </c>
    </row>
    <row r="1677" spans="1:5" x14ac:dyDescent="0.25">
      <c r="A1677">
        <v>24000726</v>
      </c>
      <c r="B1677" t="s">
        <v>15398</v>
      </c>
      <c r="C1677" t="s">
        <v>15399</v>
      </c>
      <c r="D1677" t="s">
        <v>15399</v>
      </c>
      <c r="E1677" t="s">
        <v>15398</v>
      </c>
    </row>
    <row r="1678" spans="1:5" x14ac:dyDescent="0.25">
      <c r="A1678">
        <v>24000727</v>
      </c>
      <c r="B1678" t="s">
        <v>15400</v>
      </c>
      <c r="C1678" t="s">
        <v>15401</v>
      </c>
      <c r="D1678" t="s">
        <v>15401</v>
      </c>
      <c r="E1678" t="s">
        <v>15400</v>
      </c>
    </row>
    <row r="1679" spans="1:5" x14ac:dyDescent="0.25">
      <c r="A1679">
        <v>24000728</v>
      </c>
      <c r="B1679" t="s">
        <v>15402</v>
      </c>
      <c r="C1679" t="s">
        <v>15403</v>
      </c>
      <c r="D1679" t="s">
        <v>15403</v>
      </c>
      <c r="E1679" t="s">
        <v>15402</v>
      </c>
    </row>
    <row r="1680" spans="1:5" x14ac:dyDescent="0.25">
      <c r="A1680">
        <v>24000729</v>
      </c>
      <c r="B1680" t="s">
        <v>15344</v>
      </c>
      <c r="C1680" t="s">
        <v>15345</v>
      </c>
      <c r="D1680" t="s">
        <v>15345</v>
      </c>
      <c r="E1680" t="s">
        <v>15344</v>
      </c>
    </row>
    <row r="1681" spans="1:5" x14ac:dyDescent="0.25">
      <c r="A1681">
        <v>25000001</v>
      </c>
      <c r="B1681" t="s">
        <v>2917</v>
      </c>
      <c r="C1681" t="s">
        <v>2916</v>
      </c>
      <c r="D1681" t="s">
        <v>2916</v>
      </c>
      <c r="E1681" t="s">
        <v>2917</v>
      </c>
    </row>
    <row r="1682" spans="1:5" x14ac:dyDescent="0.25">
      <c r="A1682">
        <v>25000002</v>
      </c>
      <c r="B1682" t="s">
        <v>2919</v>
      </c>
      <c r="C1682" t="s">
        <v>2918</v>
      </c>
      <c r="D1682" t="s">
        <v>2918</v>
      </c>
      <c r="E1682" t="s">
        <v>2919</v>
      </c>
    </row>
    <row r="1683" spans="1:5" x14ac:dyDescent="0.25">
      <c r="A1683">
        <v>25000003</v>
      </c>
      <c r="B1683" t="s">
        <v>2921</v>
      </c>
      <c r="C1683" t="s">
        <v>2920</v>
      </c>
      <c r="D1683" t="s">
        <v>2920</v>
      </c>
      <c r="E1683" t="s">
        <v>2921</v>
      </c>
    </row>
    <row r="1684" spans="1:5" x14ac:dyDescent="0.25">
      <c r="A1684">
        <v>25000004</v>
      </c>
      <c r="B1684" t="s">
        <v>2923</v>
      </c>
      <c r="C1684" t="s">
        <v>2922</v>
      </c>
      <c r="D1684" t="s">
        <v>2922</v>
      </c>
      <c r="E1684" t="s">
        <v>2923</v>
      </c>
    </row>
    <row r="1685" spans="1:5" x14ac:dyDescent="0.25">
      <c r="A1685">
        <v>25000005</v>
      </c>
      <c r="B1685" t="s">
        <v>2925</v>
      </c>
      <c r="C1685" t="s">
        <v>2924</v>
      </c>
      <c r="D1685" t="s">
        <v>2924</v>
      </c>
      <c r="E1685" t="s">
        <v>2925</v>
      </c>
    </row>
    <row r="1686" spans="1:5" x14ac:dyDescent="0.25">
      <c r="A1686">
        <v>25000006</v>
      </c>
      <c r="B1686" t="s">
        <v>2927</v>
      </c>
      <c r="C1686" t="s">
        <v>2926</v>
      </c>
      <c r="D1686" t="s">
        <v>2926</v>
      </c>
      <c r="E1686" t="s">
        <v>2927</v>
      </c>
    </row>
    <row r="1687" spans="1:5" x14ac:dyDescent="0.25">
      <c r="A1687">
        <v>25000007</v>
      </c>
      <c r="B1687" t="s">
        <v>2927</v>
      </c>
      <c r="C1687" t="s">
        <v>2926</v>
      </c>
      <c r="D1687" t="s">
        <v>2926</v>
      </c>
      <c r="E1687" t="s">
        <v>2927</v>
      </c>
    </row>
    <row r="1688" spans="1:5" x14ac:dyDescent="0.25">
      <c r="A1688">
        <v>25000008</v>
      </c>
      <c r="B1688" t="s">
        <v>2929</v>
      </c>
      <c r="C1688" t="s">
        <v>2928</v>
      </c>
      <c r="D1688" t="s">
        <v>2928</v>
      </c>
      <c r="E1688" t="s">
        <v>2929</v>
      </c>
    </row>
    <row r="1689" spans="1:5" x14ac:dyDescent="0.25">
      <c r="A1689">
        <v>25000009</v>
      </c>
      <c r="B1689" t="s">
        <v>2931</v>
      </c>
      <c r="C1689" t="s">
        <v>2930</v>
      </c>
      <c r="D1689" t="s">
        <v>2930</v>
      </c>
      <c r="E1689" t="s">
        <v>2931</v>
      </c>
    </row>
    <row r="1690" spans="1:5" x14ac:dyDescent="0.25">
      <c r="A1690">
        <v>29500477</v>
      </c>
      <c r="B1690" t="s">
        <v>2933</v>
      </c>
      <c r="C1690" t="s">
        <v>2932</v>
      </c>
      <c r="D1690" t="s">
        <v>2932</v>
      </c>
      <c r="E1690" t="s">
        <v>2933</v>
      </c>
    </row>
    <row r="1691" spans="1:5" x14ac:dyDescent="0.25">
      <c r="A1691">
        <v>29500478</v>
      </c>
      <c r="B1691" t="s">
        <v>2935</v>
      </c>
      <c r="C1691" t="s">
        <v>2934</v>
      </c>
      <c r="D1691" t="s">
        <v>2934</v>
      </c>
      <c r="E1691" t="s">
        <v>2935</v>
      </c>
    </row>
    <row r="1692" spans="1:5" x14ac:dyDescent="0.25">
      <c r="A1692">
        <v>29500480</v>
      </c>
      <c r="B1692" t="s">
        <v>2936</v>
      </c>
      <c r="C1692" t="s">
        <v>215</v>
      </c>
      <c r="D1692" t="s">
        <v>215</v>
      </c>
      <c r="E1692" t="s">
        <v>2936</v>
      </c>
    </row>
    <row r="1693" spans="1:5" x14ac:dyDescent="0.25">
      <c r="A1693">
        <v>29500481</v>
      </c>
      <c r="B1693" t="s">
        <v>2937</v>
      </c>
      <c r="C1693" t="s">
        <v>48</v>
      </c>
      <c r="D1693" t="s">
        <v>48</v>
      </c>
      <c r="E1693" t="s">
        <v>2937</v>
      </c>
    </row>
    <row r="1694" spans="1:5" x14ac:dyDescent="0.25">
      <c r="A1694">
        <v>29500482</v>
      </c>
      <c r="B1694" t="s">
        <v>2938</v>
      </c>
      <c r="C1694" t="s">
        <v>134</v>
      </c>
      <c r="D1694" t="s">
        <v>134</v>
      </c>
      <c r="E1694" t="s">
        <v>2938</v>
      </c>
    </row>
    <row r="1695" spans="1:5" x14ac:dyDescent="0.25">
      <c r="A1695">
        <v>29500483</v>
      </c>
      <c r="B1695" t="s">
        <v>2940</v>
      </c>
      <c r="C1695" t="s">
        <v>2939</v>
      </c>
      <c r="D1695" t="s">
        <v>2939</v>
      </c>
      <c r="E1695" t="s">
        <v>2940</v>
      </c>
    </row>
    <row r="1696" spans="1:5" x14ac:dyDescent="0.25">
      <c r="A1696">
        <v>29500484</v>
      </c>
      <c r="B1696" t="s">
        <v>2942</v>
      </c>
      <c r="C1696" t="s">
        <v>2941</v>
      </c>
      <c r="D1696" t="s">
        <v>2941</v>
      </c>
      <c r="E1696" t="s">
        <v>2942</v>
      </c>
    </row>
    <row r="1697" spans="1:5" x14ac:dyDescent="0.25">
      <c r="A1697">
        <v>29500487</v>
      </c>
      <c r="B1697" t="s">
        <v>2944</v>
      </c>
      <c r="C1697" t="s">
        <v>2943</v>
      </c>
      <c r="D1697" t="s">
        <v>2943</v>
      </c>
      <c r="E1697" t="s">
        <v>2944</v>
      </c>
    </row>
    <row r="1698" spans="1:5" x14ac:dyDescent="0.25">
      <c r="A1698">
        <v>29500488</v>
      </c>
      <c r="B1698" t="s">
        <v>2946</v>
      </c>
      <c r="C1698" t="s">
        <v>2945</v>
      </c>
      <c r="D1698" t="s">
        <v>2945</v>
      </c>
      <c r="E1698" t="s">
        <v>2946</v>
      </c>
    </row>
    <row r="1699" spans="1:5" x14ac:dyDescent="0.25">
      <c r="A1699">
        <v>29500489</v>
      </c>
      <c r="B1699" t="s">
        <v>2947</v>
      </c>
      <c r="C1699" t="s">
        <v>169</v>
      </c>
      <c r="D1699" t="s">
        <v>169</v>
      </c>
      <c r="E1699" t="s">
        <v>2947</v>
      </c>
    </row>
    <row r="1700" spans="1:5" x14ac:dyDescent="0.25">
      <c r="A1700">
        <v>29500490</v>
      </c>
      <c r="B1700" t="s">
        <v>2949</v>
      </c>
      <c r="C1700" t="s">
        <v>2948</v>
      </c>
      <c r="D1700" t="s">
        <v>2948</v>
      </c>
      <c r="E1700" t="s">
        <v>2949</v>
      </c>
    </row>
    <row r="1701" spans="1:5" x14ac:dyDescent="0.25">
      <c r="A1701">
        <v>29500491</v>
      </c>
      <c r="B1701" t="s">
        <v>2951</v>
      </c>
      <c r="C1701" t="s">
        <v>2950</v>
      </c>
      <c r="D1701" t="s">
        <v>2950</v>
      </c>
      <c r="E1701" t="s">
        <v>2951</v>
      </c>
    </row>
    <row r="1702" spans="1:5" x14ac:dyDescent="0.25">
      <c r="A1702">
        <v>29500493</v>
      </c>
      <c r="B1702" t="s">
        <v>2953</v>
      </c>
      <c r="C1702" t="s">
        <v>2952</v>
      </c>
      <c r="D1702" t="s">
        <v>2952</v>
      </c>
      <c r="E1702" t="s">
        <v>2953</v>
      </c>
    </row>
    <row r="1703" spans="1:5" x14ac:dyDescent="0.25">
      <c r="A1703">
        <v>29500494</v>
      </c>
      <c r="B1703" t="s">
        <v>2955</v>
      </c>
      <c r="C1703" t="s">
        <v>2954</v>
      </c>
      <c r="D1703" t="s">
        <v>2954</v>
      </c>
      <c r="E1703" t="s">
        <v>2955</v>
      </c>
    </row>
    <row r="1704" spans="1:5" x14ac:dyDescent="0.25">
      <c r="A1704">
        <v>29500498</v>
      </c>
      <c r="B1704" t="s">
        <v>2956</v>
      </c>
      <c r="C1704" t="s">
        <v>128</v>
      </c>
      <c r="D1704" t="s">
        <v>128</v>
      </c>
      <c r="E1704" t="s">
        <v>2956</v>
      </c>
    </row>
    <row r="1705" spans="1:5" x14ac:dyDescent="0.25">
      <c r="A1705">
        <v>29500500</v>
      </c>
      <c r="B1705" t="s">
        <v>2958</v>
      </c>
      <c r="C1705" t="s">
        <v>2957</v>
      </c>
      <c r="D1705" t="s">
        <v>2957</v>
      </c>
      <c r="E1705" t="s">
        <v>2958</v>
      </c>
    </row>
    <row r="1706" spans="1:5" x14ac:dyDescent="0.25">
      <c r="A1706">
        <v>29500501</v>
      </c>
      <c r="B1706" t="s">
        <v>2960</v>
      </c>
      <c r="C1706" t="s">
        <v>2959</v>
      </c>
      <c r="D1706" t="s">
        <v>2959</v>
      </c>
      <c r="E1706" t="s">
        <v>2960</v>
      </c>
    </row>
    <row r="1707" spans="1:5" x14ac:dyDescent="0.25">
      <c r="A1707">
        <v>29500502</v>
      </c>
      <c r="B1707" t="s">
        <v>2962</v>
      </c>
      <c r="C1707" t="s">
        <v>2961</v>
      </c>
      <c r="D1707" t="s">
        <v>2961</v>
      </c>
      <c r="E1707" t="s">
        <v>2962</v>
      </c>
    </row>
    <row r="1708" spans="1:5" x14ac:dyDescent="0.25">
      <c r="A1708">
        <v>29500503</v>
      </c>
      <c r="B1708" t="s">
        <v>2964</v>
      </c>
      <c r="C1708" t="s">
        <v>2963</v>
      </c>
      <c r="D1708" t="s">
        <v>2963</v>
      </c>
      <c r="E1708" t="s">
        <v>2964</v>
      </c>
    </row>
    <row r="1709" spans="1:5" x14ac:dyDescent="0.25">
      <c r="A1709">
        <v>29500507</v>
      </c>
      <c r="B1709" t="s">
        <v>2966</v>
      </c>
      <c r="C1709" t="s">
        <v>2965</v>
      </c>
      <c r="D1709" t="s">
        <v>2965</v>
      </c>
      <c r="E1709" t="s">
        <v>2966</v>
      </c>
    </row>
    <row r="1710" spans="1:5" x14ac:dyDescent="0.25">
      <c r="A1710">
        <v>29500511</v>
      </c>
      <c r="B1710" t="s">
        <v>2967</v>
      </c>
      <c r="C1710" t="s">
        <v>2959</v>
      </c>
      <c r="D1710" t="s">
        <v>2959</v>
      </c>
      <c r="E1710" t="s">
        <v>2967</v>
      </c>
    </row>
    <row r="1711" spans="1:5" x14ac:dyDescent="0.25">
      <c r="A1711">
        <v>29500512</v>
      </c>
      <c r="B1711" t="s">
        <v>2969</v>
      </c>
      <c r="C1711" t="s">
        <v>2968</v>
      </c>
      <c r="D1711" t="s">
        <v>2968</v>
      </c>
      <c r="E1711" t="s">
        <v>2969</v>
      </c>
    </row>
    <row r="1712" spans="1:5" x14ac:dyDescent="0.25">
      <c r="A1712">
        <v>29500514</v>
      </c>
      <c r="B1712" t="s">
        <v>2970</v>
      </c>
      <c r="C1712" t="s">
        <v>69</v>
      </c>
      <c r="D1712" t="s">
        <v>69</v>
      </c>
      <c r="E1712" t="s">
        <v>2970</v>
      </c>
    </row>
    <row r="1713" spans="1:5" x14ac:dyDescent="0.25">
      <c r="A1713">
        <v>29500515</v>
      </c>
      <c r="B1713" t="s">
        <v>2972</v>
      </c>
      <c r="C1713" t="s">
        <v>2971</v>
      </c>
      <c r="D1713" t="s">
        <v>2971</v>
      </c>
      <c r="E1713" t="s">
        <v>2972</v>
      </c>
    </row>
    <row r="1714" spans="1:5" x14ac:dyDescent="0.25">
      <c r="A1714">
        <v>29500516</v>
      </c>
      <c r="B1714" t="s">
        <v>2974</v>
      </c>
      <c r="C1714" t="s">
        <v>2973</v>
      </c>
      <c r="D1714" t="s">
        <v>2973</v>
      </c>
      <c r="E1714" t="s">
        <v>2974</v>
      </c>
    </row>
    <row r="1715" spans="1:5" x14ac:dyDescent="0.25">
      <c r="A1715">
        <v>29500520</v>
      </c>
      <c r="B1715" t="s">
        <v>2976</v>
      </c>
      <c r="C1715" t="s">
        <v>2975</v>
      </c>
      <c r="D1715" t="s">
        <v>2975</v>
      </c>
      <c r="E1715" t="s">
        <v>2976</v>
      </c>
    </row>
    <row r="1716" spans="1:5" x14ac:dyDescent="0.25">
      <c r="A1716">
        <v>29500521</v>
      </c>
      <c r="B1716" t="s">
        <v>2978</v>
      </c>
      <c r="C1716" t="s">
        <v>2977</v>
      </c>
      <c r="D1716" t="s">
        <v>2977</v>
      </c>
      <c r="E1716" t="s">
        <v>2978</v>
      </c>
    </row>
    <row r="1717" spans="1:5" x14ac:dyDescent="0.25">
      <c r="A1717">
        <v>29500523</v>
      </c>
      <c r="B1717" t="s">
        <v>2980</v>
      </c>
      <c r="C1717" t="s">
        <v>2979</v>
      </c>
      <c r="D1717" t="s">
        <v>2979</v>
      </c>
      <c r="E1717" t="s">
        <v>2980</v>
      </c>
    </row>
    <row r="1718" spans="1:5" x14ac:dyDescent="0.25">
      <c r="A1718">
        <v>29500524</v>
      </c>
      <c r="B1718" t="s">
        <v>2982</v>
      </c>
      <c r="C1718" t="s">
        <v>2981</v>
      </c>
      <c r="D1718" t="s">
        <v>2981</v>
      </c>
      <c r="E1718" t="s">
        <v>2982</v>
      </c>
    </row>
    <row r="1719" spans="1:5" x14ac:dyDescent="0.25">
      <c r="A1719">
        <v>29500525</v>
      </c>
      <c r="B1719" t="s">
        <v>2984</v>
      </c>
      <c r="C1719" t="s">
        <v>2983</v>
      </c>
      <c r="D1719" t="s">
        <v>2983</v>
      </c>
      <c r="E1719" t="s">
        <v>2984</v>
      </c>
    </row>
    <row r="1720" spans="1:5" x14ac:dyDescent="0.25">
      <c r="A1720">
        <v>29500526</v>
      </c>
      <c r="B1720" t="s">
        <v>2986</v>
      </c>
      <c r="C1720" t="s">
        <v>2985</v>
      </c>
      <c r="D1720" t="s">
        <v>2985</v>
      </c>
      <c r="E1720" t="s">
        <v>2986</v>
      </c>
    </row>
    <row r="1721" spans="1:5" x14ac:dyDescent="0.25">
      <c r="A1721">
        <v>29500527</v>
      </c>
      <c r="B1721" t="s">
        <v>2987</v>
      </c>
      <c r="C1721" t="s">
        <v>96</v>
      </c>
      <c r="D1721" t="s">
        <v>96</v>
      </c>
      <c r="E1721" t="s">
        <v>2987</v>
      </c>
    </row>
    <row r="1722" spans="1:5" x14ac:dyDescent="0.25">
      <c r="A1722">
        <v>29500528</v>
      </c>
      <c r="B1722" t="s">
        <v>2988</v>
      </c>
      <c r="C1722" t="s">
        <v>97</v>
      </c>
      <c r="D1722" t="s">
        <v>97</v>
      </c>
      <c r="E1722" t="s">
        <v>2988</v>
      </c>
    </row>
    <row r="1723" spans="1:5" x14ac:dyDescent="0.25">
      <c r="A1723">
        <v>29500529</v>
      </c>
      <c r="B1723" t="s">
        <v>2989</v>
      </c>
      <c r="C1723" t="s">
        <v>331</v>
      </c>
      <c r="D1723" t="s">
        <v>331</v>
      </c>
      <c r="E1723" t="s">
        <v>2989</v>
      </c>
    </row>
    <row r="1724" spans="1:5" x14ac:dyDescent="0.25">
      <c r="A1724">
        <v>29500530</v>
      </c>
      <c r="B1724" t="s">
        <v>2991</v>
      </c>
      <c r="C1724" t="s">
        <v>2990</v>
      </c>
      <c r="D1724" t="s">
        <v>2990</v>
      </c>
      <c r="E1724" t="s">
        <v>2991</v>
      </c>
    </row>
    <row r="1725" spans="1:5" x14ac:dyDescent="0.25">
      <c r="A1725">
        <v>29500531</v>
      </c>
      <c r="B1725" t="s">
        <v>2992</v>
      </c>
      <c r="C1725" t="s">
        <v>370</v>
      </c>
      <c r="D1725" t="s">
        <v>370</v>
      </c>
      <c r="E1725" t="s">
        <v>2992</v>
      </c>
    </row>
    <row r="1726" spans="1:5" x14ac:dyDescent="0.25">
      <c r="A1726">
        <v>29500532</v>
      </c>
      <c r="B1726" t="s">
        <v>2994</v>
      </c>
      <c r="C1726" t="s">
        <v>2993</v>
      </c>
      <c r="D1726" t="s">
        <v>2993</v>
      </c>
      <c r="E1726" t="s">
        <v>2994</v>
      </c>
    </row>
    <row r="1727" spans="1:5" x14ac:dyDescent="0.25">
      <c r="A1727">
        <v>29500533</v>
      </c>
      <c r="B1727" t="s">
        <v>2996</v>
      </c>
      <c r="C1727" t="s">
        <v>2995</v>
      </c>
      <c r="D1727" t="s">
        <v>2995</v>
      </c>
      <c r="E1727" t="s">
        <v>2996</v>
      </c>
    </row>
    <row r="1728" spans="1:5" x14ac:dyDescent="0.25">
      <c r="A1728">
        <v>29500534</v>
      </c>
      <c r="B1728" t="s">
        <v>2998</v>
      </c>
      <c r="C1728" t="s">
        <v>2997</v>
      </c>
      <c r="D1728" t="s">
        <v>2997</v>
      </c>
      <c r="E1728" t="s">
        <v>2998</v>
      </c>
    </row>
    <row r="1729" spans="1:5" x14ac:dyDescent="0.25">
      <c r="A1729">
        <v>29500537</v>
      </c>
      <c r="B1729" t="s">
        <v>3000</v>
      </c>
      <c r="C1729" t="s">
        <v>2999</v>
      </c>
      <c r="D1729" t="s">
        <v>2999</v>
      </c>
      <c r="E1729" t="s">
        <v>3000</v>
      </c>
    </row>
    <row r="1730" spans="1:5" x14ac:dyDescent="0.25">
      <c r="A1730">
        <v>29500538</v>
      </c>
      <c r="B1730" t="s">
        <v>3002</v>
      </c>
      <c r="C1730" t="s">
        <v>3001</v>
      </c>
      <c r="D1730" t="s">
        <v>3001</v>
      </c>
      <c r="E1730" t="s">
        <v>3002</v>
      </c>
    </row>
    <row r="1731" spans="1:5" x14ac:dyDescent="0.25">
      <c r="A1731">
        <v>29500539</v>
      </c>
      <c r="B1731" t="s">
        <v>3003</v>
      </c>
      <c r="C1731" t="s">
        <v>312</v>
      </c>
      <c r="D1731" t="s">
        <v>312</v>
      </c>
      <c r="E1731" t="s">
        <v>3003</v>
      </c>
    </row>
    <row r="1732" spans="1:5" x14ac:dyDescent="0.25">
      <c r="A1732">
        <v>29500540</v>
      </c>
      <c r="B1732" t="s">
        <v>3005</v>
      </c>
      <c r="C1732" t="s">
        <v>3004</v>
      </c>
      <c r="D1732" t="s">
        <v>3004</v>
      </c>
      <c r="E1732" t="s">
        <v>3005</v>
      </c>
    </row>
    <row r="1733" spans="1:5" x14ac:dyDescent="0.25">
      <c r="A1733">
        <v>29500541</v>
      </c>
      <c r="B1733" t="s">
        <v>3007</v>
      </c>
      <c r="C1733" t="s">
        <v>3006</v>
      </c>
      <c r="D1733" t="s">
        <v>3006</v>
      </c>
      <c r="E1733" t="s">
        <v>3007</v>
      </c>
    </row>
    <row r="1734" spans="1:5" x14ac:dyDescent="0.25">
      <c r="A1734">
        <v>29500542</v>
      </c>
      <c r="B1734" t="s">
        <v>3009</v>
      </c>
      <c r="C1734" t="s">
        <v>3008</v>
      </c>
      <c r="D1734" t="s">
        <v>3008</v>
      </c>
      <c r="E1734" t="s">
        <v>3009</v>
      </c>
    </row>
    <row r="1735" spans="1:5" x14ac:dyDescent="0.25">
      <c r="A1735">
        <v>29500545</v>
      </c>
      <c r="B1735" t="s">
        <v>3011</v>
      </c>
      <c r="C1735" t="s">
        <v>3010</v>
      </c>
      <c r="D1735" t="s">
        <v>3010</v>
      </c>
      <c r="E1735" t="s">
        <v>3011</v>
      </c>
    </row>
    <row r="1736" spans="1:5" x14ac:dyDescent="0.25">
      <c r="A1736">
        <v>29500547</v>
      </c>
      <c r="B1736" t="s">
        <v>3013</v>
      </c>
      <c r="C1736" t="s">
        <v>3012</v>
      </c>
      <c r="D1736" t="s">
        <v>3012</v>
      </c>
      <c r="E1736" t="s">
        <v>3013</v>
      </c>
    </row>
    <row r="1737" spans="1:5" x14ac:dyDescent="0.25">
      <c r="A1737">
        <v>29500548</v>
      </c>
      <c r="B1737" t="s">
        <v>3015</v>
      </c>
      <c r="C1737" t="s">
        <v>3014</v>
      </c>
      <c r="D1737" t="s">
        <v>3014</v>
      </c>
      <c r="E1737" t="s">
        <v>3015</v>
      </c>
    </row>
    <row r="1738" spans="1:5" x14ac:dyDescent="0.25">
      <c r="A1738">
        <v>29500549</v>
      </c>
      <c r="B1738" t="s">
        <v>3017</v>
      </c>
      <c r="C1738" t="s">
        <v>3016</v>
      </c>
      <c r="D1738" t="s">
        <v>3016</v>
      </c>
      <c r="E1738" t="s">
        <v>3017</v>
      </c>
    </row>
    <row r="1739" spans="1:5" x14ac:dyDescent="0.25">
      <c r="A1739">
        <v>29500550</v>
      </c>
      <c r="B1739" t="s">
        <v>3019</v>
      </c>
      <c r="C1739" t="s">
        <v>3018</v>
      </c>
      <c r="D1739" t="s">
        <v>3018</v>
      </c>
      <c r="E1739" t="s">
        <v>3019</v>
      </c>
    </row>
    <row r="1740" spans="1:5" x14ac:dyDescent="0.25">
      <c r="A1740">
        <v>29500552</v>
      </c>
      <c r="B1740" t="s">
        <v>3021</v>
      </c>
      <c r="C1740" t="s">
        <v>3020</v>
      </c>
      <c r="D1740" t="s">
        <v>3020</v>
      </c>
      <c r="E1740" t="s">
        <v>3021</v>
      </c>
    </row>
    <row r="1741" spans="1:5" x14ac:dyDescent="0.25">
      <c r="A1741">
        <v>29500553</v>
      </c>
      <c r="B1741" t="s">
        <v>3023</v>
      </c>
      <c r="C1741" t="s">
        <v>3022</v>
      </c>
      <c r="D1741" t="s">
        <v>3022</v>
      </c>
      <c r="E1741" t="s">
        <v>3023</v>
      </c>
    </row>
    <row r="1742" spans="1:5" x14ac:dyDescent="0.25">
      <c r="A1742">
        <v>29500556</v>
      </c>
      <c r="B1742" t="s">
        <v>3025</v>
      </c>
      <c r="C1742" t="s">
        <v>3024</v>
      </c>
      <c r="D1742" t="s">
        <v>3024</v>
      </c>
      <c r="E1742" t="s">
        <v>3025</v>
      </c>
    </row>
    <row r="1743" spans="1:5" x14ac:dyDescent="0.25">
      <c r="A1743">
        <v>29500558</v>
      </c>
      <c r="B1743" t="s">
        <v>3027</v>
      </c>
      <c r="C1743" t="s">
        <v>3026</v>
      </c>
      <c r="D1743" t="s">
        <v>3026</v>
      </c>
      <c r="E1743" t="s">
        <v>3027</v>
      </c>
    </row>
    <row r="1744" spans="1:5" x14ac:dyDescent="0.25">
      <c r="A1744">
        <v>29500561</v>
      </c>
      <c r="B1744" t="s">
        <v>3029</v>
      </c>
      <c r="C1744" t="s">
        <v>3028</v>
      </c>
      <c r="D1744" t="s">
        <v>3028</v>
      </c>
      <c r="E1744" t="s">
        <v>3029</v>
      </c>
    </row>
    <row r="1745" spans="1:5" x14ac:dyDescent="0.25">
      <c r="A1745">
        <v>29500562</v>
      </c>
      <c r="B1745" t="s">
        <v>3031</v>
      </c>
      <c r="C1745" t="s">
        <v>3030</v>
      </c>
      <c r="D1745" t="s">
        <v>3030</v>
      </c>
      <c r="E1745" t="s">
        <v>3031</v>
      </c>
    </row>
    <row r="1746" spans="1:5" x14ac:dyDescent="0.25">
      <c r="A1746">
        <v>29500563</v>
      </c>
      <c r="B1746" t="s">
        <v>3033</v>
      </c>
      <c r="C1746" t="s">
        <v>3032</v>
      </c>
      <c r="D1746" t="s">
        <v>3032</v>
      </c>
      <c r="E1746" t="s">
        <v>3033</v>
      </c>
    </row>
    <row r="1747" spans="1:5" x14ac:dyDescent="0.25">
      <c r="A1747">
        <v>29500565</v>
      </c>
      <c r="B1747" t="s">
        <v>3034</v>
      </c>
      <c r="C1747" t="s">
        <v>353</v>
      </c>
      <c r="D1747" t="s">
        <v>353</v>
      </c>
      <c r="E1747" t="s">
        <v>3034</v>
      </c>
    </row>
    <row r="1748" spans="1:5" x14ac:dyDescent="0.25">
      <c r="A1748">
        <v>29500566</v>
      </c>
      <c r="B1748" t="s">
        <v>3036</v>
      </c>
      <c r="C1748" t="s">
        <v>3035</v>
      </c>
      <c r="D1748" t="s">
        <v>3035</v>
      </c>
      <c r="E1748" t="s">
        <v>3036</v>
      </c>
    </row>
    <row r="1749" spans="1:5" x14ac:dyDescent="0.25">
      <c r="A1749">
        <v>29500567</v>
      </c>
      <c r="B1749" t="s">
        <v>2933</v>
      </c>
      <c r="C1749" t="s">
        <v>2932</v>
      </c>
      <c r="D1749" t="s">
        <v>2932</v>
      </c>
      <c r="E1749" t="s">
        <v>2933</v>
      </c>
    </row>
    <row r="1750" spans="1:5" x14ac:dyDescent="0.25">
      <c r="A1750">
        <v>29500568</v>
      </c>
      <c r="B1750" t="s">
        <v>3038</v>
      </c>
      <c r="C1750" t="s">
        <v>3037</v>
      </c>
      <c r="D1750" t="s">
        <v>3037</v>
      </c>
      <c r="E1750" t="s">
        <v>3038</v>
      </c>
    </row>
    <row r="1751" spans="1:5" x14ac:dyDescent="0.25">
      <c r="A1751">
        <v>29500569</v>
      </c>
      <c r="B1751" t="s">
        <v>3040</v>
      </c>
      <c r="C1751" t="s">
        <v>3039</v>
      </c>
      <c r="D1751" t="s">
        <v>3039</v>
      </c>
      <c r="E1751" t="s">
        <v>3040</v>
      </c>
    </row>
    <row r="1752" spans="1:5" x14ac:dyDescent="0.25">
      <c r="A1752">
        <v>29500570</v>
      </c>
      <c r="B1752" t="s">
        <v>3042</v>
      </c>
      <c r="C1752" t="s">
        <v>3041</v>
      </c>
      <c r="D1752" t="s">
        <v>3041</v>
      </c>
      <c r="E1752" t="s">
        <v>3042</v>
      </c>
    </row>
    <row r="1753" spans="1:5" x14ac:dyDescent="0.25">
      <c r="A1753">
        <v>29500574</v>
      </c>
      <c r="B1753" t="s">
        <v>3044</v>
      </c>
      <c r="C1753" t="s">
        <v>3043</v>
      </c>
      <c r="D1753" t="s">
        <v>3043</v>
      </c>
      <c r="E1753" t="s">
        <v>3044</v>
      </c>
    </row>
    <row r="1754" spans="1:5" x14ac:dyDescent="0.25">
      <c r="A1754">
        <v>29500575</v>
      </c>
      <c r="B1754" t="s">
        <v>2935</v>
      </c>
      <c r="C1754" t="s">
        <v>2934</v>
      </c>
      <c r="D1754" t="s">
        <v>2934</v>
      </c>
      <c r="E1754" t="s">
        <v>2935</v>
      </c>
    </row>
    <row r="1755" spans="1:5" x14ac:dyDescent="0.25">
      <c r="A1755">
        <v>29500576</v>
      </c>
      <c r="B1755" t="s">
        <v>3046</v>
      </c>
      <c r="C1755" t="s">
        <v>3045</v>
      </c>
      <c r="D1755" t="s">
        <v>3045</v>
      </c>
      <c r="E1755" t="s">
        <v>3046</v>
      </c>
    </row>
    <row r="1756" spans="1:5" x14ac:dyDescent="0.25">
      <c r="A1756">
        <v>29500577</v>
      </c>
      <c r="B1756" t="s">
        <v>3048</v>
      </c>
      <c r="C1756" t="s">
        <v>3047</v>
      </c>
      <c r="D1756" t="s">
        <v>3047</v>
      </c>
      <c r="E1756" t="s">
        <v>3048</v>
      </c>
    </row>
    <row r="1757" spans="1:5" x14ac:dyDescent="0.25">
      <c r="A1757">
        <v>29500578</v>
      </c>
      <c r="B1757" t="s">
        <v>3050</v>
      </c>
      <c r="C1757" t="s">
        <v>3049</v>
      </c>
      <c r="D1757" t="s">
        <v>3049</v>
      </c>
      <c r="E1757" t="s">
        <v>3050</v>
      </c>
    </row>
    <row r="1758" spans="1:5" x14ac:dyDescent="0.25">
      <c r="A1758">
        <v>29500579</v>
      </c>
      <c r="B1758" t="s">
        <v>3051</v>
      </c>
      <c r="C1758" t="s">
        <v>3016</v>
      </c>
      <c r="D1758" t="s">
        <v>3016</v>
      </c>
      <c r="E1758" t="s">
        <v>3051</v>
      </c>
    </row>
    <row r="1759" spans="1:5" x14ac:dyDescent="0.25">
      <c r="A1759">
        <v>29500580</v>
      </c>
      <c r="B1759" t="s">
        <v>3053</v>
      </c>
      <c r="C1759" t="s">
        <v>3052</v>
      </c>
      <c r="D1759" t="s">
        <v>3052</v>
      </c>
      <c r="E1759" t="s">
        <v>3053</v>
      </c>
    </row>
    <row r="1760" spans="1:5" x14ac:dyDescent="0.25">
      <c r="A1760">
        <v>29500581</v>
      </c>
      <c r="B1760" t="s">
        <v>3055</v>
      </c>
      <c r="C1760" t="s">
        <v>3054</v>
      </c>
      <c r="D1760" t="s">
        <v>3054</v>
      </c>
      <c r="E1760" t="s">
        <v>3055</v>
      </c>
    </row>
    <row r="1761" spans="1:5" x14ac:dyDescent="0.25">
      <c r="A1761">
        <v>29500582</v>
      </c>
      <c r="B1761" t="s">
        <v>3057</v>
      </c>
      <c r="C1761" t="s">
        <v>3056</v>
      </c>
      <c r="D1761" t="s">
        <v>3056</v>
      </c>
      <c r="E1761" t="s">
        <v>3057</v>
      </c>
    </row>
    <row r="1762" spans="1:5" x14ac:dyDescent="0.25">
      <c r="A1762">
        <v>29500583</v>
      </c>
      <c r="B1762" t="s">
        <v>3059</v>
      </c>
      <c r="C1762" t="s">
        <v>3058</v>
      </c>
      <c r="D1762" t="s">
        <v>3058</v>
      </c>
      <c r="E1762" t="s">
        <v>3059</v>
      </c>
    </row>
    <row r="1763" spans="1:5" x14ac:dyDescent="0.25">
      <c r="A1763">
        <v>29500584</v>
      </c>
      <c r="B1763" t="s">
        <v>3061</v>
      </c>
      <c r="C1763" t="s">
        <v>3060</v>
      </c>
      <c r="D1763" t="s">
        <v>3060</v>
      </c>
      <c r="E1763" t="s">
        <v>3061</v>
      </c>
    </row>
    <row r="1764" spans="1:5" x14ac:dyDescent="0.25">
      <c r="A1764">
        <v>29500585</v>
      </c>
      <c r="B1764" t="s">
        <v>3063</v>
      </c>
      <c r="C1764" t="s">
        <v>3062</v>
      </c>
      <c r="D1764" t="s">
        <v>3062</v>
      </c>
      <c r="E1764" t="s">
        <v>3063</v>
      </c>
    </row>
    <row r="1765" spans="1:5" x14ac:dyDescent="0.25">
      <c r="A1765">
        <v>29500586</v>
      </c>
      <c r="B1765" t="s">
        <v>3065</v>
      </c>
      <c r="C1765" t="s">
        <v>3064</v>
      </c>
      <c r="D1765" t="s">
        <v>3064</v>
      </c>
      <c r="E1765" t="s">
        <v>3065</v>
      </c>
    </row>
    <row r="1766" spans="1:5" x14ac:dyDescent="0.25">
      <c r="A1766">
        <v>29500587</v>
      </c>
      <c r="B1766" t="s">
        <v>3067</v>
      </c>
      <c r="C1766" t="s">
        <v>3066</v>
      </c>
      <c r="D1766" t="s">
        <v>3066</v>
      </c>
      <c r="E1766" t="s">
        <v>3067</v>
      </c>
    </row>
    <row r="1767" spans="1:5" x14ac:dyDescent="0.25">
      <c r="A1767">
        <v>29500588</v>
      </c>
      <c r="B1767" t="s">
        <v>3069</v>
      </c>
      <c r="C1767" t="s">
        <v>3068</v>
      </c>
      <c r="D1767" t="s">
        <v>3068</v>
      </c>
      <c r="E1767" t="s">
        <v>3069</v>
      </c>
    </row>
    <row r="1768" spans="1:5" x14ac:dyDescent="0.25">
      <c r="A1768">
        <v>29500589</v>
      </c>
      <c r="B1768" t="s">
        <v>3071</v>
      </c>
      <c r="C1768" t="s">
        <v>3070</v>
      </c>
      <c r="D1768" t="s">
        <v>3070</v>
      </c>
      <c r="E1768" t="s">
        <v>3071</v>
      </c>
    </row>
    <row r="1769" spans="1:5" x14ac:dyDescent="0.25">
      <c r="A1769">
        <v>29500590</v>
      </c>
      <c r="B1769" t="s">
        <v>3073</v>
      </c>
      <c r="C1769" t="s">
        <v>3072</v>
      </c>
      <c r="D1769" t="s">
        <v>3072</v>
      </c>
      <c r="E1769" t="s">
        <v>3073</v>
      </c>
    </row>
    <row r="1770" spans="1:5" x14ac:dyDescent="0.25">
      <c r="A1770">
        <v>29500591</v>
      </c>
      <c r="B1770" t="s">
        <v>3075</v>
      </c>
      <c r="C1770" t="s">
        <v>3074</v>
      </c>
      <c r="D1770" t="s">
        <v>3074</v>
      </c>
      <c r="E1770" t="s">
        <v>3075</v>
      </c>
    </row>
    <row r="1771" spans="1:5" x14ac:dyDescent="0.25">
      <c r="A1771">
        <v>29500592</v>
      </c>
      <c r="B1771" t="s">
        <v>3077</v>
      </c>
      <c r="C1771" t="s">
        <v>3076</v>
      </c>
      <c r="D1771" t="s">
        <v>3076</v>
      </c>
      <c r="E1771" t="s">
        <v>3077</v>
      </c>
    </row>
    <row r="1772" spans="1:5" x14ac:dyDescent="0.25">
      <c r="A1772">
        <v>29500593</v>
      </c>
      <c r="B1772" t="s">
        <v>3078</v>
      </c>
      <c r="C1772" t="s">
        <v>240</v>
      </c>
      <c r="D1772" t="s">
        <v>240</v>
      </c>
      <c r="E1772" t="s">
        <v>3078</v>
      </c>
    </row>
    <row r="1773" spans="1:5" x14ac:dyDescent="0.25">
      <c r="A1773">
        <v>29500594</v>
      </c>
      <c r="B1773" t="s">
        <v>3079</v>
      </c>
      <c r="C1773" t="s">
        <v>286</v>
      </c>
      <c r="D1773" t="s">
        <v>286</v>
      </c>
      <c r="E1773" t="s">
        <v>3079</v>
      </c>
    </row>
    <row r="1774" spans="1:5" x14ac:dyDescent="0.25">
      <c r="A1774">
        <v>29500598</v>
      </c>
      <c r="B1774" t="s">
        <v>3081</v>
      </c>
      <c r="C1774" t="s">
        <v>3080</v>
      </c>
      <c r="D1774" t="s">
        <v>3080</v>
      </c>
      <c r="E1774" t="s">
        <v>3081</v>
      </c>
    </row>
    <row r="1775" spans="1:5" x14ac:dyDescent="0.25">
      <c r="A1775">
        <v>29500599</v>
      </c>
      <c r="B1775" t="s">
        <v>3083</v>
      </c>
      <c r="C1775" t="s">
        <v>3082</v>
      </c>
      <c r="D1775" t="s">
        <v>3082</v>
      </c>
      <c r="E1775" t="s">
        <v>3083</v>
      </c>
    </row>
    <row r="1776" spans="1:5" x14ac:dyDescent="0.25">
      <c r="A1776">
        <v>29500600</v>
      </c>
      <c r="B1776" t="s">
        <v>3085</v>
      </c>
      <c r="C1776" t="s">
        <v>3084</v>
      </c>
      <c r="D1776" t="s">
        <v>3084</v>
      </c>
      <c r="E1776" t="s">
        <v>3085</v>
      </c>
    </row>
    <row r="1777" spans="1:5" x14ac:dyDescent="0.25">
      <c r="A1777">
        <v>29500601</v>
      </c>
      <c r="B1777" t="s">
        <v>3087</v>
      </c>
      <c r="C1777" t="s">
        <v>3086</v>
      </c>
      <c r="D1777" t="s">
        <v>3086</v>
      </c>
      <c r="E1777" t="s">
        <v>3087</v>
      </c>
    </row>
    <row r="1778" spans="1:5" x14ac:dyDescent="0.25">
      <c r="A1778">
        <v>29500602</v>
      </c>
      <c r="B1778" t="s">
        <v>3089</v>
      </c>
      <c r="C1778" t="s">
        <v>3088</v>
      </c>
      <c r="D1778" t="s">
        <v>3088</v>
      </c>
      <c r="E1778" t="s">
        <v>3089</v>
      </c>
    </row>
    <row r="1779" spans="1:5" x14ac:dyDescent="0.25">
      <c r="A1779">
        <v>29500604</v>
      </c>
      <c r="B1779" t="s">
        <v>3091</v>
      </c>
      <c r="C1779" t="s">
        <v>3090</v>
      </c>
      <c r="D1779" t="s">
        <v>3090</v>
      </c>
      <c r="E1779" t="s">
        <v>3091</v>
      </c>
    </row>
    <row r="1780" spans="1:5" x14ac:dyDescent="0.25">
      <c r="A1780">
        <v>29500605</v>
      </c>
      <c r="B1780" t="s">
        <v>3093</v>
      </c>
      <c r="C1780" t="s">
        <v>3092</v>
      </c>
      <c r="D1780" t="s">
        <v>3092</v>
      </c>
      <c r="E1780" t="s">
        <v>3093</v>
      </c>
    </row>
    <row r="1781" spans="1:5" x14ac:dyDescent="0.25">
      <c r="A1781">
        <v>29500606</v>
      </c>
      <c r="B1781" t="s">
        <v>3095</v>
      </c>
      <c r="C1781" t="s">
        <v>3094</v>
      </c>
      <c r="D1781" t="s">
        <v>3094</v>
      </c>
      <c r="E1781" t="s">
        <v>3095</v>
      </c>
    </row>
    <row r="1782" spans="1:5" x14ac:dyDescent="0.25">
      <c r="A1782">
        <v>29500607</v>
      </c>
      <c r="B1782" t="s">
        <v>3097</v>
      </c>
      <c r="C1782" t="s">
        <v>3096</v>
      </c>
      <c r="D1782" t="s">
        <v>3096</v>
      </c>
      <c r="E1782" t="s">
        <v>3097</v>
      </c>
    </row>
    <row r="1783" spans="1:5" x14ac:dyDescent="0.25">
      <c r="A1783">
        <v>29500608</v>
      </c>
      <c r="B1783" t="s">
        <v>3099</v>
      </c>
      <c r="C1783" t="s">
        <v>3098</v>
      </c>
      <c r="D1783" t="s">
        <v>3098</v>
      </c>
      <c r="E1783" t="s">
        <v>3099</v>
      </c>
    </row>
    <row r="1784" spans="1:5" x14ac:dyDescent="0.25">
      <c r="A1784">
        <v>29500609</v>
      </c>
      <c r="B1784" t="s">
        <v>3101</v>
      </c>
      <c r="C1784" t="s">
        <v>3100</v>
      </c>
      <c r="D1784" t="s">
        <v>3100</v>
      </c>
      <c r="E1784" t="s">
        <v>3101</v>
      </c>
    </row>
    <row r="1785" spans="1:5" x14ac:dyDescent="0.25">
      <c r="A1785">
        <v>29500612</v>
      </c>
      <c r="B1785" t="s">
        <v>3103</v>
      </c>
      <c r="C1785" t="s">
        <v>3102</v>
      </c>
      <c r="D1785" t="s">
        <v>3102</v>
      </c>
      <c r="E1785" t="s">
        <v>3103</v>
      </c>
    </row>
    <row r="1786" spans="1:5" x14ac:dyDescent="0.25">
      <c r="A1786">
        <v>29500613</v>
      </c>
      <c r="B1786" t="s">
        <v>3104</v>
      </c>
      <c r="C1786" t="s">
        <v>291</v>
      </c>
      <c r="D1786" t="s">
        <v>291</v>
      </c>
      <c r="E1786" t="s">
        <v>3104</v>
      </c>
    </row>
    <row r="1787" spans="1:5" x14ac:dyDescent="0.25">
      <c r="A1787">
        <v>29500614</v>
      </c>
      <c r="B1787" t="s">
        <v>3106</v>
      </c>
      <c r="C1787" t="s">
        <v>3105</v>
      </c>
      <c r="D1787" t="s">
        <v>3105</v>
      </c>
      <c r="E1787" t="s">
        <v>3106</v>
      </c>
    </row>
    <row r="1788" spans="1:5" x14ac:dyDescent="0.25">
      <c r="A1788">
        <v>29500615</v>
      </c>
      <c r="B1788" t="s">
        <v>3108</v>
      </c>
      <c r="C1788" t="s">
        <v>3107</v>
      </c>
      <c r="D1788" t="s">
        <v>3107</v>
      </c>
      <c r="E1788" t="s">
        <v>3108</v>
      </c>
    </row>
    <row r="1789" spans="1:5" x14ac:dyDescent="0.25">
      <c r="A1789">
        <v>29500616</v>
      </c>
      <c r="B1789" t="s">
        <v>3110</v>
      </c>
      <c r="C1789" t="s">
        <v>3109</v>
      </c>
      <c r="D1789" t="s">
        <v>3109</v>
      </c>
      <c r="E1789" t="s">
        <v>3110</v>
      </c>
    </row>
    <row r="1790" spans="1:5" x14ac:dyDescent="0.25">
      <c r="A1790">
        <v>29500617</v>
      </c>
      <c r="B1790" t="s">
        <v>3112</v>
      </c>
      <c r="C1790" t="s">
        <v>3111</v>
      </c>
      <c r="D1790" t="s">
        <v>3111</v>
      </c>
      <c r="E1790" t="s">
        <v>3112</v>
      </c>
    </row>
    <row r="1791" spans="1:5" x14ac:dyDescent="0.25">
      <c r="A1791">
        <v>29500618</v>
      </c>
      <c r="B1791" t="s">
        <v>3114</v>
      </c>
      <c r="C1791" t="s">
        <v>3113</v>
      </c>
      <c r="D1791" t="s">
        <v>3113</v>
      </c>
      <c r="E1791" t="s">
        <v>3114</v>
      </c>
    </row>
    <row r="1792" spans="1:5" x14ac:dyDescent="0.25">
      <c r="A1792">
        <v>29500619</v>
      </c>
      <c r="B1792" t="s">
        <v>3116</v>
      </c>
      <c r="C1792" t="s">
        <v>3115</v>
      </c>
      <c r="D1792" t="s">
        <v>3115</v>
      </c>
      <c r="E1792" t="s">
        <v>3116</v>
      </c>
    </row>
    <row r="1793" spans="1:5" x14ac:dyDescent="0.25">
      <c r="A1793">
        <v>29500620</v>
      </c>
      <c r="B1793" t="s">
        <v>3117</v>
      </c>
      <c r="C1793" t="s">
        <v>333</v>
      </c>
      <c r="D1793" t="s">
        <v>333</v>
      </c>
      <c r="E1793" t="s">
        <v>3117</v>
      </c>
    </row>
    <row r="1794" spans="1:5" x14ac:dyDescent="0.25">
      <c r="A1794">
        <v>29500621</v>
      </c>
      <c r="B1794" t="s">
        <v>3119</v>
      </c>
      <c r="C1794" t="s">
        <v>3118</v>
      </c>
      <c r="D1794" t="s">
        <v>3118</v>
      </c>
      <c r="E1794" t="s">
        <v>3119</v>
      </c>
    </row>
    <row r="1795" spans="1:5" x14ac:dyDescent="0.25">
      <c r="A1795">
        <v>29500622</v>
      </c>
      <c r="B1795" t="s">
        <v>3120</v>
      </c>
      <c r="C1795" t="s">
        <v>263</v>
      </c>
      <c r="D1795" t="s">
        <v>263</v>
      </c>
      <c r="E1795" t="s">
        <v>3120</v>
      </c>
    </row>
    <row r="1796" spans="1:5" x14ac:dyDescent="0.25">
      <c r="A1796">
        <v>29500623</v>
      </c>
      <c r="B1796" t="s">
        <v>3122</v>
      </c>
      <c r="C1796" t="s">
        <v>3121</v>
      </c>
      <c r="D1796" t="s">
        <v>3121</v>
      </c>
      <c r="E1796" t="s">
        <v>3122</v>
      </c>
    </row>
    <row r="1797" spans="1:5" x14ac:dyDescent="0.25">
      <c r="A1797">
        <v>29500624</v>
      </c>
      <c r="B1797" t="s">
        <v>3124</v>
      </c>
      <c r="C1797" t="s">
        <v>3123</v>
      </c>
      <c r="D1797" t="s">
        <v>3123</v>
      </c>
      <c r="E1797" t="s">
        <v>3124</v>
      </c>
    </row>
    <row r="1798" spans="1:5" x14ac:dyDescent="0.25">
      <c r="A1798">
        <v>29500658</v>
      </c>
      <c r="B1798" t="s">
        <v>3126</v>
      </c>
      <c r="C1798" t="s">
        <v>3125</v>
      </c>
      <c r="D1798" t="s">
        <v>3125</v>
      </c>
      <c r="E1798" t="s">
        <v>3126</v>
      </c>
    </row>
    <row r="1799" spans="1:5" x14ac:dyDescent="0.25">
      <c r="A1799">
        <v>29500693</v>
      </c>
      <c r="B1799" t="s">
        <v>3128</v>
      </c>
      <c r="C1799" t="s">
        <v>3127</v>
      </c>
      <c r="D1799" t="s">
        <v>3127</v>
      </c>
      <c r="E1799" t="s">
        <v>3128</v>
      </c>
    </row>
    <row r="1800" spans="1:5" x14ac:dyDescent="0.25">
      <c r="A1800">
        <v>29500697</v>
      </c>
      <c r="B1800" t="s">
        <v>3130</v>
      </c>
      <c r="C1800" t="s">
        <v>3129</v>
      </c>
      <c r="D1800" t="s">
        <v>3129</v>
      </c>
      <c r="E1800" t="s">
        <v>3130</v>
      </c>
    </row>
    <row r="1801" spans="1:5" x14ac:dyDescent="0.25">
      <c r="A1801">
        <v>29500698</v>
      </c>
      <c r="B1801" t="s">
        <v>3132</v>
      </c>
      <c r="C1801" t="s">
        <v>3131</v>
      </c>
      <c r="D1801" t="s">
        <v>3131</v>
      </c>
      <c r="E1801" t="s">
        <v>3132</v>
      </c>
    </row>
    <row r="1802" spans="1:5" x14ac:dyDescent="0.25">
      <c r="A1802">
        <v>29500719</v>
      </c>
      <c r="B1802" t="s">
        <v>3133</v>
      </c>
      <c r="C1802" t="s">
        <v>368</v>
      </c>
      <c r="D1802" t="s">
        <v>368</v>
      </c>
      <c r="E1802" t="s">
        <v>3133</v>
      </c>
    </row>
    <row r="1803" spans="1:5" x14ac:dyDescent="0.25">
      <c r="A1803">
        <v>29500721</v>
      </c>
      <c r="B1803" t="s">
        <v>3135</v>
      </c>
      <c r="C1803" t="s">
        <v>3134</v>
      </c>
      <c r="D1803" t="s">
        <v>3134</v>
      </c>
      <c r="E1803" t="s">
        <v>3135</v>
      </c>
    </row>
    <row r="1804" spans="1:5" x14ac:dyDescent="0.25">
      <c r="A1804">
        <v>29500722</v>
      </c>
      <c r="B1804" t="s">
        <v>3137</v>
      </c>
      <c r="C1804" t="s">
        <v>3136</v>
      </c>
      <c r="D1804" t="s">
        <v>3136</v>
      </c>
      <c r="E1804" t="s">
        <v>3137</v>
      </c>
    </row>
    <row r="1805" spans="1:5" x14ac:dyDescent="0.25">
      <c r="A1805">
        <v>29500723</v>
      </c>
      <c r="B1805" t="s">
        <v>3139</v>
      </c>
      <c r="C1805" t="s">
        <v>3138</v>
      </c>
      <c r="D1805" t="s">
        <v>3138</v>
      </c>
      <c r="E1805" t="s">
        <v>3139</v>
      </c>
    </row>
    <row r="1806" spans="1:5" x14ac:dyDescent="0.25">
      <c r="A1806">
        <v>29500724</v>
      </c>
      <c r="B1806" t="s">
        <v>3141</v>
      </c>
      <c r="C1806" t="s">
        <v>3140</v>
      </c>
      <c r="D1806" t="s">
        <v>3140</v>
      </c>
      <c r="E1806" t="s">
        <v>3141</v>
      </c>
    </row>
    <row r="1807" spans="1:5" x14ac:dyDescent="0.25">
      <c r="A1807">
        <v>29500725</v>
      </c>
      <c r="B1807" t="s">
        <v>3143</v>
      </c>
      <c r="C1807" t="s">
        <v>3142</v>
      </c>
      <c r="D1807" t="s">
        <v>3142</v>
      </c>
      <c r="E1807" t="s">
        <v>3143</v>
      </c>
    </row>
    <row r="1808" spans="1:5" x14ac:dyDescent="0.25">
      <c r="A1808">
        <v>29500726</v>
      </c>
      <c r="B1808" t="s">
        <v>3145</v>
      </c>
      <c r="C1808" t="s">
        <v>3144</v>
      </c>
      <c r="D1808" t="s">
        <v>3144</v>
      </c>
      <c r="E1808" t="s">
        <v>3145</v>
      </c>
    </row>
    <row r="1809" spans="1:5" x14ac:dyDescent="0.25">
      <c r="A1809">
        <v>29500728</v>
      </c>
      <c r="B1809" t="s">
        <v>3147</v>
      </c>
      <c r="C1809" t="s">
        <v>3146</v>
      </c>
      <c r="D1809" t="s">
        <v>3146</v>
      </c>
      <c r="E1809" t="s">
        <v>3147</v>
      </c>
    </row>
    <row r="1810" spans="1:5" x14ac:dyDescent="0.25">
      <c r="A1810">
        <v>29500729</v>
      </c>
      <c r="B1810" t="s">
        <v>3135</v>
      </c>
      <c r="C1810" t="s">
        <v>3148</v>
      </c>
      <c r="D1810" t="s">
        <v>3148</v>
      </c>
      <c r="E1810" t="s">
        <v>3135</v>
      </c>
    </row>
    <row r="1811" spans="1:5" x14ac:dyDescent="0.25">
      <c r="A1811">
        <v>29500730</v>
      </c>
      <c r="B1811" t="s">
        <v>3150</v>
      </c>
      <c r="C1811" t="s">
        <v>3149</v>
      </c>
      <c r="D1811" t="s">
        <v>3149</v>
      </c>
      <c r="E1811" t="s">
        <v>3150</v>
      </c>
    </row>
    <row r="1812" spans="1:5" x14ac:dyDescent="0.25">
      <c r="A1812">
        <v>29500731</v>
      </c>
      <c r="B1812" t="s">
        <v>3152</v>
      </c>
      <c r="C1812" t="s">
        <v>3151</v>
      </c>
      <c r="D1812" t="s">
        <v>3151</v>
      </c>
      <c r="E1812" t="s">
        <v>3152</v>
      </c>
    </row>
    <row r="1813" spans="1:5" x14ac:dyDescent="0.25">
      <c r="A1813">
        <v>29500733</v>
      </c>
      <c r="B1813" t="s">
        <v>3154</v>
      </c>
      <c r="C1813" t="s">
        <v>3153</v>
      </c>
      <c r="D1813" t="s">
        <v>3153</v>
      </c>
      <c r="E1813" t="s">
        <v>3154</v>
      </c>
    </row>
    <row r="1814" spans="1:5" x14ac:dyDescent="0.25">
      <c r="A1814">
        <v>29500734</v>
      </c>
      <c r="B1814" t="s">
        <v>3155</v>
      </c>
      <c r="C1814" t="s">
        <v>303</v>
      </c>
      <c r="D1814" t="s">
        <v>303</v>
      </c>
      <c r="E1814" t="s">
        <v>3155</v>
      </c>
    </row>
    <row r="1815" spans="1:5" x14ac:dyDescent="0.25">
      <c r="A1815">
        <v>29500735</v>
      </c>
      <c r="B1815" t="s">
        <v>3157</v>
      </c>
      <c r="C1815" t="s">
        <v>3156</v>
      </c>
      <c r="D1815" t="s">
        <v>3156</v>
      </c>
      <c r="E1815" t="s">
        <v>3157</v>
      </c>
    </row>
    <row r="1816" spans="1:5" x14ac:dyDescent="0.25">
      <c r="A1816">
        <v>29500736</v>
      </c>
      <c r="B1816" t="s">
        <v>3159</v>
      </c>
      <c r="C1816" t="s">
        <v>3158</v>
      </c>
      <c r="D1816" t="s">
        <v>3158</v>
      </c>
      <c r="E1816" t="s">
        <v>3159</v>
      </c>
    </row>
    <row r="1817" spans="1:5" x14ac:dyDescent="0.25">
      <c r="A1817">
        <v>29500737</v>
      </c>
      <c r="B1817" t="s">
        <v>3161</v>
      </c>
      <c r="C1817" t="s">
        <v>3160</v>
      </c>
      <c r="D1817" t="s">
        <v>3160</v>
      </c>
      <c r="E1817" t="s">
        <v>3161</v>
      </c>
    </row>
    <row r="1818" spans="1:5" x14ac:dyDescent="0.25">
      <c r="A1818">
        <v>29500738</v>
      </c>
      <c r="B1818" t="s">
        <v>3145</v>
      </c>
      <c r="C1818" t="s">
        <v>3162</v>
      </c>
      <c r="D1818" t="s">
        <v>3162</v>
      </c>
      <c r="E1818" t="s">
        <v>3145</v>
      </c>
    </row>
    <row r="1819" spans="1:5" x14ac:dyDescent="0.25">
      <c r="A1819">
        <v>29500739</v>
      </c>
      <c r="B1819" t="s">
        <v>3164</v>
      </c>
      <c r="C1819" t="s">
        <v>3163</v>
      </c>
      <c r="D1819" t="s">
        <v>3163</v>
      </c>
      <c r="E1819" t="s">
        <v>3164</v>
      </c>
    </row>
    <row r="1820" spans="1:5" x14ac:dyDescent="0.25">
      <c r="A1820">
        <v>29500740</v>
      </c>
      <c r="B1820" t="s">
        <v>3166</v>
      </c>
      <c r="C1820" t="s">
        <v>3165</v>
      </c>
      <c r="D1820" t="s">
        <v>3165</v>
      </c>
      <c r="E1820" t="s">
        <v>3166</v>
      </c>
    </row>
    <row r="1821" spans="1:5" x14ac:dyDescent="0.25">
      <c r="A1821">
        <v>29500743</v>
      </c>
      <c r="B1821" t="s">
        <v>3168</v>
      </c>
      <c r="C1821" t="s">
        <v>3167</v>
      </c>
      <c r="D1821" t="s">
        <v>3167</v>
      </c>
      <c r="E1821" t="s">
        <v>3168</v>
      </c>
    </row>
    <row r="1822" spans="1:5" x14ac:dyDescent="0.25">
      <c r="A1822">
        <v>29500744</v>
      </c>
      <c r="B1822" t="s">
        <v>3170</v>
      </c>
      <c r="C1822" t="s">
        <v>3169</v>
      </c>
      <c r="D1822" t="s">
        <v>3169</v>
      </c>
      <c r="E1822" t="s">
        <v>3170</v>
      </c>
    </row>
    <row r="1823" spans="1:5" x14ac:dyDescent="0.25">
      <c r="A1823">
        <v>29500745</v>
      </c>
      <c r="B1823" t="s">
        <v>3135</v>
      </c>
      <c r="C1823" t="s">
        <v>15404</v>
      </c>
      <c r="D1823" t="s">
        <v>15404</v>
      </c>
      <c r="E1823" t="s">
        <v>3135</v>
      </c>
    </row>
    <row r="1824" spans="1:5" x14ac:dyDescent="0.25">
      <c r="A1824">
        <v>29500746</v>
      </c>
      <c r="B1824" t="s">
        <v>3172</v>
      </c>
      <c r="C1824" t="s">
        <v>3171</v>
      </c>
      <c r="D1824" t="s">
        <v>3171</v>
      </c>
      <c r="E1824" t="s">
        <v>3172</v>
      </c>
    </row>
    <row r="1825" spans="1:5" x14ac:dyDescent="0.25">
      <c r="A1825">
        <v>29500747</v>
      </c>
      <c r="B1825" t="s">
        <v>3174</v>
      </c>
      <c r="C1825" t="s">
        <v>3173</v>
      </c>
      <c r="D1825" t="s">
        <v>3173</v>
      </c>
      <c r="E1825" t="s">
        <v>3174</v>
      </c>
    </row>
    <row r="1826" spans="1:5" x14ac:dyDescent="0.25">
      <c r="A1826">
        <v>29500748</v>
      </c>
      <c r="B1826" t="s">
        <v>3176</v>
      </c>
      <c r="C1826" t="s">
        <v>3175</v>
      </c>
      <c r="D1826" t="s">
        <v>3175</v>
      </c>
      <c r="E1826" t="s">
        <v>3176</v>
      </c>
    </row>
    <row r="1827" spans="1:5" x14ac:dyDescent="0.25">
      <c r="A1827">
        <v>29500753</v>
      </c>
      <c r="B1827" t="s">
        <v>3178</v>
      </c>
      <c r="C1827" t="s">
        <v>3177</v>
      </c>
      <c r="D1827" t="s">
        <v>3177</v>
      </c>
      <c r="E1827" t="s">
        <v>3178</v>
      </c>
    </row>
    <row r="1828" spans="1:5" x14ac:dyDescent="0.25">
      <c r="A1828">
        <v>29500754</v>
      </c>
      <c r="B1828" t="s">
        <v>3179</v>
      </c>
      <c r="C1828" t="s">
        <v>190</v>
      </c>
      <c r="D1828" t="s">
        <v>190</v>
      </c>
      <c r="E1828" t="s">
        <v>3179</v>
      </c>
    </row>
    <row r="1829" spans="1:5" x14ac:dyDescent="0.25">
      <c r="A1829">
        <v>29500755</v>
      </c>
      <c r="B1829" t="s">
        <v>3181</v>
      </c>
      <c r="C1829" t="s">
        <v>3180</v>
      </c>
      <c r="D1829" t="s">
        <v>3180</v>
      </c>
      <c r="E1829" t="s">
        <v>3181</v>
      </c>
    </row>
    <row r="1830" spans="1:5" x14ac:dyDescent="0.25">
      <c r="A1830">
        <v>29500756</v>
      </c>
      <c r="B1830" t="s">
        <v>3183</v>
      </c>
      <c r="C1830" t="s">
        <v>3182</v>
      </c>
      <c r="D1830" t="s">
        <v>3182</v>
      </c>
      <c r="E1830" t="s">
        <v>3183</v>
      </c>
    </row>
    <row r="1831" spans="1:5" x14ac:dyDescent="0.25">
      <c r="A1831">
        <v>29500762</v>
      </c>
      <c r="B1831" t="s">
        <v>3185</v>
      </c>
      <c r="C1831" t="s">
        <v>3184</v>
      </c>
      <c r="D1831" t="s">
        <v>3184</v>
      </c>
      <c r="E1831" t="s">
        <v>3185</v>
      </c>
    </row>
    <row r="1832" spans="1:5" x14ac:dyDescent="0.25">
      <c r="A1832">
        <v>29500771</v>
      </c>
      <c r="B1832" t="s">
        <v>3187</v>
      </c>
      <c r="C1832" t="s">
        <v>3186</v>
      </c>
      <c r="D1832" t="s">
        <v>3186</v>
      </c>
      <c r="E1832" t="s">
        <v>3187</v>
      </c>
    </row>
    <row r="1833" spans="1:5" x14ac:dyDescent="0.25">
      <c r="A1833">
        <v>29500774</v>
      </c>
      <c r="B1833" t="s">
        <v>3189</v>
      </c>
      <c r="C1833" t="s">
        <v>3188</v>
      </c>
      <c r="D1833" t="s">
        <v>3188</v>
      </c>
      <c r="E1833" t="s">
        <v>3189</v>
      </c>
    </row>
    <row r="1834" spans="1:5" x14ac:dyDescent="0.25">
      <c r="A1834">
        <v>29500775</v>
      </c>
      <c r="B1834" t="s">
        <v>3191</v>
      </c>
      <c r="C1834" t="s">
        <v>3190</v>
      </c>
      <c r="D1834" t="s">
        <v>3190</v>
      </c>
      <c r="E1834" t="s">
        <v>3191</v>
      </c>
    </row>
    <row r="1835" spans="1:5" x14ac:dyDescent="0.25">
      <c r="A1835">
        <v>29500776</v>
      </c>
      <c r="B1835" t="s">
        <v>3192</v>
      </c>
      <c r="C1835" t="s">
        <v>114</v>
      </c>
      <c r="D1835" t="s">
        <v>114</v>
      </c>
      <c r="E1835" t="s">
        <v>3192</v>
      </c>
    </row>
    <row r="1836" spans="1:5" x14ac:dyDescent="0.25">
      <c r="A1836">
        <v>29500790</v>
      </c>
      <c r="B1836" t="s">
        <v>3194</v>
      </c>
      <c r="C1836" t="s">
        <v>3193</v>
      </c>
      <c r="D1836" t="s">
        <v>3193</v>
      </c>
      <c r="E1836" t="s">
        <v>3194</v>
      </c>
    </row>
    <row r="1837" spans="1:5" x14ac:dyDescent="0.25">
      <c r="A1837">
        <v>29500791</v>
      </c>
      <c r="B1837" t="s">
        <v>3196</v>
      </c>
      <c r="C1837" t="s">
        <v>3195</v>
      </c>
      <c r="D1837" t="s">
        <v>3195</v>
      </c>
      <c r="E1837" t="s">
        <v>3196</v>
      </c>
    </row>
    <row r="1838" spans="1:5" x14ac:dyDescent="0.25">
      <c r="A1838">
        <v>29500792</v>
      </c>
      <c r="B1838" t="s">
        <v>3198</v>
      </c>
      <c r="C1838" t="s">
        <v>3197</v>
      </c>
      <c r="D1838" t="s">
        <v>3197</v>
      </c>
      <c r="E1838" t="s">
        <v>3198</v>
      </c>
    </row>
    <row r="1839" spans="1:5" x14ac:dyDescent="0.25">
      <c r="A1839">
        <v>29500793</v>
      </c>
      <c r="B1839" t="s">
        <v>3200</v>
      </c>
      <c r="C1839" t="s">
        <v>3199</v>
      </c>
      <c r="D1839" t="s">
        <v>3199</v>
      </c>
      <c r="E1839" t="s">
        <v>3200</v>
      </c>
    </row>
    <row r="1840" spans="1:5" x14ac:dyDescent="0.25">
      <c r="A1840">
        <v>29500797</v>
      </c>
      <c r="B1840" t="s">
        <v>3202</v>
      </c>
      <c r="C1840" t="s">
        <v>3201</v>
      </c>
      <c r="D1840" t="s">
        <v>3201</v>
      </c>
      <c r="E1840" t="s">
        <v>3202</v>
      </c>
    </row>
    <row r="1841" spans="1:5" x14ac:dyDescent="0.25">
      <c r="A1841">
        <v>29500798</v>
      </c>
      <c r="B1841" t="s">
        <v>3204</v>
      </c>
      <c r="C1841" t="s">
        <v>3203</v>
      </c>
      <c r="D1841" t="s">
        <v>3203</v>
      </c>
      <c r="E1841" t="s">
        <v>3204</v>
      </c>
    </row>
    <row r="1842" spans="1:5" x14ac:dyDescent="0.25">
      <c r="A1842">
        <v>29500799</v>
      </c>
      <c r="B1842" t="s">
        <v>3206</v>
      </c>
      <c r="C1842" t="s">
        <v>3205</v>
      </c>
      <c r="D1842" t="s">
        <v>3205</v>
      </c>
      <c r="E1842" t="s">
        <v>3206</v>
      </c>
    </row>
    <row r="1843" spans="1:5" x14ac:dyDescent="0.25">
      <c r="A1843">
        <v>29500800</v>
      </c>
      <c r="B1843" t="s">
        <v>3208</v>
      </c>
      <c r="C1843" t="s">
        <v>3207</v>
      </c>
      <c r="D1843" t="s">
        <v>3207</v>
      </c>
      <c r="E1843" t="s">
        <v>3208</v>
      </c>
    </row>
    <row r="1844" spans="1:5" x14ac:dyDescent="0.25">
      <c r="A1844">
        <v>29500801</v>
      </c>
      <c r="B1844" t="s">
        <v>3210</v>
      </c>
      <c r="C1844" t="s">
        <v>3209</v>
      </c>
      <c r="D1844" t="s">
        <v>3209</v>
      </c>
      <c r="E1844" t="s">
        <v>3210</v>
      </c>
    </row>
    <row r="1845" spans="1:5" x14ac:dyDescent="0.25">
      <c r="A1845">
        <v>29500802</v>
      </c>
      <c r="B1845" t="s">
        <v>3212</v>
      </c>
      <c r="C1845" t="s">
        <v>3211</v>
      </c>
      <c r="D1845" t="s">
        <v>3211</v>
      </c>
      <c r="E1845" t="s">
        <v>3212</v>
      </c>
    </row>
    <row r="1846" spans="1:5" x14ac:dyDescent="0.25">
      <c r="A1846">
        <v>29500803</v>
      </c>
      <c r="B1846" t="s">
        <v>3214</v>
      </c>
      <c r="C1846" t="s">
        <v>3213</v>
      </c>
      <c r="D1846" t="s">
        <v>3213</v>
      </c>
      <c r="E1846" t="s">
        <v>3214</v>
      </c>
    </row>
    <row r="1847" spans="1:5" x14ac:dyDescent="0.25">
      <c r="A1847">
        <v>29500804</v>
      </c>
      <c r="B1847" t="s">
        <v>15405</v>
      </c>
      <c r="C1847" t="s">
        <v>3215</v>
      </c>
      <c r="D1847" t="s">
        <v>3215</v>
      </c>
      <c r="E1847" t="s">
        <v>15405</v>
      </c>
    </row>
    <row r="1848" spans="1:5" x14ac:dyDescent="0.25">
      <c r="A1848">
        <v>29500805</v>
      </c>
      <c r="B1848" t="s">
        <v>3217</v>
      </c>
      <c r="C1848" t="s">
        <v>3216</v>
      </c>
      <c r="D1848" t="s">
        <v>3216</v>
      </c>
      <c r="E1848" t="s">
        <v>3217</v>
      </c>
    </row>
    <row r="1849" spans="1:5" x14ac:dyDescent="0.25">
      <c r="A1849">
        <v>29500806</v>
      </c>
      <c r="B1849" t="s">
        <v>3219</v>
      </c>
      <c r="C1849" t="s">
        <v>3218</v>
      </c>
      <c r="D1849" t="s">
        <v>3218</v>
      </c>
      <c r="E1849" t="s">
        <v>3219</v>
      </c>
    </row>
    <row r="1850" spans="1:5" x14ac:dyDescent="0.25">
      <c r="A1850">
        <v>29500807</v>
      </c>
      <c r="B1850" t="s">
        <v>3221</v>
      </c>
      <c r="C1850" t="s">
        <v>3220</v>
      </c>
      <c r="D1850" t="s">
        <v>3220</v>
      </c>
      <c r="E1850" t="s">
        <v>3221</v>
      </c>
    </row>
    <row r="1851" spans="1:5" x14ac:dyDescent="0.25">
      <c r="A1851">
        <v>29500808</v>
      </c>
      <c r="B1851" t="s">
        <v>3223</v>
      </c>
      <c r="C1851" t="s">
        <v>3222</v>
      </c>
      <c r="D1851" t="s">
        <v>3222</v>
      </c>
      <c r="E1851" t="s">
        <v>3223</v>
      </c>
    </row>
    <row r="1852" spans="1:5" x14ac:dyDescent="0.25">
      <c r="A1852">
        <v>29500809</v>
      </c>
      <c r="B1852" t="s">
        <v>3225</v>
      </c>
      <c r="C1852" t="s">
        <v>3224</v>
      </c>
      <c r="D1852" t="s">
        <v>3224</v>
      </c>
      <c r="E1852" t="s">
        <v>3225</v>
      </c>
    </row>
    <row r="1853" spans="1:5" x14ac:dyDescent="0.25">
      <c r="A1853">
        <v>29500810</v>
      </c>
      <c r="B1853" t="s">
        <v>3135</v>
      </c>
      <c r="C1853" t="s">
        <v>3226</v>
      </c>
      <c r="D1853" t="s">
        <v>3226</v>
      </c>
      <c r="E1853" t="s">
        <v>3135</v>
      </c>
    </row>
    <row r="1854" spans="1:5" x14ac:dyDescent="0.25">
      <c r="A1854">
        <v>29500811</v>
      </c>
      <c r="B1854" t="s">
        <v>3228</v>
      </c>
      <c r="C1854" t="s">
        <v>3227</v>
      </c>
      <c r="D1854" t="s">
        <v>3227</v>
      </c>
      <c r="E1854" t="s">
        <v>3228</v>
      </c>
    </row>
    <row r="1855" spans="1:5" x14ac:dyDescent="0.25">
      <c r="A1855">
        <v>29500812</v>
      </c>
      <c r="B1855" t="s">
        <v>3154</v>
      </c>
      <c r="C1855" t="s">
        <v>3229</v>
      </c>
      <c r="D1855" t="s">
        <v>3229</v>
      </c>
      <c r="E1855" t="s">
        <v>3154</v>
      </c>
    </row>
    <row r="1856" spans="1:5" x14ac:dyDescent="0.25">
      <c r="A1856">
        <v>29500813</v>
      </c>
      <c r="B1856" t="s">
        <v>3231</v>
      </c>
      <c r="C1856" t="s">
        <v>3230</v>
      </c>
      <c r="D1856" t="s">
        <v>3230</v>
      </c>
      <c r="E1856" t="s">
        <v>3231</v>
      </c>
    </row>
    <row r="1857" spans="1:5" x14ac:dyDescent="0.25">
      <c r="A1857">
        <v>29500814</v>
      </c>
      <c r="B1857" t="s">
        <v>3233</v>
      </c>
      <c r="C1857" t="s">
        <v>3232</v>
      </c>
      <c r="D1857" t="s">
        <v>3232</v>
      </c>
      <c r="E1857" t="s">
        <v>3233</v>
      </c>
    </row>
    <row r="1858" spans="1:5" x14ac:dyDescent="0.25">
      <c r="A1858">
        <v>29500816</v>
      </c>
      <c r="B1858" t="s">
        <v>15406</v>
      </c>
      <c r="C1858" t="s">
        <v>320</v>
      </c>
      <c r="D1858" t="s">
        <v>320</v>
      </c>
      <c r="E1858" t="s">
        <v>15406</v>
      </c>
    </row>
    <row r="1859" spans="1:5" x14ac:dyDescent="0.25">
      <c r="A1859">
        <v>29500817</v>
      </c>
      <c r="B1859" t="s">
        <v>15407</v>
      </c>
      <c r="C1859" t="s">
        <v>3234</v>
      </c>
      <c r="D1859" t="s">
        <v>3234</v>
      </c>
      <c r="E1859" t="s">
        <v>15407</v>
      </c>
    </row>
    <row r="1860" spans="1:5" x14ac:dyDescent="0.25">
      <c r="A1860">
        <v>29500819</v>
      </c>
      <c r="B1860" t="s">
        <v>15408</v>
      </c>
      <c r="C1860" t="s">
        <v>3236</v>
      </c>
      <c r="D1860" t="s">
        <v>3236</v>
      </c>
      <c r="E1860" t="s">
        <v>15408</v>
      </c>
    </row>
    <row r="1861" spans="1:5" x14ac:dyDescent="0.25">
      <c r="A1861">
        <v>29500820</v>
      </c>
      <c r="B1861" t="s">
        <v>15409</v>
      </c>
      <c r="C1861" t="s">
        <v>3237</v>
      </c>
      <c r="D1861" t="s">
        <v>3237</v>
      </c>
      <c r="E1861" t="s">
        <v>15409</v>
      </c>
    </row>
    <row r="1862" spans="1:5" x14ac:dyDescent="0.25">
      <c r="A1862">
        <v>29500821</v>
      </c>
      <c r="B1862" t="s">
        <v>15410</v>
      </c>
      <c r="C1862" t="s">
        <v>137</v>
      </c>
      <c r="D1862" t="s">
        <v>137</v>
      </c>
      <c r="E1862" t="s">
        <v>15410</v>
      </c>
    </row>
    <row r="1863" spans="1:5" x14ac:dyDescent="0.25">
      <c r="A1863">
        <v>29500822</v>
      </c>
      <c r="B1863" t="s">
        <v>3239</v>
      </c>
      <c r="C1863" t="s">
        <v>3238</v>
      </c>
      <c r="D1863" t="s">
        <v>3238</v>
      </c>
      <c r="E1863" t="s">
        <v>3239</v>
      </c>
    </row>
    <row r="1864" spans="1:5" x14ac:dyDescent="0.25">
      <c r="A1864">
        <v>29500823</v>
      </c>
      <c r="B1864" t="s">
        <v>15411</v>
      </c>
      <c r="C1864" t="s">
        <v>282</v>
      </c>
      <c r="D1864" t="s">
        <v>282</v>
      </c>
      <c r="E1864" t="s">
        <v>15411</v>
      </c>
    </row>
    <row r="1865" spans="1:5" x14ac:dyDescent="0.25">
      <c r="A1865">
        <v>29500824</v>
      </c>
      <c r="B1865" t="s">
        <v>15412</v>
      </c>
      <c r="C1865" t="s">
        <v>3240</v>
      </c>
      <c r="D1865" t="s">
        <v>3240</v>
      </c>
      <c r="E1865" t="s">
        <v>15412</v>
      </c>
    </row>
    <row r="1866" spans="1:5" x14ac:dyDescent="0.25">
      <c r="A1866">
        <v>29500825</v>
      </c>
      <c r="B1866" t="s">
        <v>3242</v>
      </c>
      <c r="C1866" t="s">
        <v>3241</v>
      </c>
      <c r="D1866" t="s">
        <v>3241</v>
      </c>
      <c r="E1866" t="s">
        <v>3242</v>
      </c>
    </row>
    <row r="1867" spans="1:5" x14ac:dyDescent="0.25">
      <c r="A1867">
        <v>29500827</v>
      </c>
      <c r="B1867" t="s">
        <v>3244</v>
      </c>
      <c r="C1867" t="s">
        <v>3243</v>
      </c>
      <c r="D1867" t="s">
        <v>3243</v>
      </c>
      <c r="E1867" t="s">
        <v>3244</v>
      </c>
    </row>
    <row r="1868" spans="1:5" x14ac:dyDescent="0.25">
      <c r="A1868">
        <v>29500828</v>
      </c>
      <c r="B1868" t="s">
        <v>3246</v>
      </c>
      <c r="C1868" t="s">
        <v>3245</v>
      </c>
      <c r="D1868" t="s">
        <v>3245</v>
      </c>
      <c r="E1868" t="s">
        <v>3246</v>
      </c>
    </row>
    <row r="1869" spans="1:5" x14ac:dyDescent="0.25">
      <c r="A1869">
        <v>29500829</v>
      </c>
      <c r="B1869" t="s">
        <v>3247</v>
      </c>
      <c r="C1869" t="s">
        <v>3247</v>
      </c>
      <c r="D1869" t="s">
        <v>3247</v>
      </c>
      <c r="E1869" t="s">
        <v>3247</v>
      </c>
    </row>
    <row r="1870" spans="1:5" x14ac:dyDescent="0.25">
      <c r="A1870">
        <v>29500830</v>
      </c>
      <c r="B1870" t="s">
        <v>3249</v>
      </c>
      <c r="C1870" t="s">
        <v>3248</v>
      </c>
      <c r="D1870" t="s">
        <v>3248</v>
      </c>
      <c r="E1870" t="s">
        <v>3249</v>
      </c>
    </row>
    <row r="1871" spans="1:5" x14ac:dyDescent="0.25">
      <c r="A1871">
        <v>29500831</v>
      </c>
      <c r="B1871" t="s">
        <v>3250</v>
      </c>
      <c r="C1871" t="s">
        <v>3250</v>
      </c>
      <c r="D1871" t="s">
        <v>3250</v>
      </c>
      <c r="E1871" t="s">
        <v>3250</v>
      </c>
    </row>
    <row r="1872" spans="1:5" x14ac:dyDescent="0.25">
      <c r="A1872">
        <v>29500832</v>
      </c>
      <c r="B1872" t="s">
        <v>3251</v>
      </c>
      <c r="C1872" t="s">
        <v>3251</v>
      </c>
      <c r="D1872" t="s">
        <v>3251</v>
      </c>
      <c r="E1872" t="s">
        <v>3251</v>
      </c>
    </row>
    <row r="1873" spans="1:5" x14ac:dyDescent="0.25">
      <c r="A1873">
        <v>29500833</v>
      </c>
      <c r="B1873" t="s">
        <v>3252</v>
      </c>
      <c r="C1873" t="s">
        <v>3252</v>
      </c>
      <c r="D1873" t="s">
        <v>3252</v>
      </c>
      <c r="E1873" t="s">
        <v>3252</v>
      </c>
    </row>
    <row r="1874" spans="1:5" x14ac:dyDescent="0.25">
      <c r="A1874">
        <v>29500834</v>
      </c>
      <c r="B1874" t="s">
        <v>3253</v>
      </c>
      <c r="C1874" t="s">
        <v>3253</v>
      </c>
      <c r="D1874" t="s">
        <v>3253</v>
      </c>
      <c r="E1874" t="s">
        <v>3253</v>
      </c>
    </row>
    <row r="1875" spans="1:5" x14ac:dyDescent="0.25">
      <c r="A1875">
        <v>29500835</v>
      </c>
      <c r="B1875" t="s">
        <v>3254</v>
      </c>
      <c r="C1875" t="s">
        <v>3254</v>
      </c>
      <c r="D1875" t="s">
        <v>3254</v>
      </c>
      <c r="E1875" t="s">
        <v>3254</v>
      </c>
    </row>
    <row r="1876" spans="1:5" x14ac:dyDescent="0.25">
      <c r="A1876">
        <v>29500836</v>
      </c>
      <c r="B1876" t="s">
        <v>3255</v>
      </c>
      <c r="C1876" t="s">
        <v>3255</v>
      </c>
      <c r="D1876" t="s">
        <v>3255</v>
      </c>
      <c r="E1876" t="s">
        <v>3255</v>
      </c>
    </row>
    <row r="1877" spans="1:5" x14ac:dyDescent="0.25">
      <c r="A1877">
        <v>29500837</v>
      </c>
      <c r="B1877" t="s">
        <v>3256</v>
      </c>
      <c r="C1877" t="s">
        <v>3256</v>
      </c>
      <c r="D1877" t="s">
        <v>3256</v>
      </c>
      <c r="E1877" t="s">
        <v>3256</v>
      </c>
    </row>
    <row r="1878" spans="1:5" x14ac:dyDescent="0.25">
      <c r="A1878">
        <v>29500838</v>
      </c>
      <c r="B1878" t="s">
        <v>3257</v>
      </c>
      <c r="C1878" t="s">
        <v>3257</v>
      </c>
      <c r="D1878" t="s">
        <v>3257</v>
      </c>
      <c r="E1878" t="s">
        <v>3257</v>
      </c>
    </row>
    <row r="1879" spans="1:5" x14ac:dyDescent="0.25">
      <c r="A1879">
        <v>29500839</v>
      </c>
      <c r="B1879" t="s">
        <v>3258</v>
      </c>
      <c r="C1879" t="s">
        <v>3258</v>
      </c>
      <c r="D1879" t="s">
        <v>3258</v>
      </c>
      <c r="E1879" t="s">
        <v>3258</v>
      </c>
    </row>
    <row r="1880" spans="1:5" x14ac:dyDescent="0.25">
      <c r="A1880">
        <v>29500840</v>
      </c>
      <c r="B1880" t="s">
        <v>3259</v>
      </c>
      <c r="C1880" t="s">
        <v>3259</v>
      </c>
      <c r="D1880" t="s">
        <v>3259</v>
      </c>
      <c r="E1880" t="s">
        <v>3259</v>
      </c>
    </row>
    <row r="1881" spans="1:5" x14ac:dyDescent="0.25">
      <c r="A1881">
        <v>29500841</v>
      </c>
      <c r="B1881" t="s">
        <v>3261</v>
      </c>
      <c r="C1881" t="s">
        <v>3260</v>
      </c>
      <c r="D1881" t="s">
        <v>3260</v>
      </c>
      <c r="E1881" t="s">
        <v>3261</v>
      </c>
    </row>
    <row r="1882" spans="1:5" x14ac:dyDescent="0.25">
      <c r="A1882">
        <v>29500842</v>
      </c>
      <c r="B1882" t="s">
        <v>3262</v>
      </c>
      <c r="C1882" t="s">
        <v>3262</v>
      </c>
      <c r="D1882" t="s">
        <v>3262</v>
      </c>
      <c r="E1882" t="s">
        <v>3262</v>
      </c>
    </row>
    <row r="1883" spans="1:5" x14ac:dyDescent="0.25">
      <c r="A1883">
        <v>29500843</v>
      </c>
      <c r="B1883" t="s">
        <v>3263</v>
      </c>
      <c r="C1883" t="s">
        <v>3263</v>
      </c>
      <c r="D1883" t="s">
        <v>3263</v>
      </c>
      <c r="E1883" t="s">
        <v>3263</v>
      </c>
    </row>
    <row r="1884" spans="1:5" x14ac:dyDescent="0.25">
      <c r="A1884">
        <v>29500844</v>
      </c>
      <c r="B1884" t="s">
        <v>3264</v>
      </c>
      <c r="C1884" t="s">
        <v>3264</v>
      </c>
      <c r="D1884" t="s">
        <v>3264</v>
      </c>
      <c r="E1884" t="s">
        <v>3264</v>
      </c>
    </row>
    <row r="1885" spans="1:5" x14ac:dyDescent="0.25">
      <c r="A1885">
        <v>29500845</v>
      </c>
      <c r="B1885" t="s">
        <v>3265</v>
      </c>
      <c r="C1885" t="s">
        <v>3265</v>
      </c>
      <c r="D1885" t="s">
        <v>3265</v>
      </c>
      <c r="E1885" t="s">
        <v>3265</v>
      </c>
    </row>
    <row r="1886" spans="1:5" x14ac:dyDescent="0.25">
      <c r="A1886">
        <v>29500846</v>
      </c>
      <c r="B1886" t="s">
        <v>3266</v>
      </c>
      <c r="C1886" t="s">
        <v>3266</v>
      </c>
      <c r="D1886" t="s">
        <v>3266</v>
      </c>
      <c r="E1886" t="s">
        <v>3266</v>
      </c>
    </row>
    <row r="1887" spans="1:5" x14ac:dyDescent="0.25">
      <c r="A1887">
        <v>29500847</v>
      </c>
      <c r="B1887" t="s">
        <v>3267</v>
      </c>
      <c r="C1887" t="s">
        <v>3267</v>
      </c>
      <c r="D1887" t="s">
        <v>3267</v>
      </c>
      <c r="E1887" t="s">
        <v>3267</v>
      </c>
    </row>
    <row r="1888" spans="1:5" x14ac:dyDescent="0.25">
      <c r="A1888">
        <v>29500848</v>
      </c>
      <c r="B1888" t="s">
        <v>3057</v>
      </c>
      <c r="C1888" t="s">
        <v>3057</v>
      </c>
      <c r="D1888" t="s">
        <v>3057</v>
      </c>
      <c r="E1888" t="s">
        <v>3057</v>
      </c>
    </row>
    <row r="1889" spans="1:5" x14ac:dyDescent="0.25">
      <c r="A1889">
        <v>29500849</v>
      </c>
      <c r="B1889" t="s">
        <v>3268</v>
      </c>
      <c r="C1889" t="s">
        <v>3268</v>
      </c>
      <c r="D1889" t="s">
        <v>3268</v>
      </c>
      <c r="E1889" t="s">
        <v>3268</v>
      </c>
    </row>
    <row r="1890" spans="1:5" x14ac:dyDescent="0.25">
      <c r="A1890">
        <v>29500850</v>
      </c>
      <c r="B1890" t="s">
        <v>3269</v>
      </c>
      <c r="C1890" t="s">
        <v>3269</v>
      </c>
      <c r="D1890" t="s">
        <v>3269</v>
      </c>
      <c r="E1890" t="s">
        <v>3269</v>
      </c>
    </row>
    <row r="1891" spans="1:5" x14ac:dyDescent="0.25">
      <c r="A1891">
        <v>29500851</v>
      </c>
      <c r="B1891" t="s">
        <v>3270</v>
      </c>
      <c r="C1891" t="s">
        <v>3270</v>
      </c>
      <c r="D1891" t="s">
        <v>3270</v>
      </c>
      <c r="E1891" t="s">
        <v>3270</v>
      </c>
    </row>
    <row r="1892" spans="1:5" x14ac:dyDescent="0.25">
      <c r="A1892">
        <v>29500852</v>
      </c>
      <c r="B1892" t="s">
        <v>3271</v>
      </c>
      <c r="C1892" t="s">
        <v>3271</v>
      </c>
      <c r="D1892" t="s">
        <v>3271</v>
      </c>
      <c r="E1892" t="s">
        <v>3271</v>
      </c>
    </row>
    <row r="1893" spans="1:5" x14ac:dyDescent="0.25">
      <c r="A1893">
        <v>29500853</v>
      </c>
      <c r="B1893" t="s">
        <v>3272</v>
      </c>
      <c r="C1893" t="s">
        <v>3272</v>
      </c>
      <c r="D1893" t="s">
        <v>3272</v>
      </c>
      <c r="E1893" t="s">
        <v>3272</v>
      </c>
    </row>
    <row r="1894" spans="1:5" x14ac:dyDescent="0.25">
      <c r="A1894">
        <v>29500854</v>
      </c>
      <c r="B1894" t="s">
        <v>3273</v>
      </c>
      <c r="C1894" t="s">
        <v>3273</v>
      </c>
      <c r="D1894" t="s">
        <v>3273</v>
      </c>
      <c r="E1894" t="s">
        <v>3273</v>
      </c>
    </row>
    <row r="1895" spans="1:5" x14ac:dyDescent="0.25">
      <c r="A1895">
        <v>29500855</v>
      </c>
      <c r="B1895" t="s">
        <v>3274</v>
      </c>
      <c r="C1895" t="s">
        <v>3274</v>
      </c>
      <c r="D1895" t="s">
        <v>3274</v>
      </c>
      <c r="E1895" t="s">
        <v>3274</v>
      </c>
    </row>
    <row r="1896" spans="1:5" x14ac:dyDescent="0.25">
      <c r="A1896">
        <v>29500856</v>
      </c>
      <c r="B1896" t="s">
        <v>3276</v>
      </c>
      <c r="C1896" t="s">
        <v>3275</v>
      </c>
      <c r="D1896" t="s">
        <v>3275</v>
      </c>
      <c r="E1896" t="s">
        <v>3276</v>
      </c>
    </row>
    <row r="1897" spans="1:5" x14ac:dyDescent="0.25">
      <c r="A1897">
        <v>29500857</v>
      </c>
      <c r="B1897" t="s">
        <v>3277</v>
      </c>
      <c r="C1897" t="s">
        <v>3277</v>
      </c>
      <c r="D1897" t="s">
        <v>3277</v>
      </c>
      <c r="E1897" t="s">
        <v>3277</v>
      </c>
    </row>
    <row r="1898" spans="1:5" x14ac:dyDescent="0.25">
      <c r="A1898">
        <v>29500858</v>
      </c>
      <c r="B1898" t="s">
        <v>3279</v>
      </c>
      <c r="C1898" t="s">
        <v>3278</v>
      </c>
      <c r="D1898" t="s">
        <v>3278</v>
      </c>
      <c r="E1898" t="s">
        <v>3279</v>
      </c>
    </row>
    <row r="1899" spans="1:5" x14ac:dyDescent="0.25">
      <c r="A1899">
        <v>29500859</v>
      </c>
      <c r="B1899" t="s">
        <v>3281</v>
      </c>
      <c r="C1899" t="s">
        <v>3280</v>
      </c>
      <c r="D1899" t="s">
        <v>3280</v>
      </c>
      <c r="E1899" t="s">
        <v>3281</v>
      </c>
    </row>
    <row r="1900" spans="1:5" x14ac:dyDescent="0.25">
      <c r="A1900">
        <v>29500860</v>
      </c>
      <c r="B1900" t="s">
        <v>3282</v>
      </c>
      <c r="C1900" t="s">
        <v>324</v>
      </c>
      <c r="D1900" t="s">
        <v>324</v>
      </c>
      <c r="E1900" t="s">
        <v>3282</v>
      </c>
    </row>
    <row r="1901" spans="1:5" x14ac:dyDescent="0.25">
      <c r="A1901">
        <v>29500861</v>
      </c>
      <c r="B1901" t="s">
        <v>3283</v>
      </c>
      <c r="C1901" t="s">
        <v>122</v>
      </c>
      <c r="D1901" t="s">
        <v>122</v>
      </c>
      <c r="E1901" t="s">
        <v>3283</v>
      </c>
    </row>
    <row r="1902" spans="1:5" x14ac:dyDescent="0.25">
      <c r="A1902">
        <v>29500869</v>
      </c>
      <c r="B1902" t="s">
        <v>3284</v>
      </c>
      <c r="C1902" t="s">
        <v>3284</v>
      </c>
      <c r="D1902" t="s">
        <v>3284</v>
      </c>
      <c r="E1902" t="s">
        <v>3284</v>
      </c>
    </row>
    <row r="1903" spans="1:5" x14ac:dyDescent="0.25">
      <c r="A1903">
        <v>29500870</v>
      </c>
      <c r="B1903" t="s">
        <v>3286</v>
      </c>
      <c r="C1903" t="s">
        <v>3285</v>
      </c>
      <c r="D1903" t="s">
        <v>3285</v>
      </c>
      <c r="E1903" t="s">
        <v>3286</v>
      </c>
    </row>
    <row r="1904" spans="1:5" x14ac:dyDescent="0.25">
      <c r="A1904">
        <v>29500871</v>
      </c>
      <c r="B1904" t="s">
        <v>3287</v>
      </c>
      <c r="C1904" t="s">
        <v>3287</v>
      </c>
      <c r="D1904" t="s">
        <v>3287</v>
      </c>
      <c r="E1904" t="s">
        <v>3287</v>
      </c>
    </row>
    <row r="1905" spans="1:5" x14ac:dyDescent="0.25">
      <c r="A1905">
        <v>29500872</v>
      </c>
      <c r="B1905" t="s">
        <v>3288</v>
      </c>
      <c r="C1905" t="s">
        <v>3288</v>
      </c>
      <c r="D1905" t="s">
        <v>3288</v>
      </c>
      <c r="E1905" t="s">
        <v>3288</v>
      </c>
    </row>
    <row r="1906" spans="1:5" x14ac:dyDescent="0.25">
      <c r="A1906">
        <v>29500873</v>
      </c>
      <c r="B1906" t="s">
        <v>3290</v>
      </c>
      <c r="C1906" t="s">
        <v>3289</v>
      </c>
      <c r="D1906" t="s">
        <v>3289</v>
      </c>
      <c r="E1906" t="s">
        <v>3290</v>
      </c>
    </row>
    <row r="1907" spans="1:5" x14ac:dyDescent="0.25">
      <c r="A1907">
        <v>29500874</v>
      </c>
      <c r="B1907" t="s">
        <v>3291</v>
      </c>
      <c r="C1907" t="s">
        <v>3291</v>
      </c>
      <c r="D1907" t="s">
        <v>3291</v>
      </c>
      <c r="E1907" t="s">
        <v>3291</v>
      </c>
    </row>
    <row r="1908" spans="1:5" x14ac:dyDescent="0.25">
      <c r="A1908">
        <v>29500875</v>
      </c>
      <c r="B1908" t="s">
        <v>3292</v>
      </c>
      <c r="C1908" t="s">
        <v>3292</v>
      </c>
      <c r="D1908" t="s">
        <v>3292</v>
      </c>
      <c r="E1908" t="s">
        <v>3292</v>
      </c>
    </row>
    <row r="1909" spans="1:5" x14ac:dyDescent="0.25">
      <c r="A1909">
        <v>29500876</v>
      </c>
      <c r="B1909" t="s">
        <v>3293</v>
      </c>
      <c r="C1909" t="s">
        <v>3293</v>
      </c>
      <c r="D1909" t="s">
        <v>3293</v>
      </c>
      <c r="E1909" t="s">
        <v>3293</v>
      </c>
    </row>
    <row r="1910" spans="1:5" x14ac:dyDescent="0.25">
      <c r="A1910">
        <v>29500877</v>
      </c>
      <c r="B1910" t="s">
        <v>3294</v>
      </c>
      <c r="C1910" t="s">
        <v>3294</v>
      </c>
      <c r="D1910" t="s">
        <v>3294</v>
      </c>
      <c r="E1910" t="s">
        <v>3294</v>
      </c>
    </row>
    <row r="1911" spans="1:5" x14ac:dyDescent="0.25">
      <c r="A1911">
        <v>29500878</v>
      </c>
      <c r="B1911" t="s">
        <v>157</v>
      </c>
      <c r="C1911" t="s">
        <v>157</v>
      </c>
      <c r="D1911" t="s">
        <v>157</v>
      </c>
      <c r="E1911" t="s">
        <v>157</v>
      </c>
    </row>
    <row r="1912" spans="1:5" x14ac:dyDescent="0.25">
      <c r="A1912">
        <v>29500879</v>
      </c>
      <c r="B1912" t="s">
        <v>136</v>
      </c>
      <c r="C1912" t="s">
        <v>136</v>
      </c>
      <c r="D1912" t="s">
        <v>136</v>
      </c>
      <c r="E1912" t="s">
        <v>136</v>
      </c>
    </row>
    <row r="1913" spans="1:5" x14ac:dyDescent="0.25">
      <c r="A1913">
        <v>29500880</v>
      </c>
      <c r="B1913" t="s">
        <v>3295</v>
      </c>
      <c r="C1913" t="s">
        <v>3295</v>
      </c>
      <c r="D1913" t="s">
        <v>3295</v>
      </c>
      <c r="E1913" t="s">
        <v>3295</v>
      </c>
    </row>
    <row r="1914" spans="1:5" x14ac:dyDescent="0.25">
      <c r="A1914">
        <v>29500881</v>
      </c>
      <c r="B1914" t="s">
        <v>3296</v>
      </c>
      <c r="C1914" t="s">
        <v>3296</v>
      </c>
      <c r="D1914" t="s">
        <v>3296</v>
      </c>
      <c r="E1914" t="s">
        <v>3296</v>
      </c>
    </row>
    <row r="1915" spans="1:5" x14ac:dyDescent="0.25">
      <c r="A1915">
        <v>29500882</v>
      </c>
      <c r="B1915" t="s">
        <v>3297</v>
      </c>
      <c r="C1915" t="s">
        <v>3297</v>
      </c>
      <c r="D1915" t="s">
        <v>3297</v>
      </c>
      <c r="E1915" t="s">
        <v>3297</v>
      </c>
    </row>
    <row r="1916" spans="1:5" x14ac:dyDescent="0.25">
      <c r="A1916">
        <v>29500883</v>
      </c>
      <c r="B1916" t="s">
        <v>3298</v>
      </c>
      <c r="C1916" t="s">
        <v>3298</v>
      </c>
      <c r="D1916" t="s">
        <v>3298</v>
      </c>
      <c r="E1916" t="s">
        <v>3298</v>
      </c>
    </row>
    <row r="1917" spans="1:5" x14ac:dyDescent="0.25">
      <c r="A1917">
        <v>29500884</v>
      </c>
      <c r="B1917" t="s">
        <v>3299</v>
      </c>
      <c r="C1917" t="s">
        <v>3299</v>
      </c>
      <c r="D1917" t="s">
        <v>3299</v>
      </c>
      <c r="E1917" t="s">
        <v>3299</v>
      </c>
    </row>
    <row r="1918" spans="1:5" x14ac:dyDescent="0.25">
      <c r="A1918">
        <v>29500885</v>
      </c>
      <c r="B1918" t="s">
        <v>270</v>
      </c>
      <c r="C1918" t="s">
        <v>270</v>
      </c>
      <c r="D1918" t="s">
        <v>270</v>
      </c>
      <c r="E1918" t="s">
        <v>270</v>
      </c>
    </row>
    <row r="1919" spans="1:5" x14ac:dyDescent="0.25">
      <c r="A1919">
        <v>29500886</v>
      </c>
      <c r="B1919" t="s">
        <v>158</v>
      </c>
      <c r="C1919" t="s">
        <v>158</v>
      </c>
      <c r="D1919" t="s">
        <v>158</v>
      </c>
      <c r="E1919" t="s">
        <v>158</v>
      </c>
    </row>
    <row r="1920" spans="1:5" x14ac:dyDescent="0.25">
      <c r="A1920">
        <v>29500887</v>
      </c>
      <c r="B1920" t="s">
        <v>355</v>
      </c>
      <c r="C1920" t="s">
        <v>355</v>
      </c>
      <c r="D1920" t="s">
        <v>355</v>
      </c>
      <c r="E1920" t="s">
        <v>355</v>
      </c>
    </row>
    <row r="1921" spans="1:5" x14ac:dyDescent="0.25">
      <c r="A1921">
        <v>29500891</v>
      </c>
      <c r="B1921" t="s">
        <v>162</v>
      </c>
      <c r="C1921" t="s">
        <v>162</v>
      </c>
      <c r="D1921" t="s">
        <v>162</v>
      </c>
      <c r="E1921" t="s">
        <v>162</v>
      </c>
    </row>
    <row r="1922" spans="1:5" x14ac:dyDescent="0.25">
      <c r="A1922">
        <v>29500892</v>
      </c>
      <c r="B1922" t="s">
        <v>229</v>
      </c>
      <c r="C1922" t="s">
        <v>229</v>
      </c>
      <c r="D1922" t="s">
        <v>229</v>
      </c>
      <c r="E1922" t="s">
        <v>229</v>
      </c>
    </row>
    <row r="1923" spans="1:5" x14ac:dyDescent="0.25">
      <c r="A1923">
        <v>29500893</v>
      </c>
      <c r="B1923" t="s">
        <v>3300</v>
      </c>
      <c r="C1923" t="s">
        <v>3300</v>
      </c>
      <c r="D1923" t="s">
        <v>3300</v>
      </c>
      <c r="E1923" t="s">
        <v>3300</v>
      </c>
    </row>
    <row r="1924" spans="1:5" x14ac:dyDescent="0.25">
      <c r="A1924">
        <v>29500894</v>
      </c>
      <c r="B1924" t="s">
        <v>3301</v>
      </c>
      <c r="C1924" t="s">
        <v>3301</v>
      </c>
      <c r="D1924" t="s">
        <v>3301</v>
      </c>
      <c r="E1924" t="s">
        <v>3301</v>
      </c>
    </row>
    <row r="1925" spans="1:5" x14ac:dyDescent="0.25">
      <c r="A1925">
        <v>29500895</v>
      </c>
      <c r="B1925" t="s">
        <v>152</v>
      </c>
      <c r="C1925" t="s">
        <v>152</v>
      </c>
      <c r="D1925" t="s">
        <v>152</v>
      </c>
      <c r="E1925" t="s">
        <v>152</v>
      </c>
    </row>
    <row r="1926" spans="1:5" x14ac:dyDescent="0.25">
      <c r="A1926">
        <v>29500896</v>
      </c>
      <c r="B1926" t="s">
        <v>3302</v>
      </c>
      <c r="C1926" t="s">
        <v>3302</v>
      </c>
      <c r="D1926" t="s">
        <v>3302</v>
      </c>
      <c r="E1926" t="s">
        <v>3302</v>
      </c>
    </row>
    <row r="1927" spans="1:5" x14ac:dyDescent="0.25">
      <c r="A1927">
        <v>29500897</v>
      </c>
      <c r="B1927" t="s">
        <v>3303</v>
      </c>
      <c r="C1927" t="s">
        <v>3303</v>
      </c>
      <c r="D1927" t="s">
        <v>3303</v>
      </c>
      <c r="E1927" t="s">
        <v>3303</v>
      </c>
    </row>
    <row r="1928" spans="1:5" x14ac:dyDescent="0.25">
      <c r="A1928">
        <v>29500899</v>
      </c>
      <c r="B1928" t="s">
        <v>3305</v>
      </c>
      <c r="C1928" t="s">
        <v>3304</v>
      </c>
      <c r="D1928" t="s">
        <v>3304</v>
      </c>
      <c r="E1928" t="s">
        <v>3305</v>
      </c>
    </row>
    <row r="1929" spans="1:5" x14ac:dyDescent="0.25">
      <c r="A1929">
        <v>29500900</v>
      </c>
      <c r="B1929" t="s">
        <v>163</v>
      </c>
      <c r="C1929" t="s">
        <v>163</v>
      </c>
      <c r="D1929" t="s">
        <v>163</v>
      </c>
      <c r="E1929" t="s">
        <v>163</v>
      </c>
    </row>
    <row r="1930" spans="1:5" x14ac:dyDescent="0.25">
      <c r="A1930">
        <v>29500901</v>
      </c>
      <c r="B1930" t="s">
        <v>3306</v>
      </c>
      <c r="C1930" t="s">
        <v>3306</v>
      </c>
      <c r="D1930" t="s">
        <v>3306</v>
      </c>
      <c r="E1930" t="s">
        <v>3306</v>
      </c>
    </row>
    <row r="1931" spans="1:5" x14ac:dyDescent="0.25">
      <c r="A1931">
        <v>29500902</v>
      </c>
      <c r="B1931" t="s">
        <v>3307</v>
      </c>
      <c r="C1931" t="s">
        <v>3307</v>
      </c>
      <c r="D1931" t="s">
        <v>3307</v>
      </c>
      <c r="E1931" t="s">
        <v>3307</v>
      </c>
    </row>
    <row r="1932" spans="1:5" x14ac:dyDescent="0.25">
      <c r="A1932">
        <v>29500903</v>
      </c>
      <c r="B1932" t="s">
        <v>3308</v>
      </c>
      <c r="C1932" t="s">
        <v>3308</v>
      </c>
      <c r="D1932" t="s">
        <v>3308</v>
      </c>
      <c r="E1932" t="s">
        <v>3308</v>
      </c>
    </row>
    <row r="1933" spans="1:5" x14ac:dyDescent="0.25">
      <c r="A1933">
        <v>29500904</v>
      </c>
      <c r="B1933" t="s">
        <v>165</v>
      </c>
      <c r="C1933" t="s">
        <v>165</v>
      </c>
      <c r="D1933" t="s">
        <v>165</v>
      </c>
      <c r="E1933" t="s">
        <v>165</v>
      </c>
    </row>
    <row r="1934" spans="1:5" x14ac:dyDescent="0.25">
      <c r="A1934">
        <v>29500905</v>
      </c>
      <c r="B1934" t="s">
        <v>3309</v>
      </c>
      <c r="C1934" t="s">
        <v>3309</v>
      </c>
      <c r="D1934" t="s">
        <v>3309</v>
      </c>
      <c r="E1934" t="s">
        <v>3309</v>
      </c>
    </row>
    <row r="1935" spans="1:5" x14ac:dyDescent="0.25">
      <c r="A1935">
        <v>29500906</v>
      </c>
      <c r="B1935" t="s">
        <v>164</v>
      </c>
      <c r="C1935" t="s">
        <v>164</v>
      </c>
      <c r="D1935" t="s">
        <v>164</v>
      </c>
      <c r="E1935" t="s">
        <v>164</v>
      </c>
    </row>
    <row r="1936" spans="1:5" x14ac:dyDescent="0.25">
      <c r="A1936">
        <v>29500907</v>
      </c>
      <c r="B1936" t="s">
        <v>3311</v>
      </c>
      <c r="C1936" t="s">
        <v>3310</v>
      </c>
      <c r="D1936" t="s">
        <v>3310</v>
      </c>
      <c r="E1936" t="s">
        <v>3311</v>
      </c>
    </row>
    <row r="1937" spans="1:5" x14ac:dyDescent="0.25">
      <c r="A1937">
        <v>29500908</v>
      </c>
      <c r="B1937" t="s">
        <v>366</v>
      </c>
      <c r="C1937" t="s">
        <v>366</v>
      </c>
      <c r="D1937" t="s">
        <v>366</v>
      </c>
      <c r="E1937" t="s">
        <v>366</v>
      </c>
    </row>
    <row r="1938" spans="1:5" x14ac:dyDescent="0.25">
      <c r="A1938">
        <v>29500909</v>
      </c>
      <c r="B1938" t="s">
        <v>144</v>
      </c>
      <c r="C1938" t="s">
        <v>144</v>
      </c>
      <c r="D1938" t="s">
        <v>144</v>
      </c>
      <c r="E1938" t="s">
        <v>144</v>
      </c>
    </row>
    <row r="1939" spans="1:5" x14ac:dyDescent="0.25">
      <c r="A1939">
        <v>29500910</v>
      </c>
      <c r="B1939" t="s">
        <v>3312</v>
      </c>
      <c r="C1939" t="s">
        <v>211</v>
      </c>
      <c r="D1939" t="s">
        <v>211</v>
      </c>
      <c r="E1939" t="s">
        <v>3312</v>
      </c>
    </row>
    <row r="1940" spans="1:5" x14ac:dyDescent="0.25">
      <c r="A1940">
        <v>29500911</v>
      </c>
      <c r="B1940" t="s">
        <v>3292</v>
      </c>
      <c r="C1940" t="s">
        <v>3292</v>
      </c>
      <c r="D1940" t="s">
        <v>3292</v>
      </c>
      <c r="E1940" t="s">
        <v>3292</v>
      </c>
    </row>
    <row r="1941" spans="1:5" x14ac:dyDescent="0.25">
      <c r="A1941">
        <v>29500912</v>
      </c>
      <c r="B1941" t="s">
        <v>3293</v>
      </c>
      <c r="C1941" t="s">
        <v>3293</v>
      </c>
      <c r="D1941" t="s">
        <v>3293</v>
      </c>
      <c r="E1941" t="s">
        <v>3293</v>
      </c>
    </row>
    <row r="1942" spans="1:5" x14ac:dyDescent="0.25">
      <c r="A1942">
        <v>29500913</v>
      </c>
      <c r="B1942" t="s">
        <v>212</v>
      </c>
      <c r="C1942" t="s">
        <v>212</v>
      </c>
      <c r="D1942" t="s">
        <v>212</v>
      </c>
      <c r="E1942" t="s">
        <v>212</v>
      </c>
    </row>
    <row r="1943" spans="1:5" x14ac:dyDescent="0.25">
      <c r="A1943">
        <v>29500915</v>
      </c>
      <c r="B1943" t="s">
        <v>3313</v>
      </c>
      <c r="C1943" t="s">
        <v>3313</v>
      </c>
      <c r="D1943" t="s">
        <v>3313</v>
      </c>
      <c r="E1943" t="s">
        <v>3313</v>
      </c>
    </row>
    <row r="1944" spans="1:5" x14ac:dyDescent="0.25">
      <c r="A1944">
        <v>29500917</v>
      </c>
      <c r="B1944" t="s">
        <v>121</v>
      </c>
      <c r="C1944" t="s">
        <v>121</v>
      </c>
      <c r="D1944" t="s">
        <v>121</v>
      </c>
      <c r="E1944" t="s">
        <v>121</v>
      </c>
    </row>
    <row r="1945" spans="1:5" x14ac:dyDescent="0.25">
      <c r="A1945">
        <v>29500918</v>
      </c>
      <c r="B1945" t="s">
        <v>347</v>
      </c>
      <c r="C1945" t="s">
        <v>347</v>
      </c>
      <c r="D1945" t="s">
        <v>347</v>
      </c>
      <c r="E1945" t="s">
        <v>347</v>
      </c>
    </row>
    <row r="1946" spans="1:5" x14ac:dyDescent="0.25">
      <c r="A1946">
        <v>29500919</v>
      </c>
      <c r="B1946" t="s">
        <v>3314</v>
      </c>
      <c r="C1946" t="s">
        <v>3314</v>
      </c>
      <c r="D1946" t="s">
        <v>3314</v>
      </c>
      <c r="E1946" t="s">
        <v>3314</v>
      </c>
    </row>
    <row r="1947" spans="1:5" x14ac:dyDescent="0.25">
      <c r="A1947">
        <v>29500920</v>
      </c>
      <c r="B1947" t="s">
        <v>3315</v>
      </c>
      <c r="C1947" t="s">
        <v>3315</v>
      </c>
      <c r="D1947" t="s">
        <v>3315</v>
      </c>
      <c r="E1947" t="s">
        <v>3315</v>
      </c>
    </row>
    <row r="1948" spans="1:5" x14ac:dyDescent="0.25">
      <c r="A1948">
        <v>29500921</v>
      </c>
      <c r="B1948" t="s">
        <v>3316</v>
      </c>
      <c r="C1948" t="s">
        <v>3316</v>
      </c>
      <c r="D1948" t="s">
        <v>3316</v>
      </c>
      <c r="E1948" t="s">
        <v>3316</v>
      </c>
    </row>
    <row r="1949" spans="1:5" x14ac:dyDescent="0.25">
      <c r="A1949">
        <v>29500922</v>
      </c>
      <c r="B1949" t="s">
        <v>3317</v>
      </c>
      <c r="C1949" t="s">
        <v>3317</v>
      </c>
      <c r="D1949" t="s">
        <v>3317</v>
      </c>
      <c r="E1949" t="s">
        <v>3317</v>
      </c>
    </row>
    <row r="1950" spans="1:5" x14ac:dyDescent="0.25">
      <c r="A1950">
        <v>29500923</v>
      </c>
      <c r="B1950" t="s">
        <v>3318</v>
      </c>
      <c r="C1950" t="s">
        <v>3318</v>
      </c>
      <c r="D1950" t="s">
        <v>3318</v>
      </c>
      <c r="E1950" t="s">
        <v>3318</v>
      </c>
    </row>
    <row r="1951" spans="1:5" x14ac:dyDescent="0.25">
      <c r="A1951">
        <v>29500924</v>
      </c>
      <c r="B1951" t="s">
        <v>3319</v>
      </c>
      <c r="C1951" t="s">
        <v>3319</v>
      </c>
      <c r="D1951" t="s">
        <v>3319</v>
      </c>
      <c r="E1951" t="s">
        <v>3319</v>
      </c>
    </row>
    <row r="1952" spans="1:5" x14ac:dyDescent="0.25">
      <c r="A1952">
        <v>29500925</v>
      </c>
      <c r="B1952" t="s">
        <v>3320</v>
      </c>
      <c r="C1952" t="s">
        <v>156</v>
      </c>
      <c r="D1952" t="s">
        <v>156</v>
      </c>
      <c r="E1952" t="s">
        <v>3320</v>
      </c>
    </row>
    <row r="1953" spans="1:5" x14ac:dyDescent="0.25">
      <c r="A1953">
        <v>29500926</v>
      </c>
      <c r="B1953" t="s">
        <v>3322</v>
      </c>
      <c r="C1953" t="s">
        <v>3321</v>
      </c>
      <c r="D1953" t="s">
        <v>3321</v>
      </c>
      <c r="E1953" t="s">
        <v>3322</v>
      </c>
    </row>
    <row r="1954" spans="1:5" x14ac:dyDescent="0.25">
      <c r="A1954">
        <v>29500927</v>
      </c>
      <c r="B1954" t="s">
        <v>3311</v>
      </c>
      <c r="C1954" t="s">
        <v>3323</v>
      </c>
      <c r="D1954" t="s">
        <v>3323</v>
      </c>
      <c r="E1954" t="s">
        <v>3311</v>
      </c>
    </row>
    <row r="1955" spans="1:5" x14ac:dyDescent="0.25">
      <c r="A1955">
        <v>29500928</v>
      </c>
      <c r="B1955" t="s">
        <v>3325</v>
      </c>
      <c r="C1955" t="s">
        <v>3324</v>
      </c>
      <c r="D1955" t="s">
        <v>3324</v>
      </c>
      <c r="E1955" t="s">
        <v>3325</v>
      </c>
    </row>
    <row r="1956" spans="1:5" x14ac:dyDescent="0.25">
      <c r="A1956">
        <v>29500929</v>
      </c>
      <c r="B1956" t="s">
        <v>296</v>
      </c>
      <c r="C1956" t="s">
        <v>296</v>
      </c>
      <c r="D1956" t="s">
        <v>296</v>
      </c>
      <c r="E1956" t="s">
        <v>296</v>
      </c>
    </row>
    <row r="1957" spans="1:5" x14ac:dyDescent="0.25">
      <c r="A1957">
        <v>29500930</v>
      </c>
      <c r="B1957" t="s">
        <v>299</v>
      </c>
      <c r="C1957" t="s">
        <v>299</v>
      </c>
      <c r="D1957" t="s">
        <v>299</v>
      </c>
      <c r="E1957" t="s">
        <v>299</v>
      </c>
    </row>
    <row r="1958" spans="1:5" x14ac:dyDescent="0.25">
      <c r="A1958">
        <v>29500931</v>
      </c>
      <c r="B1958" t="s">
        <v>3326</v>
      </c>
      <c r="C1958" t="s">
        <v>3326</v>
      </c>
      <c r="D1958" t="s">
        <v>3326</v>
      </c>
      <c r="E1958" t="s">
        <v>3326</v>
      </c>
    </row>
    <row r="1959" spans="1:5" x14ac:dyDescent="0.25">
      <c r="A1959">
        <v>29500932</v>
      </c>
      <c r="B1959" t="s">
        <v>3327</v>
      </c>
      <c r="C1959" t="s">
        <v>3327</v>
      </c>
      <c r="D1959" t="s">
        <v>3327</v>
      </c>
      <c r="E1959" t="s">
        <v>3327</v>
      </c>
    </row>
    <row r="1960" spans="1:5" x14ac:dyDescent="0.25">
      <c r="A1960">
        <v>29500933</v>
      </c>
      <c r="B1960" t="s">
        <v>3328</v>
      </c>
      <c r="C1960" t="s">
        <v>3328</v>
      </c>
      <c r="D1960" t="s">
        <v>3328</v>
      </c>
      <c r="E1960" t="s">
        <v>3328</v>
      </c>
    </row>
    <row r="1961" spans="1:5" x14ac:dyDescent="0.25">
      <c r="A1961">
        <v>29500934</v>
      </c>
      <c r="B1961" t="s">
        <v>3329</v>
      </c>
      <c r="C1961" t="s">
        <v>3329</v>
      </c>
      <c r="D1961" t="s">
        <v>3329</v>
      </c>
      <c r="E1961" t="s">
        <v>3329</v>
      </c>
    </row>
    <row r="1962" spans="1:5" x14ac:dyDescent="0.25">
      <c r="A1962">
        <v>29500935</v>
      </c>
      <c r="B1962" t="s">
        <v>3330</v>
      </c>
      <c r="C1962" t="s">
        <v>3330</v>
      </c>
      <c r="D1962" t="s">
        <v>3330</v>
      </c>
      <c r="E1962" t="s">
        <v>3330</v>
      </c>
    </row>
    <row r="1963" spans="1:5" x14ac:dyDescent="0.25">
      <c r="A1963">
        <v>29500936</v>
      </c>
      <c r="B1963" t="s">
        <v>3332</v>
      </c>
      <c r="C1963" t="s">
        <v>3331</v>
      </c>
      <c r="D1963" t="s">
        <v>3331</v>
      </c>
      <c r="E1963" t="s">
        <v>3332</v>
      </c>
    </row>
    <row r="1964" spans="1:5" x14ac:dyDescent="0.25">
      <c r="A1964">
        <v>29500937</v>
      </c>
      <c r="B1964" t="s">
        <v>3334</v>
      </c>
      <c r="C1964" t="s">
        <v>3333</v>
      </c>
      <c r="D1964" t="s">
        <v>3333</v>
      </c>
      <c r="E1964" t="s">
        <v>3334</v>
      </c>
    </row>
    <row r="1965" spans="1:5" x14ac:dyDescent="0.25">
      <c r="A1965">
        <v>29500938</v>
      </c>
      <c r="B1965" t="s">
        <v>3336</v>
      </c>
      <c r="C1965" t="s">
        <v>3335</v>
      </c>
      <c r="D1965" t="s">
        <v>3335</v>
      </c>
      <c r="E1965" t="s">
        <v>3336</v>
      </c>
    </row>
    <row r="1966" spans="1:5" x14ac:dyDescent="0.25">
      <c r="A1966">
        <v>29500939</v>
      </c>
      <c r="B1966" t="s">
        <v>3337</v>
      </c>
      <c r="C1966" t="s">
        <v>356</v>
      </c>
      <c r="D1966" t="s">
        <v>356</v>
      </c>
      <c r="E1966" t="s">
        <v>3337</v>
      </c>
    </row>
    <row r="1967" spans="1:5" x14ac:dyDescent="0.25">
      <c r="A1967">
        <v>29500940</v>
      </c>
      <c r="B1967" t="s">
        <v>296</v>
      </c>
      <c r="C1967" t="s">
        <v>3338</v>
      </c>
      <c r="D1967" t="s">
        <v>3338</v>
      </c>
      <c r="E1967" t="s">
        <v>296</v>
      </c>
    </row>
    <row r="1968" spans="1:5" x14ac:dyDescent="0.25">
      <c r="A1968">
        <v>29500941</v>
      </c>
      <c r="B1968" t="s">
        <v>299</v>
      </c>
      <c r="C1968" t="s">
        <v>3339</v>
      </c>
      <c r="D1968" t="s">
        <v>3339</v>
      </c>
      <c r="E1968" t="s">
        <v>299</v>
      </c>
    </row>
    <row r="1969" spans="1:5" x14ac:dyDescent="0.25">
      <c r="A1969">
        <v>29500942</v>
      </c>
      <c r="B1969" t="s">
        <v>3341</v>
      </c>
      <c r="C1969" t="s">
        <v>3340</v>
      </c>
      <c r="D1969" t="s">
        <v>3340</v>
      </c>
      <c r="E1969" t="s">
        <v>3341</v>
      </c>
    </row>
    <row r="1970" spans="1:5" x14ac:dyDescent="0.25">
      <c r="A1970">
        <v>29500943</v>
      </c>
      <c r="B1970" t="s">
        <v>3342</v>
      </c>
      <c r="C1970" t="s">
        <v>337</v>
      </c>
      <c r="D1970" t="s">
        <v>337</v>
      </c>
      <c r="E1970" t="s">
        <v>3342</v>
      </c>
    </row>
    <row r="1971" spans="1:5" x14ac:dyDescent="0.25">
      <c r="A1971">
        <v>29500944</v>
      </c>
      <c r="B1971" t="s">
        <v>3343</v>
      </c>
      <c r="C1971" t="s">
        <v>3343</v>
      </c>
      <c r="D1971" t="s">
        <v>3343</v>
      </c>
      <c r="E1971" t="s">
        <v>3343</v>
      </c>
    </row>
    <row r="1972" spans="1:5" x14ac:dyDescent="0.25">
      <c r="A1972">
        <v>29500945</v>
      </c>
      <c r="B1972" t="s">
        <v>319</v>
      </c>
      <c r="C1972" t="s">
        <v>319</v>
      </c>
      <c r="D1972" t="s">
        <v>319</v>
      </c>
      <c r="E1972" t="s">
        <v>319</v>
      </c>
    </row>
    <row r="1973" spans="1:5" x14ac:dyDescent="0.25">
      <c r="A1973">
        <v>29500946</v>
      </c>
      <c r="B1973" t="s">
        <v>364</v>
      </c>
      <c r="C1973" t="s">
        <v>364</v>
      </c>
      <c r="D1973" t="s">
        <v>364</v>
      </c>
      <c r="E1973" t="s">
        <v>364</v>
      </c>
    </row>
    <row r="1974" spans="1:5" x14ac:dyDescent="0.25">
      <c r="A1974">
        <v>29500947</v>
      </c>
      <c r="B1974" t="s">
        <v>365</v>
      </c>
      <c r="C1974" t="s">
        <v>365</v>
      </c>
      <c r="D1974" t="s">
        <v>365</v>
      </c>
      <c r="E1974" t="s">
        <v>365</v>
      </c>
    </row>
    <row r="1975" spans="1:5" x14ac:dyDescent="0.25">
      <c r="A1975">
        <v>29500948</v>
      </c>
      <c r="B1975" t="s">
        <v>3344</v>
      </c>
      <c r="C1975" t="s">
        <v>254</v>
      </c>
      <c r="D1975" t="s">
        <v>254</v>
      </c>
      <c r="E1975" t="s">
        <v>3344</v>
      </c>
    </row>
    <row r="1976" spans="1:5" x14ac:dyDescent="0.25">
      <c r="A1976">
        <v>29500949</v>
      </c>
      <c r="B1976" t="s">
        <v>178</v>
      </c>
      <c r="C1976" t="s">
        <v>178</v>
      </c>
      <c r="D1976" t="s">
        <v>178</v>
      </c>
      <c r="E1976" t="s">
        <v>178</v>
      </c>
    </row>
    <row r="1977" spans="1:5" x14ac:dyDescent="0.25">
      <c r="A1977">
        <v>29500950</v>
      </c>
      <c r="B1977" t="s">
        <v>346</v>
      </c>
      <c r="C1977" t="s">
        <v>346</v>
      </c>
      <c r="D1977" t="s">
        <v>346</v>
      </c>
      <c r="E1977" t="s">
        <v>346</v>
      </c>
    </row>
    <row r="1978" spans="1:5" x14ac:dyDescent="0.25">
      <c r="A1978">
        <v>29500951</v>
      </c>
      <c r="B1978" t="s">
        <v>3346</v>
      </c>
      <c r="C1978" t="s">
        <v>3345</v>
      </c>
      <c r="D1978" t="s">
        <v>3345</v>
      </c>
      <c r="E1978" t="s">
        <v>3346</v>
      </c>
    </row>
    <row r="1979" spans="1:5" x14ac:dyDescent="0.25">
      <c r="A1979">
        <v>29500952</v>
      </c>
      <c r="B1979" t="s">
        <v>222</v>
      </c>
      <c r="C1979" t="s">
        <v>222</v>
      </c>
      <c r="D1979" t="s">
        <v>222</v>
      </c>
      <c r="E1979" t="s">
        <v>222</v>
      </c>
    </row>
    <row r="1980" spans="1:5" x14ac:dyDescent="0.25">
      <c r="A1980">
        <v>29500953</v>
      </c>
      <c r="B1980" t="s">
        <v>3347</v>
      </c>
      <c r="C1980" t="s">
        <v>3347</v>
      </c>
      <c r="D1980" t="s">
        <v>3347</v>
      </c>
      <c r="E1980" t="s">
        <v>3347</v>
      </c>
    </row>
    <row r="1981" spans="1:5" x14ac:dyDescent="0.25">
      <c r="A1981">
        <v>29500954</v>
      </c>
      <c r="B1981" t="s">
        <v>3279</v>
      </c>
      <c r="C1981" t="s">
        <v>3348</v>
      </c>
      <c r="D1981" t="s">
        <v>3348</v>
      </c>
      <c r="E1981" t="s">
        <v>3279</v>
      </c>
    </row>
    <row r="1982" spans="1:5" x14ac:dyDescent="0.25">
      <c r="A1982">
        <v>29500955</v>
      </c>
      <c r="B1982" t="s">
        <v>3350</v>
      </c>
      <c r="C1982" t="s">
        <v>3349</v>
      </c>
      <c r="D1982" t="s">
        <v>3349</v>
      </c>
      <c r="E1982" t="s">
        <v>3350</v>
      </c>
    </row>
    <row r="1983" spans="1:5" x14ac:dyDescent="0.25">
      <c r="A1983">
        <v>29500956</v>
      </c>
      <c r="B1983" t="s">
        <v>3352</v>
      </c>
      <c r="C1983" t="s">
        <v>3351</v>
      </c>
      <c r="D1983" t="s">
        <v>3351</v>
      </c>
      <c r="E1983" t="s">
        <v>3352</v>
      </c>
    </row>
    <row r="1984" spans="1:5" x14ac:dyDescent="0.25">
      <c r="A1984">
        <v>29500957</v>
      </c>
      <c r="B1984" t="s">
        <v>3353</v>
      </c>
      <c r="C1984" t="s">
        <v>233</v>
      </c>
      <c r="D1984" t="s">
        <v>233</v>
      </c>
      <c r="E1984" t="s">
        <v>3353</v>
      </c>
    </row>
    <row r="1985" spans="1:5" x14ac:dyDescent="0.25">
      <c r="A1985">
        <v>29500958</v>
      </c>
      <c r="B1985" t="s">
        <v>3355</v>
      </c>
      <c r="C1985" t="s">
        <v>3354</v>
      </c>
      <c r="D1985" t="s">
        <v>3354</v>
      </c>
      <c r="E1985" t="s">
        <v>3355</v>
      </c>
    </row>
    <row r="1986" spans="1:5" x14ac:dyDescent="0.25">
      <c r="A1986">
        <v>29500959</v>
      </c>
      <c r="B1986" t="s">
        <v>3357</v>
      </c>
      <c r="C1986" t="s">
        <v>3356</v>
      </c>
      <c r="D1986" t="s">
        <v>3356</v>
      </c>
      <c r="E1986" t="s">
        <v>3357</v>
      </c>
    </row>
    <row r="1987" spans="1:5" x14ac:dyDescent="0.25">
      <c r="A1987">
        <v>29500960</v>
      </c>
      <c r="B1987" t="s">
        <v>3358</v>
      </c>
      <c r="C1987" t="s">
        <v>3358</v>
      </c>
      <c r="D1987" t="s">
        <v>3358</v>
      </c>
      <c r="E1987" t="s">
        <v>3358</v>
      </c>
    </row>
    <row r="1988" spans="1:5" x14ac:dyDescent="0.25">
      <c r="A1988">
        <v>29500961</v>
      </c>
      <c r="B1988" t="s">
        <v>3358</v>
      </c>
      <c r="C1988" t="s">
        <v>3358</v>
      </c>
      <c r="D1988" t="s">
        <v>3358</v>
      </c>
      <c r="E1988" t="s">
        <v>3358</v>
      </c>
    </row>
    <row r="1989" spans="1:5" x14ac:dyDescent="0.25">
      <c r="A1989">
        <v>29500962</v>
      </c>
      <c r="B1989" t="s">
        <v>3358</v>
      </c>
      <c r="C1989" t="s">
        <v>3358</v>
      </c>
      <c r="D1989" t="s">
        <v>3358</v>
      </c>
      <c r="E1989" t="s">
        <v>3358</v>
      </c>
    </row>
    <row r="1990" spans="1:5" x14ac:dyDescent="0.25">
      <c r="A1990">
        <v>29500963</v>
      </c>
      <c r="B1990" t="s">
        <v>3360</v>
      </c>
      <c r="C1990" t="s">
        <v>3359</v>
      </c>
      <c r="D1990" t="s">
        <v>3359</v>
      </c>
      <c r="E1990" t="s">
        <v>3360</v>
      </c>
    </row>
    <row r="1991" spans="1:5" x14ac:dyDescent="0.25">
      <c r="A1991">
        <v>29500964</v>
      </c>
      <c r="B1991" t="s">
        <v>3362</v>
      </c>
      <c r="C1991" t="s">
        <v>3361</v>
      </c>
      <c r="D1991" t="s">
        <v>3361</v>
      </c>
      <c r="E1991" t="s">
        <v>3362</v>
      </c>
    </row>
    <row r="1992" spans="1:5" x14ac:dyDescent="0.25">
      <c r="A1992">
        <v>29500965</v>
      </c>
      <c r="B1992" t="s">
        <v>3363</v>
      </c>
      <c r="C1992" t="s">
        <v>3363</v>
      </c>
      <c r="D1992" t="s">
        <v>3363</v>
      </c>
      <c r="E1992" t="s">
        <v>3363</v>
      </c>
    </row>
    <row r="1993" spans="1:5" x14ac:dyDescent="0.25">
      <c r="A1993">
        <v>29500966</v>
      </c>
      <c r="B1993" t="s">
        <v>150</v>
      </c>
      <c r="C1993" t="s">
        <v>150</v>
      </c>
      <c r="D1993" t="s">
        <v>150</v>
      </c>
      <c r="E1993" t="s">
        <v>150</v>
      </c>
    </row>
    <row r="1994" spans="1:5" x14ac:dyDescent="0.25">
      <c r="A1994">
        <v>29500967</v>
      </c>
      <c r="B1994" t="s">
        <v>200</v>
      </c>
      <c r="C1994" t="s">
        <v>200</v>
      </c>
      <c r="D1994" t="s">
        <v>200</v>
      </c>
      <c r="E1994" t="s">
        <v>200</v>
      </c>
    </row>
    <row r="1995" spans="1:5" x14ac:dyDescent="0.25">
      <c r="A1995">
        <v>29500968</v>
      </c>
      <c r="B1995" t="s">
        <v>15413</v>
      </c>
      <c r="C1995" t="s">
        <v>3364</v>
      </c>
      <c r="D1995" t="s">
        <v>3364</v>
      </c>
      <c r="E1995" t="s">
        <v>15413</v>
      </c>
    </row>
    <row r="1996" spans="1:5" x14ac:dyDescent="0.25">
      <c r="A1996">
        <v>29500969</v>
      </c>
      <c r="B1996" t="s">
        <v>3366</v>
      </c>
      <c r="C1996" t="s">
        <v>3365</v>
      </c>
      <c r="D1996" t="s">
        <v>3365</v>
      </c>
      <c r="E1996" t="s">
        <v>3366</v>
      </c>
    </row>
    <row r="1997" spans="1:5" x14ac:dyDescent="0.25">
      <c r="A1997">
        <v>29500970</v>
      </c>
      <c r="B1997" t="s">
        <v>3367</v>
      </c>
      <c r="C1997" t="s">
        <v>3367</v>
      </c>
      <c r="D1997" t="s">
        <v>3367</v>
      </c>
      <c r="E1997" t="s">
        <v>3367</v>
      </c>
    </row>
    <row r="1998" spans="1:5" x14ac:dyDescent="0.25">
      <c r="A1998">
        <v>29500971</v>
      </c>
      <c r="B1998" t="s">
        <v>3368</v>
      </c>
      <c r="C1998" t="s">
        <v>3368</v>
      </c>
      <c r="D1998" t="s">
        <v>3368</v>
      </c>
      <c r="E1998" t="s">
        <v>3368</v>
      </c>
    </row>
    <row r="1999" spans="1:5" x14ac:dyDescent="0.25">
      <c r="A1999">
        <v>29500972</v>
      </c>
      <c r="B1999" t="s">
        <v>3369</v>
      </c>
      <c r="C1999" t="s">
        <v>3369</v>
      </c>
      <c r="D1999" t="s">
        <v>3369</v>
      </c>
      <c r="E1999" t="s">
        <v>3369</v>
      </c>
    </row>
    <row r="2000" spans="1:5" x14ac:dyDescent="0.25">
      <c r="A2000">
        <v>29500973</v>
      </c>
      <c r="B2000" t="s">
        <v>3370</v>
      </c>
      <c r="C2000" t="s">
        <v>3370</v>
      </c>
      <c r="D2000" t="s">
        <v>3370</v>
      </c>
      <c r="E2000" t="s">
        <v>3370</v>
      </c>
    </row>
    <row r="2001" spans="1:5" x14ac:dyDescent="0.25">
      <c r="A2001">
        <v>29500974</v>
      </c>
      <c r="B2001" t="s">
        <v>3371</v>
      </c>
      <c r="C2001" t="s">
        <v>3371</v>
      </c>
      <c r="D2001" t="s">
        <v>3371</v>
      </c>
      <c r="E2001" t="s">
        <v>3371</v>
      </c>
    </row>
    <row r="2002" spans="1:5" x14ac:dyDescent="0.25">
      <c r="A2002">
        <v>29500975</v>
      </c>
      <c r="B2002" t="s">
        <v>3372</v>
      </c>
      <c r="C2002" t="s">
        <v>3372</v>
      </c>
      <c r="D2002" t="s">
        <v>3372</v>
      </c>
      <c r="E2002" t="s">
        <v>3372</v>
      </c>
    </row>
    <row r="2003" spans="1:5" x14ac:dyDescent="0.25">
      <c r="A2003">
        <v>29500976</v>
      </c>
      <c r="B2003" t="s">
        <v>3373</v>
      </c>
      <c r="C2003" t="s">
        <v>3373</v>
      </c>
      <c r="D2003" t="s">
        <v>3373</v>
      </c>
      <c r="E2003" t="s">
        <v>3373</v>
      </c>
    </row>
    <row r="2004" spans="1:5" x14ac:dyDescent="0.25">
      <c r="A2004">
        <v>29500977</v>
      </c>
      <c r="B2004" t="s">
        <v>3374</v>
      </c>
      <c r="C2004" t="s">
        <v>3374</v>
      </c>
      <c r="D2004" t="s">
        <v>3374</v>
      </c>
      <c r="E2004" t="s">
        <v>3374</v>
      </c>
    </row>
    <row r="2005" spans="1:5" x14ac:dyDescent="0.25">
      <c r="A2005">
        <v>29500978</v>
      </c>
      <c r="B2005" t="s">
        <v>3375</v>
      </c>
      <c r="C2005" t="s">
        <v>3375</v>
      </c>
      <c r="D2005" t="s">
        <v>3375</v>
      </c>
      <c r="E2005" t="s">
        <v>3375</v>
      </c>
    </row>
    <row r="2006" spans="1:5" x14ac:dyDescent="0.25">
      <c r="A2006">
        <v>29500979</v>
      </c>
      <c r="B2006" t="s">
        <v>3376</v>
      </c>
      <c r="C2006" t="s">
        <v>3376</v>
      </c>
      <c r="D2006" t="s">
        <v>3376</v>
      </c>
      <c r="E2006" t="s">
        <v>3376</v>
      </c>
    </row>
    <row r="2007" spans="1:5" x14ac:dyDescent="0.25">
      <c r="A2007">
        <v>29500980</v>
      </c>
      <c r="B2007" t="s">
        <v>3377</v>
      </c>
      <c r="C2007" t="s">
        <v>3377</v>
      </c>
      <c r="D2007" t="s">
        <v>3377</v>
      </c>
      <c r="E2007" t="s">
        <v>3377</v>
      </c>
    </row>
    <row r="2008" spans="1:5" x14ac:dyDescent="0.25">
      <c r="A2008">
        <v>29500981</v>
      </c>
      <c r="B2008" t="s">
        <v>3378</v>
      </c>
      <c r="C2008" t="s">
        <v>3378</v>
      </c>
      <c r="D2008" t="s">
        <v>3378</v>
      </c>
      <c r="E2008" t="s">
        <v>3378</v>
      </c>
    </row>
    <row r="2009" spans="1:5" x14ac:dyDescent="0.25">
      <c r="A2009">
        <v>29500982</v>
      </c>
      <c r="B2009" t="s">
        <v>3379</v>
      </c>
      <c r="C2009" t="s">
        <v>3379</v>
      </c>
      <c r="D2009" t="s">
        <v>3379</v>
      </c>
      <c r="E2009" t="s">
        <v>3379</v>
      </c>
    </row>
    <row r="2010" spans="1:5" x14ac:dyDescent="0.25">
      <c r="A2010">
        <v>29500983</v>
      </c>
      <c r="B2010" t="s">
        <v>3380</v>
      </c>
      <c r="C2010" t="s">
        <v>3380</v>
      </c>
      <c r="D2010" t="s">
        <v>3380</v>
      </c>
      <c r="E2010" t="s">
        <v>3380</v>
      </c>
    </row>
    <row r="2011" spans="1:5" x14ac:dyDescent="0.25">
      <c r="A2011">
        <v>29500984</v>
      </c>
      <c r="B2011" t="s">
        <v>3381</v>
      </c>
      <c r="C2011" t="s">
        <v>3381</v>
      </c>
      <c r="D2011" t="s">
        <v>3381</v>
      </c>
      <c r="E2011" t="s">
        <v>3381</v>
      </c>
    </row>
    <row r="2012" spans="1:5" x14ac:dyDescent="0.25">
      <c r="A2012">
        <v>29500985</v>
      </c>
      <c r="B2012" t="s">
        <v>3382</v>
      </c>
      <c r="C2012" t="s">
        <v>3382</v>
      </c>
      <c r="D2012" t="s">
        <v>3382</v>
      </c>
      <c r="E2012" t="s">
        <v>3382</v>
      </c>
    </row>
    <row r="2013" spans="1:5" x14ac:dyDescent="0.25">
      <c r="A2013">
        <v>29500986</v>
      </c>
      <c r="B2013" t="s">
        <v>3383</v>
      </c>
      <c r="C2013" t="s">
        <v>3383</v>
      </c>
      <c r="D2013" t="s">
        <v>3383</v>
      </c>
      <c r="E2013" t="s">
        <v>3383</v>
      </c>
    </row>
    <row r="2014" spans="1:5" x14ac:dyDescent="0.25">
      <c r="A2014">
        <v>29500987</v>
      </c>
      <c r="B2014" t="s">
        <v>3384</v>
      </c>
      <c r="C2014" t="s">
        <v>3384</v>
      </c>
      <c r="D2014" t="s">
        <v>3384</v>
      </c>
      <c r="E2014" t="s">
        <v>3384</v>
      </c>
    </row>
    <row r="2015" spans="1:5" x14ac:dyDescent="0.25">
      <c r="A2015">
        <v>29500988</v>
      </c>
      <c r="B2015" t="s">
        <v>3385</v>
      </c>
      <c r="C2015" t="s">
        <v>3385</v>
      </c>
      <c r="D2015" t="s">
        <v>3385</v>
      </c>
      <c r="E2015" t="s">
        <v>3385</v>
      </c>
    </row>
    <row r="2016" spans="1:5" x14ac:dyDescent="0.25">
      <c r="A2016">
        <v>29500989</v>
      </c>
      <c r="B2016" t="s">
        <v>3386</v>
      </c>
      <c r="C2016" t="s">
        <v>3386</v>
      </c>
      <c r="D2016" t="s">
        <v>3386</v>
      </c>
      <c r="E2016" t="s">
        <v>3386</v>
      </c>
    </row>
    <row r="2017" spans="1:5" x14ac:dyDescent="0.25">
      <c r="A2017">
        <v>29500990</v>
      </c>
      <c r="B2017" t="s">
        <v>3387</v>
      </c>
      <c r="C2017" t="s">
        <v>3387</v>
      </c>
      <c r="D2017" t="s">
        <v>3387</v>
      </c>
      <c r="E2017" t="s">
        <v>3387</v>
      </c>
    </row>
    <row r="2018" spans="1:5" x14ac:dyDescent="0.25">
      <c r="A2018">
        <v>29500991</v>
      </c>
      <c r="B2018" t="s">
        <v>3388</v>
      </c>
      <c r="C2018" t="s">
        <v>3388</v>
      </c>
      <c r="D2018" t="s">
        <v>3388</v>
      </c>
      <c r="E2018" t="s">
        <v>3388</v>
      </c>
    </row>
    <row r="2019" spans="1:5" x14ac:dyDescent="0.25">
      <c r="A2019">
        <v>29500992</v>
      </c>
      <c r="B2019" t="s">
        <v>3390</v>
      </c>
      <c r="C2019" t="s">
        <v>3389</v>
      </c>
      <c r="D2019" t="s">
        <v>3389</v>
      </c>
      <c r="E2019" t="s">
        <v>3390</v>
      </c>
    </row>
    <row r="2020" spans="1:5" x14ac:dyDescent="0.25">
      <c r="A2020">
        <v>29500993</v>
      </c>
      <c r="B2020" t="s">
        <v>3392</v>
      </c>
      <c r="C2020" t="s">
        <v>3391</v>
      </c>
      <c r="D2020" t="s">
        <v>3391</v>
      </c>
      <c r="E2020" t="s">
        <v>3392</v>
      </c>
    </row>
    <row r="2021" spans="1:5" x14ac:dyDescent="0.25">
      <c r="A2021">
        <v>29500994</v>
      </c>
      <c r="B2021" t="s">
        <v>3393</v>
      </c>
      <c r="C2021" t="s">
        <v>35</v>
      </c>
      <c r="D2021" t="s">
        <v>35</v>
      </c>
      <c r="E2021" t="s">
        <v>3393</v>
      </c>
    </row>
    <row r="2022" spans="1:5" x14ac:dyDescent="0.25">
      <c r="A2022">
        <v>29500995</v>
      </c>
      <c r="B2022" t="s">
        <v>3395</v>
      </c>
      <c r="C2022" t="s">
        <v>3394</v>
      </c>
      <c r="D2022" t="s">
        <v>3394</v>
      </c>
      <c r="E2022" t="s">
        <v>3395</v>
      </c>
    </row>
    <row r="2023" spans="1:5" x14ac:dyDescent="0.25">
      <c r="A2023">
        <v>29500996</v>
      </c>
      <c r="B2023" t="s">
        <v>3396</v>
      </c>
      <c r="C2023" t="s">
        <v>3396</v>
      </c>
      <c r="D2023" t="s">
        <v>3396</v>
      </c>
      <c r="E2023" t="s">
        <v>3396</v>
      </c>
    </row>
    <row r="2024" spans="1:5" x14ac:dyDescent="0.25">
      <c r="A2024">
        <v>29500997</v>
      </c>
      <c r="B2024" t="s">
        <v>3398</v>
      </c>
      <c r="C2024" t="s">
        <v>3397</v>
      </c>
      <c r="D2024" t="s">
        <v>3397</v>
      </c>
      <c r="E2024" t="s">
        <v>3398</v>
      </c>
    </row>
    <row r="2025" spans="1:5" x14ac:dyDescent="0.25">
      <c r="A2025">
        <v>29500998</v>
      </c>
      <c r="B2025" t="s">
        <v>3399</v>
      </c>
      <c r="C2025" t="s">
        <v>3399</v>
      </c>
      <c r="D2025" t="s">
        <v>3399</v>
      </c>
      <c r="E2025" t="s">
        <v>3399</v>
      </c>
    </row>
    <row r="2026" spans="1:5" x14ac:dyDescent="0.25">
      <c r="A2026">
        <v>29500999</v>
      </c>
      <c r="B2026" t="s">
        <v>3388</v>
      </c>
      <c r="C2026" t="s">
        <v>3400</v>
      </c>
      <c r="D2026" t="s">
        <v>3400</v>
      </c>
      <c r="E2026" t="s">
        <v>3388</v>
      </c>
    </row>
    <row r="2027" spans="1:5" x14ac:dyDescent="0.25">
      <c r="A2027">
        <v>29501000</v>
      </c>
      <c r="B2027" t="s">
        <v>3390</v>
      </c>
      <c r="C2027" t="s">
        <v>3389</v>
      </c>
      <c r="D2027" t="s">
        <v>3389</v>
      </c>
      <c r="E2027" t="s">
        <v>3390</v>
      </c>
    </row>
    <row r="2028" spans="1:5" x14ac:dyDescent="0.25">
      <c r="A2028">
        <v>29501001</v>
      </c>
      <c r="B2028" t="s">
        <v>3392</v>
      </c>
      <c r="C2028" t="s">
        <v>3392</v>
      </c>
      <c r="D2028" t="s">
        <v>3392</v>
      </c>
      <c r="E2028" t="s">
        <v>3392</v>
      </c>
    </row>
    <row r="2029" spans="1:5" x14ac:dyDescent="0.25">
      <c r="A2029">
        <v>29501002</v>
      </c>
      <c r="B2029" t="s">
        <v>3393</v>
      </c>
      <c r="C2029" t="s">
        <v>35</v>
      </c>
      <c r="D2029" t="s">
        <v>35</v>
      </c>
      <c r="E2029" t="s">
        <v>3393</v>
      </c>
    </row>
    <row r="2030" spans="1:5" x14ac:dyDescent="0.25">
      <c r="A2030">
        <v>29501003</v>
      </c>
      <c r="B2030" t="s">
        <v>3401</v>
      </c>
      <c r="C2030" t="s">
        <v>110</v>
      </c>
      <c r="D2030" t="s">
        <v>110</v>
      </c>
      <c r="E2030" t="s">
        <v>3401</v>
      </c>
    </row>
    <row r="2031" spans="1:5" x14ac:dyDescent="0.25">
      <c r="A2031">
        <v>29501004</v>
      </c>
      <c r="B2031" t="s">
        <v>3402</v>
      </c>
      <c r="C2031" t="s">
        <v>3402</v>
      </c>
      <c r="D2031" t="s">
        <v>3402</v>
      </c>
      <c r="E2031" t="s">
        <v>3402</v>
      </c>
    </row>
    <row r="2032" spans="1:5" x14ac:dyDescent="0.25">
      <c r="A2032">
        <v>29501005</v>
      </c>
      <c r="B2032" t="s">
        <v>3398</v>
      </c>
      <c r="C2032" t="s">
        <v>3398</v>
      </c>
      <c r="D2032" t="s">
        <v>3398</v>
      </c>
      <c r="E2032" t="s">
        <v>3398</v>
      </c>
    </row>
    <row r="2033" spans="1:5" x14ac:dyDescent="0.25">
      <c r="A2033">
        <v>29501006</v>
      </c>
      <c r="B2033" t="s">
        <v>3404</v>
      </c>
      <c r="C2033" t="s">
        <v>3403</v>
      </c>
      <c r="D2033" t="s">
        <v>3403</v>
      </c>
      <c r="E2033" t="s">
        <v>3404</v>
      </c>
    </row>
    <row r="2034" spans="1:5" x14ac:dyDescent="0.25">
      <c r="A2034">
        <v>29501007</v>
      </c>
      <c r="B2034" t="s">
        <v>3405</v>
      </c>
      <c r="C2034" t="s">
        <v>3405</v>
      </c>
      <c r="D2034" t="s">
        <v>3405</v>
      </c>
      <c r="E2034" t="s">
        <v>3405</v>
      </c>
    </row>
    <row r="2035" spans="1:5" x14ac:dyDescent="0.25">
      <c r="A2035">
        <v>29501008</v>
      </c>
      <c r="B2035" t="s">
        <v>3406</v>
      </c>
      <c r="C2035" t="s">
        <v>3406</v>
      </c>
      <c r="D2035" t="s">
        <v>3406</v>
      </c>
      <c r="E2035" t="s">
        <v>3406</v>
      </c>
    </row>
    <row r="2036" spans="1:5" x14ac:dyDescent="0.25">
      <c r="A2036">
        <v>29501009</v>
      </c>
      <c r="B2036" t="s">
        <v>3407</v>
      </c>
      <c r="C2036" t="s">
        <v>166</v>
      </c>
      <c r="D2036" t="s">
        <v>166</v>
      </c>
      <c r="E2036" t="s">
        <v>3407</v>
      </c>
    </row>
    <row r="2037" spans="1:5" x14ac:dyDescent="0.25">
      <c r="A2037">
        <v>29501010</v>
      </c>
      <c r="B2037" t="s">
        <v>3408</v>
      </c>
      <c r="C2037" t="s">
        <v>379</v>
      </c>
      <c r="D2037" t="s">
        <v>379</v>
      </c>
      <c r="E2037" t="s">
        <v>3408</v>
      </c>
    </row>
    <row r="2038" spans="1:5" x14ac:dyDescent="0.25">
      <c r="A2038">
        <v>29501011</v>
      </c>
      <c r="B2038" t="s">
        <v>3410</v>
      </c>
      <c r="C2038" t="s">
        <v>3409</v>
      </c>
      <c r="D2038" t="s">
        <v>3409</v>
      </c>
      <c r="E2038" t="s">
        <v>3410</v>
      </c>
    </row>
    <row r="2039" spans="1:5" x14ac:dyDescent="0.25">
      <c r="A2039">
        <v>29501012</v>
      </c>
      <c r="B2039" t="s">
        <v>3412</v>
      </c>
      <c r="C2039" t="s">
        <v>3411</v>
      </c>
      <c r="D2039" t="s">
        <v>3411</v>
      </c>
      <c r="E2039" t="s">
        <v>3412</v>
      </c>
    </row>
    <row r="2040" spans="1:5" x14ac:dyDescent="0.25">
      <c r="A2040">
        <v>29501013</v>
      </c>
      <c r="B2040" t="s">
        <v>147</v>
      </c>
      <c r="C2040" t="s">
        <v>147</v>
      </c>
      <c r="D2040" t="s">
        <v>147</v>
      </c>
      <c r="E2040" t="s">
        <v>147</v>
      </c>
    </row>
    <row r="2041" spans="1:5" x14ac:dyDescent="0.25">
      <c r="A2041">
        <v>29501014</v>
      </c>
      <c r="B2041" t="s">
        <v>3414</v>
      </c>
      <c r="C2041" t="s">
        <v>3413</v>
      </c>
      <c r="D2041" t="s">
        <v>3413</v>
      </c>
      <c r="E2041" t="s">
        <v>3414</v>
      </c>
    </row>
    <row r="2042" spans="1:5" x14ac:dyDescent="0.25">
      <c r="A2042">
        <v>29501015</v>
      </c>
      <c r="B2042" t="s">
        <v>3416</v>
      </c>
      <c r="C2042" t="s">
        <v>3415</v>
      </c>
      <c r="D2042" t="s">
        <v>3415</v>
      </c>
      <c r="E2042" t="s">
        <v>3416</v>
      </c>
    </row>
    <row r="2043" spans="1:5" x14ac:dyDescent="0.25">
      <c r="A2043">
        <v>29501016</v>
      </c>
      <c r="B2043" t="s">
        <v>3418</v>
      </c>
      <c r="C2043" t="s">
        <v>3417</v>
      </c>
      <c r="D2043" t="s">
        <v>3417</v>
      </c>
      <c r="E2043" t="s">
        <v>3418</v>
      </c>
    </row>
    <row r="2044" spans="1:5" x14ac:dyDescent="0.25">
      <c r="A2044">
        <v>29501017</v>
      </c>
      <c r="B2044" t="s">
        <v>3419</v>
      </c>
      <c r="C2044" t="s">
        <v>234</v>
      </c>
      <c r="D2044" t="s">
        <v>234</v>
      </c>
      <c r="E2044" t="s">
        <v>3419</v>
      </c>
    </row>
    <row r="2045" spans="1:5" x14ac:dyDescent="0.25">
      <c r="A2045">
        <v>29501018</v>
      </c>
      <c r="B2045" t="s">
        <v>3420</v>
      </c>
      <c r="C2045" t="s">
        <v>3420</v>
      </c>
      <c r="D2045" t="s">
        <v>3420</v>
      </c>
      <c r="E2045" t="s">
        <v>3420</v>
      </c>
    </row>
    <row r="2046" spans="1:5" x14ac:dyDescent="0.25">
      <c r="A2046">
        <v>29501019</v>
      </c>
      <c r="B2046" t="s">
        <v>3422</v>
      </c>
      <c r="C2046" t="s">
        <v>3421</v>
      </c>
      <c r="D2046" t="s">
        <v>3421</v>
      </c>
      <c r="E2046" t="s">
        <v>3422</v>
      </c>
    </row>
    <row r="2047" spans="1:5" x14ac:dyDescent="0.25">
      <c r="A2047">
        <v>29501020</v>
      </c>
      <c r="B2047" t="s">
        <v>124</v>
      </c>
      <c r="C2047" t="s">
        <v>124</v>
      </c>
      <c r="D2047" t="s">
        <v>124</v>
      </c>
      <c r="E2047" t="s">
        <v>124</v>
      </c>
    </row>
    <row r="2048" spans="1:5" x14ac:dyDescent="0.25">
      <c r="A2048">
        <v>29501021</v>
      </c>
      <c r="B2048" t="s">
        <v>3423</v>
      </c>
      <c r="C2048" t="s">
        <v>43</v>
      </c>
      <c r="D2048" t="s">
        <v>43</v>
      </c>
      <c r="E2048" t="s">
        <v>3423</v>
      </c>
    </row>
    <row r="2049" spans="1:5" x14ac:dyDescent="0.25">
      <c r="A2049">
        <v>29501022</v>
      </c>
      <c r="B2049" t="s">
        <v>3424</v>
      </c>
      <c r="C2049" t="s">
        <v>98</v>
      </c>
      <c r="D2049" t="s">
        <v>98</v>
      </c>
      <c r="E2049" t="s">
        <v>3424</v>
      </c>
    </row>
    <row r="2050" spans="1:5" x14ac:dyDescent="0.25">
      <c r="A2050">
        <v>29501023</v>
      </c>
      <c r="B2050" t="s">
        <v>232</v>
      </c>
      <c r="C2050" t="s">
        <v>232</v>
      </c>
      <c r="D2050" t="s">
        <v>232</v>
      </c>
      <c r="E2050" t="s">
        <v>232</v>
      </c>
    </row>
    <row r="2051" spans="1:5" x14ac:dyDescent="0.25">
      <c r="A2051">
        <v>29501024</v>
      </c>
      <c r="B2051" t="s">
        <v>3425</v>
      </c>
      <c r="C2051" t="s">
        <v>3425</v>
      </c>
      <c r="D2051" t="s">
        <v>3425</v>
      </c>
      <c r="E2051" t="s">
        <v>3425</v>
      </c>
    </row>
    <row r="2052" spans="1:5" x14ac:dyDescent="0.25">
      <c r="A2052">
        <v>29501025</v>
      </c>
      <c r="B2052" t="s">
        <v>3426</v>
      </c>
      <c r="C2052" t="s">
        <v>3426</v>
      </c>
      <c r="D2052" t="s">
        <v>3426</v>
      </c>
      <c r="E2052" t="s">
        <v>3426</v>
      </c>
    </row>
    <row r="2053" spans="1:5" x14ac:dyDescent="0.25">
      <c r="A2053">
        <v>29501026</v>
      </c>
      <c r="B2053" t="s">
        <v>3427</v>
      </c>
      <c r="C2053" t="s">
        <v>3427</v>
      </c>
      <c r="D2053" t="s">
        <v>3427</v>
      </c>
      <c r="E2053" t="s">
        <v>3427</v>
      </c>
    </row>
    <row r="2054" spans="1:5" x14ac:dyDescent="0.25">
      <c r="A2054">
        <v>29501027</v>
      </c>
      <c r="B2054" t="s">
        <v>3428</v>
      </c>
      <c r="C2054" t="s">
        <v>3428</v>
      </c>
      <c r="D2054" t="s">
        <v>3428</v>
      </c>
      <c r="E2054" t="s">
        <v>3428</v>
      </c>
    </row>
    <row r="2055" spans="1:5" x14ac:dyDescent="0.25">
      <c r="A2055">
        <v>29501028</v>
      </c>
      <c r="B2055" t="s">
        <v>44</v>
      </c>
      <c r="C2055" t="s">
        <v>44</v>
      </c>
      <c r="D2055" t="s">
        <v>44</v>
      </c>
      <c r="E2055" t="s">
        <v>44</v>
      </c>
    </row>
    <row r="2056" spans="1:5" x14ac:dyDescent="0.25">
      <c r="A2056">
        <v>29501029</v>
      </c>
      <c r="B2056" t="s">
        <v>153</v>
      </c>
      <c r="C2056" t="s">
        <v>153</v>
      </c>
      <c r="D2056" t="s">
        <v>153</v>
      </c>
      <c r="E2056" t="s">
        <v>153</v>
      </c>
    </row>
    <row r="2057" spans="1:5" x14ac:dyDescent="0.25">
      <c r="A2057">
        <v>29501030</v>
      </c>
      <c r="B2057" t="s">
        <v>161</v>
      </c>
      <c r="C2057" t="s">
        <v>161</v>
      </c>
      <c r="D2057" t="s">
        <v>161</v>
      </c>
      <c r="E2057" t="s">
        <v>161</v>
      </c>
    </row>
    <row r="2058" spans="1:5" x14ac:dyDescent="0.25">
      <c r="A2058">
        <v>29501031</v>
      </c>
      <c r="B2058" t="s">
        <v>3429</v>
      </c>
      <c r="C2058" t="s">
        <v>3429</v>
      </c>
      <c r="D2058" t="s">
        <v>3429</v>
      </c>
      <c r="E2058" t="s">
        <v>3429</v>
      </c>
    </row>
    <row r="2059" spans="1:5" x14ac:dyDescent="0.25">
      <c r="A2059">
        <v>29501032</v>
      </c>
      <c r="B2059" t="s">
        <v>3430</v>
      </c>
      <c r="C2059" t="s">
        <v>92</v>
      </c>
      <c r="D2059" t="s">
        <v>92</v>
      </c>
      <c r="E2059" t="s">
        <v>3430</v>
      </c>
    </row>
    <row r="2060" spans="1:5" x14ac:dyDescent="0.25">
      <c r="A2060">
        <v>29501033</v>
      </c>
      <c r="B2060" t="s">
        <v>3431</v>
      </c>
      <c r="C2060" t="s">
        <v>3431</v>
      </c>
      <c r="D2060" t="s">
        <v>3431</v>
      </c>
      <c r="E2060" t="s">
        <v>3431</v>
      </c>
    </row>
    <row r="2061" spans="1:5" x14ac:dyDescent="0.25">
      <c r="A2061">
        <v>29501034</v>
      </c>
      <c r="B2061" t="s">
        <v>3433</v>
      </c>
      <c r="C2061" t="s">
        <v>3432</v>
      </c>
      <c r="D2061" t="s">
        <v>3432</v>
      </c>
      <c r="E2061" t="s">
        <v>3433</v>
      </c>
    </row>
    <row r="2062" spans="1:5" x14ac:dyDescent="0.25">
      <c r="A2062">
        <v>29501035</v>
      </c>
      <c r="B2062" t="s">
        <v>3434</v>
      </c>
      <c r="C2062" t="s">
        <v>3434</v>
      </c>
      <c r="D2062" t="s">
        <v>3434</v>
      </c>
      <c r="E2062" t="s">
        <v>3434</v>
      </c>
    </row>
    <row r="2063" spans="1:5" x14ac:dyDescent="0.25">
      <c r="A2063">
        <v>29501036</v>
      </c>
      <c r="B2063" t="s">
        <v>210</v>
      </c>
      <c r="C2063" t="s">
        <v>210</v>
      </c>
      <c r="D2063" t="s">
        <v>210</v>
      </c>
      <c r="E2063" t="s">
        <v>210</v>
      </c>
    </row>
    <row r="2064" spans="1:5" x14ac:dyDescent="0.25">
      <c r="A2064">
        <v>29501037</v>
      </c>
      <c r="B2064" t="s">
        <v>3436</v>
      </c>
      <c r="C2064" t="s">
        <v>3435</v>
      </c>
      <c r="D2064" t="s">
        <v>3435</v>
      </c>
      <c r="E2064" t="s">
        <v>3436</v>
      </c>
    </row>
    <row r="2065" spans="1:5" x14ac:dyDescent="0.25">
      <c r="A2065">
        <v>29501038</v>
      </c>
      <c r="B2065" t="s">
        <v>3438</v>
      </c>
      <c r="C2065" t="s">
        <v>3437</v>
      </c>
      <c r="D2065" t="s">
        <v>3437</v>
      </c>
      <c r="E2065" t="s">
        <v>3438</v>
      </c>
    </row>
    <row r="2066" spans="1:5" x14ac:dyDescent="0.25">
      <c r="A2066">
        <v>29501039</v>
      </c>
      <c r="B2066" t="s">
        <v>159</v>
      </c>
      <c r="C2066" t="s">
        <v>159</v>
      </c>
      <c r="D2066" t="s">
        <v>159</v>
      </c>
      <c r="E2066" t="s">
        <v>159</v>
      </c>
    </row>
    <row r="2067" spans="1:5" x14ac:dyDescent="0.25">
      <c r="A2067">
        <v>29501040</v>
      </c>
      <c r="B2067" t="s">
        <v>290</v>
      </c>
      <c r="C2067" t="s">
        <v>290</v>
      </c>
      <c r="D2067" t="s">
        <v>290</v>
      </c>
      <c r="E2067" t="s">
        <v>290</v>
      </c>
    </row>
    <row r="2068" spans="1:5" x14ac:dyDescent="0.25">
      <c r="A2068">
        <v>29501041</v>
      </c>
      <c r="B2068" t="s">
        <v>154</v>
      </c>
      <c r="C2068" t="s">
        <v>154</v>
      </c>
      <c r="D2068" t="s">
        <v>154</v>
      </c>
      <c r="E2068" t="s">
        <v>154</v>
      </c>
    </row>
    <row r="2069" spans="1:5" x14ac:dyDescent="0.25">
      <c r="A2069">
        <v>29501042</v>
      </c>
      <c r="B2069" t="s">
        <v>3440</v>
      </c>
      <c r="C2069" t="s">
        <v>3439</v>
      </c>
      <c r="D2069" t="s">
        <v>3439</v>
      </c>
      <c r="E2069" t="s">
        <v>3440</v>
      </c>
    </row>
    <row r="2070" spans="1:5" x14ac:dyDescent="0.25">
      <c r="A2070">
        <v>29501043</v>
      </c>
      <c r="B2070" t="s">
        <v>3442</v>
      </c>
      <c r="C2070" t="s">
        <v>3441</v>
      </c>
      <c r="D2070" t="s">
        <v>3441</v>
      </c>
      <c r="E2070" t="s">
        <v>3442</v>
      </c>
    </row>
    <row r="2071" spans="1:5" x14ac:dyDescent="0.25">
      <c r="A2071">
        <v>29501044</v>
      </c>
      <c r="B2071" t="s">
        <v>3443</v>
      </c>
      <c r="C2071" t="s">
        <v>3443</v>
      </c>
      <c r="D2071" t="s">
        <v>3443</v>
      </c>
      <c r="E2071" t="s">
        <v>3443</v>
      </c>
    </row>
    <row r="2072" spans="1:5" x14ac:dyDescent="0.25">
      <c r="A2072">
        <v>29501045</v>
      </c>
      <c r="B2072" t="s">
        <v>3444</v>
      </c>
      <c r="C2072" t="s">
        <v>3444</v>
      </c>
      <c r="D2072" t="s">
        <v>3444</v>
      </c>
      <c r="E2072" t="s">
        <v>3444</v>
      </c>
    </row>
    <row r="2073" spans="1:5" x14ac:dyDescent="0.25">
      <c r="A2073">
        <v>29501046</v>
      </c>
      <c r="B2073" t="s">
        <v>3445</v>
      </c>
      <c r="C2073" t="s">
        <v>3445</v>
      </c>
      <c r="D2073" t="s">
        <v>3445</v>
      </c>
      <c r="E2073" t="s">
        <v>3445</v>
      </c>
    </row>
    <row r="2074" spans="1:5" x14ac:dyDescent="0.25">
      <c r="A2074">
        <v>29501047</v>
      </c>
      <c r="B2074" t="s">
        <v>3446</v>
      </c>
      <c r="C2074" t="s">
        <v>3446</v>
      </c>
      <c r="D2074" t="s">
        <v>3446</v>
      </c>
      <c r="E2074" t="s">
        <v>3446</v>
      </c>
    </row>
    <row r="2075" spans="1:5" x14ac:dyDescent="0.25">
      <c r="A2075">
        <v>29501048</v>
      </c>
      <c r="B2075" t="s">
        <v>3447</v>
      </c>
      <c r="C2075" t="s">
        <v>3447</v>
      </c>
      <c r="D2075" t="s">
        <v>3447</v>
      </c>
      <c r="E2075" t="s">
        <v>3447</v>
      </c>
    </row>
    <row r="2076" spans="1:5" x14ac:dyDescent="0.25">
      <c r="A2076">
        <v>29501049</v>
      </c>
      <c r="B2076" t="s">
        <v>3448</v>
      </c>
      <c r="C2076" t="s">
        <v>3448</v>
      </c>
      <c r="D2076" t="s">
        <v>3448</v>
      </c>
      <c r="E2076" t="s">
        <v>3448</v>
      </c>
    </row>
    <row r="2077" spans="1:5" x14ac:dyDescent="0.25">
      <c r="A2077">
        <v>29501050</v>
      </c>
      <c r="B2077" t="s">
        <v>3449</v>
      </c>
      <c r="C2077" t="s">
        <v>3449</v>
      </c>
      <c r="D2077" t="s">
        <v>3449</v>
      </c>
      <c r="E2077" t="s">
        <v>3449</v>
      </c>
    </row>
    <row r="2078" spans="1:5" x14ac:dyDescent="0.25">
      <c r="A2078">
        <v>29501051</v>
      </c>
      <c r="B2078" t="s">
        <v>3451</v>
      </c>
      <c r="C2078" t="s">
        <v>3450</v>
      </c>
      <c r="D2078" t="s">
        <v>3450</v>
      </c>
      <c r="E2078" t="s">
        <v>3451</v>
      </c>
    </row>
    <row r="2079" spans="1:5" x14ac:dyDescent="0.25">
      <c r="A2079">
        <v>29501052</v>
      </c>
      <c r="B2079" t="s">
        <v>3452</v>
      </c>
      <c r="C2079" t="s">
        <v>42</v>
      </c>
      <c r="D2079" t="s">
        <v>42</v>
      </c>
      <c r="E2079" t="s">
        <v>3452</v>
      </c>
    </row>
    <row r="2080" spans="1:5" x14ac:dyDescent="0.25">
      <c r="A2080">
        <v>29501053</v>
      </c>
      <c r="B2080" t="s">
        <v>3453</v>
      </c>
      <c r="C2080" t="s">
        <v>99</v>
      </c>
      <c r="D2080" t="s">
        <v>99</v>
      </c>
      <c r="E2080" t="s">
        <v>3453</v>
      </c>
    </row>
    <row r="2081" spans="1:5" x14ac:dyDescent="0.25">
      <c r="A2081">
        <v>29501054</v>
      </c>
      <c r="B2081" t="s">
        <v>322</v>
      </c>
      <c r="C2081" t="s">
        <v>322</v>
      </c>
      <c r="D2081" t="s">
        <v>322</v>
      </c>
      <c r="E2081" t="s">
        <v>322</v>
      </c>
    </row>
    <row r="2082" spans="1:5" x14ac:dyDescent="0.25">
      <c r="A2082">
        <v>29501055</v>
      </c>
      <c r="B2082" t="s">
        <v>3454</v>
      </c>
      <c r="C2082" t="s">
        <v>100</v>
      </c>
      <c r="D2082" t="s">
        <v>100</v>
      </c>
      <c r="E2082" t="s">
        <v>3454</v>
      </c>
    </row>
    <row r="2083" spans="1:5" x14ac:dyDescent="0.25">
      <c r="A2083">
        <v>29501056</v>
      </c>
      <c r="B2083" t="s">
        <v>3455</v>
      </c>
      <c r="C2083" t="s">
        <v>191</v>
      </c>
      <c r="D2083" t="s">
        <v>191</v>
      </c>
      <c r="E2083" t="s">
        <v>3455</v>
      </c>
    </row>
    <row r="2084" spans="1:5" x14ac:dyDescent="0.25">
      <c r="A2084">
        <v>29501057</v>
      </c>
      <c r="B2084" t="s">
        <v>3456</v>
      </c>
      <c r="C2084" t="s">
        <v>38</v>
      </c>
      <c r="D2084" t="s">
        <v>38</v>
      </c>
      <c r="E2084" t="s">
        <v>3456</v>
      </c>
    </row>
    <row r="2085" spans="1:5" x14ac:dyDescent="0.25">
      <c r="A2085">
        <v>29501058</v>
      </c>
      <c r="B2085" t="s">
        <v>3458</v>
      </c>
      <c r="C2085" t="s">
        <v>3457</v>
      </c>
      <c r="D2085" t="s">
        <v>3457</v>
      </c>
      <c r="E2085" t="s">
        <v>3458</v>
      </c>
    </row>
    <row r="2086" spans="1:5" x14ac:dyDescent="0.25">
      <c r="A2086">
        <v>29501059</v>
      </c>
      <c r="B2086" t="s">
        <v>3460</v>
      </c>
      <c r="C2086" t="s">
        <v>3459</v>
      </c>
      <c r="D2086" t="s">
        <v>3459</v>
      </c>
      <c r="E2086" t="s">
        <v>3460</v>
      </c>
    </row>
    <row r="2087" spans="1:5" x14ac:dyDescent="0.25">
      <c r="A2087">
        <v>29501060</v>
      </c>
      <c r="B2087" t="s">
        <v>3461</v>
      </c>
      <c r="C2087" t="s">
        <v>313</v>
      </c>
      <c r="D2087" t="s">
        <v>313</v>
      </c>
      <c r="E2087" t="s">
        <v>3461</v>
      </c>
    </row>
    <row r="2088" spans="1:5" x14ac:dyDescent="0.25">
      <c r="A2088">
        <v>29501061</v>
      </c>
      <c r="B2088" t="s">
        <v>3462</v>
      </c>
      <c r="C2088" t="s">
        <v>226</v>
      </c>
      <c r="D2088" t="s">
        <v>226</v>
      </c>
      <c r="E2088" t="s">
        <v>3462</v>
      </c>
    </row>
    <row r="2089" spans="1:5" x14ac:dyDescent="0.25">
      <c r="A2089">
        <v>29501062</v>
      </c>
      <c r="B2089" t="s">
        <v>3463</v>
      </c>
      <c r="C2089" t="s">
        <v>3463</v>
      </c>
      <c r="D2089" t="s">
        <v>3463</v>
      </c>
      <c r="E2089" t="s">
        <v>3463</v>
      </c>
    </row>
    <row r="2090" spans="1:5" x14ac:dyDescent="0.25">
      <c r="A2090">
        <v>29501063</v>
      </c>
      <c r="B2090" t="s">
        <v>3464</v>
      </c>
      <c r="C2090" t="s">
        <v>102</v>
      </c>
      <c r="D2090" t="s">
        <v>102</v>
      </c>
      <c r="E2090" t="s">
        <v>3464</v>
      </c>
    </row>
    <row r="2091" spans="1:5" x14ac:dyDescent="0.25">
      <c r="A2091">
        <v>29501064</v>
      </c>
      <c r="B2091" t="s">
        <v>3465</v>
      </c>
      <c r="C2091" t="s">
        <v>104</v>
      </c>
      <c r="D2091" t="s">
        <v>104</v>
      </c>
      <c r="E2091" t="s">
        <v>3465</v>
      </c>
    </row>
    <row r="2092" spans="1:5" x14ac:dyDescent="0.25">
      <c r="A2092">
        <v>29501065</v>
      </c>
      <c r="B2092" t="s">
        <v>302</v>
      </c>
      <c r="C2092" t="s">
        <v>302</v>
      </c>
      <c r="D2092" t="s">
        <v>302</v>
      </c>
      <c r="E2092" t="s">
        <v>302</v>
      </c>
    </row>
    <row r="2093" spans="1:5" x14ac:dyDescent="0.25">
      <c r="A2093">
        <v>29501066</v>
      </c>
      <c r="B2093" t="s">
        <v>3467</v>
      </c>
      <c r="C2093" t="s">
        <v>3466</v>
      </c>
      <c r="D2093" t="s">
        <v>3466</v>
      </c>
      <c r="E2093" t="s">
        <v>3467</v>
      </c>
    </row>
    <row r="2094" spans="1:5" x14ac:dyDescent="0.25">
      <c r="A2094">
        <v>29501067</v>
      </c>
      <c r="B2094" t="s">
        <v>3468</v>
      </c>
      <c r="C2094" t="s">
        <v>181</v>
      </c>
      <c r="D2094" t="s">
        <v>181</v>
      </c>
      <c r="E2094" t="s">
        <v>3468</v>
      </c>
    </row>
    <row r="2095" spans="1:5" x14ac:dyDescent="0.25">
      <c r="A2095">
        <v>29501068</v>
      </c>
      <c r="B2095" t="s">
        <v>3470</v>
      </c>
      <c r="C2095" t="s">
        <v>3469</v>
      </c>
      <c r="D2095" t="s">
        <v>3469</v>
      </c>
      <c r="E2095" t="s">
        <v>3470</v>
      </c>
    </row>
    <row r="2096" spans="1:5" x14ac:dyDescent="0.25">
      <c r="A2096">
        <v>29501069</v>
      </c>
      <c r="B2096" t="s">
        <v>218</v>
      </c>
      <c r="C2096" t="s">
        <v>218</v>
      </c>
      <c r="D2096" t="s">
        <v>218</v>
      </c>
      <c r="E2096" t="s">
        <v>218</v>
      </c>
    </row>
    <row r="2097" spans="1:5" x14ac:dyDescent="0.25">
      <c r="A2097">
        <v>29501070</v>
      </c>
      <c r="B2097" t="s">
        <v>3471</v>
      </c>
      <c r="C2097" t="s">
        <v>105</v>
      </c>
      <c r="D2097" t="s">
        <v>105</v>
      </c>
      <c r="E2097" t="s">
        <v>3471</v>
      </c>
    </row>
    <row r="2098" spans="1:5" x14ac:dyDescent="0.25">
      <c r="A2098">
        <v>29501071</v>
      </c>
      <c r="B2098" t="s">
        <v>3473</v>
      </c>
      <c r="C2098" t="s">
        <v>3472</v>
      </c>
      <c r="D2098" t="s">
        <v>3472</v>
      </c>
      <c r="E2098" t="s">
        <v>3473</v>
      </c>
    </row>
    <row r="2099" spans="1:5" x14ac:dyDescent="0.25">
      <c r="A2099">
        <v>29501072</v>
      </c>
      <c r="B2099" t="s">
        <v>182</v>
      </c>
      <c r="C2099" t="s">
        <v>182</v>
      </c>
      <c r="D2099" t="s">
        <v>182</v>
      </c>
      <c r="E2099" t="s">
        <v>182</v>
      </c>
    </row>
    <row r="2100" spans="1:5" x14ac:dyDescent="0.25">
      <c r="A2100">
        <v>29501073</v>
      </c>
      <c r="B2100" t="s">
        <v>371</v>
      </c>
      <c r="C2100" t="s">
        <v>371</v>
      </c>
      <c r="D2100" t="s">
        <v>371</v>
      </c>
      <c r="E2100" t="s">
        <v>371</v>
      </c>
    </row>
    <row r="2101" spans="1:5" x14ac:dyDescent="0.25">
      <c r="A2101">
        <v>29501074</v>
      </c>
      <c r="B2101" t="s">
        <v>280</v>
      </c>
      <c r="C2101" t="s">
        <v>280</v>
      </c>
      <c r="D2101" t="s">
        <v>280</v>
      </c>
      <c r="E2101" t="s">
        <v>280</v>
      </c>
    </row>
    <row r="2102" spans="1:5" x14ac:dyDescent="0.25">
      <c r="A2102">
        <v>29501075</v>
      </c>
      <c r="B2102" t="s">
        <v>194</v>
      </c>
      <c r="C2102" t="s">
        <v>194</v>
      </c>
      <c r="D2102" t="s">
        <v>194</v>
      </c>
      <c r="E2102" t="s">
        <v>194</v>
      </c>
    </row>
    <row r="2103" spans="1:5" x14ac:dyDescent="0.25">
      <c r="A2103">
        <v>29501076</v>
      </c>
      <c r="B2103" t="s">
        <v>3474</v>
      </c>
      <c r="C2103" t="s">
        <v>3474</v>
      </c>
      <c r="D2103" t="s">
        <v>3474</v>
      </c>
      <c r="E2103" t="s">
        <v>3474</v>
      </c>
    </row>
    <row r="2104" spans="1:5" x14ac:dyDescent="0.25">
      <c r="A2104">
        <v>29501077</v>
      </c>
      <c r="B2104" t="s">
        <v>281</v>
      </c>
      <c r="C2104" t="s">
        <v>281</v>
      </c>
      <c r="D2104" t="s">
        <v>281</v>
      </c>
      <c r="E2104" t="s">
        <v>281</v>
      </c>
    </row>
    <row r="2105" spans="1:5" x14ac:dyDescent="0.25">
      <c r="A2105">
        <v>29501078</v>
      </c>
      <c r="B2105" t="s">
        <v>3475</v>
      </c>
      <c r="C2105" t="s">
        <v>300</v>
      </c>
      <c r="D2105" t="s">
        <v>300</v>
      </c>
      <c r="E2105" t="s">
        <v>3475</v>
      </c>
    </row>
    <row r="2106" spans="1:5" x14ac:dyDescent="0.25">
      <c r="A2106">
        <v>29501079</v>
      </c>
      <c r="B2106" t="s">
        <v>3476</v>
      </c>
      <c r="C2106" t="s">
        <v>170</v>
      </c>
      <c r="D2106" t="s">
        <v>170</v>
      </c>
      <c r="E2106" t="s">
        <v>3476</v>
      </c>
    </row>
    <row r="2107" spans="1:5" x14ac:dyDescent="0.25">
      <c r="A2107">
        <v>29501080</v>
      </c>
      <c r="B2107" t="s">
        <v>3477</v>
      </c>
      <c r="C2107" t="s">
        <v>3477</v>
      </c>
      <c r="D2107" t="s">
        <v>3477</v>
      </c>
      <c r="E2107" t="s">
        <v>3477</v>
      </c>
    </row>
    <row r="2108" spans="1:5" x14ac:dyDescent="0.25">
      <c r="A2108">
        <v>29501081</v>
      </c>
      <c r="B2108" t="s">
        <v>3478</v>
      </c>
      <c r="C2108" t="s">
        <v>378</v>
      </c>
      <c r="D2108" t="s">
        <v>378</v>
      </c>
      <c r="E2108" t="s">
        <v>3478</v>
      </c>
    </row>
    <row r="2109" spans="1:5" x14ac:dyDescent="0.25">
      <c r="A2109">
        <v>29501082</v>
      </c>
      <c r="B2109" t="s">
        <v>3479</v>
      </c>
      <c r="C2109" t="s">
        <v>195</v>
      </c>
      <c r="D2109" t="s">
        <v>195</v>
      </c>
      <c r="E2109" t="s">
        <v>3479</v>
      </c>
    </row>
    <row r="2110" spans="1:5" x14ac:dyDescent="0.25">
      <c r="A2110">
        <v>29501083</v>
      </c>
      <c r="B2110" t="s">
        <v>3481</v>
      </c>
      <c r="C2110" t="s">
        <v>3480</v>
      </c>
      <c r="D2110" t="s">
        <v>3480</v>
      </c>
      <c r="E2110" t="s">
        <v>3481</v>
      </c>
    </row>
    <row r="2111" spans="1:5" x14ac:dyDescent="0.25">
      <c r="A2111">
        <v>29501084</v>
      </c>
      <c r="B2111" t="s">
        <v>3482</v>
      </c>
      <c r="C2111" t="s">
        <v>3482</v>
      </c>
      <c r="D2111" t="s">
        <v>3482</v>
      </c>
      <c r="E2111" t="s">
        <v>3482</v>
      </c>
    </row>
    <row r="2112" spans="1:5" x14ac:dyDescent="0.25">
      <c r="A2112">
        <v>29501085</v>
      </c>
      <c r="B2112" t="s">
        <v>3484</v>
      </c>
      <c r="C2112" t="s">
        <v>3483</v>
      </c>
      <c r="D2112" t="s">
        <v>3483</v>
      </c>
      <c r="E2112" t="s">
        <v>3484</v>
      </c>
    </row>
    <row r="2113" spans="1:5" x14ac:dyDescent="0.25">
      <c r="A2113">
        <v>29501086</v>
      </c>
      <c r="B2113" t="s">
        <v>106</v>
      </c>
      <c r="C2113" t="s">
        <v>106</v>
      </c>
      <c r="D2113" t="s">
        <v>106</v>
      </c>
      <c r="E2113" t="s">
        <v>106</v>
      </c>
    </row>
    <row r="2114" spans="1:5" x14ac:dyDescent="0.25">
      <c r="A2114">
        <v>29501087</v>
      </c>
      <c r="B2114" t="s">
        <v>107</v>
      </c>
      <c r="C2114" t="s">
        <v>107</v>
      </c>
      <c r="D2114" t="s">
        <v>107</v>
      </c>
      <c r="E2114" t="s">
        <v>107</v>
      </c>
    </row>
    <row r="2115" spans="1:5" x14ac:dyDescent="0.25">
      <c r="A2115">
        <v>29501088</v>
      </c>
      <c r="B2115" t="s">
        <v>3485</v>
      </c>
      <c r="C2115" t="s">
        <v>3485</v>
      </c>
      <c r="D2115" t="s">
        <v>3485</v>
      </c>
      <c r="E2115" t="s">
        <v>3485</v>
      </c>
    </row>
    <row r="2116" spans="1:5" x14ac:dyDescent="0.25">
      <c r="A2116">
        <v>29501089</v>
      </c>
      <c r="B2116" t="s">
        <v>3486</v>
      </c>
      <c r="C2116" t="s">
        <v>3486</v>
      </c>
      <c r="D2116" t="s">
        <v>3486</v>
      </c>
      <c r="E2116" t="s">
        <v>3486</v>
      </c>
    </row>
    <row r="2117" spans="1:5" x14ac:dyDescent="0.25">
      <c r="A2117">
        <v>29501090</v>
      </c>
      <c r="B2117" t="s">
        <v>3487</v>
      </c>
      <c r="C2117" t="s">
        <v>3487</v>
      </c>
      <c r="D2117" t="s">
        <v>3487</v>
      </c>
      <c r="E2117" t="s">
        <v>3487</v>
      </c>
    </row>
    <row r="2118" spans="1:5" x14ac:dyDescent="0.25">
      <c r="A2118">
        <v>29501091</v>
      </c>
      <c r="B2118" t="s">
        <v>3489</v>
      </c>
      <c r="C2118" t="s">
        <v>3488</v>
      </c>
      <c r="D2118" t="s">
        <v>3488</v>
      </c>
      <c r="E2118" t="s">
        <v>3489</v>
      </c>
    </row>
    <row r="2119" spans="1:5" x14ac:dyDescent="0.25">
      <c r="A2119">
        <v>29501092</v>
      </c>
      <c r="B2119" t="s">
        <v>3490</v>
      </c>
      <c r="C2119" t="s">
        <v>3490</v>
      </c>
      <c r="D2119" t="s">
        <v>3490</v>
      </c>
      <c r="E2119" t="s">
        <v>3490</v>
      </c>
    </row>
    <row r="2120" spans="1:5" x14ac:dyDescent="0.25">
      <c r="A2120">
        <v>29501093</v>
      </c>
      <c r="B2120" t="s">
        <v>3491</v>
      </c>
      <c r="C2120" t="s">
        <v>3491</v>
      </c>
      <c r="D2120" t="s">
        <v>3491</v>
      </c>
      <c r="E2120" t="s">
        <v>3491</v>
      </c>
    </row>
    <row r="2121" spans="1:5" x14ac:dyDescent="0.25">
      <c r="A2121">
        <v>29501094</v>
      </c>
      <c r="B2121" t="s">
        <v>3492</v>
      </c>
      <c r="C2121" t="s">
        <v>3492</v>
      </c>
      <c r="D2121" t="s">
        <v>3492</v>
      </c>
      <c r="E2121" t="s">
        <v>3492</v>
      </c>
    </row>
    <row r="2122" spans="1:5" x14ac:dyDescent="0.25">
      <c r="A2122">
        <v>29501095</v>
      </c>
      <c r="B2122" t="s">
        <v>3494</v>
      </c>
      <c r="C2122" t="s">
        <v>3493</v>
      </c>
      <c r="D2122" t="s">
        <v>3493</v>
      </c>
      <c r="E2122" t="s">
        <v>3494</v>
      </c>
    </row>
    <row r="2123" spans="1:5" x14ac:dyDescent="0.25">
      <c r="A2123">
        <v>29501096</v>
      </c>
      <c r="B2123" t="s">
        <v>3495</v>
      </c>
      <c r="C2123" t="s">
        <v>3495</v>
      </c>
      <c r="D2123" t="s">
        <v>3495</v>
      </c>
      <c r="E2123" t="s">
        <v>3495</v>
      </c>
    </row>
    <row r="2124" spans="1:5" x14ac:dyDescent="0.25">
      <c r="A2124">
        <v>29501097</v>
      </c>
      <c r="B2124" t="s">
        <v>3496</v>
      </c>
      <c r="C2124" t="s">
        <v>3496</v>
      </c>
      <c r="D2124" t="s">
        <v>3496</v>
      </c>
      <c r="E2124" t="s">
        <v>3496</v>
      </c>
    </row>
    <row r="2125" spans="1:5" x14ac:dyDescent="0.25">
      <c r="A2125">
        <v>29501098</v>
      </c>
      <c r="B2125" t="s">
        <v>3497</v>
      </c>
      <c r="C2125" t="s">
        <v>3497</v>
      </c>
      <c r="D2125" t="s">
        <v>3497</v>
      </c>
      <c r="E2125" t="s">
        <v>3497</v>
      </c>
    </row>
    <row r="2126" spans="1:5" x14ac:dyDescent="0.25">
      <c r="A2126">
        <v>29501099</v>
      </c>
      <c r="B2126" t="s">
        <v>3499</v>
      </c>
      <c r="C2126" t="s">
        <v>3498</v>
      </c>
      <c r="D2126" t="s">
        <v>3498</v>
      </c>
      <c r="E2126" t="s">
        <v>3499</v>
      </c>
    </row>
    <row r="2127" spans="1:5" x14ac:dyDescent="0.25">
      <c r="A2127">
        <v>29501100</v>
      </c>
      <c r="B2127" t="s">
        <v>3501</v>
      </c>
      <c r="C2127" t="s">
        <v>3500</v>
      </c>
      <c r="D2127" t="s">
        <v>3500</v>
      </c>
      <c r="E2127" t="s">
        <v>3501</v>
      </c>
    </row>
    <row r="2128" spans="1:5" x14ac:dyDescent="0.25">
      <c r="A2128">
        <v>29501101</v>
      </c>
      <c r="B2128" t="s">
        <v>179</v>
      </c>
      <c r="C2128" t="s">
        <v>179</v>
      </c>
      <c r="D2128" t="s">
        <v>179</v>
      </c>
      <c r="E2128" t="s">
        <v>179</v>
      </c>
    </row>
    <row r="2129" spans="1:5" x14ac:dyDescent="0.25">
      <c r="A2129">
        <v>29501102</v>
      </c>
      <c r="B2129" t="s">
        <v>3502</v>
      </c>
      <c r="C2129" t="s">
        <v>3502</v>
      </c>
      <c r="D2129" t="s">
        <v>3502</v>
      </c>
      <c r="E2129" t="s">
        <v>3502</v>
      </c>
    </row>
    <row r="2130" spans="1:5" x14ac:dyDescent="0.25">
      <c r="A2130">
        <v>29501103</v>
      </c>
      <c r="B2130" t="s">
        <v>15414</v>
      </c>
      <c r="C2130" t="s">
        <v>15414</v>
      </c>
      <c r="D2130" t="s">
        <v>15414</v>
      </c>
      <c r="E2130" t="s">
        <v>15414</v>
      </c>
    </row>
    <row r="2131" spans="1:5" x14ac:dyDescent="0.25">
      <c r="A2131">
        <v>29501104</v>
      </c>
      <c r="B2131" t="s">
        <v>15415</v>
      </c>
      <c r="C2131" t="s">
        <v>15415</v>
      </c>
      <c r="D2131" t="s">
        <v>15415</v>
      </c>
      <c r="E2131" t="s">
        <v>15415</v>
      </c>
    </row>
    <row r="2132" spans="1:5" x14ac:dyDescent="0.25">
      <c r="A2132">
        <v>29501105</v>
      </c>
      <c r="B2132" t="s">
        <v>15240</v>
      </c>
      <c r="C2132" t="s">
        <v>15240</v>
      </c>
      <c r="D2132" t="s">
        <v>15240</v>
      </c>
      <c r="E2132" t="s">
        <v>15240</v>
      </c>
    </row>
    <row r="2133" spans="1:5" x14ac:dyDescent="0.25">
      <c r="A2133">
        <v>29501106</v>
      </c>
      <c r="B2133" t="s">
        <v>15416</v>
      </c>
      <c r="C2133" t="s">
        <v>15416</v>
      </c>
      <c r="D2133" t="s">
        <v>15416</v>
      </c>
      <c r="E2133" t="s">
        <v>15416</v>
      </c>
    </row>
    <row r="2134" spans="1:5" x14ac:dyDescent="0.25">
      <c r="A2134">
        <v>29501107</v>
      </c>
      <c r="B2134" t="s">
        <v>15417</v>
      </c>
      <c r="C2134" t="s">
        <v>15417</v>
      </c>
      <c r="D2134" t="s">
        <v>15417</v>
      </c>
      <c r="E2134" t="s">
        <v>15417</v>
      </c>
    </row>
    <row r="2135" spans="1:5" x14ac:dyDescent="0.25">
      <c r="A2135">
        <v>29501108</v>
      </c>
      <c r="B2135" t="s">
        <v>15418</v>
      </c>
      <c r="C2135" t="s">
        <v>15418</v>
      </c>
      <c r="D2135" t="s">
        <v>15418</v>
      </c>
      <c r="E2135" t="s">
        <v>15418</v>
      </c>
    </row>
    <row r="2136" spans="1:5" x14ac:dyDescent="0.25">
      <c r="A2136">
        <v>29501109</v>
      </c>
      <c r="B2136" t="s">
        <v>15419</v>
      </c>
      <c r="C2136" t="s">
        <v>15419</v>
      </c>
      <c r="D2136" t="s">
        <v>15419</v>
      </c>
      <c r="E2136" t="s">
        <v>15419</v>
      </c>
    </row>
    <row r="2137" spans="1:5" x14ac:dyDescent="0.25">
      <c r="A2137">
        <v>29501110</v>
      </c>
      <c r="B2137" t="s">
        <v>15420</v>
      </c>
      <c r="C2137" t="s">
        <v>15420</v>
      </c>
      <c r="D2137" t="s">
        <v>15420</v>
      </c>
      <c r="E2137" t="s">
        <v>15420</v>
      </c>
    </row>
    <row r="2138" spans="1:5" x14ac:dyDescent="0.25">
      <c r="A2138">
        <v>29501111</v>
      </c>
      <c r="B2138" t="s">
        <v>15421</v>
      </c>
      <c r="C2138" t="s">
        <v>15421</v>
      </c>
      <c r="D2138" t="s">
        <v>15421</v>
      </c>
      <c r="E2138" t="s">
        <v>15421</v>
      </c>
    </row>
    <row r="2139" spans="1:5" x14ac:dyDescent="0.25">
      <c r="A2139">
        <v>29501112</v>
      </c>
      <c r="B2139" t="s">
        <v>15422</v>
      </c>
      <c r="C2139" t="s">
        <v>15422</v>
      </c>
      <c r="D2139" t="s">
        <v>15422</v>
      </c>
      <c r="E2139" t="s">
        <v>15422</v>
      </c>
    </row>
    <row r="2140" spans="1:5" x14ac:dyDescent="0.25">
      <c r="A2140">
        <v>29501113</v>
      </c>
      <c r="B2140" t="s">
        <v>15423</v>
      </c>
      <c r="C2140" t="s">
        <v>15423</v>
      </c>
      <c r="D2140" t="s">
        <v>15423</v>
      </c>
      <c r="E2140" t="s">
        <v>15423</v>
      </c>
    </row>
    <row r="2141" spans="1:5" x14ac:dyDescent="0.25">
      <c r="A2141">
        <v>29501114</v>
      </c>
      <c r="B2141" t="s">
        <v>15424</v>
      </c>
      <c r="C2141" t="s">
        <v>15424</v>
      </c>
      <c r="D2141" t="s">
        <v>15424</v>
      </c>
      <c r="E2141" t="s">
        <v>15424</v>
      </c>
    </row>
    <row r="2142" spans="1:5" x14ac:dyDescent="0.25">
      <c r="A2142">
        <v>29501115</v>
      </c>
      <c r="B2142" t="s">
        <v>15425</v>
      </c>
      <c r="C2142" t="s">
        <v>15426</v>
      </c>
      <c r="D2142" t="s">
        <v>15426</v>
      </c>
      <c r="E2142" t="s">
        <v>15425</v>
      </c>
    </row>
    <row r="2143" spans="1:5" x14ac:dyDescent="0.25">
      <c r="A2143">
        <v>29501116</v>
      </c>
      <c r="B2143" t="s">
        <v>15427</v>
      </c>
      <c r="C2143" t="s">
        <v>15427</v>
      </c>
      <c r="D2143" t="s">
        <v>15427</v>
      </c>
      <c r="E2143" t="s">
        <v>15427</v>
      </c>
    </row>
    <row r="2144" spans="1:5" x14ac:dyDescent="0.25">
      <c r="A2144">
        <v>29501117</v>
      </c>
      <c r="B2144" t="s">
        <v>15428</v>
      </c>
      <c r="C2144" t="s">
        <v>15429</v>
      </c>
      <c r="D2144" t="s">
        <v>15429</v>
      </c>
      <c r="E2144" t="s">
        <v>15428</v>
      </c>
    </row>
    <row r="2145" spans="1:5" x14ac:dyDescent="0.25">
      <c r="A2145">
        <v>29501118</v>
      </c>
      <c r="B2145" t="s">
        <v>15430</v>
      </c>
      <c r="C2145" t="s">
        <v>15430</v>
      </c>
      <c r="D2145" t="s">
        <v>15430</v>
      </c>
      <c r="E2145" t="s">
        <v>15430</v>
      </c>
    </row>
    <row r="2146" spans="1:5" x14ac:dyDescent="0.25">
      <c r="A2146">
        <v>29600001</v>
      </c>
      <c r="B2146" t="s">
        <v>223</v>
      </c>
      <c r="C2146" t="s">
        <v>223</v>
      </c>
      <c r="D2146" t="s">
        <v>223</v>
      </c>
      <c r="E2146" t="s">
        <v>223</v>
      </c>
    </row>
    <row r="2147" spans="1:5" x14ac:dyDescent="0.25">
      <c r="A2147">
        <v>29600002</v>
      </c>
      <c r="B2147" t="s">
        <v>3503</v>
      </c>
      <c r="C2147" t="s">
        <v>295</v>
      </c>
      <c r="D2147" t="s">
        <v>295</v>
      </c>
      <c r="E2147" t="s">
        <v>3503</v>
      </c>
    </row>
    <row r="2148" spans="1:5" x14ac:dyDescent="0.25">
      <c r="A2148">
        <v>29600003</v>
      </c>
      <c r="B2148" t="s">
        <v>3504</v>
      </c>
      <c r="C2148" t="s">
        <v>3504</v>
      </c>
      <c r="D2148" t="s">
        <v>3504</v>
      </c>
      <c r="E2148" t="s">
        <v>3504</v>
      </c>
    </row>
    <row r="2149" spans="1:5" x14ac:dyDescent="0.25">
      <c r="A2149">
        <v>29600004</v>
      </c>
      <c r="B2149" t="s">
        <v>3505</v>
      </c>
      <c r="C2149" t="s">
        <v>336</v>
      </c>
      <c r="D2149" t="s">
        <v>336</v>
      </c>
      <c r="E2149" t="s">
        <v>3505</v>
      </c>
    </row>
    <row r="2150" spans="1:5" x14ac:dyDescent="0.25">
      <c r="A2150">
        <v>29600005</v>
      </c>
      <c r="B2150" t="s">
        <v>3506</v>
      </c>
      <c r="C2150" t="s">
        <v>3506</v>
      </c>
      <c r="D2150" t="s">
        <v>3506</v>
      </c>
      <c r="E2150" t="s">
        <v>3506</v>
      </c>
    </row>
    <row r="2151" spans="1:5" x14ac:dyDescent="0.25">
      <c r="A2151">
        <v>29600006</v>
      </c>
      <c r="B2151" t="s">
        <v>3508</v>
      </c>
      <c r="C2151" t="s">
        <v>3507</v>
      </c>
      <c r="D2151" t="s">
        <v>3507</v>
      </c>
      <c r="E2151" t="s">
        <v>3508</v>
      </c>
    </row>
    <row r="2152" spans="1:5" x14ac:dyDescent="0.25">
      <c r="A2152">
        <v>29600007</v>
      </c>
      <c r="B2152" t="s">
        <v>3510</v>
      </c>
      <c r="C2152" t="s">
        <v>3509</v>
      </c>
      <c r="D2152" t="s">
        <v>3509</v>
      </c>
      <c r="E2152" t="s">
        <v>3510</v>
      </c>
    </row>
    <row r="2153" spans="1:5" x14ac:dyDescent="0.25">
      <c r="A2153">
        <v>29600008</v>
      </c>
      <c r="B2153" t="s">
        <v>3511</v>
      </c>
      <c r="C2153" t="s">
        <v>3509</v>
      </c>
      <c r="D2153" t="s">
        <v>3509</v>
      </c>
      <c r="E2153" t="s">
        <v>3511</v>
      </c>
    </row>
    <row r="2154" spans="1:5" x14ac:dyDescent="0.25">
      <c r="A2154">
        <v>29600009</v>
      </c>
      <c r="B2154" t="s">
        <v>253</v>
      </c>
      <c r="C2154" t="s">
        <v>253</v>
      </c>
      <c r="D2154" t="s">
        <v>253</v>
      </c>
      <c r="E2154" t="s">
        <v>253</v>
      </c>
    </row>
    <row r="2155" spans="1:5" x14ac:dyDescent="0.25">
      <c r="A2155">
        <v>29600010</v>
      </c>
      <c r="B2155" t="s">
        <v>3513</v>
      </c>
      <c r="C2155" t="s">
        <v>3512</v>
      </c>
      <c r="D2155" t="s">
        <v>3512</v>
      </c>
      <c r="E2155" t="s">
        <v>3513</v>
      </c>
    </row>
    <row r="2156" spans="1:5" x14ac:dyDescent="0.25">
      <c r="A2156">
        <v>29600011</v>
      </c>
      <c r="B2156" t="s">
        <v>3514</v>
      </c>
      <c r="C2156" t="s">
        <v>271</v>
      </c>
      <c r="D2156" t="s">
        <v>271</v>
      </c>
      <c r="E2156" t="s">
        <v>3514</v>
      </c>
    </row>
    <row r="2157" spans="1:5" x14ac:dyDescent="0.25">
      <c r="A2157">
        <v>29600012</v>
      </c>
      <c r="B2157" t="s">
        <v>3516</v>
      </c>
      <c r="C2157" t="s">
        <v>3515</v>
      </c>
      <c r="D2157" t="s">
        <v>3515</v>
      </c>
      <c r="E2157" t="s">
        <v>3516</v>
      </c>
    </row>
    <row r="2158" spans="1:5" x14ac:dyDescent="0.25">
      <c r="A2158">
        <v>29600013</v>
      </c>
      <c r="B2158" t="s">
        <v>3517</v>
      </c>
      <c r="C2158" t="s">
        <v>82</v>
      </c>
      <c r="D2158" t="s">
        <v>82</v>
      </c>
      <c r="E2158" t="s">
        <v>3517</v>
      </c>
    </row>
    <row r="2159" spans="1:5" x14ac:dyDescent="0.25">
      <c r="A2159">
        <v>29600015</v>
      </c>
      <c r="B2159" t="s">
        <v>3519</v>
      </c>
      <c r="C2159" t="s">
        <v>3518</v>
      </c>
      <c r="D2159" t="s">
        <v>3518</v>
      </c>
      <c r="E2159" t="s">
        <v>3519</v>
      </c>
    </row>
    <row r="2160" spans="1:5" x14ac:dyDescent="0.25">
      <c r="A2160">
        <v>29600016</v>
      </c>
      <c r="B2160" t="s">
        <v>3521</v>
      </c>
      <c r="C2160" t="s">
        <v>3520</v>
      </c>
      <c r="D2160" t="s">
        <v>3520</v>
      </c>
      <c r="E2160" t="s">
        <v>3521</v>
      </c>
    </row>
    <row r="2161" spans="1:5" x14ac:dyDescent="0.25">
      <c r="A2161">
        <v>29600017</v>
      </c>
      <c r="B2161" t="s">
        <v>3522</v>
      </c>
      <c r="C2161" t="s">
        <v>335</v>
      </c>
      <c r="D2161" t="s">
        <v>335</v>
      </c>
      <c r="E2161" t="s">
        <v>3522</v>
      </c>
    </row>
    <row r="2162" spans="1:5" x14ac:dyDescent="0.25">
      <c r="A2162">
        <v>29600018</v>
      </c>
      <c r="B2162" t="s">
        <v>3523</v>
      </c>
      <c r="C2162" t="s">
        <v>3518</v>
      </c>
      <c r="D2162" t="s">
        <v>3518</v>
      </c>
      <c r="E2162" t="s">
        <v>3523</v>
      </c>
    </row>
    <row r="2163" spans="1:5" x14ac:dyDescent="0.25">
      <c r="A2163">
        <v>29600019</v>
      </c>
      <c r="B2163" t="s">
        <v>3524</v>
      </c>
      <c r="C2163" t="s">
        <v>3520</v>
      </c>
      <c r="D2163" t="s">
        <v>3520</v>
      </c>
      <c r="E2163" t="s">
        <v>3524</v>
      </c>
    </row>
    <row r="2164" spans="1:5" x14ac:dyDescent="0.25">
      <c r="A2164">
        <v>29600020</v>
      </c>
      <c r="B2164" t="s">
        <v>3525</v>
      </c>
      <c r="C2164" t="s">
        <v>335</v>
      </c>
      <c r="D2164" t="s">
        <v>335</v>
      </c>
      <c r="E2164" t="s">
        <v>3525</v>
      </c>
    </row>
    <row r="2165" spans="1:5" x14ac:dyDescent="0.25">
      <c r="A2165">
        <v>29600021</v>
      </c>
      <c r="B2165" t="s">
        <v>3527</v>
      </c>
      <c r="C2165" t="s">
        <v>3526</v>
      </c>
      <c r="D2165" t="s">
        <v>3526</v>
      </c>
      <c r="E2165" t="s">
        <v>3527</v>
      </c>
    </row>
    <row r="2166" spans="1:5" x14ac:dyDescent="0.25">
      <c r="A2166">
        <v>29600022</v>
      </c>
      <c r="B2166" t="s">
        <v>3529</v>
      </c>
      <c r="C2166" t="s">
        <v>3528</v>
      </c>
      <c r="D2166" t="s">
        <v>3528</v>
      </c>
      <c r="E2166" t="s">
        <v>3529</v>
      </c>
    </row>
    <row r="2167" spans="1:5" x14ac:dyDescent="0.25">
      <c r="A2167">
        <v>29600023</v>
      </c>
      <c r="B2167" t="s">
        <v>321</v>
      </c>
      <c r="C2167" t="s">
        <v>321</v>
      </c>
      <c r="D2167" t="s">
        <v>321</v>
      </c>
      <c r="E2167" t="s">
        <v>321</v>
      </c>
    </row>
    <row r="2168" spans="1:5" x14ac:dyDescent="0.25">
      <c r="A2168">
        <v>29600024</v>
      </c>
      <c r="B2168" t="s">
        <v>3530</v>
      </c>
      <c r="C2168" t="s">
        <v>3530</v>
      </c>
      <c r="D2168" t="s">
        <v>3530</v>
      </c>
      <c r="E2168" t="s">
        <v>3530</v>
      </c>
    </row>
    <row r="2169" spans="1:5" x14ac:dyDescent="0.25">
      <c r="A2169">
        <v>29600025</v>
      </c>
      <c r="B2169" t="s">
        <v>132</v>
      </c>
      <c r="C2169" t="s">
        <v>132</v>
      </c>
      <c r="D2169" t="s">
        <v>132</v>
      </c>
      <c r="E2169" t="s">
        <v>132</v>
      </c>
    </row>
    <row r="2170" spans="1:5" x14ac:dyDescent="0.25">
      <c r="A2170">
        <v>29600026</v>
      </c>
      <c r="B2170" t="s">
        <v>3531</v>
      </c>
      <c r="C2170" t="s">
        <v>3531</v>
      </c>
      <c r="D2170" t="s">
        <v>3531</v>
      </c>
      <c r="E2170" t="s">
        <v>3531</v>
      </c>
    </row>
    <row r="2171" spans="1:5" x14ac:dyDescent="0.25">
      <c r="A2171">
        <v>29600027</v>
      </c>
      <c r="B2171" t="s">
        <v>369</v>
      </c>
      <c r="C2171" t="s">
        <v>369</v>
      </c>
      <c r="D2171" t="s">
        <v>369</v>
      </c>
      <c r="E2171" t="s">
        <v>369</v>
      </c>
    </row>
    <row r="2172" spans="1:5" x14ac:dyDescent="0.25">
      <c r="A2172">
        <v>29600028</v>
      </c>
      <c r="B2172" t="s">
        <v>3532</v>
      </c>
      <c r="C2172" t="s">
        <v>3532</v>
      </c>
      <c r="D2172" t="s">
        <v>3532</v>
      </c>
      <c r="E2172" t="s">
        <v>3532</v>
      </c>
    </row>
    <row r="2173" spans="1:5" x14ac:dyDescent="0.25">
      <c r="A2173">
        <v>29600029</v>
      </c>
      <c r="B2173" t="s">
        <v>246</v>
      </c>
      <c r="C2173" t="s">
        <v>246</v>
      </c>
      <c r="D2173" t="s">
        <v>246</v>
      </c>
      <c r="E2173" t="s">
        <v>246</v>
      </c>
    </row>
    <row r="2174" spans="1:5" x14ac:dyDescent="0.25">
      <c r="A2174">
        <v>29600030</v>
      </c>
      <c r="B2174" t="s">
        <v>3533</v>
      </c>
      <c r="C2174" t="s">
        <v>3533</v>
      </c>
      <c r="D2174" t="s">
        <v>3533</v>
      </c>
      <c r="E2174" t="s">
        <v>3533</v>
      </c>
    </row>
    <row r="2175" spans="1:5" x14ac:dyDescent="0.25">
      <c r="A2175">
        <v>29900001</v>
      </c>
      <c r="B2175" t="s">
        <v>3535</v>
      </c>
      <c r="C2175" t="s">
        <v>3534</v>
      </c>
      <c r="D2175" t="s">
        <v>3534</v>
      </c>
      <c r="E2175" t="s">
        <v>3535</v>
      </c>
    </row>
    <row r="2176" spans="1:5" x14ac:dyDescent="0.25">
      <c r="A2176">
        <v>29900002</v>
      </c>
      <c r="B2176" t="s">
        <v>345</v>
      </c>
      <c r="C2176" t="s">
        <v>345</v>
      </c>
      <c r="D2176" t="s">
        <v>345</v>
      </c>
      <c r="E2176" t="s">
        <v>345</v>
      </c>
    </row>
    <row r="2177" spans="1:5" x14ac:dyDescent="0.25">
      <c r="A2177">
        <v>29900003</v>
      </c>
      <c r="B2177" t="s">
        <v>239</v>
      </c>
      <c r="C2177" t="s">
        <v>239</v>
      </c>
      <c r="D2177" t="s">
        <v>239</v>
      </c>
      <c r="E2177" t="s">
        <v>239</v>
      </c>
    </row>
    <row r="2178" spans="1:5" x14ac:dyDescent="0.25">
      <c r="A2178">
        <v>29900004</v>
      </c>
      <c r="B2178" t="s">
        <v>15431</v>
      </c>
      <c r="C2178" t="s">
        <v>15431</v>
      </c>
      <c r="D2178" t="s">
        <v>15431</v>
      </c>
      <c r="E2178" t="s">
        <v>15431</v>
      </c>
    </row>
    <row r="2179" spans="1:5" x14ac:dyDescent="0.25">
      <c r="A2179">
        <v>29900005</v>
      </c>
      <c r="B2179" t="s">
        <v>15432</v>
      </c>
      <c r="C2179" t="s">
        <v>15432</v>
      </c>
      <c r="D2179" t="s">
        <v>15432</v>
      </c>
      <c r="E2179" t="s">
        <v>15432</v>
      </c>
    </row>
    <row r="2180" spans="1:5" x14ac:dyDescent="0.25">
      <c r="A2180">
        <v>29900006</v>
      </c>
      <c r="B2180" t="s">
        <v>15433</v>
      </c>
      <c r="C2180" t="s">
        <v>15434</v>
      </c>
      <c r="D2180" t="s">
        <v>15434</v>
      </c>
      <c r="E2180" t="s">
        <v>15433</v>
      </c>
    </row>
    <row r="2181" spans="1:5" x14ac:dyDescent="0.25">
      <c r="A2181">
        <v>31000068</v>
      </c>
      <c r="B2181" t="s">
        <v>3537</v>
      </c>
      <c r="C2181" t="s">
        <v>3536</v>
      </c>
      <c r="D2181" t="s">
        <v>3536</v>
      </c>
      <c r="E2181" t="s">
        <v>3537</v>
      </c>
    </row>
    <row r="2182" spans="1:5" x14ac:dyDescent="0.25">
      <c r="A2182">
        <v>31000069</v>
      </c>
      <c r="B2182" t="s">
        <v>3539</v>
      </c>
      <c r="C2182" t="s">
        <v>3538</v>
      </c>
      <c r="D2182" t="s">
        <v>3538</v>
      </c>
      <c r="E2182" t="s">
        <v>3539</v>
      </c>
    </row>
    <row r="2183" spans="1:5" x14ac:dyDescent="0.25">
      <c r="A2183">
        <v>31000070</v>
      </c>
      <c r="B2183" t="s">
        <v>3541</v>
      </c>
      <c r="C2183" t="s">
        <v>3540</v>
      </c>
      <c r="D2183" t="s">
        <v>3540</v>
      </c>
      <c r="E2183" t="s">
        <v>3541</v>
      </c>
    </row>
    <row r="2184" spans="1:5" x14ac:dyDescent="0.25">
      <c r="A2184">
        <v>31000071</v>
      </c>
      <c r="B2184" t="s">
        <v>3543</v>
      </c>
      <c r="C2184" t="s">
        <v>3542</v>
      </c>
      <c r="D2184" t="s">
        <v>3542</v>
      </c>
      <c r="E2184" t="s">
        <v>3543</v>
      </c>
    </row>
    <row r="2185" spans="1:5" x14ac:dyDescent="0.25">
      <c r="A2185">
        <v>31000072</v>
      </c>
      <c r="B2185" t="s">
        <v>3545</v>
      </c>
      <c r="C2185" t="s">
        <v>3544</v>
      </c>
      <c r="D2185" t="s">
        <v>3544</v>
      </c>
      <c r="E2185" t="s">
        <v>3545</v>
      </c>
    </row>
    <row r="2186" spans="1:5" x14ac:dyDescent="0.25">
      <c r="A2186">
        <v>31000076</v>
      </c>
      <c r="B2186" t="s">
        <v>3546</v>
      </c>
      <c r="C2186" t="s">
        <v>203</v>
      </c>
      <c r="D2186" t="s">
        <v>203</v>
      </c>
      <c r="E2186" t="s">
        <v>3546</v>
      </c>
    </row>
    <row r="2187" spans="1:5" x14ac:dyDescent="0.25">
      <c r="A2187">
        <v>31000077</v>
      </c>
      <c r="B2187" t="s">
        <v>3548</v>
      </c>
      <c r="C2187" t="s">
        <v>3547</v>
      </c>
      <c r="D2187" t="s">
        <v>3547</v>
      </c>
      <c r="E2187" t="s">
        <v>3548</v>
      </c>
    </row>
    <row r="2188" spans="1:5" x14ac:dyDescent="0.25">
      <c r="A2188">
        <v>31000078</v>
      </c>
      <c r="B2188" t="s">
        <v>3550</v>
      </c>
      <c r="C2188" t="s">
        <v>3549</v>
      </c>
      <c r="D2188" t="s">
        <v>3549</v>
      </c>
      <c r="E2188" t="s">
        <v>3550</v>
      </c>
    </row>
    <row r="2189" spans="1:5" x14ac:dyDescent="0.25">
      <c r="A2189">
        <v>31000079</v>
      </c>
      <c r="B2189" t="s">
        <v>3552</v>
      </c>
      <c r="C2189" t="s">
        <v>3551</v>
      </c>
      <c r="D2189" t="s">
        <v>3551</v>
      </c>
      <c r="E2189" t="s">
        <v>3552</v>
      </c>
    </row>
    <row r="2190" spans="1:5" x14ac:dyDescent="0.25">
      <c r="A2190">
        <v>31000083</v>
      </c>
      <c r="B2190" t="s">
        <v>3553</v>
      </c>
      <c r="C2190" t="s">
        <v>206</v>
      </c>
      <c r="D2190" t="s">
        <v>206</v>
      </c>
      <c r="E2190" t="s">
        <v>3553</v>
      </c>
    </row>
    <row r="2191" spans="1:5" x14ac:dyDescent="0.25">
      <c r="A2191">
        <v>31000084</v>
      </c>
      <c r="B2191" t="s">
        <v>3554</v>
      </c>
      <c r="C2191" t="s">
        <v>185</v>
      </c>
      <c r="D2191" t="s">
        <v>185</v>
      </c>
      <c r="E2191" t="s">
        <v>3554</v>
      </c>
    </row>
    <row r="2192" spans="1:5" x14ac:dyDescent="0.25">
      <c r="A2192">
        <v>31000085</v>
      </c>
      <c r="B2192" t="s">
        <v>3556</v>
      </c>
      <c r="C2192" t="s">
        <v>3555</v>
      </c>
      <c r="D2192" t="s">
        <v>3555</v>
      </c>
      <c r="E2192" t="s">
        <v>3556</v>
      </c>
    </row>
    <row r="2193" spans="1:5" x14ac:dyDescent="0.25">
      <c r="A2193">
        <v>31000086</v>
      </c>
      <c r="B2193" t="s">
        <v>3558</v>
      </c>
      <c r="C2193" t="s">
        <v>3557</v>
      </c>
      <c r="D2193" t="s">
        <v>3557</v>
      </c>
      <c r="E2193" t="s">
        <v>3558</v>
      </c>
    </row>
    <row r="2194" spans="1:5" x14ac:dyDescent="0.25">
      <c r="A2194">
        <v>31000087</v>
      </c>
      <c r="B2194" t="s">
        <v>3560</v>
      </c>
      <c r="C2194" t="s">
        <v>3559</v>
      </c>
      <c r="D2194" t="s">
        <v>3559</v>
      </c>
      <c r="E2194" t="s">
        <v>3560</v>
      </c>
    </row>
    <row r="2195" spans="1:5" x14ac:dyDescent="0.25">
      <c r="A2195">
        <v>31000089</v>
      </c>
      <c r="B2195" t="s">
        <v>3562</v>
      </c>
      <c r="C2195" t="s">
        <v>3561</v>
      </c>
      <c r="D2195" t="s">
        <v>3561</v>
      </c>
      <c r="E2195" t="s">
        <v>3562</v>
      </c>
    </row>
    <row r="2196" spans="1:5" x14ac:dyDescent="0.25">
      <c r="A2196">
        <v>31000090</v>
      </c>
      <c r="B2196" t="s">
        <v>3564</v>
      </c>
      <c r="C2196" t="s">
        <v>3563</v>
      </c>
      <c r="D2196" t="s">
        <v>3563</v>
      </c>
      <c r="E2196" t="s">
        <v>3564</v>
      </c>
    </row>
    <row r="2197" spans="1:5" x14ac:dyDescent="0.25">
      <c r="A2197">
        <v>31000091</v>
      </c>
      <c r="B2197" t="s">
        <v>3566</v>
      </c>
      <c r="C2197" t="s">
        <v>3565</v>
      </c>
      <c r="D2197" t="s">
        <v>3565</v>
      </c>
      <c r="E2197" t="s">
        <v>3566</v>
      </c>
    </row>
    <row r="2198" spans="1:5" x14ac:dyDescent="0.25">
      <c r="A2198">
        <v>31000092</v>
      </c>
      <c r="B2198" t="s">
        <v>3567</v>
      </c>
      <c r="C2198" t="s">
        <v>330</v>
      </c>
      <c r="D2198" t="s">
        <v>330</v>
      </c>
      <c r="E2198" t="s">
        <v>3567</v>
      </c>
    </row>
    <row r="2199" spans="1:5" x14ac:dyDescent="0.25">
      <c r="A2199">
        <v>31000093</v>
      </c>
      <c r="B2199" t="s">
        <v>3569</v>
      </c>
      <c r="C2199" t="s">
        <v>3568</v>
      </c>
      <c r="D2199" t="s">
        <v>3568</v>
      </c>
      <c r="E2199" t="s">
        <v>3569</v>
      </c>
    </row>
    <row r="2200" spans="1:5" x14ac:dyDescent="0.25">
      <c r="A2200">
        <v>31000094</v>
      </c>
      <c r="B2200" t="s">
        <v>3570</v>
      </c>
      <c r="C2200" t="s">
        <v>237</v>
      </c>
      <c r="D2200" t="s">
        <v>237</v>
      </c>
      <c r="E2200" t="s">
        <v>3570</v>
      </c>
    </row>
    <row r="2201" spans="1:5" x14ac:dyDescent="0.25">
      <c r="A2201">
        <v>31000095</v>
      </c>
      <c r="B2201" t="s">
        <v>3572</v>
      </c>
      <c r="C2201" t="s">
        <v>3571</v>
      </c>
      <c r="D2201" t="s">
        <v>3571</v>
      </c>
      <c r="E2201" t="s">
        <v>3572</v>
      </c>
    </row>
    <row r="2202" spans="1:5" x14ac:dyDescent="0.25">
      <c r="A2202">
        <v>31000097</v>
      </c>
      <c r="B2202" t="s">
        <v>3573</v>
      </c>
      <c r="C2202" t="s">
        <v>248</v>
      </c>
      <c r="D2202" t="s">
        <v>248</v>
      </c>
      <c r="E2202" t="s">
        <v>3573</v>
      </c>
    </row>
    <row r="2203" spans="1:5" x14ac:dyDescent="0.25">
      <c r="A2203">
        <v>31000098</v>
      </c>
      <c r="B2203" t="s">
        <v>3574</v>
      </c>
      <c r="C2203" t="s">
        <v>261</v>
      </c>
      <c r="D2203" t="s">
        <v>261</v>
      </c>
      <c r="E2203" t="s">
        <v>3574</v>
      </c>
    </row>
    <row r="2204" spans="1:5" x14ac:dyDescent="0.25">
      <c r="A2204">
        <v>31000106</v>
      </c>
      <c r="B2204" t="s">
        <v>3576</v>
      </c>
      <c r="C2204" t="s">
        <v>3575</v>
      </c>
      <c r="D2204" t="s">
        <v>3575</v>
      </c>
      <c r="E2204" t="s">
        <v>3576</v>
      </c>
    </row>
    <row r="2205" spans="1:5" x14ac:dyDescent="0.25">
      <c r="A2205">
        <v>31000107</v>
      </c>
      <c r="B2205" t="s">
        <v>3578</v>
      </c>
      <c r="C2205" t="s">
        <v>3577</v>
      </c>
      <c r="D2205" t="s">
        <v>3577</v>
      </c>
      <c r="E2205" t="s">
        <v>3578</v>
      </c>
    </row>
    <row r="2206" spans="1:5" x14ac:dyDescent="0.25">
      <c r="A2206">
        <v>31000108</v>
      </c>
      <c r="B2206" t="s">
        <v>3579</v>
      </c>
      <c r="C2206" t="s">
        <v>94</v>
      </c>
      <c r="D2206" t="s">
        <v>94</v>
      </c>
      <c r="E2206" t="s">
        <v>3579</v>
      </c>
    </row>
    <row r="2207" spans="1:5" x14ac:dyDescent="0.25">
      <c r="A2207">
        <v>31000119</v>
      </c>
      <c r="B2207" t="s">
        <v>3581</v>
      </c>
      <c r="C2207" t="s">
        <v>3580</v>
      </c>
      <c r="D2207" t="s">
        <v>3580</v>
      </c>
      <c r="E2207" t="s">
        <v>3581</v>
      </c>
    </row>
    <row r="2208" spans="1:5" x14ac:dyDescent="0.25">
      <c r="A2208">
        <v>31000120</v>
      </c>
      <c r="B2208" t="s">
        <v>3582</v>
      </c>
      <c r="C2208" t="s">
        <v>3582</v>
      </c>
      <c r="D2208" t="s">
        <v>3582</v>
      </c>
      <c r="E2208" t="s">
        <v>3582</v>
      </c>
    </row>
    <row r="2209" spans="1:5" x14ac:dyDescent="0.25">
      <c r="A2209">
        <v>31000121</v>
      </c>
      <c r="B2209" t="s">
        <v>3583</v>
      </c>
      <c r="C2209" t="s">
        <v>3583</v>
      </c>
      <c r="D2209" t="s">
        <v>3583</v>
      </c>
      <c r="E2209" t="s">
        <v>3583</v>
      </c>
    </row>
    <row r="2210" spans="1:5" x14ac:dyDescent="0.25">
      <c r="A2210">
        <v>31000122</v>
      </c>
      <c r="B2210" t="s">
        <v>3585</v>
      </c>
      <c r="C2210" t="s">
        <v>3584</v>
      </c>
      <c r="D2210" t="s">
        <v>3584</v>
      </c>
      <c r="E2210" t="s">
        <v>3585</v>
      </c>
    </row>
    <row r="2211" spans="1:5" x14ac:dyDescent="0.25">
      <c r="A2211">
        <v>31000123</v>
      </c>
      <c r="B2211" t="s">
        <v>3586</v>
      </c>
      <c r="C2211" t="s">
        <v>3586</v>
      </c>
      <c r="D2211" t="s">
        <v>3586</v>
      </c>
      <c r="E2211" t="s">
        <v>3586</v>
      </c>
    </row>
    <row r="2212" spans="1:5" x14ac:dyDescent="0.25">
      <c r="A2212">
        <v>31000124</v>
      </c>
      <c r="B2212" t="s">
        <v>3587</v>
      </c>
      <c r="C2212" t="s">
        <v>3587</v>
      </c>
      <c r="D2212" t="s">
        <v>3587</v>
      </c>
      <c r="E2212" t="s">
        <v>3587</v>
      </c>
    </row>
    <row r="2213" spans="1:5" x14ac:dyDescent="0.25">
      <c r="A2213">
        <v>31000125</v>
      </c>
      <c r="B2213" t="s">
        <v>3588</v>
      </c>
      <c r="C2213" t="s">
        <v>3588</v>
      </c>
      <c r="D2213" t="s">
        <v>3588</v>
      </c>
      <c r="E2213" t="s">
        <v>3588</v>
      </c>
    </row>
    <row r="2214" spans="1:5" x14ac:dyDescent="0.25">
      <c r="A2214">
        <v>31000126</v>
      </c>
      <c r="B2214" t="s">
        <v>3589</v>
      </c>
      <c r="C2214" t="s">
        <v>3589</v>
      </c>
      <c r="D2214" t="s">
        <v>3589</v>
      </c>
      <c r="E2214" t="s">
        <v>3589</v>
      </c>
    </row>
    <row r="2215" spans="1:5" x14ac:dyDescent="0.25">
      <c r="A2215">
        <v>31000127</v>
      </c>
      <c r="B2215" t="s">
        <v>3591</v>
      </c>
      <c r="C2215" t="s">
        <v>3590</v>
      </c>
      <c r="D2215" t="s">
        <v>3590</v>
      </c>
      <c r="E2215" t="s">
        <v>3591</v>
      </c>
    </row>
    <row r="2216" spans="1:5" x14ac:dyDescent="0.25">
      <c r="A2216">
        <v>31000128</v>
      </c>
      <c r="B2216" t="s">
        <v>3593</v>
      </c>
      <c r="C2216" t="s">
        <v>3592</v>
      </c>
      <c r="D2216" t="s">
        <v>3592</v>
      </c>
      <c r="E2216" t="s">
        <v>3593</v>
      </c>
    </row>
    <row r="2217" spans="1:5" x14ac:dyDescent="0.25">
      <c r="A2217">
        <v>31000129</v>
      </c>
      <c r="B2217" t="s">
        <v>3595</v>
      </c>
      <c r="C2217" t="s">
        <v>3594</v>
      </c>
      <c r="D2217" t="s">
        <v>3594</v>
      </c>
      <c r="E2217" t="s">
        <v>3595</v>
      </c>
    </row>
    <row r="2218" spans="1:5" x14ac:dyDescent="0.25">
      <c r="A2218">
        <v>31000130</v>
      </c>
      <c r="B2218" t="s">
        <v>3597</v>
      </c>
      <c r="C2218" t="s">
        <v>3596</v>
      </c>
      <c r="D2218" t="s">
        <v>3596</v>
      </c>
      <c r="E2218" t="s">
        <v>3597</v>
      </c>
    </row>
    <row r="2219" spans="1:5" x14ac:dyDescent="0.25">
      <c r="A2219">
        <v>31000131</v>
      </c>
      <c r="B2219" t="s">
        <v>3598</v>
      </c>
      <c r="C2219" t="s">
        <v>3598</v>
      </c>
      <c r="D2219" t="s">
        <v>3598</v>
      </c>
      <c r="E2219" t="s">
        <v>3598</v>
      </c>
    </row>
    <row r="2220" spans="1:5" x14ac:dyDescent="0.25">
      <c r="A2220">
        <v>31000132</v>
      </c>
      <c r="B2220" t="s">
        <v>3600</v>
      </c>
      <c r="C2220" t="s">
        <v>3599</v>
      </c>
      <c r="D2220" t="s">
        <v>3599</v>
      </c>
      <c r="E2220" t="s">
        <v>3600</v>
      </c>
    </row>
    <row r="2221" spans="1:5" x14ac:dyDescent="0.25">
      <c r="A2221">
        <v>31000133</v>
      </c>
      <c r="B2221" t="s">
        <v>3602</v>
      </c>
      <c r="C2221" t="s">
        <v>3601</v>
      </c>
      <c r="D2221" t="s">
        <v>3601</v>
      </c>
      <c r="E2221" t="s">
        <v>3602</v>
      </c>
    </row>
    <row r="2222" spans="1:5" x14ac:dyDescent="0.25">
      <c r="A2222">
        <v>31000134</v>
      </c>
      <c r="B2222" t="s">
        <v>3603</v>
      </c>
      <c r="C2222" t="s">
        <v>3603</v>
      </c>
      <c r="D2222" t="s">
        <v>3603</v>
      </c>
      <c r="E2222" t="s">
        <v>3603</v>
      </c>
    </row>
    <row r="2223" spans="1:5" x14ac:dyDescent="0.25">
      <c r="A2223">
        <v>31000135</v>
      </c>
      <c r="B2223" t="s">
        <v>3605</v>
      </c>
      <c r="C2223" t="s">
        <v>3604</v>
      </c>
      <c r="D2223" t="s">
        <v>3604</v>
      </c>
      <c r="E2223" t="s">
        <v>3605</v>
      </c>
    </row>
    <row r="2224" spans="1:5" x14ac:dyDescent="0.25">
      <c r="A2224">
        <v>31000136</v>
      </c>
      <c r="B2224" t="s">
        <v>3607</v>
      </c>
      <c r="C2224" t="s">
        <v>3606</v>
      </c>
      <c r="D2224" t="s">
        <v>3606</v>
      </c>
      <c r="E2224" t="s">
        <v>3607</v>
      </c>
    </row>
    <row r="2225" spans="1:5" x14ac:dyDescent="0.25">
      <c r="A2225">
        <v>31000137</v>
      </c>
      <c r="B2225" t="s">
        <v>3608</v>
      </c>
      <c r="C2225" t="s">
        <v>3608</v>
      </c>
      <c r="D2225" t="s">
        <v>3608</v>
      </c>
      <c r="E2225" t="s">
        <v>3608</v>
      </c>
    </row>
    <row r="2226" spans="1:5" x14ac:dyDescent="0.25">
      <c r="A2226">
        <v>31000141</v>
      </c>
      <c r="B2226" t="s">
        <v>3609</v>
      </c>
      <c r="C2226" t="s">
        <v>3609</v>
      </c>
      <c r="D2226" t="s">
        <v>3609</v>
      </c>
      <c r="E2226" t="s">
        <v>3609</v>
      </c>
    </row>
    <row r="2227" spans="1:5" x14ac:dyDescent="0.25">
      <c r="A2227">
        <v>31000142</v>
      </c>
      <c r="B2227" t="s">
        <v>3608</v>
      </c>
      <c r="C2227" t="s">
        <v>3608</v>
      </c>
      <c r="D2227" t="s">
        <v>3608</v>
      </c>
      <c r="E2227" t="s">
        <v>3608</v>
      </c>
    </row>
    <row r="2228" spans="1:5" x14ac:dyDescent="0.25">
      <c r="A2228">
        <v>31000143</v>
      </c>
      <c r="B2228" t="s">
        <v>3610</v>
      </c>
      <c r="C2228" t="s">
        <v>3610</v>
      </c>
      <c r="D2228" t="s">
        <v>3610</v>
      </c>
      <c r="E2228" t="s">
        <v>3610</v>
      </c>
    </row>
    <row r="2229" spans="1:5" x14ac:dyDescent="0.25">
      <c r="A2229">
        <v>31000144</v>
      </c>
      <c r="B2229" t="s">
        <v>3611</v>
      </c>
      <c r="C2229" t="s">
        <v>3611</v>
      </c>
      <c r="D2229" t="s">
        <v>3611</v>
      </c>
      <c r="E2229" t="s">
        <v>3611</v>
      </c>
    </row>
    <row r="2230" spans="1:5" x14ac:dyDescent="0.25">
      <c r="A2230">
        <v>31000145</v>
      </c>
      <c r="B2230" t="s">
        <v>3613</v>
      </c>
      <c r="C2230" t="s">
        <v>3612</v>
      </c>
      <c r="D2230" t="s">
        <v>3612</v>
      </c>
      <c r="E2230" t="s">
        <v>3613</v>
      </c>
    </row>
    <row r="2231" spans="1:5" x14ac:dyDescent="0.25">
      <c r="A2231">
        <v>31000146</v>
      </c>
      <c r="B2231" t="s">
        <v>3615</v>
      </c>
      <c r="C2231" t="s">
        <v>3614</v>
      </c>
      <c r="D2231" t="s">
        <v>3614</v>
      </c>
      <c r="E2231" t="s">
        <v>3615</v>
      </c>
    </row>
    <row r="2232" spans="1:5" x14ac:dyDescent="0.25">
      <c r="A2232">
        <v>31000147</v>
      </c>
      <c r="B2232" t="s">
        <v>3616</v>
      </c>
      <c r="C2232" t="s">
        <v>3616</v>
      </c>
      <c r="D2232" t="s">
        <v>3616</v>
      </c>
      <c r="E2232" t="s">
        <v>3616</v>
      </c>
    </row>
    <row r="2233" spans="1:5" x14ac:dyDescent="0.25">
      <c r="A2233">
        <v>31000149</v>
      </c>
      <c r="B2233" t="s">
        <v>3618</v>
      </c>
      <c r="C2233" t="s">
        <v>3617</v>
      </c>
      <c r="D2233" t="s">
        <v>3617</v>
      </c>
      <c r="E2233" t="s">
        <v>3618</v>
      </c>
    </row>
    <row r="2234" spans="1:5" x14ac:dyDescent="0.25">
      <c r="A2234">
        <v>31000150</v>
      </c>
      <c r="B2234" t="s">
        <v>3620</v>
      </c>
      <c r="C2234" t="s">
        <v>3619</v>
      </c>
      <c r="D2234" t="s">
        <v>3619</v>
      </c>
      <c r="E2234" t="s">
        <v>3620</v>
      </c>
    </row>
    <row r="2235" spans="1:5" x14ac:dyDescent="0.25">
      <c r="A2235">
        <v>31000151</v>
      </c>
      <c r="B2235" t="s">
        <v>3621</v>
      </c>
      <c r="C2235" t="s">
        <v>3621</v>
      </c>
      <c r="D2235" t="s">
        <v>3621</v>
      </c>
      <c r="E2235" t="s">
        <v>3621</v>
      </c>
    </row>
    <row r="2236" spans="1:5" x14ac:dyDescent="0.25">
      <c r="A2236">
        <v>31000152</v>
      </c>
      <c r="B2236" t="s">
        <v>3622</v>
      </c>
      <c r="C2236" t="s">
        <v>3622</v>
      </c>
      <c r="D2236" t="s">
        <v>3622</v>
      </c>
      <c r="E2236" t="s">
        <v>3622</v>
      </c>
    </row>
    <row r="2237" spans="1:5" x14ac:dyDescent="0.25">
      <c r="A2237">
        <v>31000153</v>
      </c>
      <c r="B2237" t="s">
        <v>3623</v>
      </c>
      <c r="C2237" t="s">
        <v>3623</v>
      </c>
      <c r="D2237" t="s">
        <v>3623</v>
      </c>
      <c r="E2237" t="s">
        <v>3623</v>
      </c>
    </row>
    <row r="2238" spans="1:5" x14ac:dyDescent="0.25">
      <c r="A2238">
        <v>31000154</v>
      </c>
      <c r="B2238" t="s">
        <v>3624</v>
      </c>
      <c r="C2238" t="s">
        <v>3624</v>
      </c>
      <c r="D2238" t="s">
        <v>3624</v>
      </c>
      <c r="E2238" t="s">
        <v>3624</v>
      </c>
    </row>
    <row r="2239" spans="1:5" x14ac:dyDescent="0.25">
      <c r="A2239">
        <v>31000155</v>
      </c>
      <c r="B2239" t="s">
        <v>3626</v>
      </c>
      <c r="C2239" t="s">
        <v>3625</v>
      </c>
      <c r="D2239" t="s">
        <v>3625</v>
      </c>
      <c r="E2239" t="s">
        <v>3626</v>
      </c>
    </row>
    <row r="2240" spans="1:5" x14ac:dyDescent="0.25">
      <c r="A2240">
        <v>31000156</v>
      </c>
      <c r="B2240" t="s">
        <v>3628</v>
      </c>
      <c r="C2240" t="s">
        <v>3627</v>
      </c>
      <c r="D2240" t="s">
        <v>3627</v>
      </c>
      <c r="E2240" t="s">
        <v>3628</v>
      </c>
    </row>
    <row r="2241" spans="1:5" x14ac:dyDescent="0.25">
      <c r="A2241">
        <v>31000157</v>
      </c>
      <c r="B2241" t="s">
        <v>3629</v>
      </c>
      <c r="C2241" t="s">
        <v>3629</v>
      </c>
      <c r="D2241" t="s">
        <v>3629</v>
      </c>
      <c r="E2241" t="s">
        <v>3629</v>
      </c>
    </row>
    <row r="2242" spans="1:5" x14ac:dyDescent="0.25">
      <c r="A2242">
        <v>31000158</v>
      </c>
      <c r="B2242" t="s">
        <v>3630</v>
      </c>
      <c r="C2242" t="s">
        <v>3630</v>
      </c>
      <c r="D2242" t="s">
        <v>3630</v>
      </c>
      <c r="E2242" t="s">
        <v>3630</v>
      </c>
    </row>
    <row r="2243" spans="1:5" x14ac:dyDescent="0.25">
      <c r="A2243">
        <v>31000159</v>
      </c>
      <c r="B2243" t="s">
        <v>3631</v>
      </c>
      <c r="C2243" t="s">
        <v>3631</v>
      </c>
      <c r="D2243" t="s">
        <v>3631</v>
      </c>
      <c r="E2243" t="s">
        <v>3631</v>
      </c>
    </row>
    <row r="2244" spans="1:5" x14ac:dyDescent="0.25">
      <c r="A2244">
        <v>31000160</v>
      </c>
      <c r="B2244" t="s">
        <v>3632</v>
      </c>
      <c r="C2244" t="s">
        <v>3632</v>
      </c>
      <c r="D2244" t="s">
        <v>3632</v>
      </c>
      <c r="E2244" t="s">
        <v>3632</v>
      </c>
    </row>
    <row r="2245" spans="1:5" x14ac:dyDescent="0.25">
      <c r="A2245">
        <v>31000161</v>
      </c>
      <c r="B2245" t="s">
        <v>3633</v>
      </c>
      <c r="C2245" t="s">
        <v>3633</v>
      </c>
      <c r="D2245" t="s">
        <v>3633</v>
      </c>
      <c r="E2245" t="s">
        <v>3633</v>
      </c>
    </row>
    <row r="2246" spans="1:5" x14ac:dyDescent="0.25">
      <c r="A2246">
        <v>31000162</v>
      </c>
      <c r="B2246" t="s">
        <v>3634</v>
      </c>
      <c r="C2246" t="s">
        <v>3634</v>
      </c>
      <c r="D2246" t="s">
        <v>3634</v>
      </c>
      <c r="E2246" t="s">
        <v>3634</v>
      </c>
    </row>
    <row r="2247" spans="1:5" x14ac:dyDescent="0.25">
      <c r="A2247">
        <v>31000163</v>
      </c>
      <c r="B2247" t="s">
        <v>3635</v>
      </c>
      <c r="C2247" t="s">
        <v>3635</v>
      </c>
      <c r="D2247" t="s">
        <v>3635</v>
      </c>
      <c r="E2247" t="s">
        <v>3635</v>
      </c>
    </row>
    <row r="2248" spans="1:5" x14ac:dyDescent="0.25">
      <c r="A2248">
        <v>31000164</v>
      </c>
      <c r="B2248" t="s">
        <v>3636</v>
      </c>
      <c r="C2248" t="s">
        <v>3636</v>
      </c>
      <c r="D2248" t="s">
        <v>3636</v>
      </c>
      <c r="E2248" t="s">
        <v>3636</v>
      </c>
    </row>
    <row r="2249" spans="1:5" x14ac:dyDescent="0.25">
      <c r="A2249">
        <v>31000165</v>
      </c>
      <c r="B2249" t="s">
        <v>3638</v>
      </c>
      <c r="C2249" t="s">
        <v>3637</v>
      </c>
      <c r="D2249" t="s">
        <v>3637</v>
      </c>
      <c r="E2249" t="s">
        <v>3638</v>
      </c>
    </row>
    <row r="2250" spans="1:5" x14ac:dyDescent="0.25">
      <c r="A2250">
        <v>31000166</v>
      </c>
      <c r="B2250" t="s">
        <v>15435</v>
      </c>
      <c r="C2250" t="s">
        <v>3639</v>
      </c>
      <c r="D2250" t="s">
        <v>3639</v>
      </c>
      <c r="E2250" t="s">
        <v>15435</v>
      </c>
    </row>
    <row r="2251" spans="1:5" x14ac:dyDescent="0.25">
      <c r="A2251">
        <v>31000167</v>
      </c>
      <c r="B2251" t="s">
        <v>3641</v>
      </c>
      <c r="C2251" t="s">
        <v>3640</v>
      </c>
      <c r="D2251" t="s">
        <v>3640</v>
      </c>
      <c r="E2251" t="s">
        <v>3641</v>
      </c>
    </row>
    <row r="2252" spans="1:5" x14ac:dyDescent="0.25">
      <c r="A2252">
        <v>31000168</v>
      </c>
      <c r="B2252" t="s">
        <v>3641</v>
      </c>
      <c r="C2252" t="s">
        <v>3640</v>
      </c>
      <c r="D2252" t="s">
        <v>3640</v>
      </c>
      <c r="E2252" t="s">
        <v>3641</v>
      </c>
    </row>
    <row r="2253" spans="1:5" x14ac:dyDescent="0.25">
      <c r="A2253">
        <v>31000169</v>
      </c>
      <c r="B2253" t="s">
        <v>15436</v>
      </c>
      <c r="C2253" t="s">
        <v>184</v>
      </c>
      <c r="D2253" t="s">
        <v>184</v>
      </c>
      <c r="E2253" t="s">
        <v>15436</v>
      </c>
    </row>
    <row r="2254" spans="1:5" x14ac:dyDescent="0.25">
      <c r="A2254">
        <v>31000170</v>
      </c>
      <c r="B2254" t="s">
        <v>3642</v>
      </c>
      <c r="C2254" t="s">
        <v>3642</v>
      </c>
      <c r="D2254" t="s">
        <v>3642</v>
      </c>
      <c r="E2254" t="s">
        <v>3642</v>
      </c>
    </row>
    <row r="2255" spans="1:5" x14ac:dyDescent="0.25">
      <c r="A2255">
        <v>31000171</v>
      </c>
      <c r="B2255" t="s">
        <v>3643</v>
      </c>
      <c r="C2255" t="s">
        <v>3643</v>
      </c>
      <c r="D2255" t="s">
        <v>3643</v>
      </c>
      <c r="E2255" t="s">
        <v>3643</v>
      </c>
    </row>
    <row r="2256" spans="1:5" x14ac:dyDescent="0.25">
      <c r="A2256">
        <v>31000172</v>
      </c>
      <c r="B2256" t="s">
        <v>3644</v>
      </c>
      <c r="C2256" t="s">
        <v>3644</v>
      </c>
      <c r="D2256" t="s">
        <v>3644</v>
      </c>
      <c r="E2256" t="s">
        <v>3644</v>
      </c>
    </row>
    <row r="2257" spans="1:5" x14ac:dyDescent="0.25">
      <c r="A2257">
        <v>31000173</v>
      </c>
      <c r="B2257" t="s">
        <v>3646</v>
      </c>
      <c r="C2257" t="s">
        <v>3645</v>
      </c>
      <c r="D2257" t="s">
        <v>3645</v>
      </c>
      <c r="E2257" t="s">
        <v>3646</v>
      </c>
    </row>
    <row r="2258" spans="1:5" x14ac:dyDescent="0.25">
      <c r="A2258">
        <v>31000174</v>
      </c>
      <c r="B2258" t="s">
        <v>3648</v>
      </c>
      <c r="C2258" t="s">
        <v>3647</v>
      </c>
      <c r="D2258" t="s">
        <v>3647</v>
      </c>
      <c r="E2258" t="s">
        <v>3648</v>
      </c>
    </row>
    <row r="2259" spans="1:5" x14ac:dyDescent="0.25">
      <c r="A2259">
        <v>31000175</v>
      </c>
      <c r="B2259" t="s">
        <v>3650</v>
      </c>
      <c r="C2259" t="s">
        <v>3649</v>
      </c>
      <c r="D2259" t="s">
        <v>3649</v>
      </c>
      <c r="E2259" t="s">
        <v>3650</v>
      </c>
    </row>
    <row r="2260" spans="1:5" x14ac:dyDescent="0.25">
      <c r="A2260">
        <v>31000176</v>
      </c>
      <c r="B2260" t="s">
        <v>3652</v>
      </c>
      <c r="C2260" t="s">
        <v>3651</v>
      </c>
      <c r="D2260" t="s">
        <v>3651</v>
      </c>
      <c r="E2260" t="s">
        <v>3652</v>
      </c>
    </row>
    <row r="2261" spans="1:5" x14ac:dyDescent="0.25">
      <c r="A2261">
        <v>31000177</v>
      </c>
      <c r="B2261" t="s">
        <v>3653</v>
      </c>
      <c r="C2261" t="s">
        <v>3653</v>
      </c>
      <c r="D2261" t="s">
        <v>3653</v>
      </c>
      <c r="E2261" t="s">
        <v>3653</v>
      </c>
    </row>
    <row r="2262" spans="1:5" x14ac:dyDescent="0.25">
      <c r="A2262">
        <v>31000178</v>
      </c>
      <c r="B2262" t="s">
        <v>3654</v>
      </c>
      <c r="C2262" t="s">
        <v>3654</v>
      </c>
      <c r="D2262" t="s">
        <v>3654</v>
      </c>
      <c r="E2262" t="s">
        <v>3654</v>
      </c>
    </row>
    <row r="2263" spans="1:5" x14ac:dyDescent="0.25">
      <c r="A2263">
        <v>31000179</v>
      </c>
      <c r="B2263" t="s">
        <v>3655</v>
      </c>
      <c r="C2263" t="s">
        <v>3655</v>
      </c>
      <c r="D2263" t="s">
        <v>3655</v>
      </c>
      <c r="E2263" t="s">
        <v>3655</v>
      </c>
    </row>
    <row r="2264" spans="1:5" x14ac:dyDescent="0.25">
      <c r="A2264">
        <v>31000180</v>
      </c>
      <c r="B2264" t="s">
        <v>3656</v>
      </c>
      <c r="C2264" t="s">
        <v>3656</v>
      </c>
      <c r="D2264" t="s">
        <v>3656</v>
      </c>
      <c r="E2264" t="s">
        <v>3656</v>
      </c>
    </row>
    <row r="2265" spans="1:5" x14ac:dyDescent="0.25">
      <c r="A2265">
        <v>31000181</v>
      </c>
      <c r="B2265" t="s">
        <v>3657</v>
      </c>
      <c r="C2265" t="s">
        <v>3657</v>
      </c>
      <c r="D2265" t="s">
        <v>3657</v>
      </c>
      <c r="E2265" t="s">
        <v>3657</v>
      </c>
    </row>
    <row r="2266" spans="1:5" x14ac:dyDescent="0.25">
      <c r="A2266">
        <v>31000182</v>
      </c>
      <c r="B2266" t="s">
        <v>3658</v>
      </c>
      <c r="C2266" t="s">
        <v>3658</v>
      </c>
      <c r="D2266" t="s">
        <v>3658</v>
      </c>
      <c r="E2266" t="s">
        <v>3658</v>
      </c>
    </row>
    <row r="2267" spans="1:5" x14ac:dyDescent="0.25">
      <c r="A2267">
        <v>31000183</v>
      </c>
      <c r="B2267" t="s">
        <v>3659</v>
      </c>
      <c r="C2267" t="s">
        <v>3659</v>
      </c>
      <c r="D2267" t="s">
        <v>3659</v>
      </c>
      <c r="E2267" t="s">
        <v>3659</v>
      </c>
    </row>
    <row r="2268" spans="1:5" x14ac:dyDescent="0.25">
      <c r="A2268">
        <v>31000184</v>
      </c>
      <c r="B2268" t="s">
        <v>3660</v>
      </c>
      <c r="C2268" t="s">
        <v>3660</v>
      </c>
      <c r="D2268" t="s">
        <v>3660</v>
      </c>
      <c r="E2268" t="s">
        <v>3660</v>
      </c>
    </row>
    <row r="2269" spans="1:5" x14ac:dyDescent="0.25">
      <c r="A2269">
        <v>31000185</v>
      </c>
      <c r="B2269" t="s">
        <v>3661</v>
      </c>
      <c r="C2269" t="s">
        <v>3661</v>
      </c>
      <c r="D2269" t="s">
        <v>3661</v>
      </c>
      <c r="E2269" t="s">
        <v>3661</v>
      </c>
    </row>
    <row r="2270" spans="1:5" x14ac:dyDescent="0.25">
      <c r="A2270">
        <v>31000186</v>
      </c>
      <c r="B2270" t="s">
        <v>3662</v>
      </c>
      <c r="C2270" t="s">
        <v>3662</v>
      </c>
      <c r="D2270" t="s">
        <v>3662</v>
      </c>
      <c r="E2270" t="s">
        <v>3662</v>
      </c>
    </row>
    <row r="2271" spans="1:5" x14ac:dyDescent="0.25">
      <c r="A2271">
        <v>31000187</v>
      </c>
      <c r="B2271" t="s">
        <v>3663</v>
      </c>
      <c r="C2271" t="s">
        <v>3663</v>
      </c>
      <c r="D2271" t="s">
        <v>3663</v>
      </c>
      <c r="E2271" t="s">
        <v>3663</v>
      </c>
    </row>
    <row r="2272" spans="1:5" x14ac:dyDescent="0.25">
      <c r="A2272">
        <v>31000188</v>
      </c>
      <c r="B2272" t="s">
        <v>3664</v>
      </c>
      <c r="C2272" t="s">
        <v>3664</v>
      </c>
      <c r="D2272" t="s">
        <v>3664</v>
      </c>
      <c r="E2272" t="s">
        <v>3664</v>
      </c>
    </row>
    <row r="2273" spans="1:5" x14ac:dyDescent="0.25">
      <c r="A2273">
        <v>31000189</v>
      </c>
      <c r="B2273" t="s">
        <v>3587</v>
      </c>
      <c r="C2273" t="s">
        <v>3587</v>
      </c>
      <c r="D2273" t="s">
        <v>3587</v>
      </c>
      <c r="E2273" t="s">
        <v>3587</v>
      </c>
    </row>
    <row r="2274" spans="1:5" x14ac:dyDescent="0.25">
      <c r="A2274">
        <v>31000190</v>
      </c>
      <c r="B2274" t="s">
        <v>3666</v>
      </c>
      <c r="C2274" t="s">
        <v>3665</v>
      </c>
      <c r="D2274" t="s">
        <v>3665</v>
      </c>
      <c r="E2274" t="s">
        <v>3666</v>
      </c>
    </row>
    <row r="2275" spans="1:5" x14ac:dyDescent="0.25">
      <c r="A2275">
        <v>31000191</v>
      </c>
      <c r="B2275" t="s">
        <v>3667</v>
      </c>
      <c r="C2275" t="s">
        <v>3667</v>
      </c>
      <c r="D2275" t="s">
        <v>3667</v>
      </c>
      <c r="E2275" t="s">
        <v>3667</v>
      </c>
    </row>
    <row r="2276" spans="1:5" x14ac:dyDescent="0.25">
      <c r="A2276">
        <v>31000192</v>
      </c>
      <c r="B2276" t="s">
        <v>3668</v>
      </c>
      <c r="C2276" t="s">
        <v>3668</v>
      </c>
      <c r="D2276" t="s">
        <v>3668</v>
      </c>
      <c r="E2276" t="s">
        <v>3668</v>
      </c>
    </row>
    <row r="2277" spans="1:5" x14ac:dyDescent="0.25">
      <c r="A2277">
        <v>31000193</v>
      </c>
      <c r="B2277" t="s">
        <v>3670</v>
      </c>
      <c r="C2277" t="s">
        <v>3669</v>
      </c>
      <c r="D2277" t="s">
        <v>3669</v>
      </c>
      <c r="E2277" t="s">
        <v>3670</v>
      </c>
    </row>
    <row r="2278" spans="1:5" x14ac:dyDescent="0.25">
      <c r="A2278">
        <v>31000194</v>
      </c>
      <c r="B2278" t="s">
        <v>3671</v>
      </c>
      <c r="C2278" t="s">
        <v>3671</v>
      </c>
      <c r="D2278" t="s">
        <v>3671</v>
      </c>
      <c r="E2278" t="s">
        <v>3671</v>
      </c>
    </row>
    <row r="2279" spans="1:5" x14ac:dyDescent="0.25">
      <c r="A2279">
        <v>31000195</v>
      </c>
      <c r="B2279" t="s">
        <v>2718</v>
      </c>
      <c r="C2279" t="s">
        <v>2718</v>
      </c>
      <c r="D2279" t="s">
        <v>2718</v>
      </c>
      <c r="E2279" t="s">
        <v>2718</v>
      </c>
    </row>
    <row r="2280" spans="1:5" x14ac:dyDescent="0.25">
      <c r="A2280">
        <v>31000196</v>
      </c>
      <c r="B2280" t="s">
        <v>2719</v>
      </c>
      <c r="C2280" t="s">
        <v>2719</v>
      </c>
      <c r="D2280" t="s">
        <v>2719</v>
      </c>
      <c r="E2280" t="s">
        <v>2719</v>
      </c>
    </row>
    <row r="2281" spans="1:5" x14ac:dyDescent="0.25">
      <c r="A2281">
        <v>31000197</v>
      </c>
      <c r="B2281" t="s">
        <v>2720</v>
      </c>
      <c r="C2281" t="s">
        <v>2720</v>
      </c>
      <c r="D2281" t="s">
        <v>2720</v>
      </c>
      <c r="E2281" t="s">
        <v>2720</v>
      </c>
    </row>
    <row r="2282" spans="1:5" x14ac:dyDescent="0.25">
      <c r="A2282">
        <v>31000198</v>
      </c>
      <c r="B2282" t="s">
        <v>2721</v>
      </c>
      <c r="C2282" t="s">
        <v>2721</v>
      </c>
      <c r="D2282" t="s">
        <v>2721</v>
      </c>
      <c r="E2282" t="s">
        <v>2721</v>
      </c>
    </row>
    <row r="2283" spans="1:5" x14ac:dyDescent="0.25">
      <c r="A2283">
        <v>31000199</v>
      </c>
      <c r="B2283" t="s">
        <v>1587</v>
      </c>
      <c r="C2283" t="s">
        <v>1587</v>
      </c>
      <c r="D2283" t="s">
        <v>1587</v>
      </c>
      <c r="E2283" t="s">
        <v>1587</v>
      </c>
    </row>
    <row r="2284" spans="1:5" x14ac:dyDescent="0.25">
      <c r="A2284">
        <v>31000200</v>
      </c>
      <c r="B2284" t="s">
        <v>2722</v>
      </c>
      <c r="C2284" t="s">
        <v>2722</v>
      </c>
      <c r="D2284" t="s">
        <v>2722</v>
      </c>
      <c r="E2284" t="s">
        <v>2722</v>
      </c>
    </row>
    <row r="2285" spans="1:5" x14ac:dyDescent="0.25">
      <c r="A2285">
        <v>31000201</v>
      </c>
      <c r="B2285" t="s">
        <v>1588</v>
      </c>
      <c r="C2285" t="s">
        <v>1588</v>
      </c>
      <c r="D2285" t="s">
        <v>1588</v>
      </c>
      <c r="E2285" t="s">
        <v>1588</v>
      </c>
    </row>
    <row r="2286" spans="1:5" x14ac:dyDescent="0.25">
      <c r="A2286">
        <v>31000202</v>
      </c>
      <c r="B2286" t="s">
        <v>289</v>
      </c>
      <c r="C2286" t="s">
        <v>289</v>
      </c>
      <c r="D2286" t="s">
        <v>289</v>
      </c>
      <c r="E2286" t="s">
        <v>289</v>
      </c>
    </row>
    <row r="2287" spans="1:5" x14ac:dyDescent="0.25">
      <c r="A2287">
        <v>31000203</v>
      </c>
      <c r="B2287" t="s">
        <v>1589</v>
      </c>
      <c r="C2287" t="s">
        <v>1589</v>
      </c>
      <c r="D2287" t="s">
        <v>1589</v>
      </c>
      <c r="E2287" t="s">
        <v>1589</v>
      </c>
    </row>
    <row r="2288" spans="1:5" x14ac:dyDescent="0.25">
      <c r="A2288">
        <v>31000204</v>
      </c>
      <c r="B2288" t="s">
        <v>3672</v>
      </c>
      <c r="C2288" t="s">
        <v>1590</v>
      </c>
      <c r="D2288" t="s">
        <v>1590</v>
      </c>
      <c r="E2288" t="s">
        <v>3672</v>
      </c>
    </row>
    <row r="2289" spans="1:5" x14ac:dyDescent="0.25">
      <c r="A2289">
        <v>31000205</v>
      </c>
      <c r="B2289" t="s">
        <v>3674</v>
      </c>
      <c r="C2289" t="s">
        <v>3673</v>
      </c>
      <c r="D2289" t="s">
        <v>3673</v>
      </c>
      <c r="E2289" t="s">
        <v>3674</v>
      </c>
    </row>
    <row r="2290" spans="1:5" x14ac:dyDescent="0.25">
      <c r="A2290">
        <v>31000206</v>
      </c>
      <c r="B2290" t="s">
        <v>3675</v>
      </c>
      <c r="C2290" t="s">
        <v>3675</v>
      </c>
      <c r="D2290" t="s">
        <v>3675</v>
      </c>
      <c r="E2290" t="s">
        <v>3675</v>
      </c>
    </row>
    <row r="2291" spans="1:5" x14ac:dyDescent="0.25">
      <c r="A2291">
        <v>31000207</v>
      </c>
      <c r="B2291" t="s">
        <v>3676</v>
      </c>
      <c r="C2291" t="s">
        <v>294</v>
      </c>
      <c r="D2291" t="s">
        <v>294</v>
      </c>
      <c r="E2291" t="s">
        <v>3676</v>
      </c>
    </row>
    <row r="2292" spans="1:5" x14ac:dyDescent="0.25">
      <c r="A2292">
        <v>31000208</v>
      </c>
      <c r="B2292" t="s">
        <v>3678</v>
      </c>
      <c r="C2292" t="s">
        <v>3677</v>
      </c>
      <c r="D2292" t="s">
        <v>3677</v>
      </c>
      <c r="E2292" t="s">
        <v>3678</v>
      </c>
    </row>
    <row r="2293" spans="1:5" x14ac:dyDescent="0.25">
      <c r="A2293">
        <v>31000209</v>
      </c>
      <c r="B2293" t="s">
        <v>3680</v>
      </c>
      <c r="C2293" t="s">
        <v>3679</v>
      </c>
      <c r="D2293" t="s">
        <v>3679</v>
      </c>
      <c r="E2293" t="s">
        <v>3680</v>
      </c>
    </row>
    <row r="2294" spans="1:5" x14ac:dyDescent="0.25">
      <c r="A2294">
        <v>31000210</v>
      </c>
      <c r="B2294" t="s">
        <v>3681</v>
      </c>
      <c r="C2294" t="s">
        <v>3681</v>
      </c>
      <c r="D2294" t="s">
        <v>3681</v>
      </c>
      <c r="E2294" t="s">
        <v>3681</v>
      </c>
    </row>
    <row r="2295" spans="1:5" x14ac:dyDescent="0.25">
      <c r="A2295">
        <v>31000211</v>
      </c>
      <c r="B2295" t="s">
        <v>3682</v>
      </c>
      <c r="C2295" t="s">
        <v>3682</v>
      </c>
      <c r="D2295" t="s">
        <v>3682</v>
      </c>
      <c r="E2295" t="s">
        <v>3682</v>
      </c>
    </row>
    <row r="2296" spans="1:5" x14ac:dyDescent="0.25">
      <c r="A2296">
        <v>31000214</v>
      </c>
      <c r="B2296" t="s">
        <v>3683</v>
      </c>
      <c r="C2296" t="s">
        <v>3683</v>
      </c>
      <c r="D2296" t="s">
        <v>3683</v>
      </c>
      <c r="E2296" t="s">
        <v>3683</v>
      </c>
    </row>
    <row r="2297" spans="1:5" x14ac:dyDescent="0.25">
      <c r="A2297">
        <v>31000216</v>
      </c>
      <c r="B2297" t="s">
        <v>1687</v>
      </c>
      <c r="C2297" t="s">
        <v>3684</v>
      </c>
      <c r="D2297" t="s">
        <v>3684</v>
      </c>
      <c r="E2297" t="s">
        <v>1687</v>
      </c>
    </row>
    <row r="2298" spans="1:5" x14ac:dyDescent="0.25">
      <c r="A2298">
        <v>31000217</v>
      </c>
      <c r="B2298" t="s">
        <v>15437</v>
      </c>
      <c r="C2298" t="s">
        <v>15438</v>
      </c>
      <c r="D2298" t="s">
        <v>15438</v>
      </c>
      <c r="E2298" t="s">
        <v>15437</v>
      </c>
    </row>
    <row r="2299" spans="1:5" x14ac:dyDescent="0.25">
      <c r="A2299">
        <v>31000218</v>
      </c>
      <c r="B2299" t="s">
        <v>3685</v>
      </c>
      <c r="C2299" t="s">
        <v>3685</v>
      </c>
      <c r="D2299" t="s">
        <v>3685</v>
      </c>
      <c r="E2299" t="s">
        <v>3685</v>
      </c>
    </row>
    <row r="2300" spans="1:5" x14ac:dyDescent="0.25">
      <c r="A2300">
        <v>31000221</v>
      </c>
      <c r="B2300" t="s">
        <v>3686</v>
      </c>
      <c r="C2300" t="s">
        <v>3686</v>
      </c>
      <c r="D2300" t="s">
        <v>3686</v>
      </c>
      <c r="E2300" t="s">
        <v>3686</v>
      </c>
    </row>
    <row r="2301" spans="1:5" x14ac:dyDescent="0.25">
      <c r="A2301">
        <v>31000222</v>
      </c>
      <c r="B2301" t="s">
        <v>3688</v>
      </c>
      <c r="C2301" t="s">
        <v>3687</v>
      </c>
      <c r="D2301" t="s">
        <v>3687</v>
      </c>
      <c r="E2301" t="s">
        <v>3688</v>
      </c>
    </row>
    <row r="2302" spans="1:5" x14ac:dyDescent="0.25">
      <c r="A2302">
        <v>31000223</v>
      </c>
      <c r="B2302" t="s">
        <v>3690</v>
      </c>
      <c r="C2302" t="s">
        <v>3689</v>
      </c>
      <c r="D2302" t="s">
        <v>3689</v>
      </c>
      <c r="E2302" t="s">
        <v>3690</v>
      </c>
    </row>
    <row r="2303" spans="1:5" x14ac:dyDescent="0.25">
      <c r="A2303">
        <v>31000224</v>
      </c>
      <c r="B2303" t="s">
        <v>3692</v>
      </c>
      <c r="C2303" t="s">
        <v>3691</v>
      </c>
      <c r="D2303" t="s">
        <v>3691</v>
      </c>
      <c r="E2303" t="s">
        <v>3692</v>
      </c>
    </row>
    <row r="2304" spans="1:5" x14ac:dyDescent="0.25">
      <c r="A2304">
        <v>31000225</v>
      </c>
      <c r="B2304" t="s">
        <v>3694</v>
      </c>
      <c r="C2304" t="s">
        <v>3693</v>
      </c>
      <c r="D2304" t="s">
        <v>3693</v>
      </c>
      <c r="E2304" t="s">
        <v>3694</v>
      </c>
    </row>
    <row r="2305" spans="1:5" x14ac:dyDescent="0.25">
      <c r="A2305">
        <v>31000226</v>
      </c>
      <c r="B2305" t="s">
        <v>3696</v>
      </c>
      <c r="C2305" t="s">
        <v>3695</v>
      </c>
      <c r="D2305" t="s">
        <v>3695</v>
      </c>
      <c r="E2305" t="s">
        <v>3696</v>
      </c>
    </row>
    <row r="2306" spans="1:5" x14ac:dyDescent="0.25">
      <c r="A2306">
        <v>31000227</v>
      </c>
      <c r="B2306" t="s">
        <v>3697</v>
      </c>
      <c r="C2306" t="s">
        <v>3697</v>
      </c>
      <c r="D2306" t="s">
        <v>3697</v>
      </c>
      <c r="E2306" t="s">
        <v>3697</v>
      </c>
    </row>
    <row r="2307" spans="1:5" x14ac:dyDescent="0.25">
      <c r="A2307">
        <v>31000228</v>
      </c>
      <c r="B2307" t="s">
        <v>3699</v>
      </c>
      <c r="C2307" t="s">
        <v>3698</v>
      </c>
      <c r="D2307" t="s">
        <v>3698</v>
      </c>
      <c r="E2307" t="s">
        <v>3699</v>
      </c>
    </row>
    <row r="2308" spans="1:5" x14ac:dyDescent="0.25">
      <c r="A2308">
        <v>31000229</v>
      </c>
      <c r="B2308" t="s">
        <v>3701</v>
      </c>
      <c r="C2308" t="s">
        <v>3700</v>
      </c>
      <c r="D2308" t="s">
        <v>3700</v>
      </c>
      <c r="E2308" t="s">
        <v>3701</v>
      </c>
    </row>
    <row r="2309" spans="1:5" x14ac:dyDescent="0.25">
      <c r="A2309">
        <v>31000230</v>
      </c>
      <c r="B2309" t="s">
        <v>3702</v>
      </c>
      <c r="C2309" t="s">
        <v>3702</v>
      </c>
      <c r="D2309" t="s">
        <v>3702</v>
      </c>
      <c r="E2309" t="s">
        <v>3702</v>
      </c>
    </row>
    <row r="2310" spans="1:5" x14ac:dyDescent="0.25">
      <c r="A2310">
        <v>31000231</v>
      </c>
      <c r="B2310" t="s">
        <v>3703</v>
      </c>
      <c r="C2310" t="s">
        <v>3703</v>
      </c>
      <c r="D2310" t="s">
        <v>3703</v>
      </c>
      <c r="E2310" t="s">
        <v>3703</v>
      </c>
    </row>
    <row r="2311" spans="1:5" x14ac:dyDescent="0.25">
      <c r="A2311">
        <v>31000232</v>
      </c>
      <c r="B2311" t="s">
        <v>3641</v>
      </c>
      <c r="C2311" t="s">
        <v>3641</v>
      </c>
      <c r="D2311" t="s">
        <v>3641</v>
      </c>
      <c r="E2311" t="s">
        <v>3641</v>
      </c>
    </row>
    <row r="2312" spans="1:5" x14ac:dyDescent="0.25">
      <c r="A2312">
        <v>31000233</v>
      </c>
      <c r="B2312" t="s">
        <v>3704</v>
      </c>
      <c r="C2312" t="s">
        <v>3704</v>
      </c>
      <c r="D2312" t="s">
        <v>3704</v>
      </c>
      <c r="E2312" t="s">
        <v>3704</v>
      </c>
    </row>
    <row r="2313" spans="1:5" x14ac:dyDescent="0.25">
      <c r="A2313">
        <v>31000234</v>
      </c>
      <c r="B2313" t="s">
        <v>15439</v>
      </c>
      <c r="C2313" t="s">
        <v>15440</v>
      </c>
      <c r="D2313" t="s">
        <v>15440</v>
      </c>
      <c r="E2313" t="s">
        <v>15439</v>
      </c>
    </row>
    <row r="2314" spans="1:5" x14ac:dyDescent="0.25">
      <c r="A2314">
        <v>31000235</v>
      </c>
      <c r="B2314" t="s">
        <v>15441</v>
      </c>
      <c r="C2314" t="s">
        <v>15441</v>
      </c>
      <c r="D2314" t="s">
        <v>15441</v>
      </c>
      <c r="E2314" t="s">
        <v>15441</v>
      </c>
    </row>
    <row r="2315" spans="1:5" x14ac:dyDescent="0.25">
      <c r="A2315">
        <v>31000236</v>
      </c>
      <c r="B2315" t="s">
        <v>15442</v>
      </c>
      <c r="C2315" t="s">
        <v>15442</v>
      </c>
      <c r="D2315" t="s">
        <v>15442</v>
      </c>
      <c r="E2315" t="s">
        <v>15442</v>
      </c>
    </row>
    <row r="2316" spans="1:5" x14ac:dyDescent="0.25">
      <c r="A2316">
        <v>31000237</v>
      </c>
      <c r="B2316" t="s">
        <v>15443</v>
      </c>
      <c r="C2316" t="s">
        <v>15443</v>
      </c>
      <c r="D2316" t="s">
        <v>15443</v>
      </c>
      <c r="E2316" t="s">
        <v>15443</v>
      </c>
    </row>
    <row r="2317" spans="1:5" x14ac:dyDescent="0.25">
      <c r="A2317">
        <v>31000238</v>
      </c>
      <c r="B2317" t="s">
        <v>15444</v>
      </c>
      <c r="C2317" t="s">
        <v>15444</v>
      </c>
      <c r="D2317" t="s">
        <v>15444</v>
      </c>
      <c r="E2317" t="s">
        <v>15444</v>
      </c>
    </row>
    <row r="2318" spans="1:5" x14ac:dyDescent="0.25">
      <c r="A2318">
        <v>31000239</v>
      </c>
      <c r="B2318" t="s">
        <v>15445</v>
      </c>
      <c r="C2318" t="s">
        <v>15446</v>
      </c>
      <c r="D2318" t="s">
        <v>15446</v>
      </c>
      <c r="E2318" t="s">
        <v>15445</v>
      </c>
    </row>
    <row r="2319" spans="1:5" x14ac:dyDescent="0.25">
      <c r="A2319">
        <v>31000240</v>
      </c>
      <c r="B2319" t="s">
        <v>15447</v>
      </c>
      <c r="C2319" t="s">
        <v>15447</v>
      </c>
      <c r="D2319" t="s">
        <v>15447</v>
      </c>
      <c r="E2319" t="s">
        <v>15447</v>
      </c>
    </row>
    <row r="2320" spans="1:5" x14ac:dyDescent="0.25">
      <c r="A2320">
        <v>31000241</v>
      </c>
      <c r="B2320" t="s">
        <v>15448</v>
      </c>
      <c r="C2320" t="s">
        <v>15448</v>
      </c>
      <c r="D2320" t="s">
        <v>15448</v>
      </c>
      <c r="E2320" t="s">
        <v>15448</v>
      </c>
    </row>
    <row r="2321" spans="1:5" x14ac:dyDescent="0.25">
      <c r="A2321">
        <v>31900001</v>
      </c>
      <c r="B2321" t="s">
        <v>334</v>
      </c>
      <c r="C2321" t="s">
        <v>334</v>
      </c>
      <c r="D2321" t="s">
        <v>334</v>
      </c>
      <c r="E2321" t="s">
        <v>334</v>
      </c>
    </row>
    <row r="2322" spans="1:5" x14ac:dyDescent="0.25">
      <c r="A2322">
        <v>31900002</v>
      </c>
      <c r="B2322" t="s">
        <v>328</v>
      </c>
      <c r="C2322" t="s">
        <v>328</v>
      </c>
      <c r="D2322" t="s">
        <v>328</v>
      </c>
      <c r="E2322" t="s">
        <v>328</v>
      </c>
    </row>
    <row r="2323" spans="1:5" x14ac:dyDescent="0.25">
      <c r="A2323">
        <v>32000001</v>
      </c>
      <c r="B2323" t="s">
        <v>3706</v>
      </c>
      <c r="C2323" t="s">
        <v>3705</v>
      </c>
      <c r="D2323" t="s">
        <v>3705</v>
      </c>
      <c r="E2323" t="s">
        <v>3706</v>
      </c>
    </row>
    <row r="2324" spans="1:5" x14ac:dyDescent="0.25">
      <c r="A2324">
        <v>32000002</v>
      </c>
      <c r="B2324" t="s">
        <v>3706</v>
      </c>
      <c r="C2324" t="s">
        <v>3705</v>
      </c>
      <c r="D2324" t="s">
        <v>3705</v>
      </c>
      <c r="E2324" t="s">
        <v>3706</v>
      </c>
    </row>
    <row r="2325" spans="1:5" x14ac:dyDescent="0.25">
      <c r="A2325">
        <v>32000005</v>
      </c>
      <c r="B2325" t="s">
        <v>3708</v>
      </c>
      <c r="C2325" t="s">
        <v>3707</v>
      </c>
      <c r="D2325" t="s">
        <v>3707</v>
      </c>
      <c r="E2325" t="s">
        <v>3708</v>
      </c>
    </row>
    <row r="2326" spans="1:5" x14ac:dyDescent="0.25">
      <c r="A2326">
        <v>32000006</v>
      </c>
      <c r="B2326" t="s">
        <v>3709</v>
      </c>
      <c r="C2326" t="s">
        <v>3707</v>
      </c>
      <c r="D2326" t="s">
        <v>3707</v>
      </c>
      <c r="E2326" t="s">
        <v>3709</v>
      </c>
    </row>
    <row r="2327" spans="1:5" x14ac:dyDescent="0.25">
      <c r="A2327">
        <v>32000007</v>
      </c>
      <c r="B2327" t="s">
        <v>3710</v>
      </c>
      <c r="C2327" t="s">
        <v>3707</v>
      </c>
      <c r="D2327" t="s">
        <v>3707</v>
      </c>
      <c r="E2327" t="s">
        <v>3710</v>
      </c>
    </row>
    <row r="2328" spans="1:5" x14ac:dyDescent="0.25">
      <c r="A2328">
        <v>32000011</v>
      </c>
      <c r="B2328" t="s">
        <v>3711</v>
      </c>
      <c r="C2328" t="s">
        <v>3575</v>
      </c>
      <c r="D2328" t="s">
        <v>3575</v>
      </c>
      <c r="E2328" t="s">
        <v>3711</v>
      </c>
    </row>
    <row r="2329" spans="1:5" x14ac:dyDescent="0.25">
      <c r="A2329">
        <v>32000012</v>
      </c>
      <c r="B2329" t="s">
        <v>3712</v>
      </c>
      <c r="C2329" t="s">
        <v>3577</v>
      </c>
      <c r="D2329" t="s">
        <v>3577</v>
      </c>
      <c r="E2329" t="s">
        <v>3712</v>
      </c>
    </row>
    <row r="2330" spans="1:5" x14ac:dyDescent="0.25">
      <c r="A2330">
        <v>32000013</v>
      </c>
      <c r="B2330" t="s">
        <v>3713</v>
      </c>
      <c r="C2330" t="s">
        <v>94</v>
      </c>
      <c r="D2330" t="s">
        <v>94</v>
      </c>
      <c r="E2330" t="s">
        <v>3713</v>
      </c>
    </row>
    <row r="2331" spans="1:5" x14ac:dyDescent="0.25">
      <c r="A2331">
        <v>32000014</v>
      </c>
      <c r="B2331" t="s">
        <v>3715</v>
      </c>
      <c r="C2331" t="s">
        <v>3714</v>
      </c>
      <c r="D2331" t="s">
        <v>3714</v>
      </c>
      <c r="E2331" t="s">
        <v>3715</v>
      </c>
    </row>
    <row r="2332" spans="1:5" x14ac:dyDescent="0.25">
      <c r="A2332">
        <v>32000016</v>
      </c>
      <c r="B2332" t="s">
        <v>1695</v>
      </c>
      <c r="C2332" t="s">
        <v>1312</v>
      </c>
      <c r="D2332" t="s">
        <v>1312</v>
      </c>
      <c r="E2332" t="s">
        <v>1695</v>
      </c>
    </row>
    <row r="2333" spans="1:5" x14ac:dyDescent="0.25">
      <c r="A2333">
        <v>32000017</v>
      </c>
      <c r="B2333" t="s">
        <v>3717</v>
      </c>
      <c r="C2333" t="s">
        <v>3716</v>
      </c>
      <c r="D2333" t="s">
        <v>3716</v>
      </c>
      <c r="E2333" t="s">
        <v>3717</v>
      </c>
    </row>
    <row r="2334" spans="1:5" x14ac:dyDescent="0.25">
      <c r="A2334">
        <v>32000018</v>
      </c>
      <c r="B2334" t="s">
        <v>3719</v>
      </c>
      <c r="C2334" t="s">
        <v>3718</v>
      </c>
      <c r="D2334" t="s">
        <v>3718</v>
      </c>
      <c r="E2334" t="s">
        <v>3719</v>
      </c>
    </row>
    <row r="2335" spans="1:5" x14ac:dyDescent="0.25">
      <c r="A2335">
        <v>32000019</v>
      </c>
      <c r="B2335" t="s">
        <v>3721</v>
      </c>
      <c r="C2335" t="s">
        <v>3720</v>
      </c>
      <c r="D2335" t="s">
        <v>3720</v>
      </c>
      <c r="E2335" t="s">
        <v>3721</v>
      </c>
    </row>
    <row r="2336" spans="1:5" x14ac:dyDescent="0.25">
      <c r="A2336">
        <v>32000020</v>
      </c>
      <c r="B2336" t="s">
        <v>3722</v>
      </c>
      <c r="C2336" t="s">
        <v>203</v>
      </c>
      <c r="D2336" t="s">
        <v>203</v>
      </c>
      <c r="E2336" t="s">
        <v>3722</v>
      </c>
    </row>
    <row r="2337" spans="1:5" x14ac:dyDescent="0.25">
      <c r="A2337">
        <v>32000021</v>
      </c>
      <c r="B2337" t="s">
        <v>15449</v>
      </c>
      <c r="C2337" t="s">
        <v>3547</v>
      </c>
      <c r="D2337" t="s">
        <v>3547</v>
      </c>
      <c r="E2337" t="s">
        <v>15449</v>
      </c>
    </row>
    <row r="2338" spans="1:5" x14ac:dyDescent="0.25">
      <c r="A2338">
        <v>32000022</v>
      </c>
      <c r="B2338" t="s">
        <v>3723</v>
      </c>
      <c r="C2338" t="s">
        <v>3549</v>
      </c>
      <c r="D2338" t="s">
        <v>3549</v>
      </c>
      <c r="E2338" t="s">
        <v>3723</v>
      </c>
    </row>
    <row r="2339" spans="1:5" x14ac:dyDescent="0.25">
      <c r="A2339">
        <v>32000023</v>
      </c>
      <c r="B2339" t="s">
        <v>3724</v>
      </c>
      <c r="C2339" t="s">
        <v>3551</v>
      </c>
      <c r="D2339" t="s">
        <v>3551</v>
      </c>
      <c r="E2339" t="s">
        <v>3724</v>
      </c>
    </row>
    <row r="2340" spans="1:5" x14ac:dyDescent="0.25">
      <c r="A2340">
        <v>32000027</v>
      </c>
      <c r="B2340" t="s">
        <v>3725</v>
      </c>
      <c r="C2340" t="s">
        <v>206</v>
      </c>
      <c r="D2340" t="s">
        <v>206</v>
      </c>
      <c r="E2340" t="s">
        <v>3725</v>
      </c>
    </row>
    <row r="2341" spans="1:5" x14ac:dyDescent="0.25">
      <c r="A2341">
        <v>32000028</v>
      </c>
      <c r="B2341" t="s">
        <v>3726</v>
      </c>
      <c r="C2341" t="s">
        <v>185</v>
      </c>
      <c r="D2341" t="s">
        <v>185</v>
      </c>
      <c r="E2341" t="s">
        <v>3726</v>
      </c>
    </row>
    <row r="2342" spans="1:5" x14ac:dyDescent="0.25">
      <c r="A2342">
        <v>32000029</v>
      </c>
      <c r="B2342" t="s">
        <v>3727</v>
      </c>
      <c r="C2342" t="s">
        <v>3555</v>
      </c>
      <c r="D2342" t="s">
        <v>3555</v>
      </c>
      <c r="E2342" t="s">
        <v>3727</v>
      </c>
    </row>
    <row r="2343" spans="1:5" x14ac:dyDescent="0.25">
      <c r="A2343">
        <v>32000030</v>
      </c>
      <c r="B2343" t="s">
        <v>3728</v>
      </c>
      <c r="C2343" t="s">
        <v>3557</v>
      </c>
      <c r="D2343" t="s">
        <v>3557</v>
      </c>
      <c r="E2343" t="s">
        <v>3728</v>
      </c>
    </row>
    <row r="2344" spans="1:5" x14ac:dyDescent="0.25">
      <c r="A2344">
        <v>32000032</v>
      </c>
      <c r="B2344" t="s">
        <v>3730</v>
      </c>
      <c r="C2344" t="s">
        <v>3729</v>
      </c>
      <c r="D2344" t="s">
        <v>3729</v>
      </c>
      <c r="E2344" t="s">
        <v>3730</v>
      </c>
    </row>
    <row r="2345" spans="1:5" x14ac:dyDescent="0.25">
      <c r="A2345">
        <v>32000033</v>
      </c>
      <c r="B2345" t="s">
        <v>3731</v>
      </c>
      <c r="C2345" t="s">
        <v>3561</v>
      </c>
      <c r="D2345" t="s">
        <v>3561</v>
      </c>
      <c r="E2345" t="s">
        <v>3731</v>
      </c>
    </row>
    <row r="2346" spans="1:5" x14ac:dyDescent="0.25">
      <c r="A2346">
        <v>32000034</v>
      </c>
      <c r="B2346" t="s">
        <v>3732</v>
      </c>
      <c r="C2346" t="s">
        <v>3563</v>
      </c>
      <c r="D2346" t="s">
        <v>3563</v>
      </c>
      <c r="E2346" t="s">
        <v>3732</v>
      </c>
    </row>
    <row r="2347" spans="1:5" x14ac:dyDescent="0.25">
      <c r="A2347">
        <v>32000035</v>
      </c>
      <c r="B2347" t="s">
        <v>3733</v>
      </c>
      <c r="C2347" t="s">
        <v>3565</v>
      </c>
      <c r="D2347" t="s">
        <v>3565</v>
      </c>
      <c r="E2347" t="s">
        <v>3733</v>
      </c>
    </row>
    <row r="2348" spans="1:5" x14ac:dyDescent="0.25">
      <c r="A2348">
        <v>32000036</v>
      </c>
      <c r="B2348" t="s">
        <v>3734</v>
      </c>
      <c r="C2348" t="s">
        <v>330</v>
      </c>
      <c r="D2348" t="s">
        <v>330</v>
      </c>
      <c r="E2348" t="s">
        <v>3734</v>
      </c>
    </row>
    <row r="2349" spans="1:5" x14ac:dyDescent="0.25">
      <c r="A2349">
        <v>32000037</v>
      </c>
      <c r="B2349" t="s">
        <v>3735</v>
      </c>
      <c r="C2349" t="s">
        <v>3568</v>
      </c>
      <c r="D2349" t="s">
        <v>3568</v>
      </c>
      <c r="E2349" t="s">
        <v>3735</v>
      </c>
    </row>
    <row r="2350" spans="1:5" x14ac:dyDescent="0.25">
      <c r="A2350">
        <v>32000038</v>
      </c>
      <c r="B2350" t="s">
        <v>3736</v>
      </c>
      <c r="C2350" t="s">
        <v>237</v>
      </c>
      <c r="D2350" t="s">
        <v>237</v>
      </c>
      <c r="E2350" t="s">
        <v>3736</v>
      </c>
    </row>
    <row r="2351" spans="1:5" x14ac:dyDescent="0.25">
      <c r="A2351">
        <v>32000039</v>
      </c>
      <c r="B2351" t="s">
        <v>3737</v>
      </c>
      <c r="C2351" t="s">
        <v>3571</v>
      </c>
      <c r="D2351" t="s">
        <v>3571</v>
      </c>
      <c r="E2351" t="s">
        <v>3737</v>
      </c>
    </row>
    <row r="2352" spans="1:5" x14ac:dyDescent="0.25">
      <c r="A2352">
        <v>32000041</v>
      </c>
      <c r="B2352" t="s">
        <v>3738</v>
      </c>
      <c r="C2352" t="s">
        <v>248</v>
      </c>
      <c r="D2352" t="s">
        <v>248</v>
      </c>
      <c r="E2352" t="s">
        <v>3738</v>
      </c>
    </row>
    <row r="2353" spans="1:5" x14ac:dyDescent="0.25">
      <c r="A2353">
        <v>32000042</v>
      </c>
      <c r="B2353" t="s">
        <v>3739</v>
      </c>
      <c r="C2353" t="s">
        <v>261</v>
      </c>
      <c r="D2353" t="s">
        <v>261</v>
      </c>
      <c r="E2353" t="s">
        <v>3739</v>
      </c>
    </row>
    <row r="2354" spans="1:5" x14ac:dyDescent="0.25">
      <c r="A2354">
        <v>32000049</v>
      </c>
      <c r="B2354" t="s">
        <v>225</v>
      </c>
      <c r="C2354" t="s">
        <v>225</v>
      </c>
      <c r="D2354" t="s">
        <v>225</v>
      </c>
      <c r="E2354" t="s">
        <v>225</v>
      </c>
    </row>
    <row r="2355" spans="1:5" x14ac:dyDescent="0.25">
      <c r="A2355">
        <v>32000050</v>
      </c>
      <c r="B2355" t="s">
        <v>3740</v>
      </c>
      <c r="C2355" t="s">
        <v>3740</v>
      </c>
      <c r="D2355" t="s">
        <v>3740</v>
      </c>
      <c r="E2355" t="s">
        <v>3740</v>
      </c>
    </row>
    <row r="2356" spans="1:5" x14ac:dyDescent="0.25">
      <c r="A2356">
        <v>32000051</v>
      </c>
      <c r="B2356" t="s">
        <v>3741</v>
      </c>
      <c r="C2356" t="s">
        <v>3741</v>
      </c>
      <c r="D2356" t="s">
        <v>3741</v>
      </c>
      <c r="E2356" t="s">
        <v>3741</v>
      </c>
    </row>
    <row r="2357" spans="1:5" x14ac:dyDescent="0.25">
      <c r="A2357">
        <v>32000052</v>
      </c>
      <c r="B2357" t="s">
        <v>3742</v>
      </c>
      <c r="C2357" t="s">
        <v>3742</v>
      </c>
      <c r="D2357" t="s">
        <v>3742</v>
      </c>
      <c r="E2357" t="s">
        <v>3742</v>
      </c>
    </row>
    <row r="2358" spans="1:5" x14ac:dyDescent="0.25">
      <c r="A2358">
        <v>32000053</v>
      </c>
      <c r="B2358" t="s">
        <v>15450</v>
      </c>
      <c r="C2358" t="s">
        <v>15450</v>
      </c>
      <c r="D2358" t="s">
        <v>15450</v>
      </c>
      <c r="E2358" t="s">
        <v>15450</v>
      </c>
    </row>
    <row r="2359" spans="1:5" x14ac:dyDescent="0.25">
      <c r="A2359">
        <v>32000054</v>
      </c>
      <c r="B2359" t="s">
        <v>3743</v>
      </c>
      <c r="C2359" t="s">
        <v>3743</v>
      </c>
      <c r="D2359" t="s">
        <v>3743</v>
      </c>
      <c r="E2359" t="s">
        <v>3743</v>
      </c>
    </row>
    <row r="2360" spans="1:5" x14ac:dyDescent="0.25">
      <c r="A2360">
        <v>32000055</v>
      </c>
      <c r="B2360" t="s">
        <v>3744</v>
      </c>
      <c r="C2360" t="s">
        <v>3744</v>
      </c>
      <c r="D2360" t="s">
        <v>3744</v>
      </c>
      <c r="E2360" t="s">
        <v>3744</v>
      </c>
    </row>
    <row r="2361" spans="1:5" x14ac:dyDescent="0.25">
      <c r="A2361">
        <v>32000056</v>
      </c>
      <c r="B2361" t="s">
        <v>245</v>
      </c>
      <c r="C2361" t="s">
        <v>3745</v>
      </c>
      <c r="D2361" t="s">
        <v>3745</v>
      </c>
      <c r="E2361" t="s">
        <v>245</v>
      </c>
    </row>
    <row r="2362" spans="1:5" x14ac:dyDescent="0.25">
      <c r="A2362">
        <v>32000057</v>
      </c>
      <c r="B2362" t="s">
        <v>3747</v>
      </c>
      <c r="C2362" t="s">
        <v>3746</v>
      </c>
      <c r="D2362" t="s">
        <v>3746</v>
      </c>
      <c r="E2362" t="s">
        <v>3747</v>
      </c>
    </row>
    <row r="2363" spans="1:5" x14ac:dyDescent="0.25">
      <c r="A2363">
        <v>32000058</v>
      </c>
      <c r="B2363" t="s">
        <v>3748</v>
      </c>
      <c r="C2363" t="s">
        <v>3748</v>
      </c>
      <c r="D2363" t="s">
        <v>3748</v>
      </c>
      <c r="E2363" t="s">
        <v>3748</v>
      </c>
    </row>
    <row r="2364" spans="1:5" x14ac:dyDescent="0.25">
      <c r="A2364">
        <v>32000059</v>
      </c>
      <c r="B2364" t="s">
        <v>201</v>
      </c>
      <c r="C2364" t="s">
        <v>201</v>
      </c>
      <c r="D2364" t="s">
        <v>201</v>
      </c>
      <c r="E2364" t="s">
        <v>201</v>
      </c>
    </row>
    <row r="2365" spans="1:5" x14ac:dyDescent="0.25">
      <c r="A2365">
        <v>32000060</v>
      </c>
      <c r="B2365" t="s">
        <v>3749</v>
      </c>
      <c r="C2365" t="s">
        <v>3749</v>
      </c>
      <c r="D2365" t="s">
        <v>3749</v>
      </c>
      <c r="E2365" t="s">
        <v>3749</v>
      </c>
    </row>
    <row r="2366" spans="1:5" x14ac:dyDescent="0.25">
      <c r="A2366">
        <v>32000061</v>
      </c>
      <c r="B2366" t="s">
        <v>3750</v>
      </c>
      <c r="C2366" t="s">
        <v>3750</v>
      </c>
      <c r="D2366" t="s">
        <v>3750</v>
      </c>
      <c r="E2366" t="s">
        <v>3750</v>
      </c>
    </row>
    <row r="2367" spans="1:5" x14ac:dyDescent="0.25">
      <c r="A2367">
        <v>32000064</v>
      </c>
      <c r="B2367" t="s">
        <v>3752</v>
      </c>
      <c r="C2367" t="s">
        <v>3751</v>
      </c>
      <c r="D2367" t="s">
        <v>3751</v>
      </c>
      <c r="E2367" t="s">
        <v>3752</v>
      </c>
    </row>
    <row r="2368" spans="1:5" x14ac:dyDescent="0.25">
      <c r="A2368">
        <v>32000065</v>
      </c>
      <c r="B2368" t="s">
        <v>3753</v>
      </c>
      <c r="C2368" t="s">
        <v>301</v>
      </c>
      <c r="D2368" t="s">
        <v>301</v>
      </c>
      <c r="E2368" t="s">
        <v>3753</v>
      </c>
    </row>
    <row r="2369" spans="1:5" x14ac:dyDescent="0.25">
      <c r="A2369">
        <v>32000066</v>
      </c>
      <c r="B2369" t="s">
        <v>3754</v>
      </c>
      <c r="C2369" t="s">
        <v>250</v>
      </c>
      <c r="D2369" t="s">
        <v>250</v>
      </c>
      <c r="E2369" t="s">
        <v>3754</v>
      </c>
    </row>
    <row r="2370" spans="1:5" x14ac:dyDescent="0.25">
      <c r="A2370">
        <v>32000067</v>
      </c>
      <c r="B2370" t="s">
        <v>15451</v>
      </c>
      <c r="C2370" t="s">
        <v>15451</v>
      </c>
      <c r="D2370" t="s">
        <v>15451</v>
      </c>
      <c r="E2370" t="s">
        <v>15451</v>
      </c>
    </row>
    <row r="2371" spans="1:5" x14ac:dyDescent="0.25">
      <c r="A2371">
        <v>32000068</v>
      </c>
      <c r="B2371" t="s">
        <v>15452</v>
      </c>
      <c r="C2371" t="s">
        <v>15452</v>
      </c>
      <c r="D2371" t="s">
        <v>15452</v>
      </c>
      <c r="E2371" t="s">
        <v>15452</v>
      </c>
    </row>
    <row r="2372" spans="1:5" x14ac:dyDescent="0.25">
      <c r="A2372">
        <v>32000069</v>
      </c>
      <c r="B2372" t="s">
        <v>15453</v>
      </c>
      <c r="C2372" t="s">
        <v>15453</v>
      </c>
      <c r="D2372" t="s">
        <v>15453</v>
      </c>
      <c r="E2372" t="s">
        <v>15453</v>
      </c>
    </row>
    <row r="2373" spans="1:5" x14ac:dyDescent="0.25">
      <c r="A2373">
        <v>32000070</v>
      </c>
      <c r="B2373" t="s">
        <v>15454</v>
      </c>
      <c r="C2373" t="s">
        <v>15454</v>
      </c>
      <c r="D2373" t="s">
        <v>15454</v>
      </c>
      <c r="E2373" t="s">
        <v>15454</v>
      </c>
    </row>
    <row r="2374" spans="1:5" x14ac:dyDescent="0.25">
      <c r="A2374">
        <v>32000071</v>
      </c>
      <c r="B2374" t="s">
        <v>3755</v>
      </c>
      <c r="C2374" t="s">
        <v>3755</v>
      </c>
      <c r="D2374" t="s">
        <v>3755</v>
      </c>
      <c r="E2374" t="s">
        <v>3755</v>
      </c>
    </row>
    <row r="2375" spans="1:5" x14ac:dyDescent="0.25">
      <c r="A2375">
        <v>32000072</v>
      </c>
      <c r="B2375" t="s">
        <v>3757</v>
      </c>
      <c r="C2375" t="s">
        <v>3756</v>
      </c>
      <c r="D2375" t="s">
        <v>3756</v>
      </c>
      <c r="E2375" t="s">
        <v>3757</v>
      </c>
    </row>
    <row r="2376" spans="1:5" x14ac:dyDescent="0.25">
      <c r="A2376">
        <v>32000073</v>
      </c>
      <c r="B2376" t="s">
        <v>260</v>
      </c>
      <c r="C2376" t="s">
        <v>260</v>
      </c>
      <c r="D2376" t="s">
        <v>260</v>
      </c>
      <c r="E2376" t="s">
        <v>260</v>
      </c>
    </row>
    <row r="2377" spans="1:5" x14ac:dyDescent="0.25">
      <c r="A2377">
        <v>32000074</v>
      </c>
      <c r="B2377" t="s">
        <v>272</v>
      </c>
      <c r="C2377" t="s">
        <v>272</v>
      </c>
      <c r="D2377" t="s">
        <v>272</v>
      </c>
      <c r="E2377" t="s">
        <v>272</v>
      </c>
    </row>
    <row r="2378" spans="1:5" x14ac:dyDescent="0.25">
      <c r="A2378">
        <v>32000075</v>
      </c>
      <c r="B2378" t="s">
        <v>3758</v>
      </c>
      <c r="C2378" t="s">
        <v>3758</v>
      </c>
      <c r="D2378" t="s">
        <v>3758</v>
      </c>
      <c r="E2378" t="s">
        <v>3758</v>
      </c>
    </row>
    <row r="2379" spans="1:5" x14ac:dyDescent="0.25">
      <c r="A2379">
        <v>32000076</v>
      </c>
      <c r="B2379" t="s">
        <v>3759</v>
      </c>
      <c r="C2379" t="s">
        <v>3759</v>
      </c>
      <c r="D2379" t="s">
        <v>3759</v>
      </c>
      <c r="E2379" t="s">
        <v>3759</v>
      </c>
    </row>
    <row r="2380" spans="1:5" x14ac:dyDescent="0.25">
      <c r="A2380">
        <v>32000077</v>
      </c>
      <c r="B2380" t="s">
        <v>3761</v>
      </c>
      <c r="C2380" t="s">
        <v>3760</v>
      </c>
      <c r="D2380" t="s">
        <v>3760</v>
      </c>
      <c r="E2380" t="s">
        <v>3761</v>
      </c>
    </row>
    <row r="2381" spans="1:5" x14ac:dyDescent="0.25">
      <c r="A2381">
        <v>32000078</v>
      </c>
      <c r="B2381" t="s">
        <v>3763</v>
      </c>
      <c r="C2381" t="s">
        <v>3762</v>
      </c>
      <c r="D2381" t="s">
        <v>3762</v>
      </c>
      <c r="E2381" t="s">
        <v>3763</v>
      </c>
    </row>
    <row r="2382" spans="1:5" x14ac:dyDescent="0.25">
      <c r="A2382">
        <v>32000079</v>
      </c>
      <c r="B2382" t="s">
        <v>3765</v>
      </c>
      <c r="C2382" t="s">
        <v>3764</v>
      </c>
      <c r="D2382" t="s">
        <v>3764</v>
      </c>
      <c r="E2382" t="s">
        <v>3765</v>
      </c>
    </row>
    <row r="2383" spans="1:5" x14ac:dyDescent="0.25">
      <c r="A2383">
        <v>32000081</v>
      </c>
      <c r="B2383" t="s">
        <v>3767</v>
      </c>
      <c r="C2383" t="s">
        <v>3766</v>
      </c>
      <c r="D2383" t="s">
        <v>3766</v>
      </c>
      <c r="E2383" t="s">
        <v>3767</v>
      </c>
    </row>
    <row r="2384" spans="1:5" x14ac:dyDescent="0.25">
      <c r="A2384">
        <v>32000082</v>
      </c>
      <c r="B2384" t="s">
        <v>3769</v>
      </c>
      <c r="C2384" t="s">
        <v>3768</v>
      </c>
      <c r="D2384" t="s">
        <v>3768</v>
      </c>
      <c r="E2384" t="s">
        <v>3769</v>
      </c>
    </row>
    <row r="2385" spans="1:5" x14ac:dyDescent="0.25">
      <c r="A2385">
        <v>32000083</v>
      </c>
      <c r="B2385" t="s">
        <v>3770</v>
      </c>
      <c r="C2385" t="s">
        <v>3770</v>
      </c>
      <c r="D2385" t="s">
        <v>3770</v>
      </c>
      <c r="E2385" t="s">
        <v>3770</v>
      </c>
    </row>
    <row r="2386" spans="1:5" x14ac:dyDescent="0.25">
      <c r="A2386">
        <v>32000084</v>
      </c>
      <c r="B2386" t="s">
        <v>3771</v>
      </c>
      <c r="C2386" t="s">
        <v>3771</v>
      </c>
      <c r="D2386" t="s">
        <v>3771</v>
      </c>
      <c r="E2386" t="s">
        <v>3771</v>
      </c>
    </row>
    <row r="2387" spans="1:5" x14ac:dyDescent="0.25">
      <c r="A2387">
        <v>32000085</v>
      </c>
      <c r="B2387" t="s">
        <v>3772</v>
      </c>
      <c r="C2387" t="s">
        <v>3772</v>
      </c>
      <c r="D2387" t="s">
        <v>3772</v>
      </c>
      <c r="E2387" t="s">
        <v>3772</v>
      </c>
    </row>
    <row r="2388" spans="1:5" x14ac:dyDescent="0.25">
      <c r="A2388">
        <v>32000086</v>
      </c>
      <c r="B2388" t="s">
        <v>3773</v>
      </c>
      <c r="C2388" t="s">
        <v>3773</v>
      </c>
      <c r="D2388" t="s">
        <v>3773</v>
      </c>
      <c r="E2388" t="s">
        <v>3773</v>
      </c>
    </row>
    <row r="2389" spans="1:5" x14ac:dyDescent="0.25">
      <c r="A2389">
        <v>32000087</v>
      </c>
      <c r="B2389" t="s">
        <v>3774</v>
      </c>
      <c r="C2389" t="s">
        <v>3774</v>
      </c>
      <c r="D2389" t="s">
        <v>3774</v>
      </c>
      <c r="E2389" t="s">
        <v>3774</v>
      </c>
    </row>
    <row r="2390" spans="1:5" x14ac:dyDescent="0.25">
      <c r="A2390">
        <v>32000088</v>
      </c>
      <c r="B2390" t="s">
        <v>3775</v>
      </c>
      <c r="C2390" t="s">
        <v>3775</v>
      </c>
      <c r="D2390" t="s">
        <v>3775</v>
      </c>
      <c r="E2390" t="s">
        <v>3775</v>
      </c>
    </row>
    <row r="2391" spans="1:5" x14ac:dyDescent="0.25">
      <c r="A2391">
        <v>32000089</v>
      </c>
      <c r="B2391" t="s">
        <v>3776</v>
      </c>
      <c r="C2391" t="s">
        <v>3776</v>
      </c>
      <c r="D2391" t="s">
        <v>3776</v>
      </c>
      <c r="E2391" t="s">
        <v>3776</v>
      </c>
    </row>
    <row r="2392" spans="1:5" x14ac:dyDescent="0.25">
      <c r="A2392">
        <v>32000090</v>
      </c>
      <c r="B2392" t="s">
        <v>3777</v>
      </c>
      <c r="C2392" t="s">
        <v>3777</v>
      </c>
      <c r="D2392" t="s">
        <v>3777</v>
      </c>
      <c r="E2392" t="s">
        <v>3777</v>
      </c>
    </row>
    <row r="2393" spans="1:5" x14ac:dyDescent="0.25">
      <c r="A2393">
        <v>32000091</v>
      </c>
      <c r="B2393" t="s">
        <v>260</v>
      </c>
      <c r="C2393" t="s">
        <v>260</v>
      </c>
      <c r="D2393" t="s">
        <v>260</v>
      </c>
      <c r="E2393" t="s">
        <v>260</v>
      </c>
    </row>
    <row r="2394" spans="1:5" x14ac:dyDescent="0.25">
      <c r="A2394">
        <v>32000092</v>
      </c>
      <c r="B2394" t="s">
        <v>272</v>
      </c>
      <c r="C2394" t="s">
        <v>272</v>
      </c>
      <c r="D2394" t="s">
        <v>272</v>
      </c>
      <c r="E2394" t="s">
        <v>272</v>
      </c>
    </row>
    <row r="2395" spans="1:5" x14ac:dyDescent="0.25">
      <c r="A2395">
        <v>32000093</v>
      </c>
      <c r="B2395" t="s">
        <v>3758</v>
      </c>
      <c r="C2395" t="s">
        <v>3758</v>
      </c>
      <c r="D2395" t="s">
        <v>3758</v>
      </c>
      <c r="E2395" t="s">
        <v>3758</v>
      </c>
    </row>
    <row r="2396" spans="1:5" x14ac:dyDescent="0.25">
      <c r="A2396">
        <v>32000094</v>
      </c>
      <c r="B2396" t="s">
        <v>3759</v>
      </c>
      <c r="C2396" t="s">
        <v>3759</v>
      </c>
      <c r="D2396" t="s">
        <v>3759</v>
      </c>
      <c r="E2396" t="s">
        <v>3759</v>
      </c>
    </row>
    <row r="2397" spans="1:5" x14ac:dyDescent="0.25">
      <c r="A2397">
        <v>32000095</v>
      </c>
      <c r="B2397" t="s">
        <v>3761</v>
      </c>
      <c r="C2397" t="s">
        <v>3760</v>
      </c>
      <c r="D2397" t="s">
        <v>3760</v>
      </c>
      <c r="E2397" t="s">
        <v>3761</v>
      </c>
    </row>
    <row r="2398" spans="1:5" x14ac:dyDescent="0.25">
      <c r="A2398">
        <v>32000096</v>
      </c>
      <c r="B2398" t="s">
        <v>3763</v>
      </c>
      <c r="C2398" t="s">
        <v>3762</v>
      </c>
      <c r="D2398" t="s">
        <v>3762</v>
      </c>
      <c r="E2398" t="s">
        <v>3763</v>
      </c>
    </row>
    <row r="2399" spans="1:5" x14ac:dyDescent="0.25">
      <c r="A2399">
        <v>32000097</v>
      </c>
      <c r="B2399" t="s">
        <v>3765</v>
      </c>
      <c r="C2399" t="s">
        <v>3764</v>
      </c>
      <c r="D2399" t="s">
        <v>3764</v>
      </c>
      <c r="E2399" t="s">
        <v>3765</v>
      </c>
    </row>
    <row r="2400" spans="1:5" x14ac:dyDescent="0.25">
      <c r="A2400">
        <v>32000098</v>
      </c>
      <c r="B2400" t="s">
        <v>3778</v>
      </c>
      <c r="C2400" t="s">
        <v>3778</v>
      </c>
      <c r="D2400" t="s">
        <v>3778</v>
      </c>
      <c r="E2400" t="s">
        <v>3778</v>
      </c>
    </row>
    <row r="2401" spans="1:5" x14ac:dyDescent="0.25">
      <c r="A2401">
        <v>32000099</v>
      </c>
      <c r="B2401" t="s">
        <v>3779</v>
      </c>
      <c r="C2401" t="s">
        <v>3779</v>
      </c>
      <c r="D2401" t="s">
        <v>3779</v>
      </c>
      <c r="E2401" t="s">
        <v>3779</v>
      </c>
    </row>
    <row r="2402" spans="1:5" x14ac:dyDescent="0.25">
      <c r="A2402">
        <v>32000100</v>
      </c>
      <c r="B2402" t="s">
        <v>3780</v>
      </c>
      <c r="C2402" t="s">
        <v>3780</v>
      </c>
      <c r="D2402" t="s">
        <v>3780</v>
      </c>
      <c r="E2402" t="s">
        <v>3780</v>
      </c>
    </row>
    <row r="2403" spans="1:5" x14ac:dyDescent="0.25">
      <c r="A2403">
        <v>32000101</v>
      </c>
      <c r="B2403" t="s">
        <v>3781</v>
      </c>
      <c r="C2403" t="s">
        <v>3781</v>
      </c>
      <c r="D2403" t="s">
        <v>3781</v>
      </c>
      <c r="E2403" t="s">
        <v>3781</v>
      </c>
    </row>
    <row r="2404" spans="1:5" x14ac:dyDescent="0.25">
      <c r="A2404">
        <v>32000102</v>
      </c>
      <c r="B2404" t="s">
        <v>3783</v>
      </c>
      <c r="C2404" t="s">
        <v>3782</v>
      </c>
      <c r="D2404" t="s">
        <v>3782</v>
      </c>
      <c r="E2404" t="s">
        <v>3783</v>
      </c>
    </row>
    <row r="2405" spans="1:5" x14ac:dyDescent="0.25">
      <c r="A2405">
        <v>32000103</v>
      </c>
      <c r="B2405" t="s">
        <v>3784</v>
      </c>
      <c r="C2405" t="s">
        <v>3784</v>
      </c>
      <c r="D2405" t="s">
        <v>3784</v>
      </c>
      <c r="E2405" t="s">
        <v>3784</v>
      </c>
    </row>
    <row r="2406" spans="1:5" x14ac:dyDescent="0.25">
      <c r="A2406">
        <v>32000104</v>
      </c>
      <c r="B2406" t="s">
        <v>3785</v>
      </c>
      <c r="C2406" t="s">
        <v>3785</v>
      </c>
      <c r="D2406" t="s">
        <v>3785</v>
      </c>
      <c r="E2406" t="s">
        <v>3785</v>
      </c>
    </row>
    <row r="2407" spans="1:5" x14ac:dyDescent="0.25">
      <c r="A2407">
        <v>32000105</v>
      </c>
      <c r="B2407" t="s">
        <v>3786</v>
      </c>
      <c r="C2407" t="s">
        <v>3786</v>
      </c>
      <c r="D2407" t="s">
        <v>3786</v>
      </c>
      <c r="E2407" t="s">
        <v>3786</v>
      </c>
    </row>
    <row r="2408" spans="1:5" x14ac:dyDescent="0.25">
      <c r="A2408">
        <v>32000106</v>
      </c>
      <c r="B2408" t="s">
        <v>3787</v>
      </c>
      <c r="C2408" t="s">
        <v>224</v>
      </c>
      <c r="D2408" t="s">
        <v>224</v>
      </c>
      <c r="E2408" t="s">
        <v>3787</v>
      </c>
    </row>
    <row r="2409" spans="1:5" x14ac:dyDescent="0.25">
      <c r="A2409">
        <v>32000107</v>
      </c>
      <c r="B2409" t="s">
        <v>3788</v>
      </c>
      <c r="C2409" t="s">
        <v>285</v>
      </c>
      <c r="D2409" t="s">
        <v>285</v>
      </c>
      <c r="E2409" t="s">
        <v>3788</v>
      </c>
    </row>
    <row r="2410" spans="1:5" x14ac:dyDescent="0.25">
      <c r="A2410">
        <v>32000108</v>
      </c>
      <c r="B2410" t="s">
        <v>3789</v>
      </c>
      <c r="C2410" t="s">
        <v>3789</v>
      </c>
      <c r="D2410" t="s">
        <v>3789</v>
      </c>
      <c r="E2410" t="s">
        <v>3789</v>
      </c>
    </row>
    <row r="2411" spans="1:5" x14ac:dyDescent="0.25">
      <c r="A2411">
        <v>32000109</v>
      </c>
      <c r="B2411" t="s">
        <v>3790</v>
      </c>
      <c r="C2411" t="s">
        <v>3790</v>
      </c>
      <c r="D2411" t="s">
        <v>3790</v>
      </c>
      <c r="E2411" t="s">
        <v>3790</v>
      </c>
    </row>
    <row r="2412" spans="1:5" x14ac:dyDescent="0.25">
      <c r="A2412">
        <v>32000110</v>
      </c>
      <c r="B2412" t="s">
        <v>3791</v>
      </c>
      <c r="C2412" t="s">
        <v>3791</v>
      </c>
      <c r="D2412" t="s">
        <v>3791</v>
      </c>
      <c r="E2412" t="s">
        <v>3791</v>
      </c>
    </row>
    <row r="2413" spans="1:5" x14ac:dyDescent="0.25">
      <c r="A2413">
        <v>32100011</v>
      </c>
      <c r="B2413" t="s">
        <v>3793</v>
      </c>
      <c r="C2413" t="s">
        <v>3792</v>
      </c>
      <c r="D2413" t="s">
        <v>3792</v>
      </c>
      <c r="E2413" t="s">
        <v>3793</v>
      </c>
    </row>
    <row r="2414" spans="1:5" x14ac:dyDescent="0.25">
      <c r="A2414">
        <v>32100013</v>
      </c>
      <c r="B2414" t="s">
        <v>3795</v>
      </c>
      <c r="C2414" t="s">
        <v>3794</v>
      </c>
      <c r="D2414" t="s">
        <v>3794</v>
      </c>
      <c r="E2414" t="s">
        <v>3795</v>
      </c>
    </row>
    <row r="2415" spans="1:5" x14ac:dyDescent="0.25">
      <c r="A2415">
        <v>32100020</v>
      </c>
      <c r="B2415" t="s">
        <v>3797</v>
      </c>
      <c r="C2415" t="s">
        <v>3796</v>
      </c>
      <c r="D2415" t="s">
        <v>3796</v>
      </c>
      <c r="E2415" t="s">
        <v>3797</v>
      </c>
    </row>
    <row r="2416" spans="1:5" x14ac:dyDescent="0.25">
      <c r="A2416">
        <v>32100021</v>
      </c>
      <c r="B2416" t="s">
        <v>15455</v>
      </c>
      <c r="C2416" t="s">
        <v>15456</v>
      </c>
      <c r="D2416" t="s">
        <v>15456</v>
      </c>
      <c r="E2416" t="s">
        <v>15455</v>
      </c>
    </row>
    <row r="2417" spans="1:5" x14ac:dyDescent="0.25">
      <c r="A2417">
        <v>32100022</v>
      </c>
      <c r="B2417" t="s">
        <v>3798</v>
      </c>
      <c r="C2417" t="s">
        <v>3798</v>
      </c>
      <c r="D2417" t="s">
        <v>3798</v>
      </c>
      <c r="E2417" t="s">
        <v>3798</v>
      </c>
    </row>
    <row r="2418" spans="1:5" x14ac:dyDescent="0.25">
      <c r="A2418">
        <v>32100028</v>
      </c>
      <c r="B2418" t="s">
        <v>3799</v>
      </c>
      <c r="C2418" t="s">
        <v>3799</v>
      </c>
      <c r="D2418" t="s">
        <v>3799</v>
      </c>
      <c r="E2418" t="s">
        <v>3799</v>
      </c>
    </row>
    <row r="2419" spans="1:5" x14ac:dyDescent="0.25">
      <c r="A2419">
        <v>32100029</v>
      </c>
      <c r="B2419" t="s">
        <v>3800</v>
      </c>
      <c r="C2419" t="s">
        <v>3800</v>
      </c>
      <c r="D2419" t="s">
        <v>3800</v>
      </c>
      <c r="E2419" t="s">
        <v>3800</v>
      </c>
    </row>
    <row r="2420" spans="1:5" x14ac:dyDescent="0.25">
      <c r="A2420">
        <v>32100033</v>
      </c>
      <c r="B2420" t="s">
        <v>3802</v>
      </c>
      <c r="C2420" t="s">
        <v>3801</v>
      </c>
      <c r="D2420" t="s">
        <v>3801</v>
      </c>
      <c r="E2420" t="s">
        <v>3802</v>
      </c>
    </row>
    <row r="2421" spans="1:5" x14ac:dyDescent="0.25">
      <c r="A2421">
        <v>32100034</v>
      </c>
      <c r="B2421" t="s">
        <v>3804</v>
      </c>
      <c r="C2421" t="s">
        <v>3803</v>
      </c>
      <c r="D2421" t="s">
        <v>3803</v>
      </c>
      <c r="E2421" t="s">
        <v>3804</v>
      </c>
    </row>
    <row r="2422" spans="1:5" x14ac:dyDescent="0.25">
      <c r="A2422">
        <v>32100035</v>
      </c>
      <c r="B2422" t="s">
        <v>3806</v>
      </c>
      <c r="C2422" t="s">
        <v>3805</v>
      </c>
      <c r="D2422" t="s">
        <v>3805</v>
      </c>
      <c r="E2422" t="s">
        <v>3806</v>
      </c>
    </row>
    <row r="2423" spans="1:5" x14ac:dyDescent="0.25">
      <c r="A2423">
        <v>32100036</v>
      </c>
      <c r="B2423" t="s">
        <v>3807</v>
      </c>
      <c r="C2423" t="s">
        <v>3807</v>
      </c>
      <c r="D2423" t="s">
        <v>3807</v>
      </c>
      <c r="E2423" t="s">
        <v>3807</v>
      </c>
    </row>
    <row r="2424" spans="1:5" x14ac:dyDescent="0.25">
      <c r="A2424">
        <v>32100037</v>
      </c>
      <c r="B2424" t="s">
        <v>3808</v>
      </c>
      <c r="C2424" t="s">
        <v>3808</v>
      </c>
      <c r="D2424" t="s">
        <v>3808</v>
      </c>
      <c r="E2424" t="s">
        <v>3808</v>
      </c>
    </row>
    <row r="2425" spans="1:5" x14ac:dyDescent="0.25">
      <c r="A2425">
        <v>32100038</v>
      </c>
      <c r="B2425" t="s">
        <v>3810</v>
      </c>
      <c r="C2425" t="s">
        <v>3809</v>
      </c>
      <c r="D2425" t="s">
        <v>3809</v>
      </c>
      <c r="E2425" t="s">
        <v>3810</v>
      </c>
    </row>
    <row r="2426" spans="1:5" x14ac:dyDescent="0.25">
      <c r="A2426">
        <v>32100039</v>
      </c>
      <c r="B2426" t="s">
        <v>3812</v>
      </c>
      <c r="C2426" t="s">
        <v>3811</v>
      </c>
      <c r="D2426" t="s">
        <v>3811</v>
      </c>
      <c r="E2426" t="s">
        <v>3812</v>
      </c>
    </row>
    <row r="2427" spans="1:5" x14ac:dyDescent="0.25">
      <c r="A2427">
        <v>32100041</v>
      </c>
      <c r="B2427" t="s">
        <v>3814</v>
      </c>
      <c r="C2427" t="s">
        <v>3813</v>
      </c>
      <c r="D2427" t="s">
        <v>3813</v>
      </c>
      <c r="E2427" t="s">
        <v>3814</v>
      </c>
    </row>
    <row r="2428" spans="1:5" x14ac:dyDescent="0.25">
      <c r="A2428">
        <v>32100042</v>
      </c>
      <c r="B2428" t="s">
        <v>3815</v>
      </c>
      <c r="C2428" t="s">
        <v>3815</v>
      </c>
      <c r="D2428" t="s">
        <v>3815</v>
      </c>
      <c r="E2428" t="s">
        <v>3815</v>
      </c>
    </row>
    <row r="2429" spans="1:5" x14ac:dyDescent="0.25">
      <c r="A2429">
        <v>32100053</v>
      </c>
      <c r="B2429" t="s">
        <v>3817</v>
      </c>
      <c r="C2429" t="s">
        <v>3816</v>
      </c>
      <c r="D2429" t="s">
        <v>3816</v>
      </c>
      <c r="E2429" t="s">
        <v>3817</v>
      </c>
    </row>
    <row r="2430" spans="1:5" x14ac:dyDescent="0.25">
      <c r="A2430">
        <v>32100064</v>
      </c>
      <c r="B2430" t="s">
        <v>3819</v>
      </c>
      <c r="C2430" t="s">
        <v>3818</v>
      </c>
      <c r="D2430" t="s">
        <v>3818</v>
      </c>
      <c r="E2430" t="s">
        <v>3819</v>
      </c>
    </row>
    <row r="2431" spans="1:5" x14ac:dyDescent="0.25">
      <c r="A2431">
        <v>32100081</v>
      </c>
      <c r="B2431" t="s">
        <v>3821</v>
      </c>
      <c r="C2431" t="s">
        <v>3820</v>
      </c>
      <c r="D2431" t="s">
        <v>3820</v>
      </c>
      <c r="E2431" t="s">
        <v>3821</v>
      </c>
    </row>
    <row r="2432" spans="1:5" x14ac:dyDescent="0.25">
      <c r="A2432">
        <v>32100091</v>
      </c>
      <c r="B2432" t="s">
        <v>3823</v>
      </c>
      <c r="C2432" t="s">
        <v>3822</v>
      </c>
      <c r="D2432" t="s">
        <v>3822</v>
      </c>
      <c r="E2432" t="s">
        <v>3823</v>
      </c>
    </row>
    <row r="2433" spans="1:5" x14ac:dyDescent="0.25">
      <c r="A2433">
        <v>32100092</v>
      </c>
      <c r="B2433" t="s">
        <v>3825</v>
      </c>
      <c r="C2433" t="s">
        <v>3824</v>
      </c>
      <c r="D2433" t="s">
        <v>3824</v>
      </c>
      <c r="E2433" t="s">
        <v>3825</v>
      </c>
    </row>
    <row r="2434" spans="1:5" x14ac:dyDescent="0.25">
      <c r="A2434">
        <v>32100095</v>
      </c>
      <c r="B2434" t="s">
        <v>3827</v>
      </c>
      <c r="C2434" t="s">
        <v>3826</v>
      </c>
      <c r="D2434" t="s">
        <v>3826</v>
      </c>
      <c r="E2434" t="s">
        <v>3827</v>
      </c>
    </row>
    <row r="2435" spans="1:5" x14ac:dyDescent="0.25">
      <c r="A2435">
        <v>32100096</v>
      </c>
      <c r="B2435" t="s">
        <v>3828</v>
      </c>
      <c r="C2435" t="s">
        <v>3828</v>
      </c>
      <c r="D2435" t="s">
        <v>3828</v>
      </c>
      <c r="E2435" t="s">
        <v>3828</v>
      </c>
    </row>
    <row r="2436" spans="1:5" x14ac:dyDescent="0.25">
      <c r="A2436">
        <v>32100099</v>
      </c>
      <c r="B2436" t="s">
        <v>3829</v>
      </c>
      <c r="C2436" t="s">
        <v>3829</v>
      </c>
      <c r="D2436" t="s">
        <v>3829</v>
      </c>
      <c r="E2436" t="s">
        <v>3829</v>
      </c>
    </row>
    <row r="2437" spans="1:5" x14ac:dyDescent="0.25">
      <c r="A2437">
        <v>32100100</v>
      </c>
      <c r="B2437" t="s">
        <v>3831</v>
      </c>
      <c r="C2437" t="s">
        <v>3830</v>
      </c>
      <c r="D2437" t="s">
        <v>3830</v>
      </c>
      <c r="E2437" t="s">
        <v>3831</v>
      </c>
    </row>
    <row r="2438" spans="1:5" x14ac:dyDescent="0.25">
      <c r="A2438">
        <v>32100101</v>
      </c>
      <c r="B2438" t="s">
        <v>3833</v>
      </c>
      <c r="C2438" t="s">
        <v>3832</v>
      </c>
      <c r="D2438" t="s">
        <v>3832</v>
      </c>
      <c r="E2438" t="s">
        <v>3833</v>
      </c>
    </row>
    <row r="2439" spans="1:5" x14ac:dyDescent="0.25">
      <c r="A2439">
        <v>32100102</v>
      </c>
      <c r="B2439" t="s">
        <v>3835</v>
      </c>
      <c r="C2439" t="s">
        <v>3834</v>
      </c>
      <c r="D2439" t="s">
        <v>3834</v>
      </c>
      <c r="E2439" t="s">
        <v>3835</v>
      </c>
    </row>
    <row r="2440" spans="1:5" x14ac:dyDescent="0.25">
      <c r="A2440">
        <v>32100103</v>
      </c>
      <c r="B2440" t="s">
        <v>3837</v>
      </c>
      <c r="C2440" t="s">
        <v>3836</v>
      </c>
      <c r="D2440" t="s">
        <v>3836</v>
      </c>
      <c r="E2440" t="s">
        <v>3837</v>
      </c>
    </row>
    <row r="2441" spans="1:5" x14ac:dyDescent="0.25">
      <c r="A2441">
        <v>32100108</v>
      </c>
      <c r="B2441" t="s">
        <v>3838</v>
      </c>
      <c r="C2441" t="s">
        <v>196</v>
      </c>
      <c r="D2441" t="s">
        <v>196</v>
      </c>
      <c r="E2441" t="s">
        <v>3838</v>
      </c>
    </row>
    <row r="2442" spans="1:5" x14ac:dyDescent="0.25">
      <c r="A2442">
        <v>32200029</v>
      </c>
      <c r="B2442" t="s">
        <v>3840</v>
      </c>
      <c r="C2442" t="s">
        <v>3839</v>
      </c>
      <c r="D2442" t="s">
        <v>3839</v>
      </c>
      <c r="E2442" t="s">
        <v>3840</v>
      </c>
    </row>
    <row r="2443" spans="1:5" x14ac:dyDescent="0.25">
      <c r="A2443">
        <v>35000010</v>
      </c>
      <c r="B2443" t="s">
        <v>3842</v>
      </c>
      <c r="C2443" t="s">
        <v>3841</v>
      </c>
      <c r="D2443" t="s">
        <v>3841</v>
      </c>
      <c r="E2443" t="s">
        <v>3842</v>
      </c>
    </row>
    <row r="2444" spans="1:5" x14ac:dyDescent="0.25">
      <c r="A2444">
        <v>35000015</v>
      </c>
      <c r="B2444" t="s">
        <v>3844</v>
      </c>
      <c r="C2444" t="s">
        <v>3843</v>
      </c>
      <c r="D2444" t="s">
        <v>3843</v>
      </c>
      <c r="E2444" t="s">
        <v>3844</v>
      </c>
    </row>
    <row r="2445" spans="1:5" x14ac:dyDescent="0.25">
      <c r="A2445">
        <v>35000027</v>
      </c>
      <c r="B2445" t="s">
        <v>3846</v>
      </c>
      <c r="C2445" t="s">
        <v>3845</v>
      </c>
      <c r="D2445" t="s">
        <v>3845</v>
      </c>
      <c r="E2445" t="s">
        <v>3846</v>
      </c>
    </row>
    <row r="2446" spans="1:5" x14ac:dyDescent="0.25">
      <c r="A2446">
        <v>35000031</v>
      </c>
      <c r="B2446" t="s">
        <v>3848</v>
      </c>
      <c r="C2446" t="s">
        <v>3847</v>
      </c>
      <c r="D2446" t="s">
        <v>3847</v>
      </c>
      <c r="E2446" t="s">
        <v>3848</v>
      </c>
    </row>
    <row r="2447" spans="1:5" x14ac:dyDescent="0.25">
      <c r="A2447">
        <v>35000038</v>
      </c>
      <c r="B2447" t="s">
        <v>3850</v>
      </c>
      <c r="C2447" t="s">
        <v>3849</v>
      </c>
      <c r="D2447" t="s">
        <v>3849</v>
      </c>
      <c r="E2447" t="s">
        <v>3850</v>
      </c>
    </row>
    <row r="2448" spans="1:5" x14ac:dyDescent="0.25">
      <c r="A2448">
        <v>35000040</v>
      </c>
      <c r="B2448" t="s">
        <v>3851</v>
      </c>
      <c r="C2448" t="s">
        <v>3851</v>
      </c>
      <c r="D2448" t="s">
        <v>3851</v>
      </c>
      <c r="E2448" t="s">
        <v>3851</v>
      </c>
    </row>
    <row r="2449" spans="1:5" x14ac:dyDescent="0.25">
      <c r="A2449">
        <v>35000161</v>
      </c>
      <c r="B2449" t="s">
        <v>3853</v>
      </c>
      <c r="C2449" t="s">
        <v>3852</v>
      </c>
      <c r="D2449" t="s">
        <v>3852</v>
      </c>
      <c r="E2449" t="s">
        <v>3853</v>
      </c>
    </row>
    <row r="2450" spans="1:5" x14ac:dyDescent="0.25">
      <c r="A2450">
        <v>35000163</v>
      </c>
      <c r="B2450" t="s">
        <v>3855</v>
      </c>
      <c r="C2450" t="s">
        <v>3854</v>
      </c>
      <c r="D2450" t="s">
        <v>3854</v>
      </c>
      <c r="E2450" t="s">
        <v>3855</v>
      </c>
    </row>
    <row r="2451" spans="1:5" x14ac:dyDescent="0.25">
      <c r="A2451">
        <v>35000164</v>
      </c>
      <c r="B2451" t="s">
        <v>3857</v>
      </c>
      <c r="C2451" t="s">
        <v>3856</v>
      </c>
      <c r="D2451" t="s">
        <v>3856</v>
      </c>
      <c r="E2451" t="s">
        <v>3857</v>
      </c>
    </row>
    <row r="2452" spans="1:5" x14ac:dyDescent="0.25">
      <c r="A2452">
        <v>35000165</v>
      </c>
      <c r="B2452" t="s">
        <v>3859</v>
      </c>
      <c r="C2452" t="s">
        <v>3858</v>
      </c>
      <c r="D2452" t="s">
        <v>3858</v>
      </c>
      <c r="E2452" t="s">
        <v>3859</v>
      </c>
    </row>
    <row r="2453" spans="1:5" x14ac:dyDescent="0.25">
      <c r="A2453">
        <v>35000166</v>
      </c>
      <c r="B2453" t="s">
        <v>3861</v>
      </c>
      <c r="C2453" t="s">
        <v>3860</v>
      </c>
      <c r="D2453" t="s">
        <v>3860</v>
      </c>
      <c r="E2453" t="s">
        <v>3861</v>
      </c>
    </row>
    <row r="2454" spans="1:5" x14ac:dyDescent="0.25">
      <c r="A2454">
        <v>35000167</v>
      </c>
      <c r="B2454" t="s">
        <v>3863</v>
      </c>
      <c r="C2454" t="s">
        <v>3862</v>
      </c>
      <c r="D2454" t="s">
        <v>3862</v>
      </c>
      <c r="E2454" t="s">
        <v>3863</v>
      </c>
    </row>
    <row r="2455" spans="1:5" x14ac:dyDescent="0.25">
      <c r="A2455">
        <v>35000168</v>
      </c>
      <c r="B2455" t="s">
        <v>3864</v>
      </c>
      <c r="C2455" t="s">
        <v>3864</v>
      </c>
      <c r="D2455" t="s">
        <v>3864</v>
      </c>
      <c r="E2455" t="s">
        <v>3864</v>
      </c>
    </row>
    <row r="2456" spans="1:5" x14ac:dyDescent="0.25">
      <c r="A2456">
        <v>35000169</v>
      </c>
      <c r="B2456" t="s">
        <v>3866</v>
      </c>
      <c r="C2456" t="s">
        <v>3865</v>
      </c>
      <c r="D2456" t="s">
        <v>3865</v>
      </c>
      <c r="E2456" t="s">
        <v>3866</v>
      </c>
    </row>
    <row r="2457" spans="1:5" x14ac:dyDescent="0.25">
      <c r="A2457">
        <v>35000170</v>
      </c>
      <c r="B2457" t="s">
        <v>3868</v>
      </c>
      <c r="C2457" t="s">
        <v>3867</v>
      </c>
      <c r="D2457" t="s">
        <v>3867</v>
      </c>
      <c r="E2457" t="s">
        <v>3868</v>
      </c>
    </row>
    <row r="2458" spans="1:5" x14ac:dyDescent="0.25">
      <c r="A2458">
        <v>35000171</v>
      </c>
      <c r="B2458" t="s">
        <v>3870</v>
      </c>
      <c r="C2458" t="s">
        <v>3869</v>
      </c>
      <c r="D2458" t="s">
        <v>3869</v>
      </c>
      <c r="E2458" t="s">
        <v>3870</v>
      </c>
    </row>
    <row r="2459" spans="1:5" x14ac:dyDescent="0.25">
      <c r="A2459">
        <v>35000172</v>
      </c>
      <c r="B2459" t="s">
        <v>3871</v>
      </c>
      <c r="C2459" t="s">
        <v>3869</v>
      </c>
      <c r="D2459" t="s">
        <v>3869</v>
      </c>
      <c r="E2459" t="s">
        <v>3871</v>
      </c>
    </row>
    <row r="2460" spans="1:5" x14ac:dyDescent="0.25">
      <c r="A2460">
        <v>35000174</v>
      </c>
      <c r="B2460" t="s">
        <v>3873</v>
      </c>
      <c r="C2460" t="s">
        <v>3872</v>
      </c>
      <c r="D2460" t="s">
        <v>3872</v>
      </c>
      <c r="E2460" t="s">
        <v>3873</v>
      </c>
    </row>
    <row r="2461" spans="1:5" x14ac:dyDescent="0.25">
      <c r="A2461">
        <v>35000175</v>
      </c>
      <c r="B2461" t="s">
        <v>3874</v>
      </c>
      <c r="C2461" t="s">
        <v>3862</v>
      </c>
      <c r="D2461" t="s">
        <v>3862</v>
      </c>
      <c r="E2461" t="s">
        <v>3874</v>
      </c>
    </row>
    <row r="2462" spans="1:5" x14ac:dyDescent="0.25">
      <c r="A2462">
        <v>35000176</v>
      </c>
      <c r="B2462" t="s">
        <v>3876</v>
      </c>
      <c r="C2462" t="s">
        <v>3875</v>
      </c>
      <c r="D2462" t="s">
        <v>3875</v>
      </c>
      <c r="E2462" t="s">
        <v>3876</v>
      </c>
    </row>
    <row r="2463" spans="1:5" x14ac:dyDescent="0.25">
      <c r="A2463">
        <v>35000177</v>
      </c>
      <c r="B2463" t="s">
        <v>3878</v>
      </c>
      <c r="C2463" t="s">
        <v>3877</v>
      </c>
      <c r="D2463" t="s">
        <v>3877</v>
      </c>
      <c r="E2463" t="s">
        <v>3878</v>
      </c>
    </row>
    <row r="2464" spans="1:5" x14ac:dyDescent="0.25">
      <c r="A2464">
        <v>35000178</v>
      </c>
      <c r="B2464" t="s">
        <v>3880</v>
      </c>
      <c r="C2464" t="s">
        <v>3879</v>
      </c>
      <c r="D2464" t="s">
        <v>3879</v>
      </c>
      <c r="E2464" t="s">
        <v>3880</v>
      </c>
    </row>
    <row r="2465" spans="1:5" x14ac:dyDescent="0.25">
      <c r="A2465">
        <v>35000179</v>
      </c>
      <c r="B2465" t="s">
        <v>3882</v>
      </c>
      <c r="C2465" t="s">
        <v>3881</v>
      </c>
      <c r="D2465" t="s">
        <v>3881</v>
      </c>
      <c r="E2465" t="s">
        <v>3882</v>
      </c>
    </row>
    <row r="2466" spans="1:5" x14ac:dyDescent="0.25">
      <c r="A2466">
        <v>35000181</v>
      </c>
      <c r="B2466" t="s">
        <v>3884</v>
      </c>
      <c r="C2466" t="s">
        <v>3883</v>
      </c>
      <c r="D2466" t="s">
        <v>3883</v>
      </c>
      <c r="E2466" t="s">
        <v>3884</v>
      </c>
    </row>
    <row r="2467" spans="1:5" x14ac:dyDescent="0.25">
      <c r="A2467">
        <v>35000183</v>
      </c>
      <c r="B2467" t="s">
        <v>3886</v>
      </c>
      <c r="C2467" t="s">
        <v>3885</v>
      </c>
      <c r="D2467" t="s">
        <v>3885</v>
      </c>
      <c r="E2467" t="s">
        <v>3886</v>
      </c>
    </row>
    <row r="2468" spans="1:5" x14ac:dyDescent="0.25">
      <c r="A2468">
        <v>35000184</v>
      </c>
      <c r="B2468" t="s">
        <v>3887</v>
      </c>
      <c r="C2468" t="s">
        <v>3887</v>
      </c>
      <c r="D2468" t="s">
        <v>3887</v>
      </c>
      <c r="E2468" t="s">
        <v>3887</v>
      </c>
    </row>
    <row r="2469" spans="1:5" x14ac:dyDescent="0.25">
      <c r="A2469">
        <v>35000186</v>
      </c>
      <c r="B2469" t="s">
        <v>3889</v>
      </c>
      <c r="C2469" t="s">
        <v>3888</v>
      </c>
      <c r="D2469" t="s">
        <v>3888</v>
      </c>
      <c r="E2469" t="s">
        <v>3889</v>
      </c>
    </row>
    <row r="2470" spans="1:5" x14ac:dyDescent="0.25">
      <c r="A2470">
        <v>35000188</v>
      </c>
      <c r="B2470" t="s">
        <v>3891</v>
      </c>
      <c r="C2470" t="s">
        <v>3890</v>
      </c>
      <c r="D2470" t="s">
        <v>3890</v>
      </c>
      <c r="E2470" t="s">
        <v>3891</v>
      </c>
    </row>
    <row r="2471" spans="1:5" x14ac:dyDescent="0.25">
      <c r="A2471">
        <v>35000190</v>
      </c>
      <c r="B2471" t="s">
        <v>3893</v>
      </c>
      <c r="C2471" t="s">
        <v>3892</v>
      </c>
      <c r="D2471" t="s">
        <v>3892</v>
      </c>
      <c r="E2471" t="s">
        <v>3893</v>
      </c>
    </row>
    <row r="2472" spans="1:5" x14ac:dyDescent="0.25">
      <c r="A2472">
        <v>35000191</v>
      </c>
      <c r="B2472" t="s">
        <v>3895</v>
      </c>
      <c r="C2472" t="s">
        <v>3894</v>
      </c>
      <c r="D2472" t="s">
        <v>3894</v>
      </c>
      <c r="E2472" t="s">
        <v>3895</v>
      </c>
    </row>
    <row r="2473" spans="1:5" x14ac:dyDescent="0.25">
      <c r="A2473">
        <v>35000192</v>
      </c>
      <c r="B2473" t="s">
        <v>3897</v>
      </c>
      <c r="C2473" t="s">
        <v>3896</v>
      </c>
      <c r="D2473" t="s">
        <v>3896</v>
      </c>
      <c r="E2473" t="s">
        <v>3897</v>
      </c>
    </row>
    <row r="2474" spans="1:5" x14ac:dyDescent="0.25">
      <c r="A2474">
        <v>35000193</v>
      </c>
      <c r="B2474" t="s">
        <v>3899</v>
      </c>
      <c r="C2474" t="s">
        <v>3898</v>
      </c>
      <c r="D2474" t="s">
        <v>3898</v>
      </c>
      <c r="E2474" t="s">
        <v>3899</v>
      </c>
    </row>
    <row r="2475" spans="1:5" x14ac:dyDescent="0.25">
      <c r="A2475">
        <v>35000194</v>
      </c>
      <c r="B2475" t="s">
        <v>3901</v>
      </c>
      <c r="C2475" t="s">
        <v>3900</v>
      </c>
      <c r="D2475" t="s">
        <v>3900</v>
      </c>
      <c r="E2475" t="s">
        <v>3901</v>
      </c>
    </row>
    <row r="2476" spans="1:5" x14ac:dyDescent="0.25">
      <c r="A2476">
        <v>35000195</v>
      </c>
      <c r="B2476" t="s">
        <v>3902</v>
      </c>
      <c r="C2476" t="s">
        <v>3896</v>
      </c>
      <c r="D2476" t="s">
        <v>3896</v>
      </c>
      <c r="E2476" t="s">
        <v>3902</v>
      </c>
    </row>
    <row r="2477" spans="1:5" x14ac:dyDescent="0.25">
      <c r="A2477">
        <v>35000196</v>
      </c>
      <c r="B2477" t="s">
        <v>3903</v>
      </c>
      <c r="C2477" t="s">
        <v>3896</v>
      </c>
      <c r="D2477" t="s">
        <v>3896</v>
      </c>
      <c r="E2477" t="s">
        <v>3903</v>
      </c>
    </row>
    <row r="2478" spans="1:5" x14ac:dyDescent="0.25">
      <c r="A2478">
        <v>35000198</v>
      </c>
      <c r="B2478" t="s">
        <v>3905</v>
      </c>
      <c r="C2478" t="s">
        <v>3904</v>
      </c>
      <c r="D2478" t="s">
        <v>3904</v>
      </c>
      <c r="E2478" t="s">
        <v>3905</v>
      </c>
    </row>
    <row r="2479" spans="1:5" x14ac:dyDescent="0.25">
      <c r="A2479">
        <v>35000199</v>
      </c>
      <c r="B2479" t="s">
        <v>3907</v>
      </c>
      <c r="C2479" t="s">
        <v>3906</v>
      </c>
      <c r="D2479" t="s">
        <v>3906</v>
      </c>
      <c r="E2479" t="s">
        <v>3907</v>
      </c>
    </row>
    <row r="2480" spans="1:5" x14ac:dyDescent="0.25">
      <c r="A2480">
        <v>35000200</v>
      </c>
      <c r="B2480" t="s">
        <v>3909</v>
      </c>
      <c r="C2480" t="s">
        <v>3908</v>
      </c>
      <c r="D2480" t="s">
        <v>3908</v>
      </c>
      <c r="E2480" t="s">
        <v>3909</v>
      </c>
    </row>
    <row r="2481" spans="1:5" x14ac:dyDescent="0.25">
      <c r="A2481">
        <v>35000201</v>
      </c>
      <c r="B2481" t="s">
        <v>3911</v>
      </c>
      <c r="C2481" t="s">
        <v>3910</v>
      </c>
      <c r="D2481" t="s">
        <v>3910</v>
      </c>
      <c r="E2481" t="s">
        <v>3911</v>
      </c>
    </row>
    <row r="2482" spans="1:5" x14ac:dyDescent="0.25">
      <c r="A2482">
        <v>35000202</v>
      </c>
      <c r="B2482" t="s">
        <v>3913</v>
      </c>
      <c r="C2482" t="s">
        <v>3912</v>
      </c>
      <c r="D2482" t="s">
        <v>3912</v>
      </c>
      <c r="E2482" t="s">
        <v>3913</v>
      </c>
    </row>
    <row r="2483" spans="1:5" x14ac:dyDescent="0.25">
      <c r="A2483">
        <v>35000203</v>
      </c>
      <c r="B2483" t="s">
        <v>3915</v>
      </c>
      <c r="C2483" t="s">
        <v>3914</v>
      </c>
      <c r="D2483" t="s">
        <v>3914</v>
      </c>
      <c r="E2483" t="s">
        <v>3915</v>
      </c>
    </row>
    <row r="2484" spans="1:5" x14ac:dyDescent="0.25">
      <c r="A2484">
        <v>35000204</v>
      </c>
      <c r="B2484" t="s">
        <v>3917</v>
      </c>
      <c r="C2484" t="s">
        <v>3916</v>
      </c>
      <c r="D2484" t="s">
        <v>3916</v>
      </c>
      <c r="E2484" t="s">
        <v>3917</v>
      </c>
    </row>
    <row r="2485" spans="1:5" x14ac:dyDescent="0.25">
      <c r="A2485">
        <v>35000207</v>
      </c>
      <c r="B2485" t="s">
        <v>3919</v>
      </c>
      <c r="C2485" t="s">
        <v>3918</v>
      </c>
      <c r="D2485" t="s">
        <v>3918</v>
      </c>
      <c r="E2485" t="s">
        <v>3919</v>
      </c>
    </row>
    <row r="2486" spans="1:5" x14ac:dyDescent="0.25">
      <c r="A2486">
        <v>35000208</v>
      </c>
      <c r="B2486" t="s">
        <v>3920</v>
      </c>
      <c r="C2486" t="s">
        <v>3920</v>
      </c>
      <c r="D2486" t="s">
        <v>3920</v>
      </c>
      <c r="E2486" t="s">
        <v>3920</v>
      </c>
    </row>
    <row r="2487" spans="1:5" x14ac:dyDescent="0.25">
      <c r="A2487">
        <v>35000209</v>
      </c>
      <c r="B2487" t="s">
        <v>3922</v>
      </c>
      <c r="C2487" t="s">
        <v>3921</v>
      </c>
      <c r="D2487" t="s">
        <v>3921</v>
      </c>
      <c r="E2487" t="s">
        <v>3922</v>
      </c>
    </row>
    <row r="2488" spans="1:5" x14ac:dyDescent="0.25">
      <c r="A2488">
        <v>35000210</v>
      </c>
      <c r="B2488" t="s">
        <v>3924</v>
      </c>
      <c r="C2488" t="s">
        <v>3923</v>
      </c>
      <c r="D2488" t="s">
        <v>3923</v>
      </c>
      <c r="E2488" t="s">
        <v>3924</v>
      </c>
    </row>
    <row r="2489" spans="1:5" x14ac:dyDescent="0.25">
      <c r="A2489">
        <v>35000211</v>
      </c>
      <c r="B2489" t="s">
        <v>3926</v>
      </c>
      <c r="C2489" t="s">
        <v>3925</v>
      </c>
      <c r="D2489" t="s">
        <v>3925</v>
      </c>
      <c r="E2489" t="s">
        <v>3926</v>
      </c>
    </row>
    <row r="2490" spans="1:5" x14ac:dyDescent="0.25">
      <c r="A2490">
        <v>35000212</v>
      </c>
      <c r="B2490" t="s">
        <v>3928</v>
      </c>
      <c r="C2490" t="s">
        <v>3927</v>
      </c>
      <c r="D2490" t="s">
        <v>3927</v>
      </c>
      <c r="E2490" t="s">
        <v>3928</v>
      </c>
    </row>
    <row r="2491" spans="1:5" x14ac:dyDescent="0.25">
      <c r="A2491">
        <v>35000213</v>
      </c>
      <c r="B2491" t="s">
        <v>3930</v>
      </c>
      <c r="C2491" t="s">
        <v>3929</v>
      </c>
      <c r="D2491" t="s">
        <v>3929</v>
      </c>
      <c r="E2491" t="s">
        <v>3930</v>
      </c>
    </row>
    <row r="2492" spans="1:5" x14ac:dyDescent="0.25">
      <c r="A2492">
        <v>35000214</v>
      </c>
      <c r="B2492" t="s">
        <v>3931</v>
      </c>
      <c r="C2492" t="s">
        <v>3931</v>
      </c>
      <c r="D2492" t="s">
        <v>3931</v>
      </c>
      <c r="E2492" t="s">
        <v>3931</v>
      </c>
    </row>
    <row r="2493" spans="1:5" x14ac:dyDescent="0.25">
      <c r="A2493">
        <v>35000215</v>
      </c>
      <c r="B2493" t="s">
        <v>3933</v>
      </c>
      <c r="C2493" t="s">
        <v>3932</v>
      </c>
      <c r="D2493" t="s">
        <v>3932</v>
      </c>
      <c r="E2493" t="s">
        <v>3933</v>
      </c>
    </row>
    <row r="2494" spans="1:5" x14ac:dyDescent="0.25">
      <c r="A2494">
        <v>35000216</v>
      </c>
      <c r="B2494" t="s">
        <v>3935</v>
      </c>
      <c r="C2494" t="s">
        <v>3934</v>
      </c>
      <c r="D2494" t="s">
        <v>3934</v>
      </c>
      <c r="E2494" t="s">
        <v>3935</v>
      </c>
    </row>
    <row r="2495" spans="1:5" x14ac:dyDescent="0.25">
      <c r="A2495">
        <v>35000217</v>
      </c>
      <c r="B2495" t="s">
        <v>3937</v>
      </c>
      <c r="C2495" t="s">
        <v>3936</v>
      </c>
      <c r="D2495" t="s">
        <v>3936</v>
      </c>
      <c r="E2495" t="s">
        <v>3937</v>
      </c>
    </row>
    <row r="2496" spans="1:5" x14ac:dyDescent="0.25">
      <c r="A2496">
        <v>35000218</v>
      </c>
      <c r="B2496" t="s">
        <v>3939</v>
      </c>
      <c r="C2496" t="s">
        <v>3938</v>
      </c>
      <c r="D2496" t="s">
        <v>3938</v>
      </c>
      <c r="E2496" t="s">
        <v>3939</v>
      </c>
    </row>
    <row r="2497" spans="1:5" x14ac:dyDescent="0.25">
      <c r="A2497">
        <v>35000221</v>
      </c>
      <c r="B2497" t="s">
        <v>3941</v>
      </c>
      <c r="C2497" t="s">
        <v>3940</v>
      </c>
      <c r="D2497" t="s">
        <v>3940</v>
      </c>
      <c r="E2497" t="s">
        <v>3941</v>
      </c>
    </row>
    <row r="2498" spans="1:5" x14ac:dyDescent="0.25">
      <c r="A2498">
        <v>35000222</v>
      </c>
      <c r="B2498" t="s">
        <v>3943</v>
      </c>
      <c r="C2498" t="s">
        <v>3942</v>
      </c>
      <c r="D2498" t="s">
        <v>3942</v>
      </c>
      <c r="E2498" t="s">
        <v>3943</v>
      </c>
    </row>
    <row r="2499" spans="1:5" x14ac:dyDescent="0.25">
      <c r="A2499">
        <v>35000223</v>
      </c>
      <c r="B2499" t="s">
        <v>3945</v>
      </c>
      <c r="C2499" t="s">
        <v>3944</v>
      </c>
      <c r="D2499" t="s">
        <v>3944</v>
      </c>
      <c r="E2499" t="s">
        <v>3945</v>
      </c>
    </row>
    <row r="2500" spans="1:5" x14ac:dyDescent="0.25">
      <c r="A2500">
        <v>35000224</v>
      </c>
      <c r="B2500" t="s">
        <v>3947</v>
      </c>
      <c r="C2500" t="s">
        <v>3946</v>
      </c>
      <c r="D2500" t="s">
        <v>3946</v>
      </c>
      <c r="E2500" t="s">
        <v>3947</v>
      </c>
    </row>
    <row r="2501" spans="1:5" x14ac:dyDescent="0.25">
      <c r="A2501">
        <v>35000225</v>
      </c>
      <c r="B2501" t="s">
        <v>3949</v>
      </c>
      <c r="C2501" t="s">
        <v>3948</v>
      </c>
      <c r="D2501" t="s">
        <v>3948</v>
      </c>
      <c r="E2501" t="s">
        <v>3949</v>
      </c>
    </row>
    <row r="2502" spans="1:5" x14ac:dyDescent="0.25">
      <c r="A2502">
        <v>35000226</v>
      </c>
      <c r="B2502" t="s">
        <v>3951</v>
      </c>
      <c r="C2502" t="s">
        <v>3950</v>
      </c>
      <c r="D2502" t="s">
        <v>3950</v>
      </c>
      <c r="E2502" t="s">
        <v>3951</v>
      </c>
    </row>
    <row r="2503" spans="1:5" x14ac:dyDescent="0.25">
      <c r="A2503">
        <v>35000227</v>
      </c>
      <c r="B2503" t="s">
        <v>3953</v>
      </c>
      <c r="C2503" t="s">
        <v>3952</v>
      </c>
      <c r="D2503" t="s">
        <v>3952</v>
      </c>
      <c r="E2503" t="s">
        <v>3953</v>
      </c>
    </row>
    <row r="2504" spans="1:5" x14ac:dyDescent="0.25">
      <c r="A2504">
        <v>35000228</v>
      </c>
      <c r="B2504" t="s">
        <v>3955</v>
      </c>
      <c r="C2504" t="s">
        <v>3954</v>
      </c>
      <c r="D2504" t="s">
        <v>3954</v>
      </c>
      <c r="E2504" t="s">
        <v>3955</v>
      </c>
    </row>
    <row r="2505" spans="1:5" x14ac:dyDescent="0.25">
      <c r="A2505">
        <v>35000230</v>
      </c>
      <c r="B2505" t="s">
        <v>3957</v>
      </c>
      <c r="C2505" t="s">
        <v>3956</v>
      </c>
      <c r="D2505" t="s">
        <v>3956</v>
      </c>
      <c r="E2505" t="s">
        <v>3957</v>
      </c>
    </row>
    <row r="2506" spans="1:5" x14ac:dyDescent="0.25">
      <c r="A2506">
        <v>35000231</v>
      </c>
      <c r="B2506" t="s">
        <v>3959</v>
      </c>
      <c r="C2506" t="s">
        <v>3958</v>
      </c>
      <c r="D2506" t="s">
        <v>3958</v>
      </c>
      <c r="E2506" t="s">
        <v>3959</v>
      </c>
    </row>
    <row r="2507" spans="1:5" x14ac:dyDescent="0.25">
      <c r="A2507">
        <v>35000232</v>
      </c>
      <c r="B2507" t="s">
        <v>3961</v>
      </c>
      <c r="C2507" t="s">
        <v>3960</v>
      </c>
      <c r="D2507" t="s">
        <v>3960</v>
      </c>
      <c r="E2507" t="s">
        <v>3961</v>
      </c>
    </row>
    <row r="2508" spans="1:5" x14ac:dyDescent="0.25">
      <c r="A2508">
        <v>35000233</v>
      </c>
      <c r="B2508" t="s">
        <v>3963</v>
      </c>
      <c r="C2508" t="s">
        <v>3962</v>
      </c>
      <c r="D2508" t="s">
        <v>3962</v>
      </c>
      <c r="E2508" t="s">
        <v>3963</v>
      </c>
    </row>
    <row r="2509" spans="1:5" x14ac:dyDescent="0.25">
      <c r="A2509">
        <v>35000234</v>
      </c>
      <c r="B2509" t="s">
        <v>3965</v>
      </c>
      <c r="C2509" t="s">
        <v>3964</v>
      </c>
      <c r="D2509" t="s">
        <v>3964</v>
      </c>
      <c r="E2509" t="s">
        <v>3965</v>
      </c>
    </row>
    <row r="2510" spans="1:5" x14ac:dyDescent="0.25">
      <c r="A2510">
        <v>35000235</v>
      </c>
      <c r="B2510" t="s">
        <v>3967</v>
      </c>
      <c r="C2510" t="s">
        <v>3966</v>
      </c>
      <c r="D2510" t="s">
        <v>3966</v>
      </c>
      <c r="E2510" t="s">
        <v>3967</v>
      </c>
    </row>
    <row r="2511" spans="1:5" x14ac:dyDescent="0.25">
      <c r="A2511">
        <v>35000239</v>
      </c>
      <c r="B2511" t="s">
        <v>3969</v>
      </c>
      <c r="C2511" t="s">
        <v>3968</v>
      </c>
      <c r="D2511" t="s">
        <v>3968</v>
      </c>
      <c r="E2511" t="s">
        <v>3969</v>
      </c>
    </row>
    <row r="2512" spans="1:5" x14ac:dyDescent="0.25">
      <c r="A2512">
        <v>35000241</v>
      </c>
      <c r="B2512" t="s">
        <v>3971</v>
      </c>
      <c r="C2512" t="s">
        <v>3970</v>
      </c>
      <c r="D2512" t="s">
        <v>3970</v>
      </c>
      <c r="E2512" t="s">
        <v>3971</v>
      </c>
    </row>
    <row r="2513" spans="1:5" x14ac:dyDescent="0.25">
      <c r="A2513">
        <v>35000242</v>
      </c>
      <c r="B2513" t="s">
        <v>3972</v>
      </c>
      <c r="C2513" t="s">
        <v>3970</v>
      </c>
      <c r="D2513" t="s">
        <v>3970</v>
      </c>
      <c r="E2513" t="s">
        <v>3972</v>
      </c>
    </row>
    <row r="2514" spans="1:5" x14ac:dyDescent="0.25">
      <c r="A2514">
        <v>35000243</v>
      </c>
      <c r="B2514" t="s">
        <v>3974</v>
      </c>
      <c r="C2514" t="s">
        <v>3973</v>
      </c>
      <c r="D2514" t="s">
        <v>3973</v>
      </c>
      <c r="E2514" t="s">
        <v>3974</v>
      </c>
    </row>
    <row r="2515" spans="1:5" x14ac:dyDescent="0.25">
      <c r="A2515">
        <v>35000244</v>
      </c>
      <c r="B2515" t="s">
        <v>3975</v>
      </c>
      <c r="C2515" t="s">
        <v>3970</v>
      </c>
      <c r="D2515" t="s">
        <v>3970</v>
      </c>
      <c r="E2515" t="s">
        <v>3975</v>
      </c>
    </row>
    <row r="2516" spans="1:5" x14ac:dyDescent="0.25">
      <c r="A2516">
        <v>35000245</v>
      </c>
      <c r="B2516" t="s">
        <v>3977</v>
      </c>
      <c r="C2516" t="s">
        <v>3976</v>
      </c>
      <c r="D2516" t="s">
        <v>3976</v>
      </c>
      <c r="E2516" t="s">
        <v>3977</v>
      </c>
    </row>
    <row r="2517" spans="1:5" x14ac:dyDescent="0.25">
      <c r="A2517">
        <v>35000246</v>
      </c>
      <c r="B2517" t="s">
        <v>3979</v>
      </c>
      <c r="C2517" t="s">
        <v>3978</v>
      </c>
      <c r="D2517" t="s">
        <v>3978</v>
      </c>
      <c r="E2517" t="s">
        <v>3979</v>
      </c>
    </row>
    <row r="2518" spans="1:5" x14ac:dyDescent="0.25">
      <c r="A2518">
        <v>35000247</v>
      </c>
      <c r="B2518" t="s">
        <v>3981</v>
      </c>
      <c r="C2518" t="s">
        <v>3980</v>
      </c>
      <c r="D2518" t="s">
        <v>3980</v>
      </c>
      <c r="E2518" t="s">
        <v>3981</v>
      </c>
    </row>
    <row r="2519" spans="1:5" x14ac:dyDescent="0.25">
      <c r="A2519">
        <v>35000252</v>
      </c>
      <c r="B2519" t="s">
        <v>3983</v>
      </c>
      <c r="C2519" t="s">
        <v>3982</v>
      </c>
      <c r="D2519" t="s">
        <v>3982</v>
      </c>
      <c r="E2519" t="s">
        <v>3983</v>
      </c>
    </row>
    <row r="2520" spans="1:5" x14ac:dyDescent="0.25">
      <c r="A2520">
        <v>35000253</v>
      </c>
      <c r="B2520" t="s">
        <v>3985</v>
      </c>
      <c r="C2520" t="s">
        <v>3984</v>
      </c>
      <c r="D2520" t="s">
        <v>3984</v>
      </c>
      <c r="E2520" t="s">
        <v>3985</v>
      </c>
    </row>
    <row r="2521" spans="1:5" x14ac:dyDescent="0.25">
      <c r="A2521">
        <v>35000255</v>
      </c>
      <c r="B2521" t="s">
        <v>3987</v>
      </c>
      <c r="C2521" t="s">
        <v>3986</v>
      </c>
      <c r="D2521" t="s">
        <v>3986</v>
      </c>
      <c r="E2521" t="s">
        <v>3987</v>
      </c>
    </row>
    <row r="2522" spans="1:5" x14ac:dyDescent="0.25">
      <c r="A2522">
        <v>35000256</v>
      </c>
      <c r="B2522" t="s">
        <v>3989</v>
      </c>
      <c r="C2522" t="s">
        <v>3988</v>
      </c>
      <c r="D2522" t="s">
        <v>3988</v>
      </c>
      <c r="E2522" t="s">
        <v>3989</v>
      </c>
    </row>
    <row r="2523" spans="1:5" x14ac:dyDescent="0.25">
      <c r="A2523">
        <v>35000257</v>
      </c>
      <c r="B2523" t="s">
        <v>3991</v>
      </c>
      <c r="C2523" t="s">
        <v>3990</v>
      </c>
      <c r="D2523" t="s">
        <v>3990</v>
      </c>
      <c r="E2523" t="s">
        <v>3991</v>
      </c>
    </row>
    <row r="2524" spans="1:5" x14ac:dyDescent="0.25">
      <c r="A2524">
        <v>35000258</v>
      </c>
      <c r="B2524" t="s">
        <v>3993</v>
      </c>
      <c r="C2524" t="s">
        <v>3992</v>
      </c>
      <c r="D2524" t="s">
        <v>3992</v>
      </c>
      <c r="E2524" t="s">
        <v>3993</v>
      </c>
    </row>
    <row r="2525" spans="1:5" x14ac:dyDescent="0.25">
      <c r="A2525">
        <v>35000259</v>
      </c>
      <c r="B2525" t="s">
        <v>3995</v>
      </c>
      <c r="C2525" t="s">
        <v>3994</v>
      </c>
      <c r="D2525" t="s">
        <v>3994</v>
      </c>
      <c r="E2525" t="s">
        <v>3995</v>
      </c>
    </row>
    <row r="2526" spans="1:5" x14ac:dyDescent="0.25">
      <c r="A2526">
        <v>35000260</v>
      </c>
      <c r="B2526" t="s">
        <v>3997</v>
      </c>
      <c r="C2526" t="s">
        <v>3996</v>
      </c>
      <c r="D2526" t="s">
        <v>3996</v>
      </c>
      <c r="E2526" t="s">
        <v>3997</v>
      </c>
    </row>
    <row r="2527" spans="1:5" x14ac:dyDescent="0.25">
      <c r="A2527">
        <v>35000261</v>
      </c>
      <c r="B2527" t="s">
        <v>3999</v>
      </c>
      <c r="C2527" t="s">
        <v>3998</v>
      </c>
      <c r="D2527" t="s">
        <v>3998</v>
      </c>
      <c r="E2527" t="s">
        <v>3999</v>
      </c>
    </row>
    <row r="2528" spans="1:5" x14ac:dyDescent="0.25">
      <c r="A2528">
        <v>35000263</v>
      </c>
      <c r="B2528" t="s">
        <v>4001</v>
      </c>
      <c r="C2528" t="s">
        <v>4000</v>
      </c>
      <c r="D2528" t="s">
        <v>4000</v>
      </c>
      <c r="E2528" t="s">
        <v>4001</v>
      </c>
    </row>
    <row r="2529" spans="1:5" x14ac:dyDescent="0.25">
      <c r="A2529">
        <v>35000264</v>
      </c>
      <c r="B2529" t="s">
        <v>4003</v>
      </c>
      <c r="C2529" t="s">
        <v>4002</v>
      </c>
      <c r="D2529" t="s">
        <v>4002</v>
      </c>
      <c r="E2529" t="s">
        <v>4003</v>
      </c>
    </row>
    <row r="2530" spans="1:5" x14ac:dyDescent="0.25">
      <c r="A2530">
        <v>35000265</v>
      </c>
      <c r="B2530" t="s">
        <v>4005</v>
      </c>
      <c r="C2530" t="s">
        <v>4004</v>
      </c>
      <c r="D2530" t="s">
        <v>4004</v>
      </c>
      <c r="E2530" t="s">
        <v>4005</v>
      </c>
    </row>
    <row r="2531" spans="1:5" x14ac:dyDescent="0.25">
      <c r="A2531">
        <v>35000266</v>
      </c>
      <c r="B2531" t="s">
        <v>4007</v>
      </c>
      <c r="C2531" t="s">
        <v>4006</v>
      </c>
      <c r="D2531" t="s">
        <v>4006</v>
      </c>
      <c r="E2531" t="s">
        <v>4007</v>
      </c>
    </row>
    <row r="2532" spans="1:5" x14ac:dyDescent="0.25">
      <c r="A2532">
        <v>35000267</v>
      </c>
      <c r="B2532" t="s">
        <v>4009</v>
      </c>
      <c r="C2532" t="s">
        <v>4008</v>
      </c>
      <c r="D2532" t="s">
        <v>4008</v>
      </c>
      <c r="E2532" t="s">
        <v>4009</v>
      </c>
    </row>
    <row r="2533" spans="1:5" x14ac:dyDescent="0.25">
      <c r="A2533">
        <v>35000268</v>
      </c>
      <c r="B2533" t="s">
        <v>4011</v>
      </c>
      <c r="C2533" t="s">
        <v>4010</v>
      </c>
      <c r="D2533" t="s">
        <v>4010</v>
      </c>
      <c r="E2533" t="s">
        <v>4011</v>
      </c>
    </row>
    <row r="2534" spans="1:5" x14ac:dyDescent="0.25">
      <c r="A2534">
        <v>35000270</v>
      </c>
      <c r="B2534" t="s">
        <v>4013</v>
      </c>
      <c r="C2534" t="s">
        <v>4012</v>
      </c>
      <c r="D2534" t="s">
        <v>4012</v>
      </c>
      <c r="E2534" t="s">
        <v>4013</v>
      </c>
    </row>
    <row r="2535" spans="1:5" x14ac:dyDescent="0.25">
      <c r="A2535">
        <v>35000271</v>
      </c>
      <c r="B2535" t="s">
        <v>4015</v>
      </c>
      <c r="C2535" t="s">
        <v>4014</v>
      </c>
      <c r="D2535" t="s">
        <v>4014</v>
      </c>
      <c r="E2535" t="s">
        <v>4015</v>
      </c>
    </row>
    <row r="2536" spans="1:5" x14ac:dyDescent="0.25">
      <c r="A2536">
        <v>35000272</v>
      </c>
      <c r="B2536" t="s">
        <v>4017</v>
      </c>
      <c r="C2536" t="s">
        <v>4016</v>
      </c>
      <c r="D2536" t="s">
        <v>4016</v>
      </c>
      <c r="E2536" t="s">
        <v>4017</v>
      </c>
    </row>
    <row r="2537" spans="1:5" x14ac:dyDescent="0.25">
      <c r="A2537">
        <v>35000273</v>
      </c>
      <c r="B2537" t="s">
        <v>4019</v>
      </c>
      <c r="C2537" t="s">
        <v>4018</v>
      </c>
      <c r="D2537" t="s">
        <v>4018</v>
      </c>
      <c r="E2537" t="s">
        <v>4019</v>
      </c>
    </row>
    <row r="2538" spans="1:5" x14ac:dyDescent="0.25">
      <c r="A2538">
        <v>35000274</v>
      </c>
      <c r="B2538" t="s">
        <v>4021</v>
      </c>
      <c r="C2538" t="s">
        <v>4020</v>
      </c>
      <c r="D2538" t="s">
        <v>4020</v>
      </c>
      <c r="E2538" t="s">
        <v>4021</v>
      </c>
    </row>
    <row r="2539" spans="1:5" x14ac:dyDescent="0.25">
      <c r="A2539">
        <v>35000275</v>
      </c>
      <c r="B2539" t="s">
        <v>4023</v>
      </c>
      <c r="C2539" t="s">
        <v>4022</v>
      </c>
      <c r="D2539" t="s">
        <v>4022</v>
      </c>
      <c r="E2539" t="s">
        <v>4023</v>
      </c>
    </row>
    <row r="2540" spans="1:5" x14ac:dyDescent="0.25">
      <c r="A2540">
        <v>35000276</v>
      </c>
      <c r="B2540" t="s">
        <v>4025</v>
      </c>
      <c r="C2540" t="s">
        <v>4024</v>
      </c>
      <c r="D2540" t="s">
        <v>4024</v>
      </c>
      <c r="E2540" t="s">
        <v>4025</v>
      </c>
    </row>
    <row r="2541" spans="1:5" x14ac:dyDescent="0.25">
      <c r="A2541">
        <v>35000277</v>
      </c>
      <c r="B2541" t="s">
        <v>4027</v>
      </c>
      <c r="C2541" t="s">
        <v>4026</v>
      </c>
      <c r="D2541" t="s">
        <v>4026</v>
      </c>
      <c r="E2541" t="s">
        <v>4027</v>
      </c>
    </row>
    <row r="2542" spans="1:5" x14ac:dyDescent="0.25">
      <c r="A2542">
        <v>35000278</v>
      </c>
      <c r="B2542" t="s">
        <v>4029</v>
      </c>
      <c r="C2542" t="s">
        <v>4028</v>
      </c>
      <c r="D2542" t="s">
        <v>4028</v>
      </c>
      <c r="E2542" t="s">
        <v>4029</v>
      </c>
    </row>
    <row r="2543" spans="1:5" x14ac:dyDescent="0.25">
      <c r="A2543">
        <v>35000279</v>
      </c>
      <c r="B2543" t="s">
        <v>4031</v>
      </c>
      <c r="C2543" t="s">
        <v>4030</v>
      </c>
      <c r="D2543" t="s">
        <v>4030</v>
      </c>
      <c r="E2543" t="s">
        <v>4031</v>
      </c>
    </row>
    <row r="2544" spans="1:5" x14ac:dyDescent="0.25">
      <c r="A2544">
        <v>35000280</v>
      </c>
      <c r="B2544" t="s">
        <v>4033</v>
      </c>
      <c r="C2544" t="s">
        <v>4032</v>
      </c>
      <c r="D2544" t="s">
        <v>4032</v>
      </c>
      <c r="E2544" t="s">
        <v>4033</v>
      </c>
    </row>
    <row r="2545" spans="1:5" x14ac:dyDescent="0.25">
      <c r="A2545">
        <v>35000282</v>
      </c>
      <c r="B2545" t="s">
        <v>4034</v>
      </c>
      <c r="C2545" t="s">
        <v>4034</v>
      </c>
      <c r="D2545" t="s">
        <v>4034</v>
      </c>
      <c r="E2545" t="s">
        <v>4034</v>
      </c>
    </row>
    <row r="2546" spans="1:5" x14ac:dyDescent="0.25">
      <c r="A2546">
        <v>35000283</v>
      </c>
      <c r="B2546" t="s">
        <v>4035</v>
      </c>
      <c r="C2546" t="s">
        <v>4035</v>
      </c>
      <c r="D2546" t="s">
        <v>4035</v>
      </c>
      <c r="E2546" t="s">
        <v>4035</v>
      </c>
    </row>
    <row r="2547" spans="1:5" x14ac:dyDescent="0.25">
      <c r="A2547">
        <v>35000284</v>
      </c>
      <c r="B2547" t="s">
        <v>4036</v>
      </c>
      <c r="C2547" t="s">
        <v>4036</v>
      </c>
      <c r="D2547" t="s">
        <v>4036</v>
      </c>
      <c r="E2547" t="s">
        <v>4036</v>
      </c>
    </row>
    <row r="2548" spans="1:5" x14ac:dyDescent="0.25">
      <c r="A2548">
        <v>35000285</v>
      </c>
      <c r="B2548" t="s">
        <v>4037</v>
      </c>
      <c r="C2548" t="s">
        <v>4037</v>
      </c>
      <c r="D2548" t="s">
        <v>4037</v>
      </c>
      <c r="E2548" t="s">
        <v>4037</v>
      </c>
    </row>
    <row r="2549" spans="1:5" x14ac:dyDescent="0.25">
      <c r="A2549">
        <v>35000286</v>
      </c>
      <c r="B2549" t="s">
        <v>4039</v>
      </c>
      <c r="C2549" t="s">
        <v>4038</v>
      </c>
      <c r="D2549" t="s">
        <v>4038</v>
      </c>
      <c r="E2549" t="s">
        <v>4039</v>
      </c>
    </row>
    <row r="2550" spans="1:5" x14ac:dyDescent="0.25">
      <c r="A2550">
        <v>35000287</v>
      </c>
      <c r="B2550" t="s">
        <v>4040</v>
      </c>
      <c r="C2550" t="s">
        <v>4040</v>
      </c>
      <c r="D2550" t="s">
        <v>4040</v>
      </c>
      <c r="E2550" t="s">
        <v>4040</v>
      </c>
    </row>
    <row r="2551" spans="1:5" x14ac:dyDescent="0.25">
      <c r="A2551">
        <v>35000288</v>
      </c>
      <c r="B2551" t="s">
        <v>4041</v>
      </c>
      <c r="C2551" t="s">
        <v>4041</v>
      </c>
      <c r="D2551" t="s">
        <v>4041</v>
      </c>
      <c r="E2551" t="s">
        <v>4041</v>
      </c>
    </row>
    <row r="2552" spans="1:5" x14ac:dyDescent="0.25">
      <c r="A2552">
        <v>35000289</v>
      </c>
      <c r="B2552" t="s">
        <v>4042</v>
      </c>
      <c r="C2552" t="s">
        <v>4042</v>
      </c>
      <c r="D2552" t="s">
        <v>4042</v>
      </c>
      <c r="E2552" t="s">
        <v>4042</v>
      </c>
    </row>
    <row r="2553" spans="1:5" x14ac:dyDescent="0.25">
      <c r="A2553">
        <v>35000290</v>
      </c>
      <c r="B2553" t="s">
        <v>4043</v>
      </c>
      <c r="C2553" t="s">
        <v>4043</v>
      </c>
      <c r="D2553" t="s">
        <v>4043</v>
      </c>
      <c r="E2553" t="s">
        <v>4043</v>
      </c>
    </row>
    <row r="2554" spans="1:5" x14ac:dyDescent="0.25">
      <c r="A2554">
        <v>35000291</v>
      </c>
      <c r="B2554" t="s">
        <v>4044</v>
      </c>
      <c r="C2554" t="s">
        <v>4044</v>
      </c>
      <c r="D2554" t="s">
        <v>4044</v>
      </c>
      <c r="E2554" t="s">
        <v>4044</v>
      </c>
    </row>
    <row r="2555" spans="1:5" x14ac:dyDescent="0.25">
      <c r="A2555">
        <v>35000292</v>
      </c>
      <c r="B2555" t="s">
        <v>4046</v>
      </c>
      <c r="C2555" t="s">
        <v>4045</v>
      </c>
      <c r="D2555" t="s">
        <v>4045</v>
      </c>
      <c r="E2555" t="s">
        <v>4046</v>
      </c>
    </row>
    <row r="2556" spans="1:5" x14ac:dyDescent="0.25">
      <c r="A2556">
        <v>35000293</v>
      </c>
      <c r="B2556" t="s">
        <v>4047</v>
      </c>
      <c r="C2556" t="s">
        <v>4047</v>
      </c>
      <c r="D2556" t="s">
        <v>4047</v>
      </c>
      <c r="E2556" t="s">
        <v>4047</v>
      </c>
    </row>
    <row r="2557" spans="1:5" x14ac:dyDescent="0.25">
      <c r="A2557">
        <v>35000294</v>
      </c>
      <c r="B2557" t="s">
        <v>4048</v>
      </c>
      <c r="C2557" t="s">
        <v>4048</v>
      </c>
      <c r="D2557" t="s">
        <v>4048</v>
      </c>
      <c r="E2557" t="s">
        <v>4048</v>
      </c>
    </row>
    <row r="2558" spans="1:5" x14ac:dyDescent="0.25">
      <c r="A2558">
        <v>35000295</v>
      </c>
      <c r="B2558" t="s">
        <v>4049</v>
      </c>
      <c r="C2558" t="s">
        <v>4049</v>
      </c>
      <c r="D2558" t="s">
        <v>4049</v>
      </c>
      <c r="E2558" t="s">
        <v>4049</v>
      </c>
    </row>
    <row r="2559" spans="1:5" x14ac:dyDescent="0.25">
      <c r="A2559">
        <v>35000297</v>
      </c>
      <c r="B2559" t="s">
        <v>4050</v>
      </c>
      <c r="C2559" t="s">
        <v>4050</v>
      </c>
      <c r="D2559" t="s">
        <v>4050</v>
      </c>
      <c r="E2559" t="s">
        <v>4050</v>
      </c>
    </row>
    <row r="2560" spans="1:5" x14ac:dyDescent="0.25">
      <c r="A2560">
        <v>35000298</v>
      </c>
      <c r="B2560" t="s">
        <v>4052</v>
      </c>
      <c r="C2560" t="s">
        <v>4051</v>
      </c>
      <c r="D2560" t="s">
        <v>4051</v>
      </c>
      <c r="E2560" t="s">
        <v>4052</v>
      </c>
    </row>
    <row r="2561" spans="1:5" x14ac:dyDescent="0.25">
      <c r="A2561">
        <v>35000299</v>
      </c>
      <c r="B2561" t="s">
        <v>4053</v>
      </c>
      <c r="C2561" t="s">
        <v>4053</v>
      </c>
      <c r="D2561" t="s">
        <v>4053</v>
      </c>
      <c r="E2561" t="s">
        <v>4053</v>
      </c>
    </row>
    <row r="2562" spans="1:5" x14ac:dyDescent="0.25">
      <c r="A2562">
        <v>35000300</v>
      </c>
      <c r="B2562" t="s">
        <v>4054</v>
      </c>
      <c r="C2562" t="s">
        <v>4054</v>
      </c>
      <c r="D2562" t="s">
        <v>4054</v>
      </c>
      <c r="E2562" t="s">
        <v>4054</v>
      </c>
    </row>
    <row r="2563" spans="1:5" x14ac:dyDescent="0.25">
      <c r="A2563">
        <v>35000303</v>
      </c>
      <c r="B2563" t="s">
        <v>4055</v>
      </c>
      <c r="C2563" t="s">
        <v>4055</v>
      </c>
      <c r="D2563" t="s">
        <v>4055</v>
      </c>
      <c r="E2563" t="s">
        <v>4055</v>
      </c>
    </row>
    <row r="2564" spans="1:5" x14ac:dyDescent="0.25">
      <c r="A2564">
        <v>35000310</v>
      </c>
      <c r="B2564" t="s">
        <v>4056</v>
      </c>
      <c r="C2564" t="s">
        <v>4056</v>
      </c>
      <c r="D2564" t="s">
        <v>4056</v>
      </c>
      <c r="E2564" t="s">
        <v>4056</v>
      </c>
    </row>
    <row r="2565" spans="1:5" x14ac:dyDescent="0.25">
      <c r="A2565">
        <v>35000313</v>
      </c>
      <c r="B2565" t="s">
        <v>4057</v>
      </c>
      <c r="C2565" t="s">
        <v>4057</v>
      </c>
      <c r="D2565" t="s">
        <v>4057</v>
      </c>
      <c r="E2565" t="s">
        <v>4057</v>
      </c>
    </row>
    <row r="2566" spans="1:5" x14ac:dyDescent="0.25">
      <c r="A2566">
        <v>35000314</v>
      </c>
      <c r="B2566" t="s">
        <v>4058</v>
      </c>
      <c r="C2566" t="s">
        <v>4058</v>
      </c>
      <c r="D2566" t="s">
        <v>4058</v>
      </c>
      <c r="E2566" t="s">
        <v>4058</v>
      </c>
    </row>
    <row r="2567" spans="1:5" x14ac:dyDescent="0.25">
      <c r="A2567">
        <v>35000315</v>
      </c>
      <c r="B2567" t="s">
        <v>4059</v>
      </c>
      <c r="C2567" t="s">
        <v>4059</v>
      </c>
      <c r="D2567" t="s">
        <v>4059</v>
      </c>
      <c r="E2567" t="s">
        <v>4059</v>
      </c>
    </row>
    <row r="2568" spans="1:5" x14ac:dyDescent="0.25">
      <c r="A2568">
        <v>35000316</v>
      </c>
      <c r="B2568" t="s">
        <v>4060</v>
      </c>
      <c r="C2568" t="s">
        <v>4060</v>
      </c>
      <c r="D2568" t="s">
        <v>4060</v>
      </c>
      <c r="E2568" t="s">
        <v>4060</v>
      </c>
    </row>
    <row r="2569" spans="1:5" x14ac:dyDescent="0.25">
      <c r="A2569">
        <v>35000319</v>
      </c>
      <c r="B2569" t="s">
        <v>4061</v>
      </c>
      <c r="C2569" t="s">
        <v>4061</v>
      </c>
      <c r="D2569" t="s">
        <v>4061</v>
      </c>
      <c r="E2569" t="s">
        <v>4061</v>
      </c>
    </row>
    <row r="2570" spans="1:5" x14ac:dyDescent="0.25">
      <c r="A2570">
        <v>35000321</v>
      </c>
      <c r="B2570" t="s">
        <v>4062</v>
      </c>
      <c r="C2570" t="s">
        <v>4062</v>
      </c>
      <c r="D2570" t="s">
        <v>4062</v>
      </c>
      <c r="E2570" t="s">
        <v>4062</v>
      </c>
    </row>
    <row r="2571" spans="1:5" x14ac:dyDescent="0.25">
      <c r="A2571">
        <v>35000322</v>
      </c>
      <c r="B2571" t="s">
        <v>4063</v>
      </c>
      <c r="C2571" t="s">
        <v>4063</v>
      </c>
      <c r="D2571" t="s">
        <v>4063</v>
      </c>
      <c r="E2571" t="s">
        <v>4063</v>
      </c>
    </row>
    <row r="2572" spans="1:5" x14ac:dyDescent="0.25">
      <c r="A2572">
        <v>35000323</v>
      </c>
      <c r="B2572" t="s">
        <v>4064</v>
      </c>
      <c r="C2572" t="s">
        <v>4064</v>
      </c>
      <c r="D2572" t="s">
        <v>4064</v>
      </c>
      <c r="E2572" t="s">
        <v>4064</v>
      </c>
    </row>
    <row r="2573" spans="1:5" x14ac:dyDescent="0.25">
      <c r="A2573">
        <v>35000324</v>
      </c>
      <c r="B2573" t="s">
        <v>4065</v>
      </c>
      <c r="C2573" t="s">
        <v>4065</v>
      </c>
      <c r="D2573" t="s">
        <v>4065</v>
      </c>
      <c r="E2573" t="s">
        <v>4065</v>
      </c>
    </row>
    <row r="2574" spans="1:5" x14ac:dyDescent="0.25">
      <c r="A2574">
        <v>35000325</v>
      </c>
      <c r="B2574" t="s">
        <v>4067</v>
      </c>
      <c r="C2574" t="s">
        <v>4066</v>
      </c>
      <c r="D2574" t="s">
        <v>4066</v>
      </c>
      <c r="E2574" t="s">
        <v>4067</v>
      </c>
    </row>
    <row r="2575" spans="1:5" x14ac:dyDescent="0.25">
      <c r="A2575">
        <v>35000326</v>
      </c>
      <c r="B2575" t="s">
        <v>4069</v>
      </c>
      <c r="C2575" t="s">
        <v>4068</v>
      </c>
      <c r="D2575" t="s">
        <v>4068</v>
      </c>
      <c r="E2575" t="s">
        <v>4069</v>
      </c>
    </row>
    <row r="2576" spans="1:5" x14ac:dyDescent="0.25">
      <c r="A2576">
        <v>35000327</v>
      </c>
      <c r="B2576" t="s">
        <v>4071</v>
      </c>
      <c r="C2576" t="s">
        <v>4070</v>
      </c>
      <c r="D2576" t="s">
        <v>4070</v>
      </c>
      <c r="E2576" t="s">
        <v>4071</v>
      </c>
    </row>
    <row r="2577" spans="1:5" x14ac:dyDescent="0.25">
      <c r="A2577">
        <v>35000331</v>
      </c>
      <c r="B2577" t="s">
        <v>4073</v>
      </c>
      <c r="C2577" t="s">
        <v>4072</v>
      </c>
      <c r="D2577" t="s">
        <v>4072</v>
      </c>
      <c r="E2577" t="s">
        <v>4073</v>
      </c>
    </row>
    <row r="2578" spans="1:5" x14ac:dyDescent="0.25">
      <c r="A2578">
        <v>35000332</v>
      </c>
      <c r="B2578" t="s">
        <v>4075</v>
      </c>
      <c r="C2578" t="s">
        <v>4074</v>
      </c>
      <c r="D2578" t="s">
        <v>4074</v>
      </c>
      <c r="E2578" t="s">
        <v>4075</v>
      </c>
    </row>
    <row r="2579" spans="1:5" x14ac:dyDescent="0.25">
      <c r="A2579">
        <v>35000333</v>
      </c>
      <c r="B2579" t="s">
        <v>4076</v>
      </c>
      <c r="C2579" t="s">
        <v>4076</v>
      </c>
      <c r="D2579" t="s">
        <v>4076</v>
      </c>
      <c r="E2579" t="s">
        <v>4076</v>
      </c>
    </row>
    <row r="2580" spans="1:5" x14ac:dyDescent="0.25">
      <c r="A2580">
        <v>35000334</v>
      </c>
      <c r="B2580" t="s">
        <v>4078</v>
      </c>
      <c r="C2580" t="s">
        <v>4077</v>
      </c>
      <c r="D2580" t="s">
        <v>4077</v>
      </c>
      <c r="E2580" t="s">
        <v>4078</v>
      </c>
    </row>
    <row r="2581" spans="1:5" x14ac:dyDescent="0.25">
      <c r="A2581">
        <v>35000335</v>
      </c>
      <c r="B2581" t="s">
        <v>4080</v>
      </c>
      <c r="C2581" t="s">
        <v>4079</v>
      </c>
      <c r="D2581" t="s">
        <v>4079</v>
      </c>
      <c r="E2581" t="s">
        <v>4080</v>
      </c>
    </row>
    <row r="2582" spans="1:5" x14ac:dyDescent="0.25">
      <c r="A2582">
        <v>35000336</v>
      </c>
      <c r="B2582" t="s">
        <v>4082</v>
      </c>
      <c r="C2582" t="s">
        <v>4081</v>
      </c>
      <c r="D2582" t="s">
        <v>4081</v>
      </c>
      <c r="E2582" t="s">
        <v>4082</v>
      </c>
    </row>
    <row r="2583" spans="1:5" x14ac:dyDescent="0.25">
      <c r="A2583">
        <v>35000337</v>
      </c>
      <c r="B2583" t="s">
        <v>3971</v>
      </c>
      <c r="C2583" t="s">
        <v>4083</v>
      </c>
      <c r="D2583" t="s">
        <v>4083</v>
      </c>
      <c r="E2583" t="s">
        <v>3971</v>
      </c>
    </row>
    <row r="2584" spans="1:5" x14ac:dyDescent="0.25">
      <c r="A2584">
        <v>35000338</v>
      </c>
      <c r="B2584" t="s">
        <v>4085</v>
      </c>
      <c r="C2584" t="s">
        <v>4084</v>
      </c>
      <c r="D2584" t="s">
        <v>4084</v>
      </c>
      <c r="E2584" t="s">
        <v>4085</v>
      </c>
    </row>
    <row r="2585" spans="1:5" x14ac:dyDescent="0.25">
      <c r="A2585">
        <v>35000339</v>
      </c>
      <c r="B2585" t="s">
        <v>4087</v>
      </c>
      <c r="C2585" t="s">
        <v>4086</v>
      </c>
      <c r="D2585" t="s">
        <v>4086</v>
      </c>
      <c r="E2585" t="s">
        <v>4087</v>
      </c>
    </row>
    <row r="2586" spans="1:5" x14ac:dyDescent="0.25">
      <c r="A2586">
        <v>35000340</v>
      </c>
      <c r="B2586" t="s">
        <v>4088</v>
      </c>
      <c r="C2586" t="s">
        <v>4088</v>
      </c>
      <c r="D2586" t="s">
        <v>4088</v>
      </c>
      <c r="E2586" t="s">
        <v>4088</v>
      </c>
    </row>
    <row r="2587" spans="1:5" x14ac:dyDescent="0.25">
      <c r="A2587">
        <v>35000341</v>
      </c>
      <c r="B2587" t="s">
        <v>4089</v>
      </c>
      <c r="C2587" t="s">
        <v>4089</v>
      </c>
      <c r="D2587" t="s">
        <v>4089</v>
      </c>
      <c r="E2587" t="s">
        <v>4089</v>
      </c>
    </row>
    <row r="2588" spans="1:5" x14ac:dyDescent="0.25">
      <c r="A2588">
        <v>35000342</v>
      </c>
      <c r="B2588" t="s">
        <v>4091</v>
      </c>
      <c r="C2588" t="s">
        <v>4090</v>
      </c>
      <c r="D2588" t="s">
        <v>4090</v>
      </c>
      <c r="E2588" t="s">
        <v>4091</v>
      </c>
    </row>
    <row r="2589" spans="1:5" x14ac:dyDescent="0.25">
      <c r="A2589">
        <v>35000343</v>
      </c>
      <c r="B2589" t="s">
        <v>209</v>
      </c>
      <c r="C2589" t="s">
        <v>209</v>
      </c>
      <c r="D2589" t="s">
        <v>209</v>
      </c>
      <c r="E2589" t="s">
        <v>209</v>
      </c>
    </row>
    <row r="2590" spans="1:5" x14ac:dyDescent="0.25">
      <c r="A2590">
        <v>35000344</v>
      </c>
      <c r="B2590" t="s">
        <v>4092</v>
      </c>
      <c r="C2590" t="s">
        <v>4092</v>
      </c>
      <c r="D2590" t="s">
        <v>4092</v>
      </c>
      <c r="E2590" t="s">
        <v>4092</v>
      </c>
    </row>
    <row r="2591" spans="1:5" x14ac:dyDescent="0.25">
      <c r="A2591">
        <v>35000345</v>
      </c>
      <c r="B2591" t="s">
        <v>4094</v>
      </c>
      <c r="C2591" t="s">
        <v>4093</v>
      </c>
      <c r="D2591" t="s">
        <v>4093</v>
      </c>
      <c r="E2591" t="s">
        <v>4094</v>
      </c>
    </row>
    <row r="2592" spans="1:5" x14ac:dyDescent="0.25">
      <c r="A2592">
        <v>35000346</v>
      </c>
      <c r="B2592" t="s">
        <v>4095</v>
      </c>
      <c r="C2592" t="s">
        <v>4095</v>
      </c>
      <c r="D2592" t="s">
        <v>4095</v>
      </c>
      <c r="E2592" t="s">
        <v>4095</v>
      </c>
    </row>
    <row r="2593" spans="1:5" x14ac:dyDescent="0.25">
      <c r="A2593">
        <v>35000347</v>
      </c>
      <c r="B2593" t="s">
        <v>4096</v>
      </c>
      <c r="C2593" t="s">
        <v>4096</v>
      </c>
      <c r="D2593" t="s">
        <v>4096</v>
      </c>
      <c r="E2593" t="s">
        <v>4096</v>
      </c>
    </row>
    <row r="2594" spans="1:5" x14ac:dyDescent="0.25">
      <c r="A2594">
        <v>35000348</v>
      </c>
      <c r="B2594" t="s">
        <v>4097</v>
      </c>
      <c r="C2594" t="s">
        <v>4097</v>
      </c>
      <c r="D2594" t="s">
        <v>4097</v>
      </c>
      <c r="E2594" t="s">
        <v>4097</v>
      </c>
    </row>
    <row r="2595" spans="1:5" x14ac:dyDescent="0.25">
      <c r="A2595">
        <v>35000349</v>
      </c>
      <c r="B2595" t="s">
        <v>4098</v>
      </c>
      <c r="C2595" t="s">
        <v>4098</v>
      </c>
      <c r="D2595" t="s">
        <v>4098</v>
      </c>
      <c r="E2595" t="s">
        <v>4098</v>
      </c>
    </row>
    <row r="2596" spans="1:5" x14ac:dyDescent="0.25">
      <c r="A2596">
        <v>35000350</v>
      </c>
      <c r="B2596" t="s">
        <v>4099</v>
      </c>
      <c r="C2596" t="s">
        <v>4099</v>
      </c>
      <c r="D2596" t="s">
        <v>4099</v>
      </c>
      <c r="E2596" t="s">
        <v>4099</v>
      </c>
    </row>
    <row r="2597" spans="1:5" x14ac:dyDescent="0.25">
      <c r="A2597">
        <v>35000351</v>
      </c>
      <c r="B2597" t="s">
        <v>4100</v>
      </c>
      <c r="C2597" t="s">
        <v>4100</v>
      </c>
      <c r="D2597" t="s">
        <v>4100</v>
      </c>
      <c r="E2597" t="s">
        <v>4100</v>
      </c>
    </row>
    <row r="2598" spans="1:5" x14ac:dyDescent="0.25">
      <c r="A2598">
        <v>35000352</v>
      </c>
      <c r="B2598" t="s">
        <v>4101</v>
      </c>
      <c r="C2598" t="s">
        <v>4101</v>
      </c>
      <c r="D2598" t="s">
        <v>4101</v>
      </c>
      <c r="E2598" t="s">
        <v>4101</v>
      </c>
    </row>
    <row r="2599" spans="1:5" x14ac:dyDescent="0.25">
      <c r="A2599">
        <v>35000353</v>
      </c>
      <c r="B2599" t="s">
        <v>4103</v>
      </c>
      <c r="C2599" t="s">
        <v>4102</v>
      </c>
      <c r="D2599" t="s">
        <v>4102</v>
      </c>
      <c r="E2599" t="s">
        <v>4103</v>
      </c>
    </row>
    <row r="2600" spans="1:5" x14ac:dyDescent="0.25">
      <c r="A2600">
        <v>35000354</v>
      </c>
      <c r="B2600" t="s">
        <v>15457</v>
      </c>
      <c r="C2600" t="s">
        <v>15457</v>
      </c>
      <c r="D2600" t="s">
        <v>15457</v>
      </c>
      <c r="E2600" t="s">
        <v>15457</v>
      </c>
    </row>
    <row r="2601" spans="1:5" x14ac:dyDescent="0.25">
      <c r="A2601">
        <v>35000355</v>
      </c>
      <c r="B2601" t="s">
        <v>15458</v>
      </c>
      <c r="C2601" t="s">
        <v>3916</v>
      </c>
      <c r="D2601" t="s">
        <v>3916</v>
      </c>
      <c r="E2601" t="s">
        <v>15458</v>
      </c>
    </row>
    <row r="2602" spans="1:5" x14ac:dyDescent="0.25">
      <c r="A2602">
        <v>35000356</v>
      </c>
      <c r="B2602" t="s">
        <v>15459</v>
      </c>
      <c r="C2602" t="s">
        <v>15460</v>
      </c>
      <c r="D2602" t="s">
        <v>15460</v>
      </c>
      <c r="E2602" t="s">
        <v>15459</v>
      </c>
    </row>
    <row r="2603" spans="1:5" x14ac:dyDescent="0.25">
      <c r="A2603">
        <v>35000357</v>
      </c>
      <c r="B2603" t="s">
        <v>15461</v>
      </c>
      <c r="C2603" t="s">
        <v>15462</v>
      </c>
      <c r="D2603" t="s">
        <v>15462</v>
      </c>
      <c r="E2603" t="s">
        <v>15461</v>
      </c>
    </row>
    <row r="2604" spans="1:5" x14ac:dyDescent="0.25">
      <c r="A2604">
        <v>35000358</v>
      </c>
      <c r="B2604" t="s">
        <v>15463</v>
      </c>
      <c r="C2604" t="s">
        <v>15463</v>
      </c>
      <c r="D2604" t="s">
        <v>15463</v>
      </c>
      <c r="E2604" t="s">
        <v>15463</v>
      </c>
    </row>
    <row r="2605" spans="1:5" x14ac:dyDescent="0.25">
      <c r="A2605">
        <v>35000359</v>
      </c>
      <c r="B2605" t="s">
        <v>15464</v>
      </c>
      <c r="C2605" t="s">
        <v>15464</v>
      </c>
      <c r="D2605" t="s">
        <v>15464</v>
      </c>
      <c r="E2605" t="s">
        <v>15464</v>
      </c>
    </row>
    <row r="2606" spans="1:5" x14ac:dyDescent="0.25">
      <c r="A2606">
        <v>35000360</v>
      </c>
      <c r="B2606" t="s">
        <v>15465</v>
      </c>
      <c r="C2606" t="s">
        <v>15465</v>
      </c>
      <c r="D2606" t="s">
        <v>15465</v>
      </c>
      <c r="E2606" t="s">
        <v>15465</v>
      </c>
    </row>
    <row r="2607" spans="1:5" x14ac:dyDescent="0.25">
      <c r="A2607">
        <v>35000361</v>
      </c>
      <c r="B2607" t="s">
        <v>15466</v>
      </c>
      <c r="C2607" t="s">
        <v>15466</v>
      </c>
      <c r="D2607" t="s">
        <v>15466</v>
      </c>
      <c r="E2607" t="s">
        <v>15466</v>
      </c>
    </row>
    <row r="2608" spans="1:5" x14ac:dyDescent="0.25">
      <c r="A2608">
        <v>35000362</v>
      </c>
      <c r="B2608" t="s">
        <v>15467</v>
      </c>
      <c r="C2608" t="s">
        <v>15468</v>
      </c>
      <c r="D2608" t="s">
        <v>15468</v>
      </c>
      <c r="E2608" t="s">
        <v>15467</v>
      </c>
    </row>
    <row r="2609" spans="1:5" x14ac:dyDescent="0.25">
      <c r="A2609">
        <v>35000363</v>
      </c>
      <c r="B2609" t="s">
        <v>15469</v>
      </c>
      <c r="C2609" t="s">
        <v>15469</v>
      </c>
      <c r="D2609" t="s">
        <v>15469</v>
      </c>
      <c r="E2609" t="s">
        <v>15469</v>
      </c>
    </row>
    <row r="2610" spans="1:5" x14ac:dyDescent="0.25">
      <c r="A2610">
        <v>35000364</v>
      </c>
      <c r="B2610" t="s">
        <v>15470</v>
      </c>
      <c r="C2610" t="s">
        <v>15471</v>
      </c>
      <c r="D2610" t="s">
        <v>15471</v>
      </c>
      <c r="E2610" t="s">
        <v>15470</v>
      </c>
    </row>
    <row r="2611" spans="1:5" x14ac:dyDescent="0.25">
      <c r="A2611">
        <v>35900001</v>
      </c>
      <c r="B2611" t="s">
        <v>4104</v>
      </c>
      <c r="C2611" t="s">
        <v>4104</v>
      </c>
      <c r="D2611" t="s">
        <v>4104</v>
      </c>
      <c r="E2611" t="s">
        <v>4104</v>
      </c>
    </row>
    <row r="2612" spans="1:5" x14ac:dyDescent="0.25">
      <c r="A2612">
        <v>35900002</v>
      </c>
      <c r="B2612" t="s">
        <v>4105</v>
      </c>
      <c r="C2612" t="s">
        <v>4105</v>
      </c>
      <c r="D2612" t="s">
        <v>4105</v>
      </c>
      <c r="E2612" t="s">
        <v>4105</v>
      </c>
    </row>
    <row r="2613" spans="1:5" x14ac:dyDescent="0.25">
      <c r="A2613">
        <v>35900003</v>
      </c>
      <c r="B2613" t="s">
        <v>4106</v>
      </c>
      <c r="C2613" t="s">
        <v>4106</v>
      </c>
      <c r="D2613" t="s">
        <v>4106</v>
      </c>
      <c r="E2613" t="s">
        <v>4106</v>
      </c>
    </row>
    <row r="2614" spans="1:5" x14ac:dyDescent="0.25">
      <c r="A2614">
        <v>35900004</v>
      </c>
      <c r="B2614" t="s">
        <v>15472</v>
      </c>
      <c r="C2614" t="s">
        <v>15472</v>
      </c>
      <c r="D2614" t="s">
        <v>15472</v>
      </c>
      <c r="E2614" t="s">
        <v>15472</v>
      </c>
    </row>
    <row r="2615" spans="1:5" x14ac:dyDescent="0.25">
      <c r="A2615">
        <v>35900005</v>
      </c>
      <c r="B2615" t="s">
        <v>15473</v>
      </c>
      <c r="C2615" t="s">
        <v>15473</v>
      </c>
      <c r="D2615" t="s">
        <v>15473</v>
      </c>
      <c r="E2615" t="s">
        <v>15473</v>
      </c>
    </row>
    <row r="2616" spans="1:5" x14ac:dyDescent="0.25">
      <c r="A2616">
        <v>35900006</v>
      </c>
      <c r="B2616" t="s">
        <v>15474</v>
      </c>
      <c r="C2616" t="s">
        <v>15474</v>
      </c>
      <c r="D2616" t="s">
        <v>15474</v>
      </c>
      <c r="E2616" t="s">
        <v>15474</v>
      </c>
    </row>
    <row r="2617" spans="1:5" x14ac:dyDescent="0.25">
      <c r="A2617">
        <v>36000001</v>
      </c>
      <c r="B2617" t="s">
        <v>4108</v>
      </c>
      <c r="C2617" t="s">
        <v>4107</v>
      </c>
      <c r="D2617" t="s">
        <v>4107</v>
      </c>
      <c r="E2617" t="s">
        <v>4108</v>
      </c>
    </row>
    <row r="2618" spans="1:5" x14ac:dyDescent="0.25">
      <c r="A2618">
        <v>36000002</v>
      </c>
      <c r="B2618" t="s">
        <v>4110</v>
      </c>
      <c r="C2618" t="s">
        <v>4109</v>
      </c>
      <c r="D2618" t="s">
        <v>4109</v>
      </c>
      <c r="E2618" t="s">
        <v>4110</v>
      </c>
    </row>
    <row r="2619" spans="1:5" x14ac:dyDescent="0.25">
      <c r="A2619">
        <v>36000003</v>
      </c>
      <c r="B2619" t="s">
        <v>4112</v>
      </c>
      <c r="C2619" t="s">
        <v>4111</v>
      </c>
      <c r="D2619" t="s">
        <v>4111</v>
      </c>
      <c r="E2619" t="s">
        <v>4112</v>
      </c>
    </row>
    <row r="2620" spans="1:5" x14ac:dyDescent="0.25">
      <c r="A2620">
        <v>36000004</v>
      </c>
      <c r="B2620" t="s">
        <v>4114</v>
      </c>
      <c r="C2620" t="s">
        <v>4113</v>
      </c>
      <c r="D2620" t="s">
        <v>4113</v>
      </c>
      <c r="E2620" t="s">
        <v>4114</v>
      </c>
    </row>
    <row r="2621" spans="1:5" x14ac:dyDescent="0.25">
      <c r="A2621">
        <v>36000005</v>
      </c>
      <c r="B2621" t="s">
        <v>4116</v>
      </c>
      <c r="C2621" t="s">
        <v>4115</v>
      </c>
      <c r="D2621" t="s">
        <v>4115</v>
      </c>
      <c r="E2621" t="s">
        <v>4116</v>
      </c>
    </row>
    <row r="2622" spans="1:5" x14ac:dyDescent="0.25">
      <c r="A2622">
        <v>36000006</v>
      </c>
      <c r="B2622" t="s">
        <v>4118</v>
      </c>
      <c r="C2622" t="s">
        <v>4117</v>
      </c>
      <c r="D2622" t="s">
        <v>4117</v>
      </c>
      <c r="E2622" t="s">
        <v>4118</v>
      </c>
    </row>
    <row r="2623" spans="1:5" x14ac:dyDescent="0.25">
      <c r="A2623">
        <v>36000007</v>
      </c>
      <c r="B2623" t="s">
        <v>4115</v>
      </c>
      <c r="C2623" t="s">
        <v>4115</v>
      </c>
      <c r="D2623" t="s">
        <v>4115</v>
      </c>
      <c r="E2623" t="s">
        <v>4115</v>
      </c>
    </row>
    <row r="2624" spans="1:5" x14ac:dyDescent="0.25">
      <c r="A2624">
        <v>36000008</v>
      </c>
      <c r="B2624" t="s">
        <v>4116</v>
      </c>
      <c r="C2624" t="s">
        <v>4115</v>
      </c>
      <c r="D2624" t="s">
        <v>4115</v>
      </c>
      <c r="E2624" t="s">
        <v>4116</v>
      </c>
    </row>
    <row r="2625" spans="1:5" x14ac:dyDescent="0.25">
      <c r="A2625">
        <v>36000009</v>
      </c>
      <c r="B2625" t="s">
        <v>4120</v>
      </c>
      <c r="C2625" t="s">
        <v>4119</v>
      </c>
      <c r="D2625" t="s">
        <v>4119</v>
      </c>
      <c r="E2625" t="s">
        <v>4120</v>
      </c>
    </row>
    <row r="2626" spans="1:5" x14ac:dyDescent="0.25">
      <c r="A2626">
        <v>36000010</v>
      </c>
      <c r="B2626" t="s">
        <v>4122</v>
      </c>
      <c r="C2626" t="s">
        <v>4121</v>
      </c>
      <c r="D2626" t="s">
        <v>4121</v>
      </c>
      <c r="E2626" t="s">
        <v>4122</v>
      </c>
    </row>
    <row r="2627" spans="1:5" x14ac:dyDescent="0.25">
      <c r="A2627">
        <v>36000011</v>
      </c>
      <c r="B2627" t="s">
        <v>4124</v>
      </c>
      <c r="C2627" t="s">
        <v>4123</v>
      </c>
      <c r="D2627" t="s">
        <v>4123</v>
      </c>
      <c r="E2627" t="s">
        <v>4124</v>
      </c>
    </row>
    <row r="2628" spans="1:5" x14ac:dyDescent="0.25">
      <c r="A2628">
        <v>36000012</v>
      </c>
      <c r="B2628" t="s">
        <v>4126</v>
      </c>
      <c r="C2628" t="s">
        <v>4125</v>
      </c>
      <c r="D2628" t="s">
        <v>4125</v>
      </c>
      <c r="E2628" t="s">
        <v>4126</v>
      </c>
    </row>
    <row r="2629" spans="1:5" x14ac:dyDescent="0.25">
      <c r="A2629">
        <v>36000013</v>
      </c>
      <c r="B2629" t="s">
        <v>4128</v>
      </c>
      <c r="C2629" t="s">
        <v>4127</v>
      </c>
      <c r="D2629" t="s">
        <v>4127</v>
      </c>
      <c r="E2629" t="s">
        <v>4128</v>
      </c>
    </row>
    <row r="2630" spans="1:5" x14ac:dyDescent="0.25">
      <c r="A2630">
        <v>36000014</v>
      </c>
      <c r="B2630" t="s">
        <v>4130</v>
      </c>
      <c r="C2630" t="s">
        <v>4129</v>
      </c>
      <c r="D2630" t="s">
        <v>4129</v>
      </c>
      <c r="E2630" t="s">
        <v>4130</v>
      </c>
    </row>
    <row r="2631" spans="1:5" x14ac:dyDescent="0.25">
      <c r="A2631">
        <v>36000015</v>
      </c>
      <c r="B2631" t="s">
        <v>4132</v>
      </c>
      <c r="C2631" t="s">
        <v>4131</v>
      </c>
      <c r="D2631" t="s">
        <v>4131</v>
      </c>
      <c r="E2631" t="s">
        <v>4132</v>
      </c>
    </row>
    <row r="2632" spans="1:5" x14ac:dyDescent="0.25">
      <c r="A2632">
        <v>36000016</v>
      </c>
      <c r="B2632" t="s">
        <v>4134</v>
      </c>
      <c r="C2632" t="s">
        <v>4133</v>
      </c>
      <c r="D2632" t="s">
        <v>4133</v>
      </c>
      <c r="E2632" t="s">
        <v>4134</v>
      </c>
    </row>
    <row r="2633" spans="1:5" x14ac:dyDescent="0.25">
      <c r="A2633">
        <v>36000017</v>
      </c>
      <c r="B2633" t="s">
        <v>4135</v>
      </c>
      <c r="C2633" t="s">
        <v>4135</v>
      </c>
      <c r="D2633" t="s">
        <v>4135</v>
      </c>
      <c r="E2633" t="s">
        <v>4135</v>
      </c>
    </row>
    <row r="2634" spans="1:5" x14ac:dyDescent="0.25">
      <c r="A2634">
        <v>36000018</v>
      </c>
      <c r="B2634" t="s">
        <v>4136</v>
      </c>
      <c r="C2634" t="s">
        <v>4136</v>
      </c>
      <c r="D2634" t="s">
        <v>4136</v>
      </c>
      <c r="E2634" t="s">
        <v>4136</v>
      </c>
    </row>
    <row r="2635" spans="1:5" x14ac:dyDescent="0.25">
      <c r="A2635">
        <v>36000019</v>
      </c>
      <c r="B2635" t="s">
        <v>4137</v>
      </c>
      <c r="C2635" t="s">
        <v>4133</v>
      </c>
      <c r="D2635" t="s">
        <v>4133</v>
      </c>
      <c r="E2635" t="s">
        <v>4137</v>
      </c>
    </row>
    <row r="2636" spans="1:5" x14ac:dyDescent="0.25">
      <c r="A2636">
        <v>36000020</v>
      </c>
      <c r="B2636" t="s">
        <v>4139</v>
      </c>
      <c r="C2636" t="s">
        <v>4138</v>
      </c>
      <c r="D2636" t="s">
        <v>4138</v>
      </c>
      <c r="E2636" t="s">
        <v>4139</v>
      </c>
    </row>
    <row r="2637" spans="1:5" x14ac:dyDescent="0.25">
      <c r="A2637">
        <v>36000021</v>
      </c>
      <c r="B2637" t="s">
        <v>4141</v>
      </c>
      <c r="C2637" t="s">
        <v>4140</v>
      </c>
      <c r="D2637" t="s">
        <v>4140</v>
      </c>
      <c r="E2637" t="s">
        <v>4141</v>
      </c>
    </row>
    <row r="2638" spans="1:5" x14ac:dyDescent="0.25">
      <c r="A2638">
        <v>36000022</v>
      </c>
      <c r="B2638" t="s">
        <v>4143</v>
      </c>
      <c r="C2638" t="s">
        <v>4142</v>
      </c>
      <c r="D2638" t="s">
        <v>4142</v>
      </c>
      <c r="E2638" t="s">
        <v>4143</v>
      </c>
    </row>
    <row r="2639" spans="1:5" x14ac:dyDescent="0.25">
      <c r="A2639">
        <v>36000024</v>
      </c>
      <c r="B2639" t="s">
        <v>4145</v>
      </c>
      <c r="C2639" t="s">
        <v>4144</v>
      </c>
      <c r="D2639" t="s">
        <v>4144</v>
      </c>
      <c r="E2639" t="s">
        <v>4145</v>
      </c>
    </row>
    <row r="2640" spans="1:5" x14ac:dyDescent="0.25">
      <c r="A2640">
        <v>36000025</v>
      </c>
      <c r="B2640" t="s">
        <v>4146</v>
      </c>
      <c r="C2640" t="s">
        <v>4146</v>
      </c>
      <c r="D2640" t="s">
        <v>4146</v>
      </c>
      <c r="E2640" t="s">
        <v>4146</v>
      </c>
    </row>
    <row r="2641" spans="1:5" x14ac:dyDescent="0.25">
      <c r="A2641">
        <v>36000026</v>
      </c>
      <c r="B2641" t="s">
        <v>4148</v>
      </c>
      <c r="C2641" t="s">
        <v>4147</v>
      </c>
      <c r="D2641" t="s">
        <v>4147</v>
      </c>
      <c r="E2641" t="s">
        <v>4148</v>
      </c>
    </row>
    <row r="2642" spans="1:5" x14ac:dyDescent="0.25">
      <c r="A2642">
        <v>36000027</v>
      </c>
      <c r="B2642" t="s">
        <v>4149</v>
      </c>
      <c r="C2642" t="s">
        <v>4149</v>
      </c>
      <c r="D2642" t="s">
        <v>4149</v>
      </c>
      <c r="E2642" t="s">
        <v>4149</v>
      </c>
    </row>
    <row r="2643" spans="1:5" x14ac:dyDescent="0.25">
      <c r="A2643">
        <v>36000028</v>
      </c>
      <c r="B2643" t="s">
        <v>4150</v>
      </c>
      <c r="C2643" t="s">
        <v>4147</v>
      </c>
      <c r="D2643" t="s">
        <v>4147</v>
      </c>
      <c r="E2643" t="s">
        <v>4150</v>
      </c>
    </row>
    <row r="2644" spans="1:5" x14ac:dyDescent="0.25">
      <c r="A2644">
        <v>36000029</v>
      </c>
      <c r="B2644" t="s">
        <v>4151</v>
      </c>
      <c r="C2644" t="s">
        <v>4151</v>
      </c>
      <c r="D2644" t="s">
        <v>4151</v>
      </c>
      <c r="E2644" t="s">
        <v>4151</v>
      </c>
    </row>
    <row r="2645" spans="1:5" x14ac:dyDescent="0.25">
      <c r="A2645">
        <v>36000030</v>
      </c>
      <c r="B2645" t="s">
        <v>4153</v>
      </c>
      <c r="C2645" t="s">
        <v>4152</v>
      </c>
      <c r="D2645" t="s">
        <v>4152</v>
      </c>
      <c r="E2645" t="s">
        <v>4153</v>
      </c>
    </row>
    <row r="2646" spans="1:5" x14ac:dyDescent="0.25">
      <c r="A2646">
        <v>36000031</v>
      </c>
      <c r="B2646" t="s">
        <v>4154</v>
      </c>
      <c r="C2646" t="s">
        <v>4154</v>
      </c>
      <c r="D2646" t="s">
        <v>4154</v>
      </c>
      <c r="E2646" t="s">
        <v>4154</v>
      </c>
    </row>
    <row r="2647" spans="1:5" x14ac:dyDescent="0.25">
      <c r="A2647">
        <v>36000032</v>
      </c>
      <c r="B2647" t="s">
        <v>4155</v>
      </c>
      <c r="C2647" t="s">
        <v>4155</v>
      </c>
      <c r="D2647" t="s">
        <v>4155</v>
      </c>
      <c r="E2647" t="s">
        <v>4155</v>
      </c>
    </row>
    <row r="2648" spans="1:5" x14ac:dyDescent="0.25">
      <c r="A2648">
        <v>36000033</v>
      </c>
      <c r="B2648" t="s">
        <v>4157</v>
      </c>
      <c r="C2648" t="s">
        <v>4156</v>
      </c>
      <c r="D2648" t="s">
        <v>4156</v>
      </c>
      <c r="E2648" t="s">
        <v>4157</v>
      </c>
    </row>
    <row r="2649" spans="1:5" x14ac:dyDescent="0.25">
      <c r="A2649">
        <v>36000034</v>
      </c>
      <c r="B2649" t="s">
        <v>4159</v>
      </c>
      <c r="C2649" t="s">
        <v>4158</v>
      </c>
      <c r="D2649" t="s">
        <v>4158</v>
      </c>
      <c r="E2649" t="s">
        <v>4159</v>
      </c>
    </row>
    <row r="2650" spans="1:5" x14ac:dyDescent="0.25">
      <c r="A2650">
        <v>36000035</v>
      </c>
      <c r="B2650" t="s">
        <v>4161</v>
      </c>
      <c r="C2650" t="s">
        <v>4160</v>
      </c>
      <c r="D2650" t="s">
        <v>4160</v>
      </c>
      <c r="E2650" t="s">
        <v>4161</v>
      </c>
    </row>
    <row r="2651" spans="1:5" x14ac:dyDescent="0.25">
      <c r="A2651">
        <v>36000036</v>
      </c>
      <c r="B2651" t="s">
        <v>4163</v>
      </c>
      <c r="C2651" t="s">
        <v>4162</v>
      </c>
      <c r="D2651" t="s">
        <v>4162</v>
      </c>
      <c r="E2651" t="s">
        <v>4163</v>
      </c>
    </row>
    <row r="2652" spans="1:5" x14ac:dyDescent="0.25">
      <c r="A2652">
        <v>36000037</v>
      </c>
      <c r="B2652" t="s">
        <v>4164</v>
      </c>
      <c r="C2652" t="s">
        <v>4164</v>
      </c>
      <c r="D2652" t="s">
        <v>4164</v>
      </c>
      <c r="E2652" t="s">
        <v>4164</v>
      </c>
    </row>
    <row r="2653" spans="1:5" x14ac:dyDescent="0.25">
      <c r="A2653">
        <v>36000038</v>
      </c>
      <c r="B2653" t="s">
        <v>4165</v>
      </c>
      <c r="C2653" t="s">
        <v>4165</v>
      </c>
      <c r="D2653" t="s">
        <v>4165</v>
      </c>
      <c r="E2653" t="s">
        <v>4165</v>
      </c>
    </row>
    <row r="2654" spans="1:5" x14ac:dyDescent="0.25">
      <c r="A2654">
        <v>36000039</v>
      </c>
      <c r="B2654" t="s">
        <v>4166</v>
      </c>
      <c r="C2654" t="s">
        <v>4166</v>
      </c>
      <c r="D2654" t="s">
        <v>4166</v>
      </c>
      <c r="E2654" t="s">
        <v>4166</v>
      </c>
    </row>
    <row r="2655" spans="1:5" x14ac:dyDescent="0.25">
      <c r="A2655">
        <v>36000040</v>
      </c>
      <c r="B2655" t="s">
        <v>4167</v>
      </c>
      <c r="C2655" t="s">
        <v>4167</v>
      </c>
      <c r="D2655" t="s">
        <v>4167</v>
      </c>
      <c r="E2655" t="s">
        <v>4167</v>
      </c>
    </row>
    <row r="2656" spans="1:5" x14ac:dyDescent="0.25">
      <c r="A2656">
        <v>36000041</v>
      </c>
      <c r="B2656" t="s">
        <v>4168</v>
      </c>
      <c r="C2656" t="s">
        <v>4168</v>
      </c>
      <c r="D2656" t="s">
        <v>4168</v>
      </c>
      <c r="E2656" t="s">
        <v>4168</v>
      </c>
    </row>
    <row r="2657" spans="1:5" x14ac:dyDescent="0.25">
      <c r="A2657">
        <v>36000042</v>
      </c>
      <c r="B2657" t="s">
        <v>4169</v>
      </c>
      <c r="C2657" t="s">
        <v>4169</v>
      </c>
      <c r="D2657" t="s">
        <v>4169</v>
      </c>
      <c r="E2657" t="s">
        <v>4169</v>
      </c>
    </row>
    <row r="2658" spans="1:5" x14ac:dyDescent="0.25">
      <c r="A2658">
        <v>36000043</v>
      </c>
      <c r="B2658" t="s">
        <v>4170</v>
      </c>
      <c r="C2658" t="s">
        <v>4170</v>
      </c>
      <c r="D2658" t="s">
        <v>4170</v>
      </c>
      <c r="E2658" t="s">
        <v>4170</v>
      </c>
    </row>
    <row r="2659" spans="1:5" x14ac:dyDescent="0.25">
      <c r="A2659">
        <v>36000044</v>
      </c>
      <c r="B2659" t="s">
        <v>4172</v>
      </c>
      <c r="C2659" t="s">
        <v>4171</v>
      </c>
      <c r="D2659" t="s">
        <v>4171</v>
      </c>
      <c r="E2659" t="s">
        <v>4172</v>
      </c>
    </row>
    <row r="2660" spans="1:5" x14ac:dyDescent="0.25">
      <c r="A2660">
        <v>36000045</v>
      </c>
      <c r="B2660" t="s">
        <v>4174</v>
      </c>
      <c r="C2660" t="s">
        <v>4173</v>
      </c>
      <c r="D2660" t="s">
        <v>4173</v>
      </c>
      <c r="E2660" t="s">
        <v>4174</v>
      </c>
    </row>
    <row r="2661" spans="1:5" x14ac:dyDescent="0.25">
      <c r="A2661">
        <v>36000046</v>
      </c>
      <c r="B2661" t="s">
        <v>4175</v>
      </c>
      <c r="C2661" t="s">
        <v>4175</v>
      </c>
      <c r="D2661" t="s">
        <v>4175</v>
      </c>
      <c r="E2661" t="s">
        <v>4175</v>
      </c>
    </row>
    <row r="2662" spans="1:5" x14ac:dyDescent="0.25">
      <c r="A2662">
        <v>36000047</v>
      </c>
      <c r="B2662" t="s">
        <v>4176</v>
      </c>
      <c r="C2662" t="s">
        <v>4176</v>
      </c>
      <c r="D2662" t="s">
        <v>4176</v>
      </c>
      <c r="E2662" t="s">
        <v>4176</v>
      </c>
    </row>
    <row r="2663" spans="1:5" x14ac:dyDescent="0.25">
      <c r="A2663">
        <v>36000048</v>
      </c>
      <c r="B2663" t="s">
        <v>4168</v>
      </c>
      <c r="C2663" t="s">
        <v>4168</v>
      </c>
      <c r="D2663" t="s">
        <v>4168</v>
      </c>
      <c r="E2663" t="s">
        <v>4168</v>
      </c>
    </row>
    <row r="2664" spans="1:5" x14ac:dyDescent="0.25">
      <c r="A2664">
        <v>36000049</v>
      </c>
      <c r="B2664" t="s">
        <v>4178</v>
      </c>
      <c r="C2664" t="s">
        <v>4177</v>
      </c>
      <c r="D2664" t="s">
        <v>4177</v>
      </c>
      <c r="E2664" t="s">
        <v>4178</v>
      </c>
    </row>
    <row r="2665" spans="1:5" x14ac:dyDescent="0.25">
      <c r="A2665">
        <v>36000050</v>
      </c>
      <c r="B2665" t="s">
        <v>4179</v>
      </c>
      <c r="C2665" t="s">
        <v>4179</v>
      </c>
      <c r="D2665" t="s">
        <v>4179</v>
      </c>
      <c r="E2665" t="s">
        <v>4179</v>
      </c>
    </row>
    <row r="2666" spans="1:5" x14ac:dyDescent="0.25">
      <c r="A2666">
        <v>36000051</v>
      </c>
      <c r="B2666" t="s">
        <v>4180</v>
      </c>
      <c r="C2666" t="s">
        <v>4180</v>
      </c>
      <c r="D2666" t="s">
        <v>4180</v>
      </c>
      <c r="E2666" t="s">
        <v>4180</v>
      </c>
    </row>
    <row r="2667" spans="1:5" x14ac:dyDescent="0.25">
      <c r="A2667">
        <v>36000052</v>
      </c>
      <c r="B2667" t="s">
        <v>4182</v>
      </c>
      <c r="C2667" t="s">
        <v>4181</v>
      </c>
      <c r="D2667" t="s">
        <v>4181</v>
      </c>
      <c r="E2667" t="s">
        <v>4182</v>
      </c>
    </row>
    <row r="2668" spans="1:5" x14ac:dyDescent="0.25">
      <c r="A2668">
        <v>36000053</v>
      </c>
      <c r="B2668" t="s">
        <v>4184</v>
      </c>
      <c r="C2668" t="s">
        <v>4183</v>
      </c>
      <c r="D2668" t="s">
        <v>4183</v>
      </c>
      <c r="E2668" t="s">
        <v>4184</v>
      </c>
    </row>
    <row r="2669" spans="1:5" x14ac:dyDescent="0.25">
      <c r="A2669">
        <v>36000054</v>
      </c>
      <c r="B2669" t="s">
        <v>4186</v>
      </c>
      <c r="C2669" t="s">
        <v>4185</v>
      </c>
      <c r="D2669" t="s">
        <v>4185</v>
      </c>
      <c r="E2669" t="s">
        <v>4186</v>
      </c>
    </row>
    <row r="2670" spans="1:5" x14ac:dyDescent="0.25">
      <c r="A2670">
        <v>36000055</v>
      </c>
      <c r="B2670" t="s">
        <v>4188</v>
      </c>
      <c r="C2670" t="s">
        <v>4187</v>
      </c>
      <c r="D2670" t="s">
        <v>4187</v>
      </c>
      <c r="E2670" t="s">
        <v>4188</v>
      </c>
    </row>
    <row r="2671" spans="1:5" x14ac:dyDescent="0.25">
      <c r="A2671">
        <v>36000056</v>
      </c>
      <c r="B2671" t="s">
        <v>4190</v>
      </c>
      <c r="C2671" t="s">
        <v>4189</v>
      </c>
      <c r="D2671" t="s">
        <v>4189</v>
      </c>
      <c r="E2671" t="s">
        <v>4190</v>
      </c>
    </row>
    <row r="2672" spans="1:5" x14ac:dyDescent="0.25">
      <c r="A2672">
        <v>36000057</v>
      </c>
      <c r="B2672" t="s">
        <v>4192</v>
      </c>
      <c r="C2672" t="s">
        <v>4191</v>
      </c>
      <c r="D2672" t="s">
        <v>4191</v>
      </c>
      <c r="E2672" t="s">
        <v>4192</v>
      </c>
    </row>
    <row r="2673" spans="1:5" x14ac:dyDescent="0.25">
      <c r="A2673">
        <v>36000058</v>
      </c>
      <c r="B2673" t="s">
        <v>4145</v>
      </c>
      <c r="C2673" t="s">
        <v>4144</v>
      </c>
      <c r="D2673" t="s">
        <v>4144</v>
      </c>
      <c r="E2673" t="s">
        <v>4145</v>
      </c>
    </row>
    <row r="2674" spans="1:5" x14ac:dyDescent="0.25">
      <c r="A2674">
        <v>40000001</v>
      </c>
      <c r="B2674" t="s">
        <v>4193</v>
      </c>
      <c r="C2674" t="s">
        <v>792</v>
      </c>
      <c r="D2674" t="s">
        <v>792</v>
      </c>
      <c r="E2674" t="s">
        <v>4193</v>
      </c>
    </row>
    <row r="2675" spans="1:5" x14ac:dyDescent="0.25">
      <c r="A2675">
        <v>40000002</v>
      </c>
      <c r="B2675" t="s">
        <v>4195</v>
      </c>
      <c r="C2675" t="s">
        <v>4194</v>
      </c>
      <c r="D2675" t="s">
        <v>4194</v>
      </c>
      <c r="E2675" t="s">
        <v>4195</v>
      </c>
    </row>
    <row r="2676" spans="1:5" x14ac:dyDescent="0.25">
      <c r="A2676">
        <v>40000003</v>
      </c>
      <c r="B2676" t="s">
        <v>4197</v>
      </c>
      <c r="C2676" t="s">
        <v>4196</v>
      </c>
      <c r="D2676" t="s">
        <v>4196</v>
      </c>
      <c r="E2676" t="s">
        <v>4197</v>
      </c>
    </row>
    <row r="2677" spans="1:5" x14ac:dyDescent="0.25">
      <c r="A2677">
        <v>40000004</v>
      </c>
      <c r="B2677" t="s">
        <v>4199</v>
      </c>
      <c r="C2677" t="s">
        <v>4198</v>
      </c>
      <c r="D2677" t="s">
        <v>4198</v>
      </c>
      <c r="E2677" t="s">
        <v>4199</v>
      </c>
    </row>
    <row r="2678" spans="1:5" x14ac:dyDescent="0.25">
      <c r="A2678">
        <v>40000005</v>
      </c>
      <c r="B2678" t="s">
        <v>4201</v>
      </c>
      <c r="C2678" t="s">
        <v>4200</v>
      </c>
      <c r="D2678" t="s">
        <v>4200</v>
      </c>
      <c r="E2678" t="s">
        <v>4201</v>
      </c>
    </row>
    <row r="2679" spans="1:5" x14ac:dyDescent="0.25">
      <c r="A2679">
        <v>40000006</v>
      </c>
      <c r="B2679" t="s">
        <v>4203</v>
      </c>
      <c r="C2679" t="s">
        <v>4202</v>
      </c>
      <c r="D2679" t="s">
        <v>4202</v>
      </c>
      <c r="E2679" t="s">
        <v>4203</v>
      </c>
    </row>
    <row r="2680" spans="1:5" x14ac:dyDescent="0.25">
      <c r="A2680">
        <v>40000007</v>
      </c>
      <c r="B2680" t="s">
        <v>4205</v>
      </c>
      <c r="C2680" t="s">
        <v>4204</v>
      </c>
      <c r="D2680" t="s">
        <v>4204</v>
      </c>
      <c r="E2680" t="s">
        <v>4205</v>
      </c>
    </row>
    <row r="2681" spans="1:5" x14ac:dyDescent="0.25">
      <c r="A2681">
        <v>40000008</v>
      </c>
      <c r="B2681" t="s">
        <v>4207</v>
      </c>
      <c r="C2681" t="s">
        <v>4206</v>
      </c>
      <c r="D2681" t="s">
        <v>4206</v>
      </c>
      <c r="E2681" t="s">
        <v>4207</v>
      </c>
    </row>
    <row r="2682" spans="1:5" x14ac:dyDescent="0.25">
      <c r="A2682">
        <v>40000009</v>
      </c>
      <c r="B2682" t="s">
        <v>4195</v>
      </c>
      <c r="C2682" t="s">
        <v>4194</v>
      </c>
      <c r="D2682" t="s">
        <v>4194</v>
      </c>
      <c r="E2682" t="s">
        <v>4195</v>
      </c>
    </row>
    <row r="2683" spans="1:5" x14ac:dyDescent="0.25">
      <c r="A2683">
        <v>40000010</v>
      </c>
      <c r="B2683" t="s">
        <v>4197</v>
      </c>
      <c r="C2683" t="s">
        <v>4196</v>
      </c>
      <c r="D2683" t="s">
        <v>4196</v>
      </c>
      <c r="E2683" t="s">
        <v>4197</v>
      </c>
    </row>
    <row r="2684" spans="1:5" x14ac:dyDescent="0.25">
      <c r="A2684">
        <v>40000011</v>
      </c>
      <c r="B2684" t="s">
        <v>4209</v>
      </c>
      <c r="C2684" t="s">
        <v>4208</v>
      </c>
      <c r="D2684" t="s">
        <v>4208</v>
      </c>
      <c r="E2684" t="s">
        <v>4209</v>
      </c>
    </row>
    <row r="2685" spans="1:5" x14ac:dyDescent="0.25">
      <c r="A2685">
        <v>40000012</v>
      </c>
      <c r="B2685" t="s">
        <v>4211</v>
      </c>
      <c r="C2685" t="s">
        <v>4210</v>
      </c>
      <c r="D2685" t="s">
        <v>4210</v>
      </c>
      <c r="E2685" t="s">
        <v>4211</v>
      </c>
    </row>
    <row r="2686" spans="1:5" x14ac:dyDescent="0.25">
      <c r="A2686">
        <v>40000013</v>
      </c>
      <c r="B2686" t="s">
        <v>4212</v>
      </c>
      <c r="C2686" t="s">
        <v>4202</v>
      </c>
      <c r="D2686" t="s">
        <v>4202</v>
      </c>
      <c r="E2686" t="s">
        <v>4212</v>
      </c>
    </row>
    <row r="2687" spans="1:5" x14ac:dyDescent="0.25">
      <c r="A2687">
        <v>40000014</v>
      </c>
      <c r="B2687" t="s">
        <v>4214</v>
      </c>
      <c r="C2687" t="s">
        <v>4213</v>
      </c>
      <c r="D2687" t="s">
        <v>4213</v>
      </c>
      <c r="E2687" t="s">
        <v>4214</v>
      </c>
    </row>
    <row r="2688" spans="1:5" x14ac:dyDescent="0.25">
      <c r="A2688">
        <v>40000015</v>
      </c>
      <c r="B2688" t="s">
        <v>4215</v>
      </c>
      <c r="C2688" t="s">
        <v>4213</v>
      </c>
      <c r="D2688" t="s">
        <v>4213</v>
      </c>
      <c r="E2688" t="s">
        <v>4215</v>
      </c>
    </row>
    <row r="2689" spans="1:5" x14ac:dyDescent="0.25">
      <c r="A2689">
        <v>40000016</v>
      </c>
      <c r="B2689" t="s">
        <v>4216</v>
      </c>
      <c r="C2689" t="s">
        <v>4202</v>
      </c>
      <c r="D2689" t="s">
        <v>4202</v>
      </c>
      <c r="E2689" t="s">
        <v>4216</v>
      </c>
    </row>
    <row r="2690" spans="1:5" x14ac:dyDescent="0.25">
      <c r="A2690">
        <v>40000017</v>
      </c>
      <c r="B2690" t="s">
        <v>4218</v>
      </c>
      <c r="C2690" t="s">
        <v>4217</v>
      </c>
      <c r="D2690" t="s">
        <v>4217</v>
      </c>
      <c r="E2690" t="s">
        <v>4218</v>
      </c>
    </row>
    <row r="2691" spans="1:5" x14ac:dyDescent="0.25">
      <c r="A2691">
        <v>40000035</v>
      </c>
      <c r="B2691" t="s">
        <v>4220</v>
      </c>
      <c r="C2691" t="s">
        <v>4219</v>
      </c>
      <c r="D2691" t="s">
        <v>4219</v>
      </c>
      <c r="E2691" t="s">
        <v>4220</v>
      </c>
    </row>
    <row r="2692" spans="1:5" x14ac:dyDescent="0.25">
      <c r="A2692">
        <v>40000036</v>
      </c>
      <c r="B2692" t="s">
        <v>4222</v>
      </c>
      <c r="C2692" t="s">
        <v>4221</v>
      </c>
      <c r="D2692" t="s">
        <v>4221</v>
      </c>
      <c r="E2692" t="s">
        <v>4222</v>
      </c>
    </row>
    <row r="2693" spans="1:5" x14ac:dyDescent="0.25">
      <c r="A2693">
        <v>40000037</v>
      </c>
      <c r="B2693" t="s">
        <v>4224</v>
      </c>
      <c r="C2693" t="s">
        <v>4223</v>
      </c>
      <c r="D2693" t="s">
        <v>4223</v>
      </c>
      <c r="E2693" t="s">
        <v>4224</v>
      </c>
    </row>
    <row r="2694" spans="1:5" x14ac:dyDescent="0.25">
      <c r="A2694">
        <v>40000040</v>
      </c>
      <c r="B2694" t="s">
        <v>4226</v>
      </c>
      <c r="C2694" t="s">
        <v>4225</v>
      </c>
      <c r="D2694" t="s">
        <v>4225</v>
      </c>
      <c r="E2694" t="s">
        <v>4226</v>
      </c>
    </row>
    <row r="2695" spans="1:5" x14ac:dyDescent="0.25">
      <c r="A2695">
        <v>40000043</v>
      </c>
      <c r="B2695" t="s">
        <v>4228</v>
      </c>
      <c r="C2695" t="s">
        <v>4227</v>
      </c>
      <c r="D2695" t="s">
        <v>4227</v>
      </c>
      <c r="E2695" t="s">
        <v>4228</v>
      </c>
    </row>
    <row r="2696" spans="1:5" x14ac:dyDescent="0.25">
      <c r="A2696">
        <v>40000052</v>
      </c>
      <c r="B2696" t="s">
        <v>4230</v>
      </c>
      <c r="C2696" t="s">
        <v>4229</v>
      </c>
      <c r="D2696" t="s">
        <v>4229</v>
      </c>
      <c r="E2696" t="s">
        <v>4230</v>
      </c>
    </row>
    <row r="2697" spans="1:5" x14ac:dyDescent="0.25">
      <c r="A2697">
        <v>40000053</v>
      </c>
      <c r="B2697" t="s">
        <v>4231</v>
      </c>
      <c r="C2697" t="s">
        <v>4229</v>
      </c>
      <c r="D2697" t="s">
        <v>4229</v>
      </c>
      <c r="E2697" t="s">
        <v>4231</v>
      </c>
    </row>
    <row r="2698" spans="1:5" x14ac:dyDescent="0.25">
      <c r="A2698">
        <v>40000054</v>
      </c>
      <c r="B2698" t="s">
        <v>4232</v>
      </c>
      <c r="C2698" t="s">
        <v>4229</v>
      </c>
      <c r="D2698" t="s">
        <v>4229</v>
      </c>
      <c r="E2698" t="s">
        <v>4232</v>
      </c>
    </row>
    <row r="2699" spans="1:5" x14ac:dyDescent="0.25">
      <c r="A2699">
        <v>40000059</v>
      </c>
      <c r="B2699" t="s">
        <v>4233</v>
      </c>
      <c r="C2699" t="s">
        <v>4227</v>
      </c>
      <c r="D2699" t="s">
        <v>4227</v>
      </c>
      <c r="E2699" t="s">
        <v>4233</v>
      </c>
    </row>
    <row r="2700" spans="1:5" x14ac:dyDescent="0.25">
      <c r="A2700">
        <v>40000068</v>
      </c>
      <c r="B2700" t="s">
        <v>4235</v>
      </c>
      <c r="C2700" t="s">
        <v>4234</v>
      </c>
      <c r="D2700" t="s">
        <v>4234</v>
      </c>
      <c r="E2700" t="s">
        <v>4235</v>
      </c>
    </row>
    <row r="2701" spans="1:5" x14ac:dyDescent="0.25">
      <c r="A2701">
        <v>40000069</v>
      </c>
      <c r="B2701" t="s">
        <v>4237</v>
      </c>
      <c r="C2701" t="s">
        <v>4236</v>
      </c>
      <c r="D2701" t="s">
        <v>4236</v>
      </c>
      <c r="E2701" t="s">
        <v>4237</v>
      </c>
    </row>
    <row r="2702" spans="1:5" x14ac:dyDescent="0.25">
      <c r="A2702">
        <v>40000070</v>
      </c>
      <c r="B2702" t="s">
        <v>4238</v>
      </c>
      <c r="C2702" t="s">
        <v>4227</v>
      </c>
      <c r="D2702" t="s">
        <v>4227</v>
      </c>
      <c r="E2702" t="s">
        <v>4238</v>
      </c>
    </row>
    <row r="2703" spans="1:5" x14ac:dyDescent="0.25">
      <c r="A2703">
        <v>40000071</v>
      </c>
      <c r="B2703" t="s">
        <v>4240</v>
      </c>
      <c r="C2703" t="s">
        <v>4239</v>
      </c>
      <c r="D2703" t="s">
        <v>4239</v>
      </c>
      <c r="E2703" t="s">
        <v>4240</v>
      </c>
    </row>
    <row r="2704" spans="1:5" x14ac:dyDescent="0.25">
      <c r="A2704">
        <v>40000072</v>
      </c>
      <c r="B2704" t="s">
        <v>4242</v>
      </c>
      <c r="C2704" t="s">
        <v>4241</v>
      </c>
      <c r="D2704" t="s">
        <v>4241</v>
      </c>
      <c r="E2704" t="s">
        <v>4242</v>
      </c>
    </row>
    <row r="2705" spans="1:5" x14ac:dyDescent="0.25">
      <c r="A2705">
        <v>40000073</v>
      </c>
      <c r="B2705" t="s">
        <v>4244</v>
      </c>
      <c r="C2705" t="s">
        <v>4243</v>
      </c>
      <c r="D2705" t="s">
        <v>4243</v>
      </c>
      <c r="E2705" t="s">
        <v>4244</v>
      </c>
    </row>
    <row r="2706" spans="1:5" x14ac:dyDescent="0.25">
      <c r="A2706">
        <v>40000074</v>
      </c>
      <c r="B2706" t="s">
        <v>4246</v>
      </c>
      <c r="C2706" t="s">
        <v>4245</v>
      </c>
      <c r="D2706" t="s">
        <v>4245</v>
      </c>
      <c r="E2706" t="s">
        <v>4246</v>
      </c>
    </row>
    <row r="2707" spans="1:5" x14ac:dyDescent="0.25">
      <c r="A2707">
        <v>40000086</v>
      </c>
      <c r="B2707" t="s">
        <v>4247</v>
      </c>
      <c r="C2707" t="s">
        <v>4229</v>
      </c>
      <c r="D2707" t="s">
        <v>4229</v>
      </c>
      <c r="E2707" t="s">
        <v>4247</v>
      </c>
    </row>
    <row r="2708" spans="1:5" x14ac:dyDescent="0.25">
      <c r="A2708">
        <v>40000087</v>
      </c>
      <c r="B2708" t="s">
        <v>4248</v>
      </c>
      <c r="C2708" t="s">
        <v>4229</v>
      </c>
      <c r="D2708" t="s">
        <v>4229</v>
      </c>
      <c r="E2708" t="s">
        <v>4248</v>
      </c>
    </row>
    <row r="2709" spans="1:5" x14ac:dyDescent="0.25">
      <c r="A2709">
        <v>40000088</v>
      </c>
      <c r="B2709" t="s">
        <v>4250</v>
      </c>
      <c r="C2709" t="s">
        <v>4249</v>
      </c>
      <c r="D2709" t="s">
        <v>4249</v>
      </c>
      <c r="E2709" t="s">
        <v>4250</v>
      </c>
    </row>
    <row r="2710" spans="1:5" x14ac:dyDescent="0.25">
      <c r="A2710">
        <v>40000089</v>
      </c>
      <c r="B2710" t="s">
        <v>4252</v>
      </c>
      <c r="C2710" t="s">
        <v>4251</v>
      </c>
      <c r="D2710" t="s">
        <v>4251</v>
      </c>
      <c r="E2710" t="s">
        <v>4252</v>
      </c>
    </row>
    <row r="2711" spans="1:5" x14ac:dyDescent="0.25">
      <c r="A2711">
        <v>40000090</v>
      </c>
      <c r="B2711" t="s">
        <v>4254</v>
      </c>
      <c r="C2711" t="s">
        <v>4253</v>
      </c>
      <c r="D2711" t="s">
        <v>4253</v>
      </c>
      <c r="E2711" t="s">
        <v>4254</v>
      </c>
    </row>
    <row r="2712" spans="1:5" x14ac:dyDescent="0.25">
      <c r="A2712">
        <v>40000091</v>
      </c>
      <c r="B2712" t="s">
        <v>4256</v>
      </c>
      <c r="C2712" t="s">
        <v>4255</v>
      </c>
      <c r="D2712" t="s">
        <v>4255</v>
      </c>
      <c r="E2712" t="s">
        <v>4256</v>
      </c>
    </row>
    <row r="2713" spans="1:5" x14ac:dyDescent="0.25">
      <c r="A2713">
        <v>40000092</v>
      </c>
      <c r="B2713" t="s">
        <v>4258</v>
      </c>
      <c r="C2713" t="s">
        <v>4257</v>
      </c>
      <c r="D2713" t="s">
        <v>4257</v>
      </c>
      <c r="E2713" t="s">
        <v>4258</v>
      </c>
    </row>
    <row r="2714" spans="1:5" x14ac:dyDescent="0.25">
      <c r="A2714">
        <v>40000093</v>
      </c>
      <c r="B2714" t="s">
        <v>4260</v>
      </c>
      <c r="C2714" t="s">
        <v>4259</v>
      </c>
      <c r="D2714" t="s">
        <v>4259</v>
      </c>
      <c r="E2714" t="s">
        <v>4260</v>
      </c>
    </row>
    <row r="2715" spans="1:5" x14ac:dyDescent="0.25">
      <c r="A2715">
        <v>40000094</v>
      </c>
      <c r="B2715" t="s">
        <v>4261</v>
      </c>
      <c r="C2715" t="s">
        <v>7119</v>
      </c>
      <c r="D2715" t="s">
        <v>7119</v>
      </c>
      <c r="E2715" t="s">
        <v>4261</v>
      </c>
    </row>
    <row r="2716" spans="1:5" x14ac:dyDescent="0.25">
      <c r="A2716">
        <v>40000095</v>
      </c>
      <c r="B2716" t="s">
        <v>4262</v>
      </c>
      <c r="C2716" t="s">
        <v>4262</v>
      </c>
      <c r="D2716" t="s">
        <v>4262</v>
      </c>
      <c r="E2716" t="s">
        <v>4262</v>
      </c>
    </row>
    <row r="2717" spans="1:5" x14ac:dyDescent="0.25">
      <c r="A2717">
        <v>40000096</v>
      </c>
      <c r="B2717" t="s">
        <v>4263</v>
      </c>
      <c r="C2717" t="s">
        <v>4263</v>
      </c>
      <c r="D2717" t="s">
        <v>4263</v>
      </c>
      <c r="E2717" t="s">
        <v>4263</v>
      </c>
    </row>
    <row r="2718" spans="1:5" x14ac:dyDescent="0.25">
      <c r="A2718">
        <v>40000097</v>
      </c>
      <c r="B2718" t="s">
        <v>4264</v>
      </c>
      <c r="C2718" t="s">
        <v>4264</v>
      </c>
      <c r="D2718" t="s">
        <v>4264</v>
      </c>
      <c r="E2718" t="s">
        <v>4264</v>
      </c>
    </row>
    <row r="2719" spans="1:5" x14ac:dyDescent="0.25">
      <c r="A2719">
        <v>40000098</v>
      </c>
      <c r="B2719" t="s">
        <v>4265</v>
      </c>
      <c r="C2719" t="s">
        <v>4265</v>
      </c>
      <c r="D2719" t="s">
        <v>4265</v>
      </c>
      <c r="E2719" t="s">
        <v>4265</v>
      </c>
    </row>
    <row r="2720" spans="1:5" x14ac:dyDescent="0.25">
      <c r="A2720">
        <v>40000099</v>
      </c>
      <c r="B2720" t="s">
        <v>4266</v>
      </c>
      <c r="C2720" t="s">
        <v>4266</v>
      </c>
      <c r="D2720" t="s">
        <v>4266</v>
      </c>
      <c r="E2720" t="s">
        <v>4266</v>
      </c>
    </row>
    <row r="2721" spans="1:5" x14ac:dyDescent="0.25">
      <c r="A2721">
        <v>40000100</v>
      </c>
      <c r="B2721" t="s">
        <v>4267</v>
      </c>
      <c r="C2721" t="s">
        <v>4267</v>
      </c>
      <c r="D2721" t="s">
        <v>4267</v>
      </c>
      <c r="E2721" t="s">
        <v>4267</v>
      </c>
    </row>
    <row r="2722" spans="1:5" x14ac:dyDescent="0.25">
      <c r="A2722">
        <v>40000101</v>
      </c>
      <c r="B2722" t="s">
        <v>4269</v>
      </c>
      <c r="C2722" t="s">
        <v>4268</v>
      </c>
      <c r="D2722" t="s">
        <v>4268</v>
      </c>
      <c r="E2722" t="s">
        <v>4269</v>
      </c>
    </row>
    <row r="2723" spans="1:5" x14ac:dyDescent="0.25">
      <c r="A2723">
        <v>40000102</v>
      </c>
      <c r="B2723" t="s">
        <v>4270</v>
      </c>
      <c r="C2723" t="s">
        <v>4270</v>
      </c>
      <c r="D2723" t="s">
        <v>4270</v>
      </c>
      <c r="E2723" t="s">
        <v>4270</v>
      </c>
    </row>
    <row r="2724" spans="1:5" x14ac:dyDescent="0.25">
      <c r="A2724">
        <v>40000104</v>
      </c>
      <c r="B2724" t="s">
        <v>4271</v>
      </c>
      <c r="C2724" t="s">
        <v>4271</v>
      </c>
      <c r="D2724" t="s">
        <v>4271</v>
      </c>
      <c r="E2724" t="s">
        <v>4271</v>
      </c>
    </row>
    <row r="2725" spans="1:5" x14ac:dyDescent="0.25">
      <c r="A2725">
        <v>40000105</v>
      </c>
      <c r="B2725" t="s">
        <v>4272</v>
      </c>
      <c r="C2725" t="s">
        <v>4272</v>
      </c>
      <c r="D2725" t="s">
        <v>4272</v>
      </c>
      <c r="E2725" t="s">
        <v>4272</v>
      </c>
    </row>
    <row r="2726" spans="1:5" x14ac:dyDescent="0.25">
      <c r="A2726">
        <v>40000106</v>
      </c>
      <c r="B2726" t="s">
        <v>4273</v>
      </c>
      <c r="C2726" t="s">
        <v>4273</v>
      </c>
      <c r="D2726" t="s">
        <v>4273</v>
      </c>
      <c r="E2726" t="s">
        <v>4273</v>
      </c>
    </row>
    <row r="2727" spans="1:5" x14ac:dyDescent="0.25">
      <c r="A2727">
        <v>40000107</v>
      </c>
      <c r="B2727" t="s">
        <v>4274</v>
      </c>
      <c r="C2727" t="s">
        <v>4274</v>
      </c>
      <c r="D2727" t="s">
        <v>4274</v>
      </c>
      <c r="E2727" t="s">
        <v>4274</v>
      </c>
    </row>
    <row r="2728" spans="1:5" x14ac:dyDescent="0.25">
      <c r="A2728">
        <v>40000108</v>
      </c>
      <c r="B2728" t="s">
        <v>4275</v>
      </c>
      <c r="C2728" t="s">
        <v>4275</v>
      </c>
      <c r="D2728" t="s">
        <v>4275</v>
      </c>
      <c r="E2728" t="s">
        <v>4275</v>
      </c>
    </row>
    <row r="2729" spans="1:5" x14ac:dyDescent="0.25">
      <c r="A2729">
        <v>40000109</v>
      </c>
      <c r="B2729" t="s">
        <v>4276</v>
      </c>
      <c r="C2729" t="s">
        <v>4276</v>
      </c>
      <c r="D2729" t="s">
        <v>4276</v>
      </c>
      <c r="E2729" t="s">
        <v>4276</v>
      </c>
    </row>
    <row r="2730" spans="1:5" x14ac:dyDescent="0.25">
      <c r="A2730">
        <v>40000110</v>
      </c>
      <c r="B2730" t="s">
        <v>4277</v>
      </c>
      <c r="C2730" t="s">
        <v>4277</v>
      </c>
      <c r="D2730" t="s">
        <v>4277</v>
      </c>
      <c r="E2730" t="s">
        <v>4277</v>
      </c>
    </row>
    <row r="2731" spans="1:5" x14ac:dyDescent="0.25">
      <c r="A2731">
        <v>40000111</v>
      </c>
      <c r="B2731" t="s">
        <v>4278</v>
      </c>
      <c r="C2731" t="s">
        <v>4278</v>
      </c>
      <c r="D2731" t="s">
        <v>4278</v>
      </c>
      <c r="E2731" t="s">
        <v>4278</v>
      </c>
    </row>
    <row r="2732" spans="1:5" x14ac:dyDescent="0.25">
      <c r="A2732">
        <v>40000112</v>
      </c>
      <c r="B2732" t="s">
        <v>4279</v>
      </c>
      <c r="C2732" t="s">
        <v>4279</v>
      </c>
      <c r="D2732" t="s">
        <v>4279</v>
      </c>
      <c r="E2732" t="s">
        <v>4279</v>
      </c>
    </row>
    <row r="2733" spans="1:5" x14ac:dyDescent="0.25">
      <c r="A2733">
        <v>40000113</v>
      </c>
      <c r="B2733" t="s">
        <v>4280</v>
      </c>
      <c r="C2733" t="s">
        <v>4280</v>
      </c>
      <c r="D2733" t="s">
        <v>4280</v>
      </c>
      <c r="E2733" t="s">
        <v>4280</v>
      </c>
    </row>
    <row r="2734" spans="1:5" x14ac:dyDescent="0.25">
      <c r="A2734">
        <v>40000114</v>
      </c>
      <c r="B2734" t="s">
        <v>4281</v>
      </c>
      <c r="C2734" t="s">
        <v>4281</v>
      </c>
      <c r="D2734" t="s">
        <v>4281</v>
      </c>
      <c r="E2734" t="s">
        <v>4281</v>
      </c>
    </row>
    <row r="2735" spans="1:5" x14ac:dyDescent="0.25">
      <c r="A2735">
        <v>40000115</v>
      </c>
      <c r="B2735" t="s">
        <v>4282</v>
      </c>
      <c r="C2735" t="s">
        <v>4282</v>
      </c>
      <c r="D2735" t="s">
        <v>4282</v>
      </c>
      <c r="E2735" t="s">
        <v>4282</v>
      </c>
    </row>
    <row r="2736" spans="1:5" x14ac:dyDescent="0.25">
      <c r="A2736">
        <v>40000116</v>
      </c>
      <c r="B2736" t="s">
        <v>4284</v>
      </c>
      <c r="C2736" t="s">
        <v>4283</v>
      </c>
      <c r="D2736" t="s">
        <v>4283</v>
      </c>
      <c r="E2736" t="s">
        <v>4284</v>
      </c>
    </row>
    <row r="2737" spans="1:5" x14ac:dyDescent="0.25">
      <c r="A2737">
        <v>40000117</v>
      </c>
      <c r="B2737" t="s">
        <v>4285</v>
      </c>
      <c r="C2737" t="s">
        <v>4285</v>
      </c>
      <c r="D2737" t="s">
        <v>4285</v>
      </c>
      <c r="E2737" t="s">
        <v>4285</v>
      </c>
    </row>
    <row r="2738" spans="1:5" x14ac:dyDescent="0.25">
      <c r="A2738">
        <v>40000118</v>
      </c>
      <c r="B2738" t="s">
        <v>4203</v>
      </c>
      <c r="C2738" t="s">
        <v>4203</v>
      </c>
      <c r="D2738" t="s">
        <v>4203</v>
      </c>
      <c r="E2738" t="s">
        <v>4203</v>
      </c>
    </row>
    <row r="2739" spans="1:5" x14ac:dyDescent="0.25">
      <c r="A2739">
        <v>40000119</v>
      </c>
      <c r="B2739" t="s">
        <v>4286</v>
      </c>
      <c r="C2739" t="s">
        <v>4286</v>
      </c>
      <c r="D2739" t="s">
        <v>4286</v>
      </c>
      <c r="E2739" t="s">
        <v>4286</v>
      </c>
    </row>
    <row r="2740" spans="1:5" x14ac:dyDescent="0.25">
      <c r="A2740">
        <v>40000120</v>
      </c>
      <c r="B2740" t="s">
        <v>4282</v>
      </c>
      <c r="C2740" t="s">
        <v>4282</v>
      </c>
      <c r="D2740" t="s">
        <v>4282</v>
      </c>
      <c r="E2740" t="s">
        <v>4282</v>
      </c>
    </row>
    <row r="2741" spans="1:5" x14ac:dyDescent="0.25">
      <c r="A2741">
        <v>40000121</v>
      </c>
      <c r="B2741" t="s">
        <v>4287</v>
      </c>
      <c r="C2741" t="s">
        <v>4287</v>
      </c>
      <c r="D2741" t="s">
        <v>4287</v>
      </c>
      <c r="E2741" t="s">
        <v>4287</v>
      </c>
    </row>
    <row r="2742" spans="1:5" x14ac:dyDescent="0.25">
      <c r="A2742">
        <v>40000122</v>
      </c>
      <c r="B2742" t="s">
        <v>4288</v>
      </c>
      <c r="C2742" t="s">
        <v>4288</v>
      </c>
      <c r="D2742" t="s">
        <v>4288</v>
      </c>
      <c r="E2742" t="s">
        <v>4288</v>
      </c>
    </row>
    <row r="2743" spans="1:5" x14ac:dyDescent="0.25">
      <c r="A2743">
        <v>40000123</v>
      </c>
      <c r="B2743" t="s">
        <v>4289</v>
      </c>
      <c r="C2743" t="s">
        <v>4289</v>
      </c>
      <c r="D2743" t="s">
        <v>4289</v>
      </c>
      <c r="E2743" t="s">
        <v>4289</v>
      </c>
    </row>
    <row r="2744" spans="1:5" x14ac:dyDescent="0.25">
      <c r="A2744">
        <v>40000124</v>
      </c>
      <c r="B2744" t="s">
        <v>4288</v>
      </c>
      <c r="C2744" t="s">
        <v>4288</v>
      </c>
      <c r="D2744" t="s">
        <v>4288</v>
      </c>
      <c r="E2744" t="s">
        <v>4288</v>
      </c>
    </row>
    <row r="2745" spans="1:5" x14ac:dyDescent="0.25">
      <c r="A2745">
        <v>40000125</v>
      </c>
      <c r="B2745" t="s">
        <v>4288</v>
      </c>
      <c r="C2745" t="s">
        <v>4288</v>
      </c>
      <c r="D2745" t="s">
        <v>4288</v>
      </c>
      <c r="E2745" t="s">
        <v>4288</v>
      </c>
    </row>
    <row r="2746" spans="1:5" x14ac:dyDescent="0.25">
      <c r="A2746">
        <v>40000126</v>
      </c>
      <c r="B2746" t="s">
        <v>4288</v>
      </c>
      <c r="C2746" t="s">
        <v>4288</v>
      </c>
      <c r="D2746" t="s">
        <v>4288</v>
      </c>
      <c r="E2746" t="s">
        <v>4288</v>
      </c>
    </row>
    <row r="2747" spans="1:5" x14ac:dyDescent="0.25">
      <c r="A2747">
        <v>40000127</v>
      </c>
      <c r="B2747" t="s">
        <v>4290</v>
      </c>
      <c r="C2747" t="s">
        <v>7116</v>
      </c>
      <c r="D2747" t="s">
        <v>7116</v>
      </c>
      <c r="E2747" t="s">
        <v>4290</v>
      </c>
    </row>
    <row r="2748" spans="1:5" x14ac:dyDescent="0.25">
      <c r="A2748">
        <v>40000128</v>
      </c>
      <c r="B2748" t="s">
        <v>4291</v>
      </c>
      <c r="C2748" t="s">
        <v>4291</v>
      </c>
      <c r="D2748" t="s">
        <v>4291</v>
      </c>
      <c r="E2748" t="s">
        <v>4291</v>
      </c>
    </row>
    <row r="2749" spans="1:5" x14ac:dyDescent="0.25">
      <c r="A2749">
        <v>40000129</v>
      </c>
      <c r="B2749" t="s">
        <v>4292</v>
      </c>
      <c r="C2749" t="s">
        <v>4292</v>
      </c>
      <c r="D2749" t="s">
        <v>4292</v>
      </c>
      <c r="E2749" t="s">
        <v>4292</v>
      </c>
    </row>
    <row r="2750" spans="1:5" x14ac:dyDescent="0.25">
      <c r="A2750">
        <v>40000130</v>
      </c>
      <c r="B2750" t="s">
        <v>4293</v>
      </c>
      <c r="C2750" t="s">
        <v>4293</v>
      </c>
      <c r="D2750" t="s">
        <v>4293</v>
      </c>
      <c r="E2750" t="s">
        <v>4293</v>
      </c>
    </row>
    <row r="2751" spans="1:5" x14ac:dyDescent="0.25">
      <c r="A2751">
        <v>40000131</v>
      </c>
      <c r="B2751" t="s">
        <v>4294</v>
      </c>
      <c r="C2751" t="s">
        <v>4294</v>
      </c>
      <c r="D2751" t="s">
        <v>4294</v>
      </c>
      <c r="E2751" t="s">
        <v>4294</v>
      </c>
    </row>
    <row r="2752" spans="1:5" x14ac:dyDescent="0.25">
      <c r="A2752">
        <v>40000132</v>
      </c>
      <c r="B2752" t="s">
        <v>4296</v>
      </c>
      <c r="C2752" t="s">
        <v>4295</v>
      </c>
      <c r="D2752" t="s">
        <v>4295</v>
      </c>
      <c r="E2752" t="s">
        <v>4296</v>
      </c>
    </row>
    <row r="2753" spans="1:5" x14ac:dyDescent="0.25">
      <c r="A2753">
        <v>40000133</v>
      </c>
      <c r="B2753" t="s">
        <v>4297</v>
      </c>
      <c r="C2753" t="s">
        <v>4297</v>
      </c>
      <c r="D2753" t="s">
        <v>4297</v>
      </c>
      <c r="E2753" t="s">
        <v>4297</v>
      </c>
    </row>
    <row r="2754" spans="1:5" x14ac:dyDescent="0.25">
      <c r="A2754">
        <v>40000134</v>
      </c>
      <c r="B2754" t="s">
        <v>4298</v>
      </c>
      <c r="C2754" t="s">
        <v>4298</v>
      </c>
      <c r="D2754" t="s">
        <v>4298</v>
      </c>
      <c r="E2754" t="s">
        <v>4298</v>
      </c>
    </row>
    <row r="2755" spans="1:5" x14ac:dyDescent="0.25">
      <c r="A2755">
        <v>40000136</v>
      </c>
      <c r="B2755" t="s">
        <v>4299</v>
      </c>
      <c r="C2755" t="s">
        <v>821</v>
      </c>
      <c r="D2755" t="s">
        <v>821</v>
      </c>
      <c r="E2755" t="s">
        <v>4299</v>
      </c>
    </row>
    <row r="2756" spans="1:5" x14ac:dyDescent="0.25">
      <c r="A2756">
        <v>40000137</v>
      </c>
      <c r="B2756" t="s">
        <v>4301</v>
      </c>
      <c r="C2756" t="s">
        <v>4300</v>
      </c>
      <c r="D2756" t="s">
        <v>4300</v>
      </c>
      <c r="E2756" t="s">
        <v>4301</v>
      </c>
    </row>
    <row r="2757" spans="1:5" x14ac:dyDescent="0.25">
      <c r="A2757">
        <v>40000138</v>
      </c>
      <c r="B2757" t="s">
        <v>4302</v>
      </c>
      <c r="C2757" t="s">
        <v>4302</v>
      </c>
      <c r="D2757" t="s">
        <v>4302</v>
      </c>
      <c r="E2757" t="s">
        <v>4302</v>
      </c>
    </row>
    <row r="2758" spans="1:5" x14ac:dyDescent="0.25">
      <c r="A2758">
        <v>40000139</v>
      </c>
      <c r="B2758" t="s">
        <v>4304</v>
      </c>
      <c r="C2758" t="s">
        <v>4303</v>
      </c>
      <c r="D2758" t="s">
        <v>4303</v>
      </c>
      <c r="E2758" t="s">
        <v>4304</v>
      </c>
    </row>
    <row r="2759" spans="1:5" x14ac:dyDescent="0.25">
      <c r="A2759">
        <v>40000140</v>
      </c>
      <c r="B2759" t="s">
        <v>4305</v>
      </c>
      <c r="C2759" t="s">
        <v>4305</v>
      </c>
      <c r="D2759" t="s">
        <v>4305</v>
      </c>
      <c r="E2759" t="s">
        <v>4305</v>
      </c>
    </row>
    <row r="2760" spans="1:5" x14ac:dyDescent="0.25">
      <c r="A2760">
        <v>40000141</v>
      </c>
      <c r="B2760" t="s">
        <v>4306</v>
      </c>
      <c r="C2760" t="s">
        <v>4306</v>
      </c>
      <c r="D2760" t="s">
        <v>4306</v>
      </c>
      <c r="E2760" t="s">
        <v>4306</v>
      </c>
    </row>
    <row r="2761" spans="1:5" x14ac:dyDescent="0.25">
      <c r="A2761">
        <v>40000142</v>
      </c>
      <c r="B2761" t="s">
        <v>4307</v>
      </c>
      <c r="C2761" t="s">
        <v>4307</v>
      </c>
      <c r="D2761" t="s">
        <v>4307</v>
      </c>
      <c r="E2761" t="s">
        <v>4307</v>
      </c>
    </row>
    <row r="2762" spans="1:5" x14ac:dyDescent="0.25">
      <c r="A2762">
        <v>40000143</v>
      </c>
      <c r="B2762" t="s">
        <v>4309</v>
      </c>
      <c r="C2762" t="s">
        <v>4308</v>
      </c>
      <c r="D2762" t="s">
        <v>4308</v>
      </c>
      <c r="E2762" t="s">
        <v>4309</v>
      </c>
    </row>
    <row r="2763" spans="1:5" x14ac:dyDescent="0.25">
      <c r="A2763">
        <v>40000144</v>
      </c>
      <c r="B2763" t="s">
        <v>4311</v>
      </c>
      <c r="C2763" t="s">
        <v>4310</v>
      </c>
      <c r="D2763" t="s">
        <v>4310</v>
      </c>
      <c r="E2763" t="s">
        <v>4311</v>
      </c>
    </row>
    <row r="2764" spans="1:5" x14ac:dyDescent="0.25">
      <c r="A2764">
        <v>40000145</v>
      </c>
      <c r="B2764" t="s">
        <v>4313</v>
      </c>
      <c r="C2764" t="s">
        <v>4312</v>
      </c>
      <c r="D2764" t="s">
        <v>4312</v>
      </c>
      <c r="E2764" t="s">
        <v>4313</v>
      </c>
    </row>
    <row r="2765" spans="1:5" x14ac:dyDescent="0.25">
      <c r="A2765">
        <v>40000146</v>
      </c>
      <c r="B2765" t="s">
        <v>4314</v>
      </c>
      <c r="C2765" t="s">
        <v>4312</v>
      </c>
      <c r="D2765" t="s">
        <v>4312</v>
      </c>
      <c r="E2765" t="s">
        <v>4314</v>
      </c>
    </row>
    <row r="2766" spans="1:5" x14ac:dyDescent="0.25">
      <c r="A2766">
        <v>40000147</v>
      </c>
      <c r="B2766" t="s">
        <v>4315</v>
      </c>
      <c r="C2766" t="s">
        <v>4312</v>
      </c>
      <c r="D2766" t="s">
        <v>4312</v>
      </c>
      <c r="E2766" t="s">
        <v>4315</v>
      </c>
    </row>
    <row r="2767" spans="1:5" x14ac:dyDescent="0.25">
      <c r="A2767">
        <v>40000148</v>
      </c>
      <c r="B2767" t="s">
        <v>4317</v>
      </c>
      <c r="C2767" t="s">
        <v>4316</v>
      </c>
      <c r="D2767" t="s">
        <v>4316</v>
      </c>
      <c r="E2767" t="s">
        <v>4317</v>
      </c>
    </row>
    <row r="2768" spans="1:5" x14ac:dyDescent="0.25">
      <c r="A2768">
        <v>40000149</v>
      </c>
      <c r="B2768" t="s">
        <v>4319</v>
      </c>
      <c r="C2768" t="s">
        <v>4318</v>
      </c>
      <c r="D2768" t="s">
        <v>4318</v>
      </c>
      <c r="E2768" t="s">
        <v>4319</v>
      </c>
    </row>
    <row r="2769" spans="1:5" x14ac:dyDescent="0.25">
      <c r="A2769">
        <v>40000150</v>
      </c>
      <c r="B2769" t="s">
        <v>679</v>
      </c>
      <c r="C2769" t="s">
        <v>679</v>
      </c>
      <c r="D2769" t="s">
        <v>679</v>
      </c>
      <c r="E2769" t="s">
        <v>679</v>
      </c>
    </row>
    <row r="2770" spans="1:5" x14ac:dyDescent="0.25">
      <c r="A2770">
        <v>40000151</v>
      </c>
      <c r="B2770" t="s">
        <v>4275</v>
      </c>
      <c r="C2770" t="s">
        <v>4275</v>
      </c>
      <c r="D2770" t="s">
        <v>4275</v>
      </c>
      <c r="E2770" t="s">
        <v>4275</v>
      </c>
    </row>
    <row r="2771" spans="1:5" x14ac:dyDescent="0.25">
      <c r="A2771">
        <v>40000152</v>
      </c>
      <c r="B2771" t="s">
        <v>4321</v>
      </c>
      <c r="C2771" t="s">
        <v>4320</v>
      </c>
      <c r="D2771" t="s">
        <v>4320</v>
      </c>
      <c r="E2771" t="s">
        <v>4321</v>
      </c>
    </row>
    <row r="2772" spans="1:5" x14ac:dyDescent="0.25">
      <c r="A2772">
        <v>40000153</v>
      </c>
      <c r="B2772" t="s">
        <v>4323</v>
      </c>
      <c r="C2772" t="s">
        <v>4322</v>
      </c>
      <c r="D2772" t="s">
        <v>4322</v>
      </c>
      <c r="E2772" t="s">
        <v>4323</v>
      </c>
    </row>
    <row r="2773" spans="1:5" x14ac:dyDescent="0.25">
      <c r="A2773">
        <v>40000154</v>
      </c>
      <c r="B2773" t="s">
        <v>4325</v>
      </c>
      <c r="C2773" t="s">
        <v>4324</v>
      </c>
      <c r="D2773" t="s">
        <v>4324</v>
      </c>
      <c r="E2773" t="s">
        <v>4325</v>
      </c>
    </row>
    <row r="2774" spans="1:5" x14ac:dyDescent="0.25">
      <c r="A2774">
        <v>40000155</v>
      </c>
      <c r="B2774" t="s">
        <v>4309</v>
      </c>
      <c r="C2774" t="s">
        <v>4309</v>
      </c>
      <c r="D2774" t="s">
        <v>4309</v>
      </c>
      <c r="E2774" t="s">
        <v>4309</v>
      </c>
    </row>
    <row r="2775" spans="1:5" x14ac:dyDescent="0.25">
      <c r="A2775">
        <v>40000156</v>
      </c>
      <c r="B2775" t="s">
        <v>4326</v>
      </c>
      <c r="C2775" t="s">
        <v>4326</v>
      </c>
      <c r="D2775" t="s">
        <v>4326</v>
      </c>
      <c r="E2775" t="s">
        <v>4326</v>
      </c>
    </row>
    <row r="2776" spans="1:5" x14ac:dyDescent="0.25">
      <c r="A2776">
        <v>40000157</v>
      </c>
      <c r="B2776" t="s">
        <v>4327</v>
      </c>
      <c r="C2776" t="s">
        <v>4327</v>
      </c>
      <c r="D2776" t="s">
        <v>4327</v>
      </c>
      <c r="E2776" t="s">
        <v>4327</v>
      </c>
    </row>
    <row r="2777" spans="1:5" x14ac:dyDescent="0.25">
      <c r="A2777">
        <v>40000158</v>
      </c>
      <c r="B2777" t="s">
        <v>4328</v>
      </c>
      <c r="C2777" t="s">
        <v>4328</v>
      </c>
      <c r="D2777" t="s">
        <v>4328</v>
      </c>
      <c r="E2777" t="s">
        <v>4328</v>
      </c>
    </row>
    <row r="2778" spans="1:5" x14ac:dyDescent="0.25">
      <c r="A2778">
        <v>40000159</v>
      </c>
      <c r="B2778" t="s">
        <v>4330</v>
      </c>
      <c r="C2778" t="s">
        <v>4329</v>
      </c>
      <c r="D2778" t="s">
        <v>4329</v>
      </c>
      <c r="E2778" t="s">
        <v>4330</v>
      </c>
    </row>
    <row r="2779" spans="1:5" x14ac:dyDescent="0.25">
      <c r="A2779">
        <v>40000160</v>
      </c>
      <c r="B2779" t="s">
        <v>4332</v>
      </c>
      <c r="C2779" t="s">
        <v>4331</v>
      </c>
      <c r="D2779" t="s">
        <v>4331</v>
      </c>
      <c r="E2779" t="s">
        <v>4332</v>
      </c>
    </row>
    <row r="2780" spans="1:5" x14ac:dyDescent="0.25">
      <c r="A2780">
        <v>40000161</v>
      </c>
      <c r="B2780" t="s">
        <v>4291</v>
      </c>
      <c r="C2780" t="s">
        <v>4333</v>
      </c>
      <c r="D2780" t="s">
        <v>4333</v>
      </c>
      <c r="E2780" t="s">
        <v>4291</v>
      </c>
    </row>
    <row r="2781" spans="1:5" x14ac:dyDescent="0.25">
      <c r="A2781">
        <v>40000162</v>
      </c>
      <c r="B2781" t="s">
        <v>4334</v>
      </c>
      <c r="C2781" t="s">
        <v>4334</v>
      </c>
      <c r="D2781" t="s">
        <v>4334</v>
      </c>
      <c r="E2781" t="s">
        <v>4334</v>
      </c>
    </row>
    <row r="2782" spans="1:5" x14ac:dyDescent="0.25">
      <c r="A2782">
        <v>40000163</v>
      </c>
      <c r="B2782" t="s">
        <v>4335</v>
      </c>
      <c r="C2782" t="s">
        <v>4335</v>
      </c>
      <c r="D2782" t="s">
        <v>4335</v>
      </c>
      <c r="E2782" t="s">
        <v>4335</v>
      </c>
    </row>
    <row r="2783" spans="1:5" x14ac:dyDescent="0.25">
      <c r="A2783">
        <v>40000164</v>
      </c>
      <c r="B2783" t="s">
        <v>4336</v>
      </c>
      <c r="C2783" t="s">
        <v>4312</v>
      </c>
      <c r="D2783" t="s">
        <v>4312</v>
      </c>
      <c r="E2783" t="s">
        <v>4336</v>
      </c>
    </row>
    <row r="2784" spans="1:5" x14ac:dyDescent="0.25">
      <c r="A2784">
        <v>40000165</v>
      </c>
      <c r="B2784" t="s">
        <v>4338</v>
      </c>
      <c r="C2784" t="s">
        <v>4337</v>
      </c>
      <c r="D2784" t="s">
        <v>4337</v>
      </c>
      <c r="E2784" t="s">
        <v>4338</v>
      </c>
    </row>
    <row r="2785" spans="1:5" x14ac:dyDescent="0.25">
      <c r="A2785">
        <v>40000166</v>
      </c>
      <c r="B2785" t="s">
        <v>4339</v>
      </c>
      <c r="C2785" t="s">
        <v>4339</v>
      </c>
      <c r="D2785" t="s">
        <v>4339</v>
      </c>
      <c r="E2785" t="s">
        <v>4339</v>
      </c>
    </row>
    <row r="2786" spans="1:5" x14ac:dyDescent="0.25">
      <c r="A2786">
        <v>40000167</v>
      </c>
      <c r="B2786" t="s">
        <v>4340</v>
      </c>
      <c r="C2786" t="s">
        <v>4340</v>
      </c>
      <c r="D2786" t="s">
        <v>4340</v>
      </c>
      <c r="E2786" t="s">
        <v>4340</v>
      </c>
    </row>
    <row r="2787" spans="1:5" x14ac:dyDescent="0.25">
      <c r="A2787">
        <v>40000168</v>
      </c>
      <c r="B2787" t="s">
        <v>4341</v>
      </c>
      <c r="C2787" t="s">
        <v>4341</v>
      </c>
      <c r="D2787" t="s">
        <v>4341</v>
      </c>
      <c r="E2787" t="s">
        <v>4341</v>
      </c>
    </row>
    <row r="2788" spans="1:5" x14ac:dyDescent="0.25">
      <c r="A2788">
        <v>40000169</v>
      </c>
      <c r="B2788" t="s">
        <v>4343</v>
      </c>
      <c r="C2788" t="s">
        <v>4342</v>
      </c>
      <c r="D2788" t="s">
        <v>4342</v>
      </c>
      <c r="E2788" t="s">
        <v>4343</v>
      </c>
    </row>
    <row r="2789" spans="1:5" x14ac:dyDescent="0.25">
      <c r="A2789">
        <v>40000170</v>
      </c>
      <c r="B2789" t="s">
        <v>4345</v>
      </c>
      <c r="C2789" t="s">
        <v>4344</v>
      </c>
      <c r="D2789" t="s">
        <v>4344</v>
      </c>
      <c r="E2789" t="s">
        <v>4345</v>
      </c>
    </row>
    <row r="2790" spans="1:5" x14ac:dyDescent="0.25">
      <c r="A2790">
        <v>40000171</v>
      </c>
      <c r="B2790" t="s">
        <v>4346</v>
      </c>
      <c r="C2790" t="s">
        <v>4346</v>
      </c>
      <c r="D2790" t="s">
        <v>4346</v>
      </c>
      <c r="E2790" t="s">
        <v>4346</v>
      </c>
    </row>
    <row r="2791" spans="1:5" x14ac:dyDescent="0.25">
      <c r="A2791">
        <v>40000172</v>
      </c>
      <c r="B2791" t="s">
        <v>4347</v>
      </c>
      <c r="C2791" t="s">
        <v>4347</v>
      </c>
      <c r="D2791" t="s">
        <v>4347</v>
      </c>
      <c r="E2791" t="s">
        <v>4347</v>
      </c>
    </row>
    <row r="2792" spans="1:5" x14ac:dyDescent="0.25">
      <c r="A2792">
        <v>40000173</v>
      </c>
      <c r="B2792" t="s">
        <v>4348</v>
      </c>
      <c r="C2792" t="s">
        <v>4348</v>
      </c>
      <c r="D2792" t="s">
        <v>4348</v>
      </c>
      <c r="E2792" t="s">
        <v>4348</v>
      </c>
    </row>
    <row r="2793" spans="1:5" x14ac:dyDescent="0.25">
      <c r="A2793">
        <v>40000174</v>
      </c>
      <c r="B2793" t="s">
        <v>4350</v>
      </c>
      <c r="C2793" t="s">
        <v>4349</v>
      </c>
      <c r="D2793" t="s">
        <v>4349</v>
      </c>
      <c r="E2793" t="s">
        <v>4350</v>
      </c>
    </row>
    <row r="2794" spans="1:5" x14ac:dyDescent="0.25">
      <c r="A2794">
        <v>40000175</v>
      </c>
      <c r="B2794" t="s">
        <v>4351</v>
      </c>
      <c r="C2794" t="s">
        <v>4351</v>
      </c>
      <c r="D2794" t="s">
        <v>4351</v>
      </c>
      <c r="E2794" t="s">
        <v>4351</v>
      </c>
    </row>
    <row r="2795" spans="1:5" x14ac:dyDescent="0.25">
      <c r="A2795">
        <v>40000176</v>
      </c>
      <c r="B2795" t="s">
        <v>4353</v>
      </c>
      <c r="C2795" t="s">
        <v>4352</v>
      </c>
      <c r="D2795" t="s">
        <v>4352</v>
      </c>
      <c r="E2795" t="s">
        <v>4353</v>
      </c>
    </row>
    <row r="2796" spans="1:5" x14ac:dyDescent="0.25">
      <c r="A2796">
        <v>40000177</v>
      </c>
      <c r="B2796" t="s">
        <v>4354</v>
      </c>
      <c r="C2796" t="s">
        <v>4354</v>
      </c>
      <c r="D2796" t="s">
        <v>4354</v>
      </c>
      <c r="E2796" t="s">
        <v>4354</v>
      </c>
    </row>
    <row r="2797" spans="1:5" x14ac:dyDescent="0.25">
      <c r="A2797">
        <v>40000178</v>
      </c>
      <c r="B2797" t="s">
        <v>4355</v>
      </c>
      <c r="C2797" t="s">
        <v>4355</v>
      </c>
      <c r="D2797" t="s">
        <v>4355</v>
      </c>
      <c r="E2797" t="s">
        <v>4355</v>
      </c>
    </row>
    <row r="2798" spans="1:5" x14ac:dyDescent="0.25">
      <c r="A2798">
        <v>40000179</v>
      </c>
      <c r="B2798" t="s">
        <v>4357</v>
      </c>
      <c r="C2798" t="s">
        <v>4356</v>
      </c>
      <c r="D2798" t="s">
        <v>4356</v>
      </c>
      <c r="E2798" t="s">
        <v>4357</v>
      </c>
    </row>
    <row r="2799" spans="1:5" x14ac:dyDescent="0.25">
      <c r="A2799">
        <v>40000180</v>
      </c>
      <c r="B2799" t="s">
        <v>4358</v>
      </c>
      <c r="C2799" t="s">
        <v>4356</v>
      </c>
      <c r="D2799" t="s">
        <v>4356</v>
      </c>
      <c r="E2799" t="s">
        <v>4358</v>
      </c>
    </row>
    <row r="2800" spans="1:5" x14ac:dyDescent="0.25">
      <c r="A2800">
        <v>40000181</v>
      </c>
      <c r="B2800" t="s">
        <v>4360</v>
      </c>
      <c r="C2800" t="s">
        <v>4359</v>
      </c>
      <c r="D2800" t="s">
        <v>4359</v>
      </c>
      <c r="E2800" t="s">
        <v>4360</v>
      </c>
    </row>
    <row r="2801" spans="1:5" x14ac:dyDescent="0.25">
      <c r="A2801">
        <v>40000182</v>
      </c>
      <c r="B2801" t="s">
        <v>4360</v>
      </c>
      <c r="C2801" t="s">
        <v>4359</v>
      </c>
      <c r="D2801" t="s">
        <v>4359</v>
      </c>
      <c r="E2801" t="s">
        <v>4360</v>
      </c>
    </row>
    <row r="2802" spans="1:5" x14ac:dyDescent="0.25">
      <c r="A2802">
        <v>40000183</v>
      </c>
      <c r="B2802" t="s">
        <v>4362</v>
      </c>
      <c r="C2802" t="s">
        <v>4361</v>
      </c>
      <c r="D2802" t="s">
        <v>4361</v>
      </c>
      <c r="E2802" t="s">
        <v>4362</v>
      </c>
    </row>
    <row r="2803" spans="1:5" x14ac:dyDescent="0.25">
      <c r="A2803">
        <v>40000184</v>
      </c>
      <c r="B2803" t="s">
        <v>4363</v>
      </c>
      <c r="C2803" t="s">
        <v>802</v>
      </c>
      <c r="D2803" t="s">
        <v>802</v>
      </c>
      <c r="E2803" t="s">
        <v>4363</v>
      </c>
    </row>
    <row r="2804" spans="1:5" x14ac:dyDescent="0.25">
      <c r="A2804">
        <v>40000185</v>
      </c>
      <c r="B2804" t="s">
        <v>4365</v>
      </c>
      <c r="C2804" t="s">
        <v>4364</v>
      </c>
      <c r="D2804" t="s">
        <v>4364</v>
      </c>
      <c r="E2804" t="s">
        <v>4365</v>
      </c>
    </row>
    <row r="2805" spans="1:5" x14ac:dyDescent="0.25">
      <c r="A2805">
        <v>40000186</v>
      </c>
      <c r="B2805" t="s">
        <v>4366</v>
      </c>
      <c r="C2805" t="s">
        <v>4364</v>
      </c>
      <c r="D2805" t="s">
        <v>4364</v>
      </c>
      <c r="E2805" t="s">
        <v>4366</v>
      </c>
    </row>
    <row r="2806" spans="1:5" x14ac:dyDescent="0.25">
      <c r="A2806">
        <v>40000187</v>
      </c>
      <c r="B2806" t="s">
        <v>4368</v>
      </c>
      <c r="C2806" t="s">
        <v>4367</v>
      </c>
      <c r="D2806" t="s">
        <v>4367</v>
      </c>
      <c r="E2806" t="s">
        <v>4368</v>
      </c>
    </row>
    <row r="2807" spans="1:5" x14ac:dyDescent="0.25">
      <c r="A2807">
        <v>40000188</v>
      </c>
      <c r="B2807" t="s">
        <v>4370</v>
      </c>
      <c r="C2807" t="s">
        <v>4369</v>
      </c>
      <c r="D2807" t="s">
        <v>4369</v>
      </c>
      <c r="E2807" t="s">
        <v>4370</v>
      </c>
    </row>
    <row r="2808" spans="1:5" x14ac:dyDescent="0.25">
      <c r="A2808">
        <v>40000189</v>
      </c>
      <c r="B2808" t="s">
        <v>4372</v>
      </c>
      <c r="C2808" t="s">
        <v>4371</v>
      </c>
      <c r="D2808" t="s">
        <v>4371</v>
      </c>
      <c r="E2808" t="s">
        <v>4372</v>
      </c>
    </row>
    <row r="2809" spans="1:5" x14ac:dyDescent="0.25">
      <c r="A2809">
        <v>40000190</v>
      </c>
      <c r="B2809" t="s">
        <v>4374</v>
      </c>
      <c r="C2809" t="s">
        <v>4373</v>
      </c>
      <c r="D2809" t="s">
        <v>4373</v>
      </c>
      <c r="E2809" t="s">
        <v>4374</v>
      </c>
    </row>
    <row r="2810" spans="1:5" x14ac:dyDescent="0.25">
      <c r="A2810">
        <v>40000191</v>
      </c>
      <c r="B2810" t="s">
        <v>4376</v>
      </c>
      <c r="C2810" t="s">
        <v>4375</v>
      </c>
      <c r="D2810" t="s">
        <v>4375</v>
      </c>
      <c r="E2810" t="s">
        <v>4376</v>
      </c>
    </row>
    <row r="2811" spans="1:5" x14ac:dyDescent="0.25">
      <c r="A2811">
        <v>40000192</v>
      </c>
      <c r="B2811" t="s">
        <v>4377</v>
      </c>
      <c r="C2811" t="s">
        <v>4377</v>
      </c>
      <c r="D2811" t="s">
        <v>4377</v>
      </c>
      <c r="E2811" t="s">
        <v>4377</v>
      </c>
    </row>
    <row r="2812" spans="1:5" x14ac:dyDescent="0.25">
      <c r="A2812">
        <v>40000193</v>
      </c>
      <c r="B2812" t="s">
        <v>4379</v>
      </c>
      <c r="C2812" t="s">
        <v>4378</v>
      </c>
      <c r="D2812" t="s">
        <v>4378</v>
      </c>
      <c r="E2812" t="s">
        <v>4379</v>
      </c>
    </row>
    <row r="2813" spans="1:5" x14ac:dyDescent="0.25">
      <c r="A2813">
        <v>40000194</v>
      </c>
      <c r="B2813" t="s">
        <v>4381</v>
      </c>
      <c r="C2813" t="s">
        <v>4380</v>
      </c>
      <c r="D2813" t="s">
        <v>4380</v>
      </c>
      <c r="E2813" t="s">
        <v>4381</v>
      </c>
    </row>
    <row r="2814" spans="1:5" x14ac:dyDescent="0.25">
      <c r="A2814">
        <v>40000195</v>
      </c>
      <c r="B2814" t="s">
        <v>4382</v>
      </c>
      <c r="C2814" t="s">
        <v>4382</v>
      </c>
      <c r="D2814" t="s">
        <v>4382</v>
      </c>
      <c r="E2814" t="s">
        <v>4382</v>
      </c>
    </row>
    <row r="2815" spans="1:5" x14ac:dyDescent="0.25">
      <c r="A2815">
        <v>40000196</v>
      </c>
      <c r="B2815" t="s">
        <v>4384</v>
      </c>
      <c r="C2815" t="s">
        <v>4383</v>
      </c>
      <c r="D2815" t="s">
        <v>4383</v>
      </c>
      <c r="E2815" t="s">
        <v>4384</v>
      </c>
    </row>
    <row r="2816" spans="1:5" x14ac:dyDescent="0.25">
      <c r="A2816">
        <v>40000197</v>
      </c>
      <c r="B2816" t="s">
        <v>4385</v>
      </c>
      <c r="C2816" t="s">
        <v>4383</v>
      </c>
      <c r="D2816" t="s">
        <v>4383</v>
      </c>
      <c r="E2816" t="s">
        <v>4385</v>
      </c>
    </row>
    <row r="2817" spans="1:5" x14ac:dyDescent="0.25">
      <c r="A2817">
        <v>40000198</v>
      </c>
      <c r="B2817" t="s">
        <v>4387</v>
      </c>
      <c r="C2817" t="s">
        <v>4386</v>
      </c>
      <c r="D2817" t="s">
        <v>4386</v>
      </c>
      <c r="E2817" t="s">
        <v>4387</v>
      </c>
    </row>
    <row r="2818" spans="1:5" x14ac:dyDescent="0.25">
      <c r="A2818">
        <v>40000199</v>
      </c>
      <c r="B2818" t="s">
        <v>4389</v>
      </c>
      <c r="C2818" t="s">
        <v>4388</v>
      </c>
      <c r="D2818" t="s">
        <v>4388</v>
      </c>
      <c r="E2818" t="s">
        <v>4389</v>
      </c>
    </row>
    <row r="2819" spans="1:5" x14ac:dyDescent="0.25">
      <c r="A2819">
        <v>40000200</v>
      </c>
      <c r="B2819" t="s">
        <v>4391</v>
      </c>
      <c r="C2819" t="s">
        <v>4390</v>
      </c>
      <c r="D2819" t="s">
        <v>4390</v>
      </c>
      <c r="E2819" t="s">
        <v>4391</v>
      </c>
    </row>
    <row r="2820" spans="1:5" x14ac:dyDescent="0.25">
      <c r="A2820">
        <v>40000201</v>
      </c>
      <c r="B2820" t="s">
        <v>4277</v>
      </c>
      <c r="C2820" t="s">
        <v>4277</v>
      </c>
      <c r="D2820" t="s">
        <v>4277</v>
      </c>
      <c r="E2820" t="s">
        <v>4277</v>
      </c>
    </row>
    <row r="2821" spans="1:5" x14ac:dyDescent="0.25">
      <c r="A2821">
        <v>40000202</v>
      </c>
      <c r="B2821" t="s">
        <v>4392</v>
      </c>
      <c r="C2821" t="s">
        <v>4392</v>
      </c>
      <c r="D2821" t="s">
        <v>4392</v>
      </c>
      <c r="E2821" t="s">
        <v>4392</v>
      </c>
    </row>
    <row r="2822" spans="1:5" x14ac:dyDescent="0.25">
      <c r="A2822">
        <v>40000203</v>
      </c>
      <c r="B2822" t="s">
        <v>4393</v>
      </c>
      <c r="C2822" t="s">
        <v>4393</v>
      </c>
      <c r="D2822" t="s">
        <v>4393</v>
      </c>
      <c r="E2822" t="s">
        <v>4393</v>
      </c>
    </row>
    <row r="2823" spans="1:5" x14ac:dyDescent="0.25">
      <c r="A2823">
        <v>40000204</v>
      </c>
      <c r="B2823" t="s">
        <v>4394</v>
      </c>
      <c r="C2823" t="s">
        <v>4394</v>
      </c>
      <c r="D2823" t="s">
        <v>4394</v>
      </c>
      <c r="E2823" t="s">
        <v>4394</v>
      </c>
    </row>
    <row r="2824" spans="1:5" x14ac:dyDescent="0.25">
      <c r="A2824">
        <v>40000205</v>
      </c>
      <c r="B2824" t="s">
        <v>4396</v>
      </c>
      <c r="C2824" t="s">
        <v>4395</v>
      </c>
      <c r="D2824" t="s">
        <v>4395</v>
      </c>
      <c r="E2824" t="s">
        <v>4396</v>
      </c>
    </row>
    <row r="2825" spans="1:5" x14ac:dyDescent="0.25">
      <c r="A2825">
        <v>40000206</v>
      </c>
      <c r="B2825" t="s">
        <v>4398</v>
      </c>
      <c r="C2825" t="s">
        <v>4397</v>
      </c>
      <c r="D2825" t="s">
        <v>4397</v>
      </c>
      <c r="E2825" t="s">
        <v>4398</v>
      </c>
    </row>
    <row r="2826" spans="1:5" x14ac:dyDescent="0.25">
      <c r="A2826">
        <v>40000207</v>
      </c>
      <c r="B2826" t="s">
        <v>4400</v>
      </c>
      <c r="C2826" t="s">
        <v>4399</v>
      </c>
      <c r="D2826" t="s">
        <v>4399</v>
      </c>
      <c r="E2826" t="s">
        <v>4400</v>
      </c>
    </row>
    <row r="2827" spans="1:5" x14ac:dyDescent="0.25">
      <c r="A2827">
        <v>40000208</v>
      </c>
      <c r="B2827" t="s">
        <v>4402</v>
      </c>
      <c r="C2827" t="s">
        <v>4401</v>
      </c>
      <c r="D2827" t="s">
        <v>4401</v>
      </c>
      <c r="E2827" t="s">
        <v>4402</v>
      </c>
    </row>
    <row r="2828" spans="1:5" x14ac:dyDescent="0.25">
      <c r="A2828">
        <v>40000209</v>
      </c>
      <c r="B2828" t="s">
        <v>4404</v>
      </c>
      <c r="C2828" t="s">
        <v>4403</v>
      </c>
      <c r="D2828" t="s">
        <v>4403</v>
      </c>
      <c r="E2828" t="s">
        <v>4404</v>
      </c>
    </row>
    <row r="2829" spans="1:5" x14ac:dyDescent="0.25">
      <c r="A2829">
        <v>40000210</v>
      </c>
      <c r="B2829" t="s">
        <v>4405</v>
      </c>
      <c r="C2829" t="s">
        <v>4403</v>
      </c>
      <c r="D2829" t="s">
        <v>4403</v>
      </c>
      <c r="E2829" t="s">
        <v>4405</v>
      </c>
    </row>
    <row r="2830" spans="1:5" x14ac:dyDescent="0.25">
      <c r="A2830">
        <v>40000211</v>
      </c>
      <c r="B2830" t="s">
        <v>4406</v>
      </c>
      <c r="C2830" t="s">
        <v>4406</v>
      </c>
      <c r="D2830" t="s">
        <v>4406</v>
      </c>
      <c r="E2830" t="s">
        <v>4406</v>
      </c>
    </row>
    <row r="2831" spans="1:5" x14ac:dyDescent="0.25">
      <c r="A2831">
        <v>40000212</v>
      </c>
      <c r="B2831" t="s">
        <v>4408</v>
      </c>
      <c r="C2831" t="s">
        <v>4407</v>
      </c>
      <c r="D2831" t="s">
        <v>4407</v>
      </c>
      <c r="E2831" t="s">
        <v>4408</v>
      </c>
    </row>
    <row r="2832" spans="1:5" x14ac:dyDescent="0.25">
      <c r="A2832">
        <v>40000213</v>
      </c>
      <c r="B2832" t="s">
        <v>4409</v>
      </c>
      <c r="C2832" t="s">
        <v>4409</v>
      </c>
      <c r="D2832" t="s">
        <v>4409</v>
      </c>
      <c r="E2832" t="s">
        <v>4409</v>
      </c>
    </row>
    <row r="2833" spans="1:5" x14ac:dyDescent="0.25">
      <c r="A2833">
        <v>40000214</v>
      </c>
      <c r="B2833" t="s">
        <v>4411</v>
      </c>
      <c r="C2833" t="s">
        <v>4410</v>
      </c>
      <c r="D2833" t="s">
        <v>4410</v>
      </c>
      <c r="E2833" t="s">
        <v>4411</v>
      </c>
    </row>
    <row r="2834" spans="1:5" x14ac:dyDescent="0.25">
      <c r="A2834">
        <v>40000215</v>
      </c>
      <c r="B2834" t="s">
        <v>4412</v>
      </c>
      <c r="C2834" t="s">
        <v>4412</v>
      </c>
      <c r="D2834" t="s">
        <v>4412</v>
      </c>
      <c r="E2834" t="s">
        <v>4412</v>
      </c>
    </row>
    <row r="2835" spans="1:5" x14ac:dyDescent="0.25">
      <c r="A2835">
        <v>40000216</v>
      </c>
      <c r="B2835" t="s">
        <v>4413</v>
      </c>
      <c r="C2835" t="s">
        <v>4312</v>
      </c>
      <c r="D2835" t="s">
        <v>4312</v>
      </c>
      <c r="E2835" t="s">
        <v>4413</v>
      </c>
    </row>
    <row r="2836" spans="1:5" x14ac:dyDescent="0.25">
      <c r="A2836">
        <v>40000217</v>
      </c>
      <c r="B2836" t="s">
        <v>4415</v>
      </c>
      <c r="C2836" t="s">
        <v>4414</v>
      </c>
      <c r="D2836" t="s">
        <v>4414</v>
      </c>
      <c r="E2836" t="s">
        <v>4415</v>
      </c>
    </row>
    <row r="2837" spans="1:5" x14ac:dyDescent="0.25">
      <c r="A2837">
        <v>40000218</v>
      </c>
      <c r="B2837" t="s">
        <v>4416</v>
      </c>
      <c r="C2837" t="s">
        <v>4416</v>
      </c>
      <c r="D2837" t="s">
        <v>4416</v>
      </c>
      <c r="E2837" t="s">
        <v>4416</v>
      </c>
    </row>
    <row r="2838" spans="1:5" x14ac:dyDescent="0.25">
      <c r="A2838">
        <v>40000219</v>
      </c>
      <c r="B2838" t="s">
        <v>4417</v>
      </c>
      <c r="C2838" t="s">
        <v>4417</v>
      </c>
      <c r="D2838" t="s">
        <v>4417</v>
      </c>
      <c r="E2838" t="s">
        <v>4417</v>
      </c>
    </row>
    <row r="2839" spans="1:5" x14ac:dyDescent="0.25">
      <c r="A2839">
        <v>40000220</v>
      </c>
      <c r="B2839" t="s">
        <v>4381</v>
      </c>
      <c r="C2839" t="s">
        <v>4380</v>
      </c>
      <c r="D2839" t="s">
        <v>4380</v>
      </c>
      <c r="E2839" t="s">
        <v>4381</v>
      </c>
    </row>
    <row r="2840" spans="1:5" x14ac:dyDescent="0.25">
      <c r="A2840">
        <v>40000221</v>
      </c>
      <c r="B2840" t="s">
        <v>15475</v>
      </c>
      <c r="C2840" t="s">
        <v>15476</v>
      </c>
      <c r="D2840" t="s">
        <v>15476</v>
      </c>
      <c r="E2840" t="s">
        <v>15475</v>
      </c>
    </row>
    <row r="2841" spans="1:5" x14ac:dyDescent="0.25">
      <c r="A2841">
        <v>40000222</v>
      </c>
      <c r="B2841" t="s">
        <v>15477</v>
      </c>
      <c r="C2841" t="s">
        <v>15478</v>
      </c>
      <c r="D2841" t="s">
        <v>15478</v>
      </c>
      <c r="E2841" t="s">
        <v>15477</v>
      </c>
    </row>
    <row r="2842" spans="1:5" x14ac:dyDescent="0.25">
      <c r="A2842">
        <v>40000223</v>
      </c>
      <c r="B2842" t="s">
        <v>15479</v>
      </c>
      <c r="C2842" t="s">
        <v>15480</v>
      </c>
      <c r="D2842" t="s">
        <v>15480</v>
      </c>
      <c r="E2842" t="s">
        <v>15479</v>
      </c>
    </row>
    <row r="2843" spans="1:5" x14ac:dyDescent="0.25">
      <c r="A2843">
        <v>40000224</v>
      </c>
      <c r="B2843" t="s">
        <v>15481</v>
      </c>
      <c r="C2843" t="s">
        <v>4399</v>
      </c>
      <c r="D2843" t="s">
        <v>4399</v>
      </c>
      <c r="E2843" t="s">
        <v>15481</v>
      </c>
    </row>
    <row r="2844" spans="1:5" x14ac:dyDescent="0.25">
      <c r="A2844">
        <v>40000225</v>
      </c>
      <c r="B2844" t="s">
        <v>15482</v>
      </c>
      <c r="C2844" t="s">
        <v>15483</v>
      </c>
      <c r="D2844" t="s">
        <v>15483</v>
      </c>
      <c r="E2844" t="s">
        <v>15482</v>
      </c>
    </row>
    <row r="2845" spans="1:5" x14ac:dyDescent="0.25">
      <c r="A2845">
        <v>40000226</v>
      </c>
      <c r="B2845" t="s">
        <v>15484</v>
      </c>
      <c r="C2845" t="s">
        <v>15485</v>
      </c>
      <c r="D2845" t="s">
        <v>15485</v>
      </c>
      <c r="E2845" t="s">
        <v>15484</v>
      </c>
    </row>
    <row r="2846" spans="1:5" x14ac:dyDescent="0.25">
      <c r="A2846">
        <v>40000227</v>
      </c>
      <c r="B2846" t="s">
        <v>15486</v>
      </c>
      <c r="C2846" t="s">
        <v>4401</v>
      </c>
      <c r="D2846" t="s">
        <v>4401</v>
      </c>
      <c r="E2846" t="s">
        <v>15486</v>
      </c>
    </row>
    <row r="2847" spans="1:5" x14ac:dyDescent="0.25">
      <c r="A2847">
        <v>40500001</v>
      </c>
      <c r="B2847" t="s">
        <v>4419</v>
      </c>
      <c r="C2847" t="s">
        <v>4418</v>
      </c>
      <c r="D2847" t="s">
        <v>4418</v>
      </c>
      <c r="E2847" t="s">
        <v>4419</v>
      </c>
    </row>
    <row r="2848" spans="1:5" x14ac:dyDescent="0.25">
      <c r="A2848">
        <v>40500002</v>
      </c>
      <c r="B2848" t="s">
        <v>4421</v>
      </c>
      <c r="C2848" t="s">
        <v>4420</v>
      </c>
      <c r="D2848" t="s">
        <v>4420</v>
      </c>
      <c r="E2848" t="s">
        <v>4421</v>
      </c>
    </row>
    <row r="2849" spans="1:5" x14ac:dyDescent="0.25">
      <c r="A2849">
        <v>40500003</v>
      </c>
      <c r="B2849" t="s">
        <v>4423</v>
      </c>
      <c r="C2849" t="s">
        <v>4422</v>
      </c>
      <c r="D2849" t="s">
        <v>4422</v>
      </c>
      <c r="E2849" t="s">
        <v>4423</v>
      </c>
    </row>
    <row r="2850" spans="1:5" x14ac:dyDescent="0.25">
      <c r="A2850">
        <v>40500004</v>
      </c>
      <c r="B2850" t="s">
        <v>15487</v>
      </c>
      <c r="C2850" t="s">
        <v>4424</v>
      </c>
      <c r="D2850" t="s">
        <v>4424</v>
      </c>
      <c r="E2850" t="s">
        <v>15487</v>
      </c>
    </row>
    <row r="2851" spans="1:5" x14ac:dyDescent="0.25">
      <c r="A2851">
        <v>40500005</v>
      </c>
      <c r="B2851" t="s">
        <v>4425</v>
      </c>
      <c r="C2851" t="s">
        <v>4424</v>
      </c>
      <c r="D2851" t="s">
        <v>4424</v>
      </c>
      <c r="E2851" t="s">
        <v>4425</v>
      </c>
    </row>
    <row r="2852" spans="1:5" x14ac:dyDescent="0.25">
      <c r="A2852">
        <v>40500006</v>
      </c>
      <c r="B2852" t="s">
        <v>4426</v>
      </c>
      <c r="C2852" t="s">
        <v>4424</v>
      </c>
      <c r="D2852" t="s">
        <v>4424</v>
      </c>
      <c r="E2852" t="s">
        <v>4426</v>
      </c>
    </row>
    <row r="2853" spans="1:5" x14ac:dyDescent="0.25">
      <c r="A2853">
        <v>40500007</v>
      </c>
      <c r="B2853" t="s">
        <v>15488</v>
      </c>
      <c r="C2853" t="s">
        <v>4427</v>
      </c>
      <c r="D2853" t="s">
        <v>4427</v>
      </c>
      <c r="E2853" t="s">
        <v>15488</v>
      </c>
    </row>
    <row r="2854" spans="1:5" x14ac:dyDescent="0.25">
      <c r="A2854">
        <v>40500008</v>
      </c>
      <c r="B2854" t="s">
        <v>4429</v>
      </c>
      <c r="C2854" t="s">
        <v>4428</v>
      </c>
      <c r="D2854" t="s">
        <v>4428</v>
      </c>
      <c r="E2854" t="s">
        <v>4429</v>
      </c>
    </row>
    <row r="2855" spans="1:5" x14ac:dyDescent="0.25">
      <c r="A2855">
        <v>40500009</v>
      </c>
      <c r="B2855" t="s">
        <v>4431</v>
      </c>
      <c r="C2855" t="s">
        <v>4430</v>
      </c>
      <c r="D2855" t="s">
        <v>4430</v>
      </c>
      <c r="E2855" t="s">
        <v>4431</v>
      </c>
    </row>
    <row r="2856" spans="1:5" x14ac:dyDescent="0.25">
      <c r="A2856">
        <v>40500010</v>
      </c>
      <c r="B2856" t="s">
        <v>4433</v>
      </c>
      <c r="C2856" t="s">
        <v>4432</v>
      </c>
      <c r="D2856" t="s">
        <v>4432</v>
      </c>
      <c r="E2856" t="s">
        <v>4433</v>
      </c>
    </row>
    <row r="2857" spans="1:5" x14ac:dyDescent="0.25">
      <c r="A2857">
        <v>40500011</v>
      </c>
      <c r="B2857" t="s">
        <v>4434</v>
      </c>
      <c r="C2857" t="s">
        <v>4428</v>
      </c>
      <c r="D2857" t="s">
        <v>4428</v>
      </c>
      <c r="E2857" t="s">
        <v>4434</v>
      </c>
    </row>
    <row r="2858" spans="1:5" x14ac:dyDescent="0.25">
      <c r="A2858">
        <v>40500012</v>
      </c>
      <c r="B2858" t="s">
        <v>4436</v>
      </c>
      <c r="C2858" t="s">
        <v>4435</v>
      </c>
      <c r="D2858" t="s">
        <v>4435</v>
      </c>
      <c r="E2858" t="s">
        <v>4436</v>
      </c>
    </row>
    <row r="2859" spans="1:5" x14ac:dyDescent="0.25">
      <c r="A2859">
        <v>40500013</v>
      </c>
      <c r="B2859" t="s">
        <v>4437</v>
      </c>
      <c r="C2859" t="s">
        <v>4435</v>
      </c>
      <c r="D2859" t="s">
        <v>4435</v>
      </c>
      <c r="E2859" t="s">
        <v>4437</v>
      </c>
    </row>
    <row r="2860" spans="1:5" x14ac:dyDescent="0.25">
      <c r="A2860">
        <v>40500014</v>
      </c>
      <c r="B2860" t="s">
        <v>4439</v>
      </c>
      <c r="C2860" t="s">
        <v>4438</v>
      </c>
      <c r="D2860" t="s">
        <v>4438</v>
      </c>
      <c r="E2860" t="s">
        <v>4439</v>
      </c>
    </row>
    <row r="2861" spans="1:5" x14ac:dyDescent="0.25">
      <c r="A2861">
        <v>40500015</v>
      </c>
      <c r="B2861" t="s">
        <v>4441</v>
      </c>
      <c r="C2861" t="s">
        <v>4440</v>
      </c>
      <c r="D2861" t="s">
        <v>4440</v>
      </c>
      <c r="E2861" t="s">
        <v>4441</v>
      </c>
    </row>
    <row r="2862" spans="1:5" x14ac:dyDescent="0.25">
      <c r="A2862">
        <v>40500016</v>
      </c>
      <c r="B2862" t="s">
        <v>4443</v>
      </c>
      <c r="C2862" t="s">
        <v>4442</v>
      </c>
      <c r="D2862" t="s">
        <v>4442</v>
      </c>
      <c r="E2862" t="s">
        <v>4443</v>
      </c>
    </row>
    <row r="2863" spans="1:5" x14ac:dyDescent="0.25">
      <c r="A2863">
        <v>40500017</v>
      </c>
      <c r="B2863" t="s">
        <v>4445</v>
      </c>
      <c r="C2863" t="s">
        <v>4444</v>
      </c>
      <c r="D2863" t="s">
        <v>4444</v>
      </c>
      <c r="E2863" t="s">
        <v>4445</v>
      </c>
    </row>
    <row r="2864" spans="1:5" x14ac:dyDescent="0.25">
      <c r="A2864">
        <v>40500018</v>
      </c>
      <c r="B2864" t="s">
        <v>4446</v>
      </c>
      <c r="C2864" t="s">
        <v>4446</v>
      </c>
      <c r="D2864" t="s">
        <v>4446</v>
      </c>
      <c r="E2864" t="s">
        <v>4446</v>
      </c>
    </row>
    <row r="2865" spans="1:5" x14ac:dyDescent="0.25">
      <c r="A2865">
        <v>40900001</v>
      </c>
      <c r="B2865" t="s">
        <v>4448</v>
      </c>
      <c r="C2865" t="s">
        <v>4447</v>
      </c>
      <c r="D2865" t="s">
        <v>4447</v>
      </c>
      <c r="E2865" t="s">
        <v>4448</v>
      </c>
    </row>
    <row r="2866" spans="1:5" x14ac:dyDescent="0.25">
      <c r="A2866">
        <v>40900002</v>
      </c>
      <c r="B2866" t="s">
        <v>4450</v>
      </c>
      <c r="C2866" t="s">
        <v>4449</v>
      </c>
      <c r="D2866" t="s">
        <v>4449</v>
      </c>
      <c r="E2866" t="s">
        <v>4450</v>
      </c>
    </row>
    <row r="2867" spans="1:5" x14ac:dyDescent="0.25">
      <c r="A2867">
        <v>40900003</v>
      </c>
      <c r="B2867" t="s">
        <v>4452</v>
      </c>
      <c r="C2867" t="s">
        <v>4451</v>
      </c>
      <c r="D2867" t="s">
        <v>4451</v>
      </c>
      <c r="E2867" t="s">
        <v>4452</v>
      </c>
    </row>
    <row r="2868" spans="1:5" x14ac:dyDescent="0.25">
      <c r="A2868">
        <v>40900004</v>
      </c>
      <c r="B2868" t="s">
        <v>15489</v>
      </c>
      <c r="C2868" t="s">
        <v>4447</v>
      </c>
      <c r="D2868" t="s">
        <v>4447</v>
      </c>
      <c r="E2868" t="s">
        <v>15489</v>
      </c>
    </row>
    <row r="2869" spans="1:5" x14ac:dyDescent="0.25">
      <c r="A2869">
        <v>40900005</v>
      </c>
      <c r="B2869" t="s">
        <v>15490</v>
      </c>
      <c r="C2869" t="s">
        <v>4451</v>
      </c>
      <c r="D2869" t="s">
        <v>4451</v>
      </c>
      <c r="E2869" t="s">
        <v>15490</v>
      </c>
    </row>
    <row r="2870" spans="1:5" x14ac:dyDescent="0.25">
      <c r="A2870">
        <v>40900006</v>
      </c>
      <c r="B2870" t="s">
        <v>15491</v>
      </c>
      <c r="C2870" t="s">
        <v>4449</v>
      </c>
      <c r="D2870" t="s">
        <v>4449</v>
      </c>
      <c r="E2870" t="s">
        <v>15491</v>
      </c>
    </row>
    <row r="2871" spans="1:5" x14ac:dyDescent="0.25">
      <c r="A2871">
        <v>41000001</v>
      </c>
      <c r="B2871" t="s">
        <v>4454</v>
      </c>
      <c r="C2871" t="s">
        <v>4453</v>
      </c>
      <c r="D2871" t="s">
        <v>4453</v>
      </c>
      <c r="E2871" t="s">
        <v>4454</v>
      </c>
    </row>
    <row r="2872" spans="1:5" x14ac:dyDescent="0.25">
      <c r="A2872">
        <v>41000002</v>
      </c>
      <c r="B2872" t="s">
        <v>4456</v>
      </c>
      <c r="C2872" t="s">
        <v>4455</v>
      </c>
      <c r="D2872" t="s">
        <v>4455</v>
      </c>
      <c r="E2872" t="s">
        <v>4456</v>
      </c>
    </row>
    <row r="2873" spans="1:5" x14ac:dyDescent="0.25">
      <c r="A2873">
        <v>41000003</v>
      </c>
      <c r="B2873" t="s">
        <v>4458</v>
      </c>
      <c r="C2873" t="s">
        <v>4457</v>
      </c>
      <c r="D2873" t="s">
        <v>4457</v>
      </c>
      <c r="E2873" t="s">
        <v>4458</v>
      </c>
    </row>
    <row r="2874" spans="1:5" x14ac:dyDescent="0.25">
      <c r="A2874">
        <v>41000004</v>
      </c>
      <c r="B2874" t="s">
        <v>4460</v>
      </c>
      <c r="C2874" t="s">
        <v>4459</v>
      </c>
      <c r="D2874" t="s">
        <v>4459</v>
      </c>
      <c r="E2874" t="s">
        <v>4460</v>
      </c>
    </row>
    <row r="2875" spans="1:5" x14ac:dyDescent="0.25">
      <c r="A2875">
        <v>41000005</v>
      </c>
      <c r="B2875" t="s">
        <v>4462</v>
      </c>
      <c r="C2875" t="s">
        <v>4461</v>
      </c>
      <c r="D2875" t="s">
        <v>4461</v>
      </c>
      <c r="E2875" t="s">
        <v>4462</v>
      </c>
    </row>
    <row r="2876" spans="1:5" x14ac:dyDescent="0.25">
      <c r="A2876">
        <v>41000006</v>
      </c>
      <c r="B2876" t="s">
        <v>4463</v>
      </c>
      <c r="C2876" t="s">
        <v>4461</v>
      </c>
      <c r="D2876" t="s">
        <v>4461</v>
      </c>
      <c r="E2876" t="s">
        <v>4463</v>
      </c>
    </row>
    <row r="2877" spans="1:5" x14ac:dyDescent="0.25">
      <c r="A2877">
        <v>41000007</v>
      </c>
      <c r="B2877" t="s">
        <v>4465</v>
      </c>
      <c r="C2877" t="s">
        <v>4464</v>
      </c>
      <c r="D2877" t="s">
        <v>4464</v>
      </c>
      <c r="E2877" t="s">
        <v>4465</v>
      </c>
    </row>
    <row r="2878" spans="1:5" x14ac:dyDescent="0.25">
      <c r="A2878">
        <v>41000008</v>
      </c>
      <c r="B2878" t="s">
        <v>4467</v>
      </c>
      <c r="C2878" t="s">
        <v>4466</v>
      </c>
      <c r="D2878" t="s">
        <v>4466</v>
      </c>
      <c r="E2878" t="s">
        <v>4467</v>
      </c>
    </row>
    <row r="2879" spans="1:5" x14ac:dyDescent="0.25">
      <c r="A2879">
        <v>41000009</v>
      </c>
      <c r="B2879" t="s">
        <v>4469</v>
      </c>
      <c r="C2879" t="s">
        <v>4468</v>
      </c>
      <c r="D2879" t="s">
        <v>4468</v>
      </c>
      <c r="E2879" t="s">
        <v>4469</v>
      </c>
    </row>
    <row r="2880" spans="1:5" x14ac:dyDescent="0.25">
      <c r="A2880">
        <v>41000010</v>
      </c>
      <c r="B2880" t="s">
        <v>4471</v>
      </c>
      <c r="C2880" t="s">
        <v>4470</v>
      </c>
      <c r="D2880" t="s">
        <v>4470</v>
      </c>
      <c r="E2880" t="s">
        <v>4471</v>
      </c>
    </row>
    <row r="2881" spans="1:5" x14ac:dyDescent="0.25">
      <c r="A2881">
        <v>41000011</v>
      </c>
      <c r="B2881" t="s">
        <v>4473</v>
      </c>
      <c r="C2881" t="s">
        <v>4472</v>
      </c>
      <c r="D2881" t="s">
        <v>4472</v>
      </c>
      <c r="E2881" t="s">
        <v>4473</v>
      </c>
    </row>
    <row r="2882" spans="1:5" x14ac:dyDescent="0.25">
      <c r="A2882">
        <v>41000012</v>
      </c>
      <c r="B2882" t="s">
        <v>4474</v>
      </c>
      <c r="C2882" t="s">
        <v>4472</v>
      </c>
      <c r="D2882" t="s">
        <v>4472</v>
      </c>
      <c r="E2882" t="s">
        <v>4474</v>
      </c>
    </row>
    <row r="2883" spans="1:5" x14ac:dyDescent="0.25">
      <c r="A2883">
        <v>41000013</v>
      </c>
      <c r="B2883" t="s">
        <v>4475</v>
      </c>
      <c r="C2883" t="s">
        <v>7360</v>
      </c>
      <c r="D2883" t="s">
        <v>7360</v>
      </c>
      <c r="E2883" t="s">
        <v>4475</v>
      </c>
    </row>
    <row r="2884" spans="1:5" x14ac:dyDescent="0.25">
      <c r="A2884">
        <v>41000014</v>
      </c>
      <c r="B2884" t="s">
        <v>4476</v>
      </c>
      <c r="C2884" t="s">
        <v>7361</v>
      </c>
      <c r="D2884" t="s">
        <v>7361</v>
      </c>
      <c r="E2884" t="s">
        <v>4476</v>
      </c>
    </row>
    <row r="2885" spans="1:5" x14ac:dyDescent="0.25">
      <c r="A2885">
        <v>41000015</v>
      </c>
      <c r="B2885" t="s">
        <v>4476</v>
      </c>
      <c r="C2885" t="s">
        <v>4476</v>
      </c>
      <c r="D2885" t="s">
        <v>4476</v>
      </c>
      <c r="E2885" t="s">
        <v>4476</v>
      </c>
    </row>
    <row r="2886" spans="1:5" x14ac:dyDescent="0.25">
      <c r="A2886">
        <v>41000016</v>
      </c>
      <c r="B2886" t="s">
        <v>4169</v>
      </c>
      <c r="C2886" t="s">
        <v>4169</v>
      </c>
      <c r="D2886" t="s">
        <v>4169</v>
      </c>
      <c r="E2886" t="s">
        <v>4169</v>
      </c>
    </row>
    <row r="2887" spans="1:5" x14ac:dyDescent="0.25">
      <c r="A2887">
        <v>41000017</v>
      </c>
      <c r="B2887" t="s">
        <v>4180</v>
      </c>
      <c r="C2887" t="s">
        <v>4180</v>
      </c>
      <c r="D2887" t="s">
        <v>4180</v>
      </c>
      <c r="E2887" t="s">
        <v>4180</v>
      </c>
    </row>
    <row r="2888" spans="1:5" x14ac:dyDescent="0.25">
      <c r="A2888">
        <v>41000018</v>
      </c>
      <c r="B2888" t="s">
        <v>4180</v>
      </c>
      <c r="C2888" t="s">
        <v>7361</v>
      </c>
      <c r="D2888" t="s">
        <v>7361</v>
      </c>
      <c r="E2888" t="s">
        <v>4180</v>
      </c>
    </row>
    <row r="2889" spans="1:5" x14ac:dyDescent="0.25">
      <c r="A2889">
        <v>41000019</v>
      </c>
      <c r="B2889" t="s">
        <v>4477</v>
      </c>
      <c r="C2889" t="s">
        <v>7369</v>
      </c>
      <c r="D2889" t="s">
        <v>7369</v>
      </c>
      <c r="E2889" t="s">
        <v>4477</v>
      </c>
    </row>
    <row r="2890" spans="1:5" x14ac:dyDescent="0.25">
      <c r="A2890">
        <v>41000020</v>
      </c>
      <c r="B2890" t="s">
        <v>4479</v>
      </c>
      <c r="C2890" t="s">
        <v>4478</v>
      </c>
      <c r="D2890" t="s">
        <v>4478</v>
      </c>
      <c r="E2890" t="s">
        <v>4479</v>
      </c>
    </row>
    <row r="2891" spans="1:5" x14ac:dyDescent="0.25">
      <c r="A2891">
        <v>41000021</v>
      </c>
      <c r="B2891" t="s">
        <v>4480</v>
      </c>
      <c r="C2891" t="s">
        <v>4480</v>
      </c>
      <c r="D2891" t="s">
        <v>4480</v>
      </c>
      <c r="E2891" t="s">
        <v>4480</v>
      </c>
    </row>
    <row r="2892" spans="1:5" x14ac:dyDescent="0.25">
      <c r="A2892">
        <v>41000022</v>
      </c>
      <c r="B2892" t="s">
        <v>4482</v>
      </c>
      <c r="C2892" t="s">
        <v>4481</v>
      </c>
      <c r="D2892" t="s">
        <v>4481</v>
      </c>
      <c r="E2892" t="s">
        <v>4482</v>
      </c>
    </row>
    <row r="2893" spans="1:5" x14ac:dyDescent="0.25">
      <c r="A2893">
        <v>41000023</v>
      </c>
      <c r="B2893" t="s">
        <v>4484</v>
      </c>
      <c r="C2893" t="s">
        <v>4483</v>
      </c>
      <c r="D2893" t="s">
        <v>4483</v>
      </c>
      <c r="E2893" t="s">
        <v>4484</v>
      </c>
    </row>
    <row r="2894" spans="1:5" x14ac:dyDescent="0.25">
      <c r="A2894">
        <v>41000024</v>
      </c>
      <c r="B2894" t="s">
        <v>4484</v>
      </c>
      <c r="C2894" t="s">
        <v>4483</v>
      </c>
      <c r="D2894" t="s">
        <v>4483</v>
      </c>
      <c r="E2894" t="s">
        <v>4484</v>
      </c>
    </row>
    <row r="2895" spans="1:5" x14ac:dyDescent="0.25">
      <c r="A2895">
        <v>41000025</v>
      </c>
      <c r="B2895" t="s">
        <v>4486</v>
      </c>
      <c r="C2895" t="s">
        <v>4485</v>
      </c>
      <c r="D2895" t="s">
        <v>4485</v>
      </c>
      <c r="E2895" t="s">
        <v>4486</v>
      </c>
    </row>
    <row r="2896" spans="1:5" x14ac:dyDescent="0.25">
      <c r="A2896">
        <v>41000026</v>
      </c>
      <c r="B2896" t="s">
        <v>4486</v>
      </c>
      <c r="C2896" t="s">
        <v>4487</v>
      </c>
      <c r="D2896" t="s">
        <v>4487</v>
      </c>
      <c r="E2896" t="s">
        <v>4486</v>
      </c>
    </row>
    <row r="2897" spans="1:5" x14ac:dyDescent="0.25">
      <c r="A2897">
        <v>41000027</v>
      </c>
      <c r="B2897" t="s">
        <v>4488</v>
      </c>
      <c r="C2897" t="s">
        <v>7361</v>
      </c>
      <c r="D2897" t="s">
        <v>7361</v>
      </c>
      <c r="E2897" t="s">
        <v>4488</v>
      </c>
    </row>
    <row r="2898" spans="1:5" x14ac:dyDescent="0.25">
      <c r="A2898">
        <v>41000028</v>
      </c>
      <c r="B2898" t="s">
        <v>4489</v>
      </c>
      <c r="C2898" t="s">
        <v>4489</v>
      </c>
      <c r="D2898" t="s">
        <v>4489</v>
      </c>
      <c r="E2898" t="s">
        <v>4489</v>
      </c>
    </row>
    <row r="2899" spans="1:5" x14ac:dyDescent="0.25">
      <c r="A2899">
        <v>42000017</v>
      </c>
      <c r="B2899" t="s">
        <v>4490</v>
      </c>
      <c r="C2899" t="s">
        <v>4490</v>
      </c>
      <c r="D2899" t="s">
        <v>4490</v>
      </c>
      <c r="E2899" t="s">
        <v>4490</v>
      </c>
    </row>
    <row r="2900" spans="1:5" x14ac:dyDescent="0.25">
      <c r="A2900">
        <v>42000018</v>
      </c>
      <c r="B2900" t="s">
        <v>4492</v>
      </c>
      <c r="C2900" t="s">
        <v>4491</v>
      </c>
      <c r="D2900" t="s">
        <v>4491</v>
      </c>
      <c r="E2900" t="s">
        <v>4492</v>
      </c>
    </row>
    <row r="2901" spans="1:5" x14ac:dyDescent="0.25">
      <c r="A2901">
        <v>42000019</v>
      </c>
      <c r="B2901" t="s">
        <v>4493</v>
      </c>
      <c r="C2901" t="s">
        <v>4493</v>
      </c>
      <c r="D2901" t="s">
        <v>4493</v>
      </c>
      <c r="E2901" t="s">
        <v>4493</v>
      </c>
    </row>
    <row r="2902" spans="1:5" x14ac:dyDescent="0.25">
      <c r="A2902">
        <v>42000020</v>
      </c>
      <c r="B2902" t="s">
        <v>4495</v>
      </c>
      <c r="C2902" t="s">
        <v>4494</v>
      </c>
      <c r="D2902" t="s">
        <v>4494</v>
      </c>
      <c r="E2902" t="s">
        <v>4495</v>
      </c>
    </row>
    <row r="2903" spans="1:5" x14ac:dyDescent="0.25">
      <c r="A2903">
        <v>42000021</v>
      </c>
      <c r="B2903" t="s">
        <v>4497</v>
      </c>
      <c r="C2903" t="s">
        <v>4496</v>
      </c>
      <c r="D2903" t="s">
        <v>4496</v>
      </c>
      <c r="E2903" t="s">
        <v>4497</v>
      </c>
    </row>
    <row r="2904" spans="1:5" x14ac:dyDescent="0.25">
      <c r="A2904">
        <v>42000022</v>
      </c>
      <c r="B2904" t="s">
        <v>4499</v>
      </c>
      <c r="C2904" t="s">
        <v>4498</v>
      </c>
      <c r="D2904" t="s">
        <v>4498</v>
      </c>
      <c r="E2904" t="s">
        <v>4499</v>
      </c>
    </row>
    <row r="2905" spans="1:5" x14ac:dyDescent="0.25">
      <c r="A2905">
        <v>42000024</v>
      </c>
      <c r="B2905" t="s">
        <v>3685</v>
      </c>
      <c r="C2905" t="s">
        <v>4500</v>
      </c>
      <c r="D2905" t="s">
        <v>4500</v>
      </c>
      <c r="E2905" t="s">
        <v>3685</v>
      </c>
    </row>
    <row r="2906" spans="1:5" x14ac:dyDescent="0.25">
      <c r="A2906">
        <v>42000045</v>
      </c>
      <c r="B2906" t="s">
        <v>4501</v>
      </c>
      <c r="C2906" t="s">
        <v>4501</v>
      </c>
      <c r="D2906" t="s">
        <v>4501</v>
      </c>
      <c r="E2906" t="s">
        <v>4501</v>
      </c>
    </row>
    <row r="2907" spans="1:5" x14ac:dyDescent="0.25">
      <c r="A2907">
        <v>42000046</v>
      </c>
      <c r="B2907" t="s">
        <v>4502</v>
      </c>
      <c r="C2907" t="s">
        <v>4502</v>
      </c>
      <c r="D2907" t="s">
        <v>4502</v>
      </c>
      <c r="E2907" t="s">
        <v>4502</v>
      </c>
    </row>
    <row r="2908" spans="1:5" x14ac:dyDescent="0.25">
      <c r="A2908">
        <v>42000047</v>
      </c>
      <c r="B2908" t="s">
        <v>4503</v>
      </c>
      <c r="C2908" t="s">
        <v>4503</v>
      </c>
      <c r="D2908" t="s">
        <v>4503</v>
      </c>
      <c r="E2908" t="s">
        <v>4503</v>
      </c>
    </row>
    <row r="2909" spans="1:5" x14ac:dyDescent="0.25">
      <c r="A2909">
        <v>42000048</v>
      </c>
      <c r="B2909" t="s">
        <v>4504</v>
      </c>
      <c r="C2909" t="s">
        <v>4504</v>
      </c>
      <c r="D2909" t="s">
        <v>4504</v>
      </c>
      <c r="E2909" t="s">
        <v>4504</v>
      </c>
    </row>
    <row r="2910" spans="1:5" x14ac:dyDescent="0.25">
      <c r="A2910">
        <v>42000049</v>
      </c>
      <c r="B2910" t="s">
        <v>4505</v>
      </c>
      <c r="C2910" t="s">
        <v>4505</v>
      </c>
      <c r="D2910" t="s">
        <v>4505</v>
      </c>
      <c r="E2910" t="s">
        <v>4505</v>
      </c>
    </row>
    <row r="2911" spans="1:5" x14ac:dyDescent="0.25">
      <c r="A2911">
        <v>42000050</v>
      </c>
      <c r="B2911" t="s">
        <v>4506</v>
      </c>
      <c r="C2911" t="s">
        <v>4506</v>
      </c>
      <c r="D2911" t="s">
        <v>4506</v>
      </c>
      <c r="E2911" t="s">
        <v>4506</v>
      </c>
    </row>
    <row r="2912" spans="1:5" x14ac:dyDescent="0.25">
      <c r="A2912">
        <v>42000051</v>
      </c>
      <c r="B2912" t="s">
        <v>4507</v>
      </c>
      <c r="C2912" t="s">
        <v>4507</v>
      </c>
      <c r="D2912" t="s">
        <v>4507</v>
      </c>
      <c r="E2912" t="s">
        <v>4507</v>
      </c>
    </row>
    <row r="2913" spans="1:5" x14ac:dyDescent="0.25">
      <c r="A2913">
        <v>42000052</v>
      </c>
      <c r="B2913" t="s">
        <v>4508</v>
      </c>
      <c r="C2913" t="s">
        <v>4508</v>
      </c>
      <c r="D2913" t="s">
        <v>4508</v>
      </c>
      <c r="E2913" t="s">
        <v>4508</v>
      </c>
    </row>
    <row r="2914" spans="1:5" x14ac:dyDescent="0.25">
      <c r="A2914">
        <v>42000055</v>
      </c>
      <c r="B2914" t="s">
        <v>4510</v>
      </c>
      <c r="C2914" t="s">
        <v>4509</v>
      </c>
      <c r="D2914" t="s">
        <v>4509</v>
      </c>
      <c r="E2914" t="s">
        <v>4510</v>
      </c>
    </row>
    <row r="2915" spans="1:5" x14ac:dyDescent="0.25">
      <c r="A2915">
        <v>42000056</v>
      </c>
      <c r="B2915" t="s">
        <v>4511</v>
      </c>
      <c r="C2915" t="s">
        <v>4511</v>
      </c>
      <c r="D2915" t="s">
        <v>4511</v>
      </c>
      <c r="E2915" t="s">
        <v>4511</v>
      </c>
    </row>
    <row r="2916" spans="1:5" x14ac:dyDescent="0.25">
      <c r="A2916">
        <v>42000057</v>
      </c>
      <c r="B2916" t="s">
        <v>4513</v>
      </c>
      <c r="C2916" t="s">
        <v>4512</v>
      </c>
      <c r="D2916" t="s">
        <v>4512</v>
      </c>
      <c r="E2916" t="s">
        <v>4513</v>
      </c>
    </row>
    <row r="2917" spans="1:5" x14ac:dyDescent="0.25">
      <c r="A2917">
        <v>42000058</v>
      </c>
      <c r="B2917" t="s">
        <v>4514</v>
      </c>
      <c r="C2917" t="s">
        <v>4514</v>
      </c>
      <c r="D2917" t="s">
        <v>4514</v>
      </c>
      <c r="E2917" t="s">
        <v>4514</v>
      </c>
    </row>
    <row r="2918" spans="1:5" x14ac:dyDescent="0.25">
      <c r="A2918">
        <v>42000059</v>
      </c>
      <c r="B2918" t="s">
        <v>4515</v>
      </c>
      <c r="C2918" t="s">
        <v>4515</v>
      </c>
      <c r="D2918" t="s">
        <v>4515</v>
      </c>
      <c r="E2918" t="s">
        <v>4515</v>
      </c>
    </row>
    <row r="2919" spans="1:5" x14ac:dyDescent="0.25">
      <c r="A2919">
        <v>42000060</v>
      </c>
      <c r="B2919" t="s">
        <v>4517</v>
      </c>
      <c r="C2919" t="s">
        <v>4516</v>
      </c>
      <c r="D2919" t="s">
        <v>4516</v>
      </c>
      <c r="E2919" t="s">
        <v>4517</v>
      </c>
    </row>
    <row r="2920" spans="1:5" x14ac:dyDescent="0.25">
      <c r="A2920">
        <v>42000061</v>
      </c>
      <c r="B2920" t="s">
        <v>4518</v>
      </c>
      <c r="C2920" t="s">
        <v>4518</v>
      </c>
      <c r="D2920" t="s">
        <v>4518</v>
      </c>
      <c r="E2920" t="s">
        <v>4518</v>
      </c>
    </row>
    <row r="2921" spans="1:5" x14ac:dyDescent="0.25">
      <c r="A2921">
        <v>42000062</v>
      </c>
      <c r="B2921" t="s">
        <v>4519</v>
      </c>
      <c r="C2921" t="s">
        <v>4519</v>
      </c>
      <c r="D2921" t="s">
        <v>4519</v>
      </c>
      <c r="E2921" t="s">
        <v>4519</v>
      </c>
    </row>
    <row r="2922" spans="1:5" x14ac:dyDescent="0.25">
      <c r="A2922">
        <v>42000063</v>
      </c>
      <c r="B2922" t="s">
        <v>4520</v>
      </c>
      <c r="C2922" t="s">
        <v>4520</v>
      </c>
      <c r="D2922" t="s">
        <v>4520</v>
      </c>
      <c r="E2922" t="s">
        <v>4520</v>
      </c>
    </row>
    <row r="2923" spans="1:5" x14ac:dyDescent="0.25">
      <c r="A2923">
        <v>42000064</v>
      </c>
      <c r="B2923" t="s">
        <v>4521</v>
      </c>
      <c r="C2923" t="s">
        <v>4521</v>
      </c>
      <c r="D2923" t="s">
        <v>4521</v>
      </c>
      <c r="E2923" t="s">
        <v>4521</v>
      </c>
    </row>
    <row r="2924" spans="1:5" x14ac:dyDescent="0.25">
      <c r="A2924">
        <v>42000065</v>
      </c>
      <c r="B2924" t="s">
        <v>4522</v>
      </c>
      <c r="C2924" t="s">
        <v>4522</v>
      </c>
      <c r="D2924" t="s">
        <v>4522</v>
      </c>
      <c r="E2924" t="s">
        <v>4522</v>
      </c>
    </row>
    <row r="2925" spans="1:5" x14ac:dyDescent="0.25">
      <c r="A2925">
        <v>42000066</v>
      </c>
      <c r="B2925" t="s">
        <v>4523</v>
      </c>
      <c r="C2925" t="s">
        <v>4523</v>
      </c>
      <c r="D2925" t="s">
        <v>4523</v>
      </c>
      <c r="E2925" t="s">
        <v>4523</v>
      </c>
    </row>
    <row r="2926" spans="1:5" x14ac:dyDescent="0.25">
      <c r="A2926">
        <v>42000067</v>
      </c>
      <c r="B2926" t="s">
        <v>4524</v>
      </c>
      <c r="C2926" t="s">
        <v>4524</v>
      </c>
      <c r="D2926" t="s">
        <v>4524</v>
      </c>
      <c r="E2926" t="s">
        <v>4524</v>
      </c>
    </row>
    <row r="2927" spans="1:5" x14ac:dyDescent="0.25">
      <c r="A2927">
        <v>42000069</v>
      </c>
      <c r="B2927" t="s">
        <v>260</v>
      </c>
      <c r="C2927" t="s">
        <v>260</v>
      </c>
      <c r="D2927" t="s">
        <v>260</v>
      </c>
      <c r="E2927" t="s">
        <v>260</v>
      </c>
    </row>
    <row r="2928" spans="1:5" x14ac:dyDescent="0.25">
      <c r="A2928">
        <v>42000070</v>
      </c>
      <c r="B2928" t="s">
        <v>272</v>
      </c>
      <c r="C2928" t="s">
        <v>272</v>
      </c>
      <c r="D2928" t="s">
        <v>272</v>
      </c>
      <c r="E2928" t="s">
        <v>272</v>
      </c>
    </row>
    <row r="2929" spans="1:5" x14ac:dyDescent="0.25">
      <c r="A2929">
        <v>42000071</v>
      </c>
      <c r="B2929" t="s">
        <v>260</v>
      </c>
      <c r="C2929" t="s">
        <v>260</v>
      </c>
      <c r="D2929" t="s">
        <v>260</v>
      </c>
      <c r="E2929" t="s">
        <v>260</v>
      </c>
    </row>
    <row r="2930" spans="1:5" x14ac:dyDescent="0.25">
      <c r="A2930">
        <v>42000072</v>
      </c>
      <c r="B2930" t="s">
        <v>272</v>
      </c>
      <c r="C2930" t="s">
        <v>272</v>
      </c>
      <c r="D2930" t="s">
        <v>272</v>
      </c>
      <c r="E2930" t="s">
        <v>272</v>
      </c>
    </row>
    <row r="2931" spans="1:5" x14ac:dyDescent="0.25">
      <c r="A2931">
        <v>42000073</v>
      </c>
      <c r="B2931" t="s">
        <v>4526</v>
      </c>
      <c r="C2931" t="s">
        <v>4525</v>
      </c>
      <c r="D2931" t="s">
        <v>4525</v>
      </c>
      <c r="E2931" t="s">
        <v>4526</v>
      </c>
    </row>
    <row r="2932" spans="1:5" x14ac:dyDescent="0.25">
      <c r="A2932">
        <v>42000074</v>
      </c>
      <c r="B2932" t="s">
        <v>4527</v>
      </c>
      <c r="C2932" t="s">
        <v>4525</v>
      </c>
      <c r="D2932" t="s">
        <v>4525</v>
      </c>
      <c r="E2932" t="s">
        <v>4527</v>
      </c>
    </row>
    <row r="2933" spans="1:5" x14ac:dyDescent="0.25">
      <c r="A2933">
        <v>42000075</v>
      </c>
      <c r="B2933" t="s">
        <v>15492</v>
      </c>
      <c r="C2933" t="s">
        <v>15493</v>
      </c>
      <c r="D2933" t="s">
        <v>15493</v>
      </c>
      <c r="E2933" t="s">
        <v>15492</v>
      </c>
    </row>
    <row r="2934" spans="1:5" x14ac:dyDescent="0.25">
      <c r="A2934">
        <v>44000001</v>
      </c>
      <c r="B2934" t="s">
        <v>4529</v>
      </c>
      <c r="C2934" t="s">
        <v>4528</v>
      </c>
      <c r="D2934" t="s">
        <v>4528</v>
      </c>
      <c r="E2934" t="s">
        <v>4529</v>
      </c>
    </row>
    <row r="2935" spans="1:5" x14ac:dyDescent="0.25">
      <c r="A2935">
        <v>44000002</v>
      </c>
      <c r="B2935" t="s">
        <v>4531</v>
      </c>
      <c r="C2935" t="s">
        <v>4530</v>
      </c>
      <c r="D2935" t="s">
        <v>4530</v>
      </c>
      <c r="E2935" t="s">
        <v>4531</v>
      </c>
    </row>
    <row r="2936" spans="1:5" x14ac:dyDescent="0.25">
      <c r="A2936">
        <v>44000003</v>
      </c>
      <c r="B2936" t="s">
        <v>4172</v>
      </c>
      <c r="C2936" t="s">
        <v>4532</v>
      </c>
      <c r="D2936" t="s">
        <v>4532</v>
      </c>
      <c r="E2936" t="s">
        <v>4172</v>
      </c>
    </row>
    <row r="2937" spans="1:5" x14ac:dyDescent="0.25">
      <c r="A2937">
        <v>44000004</v>
      </c>
      <c r="B2937" t="s">
        <v>4174</v>
      </c>
      <c r="C2937" t="s">
        <v>4533</v>
      </c>
      <c r="D2937" t="s">
        <v>4533</v>
      </c>
      <c r="E2937" t="s">
        <v>4174</v>
      </c>
    </row>
    <row r="2938" spans="1:5" x14ac:dyDescent="0.25">
      <c r="A2938">
        <v>44000005</v>
      </c>
      <c r="B2938" t="s">
        <v>4535</v>
      </c>
      <c r="C2938" t="s">
        <v>4534</v>
      </c>
      <c r="D2938" t="s">
        <v>4534</v>
      </c>
      <c r="E2938" t="s">
        <v>4535</v>
      </c>
    </row>
    <row r="2939" spans="1:5" x14ac:dyDescent="0.25">
      <c r="A2939">
        <v>44000006</v>
      </c>
      <c r="B2939" t="s">
        <v>4537</v>
      </c>
      <c r="C2939" t="s">
        <v>4536</v>
      </c>
      <c r="D2939" t="s">
        <v>4536</v>
      </c>
      <c r="E2939" t="s">
        <v>4537</v>
      </c>
    </row>
    <row r="2940" spans="1:5" x14ac:dyDescent="0.25">
      <c r="A2940">
        <v>44000007</v>
      </c>
      <c r="B2940" t="s">
        <v>4539</v>
      </c>
      <c r="C2940" t="s">
        <v>4538</v>
      </c>
      <c r="D2940" t="s">
        <v>4538</v>
      </c>
      <c r="E2940" t="s">
        <v>4539</v>
      </c>
    </row>
    <row r="2941" spans="1:5" x14ac:dyDescent="0.25">
      <c r="A2941">
        <v>44000008</v>
      </c>
      <c r="B2941" t="s">
        <v>4541</v>
      </c>
      <c r="C2941" t="s">
        <v>4540</v>
      </c>
      <c r="D2941" t="s">
        <v>4540</v>
      </c>
      <c r="E2941" t="s">
        <v>4541</v>
      </c>
    </row>
    <row r="2942" spans="1:5" x14ac:dyDescent="0.25">
      <c r="A2942">
        <v>44000009</v>
      </c>
      <c r="B2942" t="s">
        <v>4543</v>
      </c>
      <c r="C2942" t="s">
        <v>4542</v>
      </c>
      <c r="D2942" t="s">
        <v>4542</v>
      </c>
      <c r="E2942" t="s">
        <v>4543</v>
      </c>
    </row>
    <row r="2943" spans="1:5" x14ac:dyDescent="0.25">
      <c r="A2943">
        <v>44000010</v>
      </c>
      <c r="B2943" t="s">
        <v>4545</v>
      </c>
      <c r="C2943" t="s">
        <v>4544</v>
      </c>
      <c r="D2943" t="s">
        <v>4544</v>
      </c>
      <c r="E2943" t="s">
        <v>4545</v>
      </c>
    </row>
    <row r="2944" spans="1:5" x14ac:dyDescent="0.25">
      <c r="A2944">
        <v>44000011</v>
      </c>
      <c r="B2944" t="s">
        <v>4547</v>
      </c>
      <c r="C2944" t="s">
        <v>4546</v>
      </c>
      <c r="D2944" t="s">
        <v>4546</v>
      </c>
      <c r="E2944" t="s">
        <v>4547</v>
      </c>
    </row>
    <row r="2945" spans="1:5" x14ac:dyDescent="0.25">
      <c r="A2945">
        <v>44000012</v>
      </c>
      <c r="B2945" t="s">
        <v>4548</v>
      </c>
      <c r="C2945" t="s">
        <v>4546</v>
      </c>
      <c r="D2945" t="s">
        <v>4546</v>
      </c>
      <c r="E2945" t="s">
        <v>4548</v>
      </c>
    </row>
    <row r="2946" spans="1:5" x14ac:dyDescent="0.25">
      <c r="A2946">
        <v>44000013</v>
      </c>
      <c r="B2946" t="s">
        <v>4549</v>
      </c>
      <c r="C2946" t="s">
        <v>4546</v>
      </c>
      <c r="D2946" t="s">
        <v>4546</v>
      </c>
      <c r="E2946" t="s">
        <v>4549</v>
      </c>
    </row>
    <row r="2947" spans="1:5" x14ac:dyDescent="0.25">
      <c r="A2947">
        <v>44000014</v>
      </c>
      <c r="B2947" t="s">
        <v>4550</v>
      </c>
      <c r="C2947" t="s">
        <v>4546</v>
      </c>
      <c r="D2947" t="s">
        <v>4546</v>
      </c>
      <c r="E2947" t="s">
        <v>4550</v>
      </c>
    </row>
    <row r="2948" spans="1:5" x14ac:dyDescent="0.25">
      <c r="A2948">
        <v>44000015</v>
      </c>
      <c r="B2948" t="s">
        <v>4551</v>
      </c>
      <c r="C2948" t="s">
        <v>4546</v>
      </c>
      <c r="D2948" t="s">
        <v>4546</v>
      </c>
      <c r="E2948" t="s">
        <v>4551</v>
      </c>
    </row>
    <row r="2949" spans="1:5" x14ac:dyDescent="0.25">
      <c r="A2949">
        <v>44000016</v>
      </c>
      <c r="B2949" t="s">
        <v>4553</v>
      </c>
      <c r="C2949" t="s">
        <v>4552</v>
      </c>
      <c r="D2949" t="s">
        <v>4552</v>
      </c>
      <c r="E2949" t="s">
        <v>4553</v>
      </c>
    </row>
    <row r="2950" spans="1:5" x14ac:dyDescent="0.25">
      <c r="A2950">
        <v>44000017</v>
      </c>
      <c r="B2950" t="s">
        <v>4529</v>
      </c>
      <c r="C2950" t="s">
        <v>4552</v>
      </c>
      <c r="D2950" t="s">
        <v>4552</v>
      </c>
      <c r="E2950" t="s">
        <v>4529</v>
      </c>
    </row>
    <row r="2951" spans="1:5" x14ac:dyDescent="0.25">
      <c r="A2951">
        <v>44000018</v>
      </c>
      <c r="B2951" t="s">
        <v>4531</v>
      </c>
      <c r="C2951" t="s">
        <v>4552</v>
      </c>
      <c r="D2951" t="s">
        <v>4552</v>
      </c>
      <c r="E2951" t="s">
        <v>4531</v>
      </c>
    </row>
    <row r="2952" spans="1:5" x14ac:dyDescent="0.25">
      <c r="A2952">
        <v>44000019</v>
      </c>
      <c r="B2952" t="s">
        <v>4172</v>
      </c>
      <c r="C2952" t="s">
        <v>4552</v>
      </c>
      <c r="D2952" t="s">
        <v>4552</v>
      </c>
      <c r="E2952" t="s">
        <v>4172</v>
      </c>
    </row>
    <row r="2953" spans="1:5" x14ac:dyDescent="0.25">
      <c r="A2953">
        <v>44000020</v>
      </c>
      <c r="B2953" t="s">
        <v>4555</v>
      </c>
      <c r="C2953" t="s">
        <v>4554</v>
      </c>
      <c r="D2953" t="s">
        <v>4554</v>
      </c>
      <c r="E2953" t="s">
        <v>4555</v>
      </c>
    </row>
    <row r="2954" spans="1:5" x14ac:dyDescent="0.25">
      <c r="A2954">
        <v>44000021</v>
      </c>
      <c r="B2954" t="s">
        <v>4556</v>
      </c>
      <c r="C2954" t="s">
        <v>4554</v>
      </c>
      <c r="D2954" t="s">
        <v>4554</v>
      </c>
      <c r="E2954" t="s">
        <v>4556</v>
      </c>
    </row>
    <row r="2955" spans="1:5" x14ac:dyDescent="0.25">
      <c r="A2955">
        <v>44000022</v>
      </c>
      <c r="B2955" t="s">
        <v>4557</v>
      </c>
      <c r="C2955" t="s">
        <v>4554</v>
      </c>
      <c r="D2955" t="s">
        <v>4554</v>
      </c>
      <c r="E2955" t="s">
        <v>4557</v>
      </c>
    </row>
    <row r="2956" spans="1:5" x14ac:dyDescent="0.25">
      <c r="A2956">
        <v>44000023</v>
      </c>
      <c r="B2956" t="s">
        <v>4558</v>
      </c>
      <c r="C2956" t="s">
        <v>7417</v>
      </c>
      <c r="D2956" t="s">
        <v>7417</v>
      </c>
      <c r="E2956" t="s">
        <v>4558</v>
      </c>
    </row>
    <row r="2957" spans="1:5" x14ac:dyDescent="0.25">
      <c r="A2957">
        <v>44000024</v>
      </c>
      <c r="B2957" t="s">
        <v>4559</v>
      </c>
      <c r="C2957" t="s">
        <v>4559</v>
      </c>
      <c r="D2957" t="s">
        <v>4559</v>
      </c>
      <c r="E2957" t="s">
        <v>4559</v>
      </c>
    </row>
    <row r="2958" spans="1:5" x14ac:dyDescent="0.25">
      <c r="A2958">
        <v>44000025</v>
      </c>
      <c r="B2958" t="s">
        <v>4561</v>
      </c>
      <c r="C2958" t="s">
        <v>4560</v>
      </c>
      <c r="D2958" t="s">
        <v>4560</v>
      </c>
      <c r="E2958" t="s">
        <v>4561</v>
      </c>
    </row>
    <row r="2959" spans="1:5" x14ac:dyDescent="0.25">
      <c r="A2959">
        <v>44000026</v>
      </c>
      <c r="B2959" t="s">
        <v>4562</v>
      </c>
      <c r="C2959" t="s">
        <v>7417</v>
      </c>
      <c r="D2959" t="s">
        <v>7417</v>
      </c>
      <c r="E2959" t="s">
        <v>4562</v>
      </c>
    </row>
    <row r="2960" spans="1:5" x14ac:dyDescent="0.25">
      <c r="A2960">
        <v>44000027</v>
      </c>
      <c r="B2960" t="s">
        <v>4563</v>
      </c>
      <c r="C2960" t="s">
        <v>7417</v>
      </c>
      <c r="D2960" t="s">
        <v>7417</v>
      </c>
      <c r="E2960" t="s">
        <v>4563</v>
      </c>
    </row>
    <row r="2961" spans="1:5" x14ac:dyDescent="0.25">
      <c r="A2961">
        <v>44000028</v>
      </c>
      <c r="B2961" t="s">
        <v>4564</v>
      </c>
      <c r="C2961" t="s">
        <v>7417</v>
      </c>
      <c r="D2961" t="s">
        <v>7417</v>
      </c>
      <c r="E2961" t="s">
        <v>4564</v>
      </c>
    </row>
    <row r="2962" spans="1:5" x14ac:dyDescent="0.25">
      <c r="A2962">
        <v>44000029</v>
      </c>
      <c r="B2962" t="s">
        <v>4565</v>
      </c>
      <c r="C2962" t="s">
        <v>7417</v>
      </c>
      <c r="D2962" t="s">
        <v>7417</v>
      </c>
      <c r="E2962" t="s">
        <v>4565</v>
      </c>
    </row>
    <row r="2963" spans="1:5" x14ac:dyDescent="0.25">
      <c r="A2963">
        <v>44000030</v>
      </c>
      <c r="B2963" t="s">
        <v>4566</v>
      </c>
      <c r="C2963" t="s">
        <v>7417</v>
      </c>
      <c r="D2963" t="s">
        <v>7417</v>
      </c>
      <c r="E2963" t="s">
        <v>4566</v>
      </c>
    </row>
    <row r="2964" spans="1:5" x14ac:dyDescent="0.25">
      <c r="A2964">
        <v>44000031</v>
      </c>
      <c r="B2964" t="s">
        <v>4567</v>
      </c>
      <c r="C2964" t="s">
        <v>7417</v>
      </c>
      <c r="D2964" t="s">
        <v>7417</v>
      </c>
      <c r="E2964" t="s">
        <v>4567</v>
      </c>
    </row>
    <row r="2965" spans="1:5" x14ac:dyDescent="0.25">
      <c r="A2965">
        <v>44000032</v>
      </c>
      <c r="B2965" t="s">
        <v>4568</v>
      </c>
      <c r="C2965" t="s">
        <v>7417</v>
      </c>
      <c r="D2965" t="s">
        <v>7417</v>
      </c>
      <c r="E2965" t="s">
        <v>4568</v>
      </c>
    </row>
    <row r="2966" spans="1:5" x14ac:dyDescent="0.25">
      <c r="A2966">
        <v>44000033</v>
      </c>
      <c r="B2966" t="s">
        <v>4569</v>
      </c>
      <c r="C2966" t="s">
        <v>7417</v>
      </c>
      <c r="D2966" t="s">
        <v>7417</v>
      </c>
      <c r="E2966" t="s">
        <v>4569</v>
      </c>
    </row>
    <row r="2967" spans="1:5" x14ac:dyDescent="0.25">
      <c r="A2967">
        <v>44000034</v>
      </c>
      <c r="B2967" t="s">
        <v>4570</v>
      </c>
      <c r="C2967" t="s">
        <v>4570</v>
      </c>
      <c r="D2967" t="s">
        <v>4570</v>
      </c>
      <c r="E2967" t="s">
        <v>4570</v>
      </c>
    </row>
    <row r="2968" spans="1:5" x14ac:dyDescent="0.25">
      <c r="A2968">
        <v>44000035</v>
      </c>
      <c r="B2968" t="s">
        <v>4571</v>
      </c>
      <c r="C2968" t="s">
        <v>4571</v>
      </c>
      <c r="D2968" t="s">
        <v>4571</v>
      </c>
      <c r="E2968" t="s">
        <v>4571</v>
      </c>
    </row>
    <row r="2969" spans="1:5" x14ac:dyDescent="0.25">
      <c r="A2969">
        <v>44000036</v>
      </c>
      <c r="B2969" t="s">
        <v>4573</v>
      </c>
      <c r="C2969" t="s">
        <v>4572</v>
      </c>
      <c r="D2969" t="s">
        <v>4572</v>
      </c>
      <c r="E2969" t="s">
        <v>4573</v>
      </c>
    </row>
    <row r="2970" spans="1:5" x14ac:dyDescent="0.25">
      <c r="A2970">
        <v>44000037</v>
      </c>
      <c r="B2970" t="s">
        <v>4574</v>
      </c>
      <c r="C2970" t="s">
        <v>4574</v>
      </c>
      <c r="D2970" t="s">
        <v>4574</v>
      </c>
      <c r="E2970" t="s">
        <v>4574</v>
      </c>
    </row>
    <row r="2971" spans="1:5" x14ac:dyDescent="0.25">
      <c r="A2971">
        <v>44000038</v>
      </c>
      <c r="B2971" t="s">
        <v>4575</v>
      </c>
      <c r="C2971" t="s">
        <v>4575</v>
      </c>
      <c r="D2971" t="s">
        <v>4575</v>
      </c>
      <c r="E2971" t="s">
        <v>4575</v>
      </c>
    </row>
    <row r="2972" spans="1:5" x14ac:dyDescent="0.25">
      <c r="A2972">
        <v>44000039</v>
      </c>
      <c r="B2972" t="s">
        <v>4576</v>
      </c>
      <c r="C2972" t="s">
        <v>4576</v>
      </c>
      <c r="D2972" t="s">
        <v>4576</v>
      </c>
      <c r="E2972" t="s">
        <v>4576</v>
      </c>
    </row>
    <row r="2973" spans="1:5" x14ac:dyDescent="0.25">
      <c r="A2973">
        <v>44000040</v>
      </c>
      <c r="B2973" t="s">
        <v>4547</v>
      </c>
      <c r="C2973" t="s">
        <v>4577</v>
      </c>
      <c r="D2973" t="s">
        <v>4577</v>
      </c>
      <c r="E2973" t="s">
        <v>4547</v>
      </c>
    </row>
    <row r="2974" spans="1:5" x14ac:dyDescent="0.25">
      <c r="A2974">
        <v>44000041</v>
      </c>
      <c r="B2974" t="s">
        <v>4547</v>
      </c>
      <c r="C2974" t="s">
        <v>4577</v>
      </c>
      <c r="D2974" t="s">
        <v>4577</v>
      </c>
      <c r="E2974" t="s">
        <v>4547</v>
      </c>
    </row>
    <row r="2975" spans="1:5" x14ac:dyDescent="0.25">
      <c r="A2975">
        <v>44000042</v>
      </c>
      <c r="B2975" t="s">
        <v>4578</v>
      </c>
      <c r="C2975" t="s">
        <v>4578</v>
      </c>
      <c r="D2975" t="s">
        <v>4578</v>
      </c>
      <c r="E2975" t="s">
        <v>4578</v>
      </c>
    </row>
    <row r="2976" spans="1:5" x14ac:dyDescent="0.25">
      <c r="A2976">
        <v>44000043</v>
      </c>
      <c r="B2976" t="s">
        <v>4579</v>
      </c>
      <c r="C2976" t="s">
        <v>4579</v>
      </c>
      <c r="D2976" t="s">
        <v>4579</v>
      </c>
      <c r="E2976" t="s">
        <v>4579</v>
      </c>
    </row>
    <row r="2977" spans="1:5" x14ac:dyDescent="0.25">
      <c r="A2977">
        <v>44000044</v>
      </c>
      <c r="B2977" t="s">
        <v>4580</v>
      </c>
      <c r="C2977" t="s">
        <v>7459</v>
      </c>
      <c r="D2977" t="s">
        <v>7459</v>
      </c>
      <c r="E2977" t="s">
        <v>4580</v>
      </c>
    </row>
    <row r="2978" spans="1:5" x14ac:dyDescent="0.25">
      <c r="A2978">
        <v>44000045</v>
      </c>
      <c r="B2978" t="s">
        <v>4581</v>
      </c>
      <c r="C2978" t="s">
        <v>4581</v>
      </c>
      <c r="D2978" t="s">
        <v>4581</v>
      </c>
      <c r="E2978" t="s">
        <v>4581</v>
      </c>
    </row>
    <row r="2979" spans="1:5" x14ac:dyDescent="0.25">
      <c r="A2979">
        <v>44000046</v>
      </c>
      <c r="B2979" t="s">
        <v>4582</v>
      </c>
      <c r="C2979" t="s">
        <v>4582</v>
      </c>
      <c r="D2979" t="s">
        <v>4582</v>
      </c>
      <c r="E2979" t="s">
        <v>4582</v>
      </c>
    </row>
    <row r="2980" spans="1:5" x14ac:dyDescent="0.25">
      <c r="A2980">
        <v>44000047</v>
      </c>
      <c r="B2980" t="s">
        <v>4583</v>
      </c>
      <c r="C2980" t="s">
        <v>4583</v>
      </c>
      <c r="D2980" t="s">
        <v>4583</v>
      </c>
      <c r="E2980" t="s">
        <v>4583</v>
      </c>
    </row>
    <row r="2981" spans="1:5" x14ac:dyDescent="0.25">
      <c r="A2981">
        <v>44000048</v>
      </c>
      <c r="B2981" t="s">
        <v>4584</v>
      </c>
      <c r="C2981" t="s">
        <v>4584</v>
      </c>
      <c r="D2981" t="s">
        <v>4584</v>
      </c>
      <c r="E2981" t="s">
        <v>4584</v>
      </c>
    </row>
    <row r="2982" spans="1:5" x14ac:dyDescent="0.25">
      <c r="A2982">
        <v>44000049</v>
      </c>
      <c r="B2982" t="s">
        <v>4585</v>
      </c>
      <c r="C2982" t="s">
        <v>4585</v>
      </c>
      <c r="D2982" t="s">
        <v>4585</v>
      </c>
      <c r="E2982" t="s">
        <v>4585</v>
      </c>
    </row>
    <row r="2983" spans="1:5" x14ac:dyDescent="0.25">
      <c r="A2983">
        <v>44000050</v>
      </c>
      <c r="B2983" t="s">
        <v>4586</v>
      </c>
      <c r="C2983" t="s">
        <v>4586</v>
      </c>
      <c r="D2983" t="s">
        <v>4586</v>
      </c>
      <c r="E2983" t="s">
        <v>4586</v>
      </c>
    </row>
    <row r="2984" spans="1:5" x14ac:dyDescent="0.25">
      <c r="A2984">
        <v>44000051</v>
      </c>
      <c r="B2984" t="s">
        <v>4587</v>
      </c>
      <c r="C2984" t="s">
        <v>4587</v>
      </c>
      <c r="D2984" t="s">
        <v>4587</v>
      </c>
      <c r="E2984" t="s">
        <v>4587</v>
      </c>
    </row>
    <row r="2985" spans="1:5" x14ac:dyDescent="0.25">
      <c r="A2985">
        <v>44000052</v>
      </c>
      <c r="B2985" t="s">
        <v>4588</v>
      </c>
      <c r="C2985" t="s">
        <v>4577</v>
      </c>
      <c r="D2985" t="s">
        <v>4577</v>
      </c>
      <c r="E2985" t="s">
        <v>4588</v>
      </c>
    </row>
    <row r="2986" spans="1:5" x14ac:dyDescent="0.25">
      <c r="A2986">
        <v>44000053</v>
      </c>
      <c r="B2986" t="s">
        <v>4589</v>
      </c>
      <c r="C2986" t="s">
        <v>4577</v>
      </c>
      <c r="D2986" t="s">
        <v>4577</v>
      </c>
      <c r="E2986" t="s">
        <v>4589</v>
      </c>
    </row>
    <row r="2987" spans="1:5" x14ac:dyDescent="0.25">
      <c r="A2987">
        <v>44000054</v>
      </c>
      <c r="B2987" t="s">
        <v>4590</v>
      </c>
      <c r="C2987" t="s">
        <v>4577</v>
      </c>
      <c r="D2987" t="s">
        <v>4577</v>
      </c>
      <c r="E2987" t="s">
        <v>4590</v>
      </c>
    </row>
    <row r="2988" spans="1:5" x14ac:dyDescent="0.25">
      <c r="A2988">
        <v>44000055</v>
      </c>
      <c r="B2988" t="s">
        <v>4591</v>
      </c>
      <c r="C2988" t="s">
        <v>4546</v>
      </c>
      <c r="D2988" t="s">
        <v>4546</v>
      </c>
      <c r="E2988" t="s">
        <v>4591</v>
      </c>
    </row>
    <row r="2989" spans="1:5" x14ac:dyDescent="0.25">
      <c r="A2989">
        <v>44000056</v>
      </c>
      <c r="B2989" t="s">
        <v>4592</v>
      </c>
      <c r="C2989" t="s">
        <v>4546</v>
      </c>
      <c r="D2989" t="s">
        <v>4546</v>
      </c>
      <c r="E2989" t="s">
        <v>4592</v>
      </c>
    </row>
    <row r="2990" spans="1:5" x14ac:dyDescent="0.25">
      <c r="A2990">
        <v>44000057</v>
      </c>
      <c r="B2990" t="s">
        <v>4593</v>
      </c>
      <c r="C2990" t="s">
        <v>4546</v>
      </c>
      <c r="D2990" t="s">
        <v>4546</v>
      </c>
      <c r="E2990" t="s">
        <v>4593</v>
      </c>
    </row>
    <row r="2991" spans="1:5" x14ac:dyDescent="0.25">
      <c r="A2991">
        <v>46000001</v>
      </c>
      <c r="B2991" t="s">
        <v>4595</v>
      </c>
      <c r="C2991" t="s">
        <v>4594</v>
      </c>
      <c r="D2991" t="s">
        <v>4594</v>
      </c>
      <c r="E2991" t="s">
        <v>4595</v>
      </c>
    </row>
    <row r="2992" spans="1:5" x14ac:dyDescent="0.25">
      <c r="A2992">
        <v>46000002</v>
      </c>
      <c r="B2992" t="s">
        <v>4597</v>
      </c>
      <c r="C2992" t="s">
        <v>4596</v>
      </c>
      <c r="D2992" t="s">
        <v>4596</v>
      </c>
      <c r="E2992" t="s">
        <v>4597</v>
      </c>
    </row>
    <row r="2993" spans="1:5" x14ac:dyDescent="0.25">
      <c r="A2993">
        <v>46000003</v>
      </c>
      <c r="B2993" t="s">
        <v>4599</v>
      </c>
      <c r="C2993" t="s">
        <v>4598</v>
      </c>
      <c r="D2993" t="s">
        <v>4598</v>
      </c>
      <c r="E2993" t="s">
        <v>4599</v>
      </c>
    </row>
    <row r="2994" spans="1:5" x14ac:dyDescent="0.25">
      <c r="A2994">
        <v>46000004</v>
      </c>
      <c r="B2994" t="s">
        <v>4601</v>
      </c>
      <c r="C2994" t="s">
        <v>4600</v>
      </c>
      <c r="D2994" t="s">
        <v>4600</v>
      </c>
      <c r="E2994" t="s">
        <v>4601</v>
      </c>
    </row>
    <row r="2995" spans="1:5" x14ac:dyDescent="0.25">
      <c r="A2995">
        <v>46000005</v>
      </c>
      <c r="B2995" t="s">
        <v>4603</v>
      </c>
      <c r="C2995" t="s">
        <v>4602</v>
      </c>
      <c r="D2995" t="s">
        <v>4602</v>
      </c>
      <c r="E2995" t="s">
        <v>4603</v>
      </c>
    </row>
    <row r="2996" spans="1:5" x14ac:dyDescent="0.25">
      <c r="A2996">
        <v>46000006</v>
      </c>
      <c r="B2996" t="s">
        <v>4604</v>
      </c>
      <c r="C2996" t="s">
        <v>4600</v>
      </c>
      <c r="D2996" t="s">
        <v>4600</v>
      </c>
      <c r="E2996" t="s">
        <v>4604</v>
      </c>
    </row>
    <row r="2997" spans="1:5" x14ac:dyDescent="0.25">
      <c r="A2997">
        <v>46000007</v>
      </c>
      <c r="B2997" t="s">
        <v>4605</v>
      </c>
      <c r="C2997" t="s">
        <v>4602</v>
      </c>
      <c r="D2997" t="s">
        <v>4602</v>
      </c>
      <c r="E2997" t="s">
        <v>4605</v>
      </c>
    </row>
    <row r="2998" spans="1:5" x14ac:dyDescent="0.25">
      <c r="A2998">
        <v>46000008</v>
      </c>
      <c r="B2998" t="s">
        <v>4607</v>
      </c>
      <c r="C2998" t="s">
        <v>4606</v>
      </c>
      <c r="D2998" t="s">
        <v>4606</v>
      </c>
      <c r="E2998" t="s">
        <v>4607</v>
      </c>
    </row>
    <row r="2999" spans="1:5" x14ac:dyDescent="0.25">
      <c r="A2999">
        <v>46000009</v>
      </c>
      <c r="B2999" t="s">
        <v>4609</v>
      </c>
      <c r="C2999" t="s">
        <v>4608</v>
      </c>
      <c r="D2999" t="s">
        <v>4608</v>
      </c>
      <c r="E2999" t="s">
        <v>4609</v>
      </c>
    </row>
    <row r="3000" spans="1:5" x14ac:dyDescent="0.25">
      <c r="A3000">
        <v>46000010</v>
      </c>
      <c r="B3000" t="s">
        <v>4611</v>
      </c>
      <c r="C3000" t="s">
        <v>4610</v>
      </c>
      <c r="D3000" t="s">
        <v>4610</v>
      </c>
      <c r="E3000" t="s">
        <v>4611</v>
      </c>
    </row>
    <row r="3001" spans="1:5" x14ac:dyDescent="0.25">
      <c r="A3001">
        <v>46000011</v>
      </c>
      <c r="B3001" t="s">
        <v>4613</v>
      </c>
      <c r="C3001" t="s">
        <v>4612</v>
      </c>
      <c r="D3001" t="s">
        <v>4612</v>
      </c>
      <c r="E3001" t="s">
        <v>4613</v>
      </c>
    </row>
    <row r="3002" spans="1:5" x14ac:dyDescent="0.25">
      <c r="A3002">
        <v>46000012</v>
      </c>
      <c r="B3002" t="s">
        <v>4615</v>
      </c>
      <c r="C3002" t="s">
        <v>4614</v>
      </c>
      <c r="D3002" t="s">
        <v>4614</v>
      </c>
      <c r="E3002" t="s">
        <v>4615</v>
      </c>
    </row>
    <row r="3003" spans="1:5" x14ac:dyDescent="0.25">
      <c r="A3003">
        <v>46000013</v>
      </c>
      <c r="B3003" t="s">
        <v>4617</v>
      </c>
      <c r="C3003" t="s">
        <v>4616</v>
      </c>
      <c r="D3003" t="s">
        <v>4616</v>
      </c>
      <c r="E3003" t="s">
        <v>4617</v>
      </c>
    </row>
    <row r="3004" spans="1:5" x14ac:dyDescent="0.25">
      <c r="A3004">
        <v>46000014</v>
      </c>
      <c r="B3004" t="s">
        <v>4619</v>
      </c>
      <c r="C3004" t="s">
        <v>4618</v>
      </c>
      <c r="D3004" t="s">
        <v>4618</v>
      </c>
      <c r="E3004" t="s">
        <v>4619</v>
      </c>
    </row>
    <row r="3005" spans="1:5" x14ac:dyDescent="0.25">
      <c r="A3005">
        <v>46000015</v>
      </c>
      <c r="B3005" t="s">
        <v>4620</v>
      </c>
      <c r="C3005" t="s">
        <v>4620</v>
      </c>
      <c r="D3005" t="s">
        <v>4620</v>
      </c>
      <c r="E3005" t="s">
        <v>4620</v>
      </c>
    </row>
    <row r="3006" spans="1:5" x14ac:dyDescent="0.25">
      <c r="A3006">
        <v>46000016</v>
      </c>
      <c r="B3006" t="s">
        <v>4621</v>
      </c>
      <c r="C3006" t="s">
        <v>4621</v>
      </c>
      <c r="D3006" t="s">
        <v>4621</v>
      </c>
      <c r="E3006" t="s">
        <v>4621</v>
      </c>
    </row>
    <row r="3007" spans="1:5" x14ac:dyDescent="0.25">
      <c r="A3007">
        <v>46000017</v>
      </c>
      <c r="B3007" t="s">
        <v>4621</v>
      </c>
      <c r="C3007" t="s">
        <v>4621</v>
      </c>
      <c r="D3007" t="s">
        <v>4621</v>
      </c>
      <c r="E3007" t="s">
        <v>4621</v>
      </c>
    </row>
    <row r="3008" spans="1:5" x14ac:dyDescent="0.25">
      <c r="A3008">
        <v>46000018</v>
      </c>
      <c r="B3008" t="s">
        <v>4621</v>
      </c>
      <c r="C3008" t="s">
        <v>4621</v>
      </c>
      <c r="D3008" t="s">
        <v>4621</v>
      </c>
      <c r="E3008" t="s">
        <v>4621</v>
      </c>
    </row>
    <row r="3009" spans="1:5" x14ac:dyDescent="0.25">
      <c r="A3009">
        <v>46000019</v>
      </c>
      <c r="B3009" t="s">
        <v>4622</v>
      </c>
      <c r="C3009" t="s">
        <v>7464</v>
      </c>
      <c r="D3009" t="s">
        <v>7464</v>
      </c>
      <c r="E3009" t="s">
        <v>4622</v>
      </c>
    </row>
    <row r="3010" spans="1:5" x14ac:dyDescent="0.25">
      <c r="A3010">
        <v>46000020</v>
      </c>
      <c r="B3010" t="s">
        <v>4623</v>
      </c>
      <c r="C3010" t="s">
        <v>7472</v>
      </c>
      <c r="D3010" t="s">
        <v>7472</v>
      </c>
      <c r="E3010" t="s">
        <v>4623</v>
      </c>
    </row>
    <row r="3011" spans="1:5" x14ac:dyDescent="0.25">
      <c r="A3011">
        <v>46000021</v>
      </c>
      <c r="B3011" t="s">
        <v>4624</v>
      </c>
      <c r="C3011" t="s">
        <v>7472</v>
      </c>
      <c r="D3011" t="s">
        <v>7472</v>
      </c>
      <c r="E3011" t="s">
        <v>4624</v>
      </c>
    </row>
    <row r="3012" spans="1:5" x14ac:dyDescent="0.25">
      <c r="A3012">
        <v>46000022</v>
      </c>
      <c r="B3012" t="s">
        <v>4625</v>
      </c>
      <c r="C3012" t="s">
        <v>7472</v>
      </c>
      <c r="D3012" t="s">
        <v>7472</v>
      </c>
      <c r="E3012" t="s">
        <v>4625</v>
      </c>
    </row>
    <row r="3013" spans="1:5" x14ac:dyDescent="0.25">
      <c r="A3013">
        <v>46000023</v>
      </c>
      <c r="B3013" t="s">
        <v>4626</v>
      </c>
      <c r="C3013" t="s">
        <v>4626</v>
      </c>
      <c r="D3013" t="s">
        <v>4626</v>
      </c>
      <c r="E3013" t="s">
        <v>4626</v>
      </c>
    </row>
    <row r="3014" spans="1:5" x14ac:dyDescent="0.25">
      <c r="A3014">
        <v>46000024</v>
      </c>
      <c r="B3014" t="s">
        <v>4627</v>
      </c>
      <c r="C3014" t="s">
        <v>7472</v>
      </c>
      <c r="D3014" t="s">
        <v>7472</v>
      </c>
      <c r="E3014" t="s">
        <v>4627</v>
      </c>
    </row>
    <row r="3015" spans="1:5" x14ac:dyDescent="0.25">
      <c r="A3015">
        <v>46000025</v>
      </c>
      <c r="B3015" t="s">
        <v>4628</v>
      </c>
      <c r="C3015" t="s">
        <v>4628</v>
      </c>
      <c r="D3015" t="s">
        <v>4628</v>
      </c>
      <c r="E3015" t="s">
        <v>4628</v>
      </c>
    </row>
    <row r="3016" spans="1:5" x14ac:dyDescent="0.25">
      <c r="A3016">
        <v>46000026</v>
      </c>
      <c r="B3016" t="s">
        <v>4630</v>
      </c>
      <c r="C3016" t="s">
        <v>4629</v>
      </c>
      <c r="D3016" t="s">
        <v>4629</v>
      </c>
      <c r="E3016" t="s">
        <v>4630</v>
      </c>
    </row>
    <row r="3017" spans="1:5" x14ac:dyDescent="0.25">
      <c r="A3017">
        <v>46000027</v>
      </c>
      <c r="B3017" t="s">
        <v>4631</v>
      </c>
      <c r="C3017" t="s">
        <v>4631</v>
      </c>
      <c r="D3017" t="s">
        <v>4631</v>
      </c>
      <c r="E3017" t="s">
        <v>4631</v>
      </c>
    </row>
    <row r="3018" spans="1:5" x14ac:dyDescent="0.25">
      <c r="A3018">
        <v>46000028</v>
      </c>
      <c r="B3018" t="s">
        <v>4633</v>
      </c>
      <c r="C3018" t="s">
        <v>4632</v>
      </c>
      <c r="D3018" t="s">
        <v>4632</v>
      </c>
      <c r="E3018" t="s">
        <v>4633</v>
      </c>
    </row>
    <row r="3019" spans="1:5" x14ac:dyDescent="0.25">
      <c r="A3019">
        <v>46000029</v>
      </c>
      <c r="B3019" t="s">
        <v>4634</v>
      </c>
      <c r="C3019" t="s">
        <v>4632</v>
      </c>
      <c r="D3019" t="s">
        <v>4632</v>
      </c>
      <c r="E3019" t="s">
        <v>4634</v>
      </c>
    </row>
    <row r="3020" spans="1:5" x14ac:dyDescent="0.25">
      <c r="A3020">
        <v>46000030</v>
      </c>
      <c r="B3020" t="s">
        <v>4635</v>
      </c>
      <c r="C3020" t="s">
        <v>4632</v>
      </c>
      <c r="D3020" t="s">
        <v>4632</v>
      </c>
      <c r="E3020" t="s">
        <v>4635</v>
      </c>
    </row>
    <row r="3021" spans="1:5" x14ac:dyDescent="0.25">
      <c r="A3021">
        <v>46000031</v>
      </c>
      <c r="B3021" t="s">
        <v>4636</v>
      </c>
      <c r="C3021" t="s">
        <v>4632</v>
      </c>
      <c r="D3021" t="s">
        <v>4632</v>
      </c>
      <c r="E3021" t="s">
        <v>4636</v>
      </c>
    </row>
    <row r="3022" spans="1:5" x14ac:dyDescent="0.25">
      <c r="A3022">
        <v>46000032</v>
      </c>
      <c r="B3022" t="s">
        <v>4638</v>
      </c>
      <c r="C3022" t="s">
        <v>4637</v>
      </c>
      <c r="D3022" t="s">
        <v>4637</v>
      </c>
      <c r="E3022" t="s">
        <v>4638</v>
      </c>
    </row>
    <row r="3023" spans="1:5" x14ac:dyDescent="0.25">
      <c r="A3023">
        <v>46000033</v>
      </c>
      <c r="B3023" t="s">
        <v>4640</v>
      </c>
      <c r="C3023" t="s">
        <v>4639</v>
      </c>
      <c r="D3023" t="s">
        <v>4639</v>
      </c>
      <c r="E3023" t="s">
        <v>4640</v>
      </c>
    </row>
    <row r="3024" spans="1:5" x14ac:dyDescent="0.25">
      <c r="A3024">
        <v>46000034</v>
      </c>
      <c r="B3024" t="s">
        <v>4642</v>
      </c>
      <c r="C3024" t="s">
        <v>4641</v>
      </c>
      <c r="D3024" t="s">
        <v>4641</v>
      </c>
      <c r="E3024" t="s">
        <v>4642</v>
      </c>
    </row>
    <row r="3025" spans="1:5" x14ac:dyDescent="0.25">
      <c r="A3025">
        <v>46000035</v>
      </c>
      <c r="B3025" t="s">
        <v>4620</v>
      </c>
      <c r="C3025" t="s">
        <v>7486</v>
      </c>
      <c r="D3025" t="s">
        <v>7486</v>
      </c>
      <c r="E3025" t="s">
        <v>4620</v>
      </c>
    </row>
    <row r="3026" spans="1:5" x14ac:dyDescent="0.25">
      <c r="A3026">
        <v>47000064</v>
      </c>
      <c r="B3026" t="s">
        <v>4644</v>
      </c>
      <c r="C3026" t="s">
        <v>4643</v>
      </c>
      <c r="D3026" t="s">
        <v>4643</v>
      </c>
      <c r="E3026" t="s">
        <v>4644</v>
      </c>
    </row>
    <row r="3027" spans="1:5" x14ac:dyDescent="0.25">
      <c r="A3027">
        <v>47000070</v>
      </c>
      <c r="B3027" t="s">
        <v>4646</v>
      </c>
      <c r="C3027" t="s">
        <v>4645</v>
      </c>
      <c r="D3027" t="s">
        <v>4645</v>
      </c>
      <c r="E3027" t="s">
        <v>4646</v>
      </c>
    </row>
    <row r="3028" spans="1:5" x14ac:dyDescent="0.25">
      <c r="A3028">
        <v>47000071</v>
      </c>
      <c r="B3028" t="s">
        <v>4648</v>
      </c>
      <c r="C3028" t="s">
        <v>4647</v>
      </c>
      <c r="D3028" t="s">
        <v>4647</v>
      </c>
      <c r="E3028" t="s">
        <v>4648</v>
      </c>
    </row>
    <row r="3029" spans="1:5" x14ac:dyDescent="0.25">
      <c r="A3029">
        <v>47000081</v>
      </c>
      <c r="B3029" t="s">
        <v>4650</v>
      </c>
      <c r="C3029" t="s">
        <v>4649</v>
      </c>
      <c r="D3029" t="s">
        <v>4649</v>
      </c>
      <c r="E3029" t="s">
        <v>4650</v>
      </c>
    </row>
    <row r="3030" spans="1:5" x14ac:dyDescent="0.25">
      <c r="A3030">
        <v>47000082</v>
      </c>
      <c r="B3030" t="s">
        <v>4651</v>
      </c>
      <c r="C3030" t="s">
        <v>4649</v>
      </c>
      <c r="D3030" t="s">
        <v>4649</v>
      </c>
      <c r="E3030" t="s">
        <v>4651</v>
      </c>
    </row>
    <row r="3031" spans="1:5" x14ac:dyDescent="0.25">
      <c r="A3031">
        <v>47000083</v>
      </c>
      <c r="B3031" t="s">
        <v>4653</v>
      </c>
      <c r="C3031" t="s">
        <v>4652</v>
      </c>
      <c r="D3031" t="s">
        <v>4652</v>
      </c>
      <c r="E3031" t="s">
        <v>4653</v>
      </c>
    </row>
    <row r="3032" spans="1:5" x14ac:dyDescent="0.25">
      <c r="A3032">
        <v>47000084</v>
      </c>
      <c r="B3032" t="s">
        <v>4655</v>
      </c>
      <c r="C3032" t="s">
        <v>4654</v>
      </c>
      <c r="D3032" t="s">
        <v>4654</v>
      </c>
      <c r="E3032" t="s">
        <v>4655</v>
      </c>
    </row>
    <row r="3033" spans="1:5" x14ac:dyDescent="0.25">
      <c r="A3033">
        <v>47000104</v>
      </c>
      <c r="B3033" t="s">
        <v>4657</v>
      </c>
      <c r="C3033" t="s">
        <v>4656</v>
      </c>
      <c r="D3033" t="s">
        <v>4656</v>
      </c>
      <c r="E3033" t="s">
        <v>4657</v>
      </c>
    </row>
    <row r="3034" spans="1:5" x14ac:dyDescent="0.25">
      <c r="A3034">
        <v>47000105</v>
      </c>
      <c r="B3034" t="s">
        <v>4659</v>
      </c>
      <c r="C3034" t="s">
        <v>4658</v>
      </c>
      <c r="D3034" t="s">
        <v>4658</v>
      </c>
      <c r="E3034" t="s">
        <v>4659</v>
      </c>
    </row>
    <row r="3035" spans="1:5" x14ac:dyDescent="0.25">
      <c r="A3035">
        <v>47000106</v>
      </c>
      <c r="B3035" t="s">
        <v>4661</v>
      </c>
      <c r="C3035" t="s">
        <v>4660</v>
      </c>
      <c r="D3035" t="s">
        <v>4660</v>
      </c>
      <c r="E3035" t="s">
        <v>4661</v>
      </c>
    </row>
    <row r="3036" spans="1:5" x14ac:dyDescent="0.25">
      <c r="A3036">
        <v>47000107</v>
      </c>
      <c r="B3036" t="s">
        <v>4663</v>
      </c>
      <c r="C3036" t="s">
        <v>4662</v>
      </c>
      <c r="D3036" t="s">
        <v>4662</v>
      </c>
      <c r="E3036" t="s">
        <v>4663</v>
      </c>
    </row>
    <row r="3037" spans="1:5" x14ac:dyDescent="0.25">
      <c r="A3037">
        <v>47000108</v>
      </c>
      <c r="B3037" t="s">
        <v>4664</v>
      </c>
      <c r="C3037" t="s">
        <v>4658</v>
      </c>
      <c r="D3037" t="s">
        <v>4658</v>
      </c>
      <c r="E3037" t="s">
        <v>4664</v>
      </c>
    </row>
    <row r="3038" spans="1:5" x14ac:dyDescent="0.25">
      <c r="A3038">
        <v>47000109</v>
      </c>
      <c r="B3038" t="s">
        <v>4666</v>
      </c>
      <c r="C3038" t="s">
        <v>4665</v>
      </c>
      <c r="D3038" t="s">
        <v>4665</v>
      </c>
      <c r="E3038" t="s">
        <v>4666</v>
      </c>
    </row>
    <row r="3039" spans="1:5" x14ac:dyDescent="0.25">
      <c r="A3039">
        <v>47000111</v>
      </c>
      <c r="B3039" t="s">
        <v>4668</v>
      </c>
      <c r="C3039" t="s">
        <v>4667</v>
      </c>
      <c r="D3039" t="s">
        <v>4667</v>
      </c>
      <c r="E3039" t="s">
        <v>4668</v>
      </c>
    </row>
    <row r="3040" spans="1:5" x14ac:dyDescent="0.25">
      <c r="A3040">
        <v>47000112</v>
      </c>
      <c r="B3040" t="s">
        <v>4670</v>
      </c>
      <c r="C3040" t="s">
        <v>4669</v>
      </c>
      <c r="D3040" t="s">
        <v>4669</v>
      </c>
      <c r="E3040" t="s">
        <v>4670</v>
      </c>
    </row>
    <row r="3041" spans="1:5" x14ac:dyDescent="0.25">
      <c r="A3041">
        <v>47000117</v>
      </c>
      <c r="B3041" t="s">
        <v>4672</v>
      </c>
      <c r="C3041" t="s">
        <v>4671</v>
      </c>
      <c r="D3041" t="s">
        <v>4671</v>
      </c>
      <c r="E3041" t="s">
        <v>4672</v>
      </c>
    </row>
    <row r="3042" spans="1:5" x14ac:dyDescent="0.25">
      <c r="A3042">
        <v>47000118</v>
      </c>
      <c r="B3042" t="s">
        <v>4674</v>
      </c>
      <c r="C3042" t="s">
        <v>4673</v>
      </c>
      <c r="D3042" t="s">
        <v>4673</v>
      </c>
      <c r="E3042" t="s">
        <v>4674</v>
      </c>
    </row>
    <row r="3043" spans="1:5" x14ac:dyDescent="0.25">
      <c r="A3043">
        <v>47000119</v>
      </c>
      <c r="B3043" t="s">
        <v>4676</v>
      </c>
      <c r="C3043" t="s">
        <v>4675</v>
      </c>
      <c r="D3043" t="s">
        <v>4675</v>
      </c>
      <c r="E3043" t="s">
        <v>4676</v>
      </c>
    </row>
    <row r="3044" spans="1:5" x14ac:dyDescent="0.25">
      <c r="A3044">
        <v>47000120</v>
      </c>
      <c r="B3044" t="s">
        <v>4678</v>
      </c>
      <c r="C3044" t="s">
        <v>4677</v>
      </c>
      <c r="D3044" t="s">
        <v>4677</v>
      </c>
      <c r="E3044" t="s">
        <v>4678</v>
      </c>
    </row>
    <row r="3045" spans="1:5" x14ac:dyDescent="0.25">
      <c r="A3045">
        <v>47000121</v>
      </c>
      <c r="B3045" t="s">
        <v>4680</v>
      </c>
      <c r="C3045" t="s">
        <v>4679</v>
      </c>
      <c r="D3045" t="s">
        <v>4679</v>
      </c>
      <c r="E3045" t="s">
        <v>4680</v>
      </c>
    </row>
    <row r="3046" spans="1:5" x14ac:dyDescent="0.25">
      <c r="A3046">
        <v>47000122</v>
      </c>
      <c r="B3046" t="s">
        <v>4682</v>
      </c>
      <c r="C3046" t="s">
        <v>4681</v>
      </c>
      <c r="D3046" t="s">
        <v>4681</v>
      </c>
      <c r="E3046" t="s">
        <v>4682</v>
      </c>
    </row>
    <row r="3047" spans="1:5" x14ac:dyDescent="0.25">
      <c r="A3047">
        <v>47000130</v>
      </c>
      <c r="B3047" t="s">
        <v>4683</v>
      </c>
      <c r="C3047" t="s">
        <v>4669</v>
      </c>
      <c r="D3047" t="s">
        <v>4669</v>
      </c>
      <c r="E3047" t="s">
        <v>4683</v>
      </c>
    </row>
    <row r="3048" spans="1:5" x14ac:dyDescent="0.25">
      <c r="A3048">
        <v>47000132</v>
      </c>
      <c r="B3048" t="s">
        <v>4685</v>
      </c>
      <c r="C3048" t="s">
        <v>4684</v>
      </c>
      <c r="D3048" t="s">
        <v>4684</v>
      </c>
      <c r="E3048" t="s">
        <v>4685</v>
      </c>
    </row>
    <row r="3049" spans="1:5" x14ac:dyDescent="0.25">
      <c r="A3049">
        <v>47000142</v>
      </c>
      <c r="B3049" t="s">
        <v>4687</v>
      </c>
      <c r="C3049" t="s">
        <v>4686</v>
      </c>
      <c r="D3049" t="s">
        <v>4686</v>
      </c>
      <c r="E3049" t="s">
        <v>4687</v>
      </c>
    </row>
    <row r="3050" spans="1:5" x14ac:dyDescent="0.25">
      <c r="A3050">
        <v>47000143</v>
      </c>
      <c r="B3050" t="s">
        <v>4689</v>
      </c>
      <c r="C3050" t="s">
        <v>4688</v>
      </c>
      <c r="D3050" t="s">
        <v>4688</v>
      </c>
      <c r="E3050" t="s">
        <v>4689</v>
      </c>
    </row>
    <row r="3051" spans="1:5" x14ac:dyDescent="0.25">
      <c r="A3051">
        <v>47000144</v>
      </c>
      <c r="B3051" t="s">
        <v>4691</v>
      </c>
      <c r="C3051" t="s">
        <v>4690</v>
      </c>
      <c r="D3051" t="s">
        <v>4690</v>
      </c>
      <c r="E3051" t="s">
        <v>4691</v>
      </c>
    </row>
    <row r="3052" spans="1:5" x14ac:dyDescent="0.25">
      <c r="A3052">
        <v>47000154</v>
      </c>
      <c r="B3052" t="s">
        <v>4693</v>
      </c>
      <c r="C3052" t="s">
        <v>4692</v>
      </c>
      <c r="D3052" t="s">
        <v>4692</v>
      </c>
      <c r="E3052" t="s">
        <v>4693</v>
      </c>
    </row>
    <row r="3053" spans="1:5" x14ac:dyDescent="0.25">
      <c r="A3053">
        <v>47000155</v>
      </c>
      <c r="B3053" t="s">
        <v>4695</v>
      </c>
      <c r="C3053" t="s">
        <v>4694</v>
      </c>
      <c r="D3053" t="s">
        <v>4694</v>
      </c>
      <c r="E3053" t="s">
        <v>4695</v>
      </c>
    </row>
    <row r="3054" spans="1:5" x14ac:dyDescent="0.25">
      <c r="A3054">
        <v>47000159</v>
      </c>
      <c r="B3054" t="s">
        <v>4697</v>
      </c>
      <c r="C3054" t="s">
        <v>4696</v>
      </c>
      <c r="D3054" t="s">
        <v>4696</v>
      </c>
      <c r="E3054" t="s">
        <v>4697</v>
      </c>
    </row>
    <row r="3055" spans="1:5" x14ac:dyDescent="0.25">
      <c r="A3055">
        <v>47000169</v>
      </c>
      <c r="B3055" t="s">
        <v>4699</v>
      </c>
      <c r="C3055" t="s">
        <v>4698</v>
      </c>
      <c r="D3055" t="s">
        <v>4698</v>
      </c>
      <c r="E3055" t="s">
        <v>4699</v>
      </c>
    </row>
    <row r="3056" spans="1:5" x14ac:dyDescent="0.25">
      <c r="A3056">
        <v>47000170</v>
      </c>
      <c r="B3056" t="s">
        <v>4701</v>
      </c>
      <c r="C3056" t="s">
        <v>4700</v>
      </c>
      <c r="D3056" t="s">
        <v>4700</v>
      </c>
      <c r="E3056" t="s">
        <v>4701</v>
      </c>
    </row>
    <row r="3057" spans="1:5" x14ac:dyDescent="0.25">
      <c r="A3057">
        <v>47000174</v>
      </c>
      <c r="B3057" t="s">
        <v>4703</v>
      </c>
      <c r="C3057" t="s">
        <v>4702</v>
      </c>
      <c r="D3057" t="s">
        <v>4702</v>
      </c>
      <c r="E3057" t="s">
        <v>4703</v>
      </c>
    </row>
    <row r="3058" spans="1:5" x14ac:dyDescent="0.25">
      <c r="A3058">
        <v>47000175</v>
      </c>
      <c r="B3058" t="s">
        <v>4704</v>
      </c>
      <c r="C3058" t="s">
        <v>255</v>
      </c>
      <c r="D3058" t="s">
        <v>255</v>
      </c>
      <c r="E3058" t="s">
        <v>4704</v>
      </c>
    </row>
    <row r="3059" spans="1:5" x14ac:dyDescent="0.25">
      <c r="A3059">
        <v>47000178</v>
      </c>
      <c r="B3059" t="s">
        <v>4706</v>
      </c>
      <c r="C3059" t="s">
        <v>4705</v>
      </c>
      <c r="D3059" t="s">
        <v>4705</v>
      </c>
      <c r="E3059" t="s">
        <v>4706</v>
      </c>
    </row>
    <row r="3060" spans="1:5" x14ac:dyDescent="0.25">
      <c r="A3060">
        <v>47000179</v>
      </c>
      <c r="B3060" t="s">
        <v>4708</v>
      </c>
      <c r="C3060" t="s">
        <v>4707</v>
      </c>
      <c r="D3060" t="s">
        <v>4707</v>
      </c>
      <c r="E3060" t="s">
        <v>4708</v>
      </c>
    </row>
    <row r="3061" spans="1:5" x14ac:dyDescent="0.25">
      <c r="A3061">
        <v>47000185</v>
      </c>
      <c r="B3061" t="s">
        <v>4710</v>
      </c>
      <c r="C3061" t="s">
        <v>4709</v>
      </c>
      <c r="D3061" t="s">
        <v>4709</v>
      </c>
      <c r="E3061" t="s">
        <v>4710</v>
      </c>
    </row>
    <row r="3062" spans="1:5" x14ac:dyDescent="0.25">
      <c r="A3062">
        <v>47000192</v>
      </c>
      <c r="B3062" t="s">
        <v>4712</v>
      </c>
      <c r="C3062" t="s">
        <v>4711</v>
      </c>
      <c r="D3062" t="s">
        <v>4711</v>
      </c>
      <c r="E3062" t="s">
        <v>4712</v>
      </c>
    </row>
    <row r="3063" spans="1:5" x14ac:dyDescent="0.25">
      <c r="A3063">
        <v>47000193</v>
      </c>
      <c r="B3063" t="s">
        <v>4714</v>
      </c>
      <c r="C3063" t="s">
        <v>4713</v>
      </c>
      <c r="D3063" t="s">
        <v>4713</v>
      </c>
      <c r="E3063" t="s">
        <v>4714</v>
      </c>
    </row>
    <row r="3064" spans="1:5" x14ac:dyDescent="0.25">
      <c r="A3064">
        <v>47000194</v>
      </c>
      <c r="B3064" t="s">
        <v>4716</v>
      </c>
      <c r="C3064" t="s">
        <v>4715</v>
      </c>
      <c r="D3064" t="s">
        <v>4715</v>
      </c>
      <c r="E3064" t="s">
        <v>4716</v>
      </c>
    </row>
    <row r="3065" spans="1:5" x14ac:dyDescent="0.25">
      <c r="A3065">
        <v>47000195</v>
      </c>
      <c r="B3065" t="s">
        <v>4717</v>
      </c>
      <c r="C3065" t="s">
        <v>4717</v>
      </c>
      <c r="D3065" t="s">
        <v>4717</v>
      </c>
      <c r="E3065" t="s">
        <v>4717</v>
      </c>
    </row>
    <row r="3066" spans="1:5" x14ac:dyDescent="0.25">
      <c r="A3066">
        <v>47000198</v>
      </c>
      <c r="B3066" t="s">
        <v>4719</v>
      </c>
      <c r="C3066" t="s">
        <v>4718</v>
      </c>
      <c r="D3066" t="s">
        <v>4718</v>
      </c>
      <c r="E3066" t="s">
        <v>4719</v>
      </c>
    </row>
    <row r="3067" spans="1:5" x14ac:dyDescent="0.25">
      <c r="A3067">
        <v>47000200</v>
      </c>
      <c r="B3067" t="s">
        <v>4721</v>
      </c>
      <c r="C3067" t="s">
        <v>4720</v>
      </c>
      <c r="D3067" t="s">
        <v>4720</v>
      </c>
      <c r="E3067" t="s">
        <v>4721</v>
      </c>
    </row>
    <row r="3068" spans="1:5" x14ac:dyDescent="0.25">
      <c r="A3068">
        <v>47000227</v>
      </c>
      <c r="B3068" t="s">
        <v>4723</v>
      </c>
      <c r="C3068" t="s">
        <v>4722</v>
      </c>
      <c r="D3068" t="s">
        <v>4722</v>
      </c>
      <c r="E3068" t="s">
        <v>4723</v>
      </c>
    </row>
    <row r="3069" spans="1:5" x14ac:dyDescent="0.25">
      <c r="A3069">
        <v>47000228</v>
      </c>
      <c r="B3069" t="s">
        <v>4725</v>
      </c>
      <c r="C3069" t="s">
        <v>4724</v>
      </c>
      <c r="D3069" t="s">
        <v>4724</v>
      </c>
      <c r="E3069" t="s">
        <v>4725</v>
      </c>
    </row>
    <row r="3070" spans="1:5" x14ac:dyDescent="0.25">
      <c r="A3070">
        <v>47000229</v>
      </c>
      <c r="B3070" t="s">
        <v>4727</v>
      </c>
      <c r="C3070" t="s">
        <v>4726</v>
      </c>
      <c r="D3070" t="s">
        <v>4726</v>
      </c>
      <c r="E3070" t="s">
        <v>4727</v>
      </c>
    </row>
    <row r="3071" spans="1:5" x14ac:dyDescent="0.25">
      <c r="A3071">
        <v>47000230</v>
      </c>
      <c r="B3071" t="s">
        <v>4729</v>
      </c>
      <c r="C3071" t="s">
        <v>4728</v>
      </c>
      <c r="D3071" t="s">
        <v>4728</v>
      </c>
      <c r="E3071" t="s">
        <v>4729</v>
      </c>
    </row>
    <row r="3072" spans="1:5" x14ac:dyDescent="0.25">
      <c r="A3072">
        <v>47000231</v>
      </c>
      <c r="B3072" t="s">
        <v>4731</v>
      </c>
      <c r="C3072" t="s">
        <v>4730</v>
      </c>
      <c r="D3072" t="s">
        <v>4730</v>
      </c>
      <c r="E3072" t="s">
        <v>4731</v>
      </c>
    </row>
    <row r="3073" spans="1:5" x14ac:dyDescent="0.25">
      <c r="A3073">
        <v>47000232</v>
      </c>
      <c r="B3073" t="s">
        <v>4733</v>
      </c>
      <c r="C3073" t="s">
        <v>4732</v>
      </c>
      <c r="D3073" t="s">
        <v>4732</v>
      </c>
      <c r="E3073" t="s">
        <v>4733</v>
      </c>
    </row>
    <row r="3074" spans="1:5" x14ac:dyDescent="0.25">
      <c r="A3074">
        <v>47000233</v>
      </c>
      <c r="B3074" t="s">
        <v>4735</v>
      </c>
      <c r="C3074" t="s">
        <v>4734</v>
      </c>
      <c r="D3074" t="s">
        <v>4734</v>
      </c>
      <c r="E3074" t="s">
        <v>4735</v>
      </c>
    </row>
    <row r="3075" spans="1:5" x14ac:dyDescent="0.25">
      <c r="A3075">
        <v>47000234</v>
      </c>
      <c r="B3075" t="s">
        <v>4737</v>
      </c>
      <c r="C3075" t="s">
        <v>4736</v>
      </c>
      <c r="D3075" t="s">
        <v>4736</v>
      </c>
      <c r="E3075" t="s">
        <v>4737</v>
      </c>
    </row>
    <row r="3076" spans="1:5" x14ac:dyDescent="0.25">
      <c r="A3076">
        <v>47000235</v>
      </c>
      <c r="B3076" t="s">
        <v>4739</v>
      </c>
      <c r="C3076" t="s">
        <v>4738</v>
      </c>
      <c r="D3076" t="s">
        <v>4738</v>
      </c>
      <c r="E3076" t="s">
        <v>4739</v>
      </c>
    </row>
    <row r="3077" spans="1:5" x14ac:dyDescent="0.25">
      <c r="A3077">
        <v>47000237</v>
      </c>
      <c r="B3077" t="s">
        <v>4741</v>
      </c>
      <c r="C3077" t="s">
        <v>4740</v>
      </c>
      <c r="D3077" t="s">
        <v>4740</v>
      </c>
      <c r="E3077" t="s">
        <v>4741</v>
      </c>
    </row>
    <row r="3078" spans="1:5" x14ac:dyDescent="0.25">
      <c r="A3078">
        <v>47000256</v>
      </c>
      <c r="B3078" t="s">
        <v>4742</v>
      </c>
      <c r="C3078" t="s">
        <v>4724</v>
      </c>
      <c r="D3078" t="s">
        <v>4724</v>
      </c>
      <c r="E3078" t="s">
        <v>4742</v>
      </c>
    </row>
    <row r="3079" spans="1:5" x14ac:dyDescent="0.25">
      <c r="A3079">
        <v>47000259</v>
      </c>
      <c r="B3079" t="s">
        <v>4744</v>
      </c>
      <c r="C3079" t="s">
        <v>4743</v>
      </c>
      <c r="D3079" t="s">
        <v>4743</v>
      </c>
      <c r="E3079" t="s">
        <v>4744</v>
      </c>
    </row>
    <row r="3080" spans="1:5" x14ac:dyDescent="0.25">
      <c r="A3080">
        <v>47000260</v>
      </c>
      <c r="B3080" t="s">
        <v>4745</v>
      </c>
      <c r="C3080" t="s">
        <v>4722</v>
      </c>
      <c r="D3080" t="s">
        <v>4722</v>
      </c>
      <c r="E3080" t="s">
        <v>4745</v>
      </c>
    </row>
    <row r="3081" spans="1:5" x14ac:dyDescent="0.25">
      <c r="A3081">
        <v>47000261</v>
      </c>
      <c r="B3081" t="s">
        <v>4746</v>
      </c>
      <c r="C3081" t="s">
        <v>4726</v>
      </c>
      <c r="D3081" t="s">
        <v>4726</v>
      </c>
      <c r="E3081" t="s">
        <v>4746</v>
      </c>
    </row>
    <row r="3082" spans="1:5" x14ac:dyDescent="0.25">
      <c r="A3082">
        <v>47000262</v>
      </c>
      <c r="B3082" t="s">
        <v>4747</v>
      </c>
      <c r="C3082" t="s">
        <v>4728</v>
      </c>
      <c r="D3082" t="s">
        <v>4728</v>
      </c>
      <c r="E3082" t="s">
        <v>4747</v>
      </c>
    </row>
    <row r="3083" spans="1:5" x14ac:dyDescent="0.25">
      <c r="A3083">
        <v>47000263</v>
      </c>
      <c r="B3083" t="s">
        <v>4748</v>
      </c>
      <c r="C3083" t="s">
        <v>4730</v>
      </c>
      <c r="D3083" t="s">
        <v>4730</v>
      </c>
      <c r="E3083" t="s">
        <v>4748</v>
      </c>
    </row>
    <row r="3084" spans="1:5" x14ac:dyDescent="0.25">
      <c r="A3084">
        <v>47000264</v>
      </c>
      <c r="B3084" t="s">
        <v>4749</v>
      </c>
      <c r="C3084" t="s">
        <v>4724</v>
      </c>
      <c r="D3084" t="s">
        <v>4724</v>
      </c>
      <c r="E3084" t="s">
        <v>4749</v>
      </c>
    </row>
    <row r="3085" spans="1:5" x14ac:dyDescent="0.25">
      <c r="A3085">
        <v>47000295</v>
      </c>
      <c r="B3085" t="s">
        <v>4751</v>
      </c>
      <c r="C3085" t="s">
        <v>4750</v>
      </c>
      <c r="D3085" t="s">
        <v>4750</v>
      </c>
      <c r="E3085" t="s">
        <v>4751</v>
      </c>
    </row>
    <row r="3086" spans="1:5" x14ac:dyDescent="0.25">
      <c r="A3086">
        <v>47000296</v>
      </c>
      <c r="B3086" t="s">
        <v>4753</v>
      </c>
      <c r="C3086" t="s">
        <v>4752</v>
      </c>
      <c r="D3086" t="s">
        <v>4752</v>
      </c>
      <c r="E3086" t="s">
        <v>4753</v>
      </c>
    </row>
    <row r="3087" spans="1:5" x14ac:dyDescent="0.25">
      <c r="A3087">
        <v>47000302</v>
      </c>
      <c r="B3087" t="s">
        <v>4755</v>
      </c>
      <c r="C3087" t="s">
        <v>4754</v>
      </c>
      <c r="D3087" t="s">
        <v>4754</v>
      </c>
      <c r="E3087" t="s">
        <v>4755</v>
      </c>
    </row>
    <row r="3088" spans="1:5" x14ac:dyDescent="0.25">
      <c r="A3088">
        <v>47000317</v>
      </c>
      <c r="B3088" t="s">
        <v>4757</v>
      </c>
      <c r="C3088" t="s">
        <v>4756</v>
      </c>
      <c r="D3088" t="s">
        <v>4756</v>
      </c>
      <c r="E3088" t="s">
        <v>4757</v>
      </c>
    </row>
    <row r="3089" spans="1:5" x14ac:dyDescent="0.25">
      <c r="A3089">
        <v>47000318</v>
      </c>
      <c r="B3089" t="s">
        <v>4759</v>
      </c>
      <c r="C3089" t="s">
        <v>4758</v>
      </c>
      <c r="D3089" t="s">
        <v>4758</v>
      </c>
      <c r="E3089" t="s">
        <v>4759</v>
      </c>
    </row>
    <row r="3090" spans="1:5" x14ac:dyDescent="0.25">
      <c r="A3090">
        <v>47000319</v>
      </c>
      <c r="B3090" t="s">
        <v>4761</v>
      </c>
      <c r="C3090" t="s">
        <v>4760</v>
      </c>
      <c r="D3090" t="s">
        <v>4760</v>
      </c>
      <c r="E3090" t="s">
        <v>4761</v>
      </c>
    </row>
    <row r="3091" spans="1:5" x14ac:dyDescent="0.25">
      <c r="A3091">
        <v>47000320</v>
      </c>
      <c r="B3091" t="s">
        <v>4763</v>
      </c>
      <c r="C3091" t="s">
        <v>4762</v>
      </c>
      <c r="D3091" t="s">
        <v>4762</v>
      </c>
      <c r="E3091" t="s">
        <v>4763</v>
      </c>
    </row>
    <row r="3092" spans="1:5" x14ac:dyDescent="0.25">
      <c r="A3092">
        <v>47000322</v>
      </c>
      <c r="B3092" t="s">
        <v>3678</v>
      </c>
      <c r="C3092" t="s">
        <v>3677</v>
      </c>
      <c r="D3092" t="s">
        <v>3677</v>
      </c>
      <c r="E3092" t="s">
        <v>3678</v>
      </c>
    </row>
    <row r="3093" spans="1:5" x14ac:dyDescent="0.25">
      <c r="A3093">
        <v>47000323</v>
      </c>
      <c r="B3093" t="s">
        <v>4765</v>
      </c>
      <c r="C3093" t="s">
        <v>4764</v>
      </c>
      <c r="D3093" t="s">
        <v>4764</v>
      </c>
      <c r="E3093" t="s">
        <v>4765</v>
      </c>
    </row>
    <row r="3094" spans="1:5" x14ac:dyDescent="0.25">
      <c r="A3094">
        <v>47000324</v>
      </c>
      <c r="B3094" t="s">
        <v>4767</v>
      </c>
      <c r="C3094" t="s">
        <v>4766</v>
      </c>
      <c r="D3094" t="s">
        <v>4766</v>
      </c>
      <c r="E3094" t="s">
        <v>4767</v>
      </c>
    </row>
    <row r="3095" spans="1:5" x14ac:dyDescent="0.25">
      <c r="A3095">
        <v>47000325</v>
      </c>
      <c r="B3095" t="s">
        <v>4769</v>
      </c>
      <c r="C3095" t="s">
        <v>4768</v>
      </c>
      <c r="D3095" t="s">
        <v>4768</v>
      </c>
      <c r="E3095" t="s">
        <v>4769</v>
      </c>
    </row>
    <row r="3096" spans="1:5" x14ac:dyDescent="0.25">
      <c r="A3096">
        <v>47000326</v>
      </c>
      <c r="B3096" t="s">
        <v>4771</v>
      </c>
      <c r="C3096" t="s">
        <v>4770</v>
      </c>
      <c r="D3096" t="s">
        <v>4770</v>
      </c>
      <c r="E3096" t="s">
        <v>4771</v>
      </c>
    </row>
    <row r="3097" spans="1:5" x14ac:dyDescent="0.25">
      <c r="A3097">
        <v>47000327</v>
      </c>
      <c r="B3097" t="s">
        <v>4773</v>
      </c>
      <c r="C3097" t="s">
        <v>4772</v>
      </c>
      <c r="D3097" t="s">
        <v>4772</v>
      </c>
      <c r="E3097" t="s">
        <v>4773</v>
      </c>
    </row>
    <row r="3098" spans="1:5" x14ac:dyDescent="0.25">
      <c r="A3098">
        <v>47000329</v>
      </c>
      <c r="B3098" t="s">
        <v>4775</v>
      </c>
      <c r="C3098" t="s">
        <v>4774</v>
      </c>
      <c r="D3098" t="s">
        <v>4774</v>
      </c>
      <c r="E3098" t="s">
        <v>4775</v>
      </c>
    </row>
    <row r="3099" spans="1:5" x14ac:dyDescent="0.25">
      <c r="A3099">
        <v>47000330</v>
      </c>
      <c r="B3099" t="s">
        <v>4776</v>
      </c>
      <c r="C3099" t="s">
        <v>4774</v>
      </c>
      <c r="D3099" t="s">
        <v>4774</v>
      </c>
      <c r="E3099" t="s">
        <v>4776</v>
      </c>
    </row>
    <row r="3100" spans="1:5" x14ac:dyDescent="0.25">
      <c r="A3100">
        <v>47000331</v>
      </c>
      <c r="B3100" t="s">
        <v>4777</v>
      </c>
      <c r="C3100" t="s">
        <v>4774</v>
      </c>
      <c r="D3100" t="s">
        <v>4774</v>
      </c>
      <c r="E3100" t="s">
        <v>4777</v>
      </c>
    </row>
    <row r="3101" spans="1:5" x14ac:dyDescent="0.25">
      <c r="A3101">
        <v>47000332</v>
      </c>
      <c r="B3101" t="s">
        <v>4778</v>
      </c>
      <c r="C3101" t="s">
        <v>4774</v>
      </c>
      <c r="D3101" t="s">
        <v>4774</v>
      </c>
      <c r="E3101" t="s">
        <v>4778</v>
      </c>
    </row>
    <row r="3102" spans="1:5" x14ac:dyDescent="0.25">
      <c r="A3102">
        <v>47000339</v>
      </c>
      <c r="B3102" t="s">
        <v>4780</v>
      </c>
      <c r="C3102" t="s">
        <v>4779</v>
      </c>
      <c r="D3102" t="s">
        <v>4779</v>
      </c>
      <c r="E3102" t="s">
        <v>4780</v>
      </c>
    </row>
    <row r="3103" spans="1:5" x14ac:dyDescent="0.25">
      <c r="A3103">
        <v>47000340</v>
      </c>
      <c r="B3103" t="s">
        <v>4782</v>
      </c>
      <c r="C3103" t="s">
        <v>4781</v>
      </c>
      <c r="D3103" t="s">
        <v>4781</v>
      </c>
      <c r="E3103" t="s">
        <v>4782</v>
      </c>
    </row>
    <row r="3104" spans="1:5" x14ac:dyDescent="0.25">
      <c r="A3104">
        <v>47000341</v>
      </c>
      <c r="B3104" t="s">
        <v>4784</v>
      </c>
      <c r="C3104" t="s">
        <v>4783</v>
      </c>
      <c r="D3104" t="s">
        <v>4783</v>
      </c>
      <c r="E3104" t="s">
        <v>4784</v>
      </c>
    </row>
    <row r="3105" spans="1:5" x14ac:dyDescent="0.25">
      <c r="A3105">
        <v>47000342</v>
      </c>
      <c r="B3105" t="s">
        <v>4786</v>
      </c>
      <c r="C3105" t="s">
        <v>4785</v>
      </c>
      <c r="D3105" t="s">
        <v>4785</v>
      </c>
      <c r="E3105" t="s">
        <v>4786</v>
      </c>
    </row>
    <row r="3106" spans="1:5" x14ac:dyDescent="0.25">
      <c r="A3106">
        <v>47000343</v>
      </c>
      <c r="B3106" t="s">
        <v>4788</v>
      </c>
      <c r="C3106" t="s">
        <v>4787</v>
      </c>
      <c r="D3106" t="s">
        <v>4787</v>
      </c>
      <c r="E3106" t="s">
        <v>4788</v>
      </c>
    </row>
    <row r="3107" spans="1:5" x14ac:dyDescent="0.25">
      <c r="A3107">
        <v>47000344</v>
      </c>
      <c r="B3107" t="s">
        <v>4790</v>
      </c>
      <c r="C3107" t="s">
        <v>4789</v>
      </c>
      <c r="D3107" t="s">
        <v>4789</v>
      </c>
      <c r="E3107" t="s">
        <v>4790</v>
      </c>
    </row>
    <row r="3108" spans="1:5" x14ac:dyDescent="0.25">
      <c r="A3108">
        <v>47000345</v>
      </c>
      <c r="B3108" t="s">
        <v>4792</v>
      </c>
      <c r="C3108" t="s">
        <v>4791</v>
      </c>
      <c r="D3108" t="s">
        <v>4791</v>
      </c>
      <c r="E3108" t="s">
        <v>4792</v>
      </c>
    </row>
    <row r="3109" spans="1:5" x14ac:dyDescent="0.25">
      <c r="A3109">
        <v>47000346</v>
      </c>
      <c r="B3109" t="s">
        <v>4794</v>
      </c>
      <c r="C3109" t="s">
        <v>4793</v>
      </c>
      <c r="D3109" t="s">
        <v>4793</v>
      </c>
      <c r="E3109" t="s">
        <v>4794</v>
      </c>
    </row>
    <row r="3110" spans="1:5" x14ac:dyDescent="0.25">
      <c r="A3110">
        <v>47000347</v>
      </c>
      <c r="B3110" t="s">
        <v>4796</v>
      </c>
      <c r="C3110" t="s">
        <v>4795</v>
      </c>
      <c r="D3110" t="s">
        <v>4795</v>
      </c>
      <c r="E3110" t="s">
        <v>4796</v>
      </c>
    </row>
    <row r="3111" spans="1:5" x14ac:dyDescent="0.25">
      <c r="A3111">
        <v>47000348</v>
      </c>
      <c r="B3111" t="s">
        <v>4798</v>
      </c>
      <c r="C3111" t="s">
        <v>4797</v>
      </c>
      <c r="D3111" t="s">
        <v>4797</v>
      </c>
      <c r="E3111" t="s">
        <v>4798</v>
      </c>
    </row>
    <row r="3112" spans="1:5" x14ac:dyDescent="0.25">
      <c r="A3112">
        <v>47000594</v>
      </c>
      <c r="B3112" t="s">
        <v>4800</v>
      </c>
      <c r="C3112" t="s">
        <v>4799</v>
      </c>
      <c r="D3112" t="s">
        <v>4799</v>
      </c>
      <c r="E3112" t="s">
        <v>4800</v>
      </c>
    </row>
    <row r="3113" spans="1:5" x14ac:dyDescent="0.25">
      <c r="A3113">
        <v>47000595</v>
      </c>
      <c r="B3113" t="s">
        <v>4802</v>
      </c>
      <c r="C3113" t="s">
        <v>4801</v>
      </c>
      <c r="D3113" t="s">
        <v>4801</v>
      </c>
      <c r="E3113" t="s">
        <v>4802</v>
      </c>
    </row>
    <row r="3114" spans="1:5" x14ac:dyDescent="0.25">
      <c r="A3114">
        <v>47000596</v>
      </c>
      <c r="B3114" t="s">
        <v>4804</v>
      </c>
      <c r="C3114" t="s">
        <v>4803</v>
      </c>
      <c r="D3114" t="s">
        <v>4803</v>
      </c>
      <c r="E3114" t="s">
        <v>4804</v>
      </c>
    </row>
    <row r="3115" spans="1:5" x14ac:dyDescent="0.25">
      <c r="A3115">
        <v>47000597</v>
      </c>
      <c r="B3115" t="s">
        <v>4806</v>
      </c>
      <c r="C3115" t="s">
        <v>4805</v>
      </c>
      <c r="D3115" t="s">
        <v>4805</v>
      </c>
      <c r="E3115" t="s">
        <v>4806</v>
      </c>
    </row>
    <row r="3116" spans="1:5" x14ac:dyDescent="0.25">
      <c r="A3116">
        <v>47000598</v>
      </c>
      <c r="B3116" t="s">
        <v>4808</v>
      </c>
      <c r="C3116" t="s">
        <v>4807</v>
      </c>
      <c r="D3116" t="s">
        <v>4807</v>
      </c>
      <c r="E3116" t="s">
        <v>4808</v>
      </c>
    </row>
    <row r="3117" spans="1:5" x14ac:dyDescent="0.25">
      <c r="A3117">
        <v>47000599</v>
      </c>
      <c r="B3117" t="s">
        <v>4810</v>
      </c>
      <c r="C3117" t="s">
        <v>4809</v>
      </c>
      <c r="D3117" t="s">
        <v>4809</v>
      </c>
      <c r="E3117" t="s">
        <v>4810</v>
      </c>
    </row>
    <row r="3118" spans="1:5" x14ac:dyDescent="0.25">
      <c r="A3118">
        <v>47000600</v>
      </c>
      <c r="B3118" t="s">
        <v>4812</v>
      </c>
      <c r="C3118" t="s">
        <v>4811</v>
      </c>
      <c r="D3118" t="s">
        <v>4811</v>
      </c>
      <c r="E3118" t="s">
        <v>4812</v>
      </c>
    </row>
    <row r="3119" spans="1:5" x14ac:dyDescent="0.25">
      <c r="A3119">
        <v>47000601</v>
      </c>
      <c r="B3119" t="s">
        <v>4814</v>
      </c>
      <c r="C3119" t="s">
        <v>4813</v>
      </c>
      <c r="D3119" t="s">
        <v>4813</v>
      </c>
      <c r="E3119" t="s">
        <v>4814</v>
      </c>
    </row>
    <row r="3120" spans="1:5" x14ac:dyDescent="0.25">
      <c r="A3120">
        <v>47000602</v>
      </c>
      <c r="B3120" t="s">
        <v>4816</v>
      </c>
      <c r="C3120" t="s">
        <v>4815</v>
      </c>
      <c r="D3120" t="s">
        <v>4815</v>
      </c>
      <c r="E3120" t="s">
        <v>4816</v>
      </c>
    </row>
    <row r="3121" spans="1:5" x14ac:dyDescent="0.25">
      <c r="A3121">
        <v>47000603</v>
      </c>
      <c r="B3121" t="s">
        <v>4817</v>
      </c>
      <c r="C3121" t="s">
        <v>4817</v>
      </c>
      <c r="D3121" t="s">
        <v>4817</v>
      </c>
      <c r="E3121" t="s">
        <v>4817</v>
      </c>
    </row>
    <row r="3122" spans="1:5" x14ac:dyDescent="0.25">
      <c r="A3122">
        <v>47000604</v>
      </c>
      <c r="B3122" t="s">
        <v>4818</v>
      </c>
      <c r="C3122" t="s">
        <v>4818</v>
      </c>
      <c r="D3122" t="s">
        <v>4818</v>
      </c>
      <c r="E3122" t="s">
        <v>4818</v>
      </c>
    </row>
    <row r="3123" spans="1:5" x14ac:dyDescent="0.25">
      <c r="A3123">
        <v>47000605</v>
      </c>
      <c r="B3123" t="s">
        <v>4820</v>
      </c>
      <c r="C3123" t="s">
        <v>4819</v>
      </c>
      <c r="D3123" t="s">
        <v>4819</v>
      </c>
      <c r="E3123" t="s">
        <v>4820</v>
      </c>
    </row>
    <row r="3124" spans="1:5" x14ac:dyDescent="0.25">
      <c r="A3124">
        <v>47000606</v>
      </c>
      <c r="B3124" t="s">
        <v>4822</v>
      </c>
      <c r="C3124" t="s">
        <v>4821</v>
      </c>
      <c r="D3124" t="s">
        <v>4821</v>
      </c>
      <c r="E3124" t="s">
        <v>4822</v>
      </c>
    </row>
    <row r="3125" spans="1:5" x14ac:dyDescent="0.25">
      <c r="A3125">
        <v>47000607</v>
      </c>
      <c r="B3125" t="s">
        <v>4824</v>
      </c>
      <c r="C3125" t="s">
        <v>4823</v>
      </c>
      <c r="D3125" t="s">
        <v>4823</v>
      </c>
      <c r="E3125" t="s">
        <v>4824</v>
      </c>
    </row>
    <row r="3126" spans="1:5" x14ac:dyDescent="0.25">
      <c r="A3126">
        <v>47000608</v>
      </c>
      <c r="B3126" t="s">
        <v>4826</v>
      </c>
      <c r="C3126" t="s">
        <v>4825</v>
      </c>
      <c r="D3126" t="s">
        <v>4825</v>
      </c>
      <c r="E3126" t="s">
        <v>4826</v>
      </c>
    </row>
    <row r="3127" spans="1:5" x14ac:dyDescent="0.25">
      <c r="A3127">
        <v>47000609</v>
      </c>
      <c r="B3127" t="s">
        <v>4828</v>
      </c>
      <c r="C3127" t="s">
        <v>4827</v>
      </c>
      <c r="D3127" t="s">
        <v>4827</v>
      </c>
      <c r="E3127" t="s">
        <v>4828</v>
      </c>
    </row>
    <row r="3128" spans="1:5" x14ac:dyDescent="0.25">
      <c r="A3128">
        <v>47000610</v>
      </c>
      <c r="B3128" t="s">
        <v>4830</v>
      </c>
      <c r="C3128" t="s">
        <v>4829</v>
      </c>
      <c r="D3128" t="s">
        <v>4829</v>
      </c>
      <c r="E3128" t="s">
        <v>4830</v>
      </c>
    </row>
    <row r="3129" spans="1:5" x14ac:dyDescent="0.25">
      <c r="A3129">
        <v>47000611</v>
      </c>
      <c r="B3129" t="s">
        <v>4832</v>
      </c>
      <c r="C3129" t="s">
        <v>4831</v>
      </c>
      <c r="D3129" t="s">
        <v>4831</v>
      </c>
      <c r="E3129" t="s">
        <v>4832</v>
      </c>
    </row>
    <row r="3130" spans="1:5" x14ac:dyDescent="0.25">
      <c r="A3130">
        <v>47000612</v>
      </c>
      <c r="B3130" t="s">
        <v>4834</v>
      </c>
      <c r="C3130" t="s">
        <v>4833</v>
      </c>
      <c r="D3130" t="s">
        <v>4833</v>
      </c>
      <c r="E3130" t="s">
        <v>4834</v>
      </c>
    </row>
    <row r="3131" spans="1:5" x14ac:dyDescent="0.25">
      <c r="A3131">
        <v>47000618</v>
      </c>
      <c r="B3131" t="s">
        <v>4835</v>
      </c>
      <c r="C3131" t="s">
        <v>4835</v>
      </c>
      <c r="D3131" t="s">
        <v>4835</v>
      </c>
      <c r="E3131" t="s">
        <v>4835</v>
      </c>
    </row>
    <row r="3132" spans="1:5" x14ac:dyDescent="0.25">
      <c r="A3132">
        <v>47000619</v>
      </c>
      <c r="B3132" t="s">
        <v>4836</v>
      </c>
      <c r="C3132" t="s">
        <v>4836</v>
      </c>
      <c r="D3132" t="s">
        <v>4836</v>
      </c>
      <c r="E3132" t="s">
        <v>4836</v>
      </c>
    </row>
    <row r="3133" spans="1:5" x14ac:dyDescent="0.25">
      <c r="A3133">
        <v>47000620</v>
      </c>
      <c r="B3133" t="s">
        <v>4837</v>
      </c>
      <c r="C3133" t="s">
        <v>4837</v>
      </c>
      <c r="D3133" t="s">
        <v>4837</v>
      </c>
      <c r="E3133" t="s">
        <v>4837</v>
      </c>
    </row>
    <row r="3134" spans="1:5" x14ac:dyDescent="0.25">
      <c r="A3134">
        <v>47000621</v>
      </c>
      <c r="B3134" t="s">
        <v>4838</v>
      </c>
      <c r="C3134" t="s">
        <v>4838</v>
      </c>
      <c r="D3134" t="s">
        <v>4838</v>
      </c>
      <c r="E3134" t="s">
        <v>4838</v>
      </c>
    </row>
    <row r="3135" spans="1:5" x14ac:dyDescent="0.25">
      <c r="A3135">
        <v>47000622</v>
      </c>
      <c r="B3135" t="s">
        <v>4839</v>
      </c>
      <c r="C3135" t="s">
        <v>4839</v>
      </c>
      <c r="D3135" t="s">
        <v>4839</v>
      </c>
      <c r="E3135" t="s">
        <v>4839</v>
      </c>
    </row>
    <row r="3136" spans="1:5" x14ac:dyDescent="0.25">
      <c r="A3136">
        <v>47000623</v>
      </c>
      <c r="B3136" t="s">
        <v>4840</v>
      </c>
      <c r="C3136" t="s">
        <v>4840</v>
      </c>
      <c r="D3136" t="s">
        <v>4840</v>
      </c>
      <c r="E3136" t="s">
        <v>4840</v>
      </c>
    </row>
    <row r="3137" spans="1:5" x14ac:dyDescent="0.25">
      <c r="A3137">
        <v>47000625</v>
      </c>
      <c r="B3137" t="s">
        <v>4841</v>
      </c>
      <c r="C3137" t="s">
        <v>4841</v>
      </c>
      <c r="D3137" t="s">
        <v>4841</v>
      </c>
      <c r="E3137" t="s">
        <v>4841</v>
      </c>
    </row>
    <row r="3138" spans="1:5" x14ac:dyDescent="0.25">
      <c r="A3138">
        <v>47000626</v>
      </c>
      <c r="B3138" t="s">
        <v>4842</v>
      </c>
      <c r="C3138" t="s">
        <v>4842</v>
      </c>
      <c r="D3138" t="s">
        <v>4842</v>
      </c>
      <c r="E3138" t="s">
        <v>4842</v>
      </c>
    </row>
    <row r="3139" spans="1:5" x14ac:dyDescent="0.25">
      <c r="A3139">
        <v>47000627</v>
      </c>
      <c r="B3139" t="s">
        <v>4843</v>
      </c>
      <c r="C3139" t="s">
        <v>4843</v>
      </c>
      <c r="D3139" t="s">
        <v>4843</v>
      </c>
      <c r="E3139" t="s">
        <v>4843</v>
      </c>
    </row>
    <row r="3140" spans="1:5" x14ac:dyDescent="0.25">
      <c r="A3140">
        <v>47000628</v>
      </c>
      <c r="B3140" t="s">
        <v>4844</v>
      </c>
      <c r="C3140" t="s">
        <v>4844</v>
      </c>
      <c r="D3140" t="s">
        <v>4844</v>
      </c>
      <c r="E3140" t="s">
        <v>4844</v>
      </c>
    </row>
    <row r="3141" spans="1:5" x14ac:dyDescent="0.25">
      <c r="A3141">
        <v>47000629</v>
      </c>
      <c r="B3141" t="s">
        <v>4846</v>
      </c>
      <c r="C3141" t="s">
        <v>4845</v>
      </c>
      <c r="D3141" t="s">
        <v>4845</v>
      </c>
      <c r="E3141" t="s">
        <v>4846</v>
      </c>
    </row>
    <row r="3142" spans="1:5" x14ac:dyDescent="0.25">
      <c r="A3142">
        <v>47000630</v>
      </c>
      <c r="B3142" t="s">
        <v>4847</v>
      </c>
      <c r="C3142" t="s">
        <v>4847</v>
      </c>
      <c r="D3142" t="s">
        <v>4847</v>
      </c>
      <c r="E3142" t="s">
        <v>4847</v>
      </c>
    </row>
    <row r="3143" spans="1:5" x14ac:dyDescent="0.25">
      <c r="A3143">
        <v>47000631</v>
      </c>
      <c r="B3143" t="s">
        <v>4848</v>
      </c>
      <c r="C3143" t="s">
        <v>4848</v>
      </c>
      <c r="D3143" t="s">
        <v>4848</v>
      </c>
      <c r="E3143" t="s">
        <v>4848</v>
      </c>
    </row>
    <row r="3144" spans="1:5" x14ac:dyDescent="0.25">
      <c r="A3144">
        <v>47000632</v>
      </c>
      <c r="B3144" t="s">
        <v>4849</v>
      </c>
      <c r="C3144" t="s">
        <v>4849</v>
      </c>
      <c r="D3144" t="s">
        <v>4849</v>
      </c>
      <c r="E3144" t="s">
        <v>4849</v>
      </c>
    </row>
    <row r="3145" spans="1:5" x14ac:dyDescent="0.25">
      <c r="A3145">
        <v>47000633</v>
      </c>
      <c r="B3145" t="s">
        <v>4850</v>
      </c>
      <c r="C3145" t="s">
        <v>4850</v>
      </c>
      <c r="D3145" t="s">
        <v>4850</v>
      </c>
      <c r="E3145" t="s">
        <v>4850</v>
      </c>
    </row>
    <row r="3146" spans="1:5" x14ac:dyDescent="0.25">
      <c r="A3146">
        <v>47000634</v>
      </c>
      <c r="B3146" t="s">
        <v>4851</v>
      </c>
      <c r="C3146" t="s">
        <v>4851</v>
      </c>
      <c r="D3146" t="s">
        <v>4851</v>
      </c>
      <c r="E3146" t="s">
        <v>4851</v>
      </c>
    </row>
    <row r="3147" spans="1:5" x14ac:dyDescent="0.25">
      <c r="A3147">
        <v>47000635</v>
      </c>
      <c r="B3147" t="s">
        <v>4852</v>
      </c>
      <c r="C3147" t="s">
        <v>4852</v>
      </c>
      <c r="D3147" t="s">
        <v>4852</v>
      </c>
      <c r="E3147" t="s">
        <v>4852</v>
      </c>
    </row>
    <row r="3148" spans="1:5" x14ac:dyDescent="0.25">
      <c r="A3148">
        <v>47000636</v>
      </c>
      <c r="B3148" t="s">
        <v>4854</v>
      </c>
      <c r="C3148" t="s">
        <v>4853</v>
      </c>
      <c r="D3148" t="s">
        <v>4853</v>
      </c>
      <c r="E3148" t="s">
        <v>4854</v>
      </c>
    </row>
    <row r="3149" spans="1:5" x14ac:dyDescent="0.25">
      <c r="A3149">
        <v>47000637</v>
      </c>
      <c r="B3149" t="s">
        <v>4856</v>
      </c>
      <c r="C3149" t="s">
        <v>4855</v>
      </c>
      <c r="D3149" t="s">
        <v>4855</v>
      </c>
      <c r="E3149" t="s">
        <v>4856</v>
      </c>
    </row>
    <row r="3150" spans="1:5" x14ac:dyDescent="0.25">
      <c r="A3150">
        <v>47000638</v>
      </c>
      <c r="B3150" t="s">
        <v>4857</v>
      </c>
      <c r="C3150" t="s">
        <v>4857</v>
      </c>
      <c r="D3150" t="s">
        <v>4857</v>
      </c>
      <c r="E3150" t="s">
        <v>4857</v>
      </c>
    </row>
    <row r="3151" spans="1:5" x14ac:dyDescent="0.25">
      <c r="A3151">
        <v>47000639</v>
      </c>
      <c r="B3151" t="s">
        <v>4858</v>
      </c>
      <c r="C3151" t="s">
        <v>4858</v>
      </c>
      <c r="D3151" t="s">
        <v>4858</v>
      </c>
      <c r="E3151" t="s">
        <v>4858</v>
      </c>
    </row>
    <row r="3152" spans="1:5" x14ac:dyDescent="0.25">
      <c r="A3152">
        <v>47000640</v>
      </c>
      <c r="B3152" t="s">
        <v>4859</v>
      </c>
      <c r="C3152" t="s">
        <v>4859</v>
      </c>
      <c r="D3152" t="s">
        <v>4859</v>
      </c>
      <c r="E3152" t="s">
        <v>4859</v>
      </c>
    </row>
    <row r="3153" spans="1:5" x14ac:dyDescent="0.25">
      <c r="A3153">
        <v>47000641</v>
      </c>
      <c r="B3153" t="s">
        <v>4860</v>
      </c>
      <c r="C3153" t="s">
        <v>4860</v>
      </c>
      <c r="D3153" t="s">
        <v>4860</v>
      </c>
      <c r="E3153" t="s">
        <v>4860</v>
      </c>
    </row>
    <row r="3154" spans="1:5" x14ac:dyDescent="0.25">
      <c r="A3154">
        <v>47000642</v>
      </c>
      <c r="B3154" t="s">
        <v>4861</v>
      </c>
      <c r="C3154" t="s">
        <v>4861</v>
      </c>
      <c r="D3154" t="s">
        <v>4861</v>
      </c>
      <c r="E3154" t="s">
        <v>4861</v>
      </c>
    </row>
    <row r="3155" spans="1:5" x14ac:dyDescent="0.25">
      <c r="A3155">
        <v>47000643</v>
      </c>
      <c r="B3155" t="s">
        <v>4863</v>
      </c>
      <c r="C3155" t="s">
        <v>4862</v>
      </c>
      <c r="D3155" t="s">
        <v>4862</v>
      </c>
      <c r="E3155" t="s">
        <v>4863</v>
      </c>
    </row>
    <row r="3156" spans="1:5" x14ac:dyDescent="0.25">
      <c r="A3156">
        <v>47000644</v>
      </c>
      <c r="B3156" t="s">
        <v>4865</v>
      </c>
      <c r="C3156" t="s">
        <v>4864</v>
      </c>
      <c r="D3156" t="s">
        <v>4864</v>
      </c>
      <c r="E3156" t="s">
        <v>4865</v>
      </c>
    </row>
    <row r="3157" spans="1:5" x14ac:dyDescent="0.25">
      <c r="A3157">
        <v>47000645</v>
      </c>
      <c r="B3157" t="s">
        <v>4867</v>
      </c>
      <c r="C3157" t="s">
        <v>4866</v>
      </c>
      <c r="D3157" t="s">
        <v>4866</v>
      </c>
      <c r="E3157" t="s">
        <v>4867</v>
      </c>
    </row>
    <row r="3158" spans="1:5" x14ac:dyDescent="0.25">
      <c r="A3158">
        <v>47000646</v>
      </c>
      <c r="B3158" t="s">
        <v>4869</v>
      </c>
      <c r="C3158" t="s">
        <v>4868</v>
      </c>
      <c r="D3158" t="s">
        <v>4868</v>
      </c>
      <c r="E3158" t="s">
        <v>4869</v>
      </c>
    </row>
    <row r="3159" spans="1:5" x14ac:dyDescent="0.25">
      <c r="A3159">
        <v>47000652</v>
      </c>
      <c r="B3159" t="s">
        <v>4871</v>
      </c>
      <c r="C3159" t="s">
        <v>4870</v>
      </c>
      <c r="D3159" t="s">
        <v>4870</v>
      </c>
      <c r="E3159" t="s">
        <v>4871</v>
      </c>
    </row>
    <row r="3160" spans="1:5" x14ac:dyDescent="0.25">
      <c r="A3160">
        <v>47000653</v>
      </c>
      <c r="B3160" t="s">
        <v>4873</v>
      </c>
      <c r="C3160" t="s">
        <v>4872</v>
      </c>
      <c r="D3160" t="s">
        <v>4872</v>
      </c>
      <c r="E3160" t="s">
        <v>4873</v>
      </c>
    </row>
    <row r="3161" spans="1:5" x14ac:dyDescent="0.25">
      <c r="A3161">
        <v>47000654</v>
      </c>
      <c r="B3161" t="s">
        <v>4874</v>
      </c>
      <c r="C3161" t="s">
        <v>4874</v>
      </c>
      <c r="D3161" t="s">
        <v>4874</v>
      </c>
      <c r="E3161" t="s">
        <v>4874</v>
      </c>
    </row>
    <row r="3162" spans="1:5" x14ac:dyDescent="0.25">
      <c r="A3162">
        <v>47000655</v>
      </c>
      <c r="B3162" t="s">
        <v>4875</v>
      </c>
      <c r="C3162" t="s">
        <v>4875</v>
      </c>
      <c r="D3162" t="s">
        <v>4875</v>
      </c>
      <c r="E3162" t="s">
        <v>4875</v>
      </c>
    </row>
    <row r="3163" spans="1:5" x14ac:dyDescent="0.25">
      <c r="A3163">
        <v>47000656</v>
      </c>
      <c r="B3163" t="s">
        <v>4876</v>
      </c>
      <c r="C3163" t="s">
        <v>4876</v>
      </c>
      <c r="D3163" t="s">
        <v>4876</v>
      </c>
      <c r="E3163" t="s">
        <v>4876</v>
      </c>
    </row>
    <row r="3164" spans="1:5" x14ac:dyDescent="0.25">
      <c r="A3164">
        <v>47000657</v>
      </c>
      <c r="B3164" t="s">
        <v>4877</v>
      </c>
      <c r="C3164" t="s">
        <v>4877</v>
      </c>
      <c r="D3164" t="s">
        <v>4877</v>
      </c>
      <c r="E3164" t="s">
        <v>4877</v>
      </c>
    </row>
    <row r="3165" spans="1:5" x14ac:dyDescent="0.25">
      <c r="A3165">
        <v>47000658</v>
      </c>
      <c r="B3165" t="s">
        <v>4878</v>
      </c>
      <c r="C3165" t="s">
        <v>4878</v>
      </c>
      <c r="D3165" t="s">
        <v>4878</v>
      </c>
      <c r="E3165" t="s">
        <v>4878</v>
      </c>
    </row>
    <row r="3166" spans="1:5" x14ac:dyDescent="0.25">
      <c r="A3166">
        <v>47000659</v>
      </c>
      <c r="B3166" t="s">
        <v>4879</v>
      </c>
      <c r="C3166" t="s">
        <v>4879</v>
      </c>
      <c r="D3166" t="s">
        <v>4879</v>
      </c>
      <c r="E3166" t="s">
        <v>4879</v>
      </c>
    </row>
    <row r="3167" spans="1:5" x14ac:dyDescent="0.25">
      <c r="A3167">
        <v>47000660</v>
      </c>
      <c r="B3167" t="s">
        <v>4880</v>
      </c>
      <c r="C3167" t="s">
        <v>4880</v>
      </c>
      <c r="D3167" t="s">
        <v>4880</v>
      </c>
      <c r="E3167" t="s">
        <v>4880</v>
      </c>
    </row>
    <row r="3168" spans="1:5" x14ac:dyDescent="0.25">
      <c r="A3168">
        <v>47000661</v>
      </c>
      <c r="B3168" t="s">
        <v>4881</v>
      </c>
      <c r="C3168" t="s">
        <v>4881</v>
      </c>
      <c r="D3168" t="s">
        <v>4881</v>
      </c>
      <c r="E3168" t="s">
        <v>4881</v>
      </c>
    </row>
    <row r="3169" spans="1:5" x14ac:dyDescent="0.25">
      <c r="A3169">
        <v>47000662</v>
      </c>
      <c r="B3169" t="s">
        <v>4882</v>
      </c>
      <c r="C3169" t="s">
        <v>4882</v>
      </c>
      <c r="D3169" t="s">
        <v>4882</v>
      </c>
      <c r="E3169" t="s">
        <v>4882</v>
      </c>
    </row>
    <row r="3170" spans="1:5" x14ac:dyDescent="0.25">
      <c r="A3170">
        <v>47000663</v>
      </c>
      <c r="B3170" t="s">
        <v>4883</v>
      </c>
      <c r="C3170" t="s">
        <v>4883</v>
      </c>
      <c r="D3170" t="s">
        <v>4883</v>
      </c>
      <c r="E3170" t="s">
        <v>4883</v>
      </c>
    </row>
    <row r="3171" spans="1:5" x14ac:dyDescent="0.25">
      <c r="A3171">
        <v>47000664</v>
      </c>
      <c r="B3171" t="s">
        <v>4884</v>
      </c>
      <c r="C3171" t="s">
        <v>4884</v>
      </c>
      <c r="D3171" t="s">
        <v>4884</v>
      </c>
      <c r="E3171" t="s">
        <v>4884</v>
      </c>
    </row>
    <row r="3172" spans="1:5" x14ac:dyDescent="0.25">
      <c r="A3172">
        <v>47000665</v>
      </c>
      <c r="B3172" t="s">
        <v>4885</v>
      </c>
      <c r="C3172" t="s">
        <v>4885</v>
      </c>
      <c r="D3172" t="s">
        <v>4885</v>
      </c>
      <c r="E3172" t="s">
        <v>4885</v>
      </c>
    </row>
    <row r="3173" spans="1:5" x14ac:dyDescent="0.25">
      <c r="A3173">
        <v>47000666</v>
      </c>
      <c r="B3173" t="s">
        <v>4886</v>
      </c>
      <c r="C3173" t="s">
        <v>4886</v>
      </c>
      <c r="D3173" t="s">
        <v>4886</v>
      </c>
      <c r="E3173" t="s">
        <v>4886</v>
      </c>
    </row>
    <row r="3174" spans="1:5" x14ac:dyDescent="0.25">
      <c r="A3174">
        <v>47000669</v>
      </c>
      <c r="B3174" t="s">
        <v>4888</v>
      </c>
      <c r="C3174" t="s">
        <v>4887</v>
      </c>
      <c r="D3174" t="s">
        <v>4887</v>
      </c>
      <c r="E3174" t="s">
        <v>4888</v>
      </c>
    </row>
    <row r="3175" spans="1:5" x14ac:dyDescent="0.25">
      <c r="A3175">
        <v>47000670</v>
      </c>
      <c r="B3175" t="s">
        <v>4890</v>
      </c>
      <c r="C3175" t="s">
        <v>4889</v>
      </c>
      <c r="D3175" t="s">
        <v>4889</v>
      </c>
      <c r="E3175" t="s">
        <v>4890</v>
      </c>
    </row>
    <row r="3176" spans="1:5" x14ac:dyDescent="0.25">
      <c r="A3176">
        <v>47000671</v>
      </c>
      <c r="B3176" t="s">
        <v>4892</v>
      </c>
      <c r="C3176" t="s">
        <v>4891</v>
      </c>
      <c r="D3176" t="s">
        <v>4891</v>
      </c>
      <c r="E3176" t="s">
        <v>4892</v>
      </c>
    </row>
    <row r="3177" spans="1:5" x14ac:dyDescent="0.25">
      <c r="A3177">
        <v>47000672</v>
      </c>
      <c r="B3177" t="s">
        <v>4894</v>
      </c>
      <c r="C3177" t="s">
        <v>4893</v>
      </c>
      <c r="D3177" t="s">
        <v>4893</v>
      </c>
      <c r="E3177" t="s">
        <v>4894</v>
      </c>
    </row>
    <row r="3178" spans="1:5" x14ac:dyDescent="0.25">
      <c r="A3178">
        <v>47000673</v>
      </c>
      <c r="B3178" t="s">
        <v>4861</v>
      </c>
      <c r="C3178" t="s">
        <v>4861</v>
      </c>
      <c r="D3178" t="s">
        <v>4861</v>
      </c>
      <c r="E3178" t="s">
        <v>4861</v>
      </c>
    </row>
    <row r="3179" spans="1:5" x14ac:dyDescent="0.25">
      <c r="A3179">
        <v>47000674</v>
      </c>
      <c r="B3179" t="s">
        <v>4895</v>
      </c>
      <c r="C3179" t="s">
        <v>4895</v>
      </c>
      <c r="D3179" t="s">
        <v>4895</v>
      </c>
      <c r="E3179" t="s">
        <v>4895</v>
      </c>
    </row>
    <row r="3180" spans="1:5" x14ac:dyDescent="0.25">
      <c r="A3180">
        <v>47000675</v>
      </c>
      <c r="B3180" t="s">
        <v>4896</v>
      </c>
      <c r="C3180" t="s">
        <v>4896</v>
      </c>
      <c r="D3180" t="s">
        <v>4896</v>
      </c>
      <c r="E3180" t="s">
        <v>4896</v>
      </c>
    </row>
    <row r="3181" spans="1:5" x14ac:dyDescent="0.25">
      <c r="A3181">
        <v>47000676</v>
      </c>
      <c r="B3181" t="s">
        <v>4897</v>
      </c>
      <c r="C3181" t="s">
        <v>4897</v>
      </c>
      <c r="D3181" t="s">
        <v>4897</v>
      </c>
      <c r="E3181" t="s">
        <v>4897</v>
      </c>
    </row>
    <row r="3182" spans="1:5" x14ac:dyDescent="0.25">
      <c r="A3182">
        <v>47000677</v>
      </c>
      <c r="B3182" t="s">
        <v>4898</v>
      </c>
      <c r="C3182" t="s">
        <v>4898</v>
      </c>
      <c r="D3182" t="s">
        <v>4898</v>
      </c>
      <c r="E3182" t="s">
        <v>4898</v>
      </c>
    </row>
    <row r="3183" spans="1:5" x14ac:dyDescent="0.25">
      <c r="A3183">
        <v>47000678</v>
      </c>
      <c r="B3183" t="s">
        <v>4899</v>
      </c>
      <c r="C3183" t="s">
        <v>4899</v>
      </c>
      <c r="D3183" t="s">
        <v>4899</v>
      </c>
      <c r="E3183" t="s">
        <v>4899</v>
      </c>
    </row>
    <row r="3184" spans="1:5" x14ac:dyDescent="0.25">
      <c r="A3184">
        <v>47000679</v>
      </c>
      <c r="B3184" t="s">
        <v>4900</v>
      </c>
      <c r="C3184" t="s">
        <v>4900</v>
      </c>
      <c r="D3184" t="s">
        <v>4900</v>
      </c>
      <c r="E3184" t="s">
        <v>4900</v>
      </c>
    </row>
    <row r="3185" spans="1:5" x14ac:dyDescent="0.25">
      <c r="A3185">
        <v>47000680</v>
      </c>
      <c r="B3185" t="s">
        <v>4901</v>
      </c>
      <c r="C3185" t="s">
        <v>4901</v>
      </c>
      <c r="D3185" t="s">
        <v>4901</v>
      </c>
      <c r="E3185" t="s">
        <v>4901</v>
      </c>
    </row>
    <row r="3186" spans="1:5" x14ac:dyDescent="0.25">
      <c r="A3186">
        <v>47000681</v>
      </c>
      <c r="B3186" t="s">
        <v>4902</v>
      </c>
      <c r="C3186" t="s">
        <v>4902</v>
      </c>
      <c r="D3186" t="s">
        <v>4902</v>
      </c>
      <c r="E3186" t="s">
        <v>4902</v>
      </c>
    </row>
    <row r="3187" spans="1:5" x14ac:dyDescent="0.25">
      <c r="A3187">
        <v>47000682</v>
      </c>
      <c r="B3187" t="s">
        <v>4903</v>
      </c>
      <c r="C3187" t="s">
        <v>4903</v>
      </c>
      <c r="D3187" t="s">
        <v>4903</v>
      </c>
      <c r="E3187" t="s">
        <v>4903</v>
      </c>
    </row>
    <row r="3188" spans="1:5" x14ac:dyDescent="0.25">
      <c r="A3188">
        <v>47000683</v>
      </c>
      <c r="B3188" t="s">
        <v>4904</v>
      </c>
      <c r="C3188" t="s">
        <v>4904</v>
      </c>
      <c r="D3188" t="s">
        <v>4904</v>
      </c>
      <c r="E3188" t="s">
        <v>4904</v>
      </c>
    </row>
    <row r="3189" spans="1:5" x14ac:dyDescent="0.25">
      <c r="A3189">
        <v>47000684</v>
      </c>
      <c r="B3189" t="s">
        <v>4905</v>
      </c>
      <c r="C3189" t="s">
        <v>4905</v>
      </c>
      <c r="D3189" t="s">
        <v>4905</v>
      </c>
      <c r="E3189" t="s">
        <v>4905</v>
      </c>
    </row>
    <row r="3190" spans="1:5" x14ac:dyDescent="0.25">
      <c r="A3190">
        <v>47000685</v>
      </c>
      <c r="B3190" t="s">
        <v>4906</v>
      </c>
      <c r="C3190" t="s">
        <v>4906</v>
      </c>
      <c r="D3190" t="s">
        <v>4906</v>
      </c>
      <c r="E3190" t="s">
        <v>4906</v>
      </c>
    </row>
    <row r="3191" spans="1:5" x14ac:dyDescent="0.25">
      <c r="A3191">
        <v>47000686</v>
      </c>
      <c r="B3191" t="s">
        <v>4907</v>
      </c>
      <c r="C3191" t="s">
        <v>4907</v>
      </c>
      <c r="D3191" t="s">
        <v>4907</v>
      </c>
      <c r="E3191" t="s">
        <v>4907</v>
      </c>
    </row>
    <row r="3192" spans="1:5" x14ac:dyDescent="0.25">
      <c r="A3192">
        <v>47000687</v>
      </c>
      <c r="B3192" t="s">
        <v>4908</v>
      </c>
      <c r="C3192" t="s">
        <v>4908</v>
      </c>
      <c r="D3192" t="s">
        <v>4908</v>
      </c>
      <c r="E3192" t="s">
        <v>4908</v>
      </c>
    </row>
    <row r="3193" spans="1:5" x14ac:dyDescent="0.25">
      <c r="A3193">
        <v>47000688</v>
      </c>
      <c r="B3193" t="s">
        <v>4909</v>
      </c>
      <c r="C3193" t="s">
        <v>4909</v>
      </c>
      <c r="D3193" t="s">
        <v>4909</v>
      </c>
      <c r="E3193" t="s">
        <v>4909</v>
      </c>
    </row>
    <row r="3194" spans="1:5" x14ac:dyDescent="0.25">
      <c r="A3194">
        <v>47000689</v>
      </c>
      <c r="B3194" t="s">
        <v>4910</v>
      </c>
      <c r="C3194" t="s">
        <v>4910</v>
      </c>
      <c r="D3194" t="s">
        <v>4910</v>
      </c>
      <c r="E3194" t="s">
        <v>4910</v>
      </c>
    </row>
    <row r="3195" spans="1:5" x14ac:dyDescent="0.25">
      <c r="A3195">
        <v>47000690</v>
      </c>
      <c r="B3195" t="s">
        <v>4911</v>
      </c>
      <c r="C3195" t="s">
        <v>4911</v>
      </c>
      <c r="D3195" t="s">
        <v>4911</v>
      </c>
      <c r="E3195" t="s">
        <v>4911</v>
      </c>
    </row>
    <row r="3196" spans="1:5" x14ac:dyDescent="0.25">
      <c r="A3196">
        <v>47000691</v>
      </c>
      <c r="B3196" t="s">
        <v>4912</v>
      </c>
      <c r="C3196" t="s">
        <v>4912</v>
      </c>
      <c r="D3196" t="s">
        <v>4912</v>
      </c>
      <c r="E3196" t="s">
        <v>4912</v>
      </c>
    </row>
    <row r="3197" spans="1:5" x14ac:dyDescent="0.25">
      <c r="A3197">
        <v>47000692</v>
      </c>
      <c r="B3197" t="s">
        <v>4913</v>
      </c>
      <c r="C3197" t="s">
        <v>4913</v>
      </c>
      <c r="D3197" t="s">
        <v>4913</v>
      </c>
      <c r="E3197" t="s">
        <v>4913</v>
      </c>
    </row>
    <row r="3198" spans="1:5" x14ac:dyDescent="0.25">
      <c r="A3198">
        <v>47000693</v>
      </c>
      <c r="B3198" t="s">
        <v>4914</v>
      </c>
      <c r="C3198" t="s">
        <v>4914</v>
      </c>
      <c r="D3198" t="s">
        <v>4914</v>
      </c>
      <c r="E3198" t="s">
        <v>4914</v>
      </c>
    </row>
    <row r="3199" spans="1:5" x14ac:dyDescent="0.25">
      <c r="A3199">
        <v>47000694</v>
      </c>
      <c r="B3199" t="s">
        <v>4915</v>
      </c>
      <c r="C3199" t="s">
        <v>4915</v>
      </c>
      <c r="D3199" t="s">
        <v>4915</v>
      </c>
      <c r="E3199" t="s">
        <v>4915</v>
      </c>
    </row>
    <row r="3200" spans="1:5" x14ac:dyDescent="0.25">
      <c r="A3200">
        <v>47000695</v>
      </c>
      <c r="B3200" t="s">
        <v>4916</v>
      </c>
      <c r="C3200" t="s">
        <v>4916</v>
      </c>
      <c r="D3200" t="s">
        <v>4916</v>
      </c>
      <c r="E3200" t="s">
        <v>4916</v>
      </c>
    </row>
    <row r="3201" spans="1:5" x14ac:dyDescent="0.25">
      <c r="A3201">
        <v>47000696</v>
      </c>
      <c r="B3201" t="s">
        <v>4917</v>
      </c>
      <c r="C3201" t="s">
        <v>4917</v>
      </c>
      <c r="D3201" t="s">
        <v>4917</v>
      </c>
      <c r="E3201" t="s">
        <v>4917</v>
      </c>
    </row>
    <row r="3202" spans="1:5" x14ac:dyDescent="0.25">
      <c r="A3202">
        <v>47000697</v>
      </c>
      <c r="B3202" t="s">
        <v>4918</v>
      </c>
      <c r="C3202" t="s">
        <v>4918</v>
      </c>
      <c r="D3202" t="s">
        <v>4918</v>
      </c>
      <c r="E3202" t="s">
        <v>4918</v>
      </c>
    </row>
    <row r="3203" spans="1:5" x14ac:dyDescent="0.25">
      <c r="A3203">
        <v>47000698</v>
      </c>
      <c r="B3203" t="s">
        <v>4919</v>
      </c>
      <c r="C3203" t="s">
        <v>4919</v>
      </c>
      <c r="D3203" t="s">
        <v>4919</v>
      </c>
      <c r="E3203" t="s">
        <v>4919</v>
      </c>
    </row>
    <row r="3204" spans="1:5" x14ac:dyDescent="0.25">
      <c r="A3204">
        <v>47000699</v>
      </c>
      <c r="B3204" t="s">
        <v>4916</v>
      </c>
      <c r="C3204" t="s">
        <v>4916</v>
      </c>
      <c r="D3204" t="s">
        <v>4916</v>
      </c>
      <c r="E3204" t="s">
        <v>4916</v>
      </c>
    </row>
    <row r="3205" spans="1:5" x14ac:dyDescent="0.25">
      <c r="A3205">
        <v>47000700</v>
      </c>
      <c r="B3205" t="s">
        <v>4920</v>
      </c>
      <c r="C3205" t="s">
        <v>4920</v>
      </c>
      <c r="D3205" t="s">
        <v>4920</v>
      </c>
      <c r="E3205" t="s">
        <v>4920</v>
      </c>
    </row>
    <row r="3206" spans="1:5" x14ac:dyDescent="0.25">
      <c r="A3206">
        <v>47000701</v>
      </c>
      <c r="B3206" t="s">
        <v>4921</v>
      </c>
      <c r="C3206" t="s">
        <v>4921</v>
      </c>
      <c r="D3206" t="s">
        <v>4921</v>
      </c>
      <c r="E3206" t="s">
        <v>4921</v>
      </c>
    </row>
    <row r="3207" spans="1:5" x14ac:dyDescent="0.25">
      <c r="A3207">
        <v>47000702</v>
      </c>
      <c r="B3207" t="s">
        <v>4922</v>
      </c>
      <c r="C3207" t="s">
        <v>4922</v>
      </c>
      <c r="D3207" t="s">
        <v>4922</v>
      </c>
      <c r="E3207" t="s">
        <v>4922</v>
      </c>
    </row>
    <row r="3208" spans="1:5" x14ac:dyDescent="0.25">
      <c r="A3208">
        <v>47000703</v>
      </c>
      <c r="B3208" t="s">
        <v>4923</v>
      </c>
      <c r="C3208" t="s">
        <v>4923</v>
      </c>
      <c r="D3208" t="s">
        <v>4923</v>
      </c>
      <c r="E3208" t="s">
        <v>4923</v>
      </c>
    </row>
    <row r="3209" spans="1:5" x14ac:dyDescent="0.25">
      <c r="A3209">
        <v>47000704</v>
      </c>
      <c r="B3209" t="s">
        <v>4924</v>
      </c>
      <c r="C3209" t="s">
        <v>4924</v>
      </c>
      <c r="D3209" t="s">
        <v>4924</v>
      </c>
      <c r="E3209" t="s">
        <v>4924</v>
      </c>
    </row>
    <row r="3210" spans="1:5" x14ac:dyDescent="0.25">
      <c r="A3210">
        <v>47000705</v>
      </c>
      <c r="B3210" t="s">
        <v>4925</v>
      </c>
      <c r="C3210" t="s">
        <v>4925</v>
      </c>
      <c r="D3210" t="s">
        <v>4925</v>
      </c>
      <c r="E3210" t="s">
        <v>4925</v>
      </c>
    </row>
    <row r="3211" spans="1:5" x14ac:dyDescent="0.25">
      <c r="A3211">
        <v>47000706</v>
      </c>
      <c r="B3211" t="s">
        <v>4926</v>
      </c>
      <c r="C3211" t="s">
        <v>4926</v>
      </c>
      <c r="D3211" t="s">
        <v>4926</v>
      </c>
      <c r="E3211" t="s">
        <v>4926</v>
      </c>
    </row>
    <row r="3212" spans="1:5" x14ac:dyDescent="0.25">
      <c r="A3212">
        <v>47000707</v>
      </c>
      <c r="B3212" t="s">
        <v>4927</v>
      </c>
      <c r="C3212" t="s">
        <v>4927</v>
      </c>
      <c r="D3212" t="s">
        <v>4927</v>
      </c>
      <c r="E3212" t="s">
        <v>4927</v>
      </c>
    </row>
    <row r="3213" spans="1:5" x14ac:dyDescent="0.25">
      <c r="A3213">
        <v>47000708</v>
      </c>
      <c r="B3213" t="s">
        <v>4928</v>
      </c>
      <c r="C3213" t="s">
        <v>4928</v>
      </c>
      <c r="D3213" t="s">
        <v>4928</v>
      </c>
      <c r="E3213" t="s">
        <v>4928</v>
      </c>
    </row>
    <row r="3214" spans="1:5" x14ac:dyDescent="0.25">
      <c r="A3214">
        <v>47000709</v>
      </c>
      <c r="B3214" t="s">
        <v>4929</v>
      </c>
      <c r="C3214" t="s">
        <v>4929</v>
      </c>
      <c r="D3214" t="s">
        <v>4929</v>
      </c>
      <c r="E3214" t="s">
        <v>4929</v>
      </c>
    </row>
    <row r="3215" spans="1:5" x14ac:dyDescent="0.25">
      <c r="A3215">
        <v>47000710</v>
      </c>
      <c r="B3215" t="s">
        <v>4930</v>
      </c>
      <c r="C3215" t="s">
        <v>4930</v>
      </c>
      <c r="D3215" t="s">
        <v>4930</v>
      </c>
      <c r="E3215" t="s">
        <v>4930</v>
      </c>
    </row>
    <row r="3216" spans="1:5" x14ac:dyDescent="0.25">
      <c r="A3216">
        <v>47000711</v>
      </c>
      <c r="B3216" t="s">
        <v>4931</v>
      </c>
      <c r="C3216" t="s">
        <v>4931</v>
      </c>
      <c r="D3216" t="s">
        <v>4931</v>
      </c>
      <c r="E3216" t="s">
        <v>4931</v>
      </c>
    </row>
    <row r="3217" spans="1:5" x14ac:dyDescent="0.25">
      <c r="A3217">
        <v>47000712</v>
      </c>
      <c r="B3217" t="s">
        <v>4871</v>
      </c>
      <c r="C3217" t="s">
        <v>4871</v>
      </c>
      <c r="D3217" t="s">
        <v>4871</v>
      </c>
      <c r="E3217" t="s">
        <v>4871</v>
      </c>
    </row>
    <row r="3218" spans="1:5" x14ac:dyDescent="0.25">
      <c r="A3218">
        <v>47000713</v>
      </c>
      <c r="B3218" t="s">
        <v>4873</v>
      </c>
      <c r="C3218" t="s">
        <v>4873</v>
      </c>
      <c r="D3218" t="s">
        <v>4873</v>
      </c>
      <c r="E3218" t="s">
        <v>4873</v>
      </c>
    </row>
    <row r="3219" spans="1:5" x14ac:dyDescent="0.25">
      <c r="A3219">
        <v>47000714</v>
      </c>
      <c r="B3219" t="s">
        <v>4874</v>
      </c>
      <c r="C3219" t="s">
        <v>4874</v>
      </c>
      <c r="D3219" t="s">
        <v>4874</v>
      </c>
      <c r="E3219" t="s">
        <v>4874</v>
      </c>
    </row>
    <row r="3220" spans="1:5" x14ac:dyDescent="0.25">
      <c r="A3220">
        <v>47000715</v>
      </c>
      <c r="B3220" t="s">
        <v>4932</v>
      </c>
      <c r="C3220" t="s">
        <v>4932</v>
      </c>
      <c r="D3220" t="s">
        <v>4932</v>
      </c>
      <c r="E3220" t="s">
        <v>4932</v>
      </c>
    </row>
    <row r="3221" spans="1:5" x14ac:dyDescent="0.25">
      <c r="A3221">
        <v>47000716</v>
      </c>
      <c r="B3221" t="s">
        <v>4933</v>
      </c>
      <c r="C3221" t="s">
        <v>4933</v>
      </c>
      <c r="D3221" t="s">
        <v>4933</v>
      </c>
      <c r="E3221" t="s">
        <v>4933</v>
      </c>
    </row>
    <row r="3222" spans="1:5" x14ac:dyDescent="0.25">
      <c r="A3222">
        <v>47000717</v>
      </c>
      <c r="B3222" t="s">
        <v>4934</v>
      </c>
      <c r="C3222" t="s">
        <v>4934</v>
      </c>
      <c r="D3222" t="s">
        <v>4934</v>
      </c>
      <c r="E3222" t="s">
        <v>4934</v>
      </c>
    </row>
    <row r="3223" spans="1:5" x14ac:dyDescent="0.25">
      <c r="A3223">
        <v>47000718</v>
      </c>
      <c r="B3223" t="s">
        <v>4935</v>
      </c>
      <c r="C3223" t="s">
        <v>4935</v>
      </c>
      <c r="D3223" t="s">
        <v>4935</v>
      </c>
      <c r="E3223" t="s">
        <v>4935</v>
      </c>
    </row>
    <row r="3224" spans="1:5" x14ac:dyDescent="0.25">
      <c r="A3224">
        <v>47000719</v>
      </c>
      <c r="B3224" t="s">
        <v>4936</v>
      </c>
      <c r="C3224" t="s">
        <v>4936</v>
      </c>
      <c r="D3224" t="s">
        <v>4936</v>
      </c>
      <c r="E3224" t="s">
        <v>4936</v>
      </c>
    </row>
    <row r="3225" spans="1:5" x14ac:dyDescent="0.25">
      <c r="A3225">
        <v>47000720</v>
      </c>
      <c r="B3225" t="s">
        <v>4937</v>
      </c>
      <c r="C3225" t="s">
        <v>4937</v>
      </c>
      <c r="D3225" t="s">
        <v>4937</v>
      </c>
      <c r="E3225" t="s">
        <v>4937</v>
      </c>
    </row>
    <row r="3226" spans="1:5" x14ac:dyDescent="0.25">
      <c r="A3226">
        <v>47000721</v>
      </c>
      <c r="B3226" t="s">
        <v>4938</v>
      </c>
      <c r="C3226" t="s">
        <v>4938</v>
      </c>
      <c r="D3226" t="s">
        <v>4938</v>
      </c>
      <c r="E3226" t="s">
        <v>4938</v>
      </c>
    </row>
    <row r="3227" spans="1:5" x14ac:dyDescent="0.25">
      <c r="A3227">
        <v>47000722</v>
      </c>
      <c r="B3227" t="s">
        <v>4939</v>
      </c>
      <c r="C3227" t="s">
        <v>4939</v>
      </c>
      <c r="D3227" t="s">
        <v>4939</v>
      </c>
      <c r="E3227" t="s">
        <v>4939</v>
      </c>
    </row>
    <row r="3228" spans="1:5" x14ac:dyDescent="0.25">
      <c r="A3228">
        <v>47000723</v>
      </c>
      <c r="B3228" t="s">
        <v>4940</v>
      </c>
      <c r="C3228" t="s">
        <v>4940</v>
      </c>
      <c r="D3228" t="s">
        <v>4940</v>
      </c>
      <c r="E3228" t="s">
        <v>4940</v>
      </c>
    </row>
    <row r="3229" spans="1:5" x14ac:dyDescent="0.25">
      <c r="A3229">
        <v>47000724</v>
      </c>
      <c r="B3229" t="s">
        <v>4938</v>
      </c>
      <c r="C3229" t="s">
        <v>4938</v>
      </c>
      <c r="D3229" t="s">
        <v>4938</v>
      </c>
      <c r="E3229" t="s">
        <v>4938</v>
      </c>
    </row>
    <row r="3230" spans="1:5" x14ac:dyDescent="0.25">
      <c r="A3230">
        <v>47000725</v>
      </c>
      <c r="B3230" t="s">
        <v>4941</v>
      </c>
      <c r="C3230" t="s">
        <v>4941</v>
      </c>
      <c r="D3230" t="s">
        <v>4941</v>
      </c>
      <c r="E3230" t="s">
        <v>4941</v>
      </c>
    </row>
    <row r="3231" spans="1:5" x14ac:dyDescent="0.25">
      <c r="A3231">
        <v>47000726</v>
      </c>
      <c r="B3231" t="s">
        <v>4942</v>
      </c>
      <c r="C3231" t="s">
        <v>4942</v>
      </c>
      <c r="D3231" t="s">
        <v>4942</v>
      </c>
      <c r="E3231" t="s">
        <v>4942</v>
      </c>
    </row>
    <row r="3232" spans="1:5" x14ac:dyDescent="0.25">
      <c r="A3232">
        <v>47000727</v>
      </c>
      <c r="B3232" t="s">
        <v>4943</v>
      </c>
      <c r="C3232" t="s">
        <v>4943</v>
      </c>
      <c r="D3232" t="s">
        <v>4943</v>
      </c>
      <c r="E3232" t="s">
        <v>4943</v>
      </c>
    </row>
    <row r="3233" spans="1:5" x14ac:dyDescent="0.25">
      <c r="A3233">
        <v>47000728</v>
      </c>
      <c r="B3233" t="s">
        <v>4944</v>
      </c>
      <c r="C3233" t="s">
        <v>4944</v>
      </c>
      <c r="D3233" t="s">
        <v>4944</v>
      </c>
      <c r="E3233" t="s">
        <v>4944</v>
      </c>
    </row>
    <row r="3234" spans="1:5" x14ac:dyDescent="0.25">
      <c r="A3234">
        <v>47000729</v>
      </c>
      <c r="B3234" t="s">
        <v>4945</v>
      </c>
      <c r="C3234" t="s">
        <v>4945</v>
      </c>
      <c r="D3234" t="s">
        <v>4945</v>
      </c>
      <c r="E3234" t="s">
        <v>4945</v>
      </c>
    </row>
    <row r="3235" spans="1:5" x14ac:dyDescent="0.25">
      <c r="A3235">
        <v>47000732</v>
      </c>
      <c r="B3235" t="s">
        <v>4946</v>
      </c>
      <c r="C3235" t="s">
        <v>4946</v>
      </c>
      <c r="D3235" t="s">
        <v>4946</v>
      </c>
      <c r="E3235" t="s">
        <v>4946</v>
      </c>
    </row>
    <row r="3236" spans="1:5" x14ac:dyDescent="0.25">
      <c r="A3236">
        <v>47000733</v>
      </c>
      <c r="B3236" t="s">
        <v>4947</v>
      </c>
      <c r="C3236" t="s">
        <v>4947</v>
      </c>
      <c r="D3236" t="s">
        <v>4947</v>
      </c>
      <c r="E3236" t="s">
        <v>4947</v>
      </c>
    </row>
    <row r="3237" spans="1:5" x14ac:dyDescent="0.25">
      <c r="A3237">
        <v>47000734</v>
      </c>
      <c r="B3237" t="s">
        <v>4947</v>
      </c>
      <c r="C3237" t="s">
        <v>4947</v>
      </c>
      <c r="D3237" t="s">
        <v>4947</v>
      </c>
      <c r="E3237" t="s">
        <v>4947</v>
      </c>
    </row>
    <row r="3238" spans="1:5" x14ac:dyDescent="0.25">
      <c r="A3238">
        <v>47000735</v>
      </c>
      <c r="B3238" t="s">
        <v>4948</v>
      </c>
      <c r="C3238" t="s">
        <v>4948</v>
      </c>
      <c r="D3238" t="s">
        <v>4948</v>
      </c>
      <c r="E3238" t="s">
        <v>4948</v>
      </c>
    </row>
    <row r="3239" spans="1:5" x14ac:dyDescent="0.25">
      <c r="A3239">
        <v>47000736</v>
      </c>
      <c r="B3239" t="s">
        <v>4949</v>
      </c>
      <c r="C3239" t="s">
        <v>4949</v>
      </c>
      <c r="D3239" t="s">
        <v>4949</v>
      </c>
      <c r="E3239" t="s">
        <v>4949</v>
      </c>
    </row>
    <row r="3240" spans="1:5" x14ac:dyDescent="0.25">
      <c r="A3240">
        <v>47000737</v>
      </c>
      <c r="B3240" t="s">
        <v>4950</v>
      </c>
      <c r="C3240" t="s">
        <v>4950</v>
      </c>
      <c r="D3240" t="s">
        <v>4950</v>
      </c>
      <c r="E3240" t="s">
        <v>4950</v>
      </c>
    </row>
    <row r="3241" spans="1:5" x14ac:dyDescent="0.25">
      <c r="A3241">
        <v>47000738</v>
      </c>
      <c r="B3241" t="s">
        <v>4951</v>
      </c>
      <c r="C3241" t="s">
        <v>4951</v>
      </c>
      <c r="D3241" t="s">
        <v>4951</v>
      </c>
      <c r="E3241" t="s">
        <v>4951</v>
      </c>
    </row>
    <row r="3242" spans="1:5" x14ac:dyDescent="0.25">
      <c r="A3242">
        <v>47000739</v>
      </c>
      <c r="B3242" t="s">
        <v>4952</v>
      </c>
      <c r="C3242" t="s">
        <v>4952</v>
      </c>
      <c r="D3242" t="s">
        <v>4952</v>
      </c>
      <c r="E3242" t="s">
        <v>4952</v>
      </c>
    </row>
    <row r="3243" spans="1:5" x14ac:dyDescent="0.25">
      <c r="A3243">
        <v>47000740</v>
      </c>
      <c r="B3243" t="s">
        <v>4953</v>
      </c>
      <c r="C3243" t="s">
        <v>4953</v>
      </c>
      <c r="D3243" t="s">
        <v>4953</v>
      </c>
      <c r="E3243" t="s">
        <v>4953</v>
      </c>
    </row>
    <row r="3244" spans="1:5" x14ac:dyDescent="0.25">
      <c r="A3244">
        <v>47000741</v>
      </c>
      <c r="B3244" t="s">
        <v>4954</v>
      </c>
      <c r="C3244" t="s">
        <v>4954</v>
      </c>
      <c r="D3244" t="s">
        <v>4954</v>
      </c>
      <c r="E3244" t="s">
        <v>4954</v>
      </c>
    </row>
    <row r="3245" spans="1:5" x14ac:dyDescent="0.25">
      <c r="A3245">
        <v>47000742</v>
      </c>
      <c r="B3245" t="s">
        <v>4955</v>
      </c>
      <c r="C3245" t="s">
        <v>4955</v>
      </c>
      <c r="D3245" t="s">
        <v>4955</v>
      </c>
      <c r="E3245" t="s">
        <v>4955</v>
      </c>
    </row>
    <row r="3246" spans="1:5" x14ac:dyDescent="0.25">
      <c r="A3246">
        <v>47000743</v>
      </c>
      <c r="B3246" t="s">
        <v>4956</v>
      </c>
      <c r="C3246" t="s">
        <v>4956</v>
      </c>
      <c r="D3246" t="s">
        <v>4956</v>
      </c>
      <c r="E3246" t="s">
        <v>4956</v>
      </c>
    </row>
    <row r="3247" spans="1:5" x14ac:dyDescent="0.25">
      <c r="A3247">
        <v>47000744</v>
      </c>
      <c r="B3247" t="s">
        <v>4957</v>
      </c>
      <c r="C3247" t="s">
        <v>4957</v>
      </c>
      <c r="D3247" t="s">
        <v>4957</v>
      </c>
      <c r="E3247" t="s">
        <v>4957</v>
      </c>
    </row>
    <row r="3248" spans="1:5" x14ac:dyDescent="0.25">
      <c r="A3248">
        <v>47000745</v>
      </c>
      <c r="B3248" t="s">
        <v>15494</v>
      </c>
      <c r="C3248" t="s">
        <v>15495</v>
      </c>
      <c r="D3248" t="s">
        <v>15495</v>
      </c>
      <c r="E3248" t="s">
        <v>15494</v>
      </c>
    </row>
    <row r="3249" spans="1:5" x14ac:dyDescent="0.25">
      <c r="A3249">
        <v>47000746</v>
      </c>
      <c r="B3249" t="s">
        <v>4958</v>
      </c>
      <c r="C3249" t="s">
        <v>4958</v>
      </c>
      <c r="D3249" t="s">
        <v>4958</v>
      </c>
      <c r="E3249" t="s">
        <v>4958</v>
      </c>
    </row>
    <row r="3250" spans="1:5" x14ac:dyDescent="0.25">
      <c r="A3250">
        <v>47000747</v>
      </c>
      <c r="B3250" t="s">
        <v>4959</v>
      </c>
      <c r="C3250" t="s">
        <v>4959</v>
      </c>
      <c r="D3250" t="s">
        <v>4959</v>
      </c>
      <c r="E3250" t="s">
        <v>4959</v>
      </c>
    </row>
    <row r="3251" spans="1:5" x14ac:dyDescent="0.25">
      <c r="A3251">
        <v>47000748</v>
      </c>
      <c r="B3251" t="s">
        <v>4960</v>
      </c>
      <c r="C3251" t="s">
        <v>4960</v>
      </c>
      <c r="D3251" t="s">
        <v>4960</v>
      </c>
      <c r="E3251" t="s">
        <v>4960</v>
      </c>
    </row>
    <row r="3252" spans="1:5" x14ac:dyDescent="0.25">
      <c r="A3252">
        <v>47000749</v>
      </c>
      <c r="B3252" t="s">
        <v>4961</v>
      </c>
      <c r="C3252" t="s">
        <v>4961</v>
      </c>
      <c r="D3252" t="s">
        <v>4961</v>
      </c>
      <c r="E3252" t="s">
        <v>4961</v>
      </c>
    </row>
    <row r="3253" spans="1:5" x14ac:dyDescent="0.25">
      <c r="A3253">
        <v>47000750</v>
      </c>
      <c r="B3253" t="s">
        <v>4962</v>
      </c>
      <c r="C3253" t="s">
        <v>4962</v>
      </c>
      <c r="D3253" t="s">
        <v>4962</v>
      </c>
      <c r="E3253" t="s">
        <v>4962</v>
      </c>
    </row>
    <row r="3254" spans="1:5" x14ac:dyDescent="0.25">
      <c r="A3254">
        <v>47000751</v>
      </c>
      <c r="B3254" t="s">
        <v>4963</v>
      </c>
      <c r="C3254" t="s">
        <v>4963</v>
      </c>
      <c r="D3254" t="s">
        <v>4963</v>
      </c>
      <c r="E3254" t="s">
        <v>4963</v>
      </c>
    </row>
    <row r="3255" spans="1:5" x14ac:dyDescent="0.25">
      <c r="A3255">
        <v>47000752</v>
      </c>
      <c r="B3255" t="s">
        <v>4964</v>
      </c>
      <c r="C3255" t="s">
        <v>4964</v>
      </c>
      <c r="D3255" t="s">
        <v>4964</v>
      </c>
      <c r="E3255" t="s">
        <v>4964</v>
      </c>
    </row>
    <row r="3256" spans="1:5" x14ac:dyDescent="0.25">
      <c r="A3256">
        <v>47000753</v>
      </c>
      <c r="B3256" t="s">
        <v>4965</v>
      </c>
      <c r="C3256" t="s">
        <v>4965</v>
      </c>
      <c r="D3256" t="s">
        <v>4965</v>
      </c>
      <c r="E3256" t="s">
        <v>4965</v>
      </c>
    </row>
    <row r="3257" spans="1:5" x14ac:dyDescent="0.25">
      <c r="A3257">
        <v>47000754</v>
      </c>
      <c r="B3257" t="s">
        <v>4966</v>
      </c>
      <c r="C3257" t="s">
        <v>4966</v>
      </c>
      <c r="D3257" t="s">
        <v>4966</v>
      </c>
      <c r="E3257" t="s">
        <v>4966</v>
      </c>
    </row>
    <row r="3258" spans="1:5" x14ac:dyDescent="0.25">
      <c r="A3258">
        <v>47000755</v>
      </c>
      <c r="B3258" t="s">
        <v>4967</v>
      </c>
      <c r="C3258" t="s">
        <v>4967</v>
      </c>
      <c r="D3258" t="s">
        <v>4967</v>
      </c>
      <c r="E3258" t="s">
        <v>4967</v>
      </c>
    </row>
    <row r="3259" spans="1:5" x14ac:dyDescent="0.25">
      <c r="A3259">
        <v>47000756</v>
      </c>
      <c r="B3259" t="s">
        <v>4968</v>
      </c>
      <c r="C3259" t="s">
        <v>4968</v>
      </c>
      <c r="D3259" t="s">
        <v>4968</v>
      </c>
      <c r="E3259" t="s">
        <v>4968</v>
      </c>
    </row>
    <row r="3260" spans="1:5" x14ac:dyDescent="0.25">
      <c r="A3260">
        <v>47000757</v>
      </c>
      <c r="B3260" t="s">
        <v>4969</v>
      </c>
      <c r="C3260" t="s">
        <v>4969</v>
      </c>
      <c r="D3260" t="s">
        <v>4969</v>
      </c>
      <c r="E3260" t="s">
        <v>4969</v>
      </c>
    </row>
    <row r="3261" spans="1:5" x14ac:dyDescent="0.25">
      <c r="A3261">
        <v>47000758</v>
      </c>
      <c r="B3261" t="s">
        <v>4969</v>
      </c>
      <c r="C3261" t="s">
        <v>4969</v>
      </c>
      <c r="D3261" t="s">
        <v>4969</v>
      </c>
      <c r="E3261" t="s">
        <v>4969</v>
      </c>
    </row>
    <row r="3262" spans="1:5" x14ac:dyDescent="0.25">
      <c r="A3262">
        <v>47000759</v>
      </c>
      <c r="B3262" t="s">
        <v>4970</v>
      </c>
      <c r="C3262" t="s">
        <v>4970</v>
      </c>
      <c r="D3262" t="s">
        <v>4970</v>
      </c>
      <c r="E3262" t="s">
        <v>4970</v>
      </c>
    </row>
    <row r="3263" spans="1:5" x14ac:dyDescent="0.25">
      <c r="A3263">
        <v>47000760</v>
      </c>
      <c r="B3263" t="s">
        <v>4971</v>
      </c>
      <c r="C3263" t="s">
        <v>4971</v>
      </c>
      <c r="D3263" t="s">
        <v>4971</v>
      </c>
      <c r="E3263" t="s">
        <v>4971</v>
      </c>
    </row>
    <row r="3264" spans="1:5" x14ac:dyDescent="0.25">
      <c r="A3264">
        <v>47000763</v>
      </c>
      <c r="B3264" t="s">
        <v>4972</v>
      </c>
      <c r="C3264" t="s">
        <v>4972</v>
      </c>
      <c r="D3264" t="s">
        <v>4972</v>
      </c>
      <c r="E3264" t="s">
        <v>4972</v>
      </c>
    </row>
    <row r="3265" spans="1:5" x14ac:dyDescent="0.25">
      <c r="A3265">
        <v>47000764</v>
      </c>
      <c r="B3265" t="s">
        <v>4973</v>
      </c>
      <c r="C3265" t="s">
        <v>4973</v>
      </c>
      <c r="D3265" t="s">
        <v>4973</v>
      </c>
      <c r="E3265" t="s">
        <v>4973</v>
      </c>
    </row>
    <row r="3266" spans="1:5" x14ac:dyDescent="0.25">
      <c r="A3266">
        <v>47000765</v>
      </c>
      <c r="B3266" t="s">
        <v>4974</v>
      </c>
      <c r="C3266" t="s">
        <v>4974</v>
      </c>
      <c r="D3266" t="s">
        <v>4974</v>
      </c>
      <c r="E3266" t="s">
        <v>4974</v>
      </c>
    </row>
    <row r="3267" spans="1:5" x14ac:dyDescent="0.25">
      <c r="A3267">
        <v>47000766</v>
      </c>
      <c r="B3267" t="s">
        <v>4975</v>
      </c>
      <c r="C3267" t="s">
        <v>4975</v>
      </c>
      <c r="D3267" t="s">
        <v>4975</v>
      </c>
      <c r="E3267" t="s">
        <v>4975</v>
      </c>
    </row>
    <row r="3268" spans="1:5" x14ac:dyDescent="0.25">
      <c r="A3268">
        <v>47000767</v>
      </c>
      <c r="B3268" t="s">
        <v>4976</v>
      </c>
      <c r="C3268" t="s">
        <v>4976</v>
      </c>
      <c r="D3268" t="s">
        <v>4976</v>
      </c>
      <c r="E3268" t="s">
        <v>4976</v>
      </c>
    </row>
    <row r="3269" spans="1:5" x14ac:dyDescent="0.25">
      <c r="A3269">
        <v>47000768</v>
      </c>
      <c r="B3269" t="s">
        <v>4977</v>
      </c>
      <c r="C3269" t="s">
        <v>4977</v>
      </c>
      <c r="D3269" t="s">
        <v>4977</v>
      </c>
      <c r="E3269" t="s">
        <v>4977</v>
      </c>
    </row>
    <row r="3270" spans="1:5" x14ac:dyDescent="0.25">
      <c r="A3270">
        <v>47000769</v>
      </c>
      <c r="B3270" t="s">
        <v>4978</v>
      </c>
      <c r="C3270" t="s">
        <v>4978</v>
      </c>
      <c r="D3270" t="s">
        <v>4978</v>
      </c>
      <c r="E3270" t="s">
        <v>4978</v>
      </c>
    </row>
    <row r="3271" spans="1:5" x14ac:dyDescent="0.25">
      <c r="A3271">
        <v>47000770</v>
      </c>
      <c r="B3271" t="s">
        <v>4979</v>
      </c>
      <c r="C3271" t="s">
        <v>4979</v>
      </c>
      <c r="D3271" t="s">
        <v>4979</v>
      </c>
      <c r="E3271" t="s">
        <v>4979</v>
      </c>
    </row>
    <row r="3272" spans="1:5" x14ac:dyDescent="0.25">
      <c r="A3272">
        <v>47000771</v>
      </c>
      <c r="B3272" t="s">
        <v>4980</v>
      </c>
      <c r="C3272" t="s">
        <v>4980</v>
      </c>
      <c r="D3272" t="s">
        <v>4980</v>
      </c>
      <c r="E3272" t="s">
        <v>4980</v>
      </c>
    </row>
    <row r="3273" spans="1:5" x14ac:dyDescent="0.25">
      <c r="A3273">
        <v>47000772</v>
      </c>
      <c r="B3273" t="s">
        <v>4981</v>
      </c>
      <c r="C3273" t="s">
        <v>4981</v>
      </c>
      <c r="D3273" t="s">
        <v>4981</v>
      </c>
      <c r="E3273" t="s">
        <v>4981</v>
      </c>
    </row>
    <row r="3274" spans="1:5" x14ac:dyDescent="0.25">
      <c r="A3274">
        <v>47000773</v>
      </c>
      <c r="B3274" t="s">
        <v>4982</v>
      </c>
      <c r="C3274" t="s">
        <v>4982</v>
      </c>
      <c r="D3274" t="s">
        <v>4982</v>
      </c>
      <c r="E3274" t="s">
        <v>4982</v>
      </c>
    </row>
    <row r="3275" spans="1:5" x14ac:dyDescent="0.25">
      <c r="A3275">
        <v>47000774</v>
      </c>
      <c r="B3275" t="s">
        <v>4983</v>
      </c>
      <c r="C3275" t="s">
        <v>4983</v>
      </c>
      <c r="D3275" t="s">
        <v>4983</v>
      </c>
      <c r="E3275" t="s">
        <v>4983</v>
      </c>
    </row>
    <row r="3276" spans="1:5" x14ac:dyDescent="0.25">
      <c r="A3276">
        <v>47000775</v>
      </c>
      <c r="B3276" t="s">
        <v>4984</v>
      </c>
      <c r="C3276" t="s">
        <v>4984</v>
      </c>
      <c r="D3276" t="s">
        <v>4984</v>
      </c>
      <c r="E3276" t="s">
        <v>4984</v>
      </c>
    </row>
    <row r="3277" spans="1:5" x14ac:dyDescent="0.25">
      <c r="A3277">
        <v>47000776</v>
      </c>
      <c r="B3277" t="s">
        <v>4985</v>
      </c>
      <c r="C3277" t="s">
        <v>4985</v>
      </c>
      <c r="D3277" t="s">
        <v>4985</v>
      </c>
      <c r="E3277" t="s">
        <v>4985</v>
      </c>
    </row>
    <row r="3278" spans="1:5" x14ac:dyDescent="0.25">
      <c r="A3278">
        <v>47000777</v>
      </c>
      <c r="B3278" t="s">
        <v>4986</v>
      </c>
      <c r="C3278" t="s">
        <v>4986</v>
      </c>
      <c r="D3278" t="s">
        <v>4986</v>
      </c>
      <c r="E3278" t="s">
        <v>4986</v>
      </c>
    </row>
    <row r="3279" spans="1:5" x14ac:dyDescent="0.25">
      <c r="A3279">
        <v>47000778</v>
      </c>
      <c r="B3279" t="s">
        <v>4987</v>
      </c>
      <c r="C3279" t="s">
        <v>4987</v>
      </c>
      <c r="D3279" t="s">
        <v>4987</v>
      </c>
      <c r="E3279" t="s">
        <v>4987</v>
      </c>
    </row>
    <row r="3280" spans="1:5" x14ac:dyDescent="0.25">
      <c r="A3280">
        <v>47000779</v>
      </c>
      <c r="B3280" t="s">
        <v>4988</v>
      </c>
      <c r="C3280" t="s">
        <v>4988</v>
      </c>
      <c r="D3280" t="s">
        <v>4988</v>
      </c>
      <c r="E3280" t="s">
        <v>4988</v>
      </c>
    </row>
    <row r="3281" spans="1:5" x14ac:dyDescent="0.25">
      <c r="A3281">
        <v>47000780</v>
      </c>
      <c r="B3281" t="s">
        <v>4989</v>
      </c>
      <c r="C3281" t="s">
        <v>4989</v>
      </c>
      <c r="D3281" t="s">
        <v>4989</v>
      </c>
      <c r="E3281" t="s">
        <v>4989</v>
      </c>
    </row>
    <row r="3282" spans="1:5" x14ac:dyDescent="0.25">
      <c r="A3282">
        <v>47000781</v>
      </c>
      <c r="B3282" t="s">
        <v>4990</v>
      </c>
      <c r="C3282" t="s">
        <v>4990</v>
      </c>
      <c r="D3282" t="s">
        <v>4990</v>
      </c>
      <c r="E3282" t="s">
        <v>4990</v>
      </c>
    </row>
    <row r="3283" spans="1:5" x14ac:dyDescent="0.25">
      <c r="A3283">
        <v>47000782</v>
      </c>
      <c r="B3283" t="s">
        <v>4991</v>
      </c>
      <c r="C3283" t="s">
        <v>4991</v>
      </c>
      <c r="D3283" t="s">
        <v>4991</v>
      </c>
      <c r="E3283" t="s">
        <v>4991</v>
      </c>
    </row>
    <row r="3284" spans="1:5" x14ac:dyDescent="0.25">
      <c r="A3284">
        <v>47000783</v>
      </c>
      <c r="B3284" t="s">
        <v>4992</v>
      </c>
      <c r="C3284" t="s">
        <v>4992</v>
      </c>
      <c r="D3284" t="s">
        <v>4992</v>
      </c>
      <c r="E3284" t="s">
        <v>4992</v>
      </c>
    </row>
    <row r="3285" spans="1:5" x14ac:dyDescent="0.25">
      <c r="A3285">
        <v>47000784</v>
      </c>
      <c r="B3285" t="s">
        <v>4993</v>
      </c>
      <c r="C3285" t="s">
        <v>4993</v>
      </c>
      <c r="D3285" t="s">
        <v>4993</v>
      </c>
      <c r="E3285" t="s">
        <v>4993</v>
      </c>
    </row>
    <row r="3286" spans="1:5" x14ac:dyDescent="0.25">
      <c r="A3286">
        <v>47000785</v>
      </c>
      <c r="B3286" t="s">
        <v>4994</v>
      </c>
      <c r="C3286" t="s">
        <v>4994</v>
      </c>
      <c r="D3286" t="s">
        <v>4994</v>
      </c>
      <c r="E3286" t="s">
        <v>4994</v>
      </c>
    </row>
    <row r="3287" spans="1:5" x14ac:dyDescent="0.25">
      <c r="A3287">
        <v>47000786</v>
      </c>
      <c r="B3287" t="s">
        <v>4995</v>
      </c>
      <c r="C3287" t="s">
        <v>4995</v>
      </c>
      <c r="D3287" t="s">
        <v>4995</v>
      </c>
      <c r="E3287" t="s">
        <v>4995</v>
      </c>
    </row>
    <row r="3288" spans="1:5" x14ac:dyDescent="0.25">
      <c r="A3288">
        <v>47000787</v>
      </c>
      <c r="B3288" t="s">
        <v>4996</v>
      </c>
      <c r="C3288" t="s">
        <v>4996</v>
      </c>
      <c r="D3288" t="s">
        <v>4996</v>
      </c>
      <c r="E3288" t="s">
        <v>4996</v>
      </c>
    </row>
    <row r="3289" spans="1:5" x14ac:dyDescent="0.25">
      <c r="A3289">
        <v>47000788</v>
      </c>
      <c r="B3289" t="s">
        <v>4997</v>
      </c>
      <c r="C3289" t="s">
        <v>4997</v>
      </c>
      <c r="D3289" t="s">
        <v>4997</v>
      </c>
      <c r="E3289" t="s">
        <v>4997</v>
      </c>
    </row>
    <row r="3290" spans="1:5" x14ac:dyDescent="0.25">
      <c r="A3290">
        <v>47000789</v>
      </c>
      <c r="B3290" t="s">
        <v>4998</v>
      </c>
      <c r="C3290" t="s">
        <v>4998</v>
      </c>
      <c r="D3290" t="s">
        <v>4998</v>
      </c>
      <c r="E3290" t="s">
        <v>4998</v>
      </c>
    </row>
    <row r="3291" spans="1:5" x14ac:dyDescent="0.25">
      <c r="A3291">
        <v>47000790</v>
      </c>
      <c r="B3291" t="s">
        <v>4999</v>
      </c>
      <c r="C3291" t="s">
        <v>4999</v>
      </c>
      <c r="D3291" t="s">
        <v>4999</v>
      </c>
      <c r="E3291" t="s">
        <v>4999</v>
      </c>
    </row>
    <row r="3292" spans="1:5" x14ac:dyDescent="0.25">
      <c r="A3292">
        <v>47000791</v>
      </c>
      <c r="B3292" t="s">
        <v>5000</v>
      </c>
      <c r="C3292" t="s">
        <v>5000</v>
      </c>
      <c r="D3292" t="s">
        <v>5000</v>
      </c>
      <c r="E3292" t="s">
        <v>5000</v>
      </c>
    </row>
    <row r="3293" spans="1:5" x14ac:dyDescent="0.25">
      <c r="A3293">
        <v>47000792</v>
      </c>
      <c r="B3293" t="s">
        <v>5001</v>
      </c>
      <c r="C3293" t="s">
        <v>5001</v>
      </c>
      <c r="D3293" t="s">
        <v>5001</v>
      </c>
      <c r="E3293" t="s">
        <v>5001</v>
      </c>
    </row>
    <row r="3294" spans="1:5" x14ac:dyDescent="0.25">
      <c r="A3294">
        <v>47000793</v>
      </c>
      <c r="B3294" t="s">
        <v>5002</v>
      </c>
      <c r="C3294" t="s">
        <v>5002</v>
      </c>
      <c r="D3294" t="s">
        <v>5002</v>
      </c>
      <c r="E3294" t="s">
        <v>5002</v>
      </c>
    </row>
    <row r="3295" spans="1:5" x14ac:dyDescent="0.25">
      <c r="A3295">
        <v>47000794</v>
      </c>
      <c r="B3295" t="s">
        <v>5003</v>
      </c>
      <c r="C3295" t="s">
        <v>5003</v>
      </c>
      <c r="D3295" t="s">
        <v>5003</v>
      </c>
      <c r="E3295" t="s">
        <v>5003</v>
      </c>
    </row>
    <row r="3296" spans="1:5" x14ac:dyDescent="0.25">
      <c r="A3296">
        <v>47000795</v>
      </c>
      <c r="B3296" t="s">
        <v>5004</v>
      </c>
      <c r="C3296" t="s">
        <v>5004</v>
      </c>
      <c r="D3296" t="s">
        <v>5004</v>
      </c>
      <c r="E3296" t="s">
        <v>5004</v>
      </c>
    </row>
    <row r="3297" spans="1:5" x14ac:dyDescent="0.25">
      <c r="A3297">
        <v>47000796</v>
      </c>
      <c r="B3297" t="s">
        <v>5005</v>
      </c>
      <c r="C3297" t="s">
        <v>5005</v>
      </c>
      <c r="D3297" t="s">
        <v>5005</v>
      </c>
      <c r="E3297" t="s">
        <v>5005</v>
      </c>
    </row>
    <row r="3298" spans="1:5" x14ac:dyDescent="0.25">
      <c r="A3298">
        <v>47000800</v>
      </c>
      <c r="B3298" t="s">
        <v>5006</v>
      </c>
      <c r="C3298" t="s">
        <v>5006</v>
      </c>
      <c r="D3298" t="s">
        <v>5006</v>
      </c>
      <c r="E3298" t="s">
        <v>5006</v>
      </c>
    </row>
    <row r="3299" spans="1:5" x14ac:dyDescent="0.25">
      <c r="A3299">
        <v>47000801</v>
      </c>
      <c r="B3299" t="s">
        <v>5007</v>
      </c>
      <c r="C3299" t="s">
        <v>5007</v>
      </c>
      <c r="D3299" t="s">
        <v>5007</v>
      </c>
      <c r="E3299" t="s">
        <v>5007</v>
      </c>
    </row>
    <row r="3300" spans="1:5" x14ac:dyDescent="0.25">
      <c r="A3300">
        <v>47000806</v>
      </c>
      <c r="B3300" t="s">
        <v>5008</v>
      </c>
      <c r="C3300" t="s">
        <v>5008</v>
      </c>
      <c r="D3300" t="s">
        <v>5008</v>
      </c>
      <c r="E3300" t="s">
        <v>5008</v>
      </c>
    </row>
    <row r="3301" spans="1:5" x14ac:dyDescent="0.25">
      <c r="A3301">
        <v>47000807</v>
      </c>
      <c r="B3301" t="s">
        <v>5009</v>
      </c>
      <c r="C3301" t="s">
        <v>5009</v>
      </c>
      <c r="D3301" t="s">
        <v>5009</v>
      </c>
      <c r="E3301" t="s">
        <v>5009</v>
      </c>
    </row>
    <row r="3302" spans="1:5" x14ac:dyDescent="0.25">
      <c r="A3302">
        <v>47000808</v>
      </c>
      <c r="B3302" t="s">
        <v>5010</v>
      </c>
      <c r="C3302" t="s">
        <v>5010</v>
      </c>
      <c r="D3302" t="s">
        <v>5010</v>
      </c>
      <c r="E3302" t="s">
        <v>5010</v>
      </c>
    </row>
    <row r="3303" spans="1:5" x14ac:dyDescent="0.25">
      <c r="A3303">
        <v>47000810</v>
      </c>
      <c r="B3303" t="s">
        <v>5012</v>
      </c>
      <c r="C3303" t="s">
        <v>5011</v>
      </c>
      <c r="D3303" t="s">
        <v>5011</v>
      </c>
      <c r="E3303" t="s">
        <v>5012</v>
      </c>
    </row>
    <row r="3304" spans="1:5" x14ac:dyDescent="0.25">
      <c r="A3304">
        <v>47000811</v>
      </c>
      <c r="B3304" t="s">
        <v>5014</v>
      </c>
      <c r="C3304" t="s">
        <v>5013</v>
      </c>
      <c r="D3304" t="s">
        <v>5013</v>
      </c>
      <c r="E3304" t="s">
        <v>5014</v>
      </c>
    </row>
    <row r="3305" spans="1:5" x14ac:dyDescent="0.25">
      <c r="A3305">
        <v>47000812</v>
      </c>
      <c r="B3305" t="s">
        <v>5015</v>
      </c>
      <c r="C3305" t="s">
        <v>5015</v>
      </c>
      <c r="D3305" t="s">
        <v>5015</v>
      </c>
      <c r="E3305" t="s">
        <v>5015</v>
      </c>
    </row>
    <row r="3306" spans="1:5" x14ac:dyDescent="0.25">
      <c r="A3306">
        <v>47000813</v>
      </c>
      <c r="B3306" t="s">
        <v>5016</v>
      </c>
      <c r="C3306" t="s">
        <v>5016</v>
      </c>
      <c r="D3306" t="s">
        <v>5016</v>
      </c>
      <c r="E3306" t="s">
        <v>5016</v>
      </c>
    </row>
    <row r="3307" spans="1:5" x14ac:dyDescent="0.25">
      <c r="A3307">
        <v>47000814</v>
      </c>
      <c r="B3307" t="s">
        <v>5016</v>
      </c>
      <c r="C3307" t="s">
        <v>5016</v>
      </c>
      <c r="D3307" t="s">
        <v>5016</v>
      </c>
      <c r="E3307" t="s">
        <v>5016</v>
      </c>
    </row>
    <row r="3308" spans="1:5" x14ac:dyDescent="0.25">
      <c r="A3308">
        <v>47000815</v>
      </c>
      <c r="B3308" t="s">
        <v>5017</v>
      </c>
      <c r="C3308" t="s">
        <v>5017</v>
      </c>
      <c r="D3308" t="s">
        <v>5017</v>
      </c>
      <c r="E3308" t="s">
        <v>5017</v>
      </c>
    </row>
    <row r="3309" spans="1:5" x14ac:dyDescent="0.25">
      <c r="A3309">
        <v>47000817</v>
      </c>
      <c r="B3309" t="s">
        <v>5018</v>
      </c>
      <c r="C3309" t="s">
        <v>5018</v>
      </c>
      <c r="D3309" t="s">
        <v>5018</v>
      </c>
      <c r="E3309" t="s">
        <v>5018</v>
      </c>
    </row>
    <row r="3310" spans="1:5" x14ac:dyDescent="0.25">
      <c r="A3310">
        <v>47000818</v>
      </c>
      <c r="B3310" t="s">
        <v>5019</v>
      </c>
      <c r="C3310" t="s">
        <v>5019</v>
      </c>
      <c r="D3310" t="s">
        <v>5019</v>
      </c>
      <c r="E3310" t="s">
        <v>5019</v>
      </c>
    </row>
    <row r="3311" spans="1:5" x14ac:dyDescent="0.25">
      <c r="A3311">
        <v>47000819</v>
      </c>
      <c r="B3311" t="s">
        <v>5020</v>
      </c>
      <c r="C3311" t="s">
        <v>5020</v>
      </c>
      <c r="D3311" t="s">
        <v>5020</v>
      </c>
      <c r="E3311" t="s">
        <v>5020</v>
      </c>
    </row>
    <row r="3312" spans="1:5" x14ac:dyDescent="0.25">
      <c r="A3312">
        <v>47000820</v>
      </c>
      <c r="B3312" t="s">
        <v>5020</v>
      </c>
      <c r="C3312" t="s">
        <v>5020</v>
      </c>
      <c r="D3312" t="s">
        <v>5020</v>
      </c>
      <c r="E3312" t="s">
        <v>5020</v>
      </c>
    </row>
    <row r="3313" spans="1:5" x14ac:dyDescent="0.25">
      <c r="A3313">
        <v>47000821</v>
      </c>
      <c r="B3313" t="s">
        <v>5021</v>
      </c>
      <c r="C3313" t="s">
        <v>5021</v>
      </c>
      <c r="D3313" t="s">
        <v>5021</v>
      </c>
      <c r="E3313" t="s">
        <v>5021</v>
      </c>
    </row>
    <row r="3314" spans="1:5" x14ac:dyDescent="0.25">
      <c r="A3314">
        <v>47000822</v>
      </c>
      <c r="B3314" t="s">
        <v>5017</v>
      </c>
      <c r="C3314" t="s">
        <v>5017</v>
      </c>
      <c r="D3314" t="s">
        <v>5017</v>
      </c>
      <c r="E3314" t="s">
        <v>5017</v>
      </c>
    </row>
    <row r="3315" spans="1:5" x14ac:dyDescent="0.25">
      <c r="A3315">
        <v>47000823</v>
      </c>
      <c r="B3315" t="s">
        <v>5023</v>
      </c>
      <c r="C3315" t="s">
        <v>5022</v>
      </c>
      <c r="D3315" t="s">
        <v>5022</v>
      </c>
      <c r="E3315" t="s">
        <v>5023</v>
      </c>
    </row>
    <row r="3316" spans="1:5" x14ac:dyDescent="0.25">
      <c r="A3316">
        <v>47000824</v>
      </c>
      <c r="B3316" t="s">
        <v>5025</v>
      </c>
      <c r="C3316" t="s">
        <v>5024</v>
      </c>
      <c r="D3316" t="s">
        <v>5024</v>
      </c>
      <c r="E3316" t="s">
        <v>5025</v>
      </c>
    </row>
    <row r="3317" spans="1:5" x14ac:dyDescent="0.25">
      <c r="A3317">
        <v>47000825</v>
      </c>
      <c r="B3317" t="s">
        <v>5027</v>
      </c>
      <c r="C3317" t="s">
        <v>5026</v>
      </c>
      <c r="D3317" t="s">
        <v>5026</v>
      </c>
      <c r="E3317" t="s">
        <v>5027</v>
      </c>
    </row>
    <row r="3318" spans="1:5" x14ac:dyDescent="0.25">
      <c r="A3318">
        <v>47000826</v>
      </c>
      <c r="B3318" t="s">
        <v>5017</v>
      </c>
      <c r="C3318" t="s">
        <v>5017</v>
      </c>
      <c r="D3318" t="s">
        <v>5017</v>
      </c>
      <c r="E3318" t="s">
        <v>5017</v>
      </c>
    </row>
    <row r="3319" spans="1:5" x14ac:dyDescent="0.25">
      <c r="A3319">
        <v>47000827</v>
      </c>
      <c r="B3319" t="s">
        <v>5020</v>
      </c>
      <c r="C3319" t="s">
        <v>5020</v>
      </c>
      <c r="D3319" t="s">
        <v>5020</v>
      </c>
      <c r="E3319" t="s">
        <v>5020</v>
      </c>
    </row>
    <row r="3320" spans="1:5" x14ac:dyDescent="0.25">
      <c r="A3320">
        <v>47000828</v>
      </c>
      <c r="B3320" t="s">
        <v>5015</v>
      </c>
      <c r="C3320" t="s">
        <v>5015</v>
      </c>
      <c r="D3320" t="s">
        <v>5015</v>
      </c>
      <c r="E3320" t="s">
        <v>5015</v>
      </c>
    </row>
    <row r="3321" spans="1:5" x14ac:dyDescent="0.25">
      <c r="A3321">
        <v>47000829</v>
      </c>
      <c r="B3321" t="s">
        <v>5028</v>
      </c>
      <c r="C3321" t="s">
        <v>5028</v>
      </c>
      <c r="D3321" t="s">
        <v>5028</v>
      </c>
      <c r="E3321" t="s">
        <v>5028</v>
      </c>
    </row>
    <row r="3322" spans="1:5" x14ac:dyDescent="0.25">
      <c r="A3322">
        <v>47000830</v>
      </c>
      <c r="B3322" t="s">
        <v>5030</v>
      </c>
      <c r="C3322" t="s">
        <v>5029</v>
      </c>
      <c r="D3322" t="s">
        <v>5029</v>
      </c>
      <c r="E3322" t="s">
        <v>5030</v>
      </c>
    </row>
    <row r="3323" spans="1:5" x14ac:dyDescent="0.25">
      <c r="A3323">
        <v>47000831</v>
      </c>
      <c r="B3323" t="s">
        <v>5031</v>
      </c>
      <c r="C3323" t="s">
        <v>5016</v>
      </c>
      <c r="D3323" t="s">
        <v>5016</v>
      </c>
      <c r="E3323" t="s">
        <v>5031</v>
      </c>
    </row>
    <row r="3324" spans="1:5" x14ac:dyDescent="0.25">
      <c r="A3324">
        <v>47000835</v>
      </c>
      <c r="B3324" t="s">
        <v>5032</v>
      </c>
      <c r="C3324" t="s">
        <v>5032</v>
      </c>
      <c r="D3324" t="s">
        <v>5032</v>
      </c>
      <c r="E3324" t="s">
        <v>5032</v>
      </c>
    </row>
    <row r="3325" spans="1:5" x14ac:dyDescent="0.25">
      <c r="A3325">
        <v>47000836</v>
      </c>
      <c r="B3325" t="s">
        <v>5033</v>
      </c>
      <c r="C3325" t="s">
        <v>5033</v>
      </c>
      <c r="D3325" t="s">
        <v>5033</v>
      </c>
      <c r="E3325" t="s">
        <v>5033</v>
      </c>
    </row>
    <row r="3326" spans="1:5" x14ac:dyDescent="0.25">
      <c r="A3326">
        <v>47000837</v>
      </c>
      <c r="B3326" t="s">
        <v>5034</v>
      </c>
      <c r="C3326" t="s">
        <v>5034</v>
      </c>
      <c r="D3326" t="s">
        <v>5034</v>
      </c>
      <c r="E3326" t="s">
        <v>5034</v>
      </c>
    </row>
    <row r="3327" spans="1:5" x14ac:dyDescent="0.25">
      <c r="A3327">
        <v>47000838</v>
      </c>
      <c r="B3327" t="s">
        <v>5036</v>
      </c>
      <c r="C3327" t="s">
        <v>5035</v>
      </c>
      <c r="D3327" t="s">
        <v>5035</v>
      </c>
      <c r="E3327" t="s">
        <v>5036</v>
      </c>
    </row>
    <row r="3328" spans="1:5" x14ac:dyDescent="0.25">
      <c r="A3328">
        <v>47000839</v>
      </c>
      <c r="B3328" t="s">
        <v>5038</v>
      </c>
      <c r="C3328" t="s">
        <v>5037</v>
      </c>
      <c r="D3328" t="s">
        <v>5037</v>
      </c>
      <c r="E3328" t="s">
        <v>5038</v>
      </c>
    </row>
    <row r="3329" spans="1:5" x14ac:dyDescent="0.25">
      <c r="A3329">
        <v>47000840</v>
      </c>
      <c r="B3329" t="s">
        <v>5039</v>
      </c>
      <c r="C3329" t="s">
        <v>5039</v>
      </c>
      <c r="D3329" t="s">
        <v>5039</v>
      </c>
      <c r="E3329" t="s">
        <v>5039</v>
      </c>
    </row>
    <row r="3330" spans="1:5" x14ac:dyDescent="0.25">
      <c r="A3330">
        <v>47000841</v>
      </c>
      <c r="B3330" t="s">
        <v>5041</v>
      </c>
      <c r="C3330" t="s">
        <v>5040</v>
      </c>
      <c r="D3330" t="s">
        <v>5040</v>
      </c>
      <c r="E3330" t="s">
        <v>5041</v>
      </c>
    </row>
    <row r="3331" spans="1:5" x14ac:dyDescent="0.25">
      <c r="A3331">
        <v>47000842</v>
      </c>
      <c r="B3331" t="s">
        <v>5042</v>
      </c>
      <c r="C3331" t="s">
        <v>5042</v>
      </c>
      <c r="D3331" t="s">
        <v>5042</v>
      </c>
      <c r="E3331" t="s">
        <v>5042</v>
      </c>
    </row>
    <row r="3332" spans="1:5" x14ac:dyDescent="0.25">
      <c r="A3332">
        <v>47000843</v>
      </c>
      <c r="B3332" t="s">
        <v>5044</v>
      </c>
      <c r="C3332" t="s">
        <v>5043</v>
      </c>
      <c r="D3332" t="s">
        <v>5043</v>
      </c>
      <c r="E3332" t="s">
        <v>5044</v>
      </c>
    </row>
    <row r="3333" spans="1:5" x14ac:dyDescent="0.25">
      <c r="A3333">
        <v>47000844</v>
      </c>
      <c r="B3333" t="s">
        <v>5045</v>
      </c>
      <c r="C3333" t="s">
        <v>5045</v>
      </c>
      <c r="D3333" t="s">
        <v>5045</v>
      </c>
      <c r="E3333" t="s">
        <v>5045</v>
      </c>
    </row>
    <row r="3334" spans="1:5" x14ac:dyDescent="0.25">
      <c r="A3334">
        <v>47000845</v>
      </c>
      <c r="B3334" t="s">
        <v>5046</v>
      </c>
      <c r="C3334" t="s">
        <v>5046</v>
      </c>
      <c r="D3334" t="s">
        <v>5046</v>
      </c>
      <c r="E3334" t="s">
        <v>5046</v>
      </c>
    </row>
    <row r="3335" spans="1:5" x14ac:dyDescent="0.25">
      <c r="A3335">
        <v>47000846</v>
      </c>
      <c r="B3335" t="s">
        <v>5047</v>
      </c>
      <c r="C3335" t="s">
        <v>5047</v>
      </c>
      <c r="D3335" t="s">
        <v>5047</v>
      </c>
      <c r="E3335" t="s">
        <v>5047</v>
      </c>
    </row>
    <row r="3336" spans="1:5" x14ac:dyDescent="0.25">
      <c r="A3336">
        <v>47000849</v>
      </c>
      <c r="B3336" t="s">
        <v>5048</v>
      </c>
      <c r="C3336" t="s">
        <v>5048</v>
      </c>
      <c r="D3336" t="s">
        <v>5048</v>
      </c>
      <c r="E3336" t="s">
        <v>5048</v>
      </c>
    </row>
    <row r="3337" spans="1:5" x14ac:dyDescent="0.25">
      <c r="A3337">
        <v>47000850</v>
      </c>
      <c r="B3337" t="s">
        <v>5040</v>
      </c>
      <c r="C3337" t="s">
        <v>5040</v>
      </c>
      <c r="D3337" t="s">
        <v>5040</v>
      </c>
      <c r="E3337" t="s">
        <v>5040</v>
      </c>
    </row>
    <row r="3338" spans="1:5" x14ac:dyDescent="0.25">
      <c r="A3338">
        <v>47000853</v>
      </c>
      <c r="B3338" t="s">
        <v>5049</v>
      </c>
      <c r="C3338" t="s">
        <v>5049</v>
      </c>
      <c r="D3338" t="s">
        <v>5049</v>
      </c>
      <c r="E3338" t="s">
        <v>5049</v>
      </c>
    </row>
    <row r="3339" spans="1:5" x14ac:dyDescent="0.25">
      <c r="A3339">
        <v>47000854</v>
      </c>
      <c r="B3339" t="s">
        <v>5050</v>
      </c>
      <c r="C3339" t="s">
        <v>5050</v>
      </c>
      <c r="D3339" t="s">
        <v>5050</v>
      </c>
      <c r="E3339" t="s">
        <v>5050</v>
      </c>
    </row>
    <row r="3340" spans="1:5" x14ac:dyDescent="0.25">
      <c r="A3340">
        <v>47000855</v>
      </c>
      <c r="B3340" t="s">
        <v>5050</v>
      </c>
      <c r="C3340" t="s">
        <v>5050</v>
      </c>
      <c r="D3340" t="s">
        <v>5050</v>
      </c>
      <c r="E3340" t="s">
        <v>5050</v>
      </c>
    </row>
    <row r="3341" spans="1:5" x14ac:dyDescent="0.25">
      <c r="A3341">
        <v>47000856</v>
      </c>
      <c r="B3341" t="s">
        <v>5051</v>
      </c>
      <c r="C3341" t="s">
        <v>5051</v>
      </c>
      <c r="D3341" t="s">
        <v>5051</v>
      </c>
      <c r="E3341" t="s">
        <v>5051</v>
      </c>
    </row>
    <row r="3342" spans="1:5" x14ac:dyDescent="0.25">
      <c r="A3342">
        <v>47000857</v>
      </c>
      <c r="B3342" t="s">
        <v>5052</v>
      </c>
      <c r="C3342" t="s">
        <v>5052</v>
      </c>
      <c r="D3342" t="s">
        <v>5052</v>
      </c>
      <c r="E3342" t="s">
        <v>5052</v>
      </c>
    </row>
    <row r="3343" spans="1:5" x14ac:dyDescent="0.25">
      <c r="A3343">
        <v>47000858</v>
      </c>
      <c r="B3343" t="s">
        <v>4969</v>
      </c>
      <c r="C3343" t="s">
        <v>4969</v>
      </c>
      <c r="D3343" t="s">
        <v>4969</v>
      </c>
      <c r="E3343" t="s">
        <v>4969</v>
      </c>
    </row>
    <row r="3344" spans="1:5" x14ac:dyDescent="0.25">
      <c r="A3344">
        <v>47000859</v>
      </c>
      <c r="B3344" t="s">
        <v>5053</v>
      </c>
      <c r="C3344" t="s">
        <v>5053</v>
      </c>
      <c r="D3344" t="s">
        <v>5053</v>
      </c>
      <c r="E3344" t="s">
        <v>5053</v>
      </c>
    </row>
    <row r="3345" spans="1:5" x14ac:dyDescent="0.25">
      <c r="A3345">
        <v>47000860</v>
      </c>
      <c r="B3345" t="s">
        <v>5055</v>
      </c>
      <c r="C3345" t="s">
        <v>5054</v>
      </c>
      <c r="D3345" t="s">
        <v>5054</v>
      </c>
      <c r="E3345" t="s">
        <v>5055</v>
      </c>
    </row>
    <row r="3346" spans="1:5" x14ac:dyDescent="0.25">
      <c r="A3346">
        <v>47000861</v>
      </c>
      <c r="B3346" t="s">
        <v>5056</v>
      </c>
      <c r="C3346" t="s">
        <v>5056</v>
      </c>
      <c r="D3346" t="s">
        <v>5056</v>
      </c>
      <c r="E3346" t="s">
        <v>5056</v>
      </c>
    </row>
    <row r="3347" spans="1:5" x14ac:dyDescent="0.25">
      <c r="A3347">
        <v>47000862</v>
      </c>
      <c r="B3347" t="s">
        <v>3850</v>
      </c>
      <c r="C3347" t="s">
        <v>3850</v>
      </c>
      <c r="D3347" t="s">
        <v>3850</v>
      </c>
      <c r="E3347" t="s">
        <v>3850</v>
      </c>
    </row>
    <row r="3348" spans="1:5" x14ac:dyDescent="0.25">
      <c r="A3348">
        <v>47000863</v>
      </c>
      <c r="B3348" t="s">
        <v>5057</v>
      </c>
      <c r="C3348" t="s">
        <v>5057</v>
      </c>
      <c r="D3348" t="s">
        <v>5057</v>
      </c>
      <c r="E3348" t="s">
        <v>5057</v>
      </c>
    </row>
    <row r="3349" spans="1:5" x14ac:dyDescent="0.25">
      <c r="A3349">
        <v>47000864</v>
      </c>
      <c r="B3349" t="s">
        <v>5058</v>
      </c>
      <c r="C3349" t="s">
        <v>5058</v>
      </c>
      <c r="D3349" t="s">
        <v>5058</v>
      </c>
      <c r="E3349" t="s">
        <v>5058</v>
      </c>
    </row>
    <row r="3350" spans="1:5" x14ac:dyDescent="0.25">
      <c r="A3350">
        <v>47000865</v>
      </c>
      <c r="B3350" t="s">
        <v>5059</v>
      </c>
      <c r="C3350" t="s">
        <v>5059</v>
      </c>
      <c r="D3350" t="s">
        <v>5059</v>
      </c>
      <c r="E3350" t="s">
        <v>5059</v>
      </c>
    </row>
    <row r="3351" spans="1:5" x14ac:dyDescent="0.25">
      <c r="A3351">
        <v>47000867</v>
      </c>
      <c r="B3351" t="s">
        <v>5060</v>
      </c>
      <c r="C3351" t="s">
        <v>5060</v>
      </c>
      <c r="D3351" t="s">
        <v>5060</v>
      </c>
      <c r="E3351" t="s">
        <v>5060</v>
      </c>
    </row>
    <row r="3352" spans="1:5" x14ac:dyDescent="0.25">
      <c r="A3352">
        <v>47000868</v>
      </c>
      <c r="B3352" t="s">
        <v>5061</v>
      </c>
      <c r="C3352" t="s">
        <v>5061</v>
      </c>
      <c r="D3352" t="s">
        <v>5061</v>
      </c>
      <c r="E3352" t="s">
        <v>5061</v>
      </c>
    </row>
    <row r="3353" spans="1:5" x14ac:dyDescent="0.25">
      <c r="A3353">
        <v>47000869</v>
      </c>
      <c r="B3353" t="s">
        <v>5063</v>
      </c>
      <c r="C3353" t="s">
        <v>5062</v>
      </c>
      <c r="D3353" t="s">
        <v>5062</v>
      </c>
      <c r="E3353" t="s">
        <v>5063</v>
      </c>
    </row>
    <row r="3354" spans="1:5" x14ac:dyDescent="0.25">
      <c r="A3354">
        <v>47000870</v>
      </c>
      <c r="B3354" t="s">
        <v>5065</v>
      </c>
      <c r="C3354" t="s">
        <v>5064</v>
      </c>
      <c r="D3354" t="s">
        <v>5064</v>
      </c>
      <c r="E3354" t="s">
        <v>5065</v>
      </c>
    </row>
    <row r="3355" spans="1:5" x14ac:dyDescent="0.25">
      <c r="A3355">
        <v>47000871</v>
      </c>
      <c r="B3355" t="s">
        <v>5067</v>
      </c>
      <c r="C3355" t="s">
        <v>5066</v>
      </c>
      <c r="D3355" t="s">
        <v>5066</v>
      </c>
      <c r="E3355" t="s">
        <v>5067</v>
      </c>
    </row>
    <row r="3356" spans="1:5" x14ac:dyDescent="0.25">
      <c r="A3356">
        <v>47000872</v>
      </c>
      <c r="B3356" t="s">
        <v>5069</v>
      </c>
      <c r="C3356" t="s">
        <v>5068</v>
      </c>
      <c r="D3356" t="s">
        <v>5068</v>
      </c>
      <c r="E3356" t="s">
        <v>5069</v>
      </c>
    </row>
    <row r="3357" spans="1:5" x14ac:dyDescent="0.25">
      <c r="A3357">
        <v>47000873</v>
      </c>
      <c r="B3357" t="s">
        <v>5069</v>
      </c>
      <c r="C3357" t="s">
        <v>5069</v>
      </c>
      <c r="D3357" t="s">
        <v>5069</v>
      </c>
      <c r="E3357" t="s">
        <v>5069</v>
      </c>
    </row>
    <row r="3358" spans="1:5" x14ac:dyDescent="0.25">
      <c r="A3358">
        <v>47000874</v>
      </c>
      <c r="B3358" t="s">
        <v>5070</v>
      </c>
      <c r="C3358" t="s">
        <v>5070</v>
      </c>
      <c r="D3358" t="s">
        <v>5070</v>
      </c>
      <c r="E3358" t="s">
        <v>5070</v>
      </c>
    </row>
    <row r="3359" spans="1:5" x14ac:dyDescent="0.25">
      <c r="A3359">
        <v>47000875</v>
      </c>
      <c r="B3359" t="s">
        <v>5071</v>
      </c>
      <c r="C3359" t="s">
        <v>5071</v>
      </c>
      <c r="D3359" t="s">
        <v>5071</v>
      </c>
      <c r="E3359" t="s">
        <v>5071</v>
      </c>
    </row>
    <row r="3360" spans="1:5" x14ac:dyDescent="0.25">
      <c r="A3360">
        <v>47000876</v>
      </c>
      <c r="B3360" t="s">
        <v>5073</v>
      </c>
      <c r="C3360" t="s">
        <v>5072</v>
      </c>
      <c r="D3360" t="s">
        <v>5072</v>
      </c>
      <c r="E3360" t="s">
        <v>5073</v>
      </c>
    </row>
    <row r="3361" spans="1:5" x14ac:dyDescent="0.25">
      <c r="A3361">
        <v>47000877</v>
      </c>
      <c r="B3361" t="s">
        <v>5073</v>
      </c>
      <c r="C3361" t="s">
        <v>5074</v>
      </c>
      <c r="D3361" t="s">
        <v>5074</v>
      </c>
      <c r="E3361" t="s">
        <v>5073</v>
      </c>
    </row>
    <row r="3362" spans="1:5" x14ac:dyDescent="0.25">
      <c r="A3362">
        <v>47000878</v>
      </c>
      <c r="B3362" t="s">
        <v>5076</v>
      </c>
      <c r="C3362" t="s">
        <v>5075</v>
      </c>
      <c r="D3362" t="s">
        <v>5075</v>
      </c>
      <c r="E3362" t="s">
        <v>5076</v>
      </c>
    </row>
    <row r="3363" spans="1:5" x14ac:dyDescent="0.25">
      <c r="A3363">
        <v>47000879</v>
      </c>
      <c r="B3363" t="s">
        <v>5076</v>
      </c>
      <c r="C3363" t="s">
        <v>5077</v>
      </c>
      <c r="D3363" t="s">
        <v>5077</v>
      </c>
      <c r="E3363" t="s">
        <v>5076</v>
      </c>
    </row>
    <row r="3364" spans="1:5" x14ac:dyDescent="0.25">
      <c r="A3364">
        <v>47000880</v>
      </c>
      <c r="B3364" t="s">
        <v>5079</v>
      </c>
      <c r="C3364" t="s">
        <v>5078</v>
      </c>
      <c r="D3364" t="s">
        <v>5078</v>
      </c>
      <c r="E3364" t="s">
        <v>5079</v>
      </c>
    </row>
    <row r="3365" spans="1:5" x14ac:dyDescent="0.25">
      <c r="A3365">
        <v>47000881</v>
      </c>
      <c r="B3365" t="s">
        <v>5080</v>
      </c>
      <c r="C3365" t="s">
        <v>5080</v>
      </c>
      <c r="D3365" t="s">
        <v>5080</v>
      </c>
      <c r="E3365" t="s">
        <v>5080</v>
      </c>
    </row>
    <row r="3366" spans="1:5" x14ac:dyDescent="0.25">
      <c r="A3366">
        <v>47000883</v>
      </c>
      <c r="B3366" t="s">
        <v>5081</v>
      </c>
      <c r="C3366" t="s">
        <v>5081</v>
      </c>
      <c r="D3366" t="s">
        <v>5081</v>
      </c>
      <c r="E3366" t="s">
        <v>5081</v>
      </c>
    </row>
    <row r="3367" spans="1:5" x14ac:dyDescent="0.25">
      <c r="A3367">
        <v>47000884</v>
      </c>
      <c r="B3367" t="s">
        <v>5082</v>
      </c>
      <c r="C3367" t="s">
        <v>5082</v>
      </c>
      <c r="D3367" t="s">
        <v>5082</v>
      </c>
      <c r="E3367" t="s">
        <v>5082</v>
      </c>
    </row>
    <row r="3368" spans="1:5" x14ac:dyDescent="0.25">
      <c r="A3368">
        <v>47000885</v>
      </c>
      <c r="B3368" t="s">
        <v>5083</v>
      </c>
      <c r="C3368" t="s">
        <v>5083</v>
      </c>
      <c r="D3368" t="s">
        <v>5083</v>
      </c>
      <c r="E3368" t="s">
        <v>5083</v>
      </c>
    </row>
    <row r="3369" spans="1:5" x14ac:dyDescent="0.25">
      <c r="A3369">
        <v>47000886</v>
      </c>
      <c r="B3369" t="s">
        <v>5084</v>
      </c>
      <c r="C3369" t="s">
        <v>5084</v>
      </c>
      <c r="D3369" t="s">
        <v>5084</v>
      </c>
      <c r="E3369" t="s">
        <v>5084</v>
      </c>
    </row>
    <row r="3370" spans="1:5" x14ac:dyDescent="0.25">
      <c r="A3370">
        <v>47000887</v>
      </c>
      <c r="B3370" t="s">
        <v>5086</v>
      </c>
      <c r="C3370" t="s">
        <v>5085</v>
      </c>
      <c r="D3370" t="s">
        <v>5085</v>
      </c>
      <c r="E3370" t="s">
        <v>5086</v>
      </c>
    </row>
    <row r="3371" spans="1:5" x14ac:dyDescent="0.25">
      <c r="A3371">
        <v>47000888</v>
      </c>
      <c r="B3371" t="s">
        <v>5088</v>
      </c>
      <c r="C3371" t="s">
        <v>5087</v>
      </c>
      <c r="D3371" t="s">
        <v>5087</v>
      </c>
      <c r="E3371" t="s">
        <v>5088</v>
      </c>
    </row>
    <row r="3372" spans="1:5" x14ac:dyDescent="0.25">
      <c r="A3372">
        <v>47000889</v>
      </c>
      <c r="B3372" t="s">
        <v>5090</v>
      </c>
      <c r="C3372" t="s">
        <v>5089</v>
      </c>
      <c r="D3372" t="s">
        <v>5089</v>
      </c>
      <c r="E3372" t="s">
        <v>5090</v>
      </c>
    </row>
    <row r="3373" spans="1:5" x14ac:dyDescent="0.25">
      <c r="A3373">
        <v>47000890</v>
      </c>
      <c r="B3373" t="s">
        <v>5091</v>
      </c>
      <c r="C3373" t="s">
        <v>5091</v>
      </c>
      <c r="D3373" t="s">
        <v>5091</v>
      </c>
      <c r="E3373" t="s">
        <v>5091</v>
      </c>
    </row>
    <row r="3374" spans="1:5" x14ac:dyDescent="0.25">
      <c r="A3374">
        <v>47000891</v>
      </c>
      <c r="B3374" t="s">
        <v>5092</v>
      </c>
      <c r="C3374" t="s">
        <v>5092</v>
      </c>
      <c r="D3374" t="s">
        <v>5092</v>
      </c>
      <c r="E3374" t="s">
        <v>5092</v>
      </c>
    </row>
    <row r="3375" spans="1:5" x14ac:dyDescent="0.25">
      <c r="A3375">
        <v>47000892</v>
      </c>
      <c r="B3375" t="s">
        <v>4822</v>
      </c>
      <c r="C3375" t="s">
        <v>5093</v>
      </c>
      <c r="D3375" t="s">
        <v>5093</v>
      </c>
      <c r="E3375" t="s">
        <v>4822</v>
      </c>
    </row>
    <row r="3376" spans="1:5" x14ac:dyDescent="0.25">
      <c r="A3376">
        <v>47000893</v>
      </c>
      <c r="B3376" t="s">
        <v>5095</v>
      </c>
      <c r="C3376" t="s">
        <v>5094</v>
      </c>
      <c r="D3376" t="s">
        <v>5094</v>
      </c>
      <c r="E3376" t="s">
        <v>5095</v>
      </c>
    </row>
    <row r="3377" spans="1:5" x14ac:dyDescent="0.25">
      <c r="A3377">
        <v>47000894</v>
      </c>
      <c r="B3377" t="s">
        <v>5097</v>
      </c>
      <c r="C3377" t="s">
        <v>5096</v>
      </c>
      <c r="D3377" t="s">
        <v>5096</v>
      </c>
      <c r="E3377" t="s">
        <v>5097</v>
      </c>
    </row>
    <row r="3378" spans="1:5" x14ac:dyDescent="0.25">
      <c r="A3378">
        <v>47000895</v>
      </c>
      <c r="B3378" t="s">
        <v>5099</v>
      </c>
      <c r="C3378" t="s">
        <v>5098</v>
      </c>
      <c r="D3378" t="s">
        <v>5098</v>
      </c>
      <c r="E3378" t="s">
        <v>5099</v>
      </c>
    </row>
    <row r="3379" spans="1:5" x14ac:dyDescent="0.25">
      <c r="A3379">
        <v>47000896</v>
      </c>
      <c r="B3379" t="s">
        <v>5101</v>
      </c>
      <c r="C3379" t="s">
        <v>5100</v>
      </c>
      <c r="D3379" t="s">
        <v>5100</v>
      </c>
      <c r="E3379" t="s">
        <v>5101</v>
      </c>
    </row>
    <row r="3380" spans="1:5" x14ac:dyDescent="0.25">
      <c r="A3380">
        <v>47000897</v>
      </c>
      <c r="B3380" t="s">
        <v>5103</v>
      </c>
      <c r="C3380" t="s">
        <v>5102</v>
      </c>
      <c r="D3380" t="s">
        <v>5102</v>
      </c>
      <c r="E3380" t="s">
        <v>5103</v>
      </c>
    </row>
    <row r="3381" spans="1:5" x14ac:dyDescent="0.25">
      <c r="A3381">
        <v>47000898</v>
      </c>
      <c r="B3381" t="s">
        <v>5105</v>
      </c>
      <c r="C3381" t="s">
        <v>5104</v>
      </c>
      <c r="D3381" t="s">
        <v>5104</v>
      </c>
      <c r="E3381" t="s">
        <v>5105</v>
      </c>
    </row>
    <row r="3382" spans="1:5" x14ac:dyDescent="0.25">
      <c r="A3382">
        <v>47000899</v>
      </c>
      <c r="B3382" t="s">
        <v>5106</v>
      </c>
      <c r="C3382" t="s">
        <v>5106</v>
      </c>
      <c r="D3382" t="s">
        <v>5106</v>
      </c>
      <c r="E3382" t="s">
        <v>5106</v>
      </c>
    </row>
    <row r="3383" spans="1:5" x14ac:dyDescent="0.25">
      <c r="A3383">
        <v>47000900</v>
      </c>
      <c r="B3383" t="s">
        <v>5107</v>
      </c>
      <c r="C3383" t="s">
        <v>5107</v>
      </c>
      <c r="D3383" t="s">
        <v>5107</v>
      </c>
      <c r="E3383" t="s">
        <v>5107</v>
      </c>
    </row>
    <row r="3384" spans="1:5" x14ac:dyDescent="0.25">
      <c r="A3384">
        <v>47000901</v>
      </c>
      <c r="B3384" t="s">
        <v>5109</v>
      </c>
      <c r="C3384" t="s">
        <v>5108</v>
      </c>
      <c r="D3384" t="s">
        <v>5108</v>
      </c>
      <c r="E3384" t="s">
        <v>5109</v>
      </c>
    </row>
    <row r="3385" spans="1:5" x14ac:dyDescent="0.25">
      <c r="A3385">
        <v>47000902</v>
      </c>
      <c r="B3385" t="s">
        <v>5111</v>
      </c>
      <c r="C3385" t="s">
        <v>5110</v>
      </c>
      <c r="D3385" t="s">
        <v>5110</v>
      </c>
      <c r="E3385" t="s">
        <v>5111</v>
      </c>
    </row>
    <row r="3386" spans="1:5" x14ac:dyDescent="0.25">
      <c r="A3386">
        <v>47000903</v>
      </c>
      <c r="B3386" t="s">
        <v>5112</v>
      </c>
      <c r="C3386" t="s">
        <v>5112</v>
      </c>
      <c r="D3386" t="s">
        <v>5112</v>
      </c>
      <c r="E3386" t="s">
        <v>5112</v>
      </c>
    </row>
    <row r="3387" spans="1:5" x14ac:dyDescent="0.25">
      <c r="A3387">
        <v>47000904</v>
      </c>
      <c r="B3387" t="s">
        <v>5113</v>
      </c>
      <c r="C3387" t="s">
        <v>5113</v>
      </c>
      <c r="D3387" t="s">
        <v>5113</v>
      </c>
      <c r="E3387" t="s">
        <v>5113</v>
      </c>
    </row>
    <row r="3388" spans="1:5" x14ac:dyDescent="0.25">
      <c r="A3388">
        <v>47000905</v>
      </c>
      <c r="B3388" t="s">
        <v>5115</v>
      </c>
      <c r="C3388" t="s">
        <v>5114</v>
      </c>
      <c r="D3388" t="s">
        <v>5114</v>
      </c>
      <c r="E3388" t="s">
        <v>5115</v>
      </c>
    </row>
    <row r="3389" spans="1:5" x14ac:dyDescent="0.25">
      <c r="A3389">
        <v>47000906</v>
      </c>
      <c r="B3389" t="s">
        <v>5117</v>
      </c>
      <c r="C3389" t="s">
        <v>5116</v>
      </c>
      <c r="D3389" t="s">
        <v>5116</v>
      </c>
      <c r="E3389" t="s">
        <v>5117</v>
      </c>
    </row>
    <row r="3390" spans="1:5" x14ac:dyDescent="0.25">
      <c r="A3390">
        <v>47000907</v>
      </c>
      <c r="B3390" t="s">
        <v>5119</v>
      </c>
      <c r="C3390" t="s">
        <v>5118</v>
      </c>
      <c r="D3390" t="s">
        <v>5118</v>
      </c>
      <c r="E3390" t="s">
        <v>5119</v>
      </c>
    </row>
    <row r="3391" spans="1:5" x14ac:dyDescent="0.25">
      <c r="A3391">
        <v>47000908</v>
      </c>
      <c r="B3391" t="s">
        <v>5042</v>
      </c>
      <c r="C3391" t="s">
        <v>5042</v>
      </c>
      <c r="D3391" t="s">
        <v>5042</v>
      </c>
      <c r="E3391" t="s">
        <v>5042</v>
      </c>
    </row>
    <row r="3392" spans="1:5" x14ac:dyDescent="0.25">
      <c r="A3392">
        <v>47000909</v>
      </c>
      <c r="B3392" t="s">
        <v>5120</v>
      </c>
      <c r="C3392" t="s">
        <v>5120</v>
      </c>
      <c r="D3392" t="s">
        <v>5120</v>
      </c>
      <c r="E3392" t="s">
        <v>5120</v>
      </c>
    </row>
    <row r="3393" spans="1:5" x14ac:dyDescent="0.25">
      <c r="A3393">
        <v>47000910</v>
      </c>
      <c r="B3393" t="s">
        <v>5122</v>
      </c>
      <c r="C3393" t="s">
        <v>5121</v>
      </c>
      <c r="D3393" t="s">
        <v>5121</v>
      </c>
      <c r="E3393" t="s">
        <v>5122</v>
      </c>
    </row>
    <row r="3394" spans="1:5" x14ac:dyDescent="0.25">
      <c r="A3394">
        <v>47000911</v>
      </c>
      <c r="B3394" t="s">
        <v>5124</v>
      </c>
      <c r="C3394" t="s">
        <v>5123</v>
      </c>
      <c r="D3394" t="s">
        <v>5123</v>
      </c>
      <c r="E3394" t="s">
        <v>5124</v>
      </c>
    </row>
    <row r="3395" spans="1:5" x14ac:dyDescent="0.25">
      <c r="A3395">
        <v>47000912</v>
      </c>
      <c r="B3395" t="s">
        <v>5126</v>
      </c>
      <c r="C3395" t="s">
        <v>5125</v>
      </c>
      <c r="D3395" t="s">
        <v>5125</v>
      </c>
      <c r="E3395" t="s">
        <v>5126</v>
      </c>
    </row>
    <row r="3396" spans="1:5" x14ac:dyDescent="0.25">
      <c r="A3396">
        <v>47000913</v>
      </c>
      <c r="B3396" t="s">
        <v>5128</v>
      </c>
      <c r="C3396" t="s">
        <v>5127</v>
      </c>
      <c r="D3396" t="s">
        <v>5127</v>
      </c>
      <c r="E3396" t="s">
        <v>5128</v>
      </c>
    </row>
    <row r="3397" spans="1:5" x14ac:dyDescent="0.25">
      <c r="A3397">
        <v>47000914</v>
      </c>
      <c r="B3397" t="s">
        <v>5130</v>
      </c>
      <c r="C3397" t="s">
        <v>5129</v>
      </c>
      <c r="D3397" t="s">
        <v>5129</v>
      </c>
      <c r="E3397" t="s">
        <v>5130</v>
      </c>
    </row>
    <row r="3398" spans="1:5" x14ac:dyDescent="0.25">
      <c r="A3398">
        <v>47000915</v>
      </c>
      <c r="B3398" t="s">
        <v>5126</v>
      </c>
      <c r="C3398" t="s">
        <v>5131</v>
      </c>
      <c r="D3398" t="s">
        <v>5131</v>
      </c>
      <c r="E3398" t="s">
        <v>5126</v>
      </c>
    </row>
    <row r="3399" spans="1:5" x14ac:dyDescent="0.25">
      <c r="A3399">
        <v>47000916</v>
      </c>
      <c r="B3399" t="s">
        <v>5132</v>
      </c>
      <c r="C3399" t="s">
        <v>5132</v>
      </c>
      <c r="D3399" t="s">
        <v>5132</v>
      </c>
      <c r="E3399" t="s">
        <v>5132</v>
      </c>
    </row>
    <row r="3400" spans="1:5" x14ac:dyDescent="0.25">
      <c r="A3400">
        <v>47000917</v>
      </c>
      <c r="B3400" t="s">
        <v>5134</v>
      </c>
      <c r="C3400" t="s">
        <v>5133</v>
      </c>
      <c r="D3400" t="s">
        <v>5133</v>
      </c>
      <c r="E3400" t="s">
        <v>5134</v>
      </c>
    </row>
    <row r="3401" spans="1:5" x14ac:dyDescent="0.25">
      <c r="A3401">
        <v>47000918</v>
      </c>
      <c r="B3401" t="s">
        <v>5132</v>
      </c>
      <c r="C3401" t="s">
        <v>5135</v>
      </c>
      <c r="D3401" t="s">
        <v>5135</v>
      </c>
      <c r="E3401" t="s">
        <v>5132</v>
      </c>
    </row>
    <row r="3402" spans="1:5" x14ac:dyDescent="0.25">
      <c r="A3402">
        <v>47000919</v>
      </c>
      <c r="B3402" t="s">
        <v>5134</v>
      </c>
      <c r="C3402" t="s">
        <v>5136</v>
      </c>
      <c r="D3402" t="s">
        <v>5136</v>
      </c>
      <c r="E3402" t="s">
        <v>5134</v>
      </c>
    </row>
    <row r="3403" spans="1:5" x14ac:dyDescent="0.25">
      <c r="A3403">
        <v>47000920</v>
      </c>
      <c r="B3403" t="s">
        <v>5138</v>
      </c>
      <c r="C3403" t="s">
        <v>5137</v>
      </c>
      <c r="D3403" t="s">
        <v>5137</v>
      </c>
      <c r="E3403" t="s">
        <v>5138</v>
      </c>
    </row>
    <row r="3404" spans="1:5" x14ac:dyDescent="0.25">
      <c r="A3404">
        <v>47000921</v>
      </c>
      <c r="B3404" t="s">
        <v>5140</v>
      </c>
      <c r="C3404" t="s">
        <v>5139</v>
      </c>
      <c r="D3404" t="s">
        <v>5139</v>
      </c>
      <c r="E3404" t="s">
        <v>5140</v>
      </c>
    </row>
    <row r="3405" spans="1:5" x14ac:dyDescent="0.25">
      <c r="A3405">
        <v>47000922</v>
      </c>
      <c r="B3405" t="s">
        <v>5142</v>
      </c>
      <c r="C3405" t="s">
        <v>5141</v>
      </c>
      <c r="D3405" t="s">
        <v>5141</v>
      </c>
      <c r="E3405" t="s">
        <v>5142</v>
      </c>
    </row>
    <row r="3406" spans="1:5" x14ac:dyDescent="0.25">
      <c r="A3406">
        <v>47000923</v>
      </c>
      <c r="B3406" t="s">
        <v>5144</v>
      </c>
      <c r="C3406" t="s">
        <v>5143</v>
      </c>
      <c r="D3406" t="s">
        <v>5143</v>
      </c>
      <c r="E3406" t="s">
        <v>5144</v>
      </c>
    </row>
    <row r="3407" spans="1:5" x14ac:dyDescent="0.25">
      <c r="A3407">
        <v>47000924</v>
      </c>
      <c r="B3407" t="s">
        <v>5146</v>
      </c>
      <c r="C3407" t="s">
        <v>5145</v>
      </c>
      <c r="D3407" t="s">
        <v>5145</v>
      </c>
      <c r="E3407" t="s">
        <v>5146</v>
      </c>
    </row>
    <row r="3408" spans="1:5" x14ac:dyDescent="0.25">
      <c r="A3408">
        <v>47000925</v>
      </c>
      <c r="B3408" t="s">
        <v>5147</v>
      </c>
      <c r="C3408" t="s">
        <v>5147</v>
      </c>
      <c r="D3408" t="s">
        <v>5147</v>
      </c>
      <c r="E3408" t="s">
        <v>5147</v>
      </c>
    </row>
    <row r="3409" spans="1:5" x14ac:dyDescent="0.25">
      <c r="A3409">
        <v>47000926</v>
      </c>
      <c r="B3409" t="s">
        <v>5149</v>
      </c>
      <c r="C3409" t="s">
        <v>5148</v>
      </c>
      <c r="D3409" t="s">
        <v>5148</v>
      </c>
      <c r="E3409" t="s">
        <v>5149</v>
      </c>
    </row>
    <row r="3410" spans="1:5" x14ac:dyDescent="0.25">
      <c r="A3410">
        <v>47000927</v>
      </c>
      <c r="B3410" t="s">
        <v>5151</v>
      </c>
      <c r="C3410" t="s">
        <v>5150</v>
      </c>
      <c r="D3410" t="s">
        <v>5150</v>
      </c>
      <c r="E3410" t="s">
        <v>5151</v>
      </c>
    </row>
    <row r="3411" spans="1:5" x14ac:dyDescent="0.25">
      <c r="A3411">
        <v>47000928</v>
      </c>
      <c r="B3411" t="s">
        <v>5138</v>
      </c>
      <c r="C3411" t="s">
        <v>5137</v>
      </c>
      <c r="D3411" t="s">
        <v>5137</v>
      </c>
      <c r="E3411" t="s">
        <v>5138</v>
      </c>
    </row>
    <row r="3412" spans="1:5" x14ac:dyDescent="0.25">
      <c r="A3412">
        <v>47000929</v>
      </c>
      <c r="B3412" t="s">
        <v>5140</v>
      </c>
      <c r="C3412" t="s">
        <v>5139</v>
      </c>
      <c r="D3412" t="s">
        <v>5139</v>
      </c>
      <c r="E3412" t="s">
        <v>5140</v>
      </c>
    </row>
    <row r="3413" spans="1:5" x14ac:dyDescent="0.25">
      <c r="A3413">
        <v>47000930</v>
      </c>
      <c r="B3413" t="s">
        <v>5142</v>
      </c>
      <c r="C3413" t="s">
        <v>5141</v>
      </c>
      <c r="D3413" t="s">
        <v>5141</v>
      </c>
      <c r="E3413" t="s">
        <v>5142</v>
      </c>
    </row>
    <row r="3414" spans="1:5" x14ac:dyDescent="0.25">
      <c r="A3414">
        <v>47000931</v>
      </c>
      <c r="B3414" t="s">
        <v>5144</v>
      </c>
      <c r="C3414" t="s">
        <v>5152</v>
      </c>
      <c r="D3414" t="s">
        <v>5152</v>
      </c>
      <c r="E3414" t="s">
        <v>5144</v>
      </c>
    </row>
    <row r="3415" spans="1:5" x14ac:dyDescent="0.25">
      <c r="A3415">
        <v>47000932</v>
      </c>
      <c r="B3415" t="s">
        <v>5146</v>
      </c>
      <c r="C3415" t="s">
        <v>5145</v>
      </c>
      <c r="D3415" t="s">
        <v>5145</v>
      </c>
      <c r="E3415" t="s">
        <v>5146</v>
      </c>
    </row>
    <row r="3416" spans="1:5" x14ac:dyDescent="0.25">
      <c r="A3416">
        <v>47000933</v>
      </c>
      <c r="B3416" t="s">
        <v>5147</v>
      </c>
      <c r="C3416" t="s">
        <v>5153</v>
      </c>
      <c r="D3416" t="s">
        <v>5153</v>
      </c>
      <c r="E3416" t="s">
        <v>5147</v>
      </c>
    </row>
    <row r="3417" spans="1:5" x14ac:dyDescent="0.25">
      <c r="A3417">
        <v>47000934</v>
      </c>
      <c r="B3417" t="s">
        <v>5149</v>
      </c>
      <c r="C3417" t="s">
        <v>5154</v>
      </c>
      <c r="D3417" t="s">
        <v>5154</v>
      </c>
      <c r="E3417" t="s">
        <v>5149</v>
      </c>
    </row>
    <row r="3418" spans="1:5" x14ac:dyDescent="0.25">
      <c r="A3418">
        <v>47000935</v>
      </c>
      <c r="B3418" t="s">
        <v>5156</v>
      </c>
      <c r="C3418" t="s">
        <v>5155</v>
      </c>
      <c r="D3418" t="s">
        <v>5155</v>
      </c>
      <c r="E3418" t="s">
        <v>5156</v>
      </c>
    </row>
    <row r="3419" spans="1:5" x14ac:dyDescent="0.25">
      <c r="A3419">
        <v>47000936</v>
      </c>
      <c r="B3419" t="s">
        <v>5158</v>
      </c>
      <c r="C3419" t="s">
        <v>5157</v>
      </c>
      <c r="D3419" t="s">
        <v>5157</v>
      </c>
      <c r="E3419" t="s">
        <v>5158</v>
      </c>
    </row>
    <row r="3420" spans="1:5" x14ac:dyDescent="0.25">
      <c r="A3420">
        <v>47000937</v>
      </c>
      <c r="B3420" t="s">
        <v>5160</v>
      </c>
      <c r="C3420" t="s">
        <v>5159</v>
      </c>
      <c r="D3420" t="s">
        <v>5159</v>
      </c>
      <c r="E3420" t="s">
        <v>5160</v>
      </c>
    </row>
    <row r="3421" spans="1:5" x14ac:dyDescent="0.25">
      <c r="A3421">
        <v>47000938</v>
      </c>
      <c r="B3421" t="s">
        <v>5162</v>
      </c>
      <c r="C3421" t="s">
        <v>5161</v>
      </c>
      <c r="D3421" t="s">
        <v>5161</v>
      </c>
      <c r="E3421" t="s">
        <v>5162</v>
      </c>
    </row>
    <row r="3422" spans="1:5" x14ac:dyDescent="0.25">
      <c r="A3422">
        <v>47000939</v>
      </c>
      <c r="B3422" t="s">
        <v>5164</v>
      </c>
      <c r="C3422" t="s">
        <v>5163</v>
      </c>
      <c r="D3422" t="s">
        <v>5163</v>
      </c>
      <c r="E3422" t="s">
        <v>5164</v>
      </c>
    </row>
    <row r="3423" spans="1:5" x14ac:dyDescent="0.25">
      <c r="A3423">
        <v>47000940</v>
      </c>
      <c r="B3423" t="s">
        <v>5165</v>
      </c>
      <c r="C3423" t="s">
        <v>5165</v>
      </c>
      <c r="D3423" t="s">
        <v>5165</v>
      </c>
      <c r="E3423" t="s">
        <v>5165</v>
      </c>
    </row>
    <row r="3424" spans="1:5" x14ac:dyDescent="0.25">
      <c r="A3424">
        <v>47000941</v>
      </c>
      <c r="B3424" t="s">
        <v>5167</v>
      </c>
      <c r="C3424" t="s">
        <v>5166</v>
      </c>
      <c r="D3424" t="s">
        <v>5166</v>
      </c>
      <c r="E3424" t="s">
        <v>5167</v>
      </c>
    </row>
    <row r="3425" spans="1:5" x14ac:dyDescent="0.25">
      <c r="A3425">
        <v>47000942</v>
      </c>
      <c r="B3425" t="s">
        <v>5169</v>
      </c>
      <c r="C3425" t="s">
        <v>5168</v>
      </c>
      <c r="D3425" t="s">
        <v>5168</v>
      </c>
      <c r="E3425" t="s">
        <v>5169</v>
      </c>
    </row>
    <row r="3426" spans="1:5" x14ac:dyDescent="0.25">
      <c r="A3426">
        <v>47000943</v>
      </c>
      <c r="B3426" t="s">
        <v>5171</v>
      </c>
      <c r="C3426" t="s">
        <v>5170</v>
      </c>
      <c r="D3426" t="s">
        <v>5170</v>
      </c>
      <c r="E3426" t="s">
        <v>5171</v>
      </c>
    </row>
    <row r="3427" spans="1:5" x14ac:dyDescent="0.25">
      <c r="A3427">
        <v>47000944</v>
      </c>
      <c r="B3427" t="s">
        <v>5173</v>
      </c>
      <c r="C3427" t="s">
        <v>5172</v>
      </c>
      <c r="D3427" t="s">
        <v>5172</v>
      </c>
      <c r="E3427" t="s">
        <v>5173</v>
      </c>
    </row>
    <row r="3428" spans="1:5" x14ac:dyDescent="0.25">
      <c r="A3428">
        <v>47000945</v>
      </c>
      <c r="B3428" t="s">
        <v>5175</v>
      </c>
      <c r="C3428" t="s">
        <v>5174</v>
      </c>
      <c r="D3428" t="s">
        <v>5174</v>
      </c>
      <c r="E3428" t="s">
        <v>5175</v>
      </c>
    </row>
    <row r="3429" spans="1:5" x14ac:dyDescent="0.25">
      <c r="A3429">
        <v>47000946</v>
      </c>
      <c r="B3429" t="s">
        <v>5177</v>
      </c>
      <c r="C3429" t="s">
        <v>5176</v>
      </c>
      <c r="D3429" t="s">
        <v>5176</v>
      </c>
      <c r="E3429" t="s">
        <v>5177</v>
      </c>
    </row>
    <row r="3430" spans="1:5" x14ac:dyDescent="0.25">
      <c r="A3430">
        <v>47000947</v>
      </c>
      <c r="B3430" t="s">
        <v>5179</v>
      </c>
      <c r="C3430" t="s">
        <v>5178</v>
      </c>
      <c r="D3430" t="s">
        <v>5178</v>
      </c>
      <c r="E3430" t="s">
        <v>5179</v>
      </c>
    </row>
    <row r="3431" spans="1:5" x14ac:dyDescent="0.25">
      <c r="A3431">
        <v>47000948</v>
      </c>
      <c r="B3431" t="s">
        <v>5181</v>
      </c>
      <c r="C3431" t="s">
        <v>5180</v>
      </c>
      <c r="D3431" t="s">
        <v>5180</v>
      </c>
      <c r="E3431" t="s">
        <v>5181</v>
      </c>
    </row>
    <row r="3432" spans="1:5" x14ac:dyDescent="0.25">
      <c r="A3432">
        <v>47000949</v>
      </c>
      <c r="B3432" t="s">
        <v>5183</v>
      </c>
      <c r="C3432" t="s">
        <v>5182</v>
      </c>
      <c r="D3432" t="s">
        <v>5182</v>
      </c>
      <c r="E3432" t="s">
        <v>5183</v>
      </c>
    </row>
    <row r="3433" spans="1:5" x14ac:dyDescent="0.25">
      <c r="A3433">
        <v>47000950</v>
      </c>
      <c r="B3433" t="s">
        <v>5185</v>
      </c>
      <c r="C3433" t="s">
        <v>5184</v>
      </c>
      <c r="D3433" t="s">
        <v>5184</v>
      </c>
      <c r="E3433" t="s">
        <v>5185</v>
      </c>
    </row>
    <row r="3434" spans="1:5" x14ac:dyDescent="0.25">
      <c r="A3434">
        <v>47000951</v>
      </c>
      <c r="B3434" t="s">
        <v>5187</v>
      </c>
      <c r="C3434" t="s">
        <v>5186</v>
      </c>
      <c r="D3434" t="s">
        <v>5186</v>
      </c>
      <c r="E3434" t="s">
        <v>5187</v>
      </c>
    </row>
    <row r="3435" spans="1:5" x14ac:dyDescent="0.25">
      <c r="A3435">
        <v>47000952</v>
      </c>
      <c r="B3435" t="s">
        <v>5189</v>
      </c>
      <c r="C3435" t="s">
        <v>5188</v>
      </c>
      <c r="D3435" t="s">
        <v>5188</v>
      </c>
      <c r="E3435" t="s">
        <v>5189</v>
      </c>
    </row>
    <row r="3436" spans="1:5" x14ac:dyDescent="0.25">
      <c r="A3436">
        <v>47000953</v>
      </c>
      <c r="B3436" t="s">
        <v>5191</v>
      </c>
      <c r="C3436" t="s">
        <v>5190</v>
      </c>
      <c r="D3436" t="s">
        <v>5190</v>
      </c>
      <c r="E3436" t="s">
        <v>5191</v>
      </c>
    </row>
    <row r="3437" spans="1:5" x14ac:dyDescent="0.25">
      <c r="A3437">
        <v>47000954</v>
      </c>
      <c r="B3437" t="s">
        <v>5193</v>
      </c>
      <c r="C3437" t="s">
        <v>5192</v>
      </c>
      <c r="D3437" t="s">
        <v>5192</v>
      </c>
      <c r="E3437" t="s">
        <v>5193</v>
      </c>
    </row>
    <row r="3438" spans="1:5" x14ac:dyDescent="0.25">
      <c r="A3438">
        <v>47000955</v>
      </c>
      <c r="B3438" t="s">
        <v>5195</v>
      </c>
      <c r="C3438" t="s">
        <v>5194</v>
      </c>
      <c r="D3438" t="s">
        <v>5194</v>
      </c>
      <c r="E3438" t="s">
        <v>5195</v>
      </c>
    </row>
    <row r="3439" spans="1:5" x14ac:dyDescent="0.25">
      <c r="A3439">
        <v>47000956</v>
      </c>
      <c r="B3439" t="s">
        <v>5197</v>
      </c>
      <c r="C3439" t="s">
        <v>5196</v>
      </c>
      <c r="D3439" t="s">
        <v>5196</v>
      </c>
      <c r="E3439" t="s">
        <v>5197</v>
      </c>
    </row>
    <row r="3440" spans="1:5" x14ac:dyDescent="0.25">
      <c r="A3440">
        <v>47000957</v>
      </c>
      <c r="B3440" t="s">
        <v>5199</v>
      </c>
      <c r="C3440" t="s">
        <v>5198</v>
      </c>
      <c r="D3440" t="s">
        <v>5198</v>
      </c>
      <c r="E3440" t="s">
        <v>5199</v>
      </c>
    </row>
    <row r="3441" spans="1:5" x14ac:dyDescent="0.25">
      <c r="A3441">
        <v>47000958</v>
      </c>
      <c r="B3441" t="s">
        <v>5201</v>
      </c>
      <c r="C3441" t="s">
        <v>5200</v>
      </c>
      <c r="D3441" t="s">
        <v>5200</v>
      </c>
      <c r="E3441" t="s">
        <v>5201</v>
      </c>
    </row>
    <row r="3442" spans="1:5" x14ac:dyDescent="0.25">
      <c r="A3442">
        <v>47000959</v>
      </c>
      <c r="B3442" t="s">
        <v>5203</v>
      </c>
      <c r="C3442" t="s">
        <v>5202</v>
      </c>
      <c r="D3442" t="s">
        <v>5202</v>
      </c>
      <c r="E3442" t="s">
        <v>5203</v>
      </c>
    </row>
    <row r="3443" spans="1:5" x14ac:dyDescent="0.25">
      <c r="A3443">
        <v>47000960</v>
      </c>
      <c r="B3443" t="s">
        <v>5205</v>
      </c>
      <c r="C3443" t="s">
        <v>5204</v>
      </c>
      <c r="D3443" t="s">
        <v>5204</v>
      </c>
      <c r="E3443" t="s">
        <v>5205</v>
      </c>
    </row>
    <row r="3444" spans="1:5" x14ac:dyDescent="0.25">
      <c r="A3444">
        <v>47000961</v>
      </c>
      <c r="B3444" t="s">
        <v>5207</v>
      </c>
      <c r="C3444" t="s">
        <v>5206</v>
      </c>
      <c r="D3444" t="s">
        <v>5206</v>
      </c>
      <c r="E3444" t="s">
        <v>5207</v>
      </c>
    </row>
    <row r="3445" spans="1:5" x14ac:dyDescent="0.25">
      <c r="A3445">
        <v>47000962</v>
      </c>
      <c r="B3445" t="s">
        <v>5209</v>
      </c>
      <c r="C3445" t="s">
        <v>5208</v>
      </c>
      <c r="D3445" t="s">
        <v>5208</v>
      </c>
      <c r="E3445" t="s">
        <v>5209</v>
      </c>
    </row>
    <row r="3446" spans="1:5" x14ac:dyDescent="0.25">
      <c r="A3446">
        <v>47000963</v>
      </c>
      <c r="B3446" t="s">
        <v>7727</v>
      </c>
      <c r="C3446" t="s">
        <v>7726</v>
      </c>
      <c r="D3446" t="s">
        <v>7726</v>
      </c>
      <c r="E3446" t="s">
        <v>7727</v>
      </c>
    </row>
    <row r="3447" spans="1:5" x14ac:dyDescent="0.25">
      <c r="A3447">
        <v>47000964</v>
      </c>
      <c r="B3447" t="s">
        <v>5211</v>
      </c>
      <c r="C3447" t="s">
        <v>5210</v>
      </c>
      <c r="D3447" t="s">
        <v>5210</v>
      </c>
      <c r="E3447" t="s">
        <v>5211</v>
      </c>
    </row>
    <row r="3448" spans="1:5" x14ac:dyDescent="0.25">
      <c r="A3448">
        <v>47000965</v>
      </c>
      <c r="B3448" t="s">
        <v>5213</v>
      </c>
      <c r="C3448" t="s">
        <v>5212</v>
      </c>
      <c r="D3448" t="s">
        <v>5212</v>
      </c>
      <c r="E3448" t="s">
        <v>5213</v>
      </c>
    </row>
    <row r="3449" spans="1:5" x14ac:dyDescent="0.25">
      <c r="A3449">
        <v>47000966</v>
      </c>
      <c r="B3449" t="s">
        <v>5215</v>
      </c>
      <c r="C3449" t="s">
        <v>5214</v>
      </c>
      <c r="D3449" t="s">
        <v>5214</v>
      </c>
      <c r="E3449" t="s">
        <v>5215</v>
      </c>
    </row>
    <row r="3450" spans="1:5" x14ac:dyDescent="0.25">
      <c r="A3450">
        <v>47000967</v>
      </c>
      <c r="B3450" t="s">
        <v>5217</v>
      </c>
      <c r="C3450" t="s">
        <v>5216</v>
      </c>
      <c r="D3450" t="s">
        <v>5216</v>
      </c>
      <c r="E3450" t="s">
        <v>5217</v>
      </c>
    </row>
    <row r="3451" spans="1:5" x14ac:dyDescent="0.25">
      <c r="A3451">
        <v>47000968</v>
      </c>
      <c r="B3451" t="s">
        <v>5219</v>
      </c>
      <c r="C3451" t="s">
        <v>5218</v>
      </c>
      <c r="D3451" t="s">
        <v>5218</v>
      </c>
      <c r="E3451" t="s">
        <v>5219</v>
      </c>
    </row>
    <row r="3452" spans="1:5" x14ac:dyDescent="0.25">
      <c r="A3452">
        <v>47000969</v>
      </c>
      <c r="B3452" t="s">
        <v>5220</v>
      </c>
      <c r="C3452" t="s">
        <v>5220</v>
      </c>
      <c r="D3452" t="s">
        <v>5220</v>
      </c>
      <c r="E3452" t="s">
        <v>5220</v>
      </c>
    </row>
    <row r="3453" spans="1:5" x14ac:dyDescent="0.25">
      <c r="A3453">
        <v>47000970</v>
      </c>
      <c r="B3453" t="s">
        <v>5222</v>
      </c>
      <c r="C3453" t="s">
        <v>5221</v>
      </c>
      <c r="D3453" t="s">
        <v>5221</v>
      </c>
      <c r="E3453" t="s">
        <v>5222</v>
      </c>
    </row>
    <row r="3454" spans="1:5" x14ac:dyDescent="0.25">
      <c r="A3454">
        <v>47000971</v>
      </c>
      <c r="B3454" t="s">
        <v>5224</v>
      </c>
      <c r="C3454" t="s">
        <v>5223</v>
      </c>
      <c r="D3454" t="s">
        <v>5223</v>
      </c>
      <c r="E3454" t="s">
        <v>5224</v>
      </c>
    </row>
    <row r="3455" spans="1:5" x14ac:dyDescent="0.25">
      <c r="A3455">
        <v>47000972</v>
      </c>
      <c r="B3455" t="s">
        <v>5226</v>
      </c>
      <c r="C3455" t="s">
        <v>5225</v>
      </c>
      <c r="D3455" t="s">
        <v>5225</v>
      </c>
      <c r="E3455" t="s">
        <v>5226</v>
      </c>
    </row>
    <row r="3456" spans="1:5" x14ac:dyDescent="0.25">
      <c r="A3456">
        <v>47000973</v>
      </c>
      <c r="B3456" t="s">
        <v>5228</v>
      </c>
      <c r="C3456" t="s">
        <v>5227</v>
      </c>
      <c r="D3456" t="s">
        <v>5227</v>
      </c>
      <c r="E3456" t="s">
        <v>5228</v>
      </c>
    </row>
    <row r="3457" spans="1:5" x14ac:dyDescent="0.25">
      <c r="A3457">
        <v>47000974</v>
      </c>
      <c r="B3457" t="s">
        <v>5230</v>
      </c>
      <c r="C3457" t="s">
        <v>5229</v>
      </c>
      <c r="D3457" t="s">
        <v>5229</v>
      </c>
      <c r="E3457" t="s">
        <v>5230</v>
      </c>
    </row>
    <row r="3458" spans="1:5" x14ac:dyDescent="0.25">
      <c r="A3458">
        <v>47000975</v>
      </c>
      <c r="B3458" t="s">
        <v>5232</v>
      </c>
      <c r="C3458" t="s">
        <v>5231</v>
      </c>
      <c r="D3458" t="s">
        <v>5231</v>
      </c>
      <c r="E3458" t="s">
        <v>5232</v>
      </c>
    </row>
    <row r="3459" spans="1:5" x14ac:dyDescent="0.25">
      <c r="A3459">
        <v>47000976</v>
      </c>
      <c r="B3459" t="s">
        <v>5234</v>
      </c>
      <c r="C3459" t="s">
        <v>5233</v>
      </c>
      <c r="D3459" t="s">
        <v>5233</v>
      </c>
      <c r="E3459" t="s">
        <v>5234</v>
      </c>
    </row>
    <row r="3460" spans="1:5" x14ac:dyDescent="0.25">
      <c r="A3460">
        <v>47000977</v>
      </c>
      <c r="B3460" t="s">
        <v>5236</v>
      </c>
      <c r="C3460" t="s">
        <v>5235</v>
      </c>
      <c r="D3460" t="s">
        <v>5235</v>
      </c>
      <c r="E3460" t="s">
        <v>5236</v>
      </c>
    </row>
    <row r="3461" spans="1:5" x14ac:dyDescent="0.25">
      <c r="A3461">
        <v>47000978</v>
      </c>
      <c r="B3461" t="s">
        <v>5238</v>
      </c>
      <c r="C3461" t="s">
        <v>5237</v>
      </c>
      <c r="D3461" t="s">
        <v>5237</v>
      </c>
      <c r="E3461" t="s">
        <v>5238</v>
      </c>
    </row>
    <row r="3462" spans="1:5" x14ac:dyDescent="0.25">
      <c r="A3462">
        <v>47000979</v>
      </c>
      <c r="B3462" t="s">
        <v>5240</v>
      </c>
      <c r="C3462" t="s">
        <v>5239</v>
      </c>
      <c r="D3462" t="s">
        <v>5239</v>
      </c>
      <c r="E3462" t="s">
        <v>5240</v>
      </c>
    </row>
    <row r="3463" spans="1:5" x14ac:dyDescent="0.25">
      <c r="A3463">
        <v>47000980</v>
      </c>
      <c r="B3463" t="s">
        <v>5241</v>
      </c>
      <c r="C3463" t="s">
        <v>5241</v>
      </c>
      <c r="D3463" t="s">
        <v>5241</v>
      </c>
      <c r="E3463" t="s">
        <v>5241</v>
      </c>
    </row>
    <row r="3464" spans="1:5" x14ac:dyDescent="0.25">
      <c r="A3464">
        <v>47000981</v>
      </c>
      <c r="B3464" t="s">
        <v>5242</v>
      </c>
      <c r="C3464" t="s">
        <v>5242</v>
      </c>
      <c r="D3464" t="s">
        <v>5242</v>
      </c>
      <c r="E3464" t="s">
        <v>5242</v>
      </c>
    </row>
    <row r="3465" spans="1:5" x14ac:dyDescent="0.25">
      <c r="A3465">
        <v>47000982</v>
      </c>
      <c r="B3465" t="s">
        <v>5243</v>
      </c>
      <c r="C3465" t="s">
        <v>5243</v>
      </c>
      <c r="D3465" t="s">
        <v>5243</v>
      </c>
      <c r="E3465" t="s">
        <v>5243</v>
      </c>
    </row>
    <row r="3466" spans="1:5" x14ac:dyDescent="0.25">
      <c r="A3466">
        <v>47000983</v>
      </c>
      <c r="B3466" t="s">
        <v>5244</v>
      </c>
      <c r="C3466" t="s">
        <v>5244</v>
      </c>
      <c r="D3466" t="s">
        <v>5244</v>
      </c>
      <c r="E3466" t="s">
        <v>5244</v>
      </c>
    </row>
    <row r="3467" spans="1:5" x14ac:dyDescent="0.25">
      <c r="A3467">
        <v>47000984</v>
      </c>
      <c r="B3467" t="s">
        <v>5245</v>
      </c>
      <c r="C3467" t="s">
        <v>5245</v>
      </c>
      <c r="D3467" t="s">
        <v>5245</v>
      </c>
      <c r="E3467" t="s">
        <v>5245</v>
      </c>
    </row>
    <row r="3468" spans="1:5" x14ac:dyDescent="0.25">
      <c r="A3468">
        <v>47000985</v>
      </c>
      <c r="B3468" t="s">
        <v>5247</v>
      </c>
      <c r="C3468" t="s">
        <v>5246</v>
      </c>
      <c r="D3468" t="s">
        <v>5246</v>
      </c>
      <c r="E3468" t="s">
        <v>5247</v>
      </c>
    </row>
    <row r="3469" spans="1:5" x14ac:dyDescent="0.25">
      <c r="A3469">
        <v>47000986</v>
      </c>
      <c r="B3469" t="s">
        <v>5248</v>
      </c>
      <c r="C3469" t="s">
        <v>5248</v>
      </c>
      <c r="D3469" t="s">
        <v>5248</v>
      </c>
      <c r="E3469" t="s">
        <v>5248</v>
      </c>
    </row>
    <row r="3470" spans="1:5" x14ac:dyDescent="0.25">
      <c r="A3470">
        <v>47000987</v>
      </c>
      <c r="B3470" t="s">
        <v>5249</v>
      </c>
      <c r="C3470" t="s">
        <v>5249</v>
      </c>
      <c r="D3470" t="s">
        <v>5249</v>
      </c>
      <c r="E3470" t="s">
        <v>5249</v>
      </c>
    </row>
    <row r="3471" spans="1:5" x14ac:dyDescent="0.25">
      <c r="A3471">
        <v>47000988</v>
      </c>
      <c r="B3471" t="s">
        <v>5251</v>
      </c>
      <c r="C3471" t="s">
        <v>5250</v>
      </c>
      <c r="D3471" t="s">
        <v>5250</v>
      </c>
      <c r="E3471" t="s">
        <v>5251</v>
      </c>
    </row>
    <row r="3472" spans="1:5" x14ac:dyDescent="0.25">
      <c r="A3472">
        <v>47000989</v>
      </c>
      <c r="B3472" t="s">
        <v>5252</v>
      </c>
      <c r="C3472" t="s">
        <v>5252</v>
      </c>
      <c r="D3472" t="s">
        <v>5252</v>
      </c>
      <c r="E3472" t="s">
        <v>5252</v>
      </c>
    </row>
    <row r="3473" spans="1:5" x14ac:dyDescent="0.25">
      <c r="A3473">
        <v>47000990</v>
      </c>
      <c r="B3473" t="s">
        <v>5254</v>
      </c>
      <c r="C3473" t="s">
        <v>5253</v>
      </c>
      <c r="D3473" t="s">
        <v>5253</v>
      </c>
      <c r="E3473" t="s">
        <v>5254</v>
      </c>
    </row>
    <row r="3474" spans="1:5" x14ac:dyDescent="0.25">
      <c r="A3474">
        <v>47000991</v>
      </c>
      <c r="B3474" t="s">
        <v>5255</v>
      </c>
      <c r="C3474" t="s">
        <v>5255</v>
      </c>
      <c r="D3474" t="s">
        <v>5255</v>
      </c>
      <c r="E3474" t="s">
        <v>5255</v>
      </c>
    </row>
    <row r="3475" spans="1:5" x14ac:dyDescent="0.25">
      <c r="A3475">
        <v>47000992</v>
      </c>
      <c r="B3475" t="s">
        <v>5256</v>
      </c>
      <c r="C3475" t="s">
        <v>5256</v>
      </c>
      <c r="D3475" t="s">
        <v>5256</v>
      </c>
      <c r="E3475" t="s">
        <v>5256</v>
      </c>
    </row>
    <row r="3476" spans="1:5" x14ac:dyDescent="0.25">
      <c r="A3476">
        <v>47000993</v>
      </c>
      <c r="B3476" t="s">
        <v>5258</v>
      </c>
      <c r="C3476" t="s">
        <v>5257</v>
      </c>
      <c r="D3476" t="s">
        <v>5257</v>
      </c>
      <c r="E3476" t="s">
        <v>5258</v>
      </c>
    </row>
    <row r="3477" spans="1:5" x14ac:dyDescent="0.25">
      <c r="A3477">
        <v>47000994</v>
      </c>
      <c r="B3477" t="s">
        <v>5259</v>
      </c>
      <c r="C3477" t="s">
        <v>5259</v>
      </c>
      <c r="D3477" t="s">
        <v>5259</v>
      </c>
      <c r="E3477" t="s">
        <v>5259</v>
      </c>
    </row>
    <row r="3478" spans="1:5" x14ac:dyDescent="0.25">
      <c r="A3478">
        <v>47000995</v>
      </c>
      <c r="B3478" t="s">
        <v>5261</v>
      </c>
      <c r="C3478" t="s">
        <v>5260</v>
      </c>
      <c r="D3478" t="s">
        <v>5260</v>
      </c>
      <c r="E3478" t="s">
        <v>5261</v>
      </c>
    </row>
    <row r="3479" spans="1:5" x14ac:dyDescent="0.25">
      <c r="A3479">
        <v>47000996</v>
      </c>
      <c r="B3479" t="s">
        <v>5263</v>
      </c>
      <c r="C3479" t="s">
        <v>5262</v>
      </c>
      <c r="D3479" t="s">
        <v>5262</v>
      </c>
      <c r="E3479" t="s">
        <v>5263</v>
      </c>
    </row>
    <row r="3480" spans="1:5" x14ac:dyDescent="0.25">
      <c r="A3480">
        <v>47000997</v>
      </c>
      <c r="B3480" t="s">
        <v>5264</v>
      </c>
      <c r="C3480" t="s">
        <v>5264</v>
      </c>
      <c r="D3480" t="s">
        <v>5264</v>
      </c>
      <c r="E3480" t="s">
        <v>5264</v>
      </c>
    </row>
    <row r="3481" spans="1:5" x14ac:dyDescent="0.25">
      <c r="A3481">
        <v>47000998</v>
      </c>
      <c r="B3481" t="s">
        <v>5265</v>
      </c>
      <c r="C3481" t="s">
        <v>5265</v>
      </c>
      <c r="D3481" t="s">
        <v>5265</v>
      </c>
      <c r="E3481" t="s">
        <v>5265</v>
      </c>
    </row>
    <row r="3482" spans="1:5" x14ac:dyDescent="0.25">
      <c r="A3482">
        <v>47000999</v>
      </c>
      <c r="B3482" t="s">
        <v>5266</v>
      </c>
      <c r="C3482" t="s">
        <v>5266</v>
      </c>
      <c r="D3482" t="s">
        <v>5266</v>
      </c>
      <c r="E3482" t="s">
        <v>5266</v>
      </c>
    </row>
    <row r="3483" spans="1:5" x14ac:dyDescent="0.25">
      <c r="A3483">
        <v>47001000</v>
      </c>
      <c r="B3483" t="s">
        <v>5267</v>
      </c>
      <c r="C3483" t="s">
        <v>5267</v>
      </c>
      <c r="D3483" t="s">
        <v>5267</v>
      </c>
      <c r="E3483" t="s">
        <v>5267</v>
      </c>
    </row>
    <row r="3484" spans="1:5" x14ac:dyDescent="0.25">
      <c r="A3484">
        <v>47001001</v>
      </c>
      <c r="B3484" t="s">
        <v>5268</v>
      </c>
      <c r="C3484" t="s">
        <v>5268</v>
      </c>
      <c r="D3484" t="s">
        <v>5268</v>
      </c>
      <c r="E3484" t="s">
        <v>5268</v>
      </c>
    </row>
    <row r="3485" spans="1:5" x14ac:dyDescent="0.25">
      <c r="A3485">
        <v>47001002</v>
      </c>
      <c r="B3485" t="s">
        <v>5269</v>
      </c>
      <c r="C3485" t="s">
        <v>5269</v>
      </c>
      <c r="D3485" t="s">
        <v>5269</v>
      </c>
      <c r="E3485" t="s">
        <v>5269</v>
      </c>
    </row>
    <row r="3486" spans="1:5" x14ac:dyDescent="0.25">
      <c r="A3486">
        <v>47001003</v>
      </c>
      <c r="B3486" t="s">
        <v>5270</v>
      </c>
      <c r="C3486" t="s">
        <v>5270</v>
      </c>
      <c r="D3486" t="s">
        <v>5270</v>
      </c>
      <c r="E3486" t="s">
        <v>5270</v>
      </c>
    </row>
    <row r="3487" spans="1:5" x14ac:dyDescent="0.25">
      <c r="A3487">
        <v>47001004</v>
      </c>
      <c r="B3487" t="s">
        <v>5271</v>
      </c>
      <c r="C3487" t="s">
        <v>5271</v>
      </c>
      <c r="D3487" t="s">
        <v>5271</v>
      </c>
      <c r="E3487" t="s">
        <v>5271</v>
      </c>
    </row>
    <row r="3488" spans="1:5" x14ac:dyDescent="0.25">
      <c r="A3488">
        <v>47001005</v>
      </c>
      <c r="B3488" t="s">
        <v>5272</v>
      </c>
      <c r="C3488" t="s">
        <v>5272</v>
      </c>
      <c r="D3488" t="s">
        <v>5272</v>
      </c>
      <c r="E3488" t="s">
        <v>5272</v>
      </c>
    </row>
    <row r="3489" spans="1:5" x14ac:dyDescent="0.25">
      <c r="A3489">
        <v>47001006</v>
      </c>
      <c r="B3489" t="s">
        <v>5273</v>
      </c>
      <c r="C3489" t="s">
        <v>5273</v>
      </c>
      <c r="D3489" t="s">
        <v>5273</v>
      </c>
      <c r="E3489" t="s">
        <v>5273</v>
      </c>
    </row>
    <row r="3490" spans="1:5" x14ac:dyDescent="0.25">
      <c r="A3490">
        <v>47001007</v>
      </c>
      <c r="B3490" t="s">
        <v>5274</v>
      </c>
      <c r="C3490" t="s">
        <v>5274</v>
      </c>
      <c r="D3490" t="s">
        <v>5274</v>
      </c>
      <c r="E3490" t="s">
        <v>5274</v>
      </c>
    </row>
    <row r="3491" spans="1:5" x14ac:dyDescent="0.25">
      <c r="A3491">
        <v>47001008</v>
      </c>
      <c r="B3491" t="s">
        <v>5276</v>
      </c>
      <c r="C3491" t="s">
        <v>5275</v>
      </c>
      <c r="D3491" t="s">
        <v>5275</v>
      </c>
      <c r="E3491" t="s">
        <v>5276</v>
      </c>
    </row>
    <row r="3492" spans="1:5" x14ac:dyDescent="0.25">
      <c r="A3492">
        <v>47001009</v>
      </c>
      <c r="B3492" t="s">
        <v>5277</v>
      </c>
      <c r="C3492" t="s">
        <v>5277</v>
      </c>
      <c r="D3492" t="s">
        <v>5277</v>
      </c>
      <c r="E3492" t="s">
        <v>5277</v>
      </c>
    </row>
    <row r="3493" spans="1:5" x14ac:dyDescent="0.25">
      <c r="A3493">
        <v>47001010</v>
      </c>
      <c r="B3493" t="s">
        <v>5278</v>
      </c>
      <c r="C3493" t="s">
        <v>5278</v>
      </c>
      <c r="D3493" t="s">
        <v>5278</v>
      </c>
      <c r="E3493" t="s">
        <v>5278</v>
      </c>
    </row>
    <row r="3494" spans="1:5" x14ac:dyDescent="0.25">
      <c r="A3494">
        <v>47001011</v>
      </c>
      <c r="B3494" t="s">
        <v>5279</v>
      </c>
      <c r="C3494" t="s">
        <v>5279</v>
      </c>
      <c r="D3494" t="s">
        <v>5279</v>
      </c>
      <c r="E3494" t="s">
        <v>5279</v>
      </c>
    </row>
    <row r="3495" spans="1:5" x14ac:dyDescent="0.25">
      <c r="A3495">
        <v>47001012</v>
      </c>
      <c r="B3495" t="s">
        <v>5281</v>
      </c>
      <c r="C3495" t="s">
        <v>5280</v>
      </c>
      <c r="D3495" t="s">
        <v>5280</v>
      </c>
      <c r="E3495" t="s">
        <v>5281</v>
      </c>
    </row>
    <row r="3496" spans="1:5" x14ac:dyDescent="0.25">
      <c r="A3496">
        <v>47001013</v>
      </c>
      <c r="B3496" t="s">
        <v>5283</v>
      </c>
      <c r="C3496" t="s">
        <v>5282</v>
      </c>
      <c r="D3496" t="s">
        <v>5282</v>
      </c>
      <c r="E3496" t="s">
        <v>5283</v>
      </c>
    </row>
    <row r="3497" spans="1:5" x14ac:dyDescent="0.25">
      <c r="A3497">
        <v>47001014</v>
      </c>
      <c r="B3497" t="s">
        <v>4979</v>
      </c>
      <c r="C3497" t="s">
        <v>4979</v>
      </c>
      <c r="D3497" t="s">
        <v>4979</v>
      </c>
      <c r="E3497" t="s">
        <v>4979</v>
      </c>
    </row>
    <row r="3498" spans="1:5" x14ac:dyDescent="0.25">
      <c r="A3498">
        <v>47001015</v>
      </c>
      <c r="B3498" t="s">
        <v>5284</v>
      </c>
      <c r="C3498" t="s">
        <v>5284</v>
      </c>
      <c r="D3498" t="s">
        <v>5284</v>
      </c>
      <c r="E3498" t="s">
        <v>5284</v>
      </c>
    </row>
    <row r="3499" spans="1:5" x14ac:dyDescent="0.25">
      <c r="A3499">
        <v>47001016</v>
      </c>
      <c r="B3499" t="s">
        <v>15496</v>
      </c>
      <c r="C3499" t="s">
        <v>15496</v>
      </c>
      <c r="D3499" t="s">
        <v>15496</v>
      </c>
      <c r="E3499" t="s">
        <v>15496</v>
      </c>
    </row>
    <row r="3500" spans="1:5" x14ac:dyDescent="0.25">
      <c r="A3500">
        <v>47001017</v>
      </c>
      <c r="B3500" t="s">
        <v>15497</v>
      </c>
      <c r="C3500" t="s">
        <v>15497</v>
      </c>
      <c r="D3500" t="s">
        <v>15497</v>
      </c>
      <c r="E3500" t="s">
        <v>15497</v>
      </c>
    </row>
    <row r="3501" spans="1:5" x14ac:dyDescent="0.25">
      <c r="A3501">
        <v>47001018</v>
      </c>
      <c r="B3501" t="s">
        <v>15498</v>
      </c>
      <c r="C3501" t="s">
        <v>15498</v>
      </c>
      <c r="D3501" t="s">
        <v>15498</v>
      </c>
      <c r="E3501" t="s">
        <v>15498</v>
      </c>
    </row>
    <row r="3502" spans="1:5" x14ac:dyDescent="0.25">
      <c r="A3502">
        <v>47001019</v>
      </c>
      <c r="B3502" t="s">
        <v>15499</v>
      </c>
      <c r="C3502" t="s">
        <v>15499</v>
      </c>
      <c r="D3502" t="s">
        <v>15499</v>
      </c>
      <c r="E3502" t="s">
        <v>15499</v>
      </c>
    </row>
    <row r="3503" spans="1:5" x14ac:dyDescent="0.25">
      <c r="A3503">
        <v>47001020</v>
      </c>
      <c r="B3503" t="s">
        <v>5286</v>
      </c>
      <c r="C3503" t="s">
        <v>5285</v>
      </c>
      <c r="D3503" t="s">
        <v>5285</v>
      </c>
      <c r="E3503" t="s">
        <v>5286</v>
      </c>
    </row>
    <row r="3504" spans="1:5" x14ac:dyDescent="0.25">
      <c r="A3504">
        <v>47001021</v>
      </c>
      <c r="B3504" t="s">
        <v>5288</v>
      </c>
      <c r="C3504" t="s">
        <v>5287</v>
      </c>
      <c r="D3504" t="s">
        <v>5287</v>
      </c>
      <c r="E3504" t="s">
        <v>5288</v>
      </c>
    </row>
    <row r="3505" spans="1:5" x14ac:dyDescent="0.25">
      <c r="A3505">
        <v>47001022</v>
      </c>
      <c r="B3505" t="s">
        <v>5290</v>
      </c>
      <c r="C3505" t="s">
        <v>5289</v>
      </c>
      <c r="D3505" t="s">
        <v>5289</v>
      </c>
      <c r="E3505" t="s">
        <v>5290</v>
      </c>
    </row>
    <row r="3506" spans="1:5" x14ac:dyDescent="0.25">
      <c r="A3506">
        <v>47001023</v>
      </c>
      <c r="B3506" t="s">
        <v>5292</v>
      </c>
      <c r="C3506" t="s">
        <v>5291</v>
      </c>
      <c r="D3506" t="s">
        <v>5291</v>
      </c>
      <c r="E3506" t="s">
        <v>5292</v>
      </c>
    </row>
    <row r="3507" spans="1:5" x14ac:dyDescent="0.25">
      <c r="A3507">
        <v>47001024</v>
      </c>
      <c r="B3507" t="s">
        <v>5294</v>
      </c>
      <c r="C3507" t="s">
        <v>5293</v>
      </c>
      <c r="D3507" t="s">
        <v>5293</v>
      </c>
      <c r="E3507" t="s">
        <v>5294</v>
      </c>
    </row>
    <row r="3508" spans="1:5" x14ac:dyDescent="0.25">
      <c r="A3508">
        <v>47001025</v>
      </c>
      <c r="B3508" t="s">
        <v>5296</v>
      </c>
      <c r="C3508" t="s">
        <v>5295</v>
      </c>
      <c r="D3508" t="s">
        <v>5295</v>
      </c>
      <c r="E3508" t="s">
        <v>5296</v>
      </c>
    </row>
    <row r="3509" spans="1:5" x14ac:dyDescent="0.25">
      <c r="A3509">
        <v>47001026</v>
      </c>
      <c r="B3509" t="s">
        <v>5298</v>
      </c>
      <c r="C3509" t="s">
        <v>5297</v>
      </c>
      <c r="D3509" t="s">
        <v>5297</v>
      </c>
      <c r="E3509" t="s">
        <v>5298</v>
      </c>
    </row>
    <row r="3510" spans="1:5" x14ac:dyDescent="0.25">
      <c r="A3510">
        <v>47001027</v>
      </c>
      <c r="B3510" t="s">
        <v>5300</v>
      </c>
      <c r="C3510" t="s">
        <v>5299</v>
      </c>
      <c r="D3510" t="s">
        <v>5299</v>
      </c>
      <c r="E3510" t="s">
        <v>5300</v>
      </c>
    </row>
    <row r="3511" spans="1:5" x14ac:dyDescent="0.25">
      <c r="A3511">
        <v>47001028</v>
      </c>
      <c r="B3511" t="s">
        <v>5302</v>
      </c>
      <c r="C3511" t="s">
        <v>5301</v>
      </c>
      <c r="D3511" t="s">
        <v>5301</v>
      </c>
      <c r="E3511" t="s">
        <v>5302</v>
      </c>
    </row>
    <row r="3512" spans="1:5" x14ac:dyDescent="0.25">
      <c r="A3512">
        <v>47001029</v>
      </c>
      <c r="B3512" t="s">
        <v>5304</v>
      </c>
      <c r="C3512" t="s">
        <v>5303</v>
      </c>
      <c r="D3512" t="s">
        <v>5303</v>
      </c>
      <c r="E3512" t="s">
        <v>5304</v>
      </c>
    </row>
    <row r="3513" spans="1:5" x14ac:dyDescent="0.25">
      <c r="A3513">
        <v>47001030</v>
      </c>
      <c r="B3513" t="s">
        <v>5306</v>
      </c>
      <c r="C3513" t="s">
        <v>5305</v>
      </c>
      <c r="D3513" t="s">
        <v>5305</v>
      </c>
      <c r="E3513" t="s">
        <v>5306</v>
      </c>
    </row>
    <row r="3514" spans="1:5" x14ac:dyDescent="0.25">
      <c r="A3514">
        <v>47001031</v>
      </c>
      <c r="B3514" t="s">
        <v>5308</v>
      </c>
      <c r="C3514" t="s">
        <v>5307</v>
      </c>
      <c r="D3514" t="s">
        <v>5307</v>
      </c>
      <c r="E3514" t="s">
        <v>5308</v>
      </c>
    </row>
    <row r="3515" spans="1:5" x14ac:dyDescent="0.25">
      <c r="A3515">
        <v>47001032</v>
      </c>
      <c r="B3515" t="s">
        <v>5310</v>
      </c>
      <c r="C3515" t="s">
        <v>5309</v>
      </c>
      <c r="D3515" t="s">
        <v>5309</v>
      </c>
      <c r="E3515" t="s">
        <v>5310</v>
      </c>
    </row>
    <row r="3516" spans="1:5" x14ac:dyDescent="0.25">
      <c r="A3516">
        <v>47001033</v>
      </c>
      <c r="B3516" t="s">
        <v>5311</v>
      </c>
      <c r="C3516" t="s">
        <v>5311</v>
      </c>
      <c r="D3516" t="s">
        <v>5311</v>
      </c>
      <c r="E3516" t="s">
        <v>5311</v>
      </c>
    </row>
    <row r="3517" spans="1:5" x14ac:dyDescent="0.25">
      <c r="A3517">
        <v>47001034</v>
      </c>
      <c r="B3517" t="s">
        <v>5312</v>
      </c>
      <c r="C3517" t="s">
        <v>5312</v>
      </c>
      <c r="D3517" t="s">
        <v>5312</v>
      </c>
      <c r="E3517" t="s">
        <v>5312</v>
      </c>
    </row>
    <row r="3518" spans="1:5" x14ac:dyDescent="0.25">
      <c r="A3518">
        <v>47001035</v>
      </c>
      <c r="B3518" t="s">
        <v>5313</v>
      </c>
      <c r="C3518" t="s">
        <v>5313</v>
      </c>
      <c r="D3518" t="s">
        <v>5313</v>
      </c>
      <c r="E3518" t="s">
        <v>5313</v>
      </c>
    </row>
    <row r="3519" spans="1:5" x14ac:dyDescent="0.25">
      <c r="A3519">
        <v>47001036</v>
      </c>
      <c r="B3519" t="s">
        <v>5314</v>
      </c>
      <c r="C3519" t="s">
        <v>5314</v>
      </c>
      <c r="D3519" t="s">
        <v>5314</v>
      </c>
      <c r="E3519" t="s">
        <v>5314</v>
      </c>
    </row>
    <row r="3520" spans="1:5" x14ac:dyDescent="0.25">
      <c r="A3520">
        <v>47001037</v>
      </c>
      <c r="B3520" t="s">
        <v>5315</v>
      </c>
      <c r="C3520" t="s">
        <v>5315</v>
      </c>
      <c r="D3520" t="s">
        <v>5315</v>
      </c>
      <c r="E3520" t="s">
        <v>5315</v>
      </c>
    </row>
    <row r="3521" spans="1:5" x14ac:dyDescent="0.25">
      <c r="A3521">
        <v>47001038</v>
      </c>
      <c r="B3521" t="s">
        <v>5316</v>
      </c>
      <c r="C3521" t="s">
        <v>5316</v>
      </c>
      <c r="D3521" t="s">
        <v>5316</v>
      </c>
      <c r="E3521" t="s">
        <v>5316</v>
      </c>
    </row>
    <row r="3522" spans="1:5" x14ac:dyDescent="0.25">
      <c r="A3522">
        <v>47001039</v>
      </c>
      <c r="B3522" t="s">
        <v>5317</v>
      </c>
      <c r="C3522" t="s">
        <v>5317</v>
      </c>
      <c r="D3522" t="s">
        <v>5317</v>
      </c>
      <c r="E3522" t="s">
        <v>5317</v>
      </c>
    </row>
    <row r="3523" spans="1:5" x14ac:dyDescent="0.25">
      <c r="A3523">
        <v>47001040</v>
      </c>
      <c r="B3523" t="s">
        <v>5191</v>
      </c>
      <c r="C3523" t="s">
        <v>5191</v>
      </c>
      <c r="D3523" t="s">
        <v>5191</v>
      </c>
      <c r="E3523" t="s">
        <v>5191</v>
      </c>
    </row>
    <row r="3524" spans="1:5" x14ac:dyDescent="0.25">
      <c r="A3524">
        <v>47001041</v>
      </c>
      <c r="B3524" t="s">
        <v>5193</v>
      </c>
      <c r="C3524" t="s">
        <v>5193</v>
      </c>
      <c r="D3524" t="s">
        <v>5193</v>
      </c>
      <c r="E3524" t="s">
        <v>5193</v>
      </c>
    </row>
    <row r="3525" spans="1:5" x14ac:dyDescent="0.25">
      <c r="A3525">
        <v>47001042</v>
      </c>
      <c r="B3525" t="s">
        <v>5195</v>
      </c>
      <c r="C3525" t="s">
        <v>5195</v>
      </c>
      <c r="D3525" t="s">
        <v>5195</v>
      </c>
      <c r="E3525" t="s">
        <v>5195</v>
      </c>
    </row>
    <row r="3526" spans="1:5" x14ac:dyDescent="0.25">
      <c r="A3526">
        <v>47001043</v>
      </c>
      <c r="B3526" t="s">
        <v>5197</v>
      </c>
      <c r="C3526" t="s">
        <v>5197</v>
      </c>
      <c r="D3526" t="s">
        <v>5197</v>
      </c>
      <c r="E3526" t="s">
        <v>5197</v>
      </c>
    </row>
    <row r="3527" spans="1:5" x14ac:dyDescent="0.25">
      <c r="A3527">
        <v>47001044</v>
      </c>
      <c r="B3527" t="s">
        <v>5318</v>
      </c>
      <c r="C3527" t="s">
        <v>5318</v>
      </c>
      <c r="D3527" t="s">
        <v>5318</v>
      </c>
      <c r="E3527" t="s">
        <v>5318</v>
      </c>
    </row>
    <row r="3528" spans="1:5" x14ac:dyDescent="0.25">
      <c r="A3528">
        <v>47001045</v>
      </c>
      <c r="B3528" t="s">
        <v>5319</v>
      </c>
      <c r="C3528" t="s">
        <v>5319</v>
      </c>
      <c r="D3528" t="s">
        <v>5319</v>
      </c>
      <c r="E3528" t="s">
        <v>5319</v>
      </c>
    </row>
    <row r="3529" spans="1:5" x14ac:dyDescent="0.25">
      <c r="A3529">
        <v>47001046</v>
      </c>
      <c r="B3529" t="s">
        <v>5320</v>
      </c>
      <c r="C3529" t="s">
        <v>5320</v>
      </c>
      <c r="D3529" t="s">
        <v>5320</v>
      </c>
      <c r="E3529" t="s">
        <v>5320</v>
      </c>
    </row>
    <row r="3530" spans="1:5" x14ac:dyDescent="0.25">
      <c r="A3530">
        <v>47001047</v>
      </c>
      <c r="B3530" t="s">
        <v>5321</v>
      </c>
      <c r="C3530" t="s">
        <v>5321</v>
      </c>
      <c r="D3530" t="s">
        <v>5321</v>
      </c>
      <c r="E3530" t="s">
        <v>5321</v>
      </c>
    </row>
    <row r="3531" spans="1:5" x14ac:dyDescent="0.25">
      <c r="A3531">
        <v>47001048</v>
      </c>
      <c r="B3531" t="s">
        <v>5322</v>
      </c>
      <c r="C3531" t="s">
        <v>5322</v>
      </c>
      <c r="D3531" t="s">
        <v>5322</v>
      </c>
      <c r="E3531" t="s">
        <v>5322</v>
      </c>
    </row>
    <row r="3532" spans="1:5" x14ac:dyDescent="0.25">
      <c r="A3532">
        <v>47001049</v>
      </c>
      <c r="B3532" t="s">
        <v>5323</v>
      </c>
      <c r="C3532" t="s">
        <v>5323</v>
      </c>
      <c r="D3532" t="s">
        <v>5323</v>
      </c>
      <c r="E3532" t="s">
        <v>5323</v>
      </c>
    </row>
    <row r="3533" spans="1:5" x14ac:dyDescent="0.25">
      <c r="A3533">
        <v>47001050</v>
      </c>
      <c r="B3533" t="s">
        <v>5324</v>
      </c>
      <c r="C3533" t="s">
        <v>5324</v>
      </c>
      <c r="D3533" t="s">
        <v>5324</v>
      </c>
      <c r="E3533" t="s">
        <v>5324</v>
      </c>
    </row>
    <row r="3534" spans="1:5" x14ac:dyDescent="0.25">
      <c r="A3534">
        <v>47001051</v>
      </c>
      <c r="B3534" t="s">
        <v>5325</v>
      </c>
      <c r="C3534" t="s">
        <v>5325</v>
      </c>
      <c r="D3534" t="s">
        <v>5325</v>
      </c>
      <c r="E3534" t="s">
        <v>5325</v>
      </c>
    </row>
    <row r="3535" spans="1:5" x14ac:dyDescent="0.25">
      <c r="A3535">
        <v>47001052</v>
      </c>
      <c r="B3535" t="s">
        <v>5326</v>
      </c>
      <c r="C3535" t="s">
        <v>5326</v>
      </c>
      <c r="D3535" t="s">
        <v>5326</v>
      </c>
      <c r="E3535" t="s">
        <v>5326</v>
      </c>
    </row>
    <row r="3536" spans="1:5" x14ac:dyDescent="0.25">
      <c r="A3536">
        <v>47001053</v>
      </c>
      <c r="B3536" t="s">
        <v>5327</v>
      </c>
      <c r="C3536" t="s">
        <v>5327</v>
      </c>
      <c r="D3536" t="s">
        <v>5327</v>
      </c>
      <c r="E3536" t="s">
        <v>5327</v>
      </c>
    </row>
    <row r="3537" spans="1:5" x14ac:dyDescent="0.25">
      <c r="A3537">
        <v>47001054</v>
      </c>
      <c r="B3537" t="s">
        <v>5328</v>
      </c>
      <c r="C3537" t="s">
        <v>5328</v>
      </c>
      <c r="D3537" t="s">
        <v>5328</v>
      </c>
      <c r="E3537" t="s">
        <v>5328</v>
      </c>
    </row>
    <row r="3538" spans="1:5" x14ac:dyDescent="0.25">
      <c r="A3538">
        <v>47001055</v>
      </c>
      <c r="B3538" t="s">
        <v>5328</v>
      </c>
      <c r="C3538" t="s">
        <v>5329</v>
      </c>
      <c r="D3538" t="s">
        <v>5329</v>
      </c>
      <c r="E3538" t="s">
        <v>5328</v>
      </c>
    </row>
    <row r="3539" spans="1:5" x14ac:dyDescent="0.25">
      <c r="A3539">
        <v>47001056</v>
      </c>
      <c r="B3539" t="s">
        <v>5330</v>
      </c>
      <c r="C3539" t="s">
        <v>5330</v>
      </c>
      <c r="D3539" t="s">
        <v>5330</v>
      </c>
      <c r="E3539" t="s">
        <v>5330</v>
      </c>
    </row>
    <row r="3540" spans="1:5" x14ac:dyDescent="0.25">
      <c r="A3540">
        <v>47001057</v>
      </c>
      <c r="B3540" t="s">
        <v>5331</v>
      </c>
      <c r="C3540" t="s">
        <v>5331</v>
      </c>
      <c r="D3540" t="s">
        <v>5331</v>
      </c>
      <c r="E3540" t="s">
        <v>5331</v>
      </c>
    </row>
    <row r="3541" spans="1:5" x14ac:dyDescent="0.25">
      <c r="A3541">
        <v>47001058</v>
      </c>
      <c r="B3541" t="s">
        <v>5332</v>
      </c>
      <c r="C3541" t="s">
        <v>5332</v>
      </c>
      <c r="D3541" t="s">
        <v>5332</v>
      </c>
      <c r="E3541" t="s">
        <v>5332</v>
      </c>
    </row>
    <row r="3542" spans="1:5" x14ac:dyDescent="0.25">
      <c r="A3542">
        <v>47001059</v>
      </c>
      <c r="B3542" t="s">
        <v>5333</v>
      </c>
      <c r="C3542" t="s">
        <v>5333</v>
      </c>
      <c r="D3542" t="s">
        <v>5333</v>
      </c>
      <c r="E3542" t="s">
        <v>5333</v>
      </c>
    </row>
    <row r="3543" spans="1:5" x14ac:dyDescent="0.25">
      <c r="A3543">
        <v>47001060</v>
      </c>
      <c r="B3543" t="s">
        <v>5334</v>
      </c>
      <c r="C3543" t="s">
        <v>5334</v>
      </c>
      <c r="D3543" t="s">
        <v>5334</v>
      </c>
      <c r="E3543" t="s">
        <v>5334</v>
      </c>
    </row>
    <row r="3544" spans="1:5" x14ac:dyDescent="0.25">
      <c r="A3544">
        <v>47001061</v>
      </c>
      <c r="B3544" t="s">
        <v>5335</v>
      </c>
      <c r="C3544" t="s">
        <v>5335</v>
      </c>
      <c r="D3544" t="s">
        <v>5335</v>
      </c>
      <c r="E3544" t="s">
        <v>5335</v>
      </c>
    </row>
    <row r="3545" spans="1:5" x14ac:dyDescent="0.25">
      <c r="A3545">
        <v>47001062</v>
      </c>
      <c r="B3545" t="s">
        <v>5336</v>
      </c>
      <c r="C3545" t="s">
        <v>5336</v>
      </c>
      <c r="D3545" t="s">
        <v>5336</v>
      </c>
      <c r="E3545" t="s">
        <v>5336</v>
      </c>
    </row>
    <row r="3546" spans="1:5" x14ac:dyDescent="0.25">
      <c r="A3546">
        <v>47001063</v>
      </c>
      <c r="B3546" t="s">
        <v>5337</v>
      </c>
      <c r="C3546" t="s">
        <v>5337</v>
      </c>
      <c r="D3546" t="s">
        <v>5337</v>
      </c>
      <c r="E3546" t="s">
        <v>5337</v>
      </c>
    </row>
    <row r="3547" spans="1:5" x14ac:dyDescent="0.25">
      <c r="A3547">
        <v>47001064</v>
      </c>
      <c r="B3547" t="s">
        <v>5338</v>
      </c>
      <c r="C3547" t="s">
        <v>5338</v>
      </c>
      <c r="D3547" t="s">
        <v>5338</v>
      </c>
      <c r="E3547" t="s">
        <v>5338</v>
      </c>
    </row>
    <row r="3548" spans="1:5" x14ac:dyDescent="0.25">
      <c r="A3548">
        <v>47001065</v>
      </c>
      <c r="B3548" t="s">
        <v>5339</v>
      </c>
      <c r="C3548" t="s">
        <v>5339</v>
      </c>
      <c r="D3548" t="s">
        <v>5339</v>
      </c>
      <c r="E3548" t="s">
        <v>5339</v>
      </c>
    </row>
    <row r="3549" spans="1:5" x14ac:dyDescent="0.25">
      <c r="A3549">
        <v>47001066</v>
      </c>
      <c r="B3549" t="s">
        <v>15500</v>
      </c>
      <c r="C3549" t="s">
        <v>15501</v>
      </c>
      <c r="D3549" t="s">
        <v>15501</v>
      </c>
      <c r="E3549" t="s">
        <v>15500</v>
      </c>
    </row>
    <row r="3550" spans="1:5" x14ac:dyDescent="0.25">
      <c r="A3550">
        <v>47001067</v>
      </c>
      <c r="B3550" t="s">
        <v>15502</v>
      </c>
      <c r="C3550" t="s">
        <v>15502</v>
      </c>
      <c r="D3550" t="s">
        <v>15502</v>
      </c>
      <c r="E3550" t="s">
        <v>15502</v>
      </c>
    </row>
    <row r="3551" spans="1:5" x14ac:dyDescent="0.25">
      <c r="A3551">
        <v>47001068</v>
      </c>
      <c r="B3551" t="s">
        <v>15503</v>
      </c>
      <c r="C3551" t="s">
        <v>15504</v>
      </c>
      <c r="D3551" t="s">
        <v>15504</v>
      </c>
      <c r="E3551" t="s">
        <v>15503</v>
      </c>
    </row>
    <row r="3552" spans="1:5" x14ac:dyDescent="0.25">
      <c r="A3552">
        <v>47001069</v>
      </c>
      <c r="B3552" t="s">
        <v>15505</v>
      </c>
      <c r="C3552" t="s">
        <v>15505</v>
      </c>
      <c r="D3552" t="s">
        <v>15505</v>
      </c>
      <c r="E3552" t="s">
        <v>15505</v>
      </c>
    </row>
    <row r="3553" spans="1:5" x14ac:dyDescent="0.25">
      <c r="A3553">
        <v>47001070</v>
      </c>
      <c r="B3553" t="s">
        <v>15506</v>
      </c>
      <c r="C3553" t="s">
        <v>15506</v>
      </c>
      <c r="D3553" t="s">
        <v>15506</v>
      </c>
      <c r="E3553" t="s">
        <v>15506</v>
      </c>
    </row>
    <row r="3554" spans="1:5" x14ac:dyDescent="0.25">
      <c r="A3554">
        <v>47001071</v>
      </c>
      <c r="B3554" t="s">
        <v>15507</v>
      </c>
      <c r="C3554" t="s">
        <v>15507</v>
      </c>
      <c r="D3554" t="s">
        <v>15507</v>
      </c>
      <c r="E3554" t="s">
        <v>15507</v>
      </c>
    </row>
    <row r="3555" spans="1:5" x14ac:dyDescent="0.25">
      <c r="A3555">
        <v>47001072</v>
      </c>
      <c r="B3555" t="s">
        <v>15448</v>
      </c>
      <c r="C3555" t="s">
        <v>15448</v>
      </c>
      <c r="D3555" t="s">
        <v>15448</v>
      </c>
      <c r="E3555" t="s">
        <v>15448</v>
      </c>
    </row>
    <row r="3556" spans="1:5" x14ac:dyDescent="0.25">
      <c r="A3556">
        <v>47900001</v>
      </c>
      <c r="B3556" t="s">
        <v>5341</v>
      </c>
      <c r="C3556" t="s">
        <v>5340</v>
      </c>
      <c r="D3556" t="s">
        <v>5340</v>
      </c>
      <c r="E3556" t="s">
        <v>5341</v>
      </c>
    </row>
    <row r="3557" spans="1:5" x14ac:dyDescent="0.25">
      <c r="A3557">
        <v>47900002</v>
      </c>
      <c r="B3557" t="s">
        <v>5342</v>
      </c>
      <c r="C3557" t="s">
        <v>5342</v>
      </c>
      <c r="D3557" t="s">
        <v>5342</v>
      </c>
      <c r="E3557" t="s">
        <v>5342</v>
      </c>
    </row>
    <row r="3558" spans="1:5" x14ac:dyDescent="0.25">
      <c r="A3558">
        <v>47900003</v>
      </c>
      <c r="B3558" t="s">
        <v>5343</v>
      </c>
      <c r="C3558" t="s">
        <v>5343</v>
      </c>
      <c r="D3558" t="s">
        <v>5343</v>
      </c>
      <c r="E3558" t="s">
        <v>5343</v>
      </c>
    </row>
    <row r="3559" spans="1:5" x14ac:dyDescent="0.25">
      <c r="A3559">
        <v>48000007</v>
      </c>
      <c r="B3559" t="s">
        <v>5345</v>
      </c>
      <c r="C3559" t="s">
        <v>5344</v>
      </c>
      <c r="D3559" t="s">
        <v>5344</v>
      </c>
      <c r="E3559" t="s">
        <v>5345</v>
      </c>
    </row>
    <row r="3560" spans="1:5" x14ac:dyDescent="0.25">
      <c r="A3560">
        <v>48000021</v>
      </c>
      <c r="B3560" t="s">
        <v>5347</v>
      </c>
      <c r="C3560" t="s">
        <v>5346</v>
      </c>
      <c r="D3560" t="s">
        <v>5346</v>
      </c>
      <c r="E3560" t="s">
        <v>5347</v>
      </c>
    </row>
    <row r="3561" spans="1:5" x14ac:dyDescent="0.25">
      <c r="A3561">
        <v>48000023</v>
      </c>
      <c r="B3561" t="s">
        <v>5349</v>
      </c>
      <c r="C3561" t="s">
        <v>5348</v>
      </c>
      <c r="D3561" t="s">
        <v>5348</v>
      </c>
      <c r="E3561" t="s">
        <v>5349</v>
      </c>
    </row>
    <row r="3562" spans="1:5" x14ac:dyDescent="0.25">
      <c r="A3562">
        <v>48000024</v>
      </c>
      <c r="B3562" t="s">
        <v>5351</v>
      </c>
      <c r="C3562" t="s">
        <v>5350</v>
      </c>
      <c r="D3562" t="s">
        <v>5350</v>
      </c>
      <c r="E3562" t="s">
        <v>5351</v>
      </c>
    </row>
    <row r="3563" spans="1:5" x14ac:dyDescent="0.25">
      <c r="A3563">
        <v>48000025</v>
      </c>
      <c r="B3563" t="s">
        <v>5353</v>
      </c>
      <c r="C3563" t="s">
        <v>5352</v>
      </c>
      <c r="D3563" t="s">
        <v>5352</v>
      </c>
      <c r="E3563" t="s">
        <v>5353</v>
      </c>
    </row>
    <row r="3564" spans="1:5" x14ac:dyDescent="0.25">
      <c r="A3564">
        <v>48000042</v>
      </c>
      <c r="B3564" t="s">
        <v>5355</v>
      </c>
      <c r="C3564" t="s">
        <v>5354</v>
      </c>
      <c r="D3564" t="s">
        <v>5354</v>
      </c>
      <c r="E3564" t="s">
        <v>5355</v>
      </c>
    </row>
    <row r="3565" spans="1:5" x14ac:dyDescent="0.25">
      <c r="A3565">
        <v>48000043</v>
      </c>
      <c r="B3565" t="s">
        <v>5357</v>
      </c>
      <c r="C3565" t="s">
        <v>5356</v>
      </c>
      <c r="D3565" t="s">
        <v>5356</v>
      </c>
      <c r="E3565" t="s">
        <v>5357</v>
      </c>
    </row>
    <row r="3566" spans="1:5" x14ac:dyDescent="0.25">
      <c r="A3566">
        <v>48000044</v>
      </c>
      <c r="B3566" t="s">
        <v>5359</v>
      </c>
      <c r="C3566" t="s">
        <v>5358</v>
      </c>
      <c r="D3566" t="s">
        <v>5358</v>
      </c>
      <c r="E3566" t="s">
        <v>5359</v>
      </c>
    </row>
    <row r="3567" spans="1:5" x14ac:dyDescent="0.25">
      <c r="A3567">
        <v>48000045</v>
      </c>
      <c r="B3567" t="s">
        <v>5361</v>
      </c>
      <c r="C3567" t="s">
        <v>5360</v>
      </c>
      <c r="D3567" t="s">
        <v>5360</v>
      </c>
      <c r="E3567" t="s">
        <v>5361</v>
      </c>
    </row>
    <row r="3568" spans="1:5" x14ac:dyDescent="0.25">
      <c r="A3568">
        <v>48000046</v>
      </c>
      <c r="B3568" t="s">
        <v>5363</v>
      </c>
      <c r="C3568" t="s">
        <v>5362</v>
      </c>
      <c r="D3568" t="s">
        <v>5362</v>
      </c>
      <c r="E3568" t="s">
        <v>5363</v>
      </c>
    </row>
    <row r="3569" spans="1:5" x14ac:dyDescent="0.25">
      <c r="A3569">
        <v>48000049</v>
      </c>
      <c r="B3569" t="s">
        <v>5365</v>
      </c>
      <c r="C3569" t="s">
        <v>5364</v>
      </c>
      <c r="D3569" t="s">
        <v>5364</v>
      </c>
      <c r="E3569" t="s">
        <v>5365</v>
      </c>
    </row>
    <row r="3570" spans="1:5" x14ac:dyDescent="0.25">
      <c r="A3570">
        <v>48000050</v>
      </c>
      <c r="B3570" t="s">
        <v>5367</v>
      </c>
      <c r="C3570" t="s">
        <v>5366</v>
      </c>
      <c r="D3570" t="s">
        <v>5366</v>
      </c>
      <c r="E3570" t="s">
        <v>5367</v>
      </c>
    </row>
    <row r="3571" spans="1:5" x14ac:dyDescent="0.25">
      <c r="A3571">
        <v>48000051</v>
      </c>
      <c r="B3571" t="s">
        <v>5369</v>
      </c>
      <c r="C3571" t="s">
        <v>5368</v>
      </c>
      <c r="D3571" t="s">
        <v>5368</v>
      </c>
      <c r="E3571" t="s">
        <v>5369</v>
      </c>
    </row>
    <row r="3572" spans="1:5" x14ac:dyDescent="0.25">
      <c r="A3572">
        <v>48000052</v>
      </c>
      <c r="B3572" t="s">
        <v>5371</v>
      </c>
      <c r="C3572" t="s">
        <v>5370</v>
      </c>
      <c r="D3572" t="s">
        <v>5370</v>
      </c>
      <c r="E3572" t="s">
        <v>5371</v>
      </c>
    </row>
    <row r="3573" spans="1:5" x14ac:dyDescent="0.25">
      <c r="A3573">
        <v>48000054</v>
      </c>
      <c r="B3573" t="s">
        <v>5373</v>
      </c>
      <c r="C3573" t="s">
        <v>5372</v>
      </c>
      <c r="D3573" t="s">
        <v>5372</v>
      </c>
      <c r="E3573" t="s">
        <v>5373</v>
      </c>
    </row>
    <row r="3574" spans="1:5" x14ac:dyDescent="0.25">
      <c r="A3574">
        <v>48000055</v>
      </c>
      <c r="B3574" t="s">
        <v>5375</v>
      </c>
      <c r="C3574" t="s">
        <v>5374</v>
      </c>
      <c r="D3574" t="s">
        <v>5374</v>
      </c>
      <c r="E3574" t="s">
        <v>5375</v>
      </c>
    </row>
    <row r="3575" spans="1:5" x14ac:dyDescent="0.25">
      <c r="A3575">
        <v>48000056</v>
      </c>
      <c r="B3575" t="s">
        <v>5377</v>
      </c>
      <c r="C3575" t="s">
        <v>5376</v>
      </c>
      <c r="D3575" t="s">
        <v>5376</v>
      </c>
      <c r="E3575" t="s">
        <v>5377</v>
      </c>
    </row>
    <row r="3576" spans="1:5" x14ac:dyDescent="0.25">
      <c r="A3576">
        <v>48000057</v>
      </c>
      <c r="B3576" t="s">
        <v>5378</v>
      </c>
      <c r="C3576" t="s">
        <v>5374</v>
      </c>
      <c r="D3576" t="s">
        <v>5374</v>
      </c>
      <c r="E3576" t="s">
        <v>5378</v>
      </c>
    </row>
    <row r="3577" spans="1:5" x14ac:dyDescent="0.25">
      <c r="A3577">
        <v>48000058</v>
      </c>
      <c r="B3577" t="s">
        <v>5379</v>
      </c>
      <c r="C3577" t="s">
        <v>5376</v>
      </c>
      <c r="D3577" t="s">
        <v>5376</v>
      </c>
      <c r="E3577" t="s">
        <v>5379</v>
      </c>
    </row>
    <row r="3578" spans="1:5" x14ac:dyDescent="0.25">
      <c r="A3578">
        <v>48000060</v>
      </c>
      <c r="B3578" t="s">
        <v>5380</v>
      </c>
      <c r="C3578" t="s">
        <v>5370</v>
      </c>
      <c r="D3578" t="s">
        <v>5370</v>
      </c>
      <c r="E3578" t="s">
        <v>5380</v>
      </c>
    </row>
    <row r="3579" spans="1:5" x14ac:dyDescent="0.25">
      <c r="A3579">
        <v>48000061</v>
      </c>
      <c r="B3579" t="s">
        <v>5382</v>
      </c>
      <c r="C3579" t="s">
        <v>5381</v>
      </c>
      <c r="D3579" t="s">
        <v>5381</v>
      </c>
      <c r="E3579" t="s">
        <v>5382</v>
      </c>
    </row>
    <row r="3580" spans="1:5" x14ac:dyDescent="0.25">
      <c r="A3580">
        <v>48000063</v>
      </c>
      <c r="B3580" t="s">
        <v>5383</v>
      </c>
      <c r="C3580" t="s">
        <v>5370</v>
      </c>
      <c r="D3580" t="s">
        <v>5370</v>
      </c>
      <c r="E3580" t="s">
        <v>5383</v>
      </c>
    </row>
    <row r="3581" spans="1:5" x14ac:dyDescent="0.25">
      <c r="A3581">
        <v>48000064</v>
      </c>
      <c r="B3581" t="s">
        <v>5384</v>
      </c>
      <c r="C3581" t="s">
        <v>5372</v>
      </c>
      <c r="D3581" t="s">
        <v>5372</v>
      </c>
      <c r="E3581" t="s">
        <v>5384</v>
      </c>
    </row>
    <row r="3582" spans="1:5" x14ac:dyDescent="0.25">
      <c r="A3582">
        <v>48000066</v>
      </c>
      <c r="B3582" t="s">
        <v>5385</v>
      </c>
      <c r="C3582" t="s">
        <v>5370</v>
      </c>
      <c r="D3582" t="s">
        <v>5370</v>
      </c>
      <c r="E3582" t="s">
        <v>5385</v>
      </c>
    </row>
    <row r="3583" spans="1:5" x14ac:dyDescent="0.25">
      <c r="A3583">
        <v>48000067</v>
      </c>
      <c r="B3583" t="s">
        <v>5386</v>
      </c>
      <c r="C3583" t="s">
        <v>5372</v>
      </c>
      <c r="D3583" t="s">
        <v>5372</v>
      </c>
      <c r="E3583" t="s">
        <v>5386</v>
      </c>
    </row>
    <row r="3584" spans="1:5" x14ac:dyDescent="0.25">
      <c r="A3584">
        <v>48000068</v>
      </c>
      <c r="B3584" t="s">
        <v>5388</v>
      </c>
      <c r="C3584" t="s">
        <v>5387</v>
      </c>
      <c r="D3584" t="s">
        <v>5387</v>
      </c>
      <c r="E3584" t="s">
        <v>5388</v>
      </c>
    </row>
    <row r="3585" spans="1:5" x14ac:dyDescent="0.25">
      <c r="A3585">
        <v>48000069</v>
      </c>
      <c r="B3585" t="s">
        <v>5390</v>
      </c>
      <c r="C3585" t="s">
        <v>5389</v>
      </c>
      <c r="D3585" t="s">
        <v>5389</v>
      </c>
      <c r="E3585" t="s">
        <v>5390</v>
      </c>
    </row>
    <row r="3586" spans="1:5" x14ac:dyDescent="0.25">
      <c r="A3586">
        <v>48000071</v>
      </c>
      <c r="B3586" t="s">
        <v>5392</v>
      </c>
      <c r="C3586" t="s">
        <v>5391</v>
      </c>
      <c r="D3586" t="s">
        <v>5391</v>
      </c>
      <c r="E3586" t="s">
        <v>5392</v>
      </c>
    </row>
    <row r="3587" spans="1:5" x14ac:dyDescent="0.25">
      <c r="A3587">
        <v>48000072</v>
      </c>
      <c r="B3587" t="s">
        <v>5393</v>
      </c>
      <c r="C3587" t="s">
        <v>5389</v>
      </c>
      <c r="D3587" t="s">
        <v>5389</v>
      </c>
      <c r="E3587" t="s">
        <v>5393</v>
      </c>
    </row>
    <row r="3588" spans="1:5" x14ac:dyDescent="0.25">
      <c r="A3588">
        <v>48000073</v>
      </c>
      <c r="B3588" t="s">
        <v>5394</v>
      </c>
      <c r="C3588" t="s">
        <v>5391</v>
      </c>
      <c r="D3588" t="s">
        <v>5391</v>
      </c>
      <c r="E3588" t="s">
        <v>5394</v>
      </c>
    </row>
    <row r="3589" spans="1:5" x14ac:dyDescent="0.25">
      <c r="A3589">
        <v>48000074</v>
      </c>
      <c r="B3589" t="s">
        <v>5395</v>
      </c>
      <c r="C3589" t="s">
        <v>5389</v>
      </c>
      <c r="D3589" t="s">
        <v>5389</v>
      </c>
      <c r="E3589" t="s">
        <v>5395</v>
      </c>
    </row>
    <row r="3590" spans="1:5" x14ac:dyDescent="0.25">
      <c r="A3590">
        <v>48000076</v>
      </c>
      <c r="B3590" t="s">
        <v>5396</v>
      </c>
      <c r="C3590" t="s">
        <v>5370</v>
      </c>
      <c r="D3590" t="s">
        <v>5370</v>
      </c>
      <c r="E3590" t="s">
        <v>5396</v>
      </c>
    </row>
    <row r="3591" spans="1:5" x14ac:dyDescent="0.25">
      <c r="A3591">
        <v>48000077</v>
      </c>
      <c r="B3591" t="s">
        <v>5397</v>
      </c>
      <c r="C3591" t="s">
        <v>5372</v>
      </c>
      <c r="D3591" t="s">
        <v>5372</v>
      </c>
      <c r="E3591" t="s">
        <v>5397</v>
      </c>
    </row>
    <row r="3592" spans="1:5" x14ac:dyDescent="0.25">
      <c r="A3592">
        <v>48000078</v>
      </c>
      <c r="B3592" t="s">
        <v>5399</v>
      </c>
      <c r="C3592" t="s">
        <v>5398</v>
      </c>
      <c r="D3592" t="s">
        <v>5398</v>
      </c>
      <c r="E3592" t="s">
        <v>5399</v>
      </c>
    </row>
    <row r="3593" spans="1:5" x14ac:dyDescent="0.25">
      <c r="A3593">
        <v>48000079</v>
      </c>
      <c r="B3593" t="s">
        <v>5401</v>
      </c>
      <c r="C3593" t="s">
        <v>5400</v>
      </c>
      <c r="D3593" t="s">
        <v>5400</v>
      </c>
      <c r="E3593" t="s">
        <v>5401</v>
      </c>
    </row>
    <row r="3594" spans="1:5" x14ac:dyDescent="0.25">
      <c r="A3594">
        <v>48000080</v>
      </c>
      <c r="B3594" t="s">
        <v>5402</v>
      </c>
      <c r="C3594" t="s">
        <v>5370</v>
      </c>
      <c r="D3594" t="s">
        <v>5370</v>
      </c>
      <c r="E3594" t="s">
        <v>5402</v>
      </c>
    </row>
    <row r="3595" spans="1:5" x14ac:dyDescent="0.25">
      <c r="A3595">
        <v>48000082</v>
      </c>
      <c r="B3595" t="s">
        <v>5403</v>
      </c>
      <c r="C3595" t="s">
        <v>5372</v>
      </c>
      <c r="D3595" t="s">
        <v>5372</v>
      </c>
      <c r="E3595" t="s">
        <v>5403</v>
      </c>
    </row>
    <row r="3596" spans="1:5" x14ac:dyDescent="0.25">
      <c r="A3596">
        <v>48000089</v>
      </c>
      <c r="B3596" t="s">
        <v>5405</v>
      </c>
      <c r="C3596" t="s">
        <v>5404</v>
      </c>
      <c r="D3596" t="s">
        <v>5404</v>
      </c>
      <c r="E3596" t="s">
        <v>5405</v>
      </c>
    </row>
    <row r="3597" spans="1:5" x14ac:dyDescent="0.25">
      <c r="A3597">
        <v>48000090</v>
      </c>
      <c r="B3597" t="s">
        <v>5407</v>
      </c>
      <c r="C3597" t="s">
        <v>5406</v>
      </c>
      <c r="D3597" t="s">
        <v>5406</v>
      </c>
      <c r="E3597" t="s">
        <v>5407</v>
      </c>
    </row>
    <row r="3598" spans="1:5" x14ac:dyDescent="0.25">
      <c r="A3598">
        <v>48000091</v>
      </c>
      <c r="B3598" t="s">
        <v>5409</v>
      </c>
      <c r="C3598" t="s">
        <v>5408</v>
      </c>
      <c r="D3598" t="s">
        <v>5408</v>
      </c>
      <c r="E3598" t="s">
        <v>5409</v>
      </c>
    </row>
    <row r="3599" spans="1:5" x14ac:dyDescent="0.25">
      <c r="A3599">
        <v>48000092</v>
      </c>
      <c r="B3599" t="s">
        <v>5411</v>
      </c>
      <c r="C3599" t="s">
        <v>5410</v>
      </c>
      <c r="D3599" t="s">
        <v>5410</v>
      </c>
      <c r="E3599" t="s">
        <v>5411</v>
      </c>
    </row>
    <row r="3600" spans="1:5" x14ac:dyDescent="0.25">
      <c r="A3600">
        <v>48000093</v>
      </c>
      <c r="B3600" t="s">
        <v>5413</v>
      </c>
      <c r="C3600" t="s">
        <v>5412</v>
      </c>
      <c r="D3600" t="s">
        <v>5412</v>
      </c>
      <c r="E3600" t="s">
        <v>5413</v>
      </c>
    </row>
    <row r="3601" spans="1:5" x14ac:dyDescent="0.25">
      <c r="A3601">
        <v>48000094</v>
      </c>
      <c r="B3601" t="s">
        <v>5415</v>
      </c>
      <c r="C3601" t="s">
        <v>5414</v>
      </c>
      <c r="D3601" t="s">
        <v>5414</v>
      </c>
      <c r="E3601" t="s">
        <v>5415</v>
      </c>
    </row>
    <row r="3602" spans="1:5" x14ac:dyDescent="0.25">
      <c r="A3602">
        <v>48000095</v>
      </c>
      <c r="B3602" t="s">
        <v>5416</v>
      </c>
      <c r="C3602" t="s">
        <v>5414</v>
      </c>
      <c r="D3602" t="s">
        <v>5414</v>
      </c>
      <c r="E3602" t="s">
        <v>5416</v>
      </c>
    </row>
    <row r="3603" spans="1:5" x14ac:dyDescent="0.25">
      <c r="A3603">
        <v>48000105</v>
      </c>
      <c r="B3603" t="s">
        <v>5418</v>
      </c>
      <c r="C3603" t="s">
        <v>5417</v>
      </c>
      <c r="D3603" t="s">
        <v>5417</v>
      </c>
      <c r="E3603" t="s">
        <v>5418</v>
      </c>
    </row>
    <row r="3604" spans="1:5" x14ac:dyDescent="0.25">
      <c r="A3604">
        <v>48000107</v>
      </c>
      <c r="B3604" t="s">
        <v>5419</v>
      </c>
      <c r="C3604" t="s">
        <v>5419</v>
      </c>
      <c r="D3604" t="s">
        <v>5419</v>
      </c>
      <c r="E3604" t="s">
        <v>5419</v>
      </c>
    </row>
    <row r="3605" spans="1:5" x14ac:dyDescent="0.25">
      <c r="A3605">
        <v>48000110</v>
      </c>
      <c r="B3605" t="s">
        <v>5421</v>
      </c>
      <c r="C3605" t="s">
        <v>5420</v>
      </c>
      <c r="D3605" t="s">
        <v>5420</v>
      </c>
      <c r="E3605" t="s">
        <v>5421</v>
      </c>
    </row>
    <row r="3606" spans="1:5" x14ac:dyDescent="0.25">
      <c r="A3606">
        <v>48000111</v>
      </c>
      <c r="B3606" t="s">
        <v>5423</v>
      </c>
      <c r="C3606" t="s">
        <v>5422</v>
      </c>
      <c r="D3606" t="s">
        <v>5422</v>
      </c>
      <c r="E3606" t="s">
        <v>5423</v>
      </c>
    </row>
    <row r="3607" spans="1:5" x14ac:dyDescent="0.25">
      <c r="A3607">
        <v>48000112</v>
      </c>
      <c r="B3607" t="s">
        <v>5425</v>
      </c>
      <c r="C3607" t="s">
        <v>5424</v>
      </c>
      <c r="D3607" t="s">
        <v>5424</v>
      </c>
      <c r="E3607" t="s">
        <v>5425</v>
      </c>
    </row>
    <row r="3608" spans="1:5" x14ac:dyDescent="0.25">
      <c r="A3608">
        <v>48000113</v>
      </c>
      <c r="B3608" t="s">
        <v>5427</v>
      </c>
      <c r="C3608" t="s">
        <v>5426</v>
      </c>
      <c r="D3608" t="s">
        <v>5426</v>
      </c>
      <c r="E3608" t="s">
        <v>5427</v>
      </c>
    </row>
    <row r="3609" spans="1:5" x14ac:dyDescent="0.25">
      <c r="A3609">
        <v>48000114</v>
      </c>
      <c r="B3609" t="s">
        <v>5429</v>
      </c>
      <c r="C3609" t="s">
        <v>5428</v>
      </c>
      <c r="D3609" t="s">
        <v>5428</v>
      </c>
      <c r="E3609" t="s">
        <v>5429</v>
      </c>
    </row>
    <row r="3610" spans="1:5" x14ac:dyDescent="0.25">
      <c r="A3610">
        <v>48000115</v>
      </c>
      <c r="B3610" t="s">
        <v>5431</v>
      </c>
      <c r="C3610" t="s">
        <v>5430</v>
      </c>
      <c r="D3610" t="s">
        <v>5430</v>
      </c>
      <c r="E3610" t="s">
        <v>5431</v>
      </c>
    </row>
    <row r="3611" spans="1:5" x14ac:dyDescent="0.25">
      <c r="A3611">
        <v>48000116</v>
      </c>
      <c r="B3611" t="s">
        <v>5433</v>
      </c>
      <c r="C3611" t="s">
        <v>5432</v>
      </c>
      <c r="D3611" t="s">
        <v>5432</v>
      </c>
      <c r="E3611" t="s">
        <v>5433</v>
      </c>
    </row>
    <row r="3612" spans="1:5" x14ac:dyDescent="0.25">
      <c r="A3612">
        <v>48000117</v>
      </c>
      <c r="B3612" t="s">
        <v>5435</v>
      </c>
      <c r="C3612" t="s">
        <v>5434</v>
      </c>
      <c r="D3612" t="s">
        <v>5434</v>
      </c>
      <c r="E3612" t="s">
        <v>5435</v>
      </c>
    </row>
    <row r="3613" spans="1:5" x14ac:dyDescent="0.25">
      <c r="A3613">
        <v>48000118</v>
      </c>
      <c r="B3613" t="s">
        <v>5437</v>
      </c>
      <c r="C3613" t="s">
        <v>5436</v>
      </c>
      <c r="D3613" t="s">
        <v>5436</v>
      </c>
      <c r="E3613" t="s">
        <v>5437</v>
      </c>
    </row>
    <row r="3614" spans="1:5" x14ac:dyDescent="0.25">
      <c r="A3614">
        <v>48000123</v>
      </c>
      <c r="B3614" t="s">
        <v>5439</v>
      </c>
      <c r="C3614" t="s">
        <v>5438</v>
      </c>
      <c r="D3614" t="s">
        <v>5438</v>
      </c>
      <c r="E3614" t="s">
        <v>5439</v>
      </c>
    </row>
    <row r="3615" spans="1:5" x14ac:dyDescent="0.25">
      <c r="A3615">
        <v>48000124</v>
      </c>
      <c r="B3615" t="s">
        <v>5441</v>
      </c>
      <c r="C3615" t="s">
        <v>5440</v>
      </c>
      <c r="D3615" t="s">
        <v>5440</v>
      </c>
      <c r="E3615" t="s">
        <v>5441</v>
      </c>
    </row>
    <row r="3616" spans="1:5" x14ac:dyDescent="0.25">
      <c r="A3616">
        <v>48000125</v>
      </c>
      <c r="B3616" t="s">
        <v>5443</v>
      </c>
      <c r="C3616" t="s">
        <v>5442</v>
      </c>
      <c r="D3616" t="s">
        <v>5442</v>
      </c>
      <c r="E3616" t="s">
        <v>5443</v>
      </c>
    </row>
    <row r="3617" spans="1:5" x14ac:dyDescent="0.25">
      <c r="A3617">
        <v>48000126</v>
      </c>
      <c r="B3617" t="s">
        <v>5444</v>
      </c>
      <c r="C3617" t="s">
        <v>5444</v>
      </c>
      <c r="D3617" t="s">
        <v>5444</v>
      </c>
      <c r="E3617" t="s">
        <v>5444</v>
      </c>
    </row>
    <row r="3618" spans="1:5" x14ac:dyDescent="0.25">
      <c r="A3618">
        <v>48000127</v>
      </c>
      <c r="B3618" t="s">
        <v>5445</v>
      </c>
      <c r="C3618" t="s">
        <v>5445</v>
      </c>
      <c r="D3618" t="s">
        <v>5445</v>
      </c>
      <c r="E3618" t="s">
        <v>5445</v>
      </c>
    </row>
    <row r="3619" spans="1:5" x14ac:dyDescent="0.25">
      <c r="A3619">
        <v>48000128</v>
      </c>
      <c r="B3619" t="s">
        <v>5446</v>
      </c>
      <c r="C3619" t="s">
        <v>5446</v>
      </c>
      <c r="D3619" t="s">
        <v>5446</v>
      </c>
      <c r="E3619" t="s">
        <v>5446</v>
      </c>
    </row>
    <row r="3620" spans="1:5" x14ac:dyDescent="0.25">
      <c r="A3620">
        <v>48000129</v>
      </c>
      <c r="B3620" t="s">
        <v>5448</v>
      </c>
      <c r="C3620" t="s">
        <v>5447</v>
      </c>
      <c r="D3620" t="s">
        <v>5447</v>
      </c>
      <c r="E3620" t="s">
        <v>5448</v>
      </c>
    </row>
    <row r="3621" spans="1:5" x14ac:dyDescent="0.25">
      <c r="A3621">
        <v>48000130</v>
      </c>
      <c r="B3621" t="s">
        <v>5450</v>
      </c>
      <c r="C3621" t="s">
        <v>5449</v>
      </c>
      <c r="D3621" t="s">
        <v>5449</v>
      </c>
      <c r="E3621" t="s">
        <v>5450</v>
      </c>
    </row>
    <row r="3622" spans="1:5" x14ac:dyDescent="0.25">
      <c r="A3622">
        <v>48000131</v>
      </c>
      <c r="B3622" t="s">
        <v>5452</v>
      </c>
      <c r="C3622" t="s">
        <v>5451</v>
      </c>
      <c r="D3622" t="s">
        <v>5451</v>
      </c>
      <c r="E3622" t="s">
        <v>5452</v>
      </c>
    </row>
    <row r="3623" spans="1:5" x14ac:dyDescent="0.25">
      <c r="A3623">
        <v>48000132</v>
      </c>
      <c r="B3623" t="s">
        <v>5454</v>
      </c>
      <c r="C3623" t="s">
        <v>5453</v>
      </c>
      <c r="D3623" t="s">
        <v>5453</v>
      </c>
      <c r="E3623" t="s">
        <v>5454</v>
      </c>
    </row>
    <row r="3624" spans="1:5" x14ac:dyDescent="0.25">
      <c r="A3624">
        <v>48000133</v>
      </c>
      <c r="B3624" t="s">
        <v>5456</v>
      </c>
      <c r="C3624" t="s">
        <v>5455</v>
      </c>
      <c r="D3624" t="s">
        <v>5455</v>
      </c>
      <c r="E3624" t="s">
        <v>5456</v>
      </c>
    </row>
    <row r="3625" spans="1:5" x14ac:dyDescent="0.25">
      <c r="A3625">
        <v>48000134</v>
      </c>
      <c r="B3625" t="s">
        <v>5458</v>
      </c>
      <c r="C3625" t="s">
        <v>5457</v>
      </c>
      <c r="D3625" t="s">
        <v>5457</v>
      </c>
      <c r="E3625" t="s">
        <v>5458</v>
      </c>
    </row>
    <row r="3626" spans="1:5" x14ac:dyDescent="0.25">
      <c r="A3626">
        <v>48000135</v>
      </c>
      <c r="B3626" t="s">
        <v>5460</v>
      </c>
      <c r="C3626" t="s">
        <v>5459</v>
      </c>
      <c r="D3626" t="s">
        <v>5459</v>
      </c>
      <c r="E3626" t="s">
        <v>5460</v>
      </c>
    </row>
    <row r="3627" spans="1:5" x14ac:dyDescent="0.25">
      <c r="A3627">
        <v>48000136</v>
      </c>
      <c r="B3627" t="s">
        <v>5461</v>
      </c>
      <c r="C3627" t="s">
        <v>5461</v>
      </c>
      <c r="D3627" t="s">
        <v>5461</v>
      </c>
      <c r="E3627" t="s">
        <v>5461</v>
      </c>
    </row>
    <row r="3628" spans="1:5" x14ac:dyDescent="0.25">
      <c r="A3628">
        <v>48000137</v>
      </c>
      <c r="B3628" t="s">
        <v>5463</v>
      </c>
      <c r="C3628" t="s">
        <v>5462</v>
      </c>
      <c r="D3628" t="s">
        <v>5462</v>
      </c>
      <c r="E3628" t="s">
        <v>5463</v>
      </c>
    </row>
    <row r="3629" spans="1:5" x14ac:dyDescent="0.25">
      <c r="A3629">
        <v>48000143</v>
      </c>
      <c r="B3629" t="s">
        <v>5465</v>
      </c>
      <c r="C3629" t="s">
        <v>5464</v>
      </c>
      <c r="D3629" t="s">
        <v>5464</v>
      </c>
      <c r="E3629" t="s">
        <v>5465</v>
      </c>
    </row>
    <row r="3630" spans="1:5" x14ac:dyDescent="0.25">
      <c r="A3630">
        <v>48000150</v>
      </c>
      <c r="B3630" t="s">
        <v>5467</v>
      </c>
      <c r="C3630" t="s">
        <v>5466</v>
      </c>
      <c r="D3630" t="s">
        <v>5466</v>
      </c>
      <c r="E3630" t="s">
        <v>5467</v>
      </c>
    </row>
    <row r="3631" spans="1:5" x14ac:dyDescent="0.25">
      <c r="A3631">
        <v>48000152</v>
      </c>
      <c r="B3631" t="s">
        <v>5469</v>
      </c>
      <c r="C3631" t="s">
        <v>5468</v>
      </c>
      <c r="D3631" t="s">
        <v>5468</v>
      </c>
      <c r="E3631" t="s">
        <v>5469</v>
      </c>
    </row>
    <row r="3632" spans="1:5" x14ac:dyDescent="0.25">
      <c r="A3632">
        <v>48000161</v>
      </c>
      <c r="B3632" t="s">
        <v>5471</v>
      </c>
      <c r="C3632" t="s">
        <v>5470</v>
      </c>
      <c r="D3632" t="s">
        <v>5470</v>
      </c>
      <c r="E3632" t="s">
        <v>5471</v>
      </c>
    </row>
    <row r="3633" spans="1:5" x14ac:dyDescent="0.25">
      <c r="A3633">
        <v>48000166</v>
      </c>
      <c r="B3633" t="s">
        <v>5473</v>
      </c>
      <c r="C3633" t="s">
        <v>5472</v>
      </c>
      <c r="D3633" t="s">
        <v>5472</v>
      </c>
      <c r="E3633" t="s">
        <v>5473</v>
      </c>
    </row>
    <row r="3634" spans="1:5" x14ac:dyDescent="0.25">
      <c r="A3634">
        <v>48000170</v>
      </c>
      <c r="B3634" t="s">
        <v>5475</v>
      </c>
      <c r="C3634" t="s">
        <v>5474</v>
      </c>
      <c r="D3634" t="s">
        <v>5474</v>
      </c>
      <c r="E3634" t="s">
        <v>5475</v>
      </c>
    </row>
    <row r="3635" spans="1:5" x14ac:dyDescent="0.25">
      <c r="A3635">
        <v>48000172</v>
      </c>
      <c r="B3635" t="s">
        <v>5477</v>
      </c>
      <c r="C3635" t="s">
        <v>5476</v>
      </c>
      <c r="D3635" t="s">
        <v>5476</v>
      </c>
      <c r="E3635" t="s">
        <v>5477</v>
      </c>
    </row>
    <row r="3636" spans="1:5" x14ac:dyDescent="0.25">
      <c r="A3636">
        <v>48000174</v>
      </c>
      <c r="B3636" t="s">
        <v>5479</v>
      </c>
      <c r="C3636" t="s">
        <v>5478</v>
      </c>
      <c r="D3636" t="s">
        <v>5478</v>
      </c>
      <c r="E3636" t="s">
        <v>5479</v>
      </c>
    </row>
    <row r="3637" spans="1:5" x14ac:dyDescent="0.25">
      <c r="A3637">
        <v>48000177</v>
      </c>
      <c r="B3637" t="s">
        <v>5481</v>
      </c>
      <c r="C3637" t="s">
        <v>5480</v>
      </c>
      <c r="D3637" t="s">
        <v>5480</v>
      </c>
      <c r="E3637" t="s">
        <v>5481</v>
      </c>
    </row>
    <row r="3638" spans="1:5" x14ac:dyDescent="0.25">
      <c r="A3638">
        <v>48000178</v>
      </c>
      <c r="B3638" t="s">
        <v>5483</v>
      </c>
      <c r="C3638" t="s">
        <v>5482</v>
      </c>
      <c r="D3638" t="s">
        <v>5482</v>
      </c>
      <c r="E3638" t="s">
        <v>5483</v>
      </c>
    </row>
    <row r="3639" spans="1:5" x14ac:dyDescent="0.25">
      <c r="A3639">
        <v>48000182</v>
      </c>
      <c r="B3639" t="s">
        <v>5485</v>
      </c>
      <c r="C3639" t="s">
        <v>5484</v>
      </c>
      <c r="D3639" t="s">
        <v>5484</v>
      </c>
      <c r="E3639" t="s">
        <v>5485</v>
      </c>
    </row>
    <row r="3640" spans="1:5" x14ac:dyDescent="0.25">
      <c r="A3640">
        <v>48000193</v>
      </c>
      <c r="B3640" t="s">
        <v>5487</v>
      </c>
      <c r="C3640" t="s">
        <v>5486</v>
      </c>
      <c r="D3640" t="s">
        <v>5486</v>
      </c>
      <c r="E3640" t="s">
        <v>5487</v>
      </c>
    </row>
    <row r="3641" spans="1:5" x14ac:dyDescent="0.25">
      <c r="A3641">
        <v>48000194</v>
      </c>
      <c r="B3641" t="s">
        <v>5489</v>
      </c>
      <c r="C3641" t="s">
        <v>5488</v>
      </c>
      <c r="D3641" t="s">
        <v>5488</v>
      </c>
      <c r="E3641" t="s">
        <v>5489</v>
      </c>
    </row>
    <row r="3642" spans="1:5" x14ac:dyDescent="0.25">
      <c r="A3642">
        <v>48000195</v>
      </c>
      <c r="B3642" t="s">
        <v>5491</v>
      </c>
      <c r="C3642" t="s">
        <v>5490</v>
      </c>
      <c r="D3642" t="s">
        <v>5490</v>
      </c>
      <c r="E3642" t="s">
        <v>5491</v>
      </c>
    </row>
    <row r="3643" spans="1:5" x14ac:dyDescent="0.25">
      <c r="A3643">
        <v>48000196</v>
      </c>
      <c r="B3643" t="s">
        <v>5493</v>
      </c>
      <c r="C3643" t="s">
        <v>5492</v>
      </c>
      <c r="D3643" t="s">
        <v>5492</v>
      </c>
      <c r="E3643" t="s">
        <v>5493</v>
      </c>
    </row>
    <row r="3644" spans="1:5" x14ac:dyDescent="0.25">
      <c r="A3644">
        <v>48000197</v>
      </c>
      <c r="B3644" t="s">
        <v>5495</v>
      </c>
      <c r="C3644" t="s">
        <v>5494</v>
      </c>
      <c r="D3644" t="s">
        <v>5494</v>
      </c>
      <c r="E3644" t="s">
        <v>5495</v>
      </c>
    </row>
    <row r="3645" spans="1:5" x14ac:dyDescent="0.25">
      <c r="A3645">
        <v>48000198</v>
      </c>
      <c r="B3645" t="s">
        <v>5497</v>
      </c>
      <c r="C3645" t="s">
        <v>5496</v>
      </c>
      <c r="D3645" t="s">
        <v>5496</v>
      </c>
      <c r="E3645" t="s">
        <v>5497</v>
      </c>
    </row>
    <row r="3646" spans="1:5" x14ac:dyDescent="0.25">
      <c r="A3646">
        <v>48000199</v>
      </c>
      <c r="B3646" t="s">
        <v>5499</v>
      </c>
      <c r="C3646" t="s">
        <v>5498</v>
      </c>
      <c r="D3646" t="s">
        <v>5498</v>
      </c>
      <c r="E3646" t="s">
        <v>5499</v>
      </c>
    </row>
    <row r="3647" spans="1:5" x14ac:dyDescent="0.25">
      <c r="A3647">
        <v>48000200</v>
      </c>
      <c r="B3647" t="s">
        <v>5501</v>
      </c>
      <c r="C3647" t="s">
        <v>5500</v>
      </c>
      <c r="D3647" t="s">
        <v>5500</v>
      </c>
      <c r="E3647" t="s">
        <v>5501</v>
      </c>
    </row>
    <row r="3648" spans="1:5" x14ac:dyDescent="0.25">
      <c r="A3648">
        <v>48000203</v>
      </c>
      <c r="B3648" t="s">
        <v>5503</v>
      </c>
      <c r="C3648" t="s">
        <v>5502</v>
      </c>
      <c r="D3648" t="s">
        <v>5502</v>
      </c>
      <c r="E3648" t="s">
        <v>5503</v>
      </c>
    </row>
    <row r="3649" spans="1:5" x14ac:dyDescent="0.25">
      <c r="A3649">
        <v>48000209</v>
      </c>
      <c r="B3649" t="s">
        <v>5505</v>
      </c>
      <c r="C3649" t="s">
        <v>5504</v>
      </c>
      <c r="D3649" t="s">
        <v>5504</v>
      </c>
      <c r="E3649" t="s">
        <v>5505</v>
      </c>
    </row>
    <row r="3650" spans="1:5" x14ac:dyDescent="0.25">
      <c r="A3650">
        <v>48000210</v>
      </c>
      <c r="B3650" t="s">
        <v>5507</v>
      </c>
      <c r="C3650" t="s">
        <v>5506</v>
      </c>
      <c r="D3650" t="s">
        <v>5506</v>
      </c>
      <c r="E3650" t="s">
        <v>5507</v>
      </c>
    </row>
    <row r="3651" spans="1:5" x14ac:dyDescent="0.25">
      <c r="A3651">
        <v>48000212</v>
      </c>
      <c r="B3651" t="s">
        <v>5509</v>
      </c>
      <c r="C3651" t="s">
        <v>5508</v>
      </c>
      <c r="D3651" t="s">
        <v>5508</v>
      </c>
      <c r="E3651" t="s">
        <v>5509</v>
      </c>
    </row>
    <row r="3652" spans="1:5" x14ac:dyDescent="0.25">
      <c r="A3652">
        <v>48000219</v>
      </c>
      <c r="B3652" t="s">
        <v>5511</v>
      </c>
      <c r="C3652" t="s">
        <v>5510</v>
      </c>
      <c r="D3652" t="s">
        <v>5510</v>
      </c>
      <c r="E3652" t="s">
        <v>5511</v>
      </c>
    </row>
    <row r="3653" spans="1:5" x14ac:dyDescent="0.25">
      <c r="A3653">
        <v>48000220</v>
      </c>
      <c r="B3653" t="s">
        <v>5513</v>
      </c>
      <c r="C3653" t="s">
        <v>5512</v>
      </c>
      <c r="D3653" t="s">
        <v>5512</v>
      </c>
      <c r="E3653" t="s">
        <v>5513</v>
      </c>
    </row>
    <row r="3654" spans="1:5" x14ac:dyDescent="0.25">
      <c r="A3654">
        <v>48000224</v>
      </c>
      <c r="B3654" t="s">
        <v>5515</v>
      </c>
      <c r="C3654" t="s">
        <v>5514</v>
      </c>
      <c r="D3654" t="s">
        <v>5514</v>
      </c>
      <c r="E3654" t="s">
        <v>5515</v>
      </c>
    </row>
    <row r="3655" spans="1:5" x14ac:dyDescent="0.25">
      <c r="A3655">
        <v>48000225</v>
      </c>
      <c r="B3655" t="s">
        <v>5517</v>
      </c>
      <c r="C3655" t="s">
        <v>5516</v>
      </c>
      <c r="D3655" t="s">
        <v>5516</v>
      </c>
      <c r="E3655" t="s">
        <v>5517</v>
      </c>
    </row>
    <row r="3656" spans="1:5" x14ac:dyDescent="0.25">
      <c r="A3656">
        <v>48000226</v>
      </c>
      <c r="B3656" t="s">
        <v>5518</v>
      </c>
      <c r="C3656" t="s">
        <v>5518</v>
      </c>
      <c r="D3656" t="s">
        <v>5518</v>
      </c>
      <c r="E3656" t="s">
        <v>5518</v>
      </c>
    </row>
    <row r="3657" spans="1:5" x14ac:dyDescent="0.25">
      <c r="A3657">
        <v>48000227</v>
      </c>
      <c r="B3657" t="s">
        <v>5519</v>
      </c>
      <c r="C3657" t="s">
        <v>5519</v>
      </c>
      <c r="D3657" t="s">
        <v>5519</v>
      </c>
      <c r="E3657" t="s">
        <v>5519</v>
      </c>
    </row>
    <row r="3658" spans="1:5" x14ac:dyDescent="0.25">
      <c r="A3658">
        <v>48000228</v>
      </c>
      <c r="B3658" t="s">
        <v>5520</v>
      </c>
      <c r="C3658" t="s">
        <v>5520</v>
      </c>
      <c r="D3658" t="s">
        <v>5520</v>
      </c>
      <c r="E3658" t="s">
        <v>5520</v>
      </c>
    </row>
    <row r="3659" spans="1:5" x14ac:dyDescent="0.25">
      <c r="A3659">
        <v>48000230</v>
      </c>
      <c r="B3659" t="s">
        <v>5521</v>
      </c>
      <c r="C3659" t="s">
        <v>5521</v>
      </c>
      <c r="D3659" t="s">
        <v>5521</v>
      </c>
      <c r="E3659" t="s">
        <v>5521</v>
      </c>
    </row>
    <row r="3660" spans="1:5" x14ac:dyDescent="0.25">
      <c r="A3660">
        <v>48000231</v>
      </c>
      <c r="B3660" t="s">
        <v>5523</v>
      </c>
      <c r="C3660" t="s">
        <v>5522</v>
      </c>
      <c r="D3660" t="s">
        <v>5522</v>
      </c>
      <c r="E3660" t="s">
        <v>5523</v>
      </c>
    </row>
    <row r="3661" spans="1:5" x14ac:dyDescent="0.25">
      <c r="A3661">
        <v>48000232</v>
      </c>
      <c r="B3661" t="s">
        <v>5525</v>
      </c>
      <c r="C3661" t="s">
        <v>5524</v>
      </c>
      <c r="D3661" t="s">
        <v>5524</v>
      </c>
      <c r="E3661" t="s">
        <v>5525</v>
      </c>
    </row>
    <row r="3662" spans="1:5" x14ac:dyDescent="0.25">
      <c r="A3662">
        <v>48000233</v>
      </c>
      <c r="B3662" t="s">
        <v>5526</v>
      </c>
      <c r="C3662" t="s">
        <v>5526</v>
      </c>
      <c r="D3662" t="s">
        <v>5526</v>
      </c>
      <c r="E3662" t="s">
        <v>5526</v>
      </c>
    </row>
    <row r="3663" spans="1:5" x14ac:dyDescent="0.25">
      <c r="A3663">
        <v>48000234</v>
      </c>
      <c r="B3663" t="s">
        <v>5527</v>
      </c>
      <c r="C3663" t="s">
        <v>5527</v>
      </c>
      <c r="D3663" t="s">
        <v>5527</v>
      </c>
      <c r="E3663" t="s">
        <v>5527</v>
      </c>
    </row>
    <row r="3664" spans="1:5" x14ac:dyDescent="0.25">
      <c r="A3664">
        <v>48000235</v>
      </c>
      <c r="B3664" t="s">
        <v>5528</v>
      </c>
      <c r="C3664" t="s">
        <v>5528</v>
      </c>
      <c r="D3664" t="s">
        <v>5528</v>
      </c>
      <c r="E3664" t="s">
        <v>5528</v>
      </c>
    </row>
    <row r="3665" spans="1:5" x14ac:dyDescent="0.25">
      <c r="A3665">
        <v>48000236</v>
      </c>
      <c r="B3665" t="s">
        <v>5530</v>
      </c>
      <c r="C3665" t="s">
        <v>5529</v>
      </c>
      <c r="D3665" t="s">
        <v>5529</v>
      </c>
      <c r="E3665" t="s">
        <v>5530</v>
      </c>
    </row>
    <row r="3666" spans="1:5" x14ac:dyDescent="0.25">
      <c r="A3666">
        <v>48000237</v>
      </c>
      <c r="B3666" t="s">
        <v>5532</v>
      </c>
      <c r="C3666" t="s">
        <v>5531</v>
      </c>
      <c r="D3666" t="s">
        <v>5531</v>
      </c>
      <c r="E3666" t="s">
        <v>5532</v>
      </c>
    </row>
    <row r="3667" spans="1:5" x14ac:dyDescent="0.25">
      <c r="A3667">
        <v>48000240</v>
      </c>
      <c r="B3667" t="s">
        <v>5533</v>
      </c>
      <c r="C3667" t="s">
        <v>5533</v>
      </c>
      <c r="D3667" t="s">
        <v>5533</v>
      </c>
      <c r="E3667" t="s">
        <v>5533</v>
      </c>
    </row>
    <row r="3668" spans="1:5" x14ac:dyDescent="0.25">
      <c r="A3668">
        <v>48000241</v>
      </c>
      <c r="B3668" t="s">
        <v>5534</v>
      </c>
      <c r="C3668" t="s">
        <v>5534</v>
      </c>
      <c r="D3668" t="s">
        <v>5534</v>
      </c>
      <c r="E3668" t="s">
        <v>5534</v>
      </c>
    </row>
    <row r="3669" spans="1:5" x14ac:dyDescent="0.25">
      <c r="A3669">
        <v>48000242</v>
      </c>
      <c r="B3669" t="s">
        <v>5536</v>
      </c>
      <c r="C3669" t="s">
        <v>5535</v>
      </c>
      <c r="D3669" t="s">
        <v>5535</v>
      </c>
      <c r="E3669" t="s">
        <v>5536</v>
      </c>
    </row>
    <row r="3670" spans="1:5" x14ac:dyDescent="0.25">
      <c r="A3670">
        <v>48000243</v>
      </c>
      <c r="B3670" t="s">
        <v>5538</v>
      </c>
      <c r="C3670" t="s">
        <v>5537</v>
      </c>
      <c r="D3670" t="s">
        <v>5537</v>
      </c>
      <c r="E3670" t="s">
        <v>5538</v>
      </c>
    </row>
    <row r="3671" spans="1:5" x14ac:dyDescent="0.25">
      <c r="A3671">
        <v>48000244</v>
      </c>
      <c r="B3671" t="s">
        <v>5539</v>
      </c>
      <c r="C3671" t="s">
        <v>5539</v>
      </c>
      <c r="D3671" t="s">
        <v>5539</v>
      </c>
      <c r="E3671" t="s">
        <v>5539</v>
      </c>
    </row>
    <row r="3672" spans="1:5" x14ac:dyDescent="0.25">
      <c r="A3672">
        <v>48000245</v>
      </c>
      <c r="B3672" t="s">
        <v>5540</v>
      </c>
      <c r="C3672" t="s">
        <v>5540</v>
      </c>
      <c r="D3672" t="s">
        <v>5540</v>
      </c>
      <c r="E3672" t="s">
        <v>5540</v>
      </c>
    </row>
    <row r="3673" spans="1:5" x14ac:dyDescent="0.25">
      <c r="A3673">
        <v>48000246</v>
      </c>
      <c r="B3673" t="s">
        <v>5541</v>
      </c>
      <c r="C3673" t="s">
        <v>5541</v>
      </c>
      <c r="D3673" t="s">
        <v>5541</v>
      </c>
      <c r="E3673" t="s">
        <v>5541</v>
      </c>
    </row>
    <row r="3674" spans="1:5" x14ac:dyDescent="0.25">
      <c r="A3674">
        <v>48000247</v>
      </c>
      <c r="B3674" t="s">
        <v>5542</v>
      </c>
      <c r="C3674" t="s">
        <v>5542</v>
      </c>
      <c r="D3674" t="s">
        <v>5542</v>
      </c>
      <c r="E3674" t="s">
        <v>5542</v>
      </c>
    </row>
    <row r="3675" spans="1:5" x14ac:dyDescent="0.25">
      <c r="A3675">
        <v>48000248</v>
      </c>
      <c r="B3675" t="s">
        <v>5543</v>
      </c>
      <c r="C3675" t="s">
        <v>5543</v>
      </c>
      <c r="D3675" t="s">
        <v>5543</v>
      </c>
      <c r="E3675" t="s">
        <v>5543</v>
      </c>
    </row>
    <row r="3676" spans="1:5" x14ac:dyDescent="0.25">
      <c r="A3676">
        <v>48000249</v>
      </c>
      <c r="B3676" t="s">
        <v>5544</v>
      </c>
      <c r="C3676" t="s">
        <v>5544</v>
      </c>
      <c r="D3676" t="s">
        <v>5544</v>
      </c>
      <c r="E3676" t="s">
        <v>5544</v>
      </c>
    </row>
    <row r="3677" spans="1:5" x14ac:dyDescent="0.25">
      <c r="A3677">
        <v>48000250</v>
      </c>
      <c r="B3677" t="s">
        <v>5546</v>
      </c>
      <c r="C3677" t="s">
        <v>5545</v>
      </c>
      <c r="D3677" t="s">
        <v>5545</v>
      </c>
      <c r="E3677" t="s">
        <v>5546</v>
      </c>
    </row>
    <row r="3678" spans="1:5" x14ac:dyDescent="0.25">
      <c r="A3678">
        <v>48000251</v>
      </c>
      <c r="B3678" t="s">
        <v>5547</v>
      </c>
      <c r="C3678" t="s">
        <v>5547</v>
      </c>
      <c r="D3678" t="s">
        <v>5547</v>
      </c>
      <c r="E3678" t="s">
        <v>5547</v>
      </c>
    </row>
    <row r="3679" spans="1:5" x14ac:dyDescent="0.25">
      <c r="A3679">
        <v>48000252</v>
      </c>
      <c r="B3679" t="s">
        <v>5548</v>
      </c>
      <c r="C3679" t="s">
        <v>5548</v>
      </c>
      <c r="D3679" t="s">
        <v>5548</v>
      </c>
      <c r="E3679" t="s">
        <v>5548</v>
      </c>
    </row>
    <row r="3680" spans="1:5" x14ac:dyDescent="0.25">
      <c r="A3680">
        <v>48000253</v>
      </c>
      <c r="B3680" t="s">
        <v>5549</v>
      </c>
      <c r="C3680" t="s">
        <v>5549</v>
      </c>
      <c r="D3680" t="s">
        <v>5549</v>
      </c>
      <c r="E3680" t="s">
        <v>5549</v>
      </c>
    </row>
    <row r="3681" spans="1:5" x14ac:dyDescent="0.25">
      <c r="A3681">
        <v>48000254</v>
      </c>
      <c r="B3681" t="s">
        <v>5550</v>
      </c>
      <c r="C3681" t="s">
        <v>5550</v>
      </c>
      <c r="D3681" t="s">
        <v>5550</v>
      </c>
      <c r="E3681" t="s">
        <v>5550</v>
      </c>
    </row>
    <row r="3682" spans="1:5" x14ac:dyDescent="0.25">
      <c r="A3682">
        <v>48000255</v>
      </c>
      <c r="B3682" t="s">
        <v>5551</v>
      </c>
      <c r="C3682" t="s">
        <v>5551</v>
      </c>
      <c r="D3682" t="s">
        <v>5551</v>
      </c>
      <c r="E3682" t="s">
        <v>5551</v>
      </c>
    </row>
    <row r="3683" spans="1:5" x14ac:dyDescent="0.25">
      <c r="A3683">
        <v>48000256</v>
      </c>
      <c r="B3683" t="s">
        <v>5552</v>
      </c>
      <c r="C3683" t="s">
        <v>5552</v>
      </c>
      <c r="D3683" t="s">
        <v>5552</v>
      </c>
      <c r="E3683" t="s">
        <v>5552</v>
      </c>
    </row>
    <row r="3684" spans="1:5" x14ac:dyDescent="0.25">
      <c r="A3684">
        <v>48000257</v>
      </c>
      <c r="B3684" t="s">
        <v>5553</v>
      </c>
      <c r="C3684" t="s">
        <v>5553</v>
      </c>
      <c r="D3684" t="s">
        <v>5553</v>
      </c>
      <c r="E3684" t="s">
        <v>5553</v>
      </c>
    </row>
    <row r="3685" spans="1:5" x14ac:dyDescent="0.25">
      <c r="A3685">
        <v>48000258</v>
      </c>
      <c r="B3685" t="s">
        <v>5554</v>
      </c>
      <c r="C3685" t="s">
        <v>5554</v>
      </c>
      <c r="D3685" t="s">
        <v>5554</v>
      </c>
      <c r="E3685" t="s">
        <v>5554</v>
      </c>
    </row>
    <row r="3686" spans="1:5" x14ac:dyDescent="0.25">
      <c r="A3686">
        <v>48000259</v>
      </c>
      <c r="B3686" t="s">
        <v>5555</v>
      </c>
      <c r="C3686" t="s">
        <v>5555</v>
      </c>
      <c r="D3686" t="s">
        <v>5555</v>
      </c>
      <c r="E3686" t="s">
        <v>5555</v>
      </c>
    </row>
    <row r="3687" spans="1:5" x14ac:dyDescent="0.25">
      <c r="A3687">
        <v>48000260</v>
      </c>
      <c r="B3687" t="s">
        <v>5556</v>
      </c>
      <c r="C3687" t="s">
        <v>5556</v>
      </c>
      <c r="D3687" t="s">
        <v>5556</v>
      </c>
      <c r="E3687" t="s">
        <v>5556</v>
      </c>
    </row>
    <row r="3688" spans="1:5" x14ac:dyDescent="0.25">
      <c r="A3688">
        <v>48000261</v>
      </c>
      <c r="B3688" t="s">
        <v>5557</v>
      </c>
      <c r="C3688" t="s">
        <v>5557</v>
      </c>
      <c r="D3688" t="s">
        <v>5557</v>
      </c>
      <c r="E3688" t="s">
        <v>5557</v>
      </c>
    </row>
    <row r="3689" spans="1:5" x14ac:dyDescent="0.25">
      <c r="A3689">
        <v>48000262</v>
      </c>
      <c r="B3689" t="s">
        <v>5558</v>
      </c>
      <c r="C3689" t="s">
        <v>5558</v>
      </c>
      <c r="D3689" t="s">
        <v>5558</v>
      </c>
      <c r="E3689" t="s">
        <v>5558</v>
      </c>
    </row>
    <row r="3690" spans="1:5" x14ac:dyDescent="0.25">
      <c r="A3690">
        <v>48000263</v>
      </c>
      <c r="B3690" t="s">
        <v>5559</v>
      </c>
      <c r="C3690" t="s">
        <v>5559</v>
      </c>
      <c r="D3690" t="s">
        <v>5559</v>
      </c>
      <c r="E3690" t="s">
        <v>5559</v>
      </c>
    </row>
    <row r="3691" spans="1:5" x14ac:dyDescent="0.25">
      <c r="A3691">
        <v>48000264</v>
      </c>
      <c r="B3691" t="s">
        <v>5560</v>
      </c>
      <c r="C3691" t="s">
        <v>5560</v>
      </c>
      <c r="D3691" t="s">
        <v>5560</v>
      </c>
      <c r="E3691" t="s">
        <v>5560</v>
      </c>
    </row>
    <row r="3692" spans="1:5" x14ac:dyDescent="0.25">
      <c r="A3692">
        <v>48000265</v>
      </c>
      <c r="B3692" t="s">
        <v>5561</v>
      </c>
      <c r="C3692" t="s">
        <v>5561</v>
      </c>
      <c r="D3692" t="s">
        <v>5561</v>
      </c>
      <c r="E3692" t="s">
        <v>5561</v>
      </c>
    </row>
    <row r="3693" spans="1:5" x14ac:dyDescent="0.25">
      <c r="A3693">
        <v>48000266</v>
      </c>
      <c r="B3693" t="s">
        <v>5562</v>
      </c>
      <c r="C3693" t="s">
        <v>5562</v>
      </c>
      <c r="D3693" t="s">
        <v>5562</v>
      </c>
      <c r="E3693" t="s">
        <v>5562</v>
      </c>
    </row>
    <row r="3694" spans="1:5" x14ac:dyDescent="0.25">
      <c r="A3694">
        <v>48000267</v>
      </c>
      <c r="B3694" t="s">
        <v>5563</v>
      </c>
      <c r="C3694" t="s">
        <v>5563</v>
      </c>
      <c r="D3694" t="s">
        <v>5563</v>
      </c>
      <c r="E3694" t="s">
        <v>5563</v>
      </c>
    </row>
    <row r="3695" spans="1:5" x14ac:dyDescent="0.25">
      <c r="A3695">
        <v>48000268</v>
      </c>
      <c r="B3695" t="s">
        <v>5564</v>
      </c>
      <c r="C3695" t="s">
        <v>5564</v>
      </c>
      <c r="D3695" t="s">
        <v>5564</v>
      </c>
      <c r="E3695" t="s">
        <v>5564</v>
      </c>
    </row>
    <row r="3696" spans="1:5" x14ac:dyDescent="0.25">
      <c r="A3696">
        <v>48000269</v>
      </c>
      <c r="B3696" t="s">
        <v>5565</v>
      </c>
      <c r="C3696" t="s">
        <v>5565</v>
      </c>
      <c r="D3696" t="s">
        <v>5565</v>
      </c>
      <c r="E3696" t="s">
        <v>5565</v>
      </c>
    </row>
    <row r="3697" spans="1:5" x14ac:dyDescent="0.25">
      <c r="A3697">
        <v>48000270</v>
      </c>
      <c r="B3697" t="s">
        <v>5566</v>
      </c>
      <c r="C3697" t="s">
        <v>5566</v>
      </c>
      <c r="D3697" t="s">
        <v>5566</v>
      </c>
      <c r="E3697" t="s">
        <v>5566</v>
      </c>
    </row>
    <row r="3698" spans="1:5" x14ac:dyDescent="0.25">
      <c r="A3698">
        <v>48000271</v>
      </c>
      <c r="B3698" t="s">
        <v>5567</v>
      </c>
      <c r="C3698" t="s">
        <v>5567</v>
      </c>
      <c r="D3698" t="s">
        <v>5567</v>
      </c>
      <c r="E3698" t="s">
        <v>5567</v>
      </c>
    </row>
    <row r="3699" spans="1:5" x14ac:dyDescent="0.25">
      <c r="A3699">
        <v>48000272</v>
      </c>
      <c r="B3699" t="s">
        <v>5568</v>
      </c>
      <c r="C3699" t="s">
        <v>5568</v>
      </c>
      <c r="D3699" t="s">
        <v>5568</v>
      </c>
      <c r="E3699" t="s">
        <v>5568</v>
      </c>
    </row>
    <row r="3700" spans="1:5" x14ac:dyDescent="0.25">
      <c r="A3700">
        <v>48000273</v>
      </c>
      <c r="B3700" t="s">
        <v>5569</v>
      </c>
      <c r="C3700" t="s">
        <v>5569</v>
      </c>
      <c r="D3700" t="s">
        <v>5569</v>
      </c>
      <c r="E3700" t="s">
        <v>5569</v>
      </c>
    </row>
    <row r="3701" spans="1:5" x14ac:dyDescent="0.25">
      <c r="A3701">
        <v>48000274</v>
      </c>
      <c r="B3701" t="s">
        <v>5570</v>
      </c>
      <c r="C3701" t="s">
        <v>5570</v>
      </c>
      <c r="D3701" t="s">
        <v>5570</v>
      </c>
      <c r="E3701" t="s">
        <v>5570</v>
      </c>
    </row>
    <row r="3702" spans="1:5" x14ac:dyDescent="0.25">
      <c r="A3702">
        <v>48000275</v>
      </c>
      <c r="B3702" t="s">
        <v>5571</v>
      </c>
      <c r="C3702" t="s">
        <v>5571</v>
      </c>
      <c r="D3702" t="s">
        <v>5571</v>
      </c>
      <c r="E3702" t="s">
        <v>5571</v>
      </c>
    </row>
    <row r="3703" spans="1:5" x14ac:dyDescent="0.25">
      <c r="A3703">
        <v>48000276</v>
      </c>
      <c r="B3703" t="s">
        <v>5572</v>
      </c>
      <c r="C3703" t="s">
        <v>5572</v>
      </c>
      <c r="D3703" t="s">
        <v>5572</v>
      </c>
      <c r="E3703" t="s">
        <v>5572</v>
      </c>
    </row>
    <row r="3704" spans="1:5" x14ac:dyDescent="0.25">
      <c r="A3704">
        <v>48000277</v>
      </c>
      <c r="B3704" t="s">
        <v>5573</v>
      </c>
      <c r="C3704" t="s">
        <v>5573</v>
      </c>
      <c r="D3704" t="s">
        <v>5573</v>
      </c>
      <c r="E3704" t="s">
        <v>5573</v>
      </c>
    </row>
    <row r="3705" spans="1:5" x14ac:dyDescent="0.25">
      <c r="A3705">
        <v>48000278</v>
      </c>
      <c r="B3705" t="s">
        <v>5574</v>
      </c>
      <c r="C3705" t="s">
        <v>5574</v>
      </c>
      <c r="D3705" t="s">
        <v>5574</v>
      </c>
      <c r="E3705" t="s">
        <v>5574</v>
      </c>
    </row>
    <row r="3706" spans="1:5" x14ac:dyDescent="0.25">
      <c r="A3706">
        <v>48000279</v>
      </c>
      <c r="B3706" t="s">
        <v>5575</v>
      </c>
      <c r="C3706" t="s">
        <v>5575</v>
      </c>
      <c r="D3706" t="s">
        <v>5575</v>
      </c>
      <c r="E3706" t="s">
        <v>5575</v>
      </c>
    </row>
    <row r="3707" spans="1:5" x14ac:dyDescent="0.25">
      <c r="A3707">
        <v>48000280</v>
      </c>
      <c r="B3707" t="s">
        <v>5576</v>
      </c>
      <c r="C3707" t="s">
        <v>5576</v>
      </c>
      <c r="D3707" t="s">
        <v>5576</v>
      </c>
      <c r="E3707" t="s">
        <v>5576</v>
      </c>
    </row>
    <row r="3708" spans="1:5" x14ac:dyDescent="0.25">
      <c r="A3708">
        <v>48000281</v>
      </c>
      <c r="B3708" t="s">
        <v>5577</v>
      </c>
      <c r="C3708" t="s">
        <v>5577</v>
      </c>
      <c r="D3708" t="s">
        <v>5577</v>
      </c>
      <c r="E3708" t="s">
        <v>5577</v>
      </c>
    </row>
    <row r="3709" spans="1:5" x14ac:dyDescent="0.25">
      <c r="A3709">
        <v>48000282</v>
      </c>
      <c r="B3709" t="s">
        <v>5578</v>
      </c>
      <c r="C3709" t="s">
        <v>5578</v>
      </c>
      <c r="D3709" t="s">
        <v>5578</v>
      </c>
      <c r="E3709" t="s">
        <v>5578</v>
      </c>
    </row>
    <row r="3710" spans="1:5" x14ac:dyDescent="0.25">
      <c r="A3710">
        <v>48000283</v>
      </c>
      <c r="B3710" t="s">
        <v>5579</v>
      </c>
      <c r="C3710" t="s">
        <v>5579</v>
      </c>
      <c r="D3710" t="s">
        <v>5579</v>
      </c>
      <c r="E3710" t="s">
        <v>5579</v>
      </c>
    </row>
    <row r="3711" spans="1:5" x14ac:dyDescent="0.25">
      <c r="A3711">
        <v>48000284</v>
      </c>
      <c r="B3711" t="s">
        <v>5580</v>
      </c>
      <c r="C3711" t="s">
        <v>5580</v>
      </c>
      <c r="D3711" t="s">
        <v>5580</v>
      </c>
      <c r="E3711" t="s">
        <v>5580</v>
      </c>
    </row>
    <row r="3712" spans="1:5" x14ac:dyDescent="0.25">
      <c r="A3712">
        <v>48000285</v>
      </c>
      <c r="B3712" t="s">
        <v>5581</v>
      </c>
      <c r="C3712" t="s">
        <v>5581</v>
      </c>
      <c r="D3712" t="s">
        <v>5581</v>
      </c>
      <c r="E3712" t="s">
        <v>5581</v>
      </c>
    </row>
    <row r="3713" spans="1:5" x14ac:dyDescent="0.25">
      <c r="A3713">
        <v>48000286</v>
      </c>
      <c r="B3713" t="s">
        <v>5582</v>
      </c>
      <c r="C3713" t="s">
        <v>5582</v>
      </c>
      <c r="D3713" t="s">
        <v>5582</v>
      </c>
      <c r="E3713" t="s">
        <v>5582</v>
      </c>
    </row>
    <row r="3714" spans="1:5" x14ac:dyDescent="0.25">
      <c r="A3714">
        <v>48000287</v>
      </c>
      <c r="B3714" t="s">
        <v>5583</v>
      </c>
      <c r="C3714" t="s">
        <v>5583</v>
      </c>
      <c r="D3714" t="s">
        <v>5583</v>
      </c>
      <c r="E3714" t="s">
        <v>5583</v>
      </c>
    </row>
    <row r="3715" spans="1:5" x14ac:dyDescent="0.25">
      <c r="A3715">
        <v>48000288</v>
      </c>
      <c r="B3715" t="s">
        <v>5584</v>
      </c>
      <c r="C3715" t="s">
        <v>5584</v>
      </c>
      <c r="D3715" t="s">
        <v>5584</v>
      </c>
      <c r="E3715" t="s">
        <v>5584</v>
      </c>
    </row>
    <row r="3716" spans="1:5" x14ac:dyDescent="0.25">
      <c r="A3716">
        <v>48000289</v>
      </c>
      <c r="B3716" t="s">
        <v>5585</v>
      </c>
      <c r="C3716" t="s">
        <v>5585</v>
      </c>
      <c r="D3716" t="s">
        <v>5585</v>
      </c>
      <c r="E3716" t="s">
        <v>5585</v>
      </c>
    </row>
    <row r="3717" spans="1:5" x14ac:dyDescent="0.25">
      <c r="A3717">
        <v>48000290</v>
      </c>
      <c r="B3717" t="s">
        <v>5586</v>
      </c>
      <c r="C3717" t="s">
        <v>5586</v>
      </c>
      <c r="D3717" t="s">
        <v>5586</v>
      </c>
      <c r="E3717" t="s">
        <v>5586</v>
      </c>
    </row>
    <row r="3718" spans="1:5" x14ac:dyDescent="0.25">
      <c r="A3718">
        <v>48000291</v>
      </c>
      <c r="B3718" t="s">
        <v>5587</v>
      </c>
      <c r="C3718" t="s">
        <v>5587</v>
      </c>
      <c r="D3718" t="s">
        <v>5587</v>
      </c>
      <c r="E3718" t="s">
        <v>5587</v>
      </c>
    </row>
    <row r="3719" spans="1:5" x14ac:dyDescent="0.25">
      <c r="A3719">
        <v>48000292</v>
      </c>
      <c r="B3719" t="s">
        <v>5588</v>
      </c>
      <c r="C3719" t="s">
        <v>5588</v>
      </c>
      <c r="D3719" t="s">
        <v>5588</v>
      </c>
      <c r="E3719" t="s">
        <v>5588</v>
      </c>
    </row>
    <row r="3720" spans="1:5" x14ac:dyDescent="0.25">
      <c r="A3720">
        <v>48000293</v>
      </c>
      <c r="B3720" t="s">
        <v>5589</v>
      </c>
      <c r="C3720" t="s">
        <v>5589</v>
      </c>
      <c r="D3720" t="s">
        <v>5589</v>
      </c>
      <c r="E3720" t="s">
        <v>5589</v>
      </c>
    </row>
    <row r="3721" spans="1:5" x14ac:dyDescent="0.25">
      <c r="A3721">
        <v>48000294</v>
      </c>
      <c r="B3721" t="s">
        <v>5590</v>
      </c>
      <c r="C3721" t="s">
        <v>5590</v>
      </c>
      <c r="D3721" t="s">
        <v>5590</v>
      </c>
      <c r="E3721" t="s">
        <v>5590</v>
      </c>
    </row>
    <row r="3722" spans="1:5" x14ac:dyDescent="0.25">
      <c r="A3722">
        <v>48000295</v>
      </c>
      <c r="B3722" t="s">
        <v>5591</v>
      </c>
      <c r="C3722" t="s">
        <v>5591</v>
      </c>
      <c r="D3722" t="s">
        <v>5591</v>
      </c>
      <c r="E3722" t="s">
        <v>5591</v>
      </c>
    </row>
    <row r="3723" spans="1:5" x14ac:dyDescent="0.25">
      <c r="A3723">
        <v>48000296</v>
      </c>
      <c r="B3723" t="s">
        <v>5592</v>
      </c>
      <c r="C3723" t="s">
        <v>5592</v>
      </c>
      <c r="D3723" t="s">
        <v>5592</v>
      </c>
      <c r="E3723" t="s">
        <v>5592</v>
      </c>
    </row>
    <row r="3724" spans="1:5" x14ac:dyDescent="0.25">
      <c r="A3724">
        <v>48000297</v>
      </c>
      <c r="B3724" t="s">
        <v>5593</v>
      </c>
      <c r="C3724" t="s">
        <v>5593</v>
      </c>
      <c r="D3724" t="s">
        <v>5593</v>
      </c>
      <c r="E3724" t="s">
        <v>5593</v>
      </c>
    </row>
    <row r="3725" spans="1:5" x14ac:dyDescent="0.25">
      <c r="A3725">
        <v>48000298</v>
      </c>
      <c r="B3725" t="s">
        <v>5594</v>
      </c>
      <c r="C3725" t="s">
        <v>5594</v>
      </c>
      <c r="D3725" t="s">
        <v>5594</v>
      </c>
      <c r="E3725" t="s">
        <v>5594</v>
      </c>
    </row>
    <row r="3726" spans="1:5" x14ac:dyDescent="0.25">
      <c r="A3726">
        <v>48000299</v>
      </c>
      <c r="B3726" t="s">
        <v>5595</v>
      </c>
      <c r="C3726" t="s">
        <v>5595</v>
      </c>
      <c r="D3726" t="s">
        <v>5595</v>
      </c>
      <c r="E3726" t="s">
        <v>5595</v>
      </c>
    </row>
    <row r="3727" spans="1:5" x14ac:dyDescent="0.25">
      <c r="A3727">
        <v>48000300</v>
      </c>
      <c r="B3727" t="s">
        <v>5596</v>
      </c>
      <c r="C3727" t="s">
        <v>5596</v>
      </c>
      <c r="D3727" t="s">
        <v>5596</v>
      </c>
      <c r="E3727" t="s">
        <v>5596</v>
      </c>
    </row>
    <row r="3728" spans="1:5" x14ac:dyDescent="0.25">
      <c r="A3728">
        <v>48000301</v>
      </c>
      <c r="B3728" t="s">
        <v>5596</v>
      </c>
      <c r="C3728" t="s">
        <v>5596</v>
      </c>
      <c r="D3728" t="s">
        <v>5596</v>
      </c>
      <c r="E3728" t="s">
        <v>5596</v>
      </c>
    </row>
    <row r="3729" spans="1:5" x14ac:dyDescent="0.25">
      <c r="A3729">
        <v>48000302</v>
      </c>
      <c r="B3729" t="s">
        <v>5597</v>
      </c>
      <c r="C3729" t="s">
        <v>5597</v>
      </c>
      <c r="D3729" t="s">
        <v>5597</v>
      </c>
      <c r="E3729" t="s">
        <v>5597</v>
      </c>
    </row>
    <row r="3730" spans="1:5" x14ac:dyDescent="0.25">
      <c r="A3730">
        <v>48000303</v>
      </c>
      <c r="B3730" t="s">
        <v>5598</v>
      </c>
      <c r="C3730" t="s">
        <v>5598</v>
      </c>
      <c r="D3730" t="s">
        <v>5598</v>
      </c>
      <c r="E3730" t="s">
        <v>5598</v>
      </c>
    </row>
    <row r="3731" spans="1:5" x14ac:dyDescent="0.25">
      <c r="A3731">
        <v>48000304</v>
      </c>
      <c r="B3731" t="s">
        <v>5598</v>
      </c>
      <c r="C3731" t="s">
        <v>5598</v>
      </c>
      <c r="D3731" t="s">
        <v>5598</v>
      </c>
      <c r="E3731" t="s">
        <v>5598</v>
      </c>
    </row>
    <row r="3732" spans="1:5" x14ac:dyDescent="0.25">
      <c r="A3732">
        <v>48000305</v>
      </c>
      <c r="B3732" t="s">
        <v>5599</v>
      </c>
      <c r="C3732" t="s">
        <v>5599</v>
      </c>
      <c r="D3732" t="s">
        <v>5599</v>
      </c>
      <c r="E3732" t="s">
        <v>5599</v>
      </c>
    </row>
    <row r="3733" spans="1:5" x14ac:dyDescent="0.25">
      <c r="A3733">
        <v>48000306</v>
      </c>
      <c r="B3733" t="s">
        <v>5600</v>
      </c>
      <c r="C3733" t="s">
        <v>5600</v>
      </c>
      <c r="D3733" t="s">
        <v>5600</v>
      </c>
      <c r="E3733" t="s">
        <v>5600</v>
      </c>
    </row>
    <row r="3734" spans="1:5" x14ac:dyDescent="0.25">
      <c r="A3734">
        <v>48000307</v>
      </c>
      <c r="B3734" t="s">
        <v>5601</v>
      </c>
      <c r="C3734" t="s">
        <v>5601</v>
      </c>
      <c r="D3734" t="s">
        <v>5601</v>
      </c>
      <c r="E3734" t="s">
        <v>5601</v>
      </c>
    </row>
    <row r="3735" spans="1:5" x14ac:dyDescent="0.25">
      <c r="A3735">
        <v>48000308</v>
      </c>
      <c r="B3735" t="s">
        <v>5602</v>
      </c>
      <c r="C3735" t="s">
        <v>5602</v>
      </c>
      <c r="D3735" t="s">
        <v>5602</v>
      </c>
      <c r="E3735" t="s">
        <v>5602</v>
      </c>
    </row>
    <row r="3736" spans="1:5" x14ac:dyDescent="0.25">
      <c r="A3736">
        <v>48000309</v>
      </c>
      <c r="B3736" t="s">
        <v>5603</v>
      </c>
      <c r="C3736" t="s">
        <v>5603</v>
      </c>
      <c r="D3736" t="s">
        <v>5603</v>
      </c>
      <c r="E3736" t="s">
        <v>5603</v>
      </c>
    </row>
    <row r="3737" spans="1:5" x14ac:dyDescent="0.25">
      <c r="A3737">
        <v>48000310</v>
      </c>
      <c r="B3737" t="s">
        <v>5605</v>
      </c>
      <c r="C3737" t="s">
        <v>5604</v>
      </c>
      <c r="D3737" t="s">
        <v>5604</v>
      </c>
      <c r="E3737" t="s">
        <v>5605</v>
      </c>
    </row>
    <row r="3738" spans="1:5" x14ac:dyDescent="0.25">
      <c r="A3738">
        <v>48000311</v>
      </c>
      <c r="B3738" t="s">
        <v>5606</v>
      </c>
      <c r="C3738" t="s">
        <v>5606</v>
      </c>
      <c r="D3738" t="s">
        <v>5606</v>
      </c>
      <c r="E3738" t="s">
        <v>5606</v>
      </c>
    </row>
    <row r="3739" spans="1:5" x14ac:dyDescent="0.25">
      <c r="A3739">
        <v>48000312</v>
      </c>
      <c r="B3739" t="s">
        <v>5607</v>
      </c>
      <c r="C3739" t="s">
        <v>5607</v>
      </c>
      <c r="D3739" t="s">
        <v>5607</v>
      </c>
      <c r="E3739" t="s">
        <v>5607</v>
      </c>
    </row>
    <row r="3740" spans="1:5" x14ac:dyDescent="0.25">
      <c r="A3740">
        <v>48000313</v>
      </c>
      <c r="B3740" t="s">
        <v>5608</v>
      </c>
      <c r="C3740" t="s">
        <v>5608</v>
      </c>
      <c r="D3740" t="s">
        <v>5608</v>
      </c>
      <c r="E3740" t="s">
        <v>5608</v>
      </c>
    </row>
    <row r="3741" spans="1:5" x14ac:dyDescent="0.25">
      <c r="A3741">
        <v>48000314</v>
      </c>
      <c r="B3741" t="s">
        <v>5609</v>
      </c>
      <c r="C3741" t="s">
        <v>5609</v>
      </c>
      <c r="D3741" t="s">
        <v>5609</v>
      </c>
      <c r="E3741" t="s">
        <v>5609</v>
      </c>
    </row>
    <row r="3742" spans="1:5" x14ac:dyDescent="0.25">
      <c r="A3742">
        <v>48000315</v>
      </c>
      <c r="B3742" t="s">
        <v>5610</v>
      </c>
      <c r="C3742" t="s">
        <v>5610</v>
      </c>
      <c r="D3742" t="s">
        <v>5610</v>
      </c>
      <c r="E3742" t="s">
        <v>5610</v>
      </c>
    </row>
    <row r="3743" spans="1:5" x14ac:dyDescent="0.25">
      <c r="A3743">
        <v>48000316</v>
      </c>
      <c r="B3743" t="s">
        <v>5611</v>
      </c>
      <c r="C3743" t="s">
        <v>5611</v>
      </c>
      <c r="D3743" t="s">
        <v>5611</v>
      </c>
      <c r="E3743" t="s">
        <v>5611</v>
      </c>
    </row>
    <row r="3744" spans="1:5" x14ac:dyDescent="0.25">
      <c r="A3744">
        <v>48000317</v>
      </c>
      <c r="B3744" t="s">
        <v>5612</v>
      </c>
      <c r="C3744" t="s">
        <v>5612</v>
      </c>
      <c r="D3744" t="s">
        <v>5612</v>
      </c>
      <c r="E3744" t="s">
        <v>5612</v>
      </c>
    </row>
    <row r="3745" spans="1:5" x14ac:dyDescent="0.25">
      <c r="A3745">
        <v>48000318</v>
      </c>
      <c r="B3745" t="s">
        <v>5614</v>
      </c>
      <c r="C3745" t="s">
        <v>5613</v>
      </c>
      <c r="D3745" t="s">
        <v>5613</v>
      </c>
      <c r="E3745" t="s">
        <v>5614</v>
      </c>
    </row>
    <row r="3746" spans="1:5" x14ac:dyDescent="0.25">
      <c r="A3746">
        <v>48000319</v>
      </c>
      <c r="B3746" t="s">
        <v>5616</v>
      </c>
      <c r="C3746" t="s">
        <v>5615</v>
      </c>
      <c r="D3746" t="s">
        <v>5615</v>
      </c>
      <c r="E3746" t="s">
        <v>5616</v>
      </c>
    </row>
    <row r="3747" spans="1:5" x14ac:dyDescent="0.25">
      <c r="A3747">
        <v>48000320</v>
      </c>
      <c r="B3747" t="s">
        <v>5617</v>
      </c>
      <c r="C3747" t="s">
        <v>5617</v>
      </c>
      <c r="D3747" t="s">
        <v>5617</v>
      </c>
      <c r="E3747" t="s">
        <v>5617</v>
      </c>
    </row>
    <row r="3748" spans="1:5" x14ac:dyDescent="0.25">
      <c r="A3748">
        <v>48000321</v>
      </c>
      <c r="B3748" t="s">
        <v>5618</v>
      </c>
      <c r="C3748" t="s">
        <v>5618</v>
      </c>
      <c r="D3748" t="s">
        <v>5618</v>
      </c>
      <c r="E3748" t="s">
        <v>5618</v>
      </c>
    </row>
    <row r="3749" spans="1:5" x14ac:dyDescent="0.25">
      <c r="A3749">
        <v>48000322</v>
      </c>
      <c r="B3749" t="s">
        <v>5619</v>
      </c>
      <c r="C3749" t="s">
        <v>5619</v>
      </c>
      <c r="D3749" t="s">
        <v>5619</v>
      </c>
      <c r="E3749" t="s">
        <v>5619</v>
      </c>
    </row>
    <row r="3750" spans="1:5" x14ac:dyDescent="0.25">
      <c r="A3750">
        <v>48000323</v>
      </c>
      <c r="B3750" t="s">
        <v>5620</v>
      </c>
      <c r="C3750" t="s">
        <v>5620</v>
      </c>
      <c r="D3750" t="s">
        <v>5620</v>
      </c>
      <c r="E3750" t="s">
        <v>5620</v>
      </c>
    </row>
    <row r="3751" spans="1:5" x14ac:dyDescent="0.25">
      <c r="A3751">
        <v>48000324</v>
      </c>
      <c r="B3751" t="s">
        <v>5621</v>
      </c>
      <c r="C3751" t="s">
        <v>5621</v>
      </c>
      <c r="D3751" t="s">
        <v>5621</v>
      </c>
      <c r="E3751" t="s">
        <v>5621</v>
      </c>
    </row>
    <row r="3752" spans="1:5" x14ac:dyDescent="0.25">
      <c r="A3752">
        <v>48000333</v>
      </c>
      <c r="B3752" t="s">
        <v>5622</v>
      </c>
      <c r="C3752" t="s">
        <v>5622</v>
      </c>
      <c r="D3752" t="s">
        <v>5622</v>
      </c>
      <c r="E3752" t="s">
        <v>5622</v>
      </c>
    </row>
    <row r="3753" spans="1:5" x14ac:dyDescent="0.25">
      <c r="A3753">
        <v>48000334</v>
      </c>
      <c r="B3753" t="s">
        <v>5623</v>
      </c>
      <c r="C3753" t="s">
        <v>5623</v>
      </c>
      <c r="D3753" t="s">
        <v>5623</v>
      </c>
      <c r="E3753" t="s">
        <v>5623</v>
      </c>
    </row>
    <row r="3754" spans="1:5" x14ac:dyDescent="0.25">
      <c r="A3754">
        <v>48000336</v>
      </c>
      <c r="B3754" t="s">
        <v>5625</v>
      </c>
      <c r="C3754" t="s">
        <v>5624</v>
      </c>
      <c r="D3754" t="s">
        <v>5624</v>
      </c>
      <c r="E3754" t="s">
        <v>5625</v>
      </c>
    </row>
    <row r="3755" spans="1:5" x14ac:dyDescent="0.25">
      <c r="A3755">
        <v>48000337</v>
      </c>
      <c r="B3755" t="s">
        <v>5626</v>
      </c>
      <c r="C3755" t="s">
        <v>5626</v>
      </c>
      <c r="D3755" t="s">
        <v>5626</v>
      </c>
      <c r="E3755" t="s">
        <v>5626</v>
      </c>
    </row>
    <row r="3756" spans="1:5" x14ac:dyDescent="0.25">
      <c r="A3756">
        <v>48000338</v>
      </c>
      <c r="B3756" t="s">
        <v>5627</v>
      </c>
      <c r="C3756" t="s">
        <v>5627</v>
      </c>
      <c r="D3756" t="s">
        <v>5627</v>
      </c>
      <c r="E3756" t="s">
        <v>5627</v>
      </c>
    </row>
    <row r="3757" spans="1:5" x14ac:dyDescent="0.25">
      <c r="A3757">
        <v>48000371</v>
      </c>
      <c r="B3757" t="s">
        <v>5628</v>
      </c>
      <c r="C3757" t="s">
        <v>5628</v>
      </c>
      <c r="D3757" t="s">
        <v>5628</v>
      </c>
      <c r="E3757" t="s">
        <v>5628</v>
      </c>
    </row>
    <row r="3758" spans="1:5" x14ac:dyDescent="0.25">
      <c r="A3758">
        <v>48000379</v>
      </c>
      <c r="B3758" t="s">
        <v>5552</v>
      </c>
      <c r="C3758" t="s">
        <v>5552</v>
      </c>
      <c r="D3758" t="s">
        <v>5552</v>
      </c>
      <c r="E3758" t="s">
        <v>5552</v>
      </c>
    </row>
    <row r="3759" spans="1:5" x14ac:dyDescent="0.25">
      <c r="A3759">
        <v>48000382</v>
      </c>
      <c r="B3759" t="s">
        <v>5630</v>
      </c>
      <c r="C3759" t="s">
        <v>5629</v>
      </c>
      <c r="D3759" t="s">
        <v>5629</v>
      </c>
      <c r="E3759" t="s">
        <v>5630</v>
      </c>
    </row>
    <row r="3760" spans="1:5" x14ac:dyDescent="0.25">
      <c r="A3760">
        <v>48000383</v>
      </c>
      <c r="B3760" t="s">
        <v>5631</v>
      </c>
      <c r="C3760" t="s">
        <v>5631</v>
      </c>
      <c r="D3760" t="s">
        <v>5631</v>
      </c>
      <c r="E3760" t="s">
        <v>5631</v>
      </c>
    </row>
    <row r="3761" spans="1:5" x14ac:dyDescent="0.25">
      <c r="A3761">
        <v>48000384</v>
      </c>
      <c r="B3761" t="s">
        <v>5632</v>
      </c>
      <c r="C3761" t="s">
        <v>5632</v>
      </c>
      <c r="D3761" t="s">
        <v>5632</v>
      </c>
      <c r="E3761" t="s">
        <v>5632</v>
      </c>
    </row>
    <row r="3762" spans="1:5" x14ac:dyDescent="0.25">
      <c r="A3762">
        <v>48000385</v>
      </c>
      <c r="B3762" t="s">
        <v>5633</v>
      </c>
      <c r="C3762" t="s">
        <v>5633</v>
      </c>
      <c r="D3762" t="s">
        <v>5633</v>
      </c>
      <c r="E3762" t="s">
        <v>5633</v>
      </c>
    </row>
    <row r="3763" spans="1:5" x14ac:dyDescent="0.25">
      <c r="A3763">
        <v>48000386</v>
      </c>
      <c r="B3763" t="s">
        <v>5634</v>
      </c>
      <c r="C3763" t="s">
        <v>5634</v>
      </c>
      <c r="D3763" t="s">
        <v>5634</v>
      </c>
      <c r="E3763" t="s">
        <v>5634</v>
      </c>
    </row>
    <row r="3764" spans="1:5" x14ac:dyDescent="0.25">
      <c r="A3764">
        <v>48000387</v>
      </c>
      <c r="B3764" t="s">
        <v>5636</v>
      </c>
      <c r="C3764" t="s">
        <v>5635</v>
      </c>
      <c r="D3764" t="s">
        <v>5635</v>
      </c>
      <c r="E3764" t="s">
        <v>5636</v>
      </c>
    </row>
    <row r="3765" spans="1:5" x14ac:dyDescent="0.25">
      <c r="A3765">
        <v>48000388</v>
      </c>
      <c r="B3765" t="s">
        <v>5636</v>
      </c>
      <c r="C3765" t="s">
        <v>5637</v>
      </c>
      <c r="D3765" t="s">
        <v>5637</v>
      </c>
      <c r="E3765" t="s">
        <v>5636</v>
      </c>
    </row>
    <row r="3766" spans="1:5" x14ac:dyDescent="0.25">
      <c r="A3766">
        <v>48000389</v>
      </c>
      <c r="B3766" t="s">
        <v>5639</v>
      </c>
      <c r="C3766" t="s">
        <v>5638</v>
      </c>
      <c r="D3766" t="s">
        <v>5638</v>
      </c>
      <c r="E3766" t="s">
        <v>5639</v>
      </c>
    </row>
    <row r="3767" spans="1:5" x14ac:dyDescent="0.25">
      <c r="A3767">
        <v>48000390</v>
      </c>
      <c r="B3767" t="s">
        <v>5639</v>
      </c>
      <c r="C3767" t="s">
        <v>5640</v>
      </c>
      <c r="D3767" t="s">
        <v>5640</v>
      </c>
      <c r="E3767" t="s">
        <v>5639</v>
      </c>
    </row>
    <row r="3768" spans="1:5" x14ac:dyDescent="0.25">
      <c r="A3768">
        <v>48000391</v>
      </c>
      <c r="B3768" t="s">
        <v>5642</v>
      </c>
      <c r="C3768" t="s">
        <v>5641</v>
      </c>
      <c r="D3768" t="s">
        <v>5641</v>
      </c>
      <c r="E3768" t="s">
        <v>5642</v>
      </c>
    </row>
    <row r="3769" spans="1:5" x14ac:dyDescent="0.25">
      <c r="A3769">
        <v>48000392</v>
      </c>
      <c r="B3769" t="s">
        <v>5642</v>
      </c>
      <c r="C3769" t="s">
        <v>5643</v>
      </c>
      <c r="D3769" t="s">
        <v>5643</v>
      </c>
      <c r="E3769" t="s">
        <v>5642</v>
      </c>
    </row>
    <row r="3770" spans="1:5" x14ac:dyDescent="0.25">
      <c r="A3770">
        <v>48000393</v>
      </c>
      <c r="B3770" t="s">
        <v>5645</v>
      </c>
      <c r="C3770" t="s">
        <v>5644</v>
      </c>
      <c r="D3770" t="s">
        <v>5644</v>
      </c>
      <c r="E3770" t="s">
        <v>5645</v>
      </c>
    </row>
    <row r="3771" spans="1:5" x14ac:dyDescent="0.25">
      <c r="A3771">
        <v>48000394</v>
      </c>
      <c r="B3771" t="s">
        <v>5645</v>
      </c>
      <c r="C3771" t="s">
        <v>5646</v>
      </c>
      <c r="D3771" t="s">
        <v>5646</v>
      </c>
      <c r="E3771" t="s">
        <v>5645</v>
      </c>
    </row>
    <row r="3772" spans="1:5" x14ac:dyDescent="0.25">
      <c r="A3772">
        <v>48000395</v>
      </c>
      <c r="B3772" t="s">
        <v>5648</v>
      </c>
      <c r="C3772" t="s">
        <v>5647</v>
      </c>
      <c r="D3772" t="s">
        <v>5647</v>
      </c>
      <c r="E3772" t="s">
        <v>5648</v>
      </c>
    </row>
    <row r="3773" spans="1:5" x14ac:dyDescent="0.25">
      <c r="A3773">
        <v>48000396</v>
      </c>
      <c r="B3773" t="s">
        <v>5648</v>
      </c>
      <c r="C3773" t="s">
        <v>5649</v>
      </c>
      <c r="D3773" t="s">
        <v>5649</v>
      </c>
      <c r="E3773" t="s">
        <v>5648</v>
      </c>
    </row>
    <row r="3774" spans="1:5" x14ac:dyDescent="0.25">
      <c r="A3774">
        <v>48000397</v>
      </c>
      <c r="B3774" t="s">
        <v>5650</v>
      </c>
      <c r="C3774" t="s">
        <v>5650</v>
      </c>
      <c r="D3774" t="s">
        <v>5650</v>
      </c>
      <c r="E3774" t="s">
        <v>5650</v>
      </c>
    </row>
    <row r="3775" spans="1:5" x14ac:dyDescent="0.25">
      <c r="A3775">
        <v>48000398</v>
      </c>
      <c r="B3775" t="s">
        <v>5652</v>
      </c>
      <c r="C3775" t="s">
        <v>5651</v>
      </c>
      <c r="D3775" t="s">
        <v>5651</v>
      </c>
      <c r="E3775" t="s">
        <v>5652</v>
      </c>
    </row>
    <row r="3776" spans="1:5" x14ac:dyDescent="0.25">
      <c r="A3776">
        <v>48000399</v>
      </c>
      <c r="B3776" t="s">
        <v>5654</v>
      </c>
      <c r="C3776" t="s">
        <v>5653</v>
      </c>
      <c r="D3776" t="s">
        <v>5653</v>
      </c>
      <c r="E3776" t="s">
        <v>5654</v>
      </c>
    </row>
    <row r="3777" spans="1:5" x14ac:dyDescent="0.25">
      <c r="A3777">
        <v>48000401</v>
      </c>
      <c r="B3777" t="s">
        <v>5656</v>
      </c>
      <c r="C3777" t="s">
        <v>5655</v>
      </c>
      <c r="D3777" t="s">
        <v>5655</v>
      </c>
      <c r="E3777" t="s">
        <v>5656</v>
      </c>
    </row>
    <row r="3778" spans="1:5" x14ac:dyDescent="0.25">
      <c r="A3778">
        <v>48000404</v>
      </c>
      <c r="B3778" t="s">
        <v>5657</v>
      </c>
      <c r="C3778" t="s">
        <v>5657</v>
      </c>
      <c r="D3778" t="s">
        <v>5657</v>
      </c>
      <c r="E3778" t="s">
        <v>5657</v>
      </c>
    </row>
    <row r="3779" spans="1:5" x14ac:dyDescent="0.25">
      <c r="A3779">
        <v>48000405</v>
      </c>
      <c r="B3779" t="s">
        <v>5659</v>
      </c>
      <c r="C3779" t="s">
        <v>5658</v>
      </c>
      <c r="D3779" t="s">
        <v>5658</v>
      </c>
      <c r="E3779" t="s">
        <v>5659</v>
      </c>
    </row>
    <row r="3780" spans="1:5" x14ac:dyDescent="0.25">
      <c r="A3780">
        <v>48000406</v>
      </c>
      <c r="B3780" t="s">
        <v>5661</v>
      </c>
      <c r="C3780" t="s">
        <v>5660</v>
      </c>
      <c r="D3780" t="s">
        <v>5660</v>
      </c>
      <c r="E3780" t="s">
        <v>5661</v>
      </c>
    </row>
    <row r="3781" spans="1:5" x14ac:dyDescent="0.25">
      <c r="A3781">
        <v>48000407</v>
      </c>
      <c r="B3781" t="s">
        <v>5662</v>
      </c>
      <c r="C3781" t="s">
        <v>5662</v>
      </c>
      <c r="D3781" t="s">
        <v>5662</v>
      </c>
      <c r="E3781" t="s">
        <v>5662</v>
      </c>
    </row>
    <row r="3782" spans="1:5" x14ac:dyDescent="0.25">
      <c r="A3782">
        <v>48000408</v>
      </c>
      <c r="B3782" t="s">
        <v>5663</v>
      </c>
      <c r="C3782" t="s">
        <v>5663</v>
      </c>
      <c r="D3782" t="s">
        <v>5663</v>
      </c>
      <c r="E3782" t="s">
        <v>5663</v>
      </c>
    </row>
    <row r="3783" spans="1:5" x14ac:dyDescent="0.25">
      <c r="A3783">
        <v>48000409</v>
      </c>
      <c r="B3783" t="s">
        <v>5664</v>
      </c>
      <c r="C3783" t="s">
        <v>5664</v>
      </c>
      <c r="D3783" t="s">
        <v>5664</v>
      </c>
      <c r="E3783" t="s">
        <v>5664</v>
      </c>
    </row>
    <row r="3784" spans="1:5" x14ac:dyDescent="0.25">
      <c r="A3784">
        <v>48000410</v>
      </c>
      <c r="B3784" t="s">
        <v>5666</v>
      </c>
      <c r="C3784" t="s">
        <v>5665</v>
      </c>
      <c r="D3784" t="s">
        <v>5665</v>
      </c>
      <c r="E3784" t="s">
        <v>5666</v>
      </c>
    </row>
    <row r="3785" spans="1:5" x14ac:dyDescent="0.25">
      <c r="A3785">
        <v>48000412</v>
      </c>
      <c r="B3785" t="s">
        <v>5668</v>
      </c>
      <c r="C3785" t="s">
        <v>5667</v>
      </c>
      <c r="D3785" t="s">
        <v>5667</v>
      </c>
      <c r="E3785" t="s">
        <v>5668</v>
      </c>
    </row>
    <row r="3786" spans="1:5" x14ac:dyDescent="0.25">
      <c r="A3786">
        <v>48000413</v>
      </c>
      <c r="B3786" t="s">
        <v>5669</v>
      </c>
      <c r="C3786" t="s">
        <v>5669</v>
      </c>
      <c r="D3786" t="s">
        <v>5669</v>
      </c>
      <c r="E3786" t="s">
        <v>5669</v>
      </c>
    </row>
    <row r="3787" spans="1:5" x14ac:dyDescent="0.25">
      <c r="A3787">
        <v>48000414</v>
      </c>
      <c r="B3787" t="s">
        <v>5670</v>
      </c>
      <c r="C3787" t="s">
        <v>5670</v>
      </c>
      <c r="D3787" t="s">
        <v>5670</v>
      </c>
      <c r="E3787" t="s">
        <v>5670</v>
      </c>
    </row>
    <row r="3788" spans="1:5" x14ac:dyDescent="0.25">
      <c r="A3788">
        <v>48000415</v>
      </c>
      <c r="B3788" t="s">
        <v>5672</v>
      </c>
      <c r="C3788" t="s">
        <v>5671</v>
      </c>
      <c r="D3788" t="s">
        <v>5671</v>
      </c>
      <c r="E3788" t="s">
        <v>5672</v>
      </c>
    </row>
    <row r="3789" spans="1:5" x14ac:dyDescent="0.25">
      <c r="A3789">
        <v>48000416</v>
      </c>
      <c r="B3789" t="s">
        <v>5673</v>
      </c>
      <c r="C3789" t="s">
        <v>5673</v>
      </c>
      <c r="D3789" t="s">
        <v>5673</v>
      </c>
      <c r="E3789" t="s">
        <v>5673</v>
      </c>
    </row>
    <row r="3790" spans="1:5" x14ac:dyDescent="0.25">
      <c r="A3790">
        <v>48000417</v>
      </c>
      <c r="B3790" t="s">
        <v>5674</v>
      </c>
      <c r="C3790" t="s">
        <v>5674</v>
      </c>
      <c r="D3790" t="s">
        <v>5674</v>
      </c>
      <c r="E3790" t="s">
        <v>5674</v>
      </c>
    </row>
    <row r="3791" spans="1:5" x14ac:dyDescent="0.25">
      <c r="A3791">
        <v>48000418</v>
      </c>
      <c r="B3791" t="s">
        <v>5675</v>
      </c>
      <c r="C3791" t="s">
        <v>5675</v>
      </c>
      <c r="D3791" t="s">
        <v>5675</v>
      </c>
      <c r="E3791" t="s">
        <v>5675</v>
      </c>
    </row>
    <row r="3792" spans="1:5" x14ac:dyDescent="0.25">
      <c r="A3792">
        <v>48000419</v>
      </c>
      <c r="B3792" t="s">
        <v>5677</v>
      </c>
      <c r="C3792" t="s">
        <v>5676</v>
      </c>
      <c r="D3792" t="s">
        <v>5676</v>
      </c>
      <c r="E3792" t="s">
        <v>5677</v>
      </c>
    </row>
    <row r="3793" spans="1:5" x14ac:dyDescent="0.25">
      <c r="A3793">
        <v>48000420</v>
      </c>
      <c r="B3793" t="s">
        <v>5678</v>
      </c>
      <c r="C3793" t="s">
        <v>5678</v>
      </c>
      <c r="D3793" t="s">
        <v>5678</v>
      </c>
      <c r="E3793" t="s">
        <v>5678</v>
      </c>
    </row>
    <row r="3794" spans="1:5" x14ac:dyDescent="0.25">
      <c r="A3794">
        <v>48000421</v>
      </c>
      <c r="B3794" t="s">
        <v>5679</v>
      </c>
      <c r="C3794" t="s">
        <v>5679</v>
      </c>
      <c r="D3794" t="s">
        <v>5679</v>
      </c>
      <c r="E3794" t="s">
        <v>5679</v>
      </c>
    </row>
    <row r="3795" spans="1:5" x14ac:dyDescent="0.25">
      <c r="A3795">
        <v>48000422</v>
      </c>
      <c r="B3795" t="s">
        <v>5680</v>
      </c>
      <c r="C3795" t="s">
        <v>5680</v>
      </c>
      <c r="D3795" t="s">
        <v>5680</v>
      </c>
      <c r="E3795" t="s">
        <v>5680</v>
      </c>
    </row>
    <row r="3796" spans="1:5" x14ac:dyDescent="0.25">
      <c r="A3796">
        <v>48000430</v>
      </c>
      <c r="B3796" t="s">
        <v>5682</v>
      </c>
      <c r="C3796" t="s">
        <v>5681</v>
      </c>
      <c r="D3796" t="s">
        <v>5681</v>
      </c>
      <c r="E3796" t="s">
        <v>5682</v>
      </c>
    </row>
    <row r="3797" spans="1:5" x14ac:dyDescent="0.25">
      <c r="A3797">
        <v>48000431</v>
      </c>
      <c r="B3797" t="s">
        <v>5684</v>
      </c>
      <c r="C3797" t="s">
        <v>5683</v>
      </c>
      <c r="D3797" t="s">
        <v>5683</v>
      </c>
      <c r="E3797" t="s">
        <v>5684</v>
      </c>
    </row>
    <row r="3798" spans="1:5" x14ac:dyDescent="0.25">
      <c r="A3798">
        <v>48000432</v>
      </c>
      <c r="B3798" t="s">
        <v>5686</v>
      </c>
      <c r="C3798" t="s">
        <v>5685</v>
      </c>
      <c r="D3798" t="s">
        <v>5685</v>
      </c>
      <c r="E3798" t="s">
        <v>5686</v>
      </c>
    </row>
    <row r="3799" spans="1:5" x14ac:dyDescent="0.25">
      <c r="A3799">
        <v>48000433</v>
      </c>
      <c r="B3799" t="s">
        <v>5687</v>
      </c>
      <c r="C3799" t="s">
        <v>5687</v>
      </c>
      <c r="D3799" t="s">
        <v>5687</v>
      </c>
      <c r="E3799" t="s">
        <v>5687</v>
      </c>
    </row>
    <row r="3800" spans="1:5" x14ac:dyDescent="0.25">
      <c r="A3800">
        <v>48000434</v>
      </c>
      <c r="B3800" t="s">
        <v>5689</v>
      </c>
      <c r="C3800" t="s">
        <v>5688</v>
      </c>
      <c r="D3800" t="s">
        <v>5688</v>
      </c>
      <c r="E3800" t="s">
        <v>5689</v>
      </c>
    </row>
    <row r="3801" spans="1:5" x14ac:dyDescent="0.25">
      <c r="A3801">
        <v>48000435</v>
      </c>
      <c r="B3801" t="s">
        <v>5691</v>
      </c>
      <c r="C3801" t="s">
        <v>5690</v>
      </c>
      <c r="D3801" t="s">
        <v>5690</v>
      </c>
      <c r="E3801" t="s">
        <v>5691</v>
      </c>
    </row>
    <row r="3802" spans="1:5" x14ac:dyDescent="0.25">
      <c r="A3802">
        <v>48000436</v>
      </c>
      <c r="B3802" t="s">
        <v>3763</v>
      </c>
      <c r="C3802" t="s">
        <v>3762</v>
      </c>
      <c r="D3802" t="s">
        <v>3762</v>
      </c>
      <c r="E3802" t="s">
        <v>3763</v>
      </c>
    </row>
    <row r="3803" spans="1:5" x14ac:dyDescent="0.25">
      <c r="A3803">
        <v>48000437</v>
      </c>
      <c r="B3803" t="s">
        <v>5693</v>
      </c>
      <c r="C3803" t="s">
        <v>5692</v>
      </c>
      <c r="D3803" t="s">
        <v>5692</v>
      </c>
      <c r="E3803" t="s">
        <v>5693</v>
      </c>
    </row>
    <row r="3804" spans="1:5" x14ac:dyDescent="0.25">
      <c r="A3804">
        <v>48000438</v>
      </c>
      <c r="B3804" t="s">
        <v>5694</v>
      </c>
      <c r="C3804" t="s">
        <v>5694</v>
      </c>
      <c r="D3804" t="s">
        <v>5694</v>
      </c>
      <c r="E3804" t="s">
        <v>5694</v>
      </c>
    </row>
    <row r="3805" spans="1:5" x14ac:dyDescent="0.25">
      <c r="A3805">
        <v>48000439</v>
      </c>
      <c r="B3805" t="s">
        <v>5695</v>
      </c>
      <c r="C3805" t="s">
        <v>5695</v>
      </c>
      <c r="D3805" t="s">
        <v>5695</v>
      </c>
      <c r="E3805" t="s">
        <v>5695</v>
      </c>
    </row>
    <row r="3806" spans="1:5" x14ac:dyDescent="0.25">
      <c r="A3806">
        <v>48000440</v>
      </c>
      <c r="B3806" t="s">
        <v>5697</v>
      </c>
      <c r="C3806" t="s">
        <v>5696</v>
      </c>
      <c r="D3806" t="s">
        <v>5696</v>
      </c>
      <c r="E3806" t="s">
        <v>5697</v>
      </c>
    </row>
    <row r="3807" spans="1:5" x14ac:dyDescent="0.25">
      <c r="A3807">
        <v>48000441</v>
      </c>
      <c r="B3807" t="s">
        <v>5696</v>
      </c>
      <c r="C3807" t="s">
        <v>5696</v>
      </c>
      <c r="D3807" t="s">
        <v>5696</v>
      </c>
      <c r="E3807" t="s">
        <v>5696</v>
      </c>
    </row>
    <row r="3808" spans="1:5" x14ac:dyDescent="0.25">
      <c r="A3808">
        <v>48000442</v>
      </c>
      <c r="B3808" t="s">
        <v>5698</v>
      </c>
      <c r="C3808" t="s">
        <v>5698</v>
      </c>
      <c r="D3808" t="s">
        <v>5698</v>
      </c>
      <c r="E3808" t="s">
        <v>5698</v>
      </c>
    </row>
    <row r="3809" spans="1:5" x14ac:dyDescent="0.25">
      <c r="A3809">
        <v>48000444</v>
      </c>
      <c r="B3809" t="s">
        <v>5699</v>
      </c>
      <c r="C3809" t="s">
        <v>5699</v>
      </c>
      <c r="D3809" t="s">
        <v>5699</v>
      </c>
      <c r="E3809" t="s">
        <v>5699</v>
      </c>
    </row>
    <row r="3810" spans="1:5" x14ac:dyDescent="0.25">
      <c r="A3810">
        <v>48000445</v>
      </c>
      <c r="B3810" t="s">
        <v>5701</v>
      </c>
      <c r="C3810" t="s">
        <v>5700</v>
      </c>
      <c r="D3810" t="s">
        <v>5700</v>
      </c>
      <c r="E3810" t="s">
        <v>5701</v>
      </c>
    </row>
    <row r="3811" spans="1:5" x14ac:dyDescent="0.25">
      <c r="A3811">
        <v>48000446</v>
      </c>
      <c r="B3811" t="s">
        <v>5703</v>
      </c>
      <c r="C3811" t="s">
        <v>5702</v>
      </c>
      <c r="D3811" t="s">
        <v>5702</v>
      </c>
      <c r="E3811" t="s">
        <v>5703</v>
      </c>
    </row>
    <row r="3812" spans="1:5" x14ac:dyDescent="0.25">
      <c r="A3812">
        <v>48000447</v>
      </c>
      <c r="B3812" t="s">
        <v>5704</v>
      </c>
      <c r="C3812" t="s">
        <v>5704</v>
      </c>
      <c r="D3812" t="s">
        <v>5704</v>
      </c>
      <c r="E3812" t="s">
        <v>5704</v>
      </c>
    </row>
    <row r="3813" spans="1:5" x14ac:dyDescent="0.25">
      <c r="A3813">
        <v>48000448</v>
      </c>
      <c r="B3813" t="s">
        <v>5705</v>
      </c>
      <c r="C3813" t="s">
        <v>5705</v>
      </c>
      <c r="D3813" t="s">
        <v>5705</v>
      </c>
      <c r="E3813" t="s">
        <v>5705</v>
      </c>
    </row>
    <row r="3814" spans="1:5" x14ac:dyDescent="0.25">
      <c r="A3814">
        <v>48000449</v>
      </c>
      <c r="B3814" t="s">
        <v>5707</v>
      </c>
      <c r="C3814" t="s">
        <v>5706</v>
      </c>
      <c r="D3814" t="s">
        <v>5706</v>
      </c>
      <c r="E3814" t="s">
        <v>5707</v>
      </c>
    </row>
    <row r="3815" spans="1:5" x14ac:dyDescent="0.25">
      <c r="A3815">
        <v>48000450</v>
      </c>
      <c r="B3815" t="s">
        <v>5709</v>
      </c>
      <c r="C3815" t="s">
        <v>5708</v>
      </c>
      <c r="D3815" t="s">
        <v>5708</v>
      </c>
      <c r="E3815" t="s">
        <v>5709</v>
      </c>
    </row>
    <row r="3816" spans="1:5" x14ac:dyDescent="0.25">
      <c r="A3816">
        <v>48000451</v>
      </c>
      <c r="B3816" t="s">
        <v>5711</v>
      </c>
      <c r="C3816" t="s">
        <v>5710</v>
      </c>
      <c r="D3816" t="s">
        <v>5710</v>
      </c>
      <c r="E3816" t="s">
        <v>5711</v>
      </c>
    </row>
    <row r="3817" spans="1:5" x14ac:dyDescent="0.25">
      <c r="A3817">
        <v>48000452</v>
      </c>
      <c r="B3817" t="s">
        <v>5712</v>
      </c>
      <c r="C3817" t="s">
        <v>5712</v>
      </c>
      <c r="D3817" t="s">
        <v>5712</v>
      </c>
      <c r="E3817" t="s">
        <v>5712</v>
      </c>
    </row>
    <row r="3818" spans="1:5" x14ac:dyDescent="0.25">
      <c r="A3818">
        <v>48000453</v>
      </c>
      <c r="B3818" t="s">
        <v>5713</v>
      </c>
      <c r="C3818" t="s">
        <v>5713</v>
      </c>
      <c r="D3818" t="s">
        <v>5713</v>
      </c>
      <c r="E3818" t="s">
        <v>5713</v>
      </c>
    </row>
    <row r="3819" spans="1:5" x14ac:dyDescent="0.25">
      <c r="A3819">
        <v>48000454</v>
      </c>
      <c r="B3819" t="s">
        <v>5715</v>
      </c>
      <c r="C3819" t="s">
        <v>5714</v>
      </c>
      <c r="D3819" t="s">
        <v>5714</v>
      </c>
      <c r="E3819" t="s">
        <v>5715</v>
      </c>
    </row>
    <row r="3820" spans="1:5" x14ac:dyDescent="0.25">
      <c r="A3820">
        <v>48000455</v>
      </c>
      <c r="B3820" t="s">
        <v>5717</v>
      </c>
      <c r="C3820" t="s">
        <v>5716</v>
      </c>
      <c r="D3820" t="s">
        <v>5716</v>
      </c>
      <c r="E3820" t="s">
        <v>5717</v>
      </c>
    </row>
    <row r="3821" spans="1:5" x14ac:dyDescent="0.25">
      <c r="A3821">
        <v>48000456</v>
      </c>
      <c r="B3821" t="s">
        <v>5719</v>
      </c>
      <c r="C3821" t="s">
        <v>5718</v>
      </c>
      <c r="D3821" t="s">
        <v>5718</v>
      </c>
      <c r="E3821" t="s">
        <v>5719</v>
      </c>
    </row>
    <row r="3822" spans="1:5" x14ac:dyDescent="0.25">
      <c r="A3822">
        <v>48000457</v>
      </c>
      <c r="B3822" t="s">
        <v>5720</v>
      </c>
      <c r="C3822" t="s">
        <v>5720</v>
      </c>
      <c r="D3822" t="s">
        <v>5720</v>
      </c>
      <c r="E3822" t="s">
        <v>5720</v>
      </c>
    </row>
    <row r="3823" spans="1:5" x14ac:dyDescent="0.25">
      <c r="A3823">
        <v>48000458</v>
      </c>
      <c r="B3823" t="s">
        <v>5721</v>
      </c>
      <c r="C3823" t="s">
        <v>5721</v>
      </c>
      <c r="D3823" t="s">
        <v>5721</v>
      </c>
      <c r="E3823" t="s">
        <v>5721</v>
      </c>
    </row>
    <row r="3824" spans="1:5" x14ac:dyDescent="0.25">
      <c r="A3824">
        <v>48000459</v>
      </c>
      <c r="B3824" t="s">
        <v>5722</v>
      </c>
      <c r="C3824" t="s">
        <v>5722</v>
      </c>
      <c r="D3824" t="s">
        <v>5722</v>
      </c>
      <c r="E3824" t="s">
        <v>5722</v>
      </c>
    </row>
    <row r="3825" spans="1:5" x14ac:dyDescent="0.25">
      <c r="A3825">
        <v>48000460</v>
      </c>
      <c r="B3825" t="s">
        <v>5724</v>
      </c>
      <c r="C3825" t="s">
        <v>5723</v>
      </c>
      <c r="D3825" t="s">
        <v>5723</v>
      </c>
      <c r="E3825" t="s">
        <v>5724</v>
      </c>
    </row>
    <row r="3826" spans="1:5" x14ac:dyDescent="0.25">
      <c r="A3826">
        <v>48000461</v>
      </c>
      <c r="B3826" t="s">
        <v>5725</v>
      </c>
      <c r="C3826" t="s">
        <v>5725</v>
      </c>
      <c r="D3826" t="s">
        <v>5725</v>
      </c>
      <c r="E3826" t="s">
        <v>5725</v>
      </c>
    </row>
    <row r="3827" spans="1:5" x14ac:dyDescent="0.25">
      <c r="A3827">
        <v>48000462</v>
      </c>
      <c r="B3827" t="s">
        <v>3827</v>
      </c>
      <c r="C3827" t="s">
        <v>3826</v>
      </c>
      <c r="D3827" t="s">
        <v>3826</v>
      </c>
      <c r="E3827" t="s">
        <v>3827</v>
      </c>
    </row>
    <row r="3828" spans="1:5" x14ac:dyDescent="0.25">
      <c r="A3828">
        <v>48000463</v>
      </c>
      <c r="B3828" t="s">
        <v>5726</v>
      </c>
      <c r="C3828" t="s">
        <v>3828</v>
      </c>
      <c r="D3828" t="s">
        <v>3828</v>
      </c>
      <c r="E3828" t="s">
        <v>5726</v>
      </c>
    </row>
    <row r="3829" spans="1:5" x14ac:dyDescent="0.25">
      <c r="A3829">
        <v>48000464</v>
      </c>
      <c r="B3829" t="s">
        <v>5727</v>
      </c>
      <c r="C3829" t="s">
        <v>3828</v>
      </c>
      <c r="D3829" t="s">
        <v>3828</v>
      </c>
      <c r="E3829" t="s">
        <v>5727</v>
      </c>
    </row>
    <row r="3830" spans="1:5" x14ac:dyDescent="0.25">
      <c r="A3830">
        <v>48000465</v>
      </c>
      <c r="B3830" t="s">
        <v>5729</v>
      </c>
      <c r="C3830" t="s">
        <v>5728</v>
      </c>
      <c r="D3830" t="s">
        <v>5728</v>
      </c>
      <c r="E3830" t="s">
        <v>5729</v>
      </c>
    </row>
    <row r="3831" spans="1:5" x14ac:dyDescent="0.25">
      <c r="A3831">
        <v>48000466</v>
      </c>
      <c r="B3831" t="s">
        <v>15508</v>
      </c>
      <c r="C3831" t="s">
        <v>15509</v>
      </c>
      <c r="D3831" t="s">
        <v>15509</v>
      </c>
      <c r="E3831" t="s">
        <v>15508</v>
      </c>
    </row>
    <row r="3832" spans="1:5" x14ac:dyDescent="0.25">
      <c r="A3832">
        <v>48000468</v>
      </c>
      <c r="B3832" t="s">
        <v>5731</v>
      </c>
      <c r="C3832" t="s">
        <v>5730</v>
      </c>
      <c r="D3832" t="s">
        <v>5730</v>
      </c>
      <c r="E3832" t="s">
        <v>5731</v>
      </c>
    </row>
    <row r="3833" spans="1:5" x14ac:dyDescent="0.25">
      <c r="A3833">
        <v>48000470</v>
      </c>
      <c r="B3833" t="s">
        <v>5733</v>
      </c>
      <c r="C3833" t="s">
        <v>5732</v>
      </c>
      <c r="D3833" t="s">
        <v>5732</v>
      </c>
      <c r="E3833" t="s">
        <v>5733</v>
      </c>
    </row>
    <row r="3834" spans="1:5" x14ac:dyDescent="0.25">
      <c r="A3834">
        <v>48000471</v>
      </c>
      <c r="B3834" t="s">
        <v>5735</v>
      </c>
      <c r="C3834" t="s">
        <v>5734</v>
      </c>
      <c r="D3834" t="s">
        <v>5734</v>
      </c>
      <c r="E3834" t="s">
        <v>5735</v>
      </c>
    </row>
    <row r="3835" spans="1:5" x14ac:dyDescent="0.25">
      <c r="A3835">
        <v>48000472</v>
      </c>
      <c r="B3835" t="s">
        <v>5736</v>
      </c>
      <c r="C3835" t="s">
        <v>5736</v>
      </c>
      <c r="D3835" t="s">
        <v>5736</v>
      </c>
      <c r="E3835" t="s">
        <v>5736</v>
      </c>
    </row>
    <row r="3836" spans="1:5" x14ac:dyDescent="0.25">
      <c r="A3836">
        <v>48000473</v>
      </c>
      <c r="B3836" t="s">
        <v>5737</v>
      </c>
      <c r="C3836" t="s">
        <v>5737</v>
      </c>
      <c r="D3836" t="s">
        <v>5737</v>
      </c>
      <c r="E3836" t="s">
        <v>5737</v>
      </c>
    </row>
    <row r="3837" spans="1:5" x14ac:dyDescent="0.25">
      <c r="A3837">
        <v>48000474</v>
      </c>
      <c r="B3837" t="s">
        <v>5739</v>
      </c>
      <c r="C3837" t="s">
        <v>5738</v>
      </c>
      <c r="D3837" t="s">
        <v>5738</v>
      </c>
      <c r="E3837" t="s">
        <v>5739</v>
      </c>
    </row>
    <row r="3838" spans="1:5" x14ac:dyDescent="0.25">
      <c r="A3838">
        <v>48000475</v>
      </c>
      <c r="B3838" t="s">
        <v>715</v>
      </c>
      <c r="C3838" t="s">
        <v>715</v>
      </c>
      <c r="D3838" t="s">
        <v>715</v>
      </c>
      <c r="E3838" t="s">
        <v>715</v>
      </c>
    </row>
    <row r="3839" spans="1:5" x14ac:dyDescent="0.25">
      <c r="A3839">
        <v>48000476</v>
      </c>
      <c r="B3839" t="s">
        <v>5740</v>
      </c>
      <c r="C3839" t="s">
        <v>5740</v>
      </c>
      <c r="D3839" t="s">
        <v>5740</v>
      </c>
      <c r="E3839" t="s">
        <v>5740</v>
      </c>
    </row>
    <row r="3840" spans="1:5" x14ac:dyDescent="0.25">
      <c r="A3840">
        <v>48000477</v>
      </c>
      <c r="B3840" t="s">
        <v>5742</v>
      </c>
      <c r="C3840" t="s">
        <v>5741</v>
      </c>
      <c r="D3840" t="s">
        <v>5741</v>
      </c>
      <c r="E3840" t="s">
        <v>5742</v>
      </c>
    </row>
    <row r="3841" spans="1:5" x14ac:dyDescent="0.25">
      <c r="A3841">
        <v>48000478</v>
      </c>
      <c r="B3841" t="s">
        <v>5744</v>
      </c>
      <c r="C3841" t="s">
        <v>5743</v>
      </c>
      <c r="D3841" t="s">
        <v>5743</v>
      </c>
      <c r="E3841" t="s">
        <v>5744</v>
      </c>
    </row>
    <row r="3842" spans="1:5" x14ac:dyDescent="0.25">
      <c r="A3842">
        <v>48000479</v>
      </c>
      <c r="B3842" t="s">
        <v>5746</v>
      </c>
      <c r="C3842" t="s">
        <v>5745</v>
      </c>
      <c r="D3842" t="s">
        <v>5745</v>
      </c>
      <c r="E3842" t="s">
        <v>5746</v>
      </c>
    </row>
    <row r="3843" spans="1:5" x14ac:dyDescent="0.25">
      <c r="A3843">
        <v>48000480</v>
      </c>
      <c r="B3843" t="s">
        <v>5748</v>
      </c>
      <c r="C3843" t="s">
        <v>5747</v>
      </c>
      <c r="D3843" t="s">
        <v>5747</v>
      </c>
      <c r="E3843" t="s">
        <v>5748</v>
      </c>
    </row>
    <row r="3844" spans="1:5" x14ac:dyDescent="0.25">
      <c r="A3844">
        <v>48000481</v>
      </c>
      <c r="B3844" t="s">
        <v>5750</v>
      </c>
      <c r="C3844" t="s">
        <v>5749</v>
      </c>
      <c r="D3844" t="s">
        <v>5749</v>
      </c>
      <c r="E3844" t="s">
        <v>5750</v>
      </c>
    </row>
    <row r="3845" spans="1:5" x14ac:dyDescent="0.25">
      <c r="A3845">
        <v>48000482</v>
      </c>
      <c r="B3845" t="s">
        <v>5752</v>
      </c>
      <c r="C3845" t="s">
        <v>5751</v>
      </c>
      <c r="D3845" t="s">
        <v>5751</v>
      </c>
      <c r="E3845" t="s">
        <v>5752</v>
      </c>
    </row>
    <row r="3846" spans="1:5" x14ac:dyDescent="0.25">
      <c r="A3846">
        <v>48000483</v>
      </c>
      <c r="B3846" t="s">
        <v>5754</v>
      </c>
      <c r="C3846" t="s">
        <v>5753</v>
      </c>
      <c r="D3846" t="s">
        <v>5753</v>
      </c>
      <c r="E3846" t="s">
        <v>5754</v>
      </c>
    </row>
    <row r="3847" spans="1:5" x14ac:dyDescent="0.25">
      <c r="A3847">
        <v>48000484</v>
      </c>
      <c r="B3847" t="s">
        <v>5756</v>
      </c>
      <c r="C3847" t="s">
        <v>5755</v>
      </c>
      <c r="D3847" t="s">
        <v>5755</v>
      </c>
      <c r="E3847" t="s">
        <v>5756</v>
      </c>
    </row>
    <row r="3848" spans="1:5" x14ac:dyDescent="0.25">
      <c r="A3848">
        <v>48000485</v>
      </c>
      <c r="B3848" t="s">
        <v>5758</v>
      </c>
      <c r="C3848" t="s">
        <v>5757</v>
      </c>
      <c r="D3848" t="s">
        <v>5757</v>
      </c>
      <c r="E3848" t="s">
        <v>5758</v>
      </c>
    </row>
    <row r="3849" spans="1:5" x14ac:dyDescent="0.25">
      <c r="A3849">
        <v>48000486</v>
      </c>
      <c r="B3849" t="s">
        <v>5758</v>
      </c>
      <c r="C3849" t="s">
        <v>5759</v>
      </c>
      <c r="D3849" t="s">
        <v>5759</v>
      </c>
      <c r="E3849" t="s">
        <v>5758</v>
      </c>
    </row>
    <row r="3850" spans="1:5" x14ac:dyDescent="0.25">
      <c r="A3850">
        <v>48000487</v>
      </c>
      <c r="B3850" t="s">
        <v>5761</v>
      </c>
      <c r="C3850" t="s">
        <v>5760</v>
      </c>
      <c r="D3850" t="s">
        <v>5760</v>
      </c>
      <c r="E3850" t="s">
        <v>5761</v>
      </c>
    </row>
    <row r="3851" spans="1:5" x14ac:dyDescent="0.25">
      <c r="A3851">
        <v>48000488</v>
      </c>
      <c r="B3851" t="s">
        <v>5761</v>
      </c>
      <c r="C3851" t="s">
        <v>5762</v>
      </c>
      <c r="D3851" t="s">
        <v>5762</v>
      </c>
      <c r="E3851" t="s">
        <v>5761</v>
      </c>
    </row>
    <row r="3852" spans="1:5" x14ac:dyDescent="0.25">
      <c r="A3852">
        <v>48000489</v>
      </c>
      <c r="B3852" t="s">
        <v>5764</v>
      </c>
      <c r="C3852" t="s">
        <v>5763</v>
      </c>
      <c r="D3852" t="s">
        <v>5763</v>
      </c>
      <c r="E3852" t="s">
        <v>5764</v>
      </c>
    </row>
    <row r="3853" spans="1:5" x14ac:dyDescent="0.25">
      <c r="A3853">
        <v>48000490</v>
      </c>
      <c r="B3853" t="s">
        <v>5766</v>
      </c>
      <c r="C3853" t="s">
        <v>5765</v>
      </c>
      <c r="D3853" t="s">
        <v>5765</v>
      </c>
      <c r="E3853" t="s">
        <v>5766</v>
      </c>
    </row>
    <row r="3854" spans="1:5" x14ac:dyDescent="0.25">
      <c r="A3854">
        <v>48000491</v>
      </c>
      <c r="B3854" t="s">
        <v>5768</v>
      </c>
      <c r="C3854" t="s">
        <v>5767</v>
      </c>
      <c r="D3854" t="s">
        <v>5767</v>
      </c>
      <c r="E3854" t="s">
        <v>5768</v>
      </c>
    </row>
    <row r="3855" spans="1:5" x14ac:dyDescent="0.25">
      <c r="A3855">
        <v>48000492</v>
      </c>
      <c r="B3855" t="s">
        <v>5770</v>
      </c>
      <c r="C3855" t="s">
        <v>5769</v>
      </c>
      <c r="D3855" t="s">
        <v>5769</v>
      </c>
      <c r="E3855" t="s">
        <v>5770</v>
      </c>
    </row>
    <row r="3856" spans="1:5" x14ac:dyDescent="0.25">
      <c r="A3856">
        <v>48000493</v>
      </c>
      <c r="B3856" t="s">
        <v>5770</v>
      </c>
      <c r="C3856" t="s">
        <v>5771</v>
      </c>
      <c r="D3856" t="s">
        <v>5771</v>
      </c>
      <c r="E3856" t="s">
        <v>5770</v>
      </c>
    </row>
    <row r="3857" spans="1:5" x14ac:dyDescent="0.25">
      <c r="A3857">
        <v>48000494</v>
      </c>
      <c r="B3857" t="s">
        <v>5773</v>
      </c>
      <c r="C3857" t="s">
        <v>5772</v>
      </c>
      <c r="D3857" t="s">
        <v>5772</v>
      </c>
      <c r="E3857" t="s">
        <v>5773</v>
      </c>
    </row>
    <row r="3858" spans="1:5" x14ac:dyDescent="0.25">
      <c r="A3858">
        <v>48000495</v>
      </c>
      <c r="B3858" t="s">
        <v>5773</v>
      </c>
      <c r="C3858" t="s">
        <v>5774</v>
      </c>
      <c r="D3858" t="s">
        <v>5774</v>
      </c>
      <c r="E3858" t="s">
        <v>5773</v>
      </c>
    </row>
    <row r="3859" spans="1:5" x14ac:dyDescent="0.25">
      <c r="A3859">
        <v>48000496</v>
      </c>
      <c r="B3859" t="s">
        <v>5776</v>
      </c>
      <c r="C3859" t="s">
        <v>5775</v>
      </c>
      <c r="D3859" t="s">
        <v>5775</v>
      </c>
      <c r="E3859" t="s">
        <v>5776</v>
      </c>
    </row>
    <row r="3860" spans="1:5" x14ac:dyDescent="0.25">
      <c r="A3860">
        <v>48000497</v>
      </c>
      <c r="B3860" t="s">
        <v>5778</v>
      </c>
      <c r="C3860" t="s">
        <v>5777</v>
      </c>
      <c r="D3860" t="s">
        <v>5777</v>
      </c>
      <c r="E3860" t="s">
        <v>5778</v>
      </c>
    </row>
    <row r="3861" spans="1:5" x14ac:dyDescent="0.25">
      <c r="A3861">
        <v>48000498</v>
      </c>
      <c r="B3861" t="s">
        <v>5780</v>
      </c>
      <c r="C3861" t="s">
        <v>5779</v>
      </c>
      <c r="D3861" t="s">
        <v>5779</v>
      </c>
      <c r="E3861" t="s">
        <v>5780</v>
      </c>
    </row>
    <row r="3862" spans="1:5" x14ac:dyDescent="0.25">
      <c r="A3862">
        <v>48000499</v>
      </c>
      <c r="B3862" t="s">
        <v>5781</v>
      </c>
      <c r="C3862" t="s">
        <v>5781</v>
      </c>
      <c r="D3862" t="s">
        <v>5781</v>
      </c>
      <c r="E3862" t="s">
        <v>5781</v>
      </c>
    </row>
    <row r="3863" spans="1:5" x14ac:dyDescent="0.25">
      <c r="A3863">
        <v>48000500</v>
      </c>
      <c r="B3863" t="s">
        <v>5783</v>
      </c>
      <c r="C3863" t="s">
        <v>5782</v>
      </c>
      <c r="D3863" t="s">
        <v>5782</v>
      </c>
      <c r="E3863" t="s">
        <v>5783</v>
      </c>
    </row>
    <row r="3864" spans="1:5" x14ac:dyDescent="0.25">
      <c r="A3864">
        <v>48000501</v>
      </c>
      <c r="B3864" t="s">
        <v>5785</v>
      </c>
      <c r="C3864" t="s">
        <v>5784</v>
      </c>
      <c r="D3864" t="s">
        <v>5784</v>
      </c>
      <c r="E3864" t="s">
        <v>5785</v>
      </c>
    </row>
    <row r="3865" spans="1:5" x14ac:dyDescent="0.25">
      <c r="A3865">
        <v>48000502</v>
      </c>
      <c r="B3865" t="s">
        <v>5787</v>
      </c>
      <c r="C3865" t="s">
        <v>5786</v>
      </c>
      <c r="D3865" t="s">
        <v>5786</v>
      </c>
      <c r="E3865" t="s">
        <v>5787</v>
      </c>
    </row>
    <row r="3866" spans="1:5" x14ac:dyDescent="0.25">
      <c r="A3866">
        <v>48000503</v>
      </c>
      <c r="B3866" t="s">
        <v>5788</v>
      </c>
      <c r="C3866" t="s">
        <v>5788</v>
      </c>
      <c r="D3866" t="s">
        <v>5788</v>
      </c>
      <c r="E3866" t="s">
        <v>5788</v>
      </c>
    </row>
    <row r="3867" spans="1:5" x14ac:dyDescent="0.25">
      <c r="A3867">
        <v>48000504</v>
      </c>
      <c r="B3867" t="s">
        <v>5789</v>
      </c>
      <c r="C3867" t="s">
        <v>5789</v>
      </c>
      <c r="D3867" t="s">
        <v>5789</v>
      </c>
      <c r="E3867" t="s">
        <v>5789</v>
      </c>
    </row>
    <row r="3868" spans="1:5" x14ac:dyDescent="0.25">
      <c r="A3868">
        <v>48000505</v>
      </c>
      <c r="B3868" t="s">
        <v>5790</v>
      </c>
      <c r="C3868" t="s">
        <v>5790</v>
      </c>
      <c r="D3868" t="s">
        <v>5790</v>
      </c>
      <c r="E3868" t="s">
        <v>5790</v>
      </c>
    </row>
    <row r="3869" spans="1:5" x14ac:dyDescent="0.25">
      <c r="A3869">
        <v>48000506</v>
      </c>
      <c r="B3869" t="s">
        <v>5791</v>
      </c>
      <c r="C3869" t="s">
        <v>5791</v>
      </c>
      <c r="D3869" t="s">
        <v>5791</v>
      </c>
      <c r="E3869" t="s">
        <v>5791</v>
      </c>
    </row>
    <row r="3870" spans="1:5" x14ac:dyDescent="0.25">
      <c r="A3870">
        <v>48000507</v>
      </c>
      <c r="B3870" t="s">
        <v>5792</v>
      </c>
      <c r="C3870" t="s">
        <v>5792</v>
      </c>
      <c r="D3870" t="s">
        <v>5792</v>
      </c>
      <c r="E3870" t="s">
        <v>5792</v>
      </c>
    </row>
    <row r="3871" spans="1:5" x14ac:dyDescent="0.25">
      <c r="A3871">
        <v>48000508</v>
      </c>
      <c r="B3871" t="s">
        <v>5793</v>
      </c>
      <c r="C3871" t="s">
        <v>5793</v>
      </c>
      <c r="D3871" t="s">
        <v>5793</v>
      </c>
      <c r="E3871" t="s">
        <v>5793</v>
      </c>
    </row>
    <row r="3872" spans="1:5" x14ac:dyDescent="0.25">
      <c r="A3872">
        <v>48000509</v>
      </c>
      <c r="B3872" t="s">
        <v>5794</v>
      </c>
      <c r="C3872" t="s">
        <v>5794</v>
      </c>
      <c r="D3872" t="s">
        <v>5794</v>
      </c>
      <c r="E3872" t="s">
        <v>5794</v>
      </c>
    </row>
    <row r="3873" spans="1:5" x14ac:dyDescent="0.25">
      <c r="A3873">
        <v>48000510</v>
      </c>
      <c r="B3873" t="s">
        <v>5795</v>
      </c>
      <c r="C3873" t="s">
        <v>5795</v>
      </c>
      <c r="D3873" t="s">
        <v>5795</v>
      </c>
      <c r="E3873" t="s">
        <v>5795</v>
      </c>
    </row>
    <row r="3874" spans="1:5" x14ac:dyDescent="0.25">
      <c r="A3874">
        <v>48000511</v>
      </c>
      <c r="B3874" t="s">
        <v>5797</v>
      </c>
      <c r="C3874" t="s">
        <v>5796</v>
      </c>
      <c r="D3874" t="s">
        <v>5796</v>
      </c>
      <c r="E3874" t="s">
        <v>5797</v>
      </c>
    </row>
    <row r="3875" spans="1:5" x14ac:dyDescent="0.25">
      <c r="A3875">
        <v>48000512</v>
      </c>
      <c r="B3875" t="s">
        <v>5798</v>
      </c>
      <c r="C3875" t="s">
        <v>5798</v>
      </c>
      <c r="D3875" t="s">
        <v>5798</v>
      </c>
      <c r="E3875" t="s">
        <v>5798</v>
      </c>
    </row>
    <row r="3876" spans="1:5" x14ac:dyDescent="0.25">
      <c r="A3876">
        <v>48000513</v>
      </c>
      <c r="B3876" t="s">
        <v>5800</v>
      </c>
      <c r="C3876" t="s">
        <v>5799</v>
      </c>
      <c r="D3876" t="s">
        <v>5799</v>
      </c>
      <c r="E3876" t="s">
        <v>5800</v>
      </c>
    </row>
    <row r="3877" spans="1:5" x14ac:dyDescent="0.25">
      <c r="A3877">
        <v>48000514</v>
      </c>
      <c r="B3877" t="s">
        <v>5801</v>
      </c>
      <c r="C3877" t="s">
        <v>5801</v>
      </c>
      <c r="D3877" t="s">
        <v>5801</v>
      </c>
      <c r="E3877" t="s">
        <v>5801</v>
      </c>
    </row>
    <row r="3878" spans="1:5" x14ac:dyDescent="0.25">
      <c r="A3878">
        <v>48000515</v>
      </c>
      <c r="B3878" t="s">
        <v>5802</v>
      </c>
      <c r="C3878" t="s">
        <v>5802</v>
      </c>
      <c r="D3878" t="s">
        <v>5802</v>
      </c>
      <c r="E3878" t="s">
        <v>5802</v>
      </c>
    </row>
    <row r="3879" spans="1:5" x14ac:dyDescent="0.25">
      <c r="A3879">
        <v>48000516</v>
      </c>
      <c r="B3879" t="s">
        <v>5803</v>
      </c>
      <c r="C3879" t="s">
        <v>5803</v>
      </c>
      <c r="D3879" t="s">
        <v>5803</v>
      </c>
      <c r="E3879" t="s">
        <v>5803</v>
      </c>
    </row>
    <row r="3880" spans="1:5" x14ac:dyDescent="0.25">
      <c r="A3880">
        <v>48000517</v>
      </c>
      <c r="B3880" t="s">
        <v>5805</v>
      </c>
      <c r="C3880" t="s">
        <v>5804</v>
      </c>
      <c r="D3880" t="s">
        <v>5804</v>
      </c>
      <c r="E3880" t="s">
        <v>5805</v>
      </c>
    </row>
    <row r="3881" spans="1:5" x14ac:dyDescent="0.25">
      <c r="A3881">
        <v>48000518</v>
      </c>
      <c r="B3881" t="s">
        <v>5806</v>
      </c>
      <c r="C3881" t="s">
        <v>5806</v>
      </c>
      <c r="D3881" t="s">
        <v>5806</v>
      </c>
      <c r="E3881" t="s">
        <v>5806</v>
      </c>
    </row>
    <row r="3882" spans="1:5" x14ac:dyDescent="0.25">
      <c r="A3882">
        <v>48000519</v>
      </c>
      <c r="B3882" t="s">
        <v>5808</v>
      </c>
      <c r="C3882" t="s">
        <v>5807</v>
      </c>
      <c r="D3882" t="s">
        <v>5807</v>
      </c>
      <c r="E3882" t="s">
        <v>5808</v>
      </c>
    </row>
    <row r="3883" spans="1:5" x14ac:dyDescent="0.25">
      <c r="A3883">
        <v>48000520</v>
      </c>
      <c r="B3883" t="s">
        <v>5809</v>
      </c>
      <c r="C3883" t="s">
        <v>5809</v>
      </c>
      <c r="D3883" t="s">
        <v>5809</v>
      </c>
      <c r="E3883" t="s">
        <v>5809</v>
      </c>
    </row>
    <row r="3884" spans="1:5" x14ac:dyDescent="0.25">
      <c r="A3884">
        <v>48000521</v>
      </c>
      <c r="B3884" t="s">
        <v>5811</v>
      </c>
      <c r="C3884" t="s">
        <v>5810</v>
      </c>
      <c r="D3884" t="s">
        <v>5810</v>
      </c>
      <c r="E3884" t="s">
        <v>5811</v>
      </c>
    </row>
    <row r="3885" spans="1:5" x14ac:dyDescent="0.25">
      <c r="A3885">
        <v>48000522</v>
      </c>
      <c r="B3885" t="s">
        <v>5812</v>
      </c>
      <c r="C3885" t="s">
        <v>5812</v>
      </c>
      <c r="D3885" t="s">
        <v>5812</v>
      </c>
      <c r="E3885" t="s">
        <v>5812</v>
      </c>
    </row>
    <row r="3886" spans="1:5" x14ac:dyDescent="0.25">
      <c r="A3886">
        <v>48000523</v>
      </c>
      <c r="B3886" t="s">
        <v>5813</v>
      </c>
      <c r="C3886" t="s">
        <v>5813</v>
      </c>
      <c r="D3886" t="s">
        <v>5813</v>
      </c>
      <c r="E3886" t="s">
        <v>5813</v>
      </c>
    </row>
    <row r="3887" spans="1:5" x14ac:dyDescent="0.25">
      <c r="A3887">
        <v>48000524</v>
      </c>
      <c r="B3887" t="s">
        <v>5814</v>
      </c>
      <c r="C3887" t="s">
        <v>5814</v>
      </c>
      <c r="D3887" t="s">
        <v>5814</v>
      </c>
      <c r="E3887" t="s">
        <v>5814</v>
      </c>
    </row>
    <row r="3888" spans="1:5" x14ac:dyDescent="0.25">
      <c r="A3888">
        <v>48000525</v>
      </c>
      <c r="B3888" t="s">
        <v>5816</v>
      </c>
      <c r="C3888" t="s">
        <v>5815</v>
      </c>
      <c r="D3888" t="s">
        <v>5815</v>
      </c>
      <c r="E3888" t="s">
        <v>5816</v>
      </c>
    </row>
    <row r="3889" spans="1:5" x14ac:dyDescent="0.25">
      <c r="A3889">
        <v>48000526</v>
      </c>
      <c r="B3889" t="s">
        <v>5817</v>
      </c>
      <c r="C3889" t="s">
        <v>5817</v>
      </c>
      <c r="D3889" t="s">
        <v>5817</v>
      </c>
      <c r="E3889" t="s">
        <v>5817</v>
      </c>
    </row>
    <row r="3890" spans="1:5" x14ac:dyDescent="0.25">
      <c r="A3890">
        <v>48000527</v>
      </c>
      <c r="B3890" t="s">
        <v>5819</v>
      </c>
      <c r="C3890" t="s">
        <v>5818</v>
      </c>
      <c r="D3890" t="s">
        <v>5818</v>
      </c>
      <c r="E3890" t="s">
        <v>5819</v>
      </c>
    </row>
    <row r="3891" spans="1:5" x14ac:dyDescent="0.25">
      <c r="A3891">
        <v>48000528</v>
      </c>
      <c r="B3891" t="s">
        <v>5821</v>
      </c>
      <c r="C3891" t="s">
        <v>5820</v>
      </c>
      <c r="D3891" t="s">
        <v>5820</v>
      </c>
      <c r="E3891" t="s">
        <v>5821</v>
      </c>
    </row>
    <row r="3892" spans="1:5" x14ac:dyDescent="0.25">
      <c r="A3892">
        <v>48000529</v>
      </c>
      <c r="B3892" t="s">
        <v>5823</v>
      </c>
      <c r="C3892" t="s">
        <v>5822</v>
      </c>
      <c r="D3892" t="s">
        <v>5822</v>
      </c>
      <c r="E3892" t="s">
        <v>5823</v>
      </c>
    </row>
    <row r="3893" spans="1:5" x14ac:dyDescent="0.25">
      <c r="A3893">
        <v>48000530</v>
      </c>
      <c r="B3893" t="s">
        <v>5825</v>
      </c>
      <c r="C3893" t="s">
        <v>5824</v>
      </c>
      <c r="D3893" t="s">
        <v>5824</v>
      </c>
      <c r="E3893" t="s">
        <v>5825</v>
      </c>
    </row>
    <row r="3894" spans="1:5" x14ac:dyDescent="0.25">
      <c r="A3894">
        <v>48000531</v>
      </c>
      <c r="B3894" t="s">
        <v>5827</v>
      </c>
      <c r="C3894" t="s">
        <v>5826</v>
      </c>
      <c r="D3894" t="s">
        <v>5826</v>
      </c>
      <c r="E3894" t="s">
        <v>5827</v>
      </c>
    </row>
    <row r="3895" spans="1:5" x14ac:dyDescent="0.25">
      <c r="A3895">
        <v>48000532</v>
      </c>
      <c r="B3895" t="s">
        <v>5829</v>
      </c>
      <c r="C3895" t="s">
        <v>5828</v>
      </c>
      <c r="D3895" t="s">
        <v>5828</v>
      </c>
      <c r="E3895" t="s">
        <v>5829</v>
      </c>
    </row>
    <row r="3896" spans="1:5" x14ac:dyDescent="0.25">
      <c r="A3896">
        <v>48000533</v>
      </c>
      <c r="B3896" t="s">
        <v>15510</v>
      </c>
      <c r="C3896" t="s">
        <v>15511</v>
      </c>
      <c r="D3896" t="s">
        <v>15511</v>
      </c>
      <c r="E3896" t="s">
        <v>15510</v>
      </c>
    </row>
    <row r="3897" spans="1:5" x14ac:dyDescent="0.25">
      <c r="A3897">
        <v>48000534</v>
      </c>
      <c r="B3897" t="s">
        <v>5831</v>
      </c>
      <c r="C3897" t="s">
        <v>5830</v>
      </c>
      <c r="D3897" t="s">
        <v>5830</v>
      </c>
      <c r="E3897" t="s">
        <v>5831</v>
      </c>
    </row>
    <row r="3898" spans="1:5" x14ac:dyDescent="0.25">
      <c r="A3898">
        <v>48000535</v>
      </c>
      <c r="B3898" t="s">
        <v>5833</v>
      </c>
      <c r="C3898" t="s">
        <v>5832</v>
      </c>
      <c r="D3898" t="s">
        <v>5832</v>
      </c>
      <c r="E3898" t="s">
        <v>5833</v>
      </c>
    </row>
    <row r="3899" spans="1:5" x14ac:dyDescent="0.25">
      <c r="A3899">
        <v>48000536</v>
      </c>
      <c r="B3899" t="s">
        <v>5834</v>
      </c>
      <c r="C3899" t="s">
        <v>5807</v>
      </c>
      <c r="D3899" t="s">
        <v>5807</v>
      </c>
      <c r="E3899" t="s">
        <v>5834</v>
      </c>
    </row>
    <row r="3900" spans="1:5" x14ac:dyDescent="0.25">
      <c r="A3900">
        <v>48000537</v>
      </c>
      <c r="B3900" t="s">
        <v>5836</v>
      </c>
      <c r="C3900" t="s">
        <v>5835</v>
      </c>
      <c r="D3900" t="s">
        <v>5835</v>
      </c>
      <c r="E3900" t="s">
        <v>5836</v>
      </c>
    </row>
    <row r="3901" spans="1:5" x14ac:dyDescent="0.25">
      <c r="A3901">
        <v>48000538</v>
      </c>
      <c r="B3901" t="s">
        <v>5838</v>
      </c>
      <c r="C3901" t="s">
        <v>5837</v>
      </c>
      <c r="D3901" t="s">
        <v>5837</v>
      </c>
      <c r="E3901" t="s">
        <v>5838</v>
      </c>
    </row>
    <row r="3902" spans="1:5" x14ac:dyDescent="0.25">
      <c r="A3902">
        <v>48000539</v>
      </c>
      <c r="B3902" t="s">
        <v>5839</v>
      </c>
      <c r="C3902" t="s">
        <v>5822</v>
      </c>
      <c r="D3902" t="s">
        <v>5822</v>
      </c>
      <c r="E3902" t="s">
        <v>5839</v>
      </c>
    </row>
    <row r="3903" spans="1:5" x14ac:dyDescent="0.25">
      <c r="A3903">
        <v>48000540</v>
      </c>
      <c r="B3903" t="s">
        <v>5841</v>
      </c>
      <c r="C3903" t="s">
        <v>5840</v>
      </c>
      <c r="D3903" t="s">
        <v>5840</v>
      </c>
      <c r="E3903" t="s">
        <v>5841</v>
      </c>
    </row>
    <row r="3904" spans="1:5" x14ac:dyDescent="0.25">
      <c r="A3904">
        <v>48000541</v>
      </c>
      <c r="B3904" t="s">
        <v>5843</v>
      </c>
      <c r="C3904" t="s">
        <v>5842</v>
      </c>
      <c r="D3904" t="s">
        <v>5842</v>
      </c>
      <c r="E3904" t="s">
        <v>5843</v>
      </c>
    </row>
    <row r="3905" spans="1:5" x14ac:dyDescent="0.25">
      <c r="A3905">
        <v>48000542</v>
      </c>
      <c r="B3905" t="s">
        <v>5845</v>
      </c>
      <c r="C3905" t="s">
        <v>5844</v>
      </c>
      <c r="D3905" t="s">
        <v>5844</v>
      </c>
      <c r="E3905" t="s">
        <v>5845</v>
      </c>
    </row>
    <row r="3906" spans="1:5" x14ac:dyDescent="0.25">
      <c r="A3906">
        <v>48000543</v>
      </c>
      <c r="B3906" t="s">
        <v>5847</v>
      </c>
      <c r="C3906" t="s">
        <v>5846</v>
      </c>
      <c r="D3906" t="s">
        <v>5846</v>
      </c>
      <c r="E3906" t="s">
        <v>5847</v>
      </c>
    </row>
    <row r="3907" spans="1:5" x14ac:dyDescent="0.25">
      <c r="A3907">
        <v>48000544</v>
      </c>
      <c r="B3907" t="s">
        <v>5849</v>
      </c>
      <c r="C3907" t="s">
        <v>5848</v>
      </c>
      <c r="D3907" t="s">
        <v>5848</v>
      </c>
      <c r="E3907" t="s">
        <v>5849</v>
      </c>
    </row>
    <row r="3908" spans="1:5" x14ac:dyDescent="0.25">
      <c r="A3908">
        <v>48000545</v>
      </c>
      <c r="B3908" t="s">
        <v>5850</v>
      </c>
      <c r="C3908" t="s">
        <v>5807</v>
      </c>
      <c r="D3908" t="s">
        <v>5807</v>
      </c>
      <c r="E3908" t="s">
        <v>5850</v>
      </c>
    </row>
    <row r="3909" spans="1:5" x14ac:dyDescent="0.25">
      <c r="A3909">
        <v>48000546</v>
      </c>
      <c r="B3909" t="s">
        <v>5852</v>
      </c>
      <c r="C3909" t="s">
        <v>5851</v>
      </c>
      <c r="D3909" t="s">
        <v>5851</v>
      </c>
      <c r="E3909" t="s">
        <v>5852</v>
      </c>
    </row>
    <row r="3910" spans="1:5" x14ac:dyDescent="0.25">
      <c r="A3910">
        <v>48000547</v>
      </c>
      <c r="B3910" t="s">
        <v>5854</v>
      </c>
      <c r="C3910" t="s">
        <v>5853</v>
      </c>
      <c r="D3910" t="s">
        <v>5853</v>
      </c>
      <c r="E3910" t="s">
        <v>5854</v>
      </c>
    </row>
    <row r="3911" spans="1:5" x14ac:dyDescent="0.25">
      <c r="A3911">
        <v>48000548</v>
      </c>
      <c r="B3911" t="s">
        <v>5855</v>
      </c>
      <c r="C3911" t="s">
        <v>5796</v>
      </c>
      <c r="D3911" t="s">
        <v>5796</v>
      </c>
      <c r="E3911" t="s">
        <v>5855</v>
      </c>
    </row>
    <row r="3912" spans="1:5" x14ac:dyDescent="0.25">
      <c r="A3912">
        <v>48000549</v>
      </c>
      <c r="B3912" t="s">
        <v>5857</v>
      </c>
      <c r="C3912" t="s">
        <v>5856</v>
      </c>
      <c r="D3912" t="s">
        <v>5856</v>
      </c>
      <c r="E3912" t="s">
        <v>5857</v>
      </c>
    </row>
    <row r="3913" spans="1:5" x14ac:dyDescent="0.25">
      <c r="A3913">
        <v>48000550</v>
      </c>
      <c r="B3913" t="s">
        <v>5859</v>
      </c>
      <c r="C3913" t="s">
        <v>5858</v>
      </c>
      <c r="D3913" t="s">
        <v>5858</v>
      </c>
      <c r="E3913" t="s">
        <v>5859</v>
      </c>
    </row>
    <row r="3914" spans="1:5" x14ac:dyDescent="0.25">
      <c r="A3914">
        <v>48000551</v>
      </c>
      <c r="B3914" t="s">
        <v>5861</v>
      </c>
      <c r="C3914" t="s">
        <v>5860</v>
      </c>
      <c r="D3914" t="s">
        <v>5860</v>
      </c>
      <c r="E3914" t="s">
        <v>5861</v>
      </c>
    </row>
    <row r="3915" spans="1:5" x14ac:dyDescent="0.25">
      <c r="A3915">
        <v>48000552</v>
      </c>
      <c r="B3915" t="s">
        <v>5863</v>
      </c>
      <c r="C3915" t="s">
        <v>5862</v>
      </c>
      <c r="D3915" t="s">
        <v>5862</v>
      </c>
      <c r="E3915" t="s">
        <v>5863</v>
      </c>
    </row>
    <row r="3916" spans="1:5" x14ac:dyDescent="0.25">
      <c r="A3916">
        <v>48000553</v>
      </c>
      <c r="B3916" t="s">
        <v>5834</v>
      </c>
      <c r="C3916" t="s">
        <v>5807</v>
      </c>
      <c r="D3916" t="s">
        <v>5807</v>
      </c>
      <c r="E3916" t="s">
        <v>5834</v>
      </c>
    </row>
    <row r="3917" spans="1:5" x14ac:dyDescent="0.25">
      <c r="A3917">
        <v>48000554</v>
      </c>
      <c r="B3917" t="s">
        <v>5864</v>
      </c>
      <c r="C3917" t="s">
        <v>5792</v>
      </c>
      <c r="D3917" t="s">
        <v>5792</v>
      </c>
      <c r="E3917" t="s">
        <v>5864</v>
      </c>
    </row>
    <row r="3918" spans="1:5" x14ac:dyDescent="0.25">
      <c r="A3918">
        <v>48000555</v>
      </c>
      <c r="B3918" t="s">
        <v>5866</v>
      </c>
      <c r="C3918" t="s">
        <v>5865</v>
      </c>
      <c r="D3918" t="s">
        <v>5865</v>
      </c>
      <c r="E3918" t="s">
        <v>5866</v>
      </c>
    </row>
    <row r="3919" spans="1:5" x14ac:dyDescent="0.25">
      <c r="A3919">
        <v>48000556</v>
      </c>
      <c r="B3919" t="s">
        <v>5868</v>
      </c>
      <c r="C3919" t="s">
        <v>5867</v>
      </c>
      <c r="D3919" t="s">
        <v>5867</v>
      </c>
      <c r="E3919" t="s">
        <v>5868</v>
      </c>
    </row>
    <row r="3920" spans="1:5" x14ac:dyDescent="0.25">
      <c r="A3920">
        <v>48000557</v>
      </c>
      <c r="B3920" t="s">
        <v>5869</v>
      </c>
      <c r="C3920" t="s">
        <v>5869</v>
      </c>
      <c r="D3920" t="s">
        <v>5869</v>
      </c>
      <c r="E3920" t="s">
        <v>5869</v>
      </c>
    </row>
    <row r="3921" spans="1:5" x14ac:dyDescent="0.25">
      <c r="A3921">
        <v>48000558</v>
      </c>
      <c r="B3921" t="s">
        <v>5871</v>
      </c>
      <c r="C3921" t="s">
        <v>5870</v>
      </c>
      <c r="D3921" t="s">
        <v>5870</v>
      </c>
      <c r="E3921" t="s">
        <v>5871</v>
      </c>
    </row>
    <row r="3922" spans="1:5" x14ac:dyDescent="0.25">
      <c r="A3922">
        <v>48000559</v>
      </c>
      <c r="B3922" t="s">
        <v>5873</v>
      </c>
      <c r="C3922" t="s">
        <v>5872</v>
      </c>
      <c r="D3922" t="s">
        <v>5872</v>
      </c>
      <c r="E3922" t="s">
        <v>5873</v>
      </c>
    </row>
    <row r="3923" spans="1:5" x14ac:dyDescent="0.25">
      <c r="A3923">
        <v>48000560</v>
      </c>
      <c r="B3923" t="s">
        <v>5875</v>
      </c>
      <c r="C3923" t="s">
        <v>5874</v>
      </c>
      <c r="D3923" t="s">
        <v>5874</v>
      </c>
      <c r="E3923" t="s">
        <v>5875</v>
      </c>
    </row>
    <row r="3924" spans="1:5" x14ac:dyDescent="0.25">
      <c r="A3924">
        <v>48000561</v>
      </c>
      <c r="B3924" t="s">
        <v>5877</v>
      </c>
      <c r="C3924" t="s">
        <v>5876</v>
      </c>
      <c r="D3924" t="s">
        <v>5876</v>
      </c>
      <c r="E3924" t="s">
        <v>5877</v>
      </c>
    </row>
    <row r="3925" spans="1:5" x14ac:dyDescent="0.25">
      <c r="A3925">
        <v>48000562</v>
      </c>
      <c r="B3925" t="s">
        <v>5879</v>
      </c>
      <c r="C3925" t="s">
        <v>5878</v>
      </c>
      <c r="D3925" t="s">
        <v>5878</v>
      </c>
      <c r="E3925" t="s">
        <v>5879</v>
      </c>
    </row>
    <row r="3926" spans="1:5" x14ac:dyDescent="0.25">
      <c r="A3926">
        <v>48000563</v>
      </c>
      <c r="B3926" t="s">
        <v>5881</v>
      </c>
      <c r="C3926" t="s">
        <v>5880</v>
      </c>
      <c r="D3926" t="s">
        <v>5880</v>
      </c>
      <c r="E3926" t="s">
        <v>5881</v>
      </c>
    </row>
    <row r="3927" spans="1:5" x14ac:dyDescent="0.25">
      <c r="A3927">
        <v>48000564</v>
      </c>
      <c r="B3927" t="s">
        <v>5882</v>
      </c>
      <c r="C3927" t="s">
        <v>5792</v>
      </c>
      <c r="D3927" t="s">
        <v>5792</v>
      </c>
      <c r="E3927" t="s">
        <v>5882</v>
      </c>
    </row>
    <row r="3928" spans="1:5" x14ac:dyDescent="0.25">
      <c r="A3928">
        <v>48000565</v>
      </c>
      <c r="B3928" t="s">
        <v>5884</v>
      </c>
      <c r="C3928" t="s">
        <v>5883</v>
      </c>
      <c r="D3928" t="s">
        <v>5883</v>
      </c>
      <c r="E3928" t="s">
        <v>5884</v>
      </c>
    </row>
    <row r="3929" spans="1:5" x14ac:dyDescent="0.25">
      <c r="A3929">
        <v>48000566</v>
      </c>
      <c r="B3929" t="s">
        <v>5885</v>
      </c>
      <c r="C3929" t="s">
        <v>5799</v>
      </c>
      <c r="D3929" t="s">
        <v>5799</v>
      </c>
      <c r="E3929" t="s">
        <v>5885</v>
      </c>
    </row>
    <row r="3930" spans="1:5" x14ac:dyDescent="0.25">
      <c r="A3930">
        <v>48000567</v>
      </c>
      <c r="B3930" t="s">
        <v>5887</v>
      </c>
      <c r="C3930" t="s">
        <v>5886</v>
      </c>
      <c r="D3930" t="s">
        <v>5886</v>
      </c>
      <c r="E3930" t="s">
        <v>5887</v>
      </c>
    </row>
    <row r="3931" spans="1:5" x14ac:dyDescent="0.25">
      <c r="A3931">
        <v>48000568</v>
      </c>
      <c r="B3931" t="s">
        <v>5889</v>
      </c>
      <c r="C3931" t="s">
        <v>5888</v>
      </c>
      <c r="D3931" t="s">
        <v>5888</v>
      </c>
      <c r="E3931" t="s">
        <v>5889</v>
      </c>
    </row>
    <row r="3932" spans="1:5" x14ac:dyDescent="0.25">
      <c r="A3932">
        <v>48000569</v>
      </c>
      <c r="B3932" t="s">
        <v>5891</v>
      </c>
      <c r="C3932" t="s">
        <v>5890</v>
      </c>
      <c r="D3932" t="s">
        <v>5890</v>
      </c>
      <c r="E3932" t="s">
        <v>5891</v>
      </c>
    </row>
    <row r="3933" spans="1:5" x14ac:dyDescent="0.25">
      <c r="A3933">
        <v>48000570</v>
      </c>
      <c r="B3933" t="s">
        <v>5893</v>
      </c>
      <c r="C3933" t="s">
        <v>5892</v>
      </c>
      <c r="D3933" t="s">
        <v>5892</v>
      </c>
      <c r="E3933" t="s">
        <v>5893</v>
      </c>
    </row>
    <row r="3934" spans="1:5" x14ac:dyDescent="0.25">
      <c r="A3934">
        <v>48000571</v>
      </c>
      <c r="B3934" t="s">
        <v>5895</v>
      </c>
      <c r="C3934" t="s">
        <v>5894</v>
      </c>
      <c r="D3934" t="s">
        <v>5894</v>
      </c>
      <c r="E3934" t="s">
        <v>5895</v>
      </c>
    </row>
    <row r="3935" spans="1:5" x14ac:dyDescent="0.25">
      <c r="A3935">
        <v>48000572</v>
      </c>
      <c r="B3935" t="s">
        <v>5897</v>
      </c>
      <c r="C3935" t="s">
        <v>5896</v>
      </c>
      <c r="D3935" t="s">
        <v>5896</v>
      </c>
      <c r="E3935" t="s">
        <v>5897</v>
      </c>
    </row>
    <row r="3936" spans="1:5" x14ac:dyDescent="0.25">
      <c r="A3936">
        <v>48000573</v>
      </c>
      <c r="B3936" t="s">
        <v>5899</v>
      </c>
      <c r="C3936" t="s">
        <v>5898</v>
      </c>
      <c r="D3936" t="s">
        <v>5898</v>
      </c>
      <c r="E3936" t="s">
        <v>5899</v>
      </c>
    </row>
    <row r="3937" spans="1:5" x14ac:dyDescent="0.25">
      <c r="A3937">
        <v>48000574</v>
      </c>
      <c r="B3937" t="s">
        <v>5901</v>
      </c>
      <c r="C3937" t="s">
        <v>5900</v>
      </c>
      <c r="D3937" t="s">
        <v>5900</v>
      </c>
      <c r="E3937" t="s">
        <v>5901</v>
      </c>
    </row>
    <row r="3938" spans="1:5" x14ac:dyDescent="0.25">
      <c r="A3938">
        <v>48000575</v>
      </c>
      <c r="B3938" t="s">
        <v>5903</v>
      </c>
      <c r="C3938" t="s">
        <v>5902</v>
      </c>
      <c r="D3938" t="s">
        <v>5902</v>
      </c>
      <c r="E3938" t="s">
        <v>5903</v>
      </c>
    </row>
    <row r="3939" spans="1:5" x14ac:dyDescent="0.25">
      <c r="A3939">
        <v>48000576</v>
      </c>
      <c r="B3939" t="s">
        <v>5905</v>
      </c>
      <c r="C3939" t="s">
        <v>5904</v>
      </c>
      <c r="D3939" t="s">
        <v>5904</v>
      </c>
      <c r="E3939" t="s">
        <v>5905</v>
      </c>
    </row>
    <row r="3940" spans="1:5" x14ac:dyDescent="0.25">
      <c r="A3940">
        <v>48000577</v>
      </c>
      <c r="B3940" t="s">
        <v>5907</v>
      </c>
      <c r="C3940" t="s">
        <v>5906</v>
      </c>
      <c r="D3940" t="s">
        <v>5906</v>
      </c>
      <c r="E3940" t="s">
        <v>5907</v>
      </c>
    </row>
    <row r="3941" spans="1:5" x14ac:dyDescent="0.25">
      <c r="A3941">
        <v>48000578</v>
      </c>
      <c r="B3941" t="s">
        <v>5909</v>
      </c>
      <c r="C3941" t="s">
        <v>5908</v>
      </c>
      <c r="D3941" t="s">
        <v>5908</v>
      </c>
      <c r="E3941" t="s">
        <v>5909</v>
      </c>
    </row>
    <row r="3942" spans="1:5" x14ac:dyDescent="0.25">
      <c r="A3942">
        <v>48000579</v>
      </c>
      <c r="B3942" t="s">
        <v>5911</v>
      </c>
      <c r="C3942" t="s">
        <v>5910</v>
      </c>
      <c r="D3942" t="s">
        <v>5910</v>
      </c>
      <c r="E3942" t="s">
        <v>5911</v>
      </c>
    </row>
    <row r="3943" spans="1:5" x14ac:dyDescent="0.25">
      <c r="A3943">
        <v>48000580</v>
      </c>
      <c r="B3943" t="s">
        <v>5913</v>
      </c>
      <c r="C3943" t="s">
        <v>5912</v>
      </c>
      <c r="D3943" t="s">
        <v>5912</v>
      </c>
      <c r="E3943" t="s">
        <v>5913</v>
      </c>
    </row>
    <row r="3944" spans="1:5" x14ac:dyDescent="0.25">
      <c r="A3944">
        <v>48000581</v>
      </c>
      <c r="B3944" t="s">
        <v>5915</v>
      </c>
      <c r="C3944" t="s">
        <v>5914</v>
      </c>
      <c r="D3944" t="s">
        <v>5914</v>
      </c>
      <c r="E3944" t="s">
        <v>5915</v>
      </c>
    </row>
    <row r="3945" spans="1:5" x14ac:dyDescent="0.25">
      <c r="A3945">
        <v>48000582</v>
      </c>
      <c r="B3945" t="s">
        <v>5917</v>
      </c>
      <c r="C3945" t="s">
        <v>5916</v>
      </c>
      <c r="D3945" t="s">
        <v>5916</v>
      </c>
      <c r="E3945" t="s">
        <v>5917</v>
      </c>
    </row>
    <row r="3946" spans="1:5" x14ac:dyDescent="0.25">
      <c r="A3946">
        <v>48000583</v>
      </c>
      <c r="B3946" t="s">
        <v>5919</v>
      </c>
      <c r="C3946" t="s">
        <v>5918</v>
      </c>
      <c r="D3946" t="s">
        <v>5918</v>
      </c>
      <c r="E3946" t="s">
        <v>5919</v>
      </c>
    </row>
    <row r="3947" spans="1:5" x14ac:dyDescent="0.25">
      <c r="A3947">
        <v>48000584</v>
      </c>
      <c r="B3947" t="s">
        <v>5921</v>
      </c>
      <c r="C3947" t="s">
        <v>5920</v>
      </c>
      <c r="D3947" t="s">
        <v>5920</v>
      </c>
      <c r="E3947" t="s">
        <v>5921</v>
      </c>
    </row>
    <row r="3948" spans="1:5" x14ac:dyDescent="0.25">
      <c r="A3948">
        <v>48000585</v>
      </c>
      <c r="B3948" t="s">
        <v>5923</v>
      </c>
      <c r="C3948" t="s">
        <v>5922</v>
      </c>
      <c r="D3948" t="s">
        <v>5922</v>
      </c>
      <c r="E3948" t="s">
        <v>5923</v>
      </c>
    </row>
    <row r="3949" spans="1:5" x14ac:dyDescent="0.25">
      <c r="A3949">
        <v>48000586</v>
      </c>
      <c r="B3949" t="s">
        <v>5925</v>
      </c>
      <c r="C3949" t="s">
        <v>5924</v>
      </c>
      <c r="D3949" t="s">
        <v>5924</v>
      </c>
      <c r="E3949" t="s">
        <v>5925</v>
      </c>
    </row>
    <row r="3950" spans="1:5" x14ac:dyDescent="0.25">
      <c r="A3950">
        <v>48000587</v>
      </c>
      <c r="B3950" t="s">
        <v>5927</v>
      </c>
      <c r="C3950" t="s">
        <v>5926</v>
      </c>
      <c r="D3950" t="s">
        <v>5926</v>
      </c>
      <c r="E3950" t="s">
        <v>5927</v>
      </c>
    </row>
    <row r="3951" spans="1:5" x14ac:dyDescent="0.25">
      <c r="A3951">
        <v>48000588</v>
      </c>
      <c r="B3951" t="s">
        <v>5929</v>
      </c>
      <c r="C3951" t="s">
        <v>5928</v>
      </c>
      <c r="D3951" t="s">
        <v>5928</v>
      </c>
      <c r="E3951" t="s">
        <v>5929</v>
      </c>
    </row>
    <row r="3952" spans="1:5" x14ac:dyDescent="0.25">
      <c r="A3952">
        <v>48000589</v>
      </c>
      <c r="B3952" t="s">
        <v>5931</v>
      </c>
      <c r="C3952" t="s">
        <v>5930</v>
      </c>
      <c r="D3952" t="s">
        <v>5930</v>
      </c>
      <c r="E3952" t="s">
        <v>5931</v>
      </c>
    </row>
    <row r="3953" spans="1:5" x14ac:dyDescent="0.25">
      <c r="A3953">
        <v>48000590</v>
      </c>
      <c r="B3953" t="s">
        <v>5933</v>
      </c>
      <c r="C3953" t="s">
        <v>5932</v>
      </c>
      <c r="D3953" t="s">
        <v>5932</v>
      </c>
      <c r="E3953" t="s">
        <v>5933</v>
      </c>
    </row>
    <row r="3954" spans="1:5" x14ac:dyDescent="0.25">
      <c r="A3954">
        <v>48000591</v>
      </c>
      <c r="B3954" t="s">
        <v>5935</v>
      </c>
      <c r="C3954" t="s">
        <v>5934</v>
      </c>
      <c r="D3954" t="s">
        <v>5934</v>
      </c>
      <c r="E3954" t="s">
        <v>5935</v>
      </c>
    </row>
    <row r="3955" spans="1:5" x14ac:dyDescent="0.25">
      <c r="A3955">
        <v>48000592</v>
      </c>
      <c r="B3955" t="s">
        <v>5937</v>
      </c>
      <c r="C3955" t="s">
        <v>5936</v>
      </c>
      <c r="D3955" t="s">
        <v>5936</v>
      </c>
      <c r="E3955" t="s">
        <v>5937</v>
      </c>
    </row>
    <row r="3956" spans="1:5" x14ac:dyDescent="0.25">
      <c r="A3956">
        <v>48000593</v>
      </c>
      <c r="B3956" t="s">
        <v>5939</v>
      </c>
      <c r="C3956" t="s">
        <v>5938</v>
      </c>
      <c r="D3956" t="s">
        <v>5938</v>
      </c>
      <c r="E3956" t="s">
        <v>5939</v>
      </c>
    </row>
    <row r="3957" spans="1:5" x14ac:dyDescent="0.25">
      <c r="A3957">
        <v>48000594</v>
      </c>
      <c r="B3957" t="s">
        <v>5941</v>
      </c>
      <c r="C3957" t="s">
        <v>5940</v>
      </c>
      <c r="D3957" t="s">
        <v>5940</v>
      </c>
      <c r="E3957" t="s">
        <v>5941</v>
      </c>
    </row>
    <row r="3958" spans="1:5" x14ac:dyDescent="0.25">
      <c r="A3958">
        <v>48000595</v>
      </c>
      <c r="B3958" t="s">
        <v>5943</v>
      </c>
      <c r="C3958" t="s">
        <v>5942</v>
      </c>
      <c r="D3958" t="s">
        <v>5942</v>
      </c>
      <c r="E3958" t="s">
        <v>5943</v>
      </c>
    </row>
    <row r="3959" spans="1:5" x14ac:dyDescent="0.25">
      <c r="A3959">
        <v>48000596</v>
      </c>
      <c r="B3959" t="s">
        <v>5945</v>
      </c>
      <c r="C3959" t="s">
        <v>5944</v>
      </c>
      <c r="D3959" t="s">
        <v>5944</v>
      </c>
      <c r="E3959" t="s">
        <v>5945</v>
      </c>
    </row>
    <row r="3960" spans="1:5" x14ac:dyDescent="0.25">
      <c r="A3960">
        <v>48000597</v>
      </c>
      <c r="B3960" t="s">
        <v>5947</v>
      </c>
      <c r="C3960" t="s">
        <v>5946</v>
      </c>
      <c r="D3960" t="s">
        <v>5946</v>
      </c>
      <c r="E3960" t="s">
        <v>5947</v>
      </c>
    </row>
    <row r="3961" spans="1:5" x14ac:dyDescent="0.25">
      <c r="A3961">
        <v>48000598</v>
      </c>
      <c r="B3961" t="s">
        <v>5949</v>
      </c>
      <c r="C3961" t="s">
        <v>5948</v>
      </c>
      <c r="D3961" t="s">
        <v>5948</v>
      </c>
      <c r="E3961" t="s">
        <v>5949</v>
      </c>
    </row>
    <row r="3962" spans="1:5" x14ac:dyDescent="0.25">
      <c r="A3962">
        <v>48000599</v>
      </c>
      <c r="B3962" t="s">
        <v>5951</v>
      </c>
      <c r="C3962" t="s">
        <v>5950</v>
      </c>
      <c r="D3962" t="s">
        <v>5950</v>
      </c>
      <c r="E3962" t="s">
        <v>5951</v>
      </c>
    </row>
    <row r="3963" spans="1:5" x14ac:dyDescent="0.25">
      <c r="A3963">
        <v>48000600</v>
      </c>
      <c r="B3963" t="s">
        <v>5953</v>
      </c>
      <c r="C3963" t="s">
        <v>5952</v>
      </c>
      <c r="D3963" t="s">
        <v>5952</v>
      </c>
      <c r="E3963" t="s">
        <v>5953</v>
      </c>
    </row>
    <row r="3964" spans="1:5" x14ac:dyDescent="0.25">
      <c r="A3964">
        <v>48000601</v>
      </c>
      <c r="B3964" t="s">
        <v>5955</v>
      </c>
      <c r="C3964" t="s">
        <v>5954</v>
      </c>
      <c r="D3964" t="s">
        <v>5954</v>
      </c>
      <c r="E3964" t="s">
        <v>5955</v>
      </c>
    </row>
    <row r="3965" spans="1:5" x14ac:dyDescent="0.25">
      <c r="A3965">
        <v>48000602</v>
      </c>
      <c r="B3965" t="s">
        <v>5957</v>
      </c>
      <c r="C3965" t="s">
        <v>5956</v>
      </c>
      <c r="D3965" t="s">
        <v>5956</v>
      </c>
      <c r="E3965" t="s">
        <v>5957</v>
      </c>
    </row>
    <row r="3966" spans="1:5" x14ac:dyDescent="0.25">
      <c r="A3966">
        <v>48000603</v>
      </c>
      <c r="B3966" t="s">
        <v>5959</v>
      </c>
      <c r="C3966" t="s">
        <v>5958</v>
      </c>
      <c r="D3966" t="s">
        <v>5958</v>
      </c>
      <c r="E3966" t="s">
        <v>5959</v>
      </c>
    </row>
    <row r="3967" spans="1:5" x14ac:dyDescent="0.25">
      <c r="A3967">
        <v>48000604</v>
      </c>
      <c r="B3967" t="s">
        <v>5961</v>
      </c>
      <c r="C3967" t="s">
        <v>5960</v>
      </c>
      <c r="D3967" t="s">
        <v>5960</v>
      </c>
      <c r="E3967" t="s">
        <v>5961</v>
      </c>
    </row>
    <row r="3968" spans="1:5" x14ac:dyDescent="0.25">
      <c r="A3968">
        <v>48000605</v>
      </c>
      <c r="B3968" t="s">
        <v>5963</v>
      </c>
      <c r="C3968" t="s">
        <v>5962</v>
      </c>
      <c r="D3968" t="s">
        <v>5962</v>
      </c>
      <c r="E3968" t="s">
        <v>5963</v>
      </c>
    </row>
    <row r="3969" spans="1:5" x14ac:dyDescent="0.25">
      <c r="A3969">
        <v>48000606</v>
      </c>
      <c r="B3969" t="s">
        <v>5965</v>
      </c>
      <c r="C3969" t="s">
        <v>5964</v>
      </c>
      <c r="D3969" t="s">
        <v>5964</v>
      </c>
      <c r="E3969" t="s">
        <v>5965</v>
      </c>
    </row>
    <row r="3970" spans="1:5" x14ac:dyDescent="0.25">
      <c r="A3970">
        <v>48000607</v>
      </c>
      <c r="B3970" t="s">
        <v>5967</v>
      </c>
      <c r="C3970" t="s">
        <v>5966</v>
      </c>
      <c r="D3970" t="s">
        <v>5966</v>
      </c>
      <c r="E3970" t="s">
        <v>5967</v>
      </c>
    </row>
    <row r="3971" spans="1:5" x14ac:dyDescent="0.25">
      <c r="A3971">
        <v>48000608</v>
      </c>
      <c r="B3971" t="s">
        <v>5969</v>
      </c>
      <c r="C3971" t="s">
        <v>5968</v>
      </c>
      <c r="D3971" t="s">
        <v>5968</v>
      </c>
      <c r="E3971" t="s">
        <v>5969</v>
      </c>
    </row>
    <row r="3972" spans="1:5" x14ac:dyDescent="0.25">
      <c r="A3972">
        <v>48000609</v>
      </c>
      <c r="B3972" t="s">
        <v>5971</v>
      </c>
      <c r="C3972" t="s">
        <v>5970</v>
      </c>
      <c r="D3972" t="s">
        <v>5970</v>
      </c>
      <c r="E3972" t="s">
        <v>5971</v>
      </c>
    </row>
    <row r="3973" spans="1:5" x14ac:dyDescent="0.25">
      <c r="A3973">
        <v>48000610</v>
      </c>
      <c r="B3973" t="s">
        <v>5973</v>
      </c>
      <c r="C3973" t="s">
        <v>5972</v>
      </c>
      <c r="D3973" t="s">
        <v>5972</v>
      </c>
      <c r="E3973" t="s">
        <v>5973</v>
      </c>
    </row>
    <row r="3974" spans="1:5" x14ac:dyDescent="0.25">
      <c r="A3974">
        <v>48000611</v>
      </c>
      <c r="B3974" t="s">
        <v>5975</v>
      </c>
      <c r="C3974" t="s">
        <v>5974</v>
      </c>
      <c r="D3974" t="s">
        <v>5974</v>
      </c>
      <c r="E3974" t="s">
        <v>5975</v>
      </c>
    </row>
    <row r="3975" spans="1:5" x14ac:dyDescent="0.25">
      <c r="A3975">
        <v>48000612</v>
      </c>
      <c r="B3975" t="s">
        <v>5977</v>
      </c>
      <c r="C3975" t="s">
        <v>5976</v>
      </c>
      <c r="D3975" t="s">
        <v>5976</v>
      </c>
      <c r="E3975" t="s">
        <v>5977</v>
      </c>
    </row>
    <row r="3976" spans="1:5" x14ac:dyDescent="0.25">
      <c r="A3976">
        <v>48000613</v>
      </c>
      <c r="B3976" t="s">
        <v>5979</v>
      </c>
      <c r="C3976" t="s">
        <v>5978</v>
      </c>
      <c r="D3976" t="s">
        <v>5978</v>
      </c>
      <c r="E3976" t="s">
        <v>5979</v>
      </c>
    </row>
    <row r="3977" spans="1:5" x14ac:dyDescent="0.25">
      <c r="A3977">
        <v>48000614</v>
      </c>
      <c r="B3977" t="s">
        <v>5981</v>
      </c>
      <c r="C3977" t="s">
        <v>5980</v>
      </c>
      <c r="D3977" t="s">
        <v>5980</v>
      </c>
      <c r="E3977" t="s">
        <v>5981</v>
      </c>
    </row>
    <row r="3978" spans="1:5" x14ac:dyDescent="0.25">
      <c r="A3978">
        <v>48000615</v>
      </c>
      <c r="B3978" t="s">
        <v>5983</v>
      </c>
      <c r="C3978" t="s">
        <v>5982</v>
      </c>
      <c r="D3978" t="s">
        <v>5982</v>
      </c>
      <c r="E3978" t="s">
        <v>5983</v>
      </c>
    </row>
    <row r="3979" spans="1:5" x14ac:dyDescent="0.25">
      <c r="A3979">
        <v>48000616</v>
      </c>
      <c r="B3979" t="s">
        <v>5985</v>
      </c>
      <c r="C3979" t="s">
        <v>5984</v>
      </c>
      <c r="D3979" t="s">
        <v>5984</v>
      </c>
      <c r="E3979" t="s">
        <v>5985</v>
      </c>
    </row>
    <row r="3980" spans="1:5" x14ac:dyDescent="0.25">
      <c r="A3980">
        <v>48000617</v>
      </c>
      <c r="B3980" t="s">
        <v>5987</v>
      </c>
      <c r="C3980" t="s">
        <v>5986</v>
      </c>
      <c r="D3980" t="s">
        <v>5986</v>
      </c>
      <c r="E3980" t="s">
        <v>5987</v>
      </c>
    </row>
    <row r="3981" spans="1:5" x14ac:dyDescent="0.25">
      <c r="A3981">
        <v>48000618</v>
      </c>
      <c r="B3981" t="s">
        <v>5989</v>
      </c>
      <c r="C3981" t="s">
        <v>5988</v>
      </c>
      <c r="D3981" t="s">
        <v>5988</v>
      </c>
      <c r="E3981" t="s">
        <v>5989</v>
      </c>
    </row>
    <row r="3982" spans="1:5" x14ac:dyDescent="0.25">
      <c r="A3982">
        <v>48000619</v>
      </c>
      <c r="B3982" t="s">
        <v>5991</v>
      </c>
      <c r="C3982" t="s">
        <v>5990</v>
      </c>
      <c r="D3982" t="s">
        <v>5990</v>
      </c>
      <c r="E3982" t="s">
        <v>5991</v>
      </c>
    </row>
    <row r="3983" spans="1:5" x14ac:dyDescent="0.25">
      <c r="A3983">
        <v>48000620</v>
      </c>
      <c r="B3983" t="s">
        <v>5993</v>
      </c>
      <c r="C3983" t="s">
        <v>5992</v>
      </c>
      <c r="D3983" t="s">
        <v>5992</v>
      </c>
      <c r="E3983" t="s">
        <v>5993</v>
      </c>
    </row>
    <row r="3984" spans="1:5" x14ac:dyDescent="0.25">
      <c r="A3984">
        <v>48000621</v>
      </c>
      <c r="B3984" t="s">
        <v>5995</v>
      </c>
      <c r="C3984" t="s">
        <v>5994</v>
      </c>
      <c r="D3984" t="s">
        <v>5994</v>
      </c>
      <c r="E3984" t="s">
        <v>5995</v>
      </c>
    </row>
    <row r="3985" spans="1:5" x14ac:dyDescent="0.25">
      <c r="A3985">
        <v>48000622</v>
      </c>
      <c r="B3985" t="s">
        <v>5997</v>
      </c>
      <c r="C3985" t="s">
        <v>5996</v>
      </c>
      <c r="D3985" t="s">
        <v>5996</v>
      </c>
      <c r="E3985" t="s">
        <v>5997</v>
      </c>
    </row>
    <row r="3986" spans="1:5" x14ac:dyDescent="0.25">
      <c r="A3986">
        <v>48000623</v>
      </c>
      <c r="B3986" t="s">
        <v>5999</v>
      </c>
      <c r="C3986" t="s">
        <v>5998</v>
      </c>
      <c r="D3986" t="s">
        <v>5998</v>
      </c>
      <c r="E3986" t="s">
        <v>5999</v>
      </c>
    </row>
    <row r="3987" spans="1:5" x14ac:dyDescent="0.25">
      <c r="A3987">
        <v>48000624</v>
      </c>
      <c r="B3987" t="s">
        <v>6001</v>
      </c>
      <c r="C3987" t="s">
        <v>6000</v>
      </c>
      <c r="D3987" t="s">
        <v>6000</v>
      </c>
      <c r="E3987" t="s">
        <v>6001</v>
      </c>
    </row>
    <row r="3988" spans="1:5" x14ac:dyDescent="0.25">
      <c r="A3988">
        <v>48000625</v>
      </c>
      <c r="B3988" t="s">
        <v>6003</v>
      </c>
      <c r="C3988" t="s">
        <v>6002</v>
      </c>
      <c r="D3988" t="s">
        <v>6002</v>
      </c>
      <c r="E3988" t="s">
        <v>6003</v>
      </c>
    </row>
    <row r="3989" spans="1:5" x14ac:dyDescent="0.25">
      <c r="A3989">
        <v>48000626</v>
      </c>
      <c r="B3989" t="s">
        <v>6005</v>
      </c>
      <c r="C3989" t="s">
        <v>6004</v>
      </c>
      <c r="D3989" t="s">
        <v>6004</v>
      </c>
      <c r="E3989" t="s">
        <v>6005</v>
      </c>
    </row>
    <row r="3990" spans="1:5" x14ac:dyDescent="0.25">
      <c r="A3990">
        <v>48000627</v>
      </c>
      <c r="B3990" t="s">
        <v>6007</v>
      </c>
      <c r="C3990" t="s">
        <v>6006</v>
      </c>
      <c r="D3990" t="s">
        <v>6006</v>
      </c>
      <c r="E3990" t="s">
        <v>6007</v>
      </c>
    </row>
    <row r="3991" spans="1:5" x14ac:dyDescent="0.25">
      <c r="A3991">
        <v>48000628</v>
      </c>
      <c r="B3991" t="s">
        <v>6009</v>
      </c>
      <c r="C3991" t="s">
        <v>6008</v>
      </c>
      <c r="D3991" t="s">
        <v>6008</v>
      </c>
      <c r="E3991" t="s">
        <v>6009</v>
      </c>
    </row>
    <row r="3992" spans="1:5" x14ac:dyDescent="0.25">
      <c r="A3992">
        <v>48000629</v>
      </c>
      <c r="B3992" t="s">
        <v>6010</v>
      </c>
      <c r="C3992" t="s">
        <v>5820</v>
      </c>
      <c r="D3992" t="s">
        <v>5820</v>
      </c>
      <c r="E3992" t="s">
        <v>6010</v>
      </c>
    </row>
    <row r="3993" spans="1:5" x14ac:dyDescent="0.25">
      <c r="A3993">
        <v>48000630</v>
      </c>
      <c r="B3993" t="s">
        <v>6012</v>
      </c>
      <c r="C3993" t="s">
        <v>6011</v>
      </c>
      <c r="D3993" t="s">
        <v>6011</v>
      </c>
      <c r="E3993" t="s">
        <v>6012</v>
      </c>
    </row>
    <row r="3994" spans="1:5" x14ac:dyDescent="0.25">
      <c r="A3994">
        <v>48000631</v>
      </c>
      <c r="B3994" t="s">
        <v>6014</v>
      </c>
      <c r="C3994" t="s">
        <v>6013</v>
      </c>
      <c r="D3994" t="s">
        <v>6013</v>
      </c>
      <c r="E3994" t="s">
        <v>6014</v>
      </c>
    </row>
    <row r="3995" spans="1:5" x14ac:dyDescent="0.25">
      <c r="A3995">
        <v>48000632</v>
      </c>
      <c r="B3995" t="s">
        <v>6016</v>
      </c>
      <c r="C3995" t="s">
        <v>6015</v>
      </c>
      <c r="D3995" t="s">
        <v>6015</v>
      </c>
      <c r="E3995" t="s">
        <v>6016</v>
      </c>
    </row>
    <row r="3996" spans="1:5" x14ac:dyDescent="0.25">
      <c r="A3996">
        <v>48000633</v>
      </c>
      <c r="B3996" t="s">
        <v>6018</v>
      </c>
      <c r="C3996" t="s">
        <v>6017</v>
      </c>
      <c r="D3996" t="s">
        <v>6017</v>
      </c>
      <c r="E3996" t="s">
        <v>6018</v>
      </c>
    </row>
    <row r="3997" spans="1:5" x14ac:dyDescent="0.25">
      <c r="A3997">
        <v>48000634</v>
      </c>
      <c r="B3997" t="s">
        <v>6020</v>
      </c>
      <c r="C3997" t="s">
        <v>6019</v>
      </c>
      <c r="D3997" t="s">
        <v>6019</v>
      </c>
      <c r="E3997" t="s">
        <v>6020</v>
      </c>
    </row>
    <row r="3998" spans="1:5" x14ac:dyDescent="0.25">
      <c r="A3998">
        <v>48000635</v>
      </c>
      <c r="B3998" t="s">
        <v>6022</v>
      </c>
      <c r="C3998" t="s">
        <v>6021</v>
      </c>
      <c r="D3998" t="s">
        <v>6021</v>
      </c>
      <c r="E3998" t="s">
        <v>6022</v>
      </c>
    </row>
    <row r="3999" spans="1:5" x14ac:dyDescent="0.25">
      <c r="A3999">
        <v>48000636</v>
      </c>
      <c r="B3999" t="s">
        <v>6024</v>
      </c>
      <c r="C3999" t="s">
        <v>6023</v>
      </c>
      <c r="D3999" t="s">
        <v>6023</v>
      </c>
      <c r="E3999" t="s">
        <v>6024</v>
      </c>
    </row>
    <row r="4000" spans="1:5" x14ac:dyDescent="0.25">
      <c r="A4000">
        <v>48000637</v>
      </c>
      <c r="B4000" t="s">
        <v>6026</v>
      </c>
      <c r="C4000" t="s">
        <v>6025</v>
      </c>
      <c r="D4000" t="s">
        <v>6025</v>
      </c>
      <c r="E4000" t="s">
        <v>6026</v>
      </c>
    </row>
    <row r="4001" spans="1:5" x14ac:dyDescent="0.25">
      <c r="A4001">
        <v>48000638</v>
      </c>
      <c r="B4001" t="s">
        <v>6028</v>
      </c>
      <c r="C4001" t="s">
        <v>6027</v>
      </c>
      <c r="D4001" t="s">
        <v>6027</v>
      </c>
      <c r="E4001" t="s">
        <v>6028</v>
      </c>
    </row>
    <row r="4002" spans="1:5" x14ac:dyDescent="0.25">
      <c r="A4002">
        <v>48000639</v>
      </c>
      <c r="B4002" t="s">
        <v>6030</v>
      </c>
      <c r="C4002" t="s">
        <v>6029</v>
      </c>
      <c r="D4002" t="s">
        <v>6029</v>
      </c>
      <c r="E4002" t="s">
        <v>6030</v>
      </c>
    </row>
    <row r="4003" spans="1:5" x14ac:dyDescent="0.25">
      <c r="A4003">
        <v>48000640</v>
      </c>
      <c r="B4003" t="s">
        <v>6032</v>
      </c>
      <c r="C4003" t="s">
        <v>6031</v>
      </c>
      <c r="D4003" t="s">
        <v>6031</v>
      </c>
      <c r="E4003" t="s">
        <v>6032</v>
      </c>
    </row>
    <row r="4004" spans="1:5" x14ac:dyDescent="0.25">
      <c r="A4004">
        <v>48000641</v>
      </c>
      <c r="B4004" t="s">
        <v>6034</v>
      </c>
      <c r="C4004" t="s">
        <v>6033</v>
      </c>
      <c r="D4004" t="s">
        <v>6033</v>
      </c>
      <c r="E4004" t="s">
        <v>6034</v>
      </c>
    </row>
    <row r="4005" spans="1:5" x14ac:dyDescent="0.25">
      <c r="A4005">
        <v>48000642</v>
      </c>
      <c r="B4005" t="s">
        <v>6035</v>
      </c>
      <c r="C4005" t="s">
        <v>5820</v>
      </c>
      <c r="D4005" t="s">
        <v>5820</v>
      </c>
      <c r="E4005" t="s">
        <v>6035</v>
      </c>
    </row>
    <row r="4006" spans="1:5" x14ac:dyDescent="0.25">
      <c r="A4006">
        <v>48000643</v>
      </c>
      <c r="B4006" t="s">
        <v>6037</v>
      </c>
      <c r="C4006" t="s">
        <v>6036</v>
      </c>
      <c r="D4006" t="s">
        <v>6036</v>
      </c>
      <c r="E4006" t="s">
        <v>6037</v>
      </c>
    </row>
    <row r="4007" spans="1:5" x14ac:dyDescent="0.25">
      <c r="A4007">
        <v>48000644</v>
      </c>
      <c r="B4007" t="s">
        <v>6039</v>
      </c>
      <c r="C4007" t="s">
        <v>6038</v>
      </c>
      <c r="D4007" t="s">
        <v>6038</v>
      </c>
      <c r="E4007" t="s">
        <v>6039</v>
      </c>
    </row>
    <row r="4008" spans="1:5" x14ac:dyDescent="0.25">
      <c r="A4008">
        <v>48000645</v>
      </c>
      <c r="B4008" t="s">
        <v>6041</v>
      </c>
      <c r="C4008" t="s">
        <v>6040</v>
      </c>
      <c r="D4008" t="s">
        <v>6040</v>
      </c>
      <c r="E4008" t="s">
        <v>6041</v>
      </c>
    </row>
    <row r="4009" spans="1:5" x14ac:dyDescent="0.25">
      <c r="A4009">
        <v>48000646</v>
      </c>
      <c r="B4009" t="s">
        <v>6043</v>
      </c>
      <c r="C4009" t="s">
        <v>6042</v>
      </c>
      <c r="D4009" t="s">
        <v>6042</v>
      </c>
      <c r="E4009" t="s">
        <v>6043</v>
      </c>
    </row>
    <row r="4010" spans="1:5" x14ac:dyDescent="0.25">
      <c r="A4010">
        <v>48000647</v>
      </c>
      <c r="B4010" t="s">
        <v>6045</v>
      </c>
      <c r="C4010" t="s">
        <v>6044</v>
      </c>
      <c r="D4010" t="s">
        <v>6044</v>
      </c>
      <c r="E4010" t="s">
        <v>6045</v>
      </c>
    </row>
    <row r="4011" spans="1:5" x14ac:dyDescent="0.25">
      <c r="A4011">
        <v>48000648</v>
      </c>
      <c r="B4011" t="s">
        <v>6047</v>
      </c>
      <c r="C4011" t="s">
        <v>6046</v>
      </c>
      <c r="D4011" t="s">
        <v>6046</v>
      </c>
      <c r="E4011" t="s">
        <v>6047</v>
      </c>
    </row>
    <row r="4012" spans="1:5" x14ac:dyDescent="0.25">
      <c r="A4012">
        <v>48000649</v>
      </c>
      <c r="B4012" t="s">
        <v>6049</v>
      </c>
      <c r="C4012" t="s">
        <v>6048</v>
      </c>
      <c r="D4012" t="s">
        <v>6048</v>
      </c>
      <c r="E4012" t="s">
        <v>6049</v>
      </c>
    </row>
    <row r="4013" spans="1:5" x14ac:dyDescent="0.25">
      <c r="A4013">
        <v>48000650</v>
      </c>
      <c r="B4013" t="s">
        <v>6051</v>
      </c>
      <c r="C4013" t="s">
        <v>6050</v>
      </c>
      <c r="D4013" t="s">
        <v>6050</v>
      </c>
      <c r="E4013" t="s">
        <v>6051</v>
      </c>
    </row>
    <row r="4014" spans="1:5" x14ac:dyDescent="0.25">
      <c r="A4014">
        <v>48000651</v>
      </c>
      <c r="B4014" t="s">
        <v>6007</v>
      </c>
      <c r="C4014" t="s">
        <v>6006</v>
      </c>
      <c r="D4014" t="s">
        <v>6006</v>
      </c>
      <c r="E4014" t="s">
        <v>6007</v>
      </c>
    </row>
    <row r="4015" spans="1:5" x14ac:dyDescent="0.25">
      <c r="A4015">
        <v>48000652</v>
      </c>
      <c r="B4015" t="s">
        <v>6052</v>
      </c>
      <c r="C4015" t="s">
        <v>6008</v>
      </c>
      <c r="D4015" t="s">
        <v>6008</v>
      </c>
      <c r="E4015" t="s">
        <v>6052</v>
      </c>
    </row>
    <row r="4016" spans="1:5" x14ac:dyDescent="0.25">
      <c r="A4016">
        <v>48000653</v>
      </c>
      <c r="B4016" t="s">
        <v>6054</v>
      </c>
      <c r="C4016" t="s">
        <v>6053</v>
      </c>
      <c r="D4016" t="s">
        <v>6053</v>
      </c>
      <c r="E4016" t="s">
        <v>6054</v>
      </c>
    </row>
    <row r="4017" spans="1:5" x14ac:dyDescent="0.25">
      <c r="A4017">
        <v>48000654</v>
      </c>
      <c r="B4017" t="s">
        <v>6012</v>
      </c>
      <c r="C4017" t="s">
        <v>6011</v>
      </c>
      <c r="D4017" t="s">
        <v>6011</v>
      </c>
      <c r="E4017" t="s">
        <v>6012</v>
      </c>
    </row>
    <row r="4018" spans="1:5" x14ac:dyDescent="0.25">
      <c r="A4018">
        <v>48000655</v>
      </c>
      <c r="B4018" t="s">
        <v>6014</v>
      </c>
      <c r="C4018" t="s">
        <v>6013</v>
      </c>
      <c r="D4018" t="s">
        <v>6013</v>
      </c>
      <c r="E4018" t="s">
        <v>6014</v>
      </c>
    </row>
    <row r="4019" spans="1:5" x14ac:dyDescent="0.25">
      <c r="A4019">
        <v>48000656</v>
      </c>
      <c r="B4019" t="s">
        <v>6056</v>
      </c>
      <c r="C4019" t="s">
        <v>6055</v>
      </c>
      <c r="D4019" t="s">
        <v>6055</v>
      </c>
      <c r="E4019" t="s">
        <v>6056</v>
      </c>
    </row>
    <row r="4020" spans="1:5" x14ac:dyDescent="0.25">
      <c r="A4020">
        <v>48000657</v>
      </c>
      <c r="B4020" t="s">
        <v>6018</v>
      </c>
      <c r="C4020" t="s">
        <v>6017</v>
      </c>
      <c r="D4020" t="s">
        <v>6017</v>
      </c>
      <c r="E4020" t="s">
        <v>6018</v>
      </c>
    </row>
    <row r="4021" spans="1:5" x14ac:dyDescent="0.25">
      <c r="A4021">
        <v>48000658</v>
      </c>
      <c r="B4021" t="s">
        <v>6058</v>
      </c>
      <c r="C4021" t="s">
        <v>6057</v>
      </c>
      <c r="D4021" t="s">
        <v>6057</v>
      </c>
      <c r="E4021" t="s">
        <v>6058</v>
      </c>
    </row>
    <row r="4022" spans="1:5" x14ac:dyDescent="0.25">
      <c r="A4022">
        <v>48000659</v>
      </c>
      <c r="B4022" t="s">
        <v>6022</v>
      </c>
      <c r="C4022" t="s">
        <v>6021</v>
      </c>
      <c r="D4022" t="s">
        <v>6021</v>
      </c>
      <c r="E4022" t="s">
        <v>6022</v>
      </c>
    </row>
    <row r="4023" spans="1:5" x14ac:dyDescent="0.25">
      <c r="A4023">
        <v>48000660</v>
      </c>
      <c r="B4023" t="s">
        <v>6060</v>
      </c>
      <c r="C4023" t="s">
        <v>6059</v>
      </c>
      <c r="D4023" t="s">
        <v>6059</v>
      </c>
      <c r="E4023" t="s">
        <v>6060</v>
      </c>
    </row>
    <row r="4024" spans="1:5" x14ac:dyDescent="0.25">
      <c r="A4024">
        <v>48000661</v>
      </c>
      <c r="B4024" t="s">
        <v>6062</v>
      </c>
      <c r="C4024" t="s">
        <v>6061</v>
      </c>
      <c r="D4024" t="s">
        <v>6061</v>
      </c>
      <c r="E4024" t="s">
        <v>6062</v>
      </c>
    </row>
    <row r="4025" spans="1:5" x14ac:dyDescent="0.25">
      <c r="A4025">
        <v>48000662</v>
      </c>
      <c r="B4025" t="s">
        <v>6028</v>
      </c>
      <c r="C4025" t="s">
        <v>6027</v>
      </c>
      <c r="D4025" t="s">
        <v>6027</v>
      </c>
      <c r="E4025" t="s">
        <v>6028</v>
      </c>
    </row>
    <row r="4026" spans="1:5" x14ac:dyDescent="0.25">
      <c r="A4026">
        <v>48000663</v>
      </c>
      <c r="B4026" t="s">
        <v>6063</v>
      </c>
      <c r="C4026" t="s">
        <v>6029</v>
      </c>
      <c r="D4026" t="s">
        <v>6029</v>
      </c>
      <c r="E4026" t="s">
        <v>6063</v>
      </c>
    </row>
    <row r="4027" spans="1:5" x14ac:dyDescent="0.25">
      <c r="A4027">
        <v>48000664</v>
      </c>
      <c r="B4027" t="s">
        <v>6032</v>
      </c>
      <c r="C4027" t="s">
        <v>6031</v>
      </c>
      <c r="D4027" t="s">
        <v>6031</v>
      </c>
      <c r="E4027" t="s">
        <v>6032</v>
      </c>
    </row>
    <row r="4028" spans="1:5" x14ac:dyDescent="0.25">
      <c r="A4028">
        <v>48000665</v>
      </c>
      <c r="B4028" t="s">
        <v>6065</v>
      </c>
      <c r="C4028" t="s">
        <v>6064</v>
      </c>
      <c r="D4028" t="s">
        <v>6064</v>
      </c>
      <c r="E4028" t="s">
        <v>6065</v>
      </c>
    </row>
    <row r="4029" spans="1:5" x14ac:dyDescent="0.25">
      <c r="A4029">
        <v>48000666</v>
      </c>
      <c r="B4029" t="s">
        <v>6067</v>
      </c>
      <c r="C4029" t="s">
        <v>6066</v>
      </c>
      <c r="D4029" t="s">
        <v>6066</v>
      </c>
      <c r="E4029" t="s">
        <v>6067</v>
      </c>
    </row>
    <row r="4030" spans="1:5" x14ac:dyDescent="0.25">
      <c r="A4030">
        <v>48000667</v>
      </c>
      <c r="B4030" t="s">
        <v>6037</v>
      </c>
      <c r="C4030" t="s">
        <v>6068</v>
      </c>
      <c r="D4030" t="s">
        <v>6068</v>
      </c>
      <c r="E4030" t="s">
        <v>6037</v>
      </c>
    </row>
    <row r="4031" spans="1:5" x14ac:dyDescent="0.25">
      <c r="A4031">
        <v>48000668</v>
      </c>
      <c r="B4031" t="s">
        <v>6069</v>
      </c>
      <c r="C4031" t="s">
        <v>6069</v>
      </c>
      <c r="D4031" t="s">
        <v>6069</v>
      </c>
      <c r="E4031" t="s">
        <v>6069</v>
      </c>
    </row>
    <row r="4032" spans="1:5" x14ac:dyDescent="0.25">
      <c r="A4032">
        <v>48000669</v>
      </c>
      <c r="B4032" t="s">
        <v>6041</v>
      </c>
      <c r="C4032" t="s">
        <v>6070</v>
      </c>
      <c r="D4032" t="s">
        <v>6070</v>
      </c>
      <c r="E4032" t="s">
        <v>6041</v>
      </c>
    </row>
    <row r="4033" spans="1:5" x14ac:dyDescent="0.25">
      <c r="A4033">
        <v>48000670</v>
      </c>
      <c r="B4033" t="s">
        <v>6072</v>
      </c>
      <c r="C4033" t="s">
        <v>6071</v>
      </c>
      <c r="D4033" t="s">
        <v>6071</v>
      </c>
      <c r="E4033" t="s">
        <v>6072</v>
      </c>
    </row>
    <row r="4034" spans="1:5" x14ac:dyDescent="0.25">
      <c r="A4034">
        <v>48000671</v>
      </c>
      <c r="B4034" t="s">
        <v>6045</v>
      </c>
      <c r="C4034" t="s">
        <v>6073</v>
      </c>
      <c r="D4034" t="s">
        <v>6073</v>
      </c>
      <c r="E4034" t="s">
        <v>6045</v>
      </c>
    </row>
    <row r="4035" spans="1:5" x14ac:dyDescent="0.25">
      <c r="A4035">
        <v>48000672</v>
      </c>
      <c r="B4035" t="s">
        <v>6047</v>
      </c>
      <c r="C4035" t="s">
        <v>6074</v>
      </c>
      <c r="D4035" t="s">
        <v>6074</v>
      </c>
      <c r="E4035" t="s">
        <v>6047</v>
      </c>
    </row>
    <row r="4036" spans="1:5" x14ac:dyDescent="0.25">
      <c r="A4036">
        <v>48000673</v>
      </c>
      <c r="B4036" t="s">
        <v>6049</v>
      </c>
      <c r="C4036" t="s">
        <v>6075</v>
      </c>
      <c r="D4036" t="s">
        <v>6075</v>
      </c>
      <c r="E4036" t="s">
        <v>6049</v>
      </c>
    </row>
    <row r="4037" spans="1:5" x14ac:dyDescent="0.25">
      <c r="A4037">
        <v>48000674</v>
      </c>
      <c r="B4037" t="s">
        <v>6077</v>
      </c>
      <c r="C4037" t="s">
        <v>6076</v>
      </c>
      <c r="D4037" t="s">
        <v>6076</v>
      </c>
      <c r="E4037" t="s">
        <v>6077</v>
      </c>
    </row>
    <row r="4038" spans="1:5" x14ac:dyDescent="0.25">
      <c r="A4038">
        <v>48000675</v>
      </c>
      <c r="B4038" t="s">
        <v>6078</v>
      </c>
      <c r="C4038" t="s">
        <v>6078</v>
      </c>
      <c r="D4038" t="s">
        <v>6078</v>
      </c>
      <c r="E4038" t="s">
        <v>6078</v>
      </c>
    </row>
    <row r="4039" spans="1:5" x14ac:dyDescent="0.25">
      <c r="A4039">
        <v>48000676</v>
      </c>
      <c r="B4039" t="s">
        <v>6080</v>
      </c>
      <c r="C4039" t="s">
        <v>6079</v>
      </c>
      <c r="D4039" t="s">
        <v>6079</v>
      </c>
      <c r="E4039" t="s">
        <v>6080</v>
      </c>
    </row>
    <row r="4040" spans="1:5" x14ac:dyDescent="0.25">
      <c r="A4040">
        <v>48000677</v>
      </c>
      <c r="B4040" t="s">
        <v>6081</v>
      </c>
      <c r="C4040" t="s">
        <v>5820</v>
      </c>
      <c r="D4040" t="s">
        <v>5820</v>
      </c>
      <c r="E4040" t="s">
        <v>6081</v>
      </c>
    </row>
    <row r="4041" spans="1:5" x14ac:dyDescent="0.25">
      <c r="A4041">
        <v>48000678</v>
      </c>
      <c r="B4041" t="s">
        <v>6082</v>
      </c>
      <c r="C4041" t="s">
        <v>6082</v>
      </c>
      <c r="D4041" t="s">
        <v>6082</v>
      </c>
      <c r="E4041" t="s">
        <v>6082</v>
      </c>
    </row>
    <row r="4042" spans="1:5" x14ac:dyDescent="0.25">
      <c r="A4042">
        <v>48000679</v>
      </c>
      <c r="B4042" t="s">
        <v>6083</v>
      </c>
      <c r="C4042" t="s">
        <v>6083</v>
      </c>
      <c r="D4042" t="s">
        <v>6083</v>
      </c>
      <c r="E4042" t="s">
        <v>6083</v>
      </c>
    </row>
    <row r="4043" spans="1:5" x14ac:dyDescent="0.25">
      <c r="A4043">
        <v>48000680</v>
      </c>
      <c r="B4043" t="s">
        <v>6084</v>
      </c>
      <c r="C4043" t="s">
        <v>6084</v>
      </c>
      <c r="D4043" t="s">
        <v>6084</v>
      </c>
      <c r="E4043" t="s">
        <v>6084</v>
      </c>
    </row>
    <row r="4044" spans="1:5" x14ac:dyDescent="0.25">
      <c r="A4044">
        <v>48000681</v>
      </c>
      <c r="B4044" t="s">
        <v>6086</v>
      </c>
      <c r="C4044" t="s">
        <v>6085</v>
      </c>
      <c r="D4044" t="s">
        <v>6085</v>
      </c>
      <c r="E4044" t="s">
        <v>6086</v>
      </c>
    </row>
    <row r="4045" spans="1:5" x14ac:dyDescent="0.25">
      <c r="A4045">
        <v>48000682</v>
      </c>
      <c r="B4045" t="s">
        <v>6088</v>
      </c>
      <c r="C4045" t="s">
        <v>6087</v>
      </c>
      <c r="D4045" t="s">
        <v>6087</v>
      </c>
      <c r="E4045" t="s">
        <v>6088</v>
      </c>
    </row>
    <row r="4046" spans="1:5" x14ac:dyDescent="0.25">
      <c r="A4046">
        <v>48000683</v>
      </c>
      <c r="B4046" t="s">
        <v>6090</v>
      </c>
      <c r="C4046" t="s">
        <v>6089</v>
      </c>
      <c r="D4046" t="s">
        <v>6089</v>
      </c>
      <c r="E4046" t="s">
        <v>6090</v>
      </c>
    </row>
    <row r="4047" spans="1:5" x14ac:dyDescent="0.25">
      <c r="A4047">
        <v>48000684</v>
      </c>
      <c r="B4047" t="s">
        <v>6092</v>
      </c>
      <c r="C4047" t="s">
        <v>6091</v>
      </c>
      <c r="D4047" t="s">
        <v>6091</v>
      </c>
      <c r="E4047" t="s">
        <v>6092</v>
      </c>
    </row>
    <row r="4048" spans="1:5" x14ac:dyDescent="0.25">
      <c r="A4048">
        <v>48000685</v>
      </c>
      <c r="B4048" t="s">
        <v>6094</v>
      </c>
      <c r="C4048" t="s">
        <v>6093</v>
      </c>
      <c r="D4048" t="s">
        <v>6093</v>
      </c>
      <c r="E4048" t="s">
        <v>6094</v>
      </c>
    </row>
    <row r="4049" spans="1:5" x14ac:dyDescent="0.25">
      <c r="A4049">
        <v>48000686</v>
      </c>
      <c r="B4049" t="s">
        <v>6096</v>
      </c>
      <c r="C4049" t="s">
        <v>6095</v>
      </c>
      <c r="D4049" t="s">
        <v>6095</v>
      </c>
      <c r="E4049" t="s">
        <v>6096</v>
      </c>
    </row>
    <row r="4050" spans="1:5" x14ac:dyDescent="0.25">
      <c r="A4050">
        <v>48000687</v>
      </c>
      <c r="B4050" t="s">
        <v>6098</v>
      </c>
      <c r="C4050" t="s">
        <v>6097</v>
      </c>
      <c r="D4050" t="s">
        <v>6097</v>
      </c>
      <c r="E4050" t="s">
        <v>6098</v>
      </c>
    </row>
    <row r="4051" spans="1:5" x14ac:dyDescent="0.25">
      <c r="A4051">
        <v>48000688</v>
      </c>
      <c r="B4051" t="s">
        <v>6100</v>
      </c>
      <c r="C4051" t="s">
        <v>6099</v>
      </c>
      <c r="D4051" t="s">
        <v>6099</v>
      </c>
      <c r="E4051" t="s">
        <v>6100</v>
      </c>
    </row>
    <row r="4052" spans="1:5" x14ac:dyDescent="0.25">
      <c r="A4052">
        <v>48000689</v>
      </c>
      <c r="B4052" t="s">
        <v>6102</v>
      </c>
      <c r="C4052" t="s">
        <v>6101</v>
      </c>
      <c r="D4052" t="s">
        <v>6101</v>
      </c>
      <c r="E4052" t="s">
        <v>6102</v>
      </c>
    </row>
    <row r="4053" spans="1:5" x14ac:dyDescent="0.25">
      <c r="A4053">
        <v>48000690</v>
      </c>
      <c r="B4053" t="s">
        <v>6104</v>
      </c>
      <c r="C4053" t="s">
        <v>6103</v>
      </c>
      <c r="D4053" t="s">
        <v>6103</v>
      </c>
      <c r="E4053" t="s">
        <v>6104</v>
      </c>
    </row>
    <row r="4054" spans="1:5" x14ac:dyDescent="0.25">
      <c r="A4054">
        <v>48000691</v>
      </c>
      <c r="B4054" t="s">
        <v>6105</v>
      </c>
      <c r="C4054" t="s">
        <v>5820</v>
      </c>
      <c r="D4054" t="s">
        <v>5820</v>
      </c>
      <c r="E4054" t="s">
        <v>6105</v>
      </c>
    </row>
    <row r="4055" spans="1:5" x14ac:dyDescent="0.25">
      <c r="A4055">
        <v>48000692</v>
      </c>
      <c r="B4055" t="s">
        <v>6107</v>
      </c>
      <c r="C4055" t="s">
        <v>6106</v>
      </c>
      <c r="D4055" t="s">
        <v>6106</v>
      </c>
      <c r="E4055" t="s">
        <v>6107</v>
      </c>
    </row>
    <row r="4056" spans="1:5" x14ac:dyDescent="0.25">
      <c r="A4056">
        <v>48000693</v>
      </c>
      <c r="B4056" t="s">
        <v>6109</v>
      </c>
      <c r="C4056" t="s">
        <v>6108</v>
      </c>
      <c r="D4056" t="s">
        <v>6108</v>
      </c>
      <c r="E4056" t="s">
        <v>6109</v>
      </c>
    </row>
    <row r="4057" spans="1:5" x14ac:dyDescent="0.25">
      <c r="A4057">
        <v>48000694</v>
      </c>
      <c r="B4057" t="s">
        <v>6111</v>
      </c>
      <c r="C4057" t="s">
        <v>6110</v>
      </c>
      <c r="D4057" t="s">
        <v>6110</v>
      </c>
      <c r="E4057" t="s">
        <v>6111</v>
      </c>
    </row>
    <row r="4058" spans="1:5" x14ac:dyDescent="0.25">
      <c r="A4058">
        <v>48000695</v>
      </c>
      <c r="B4058" t="s">
        <v>6113</v>
      </c>
      <c r="C4058" t="s">
        <v>6112</v>
      </c>
      <c r="D4058" t="s">
        <v>6112</v>
      </c>
      <c r="E4058" t="s">
        <v>6113</v>
      </c>
    </row>
    <row r="4059" spans="1:5" x14ac:dyDescent="0.25">
      <c r="A4059">
        <v>48000696</v>
      </c>
      <c r="B4059" t="s">
        <v>6115</v>
      </c>
      <c r="C4059" t="s">
        <v>6114</v>
      </c>
      <c r="D4059" t="s">
        <v>6114</v>
      </c>
      <c r="E4059" t="s">
        <v>6115</v>
      </c>
    </row>
    <row r="4060" spans="1:5" x14ac:dyDescent="0.25">
      <c r="A4060">
        <v>48000697</v>
      </c>
      <c r="B4060" t="s">
        <v>6117</v>
      </c>
      <c r="C4060" t="s">
        <v>6116</v>
      </c>
      <c r="D4060" t="s">
        <v>6116</v>
      </c>
      <c r="E4060" t="s">
        <v>6117</v>
      </c>
    </row>
    <row r="4061" spans="1:5" x14ac:dyDescent="0.25">
      <c r="A4061">
        <v>48000698</v>
      </c>
      <c r="B4061" t="s">
        <v>6119</v>
      </c>
      <c r="C4061" t="s">
        <v>6118</v>
      </c>
      <c r="D4061" t="s">
        <v>6118</v>
      </c>
      <c r="E4061" t="s">
        <v>6119</v>
      </c>
    </row>
    <row r="4062" spans="1:5" x14ac:dyDescent="0.25">
      <c r="A4062">
        <v>48000699</v>
      </c>
      <c r="B4062" t="s">
        <v>6121</v>
      </c>
      <c r="C4062" t="s">
        <v>6120</v>
      </c>
      <c r="D4062" t="s">
        <v>6120</v>
      </c>
      <c r="E4062" t="s">
        <v>6121</v>
      </c>
    </row>
    <row r="4063" spans="1:5" x14ac:dyDescent="0.25">
      <c r="A4063">
        <v>48000700</v>
      </c>
      <c r="B4063" t="s">
        <v>6123</v>
      </c>
      <c r="C4063" t="s">
        <v>6122</v>
      </c>
      <c r="D4063" t="s">
        <v>6122</v>
      </c>
      <c r="E4063" t="s">
        <v>6123</v>
      </c>
    </row>
    <row r="4064" spans="1:5" x14ac:dyDescent="0.25">
      <c r="A4064">
        <v>48000701</v>
      </c>
      <c r="B4064" t="s">
        <v>15512</v>
      </c>
      <c r="C4064" t="s">
        <v>15513</v>
      </c>
      <c r="D4064" t="s">
        <v>15513</v>
      </c>
      <c r="E4064" t="s">
        <v>15512</v>
      </c>
    </row>
    <row r="4065" spans="1:5" x14ac:dyDescent="0.25">
      <c r="A4065">
        <v>48000702</v>
      </c>
      <c r="B4065" t="s">
        <v>6126</v>
      </c>
      <c r="C4065" t="s">
        <v>6125</v>
      </c>
      <c r="D4065" t="s">
        <v>6125</v>
      </c>
      <c r="E4065" t="s">
        <v>6126</v>
      </c>
    </row>
    <row r="4066" spans="1:5" x14ac:dyDescent="0.25">
      <c r="A4066">
        <v>48000703</v>
      </c>
      <c r="B4066" t="s">
        <v>6079</v>
      </c>
      <c r="C4066" t="s">
        <v>6127</v>
      </c>
      <c r="D4066" t="s">
        <v>6127</v>
      </c>
      <c r="E4066" t="s">
        <v>6079</v>
      </c>
    </row>
    <row r="4067" spans="1:5" x14ac:dyDescent="0.25">
      <c r="A4067">
        <v>48000704</v>
      </c>
      <c r="B4067" t="s">
        <v>6129</v>
      </c>
      <c r="C4067" t="s">
        <v>6128</v>
      </c>
      <c r="D4067" t="s">
        <v>6128</v>
      </c>
      <c r="E4067" t="s">
        <v>6129</v>
      </c>
    </row>
    <row r="4068" spans="1:5" x14ac:dyDescent="0.25">
      <c r="A4068">
        <v>48000705</v>
      </c>
      <c r="B4068" t="s">
        <v>6131</v>
      </c>
      <c r="C4068" t="s">
        <v>6130</v>
      </c>
      <c r="D4068" t="s">
        <v>6130</v>
      </c>
      <c r="E4068" t="s">
        <v>6131</v>
      </c>
    </row>
    <row r="4069" spans="1:5" x14ac:dyDescent="0.25">
      <c r="A4069">
        <v>48000706</v>
      </c>
      <c r="B4069" t="s">
        <v>6083</v>
      </c>
      <c r="C4069" t="s">
        <v>6132</v>
      </c>
      <c r="D4069" t="s">
        <v>6132</v>
      </c>
      <c r="E4069" t="s">
        <v>6083</v>
      </c>
    </row>
    <row r="4070" spans="1:5" x14ac:dyDescent="0.25">
      <c r="A4070">
        <v>48000707</v>
      </c>
      <c r="B4070" t="s">
        <v>6084</v>
      </c>
      <c r="C4070" t="s">
        <v>6133</v>
      </c>
      <c r="D4070" t="s">
        <v>6133</v>
      </c>
      <c r="E4070" t="s">
        <v>6084</v>
      </c>
    </row>
    <row r="4071" spans="1:5" x14ac:dyDescent="0.25">
      <c r="A4071">
        <v>48000708</v>
      </c>
      <c r="B4071" t="s">
        <v>6085</v>
      </c>
      <c r="C4071" t="s">
        <v>6134</v>
      </c>
      <c r="D4071" t="s">
        <v>6134</v>
      </c>
      <c r="E4071" t="s">
        <v>6085</v>
      </c>
    </row>
    <row r="4072" spans="1:5" x14ac:dyDescent="0.25">
      <c r="A4072">
        <v>48000709</v>
      </c>
      <c r="B4072" t="s">
        <v>6136</v>
      </c>
      <c r="C4072" t="s">
        <v>6135</v>
      </c>
      <c r="D4072" t="s">
        <v>6135</v>
      </c>
      <c r="E4072" t="s">
        <v>6136</v>
      </c>
    </row>
    <row r="4073" spans="1:5" x14ac:dyDescent="0.25">
      <c r="A4073">
        <v>48000710</v>
      </c>
      <c r="B4073" t="s">
        <v>6090</v>
      </c>
      <c r="C4073" t="s">
        <v>6089</v>
      </c>
      <c r="D4073" t="s">
        <v>6089</v>
      </c>
      <c r="E4073" t="s">
        <v>6090</v>
      </c>
    </row>
    <row r="4074" spans="1:5" x14ac:dyDescent="0.25">
      <c r="A4074">
        <v>48000711</v>
      </c>
      <c r="B4074" t="s">
        <v>6138</v>
      </c>
      <c r="C4074" t="s">
        <v>6137</v>
      </c>
      <c r="D4074" t="s">
        <v>6137</v>
      </c>
      <c r="E4074" t="s">
        <v>6138</v>
      </c>
    </row>
    <row r="4075" spans="1:5" x14ac:dyDescent="0.25">
      <c r="A4075">
        <v>48000712</v>
      </c>
      <c r="B4075" t="s">
        <v>6094</v>
      </c>
      <c r="C4075" t="s">
        <v>6093</v>
      </c>
      <c r="D4075" t="s">
        <v>6093</v>
      </c>
      <c r="E4075" t="s">
        <v>6094</v>
      </c>
    </row>
    <row r="4076" spans="1:5" x14ac:dyDescent="0.25">
      <c r="A4076">
        <v>48000713</v>
      </c>
      <c r="B4076" t="s">
        <v>6140</v>
      </c>
      <c r="C4076" t="s">
        <v>6139</v>
      </c>
      <c r="D4076" t="s">
        <v>6139</v>
      </c>
      <c r="E4076" t="s">
        <v>6140</v>
      </c>
    </row>
    <row r="4077" spans="1:5" x14ac:dyDescent="0.25">
      <c r="A4077">
        <v>48000714</v>
      </c>
      <c r="B4077" t="s">
        <v>6098</v>
      </c>
      <c r="C4077" t="s">
        <v>6097</v>
      </c>
      <c r="D4077" t="s">
        <v>6097</v>
      </c>
      <c r="E4077" t="s">
        <v>6098</v>
      </c>
    </row>
    <row r="4078" spans="1:5" x14ac:dyDescent="0.25">
      <c r="A4078">
        <v>48000715</v>
      </c>
      <c r="B4078" t="s">
        <v>6100</v>
      </c>
      <c r="C4078" t="s">
        <v>6099</v>
      </c>
      <c r="D4078" t="s">
        <v>6099</v>
      </c>
      <c r="E4078" t="s">
        <v>6100</v>
      </c>
    </row>
    <row r="4079" spans="1:5" x14ac:dyDescent="0.25">
      <c r="A4079">
        <v>48000716</v>
      </c>
      <c r="B4079" t="s">
        <v>6102</v>
      </c>
      <c r="C4079" t="s">
        <v>6101</v>
      </c>
      <c r="D4079" t="s">
        <v>6101</v>
      </c>
      <c r="E4079" t="s">
        <v>6102</v>
      </c>
    </row>
    <row r="4080" spans="1:5" x14ac:dyDescent="0.25">
      <c r="A4080">
        <v>48000717</v>
      </c>
      <c r="B4080" t="s">
        <v>6141</v>
      </c>
      <c r="C4080" t="s">
        <v>6103</v>
      </c>
      <c r="D4080" t="s">
        <v>6103</v>
      </c>
      <c r="E4080" t="s">
        <v>6141</v>
      </c>
    </row>
    <row r="4081" spans="1:5" x14ac:dyDescent="0.25">
      <c r="A4081">
        <v>48000718</v>
      </c>
      <c r="B4081" t="s">
        <v>6143</v>
      </c>
      <c r="C4081" t="s">
        <v>6142</v>
      </c>
      <c r="D4081" t="s">
        <v>6142</v>
      </c>
      <c r="E4081" t="s">
        <v>6143</v>
      </c>
    </row>
    <row r="4082" spans="1:5" x14ac:dyDescent="0.25">
      <c r="A4082">
        <v>48000719</v>
      </c>
      <c r="B4082" t="s">
        <v>6107</v>
      </c>
      <c r="C4082" t="s">
        <v>6106</v>
      </c>
      <c r="D4082" t="s">
        <v>6106</v>
      </c>
      <c r="E4082" t="s">
        <v>6107</v>
      </c>
    </row>
    <row r="4083" spans="1:5" x14ac:dyDescent="0.25">
      <c r="A4083">
        <v>48000720</v>
      </c>
      <c r="B4083" t="s">
        <v>6144</v>
      </c>
      <c r="C4083" t="s">
        <v>6108</v>
      </c>
      <c r="D4083" t="s">
        <v>6108</v>
      </c>
      <c r="E4083" t="s">
        <v>6144</v>
      </c>
    </row>
    <row r="4084" spans="1:5" x14ac:dyDescent="0.25">
      <c r="A4084">
        <v>48000721</v>
      </c>
      <c r="B4084" t="s">
        <v>6146</v>
      </c>
      <c r="C4084" t="s">
        <v>6145</v>
      </c>
      <c r="D4084" t="s">
        <v>6145</v>
      </c>
      <c r="E4084" t="s">
        <v>6146</v>
      </c>
    </row>
    <row r="4085" spans="1:5" x14ac:dyDescent="0.25">
      <c r="A4085">
        <v>48000722</v>
      </c>
      <c r="B4085" t="s">
        <v>6113</v>
      </c>
      <c r="C4085" t="s">
        <v>6112</v>
      </c>
      <c r="D4085" t="s">
        <v>6112</v>
      </c>
      <c r="E4085" t="s">
        <v>6113</v>
      </c>
    </row>
    <row r="4086" spans="1:5" x14ac:dyDescent="0.25">
      <c r="A4086">
        <v>48000723</v>
      </c>
      <c r="B4086" t="s">
        <v>6148</v>
      </c>
      <c r="C4086" t="s">
        <v>6147</v>
      </c>
      <c r="D4086" t="s">
        <v>6147</v>
      </c>
      <c r="E4086" t="s">
        <v>6148</v>
      </c>
    </row>
    <row r="4087" spans="1:5" x14ac:dyDescent="0.25">
      <c r="A4087">
        <v>48000724</v>
      </c>
      <c r="B4087" t="s">
        <v>6117</v>
      </c>
      <c r="C4087" t="s">
        <v>6116</v>
      </c>
      <c r="D4087" t="s">
        <v>6116</v>
      </c>
      <c r="E4087" t="s">
        <v>6117</v>
      </c>
    </row>
    <row r="4088" spans="1:5" x14ac:dyDescent="0.25">
      <c r="A4088">
        <v>48000725</v>
      </c>
      <c r="B4088" t="s">
        <v>6119</v>
      </c>
      <c r="C4088" t="s">
        <v>6118</v>
      </c>
      <c r="D4088" t="s">
        <v>6118</v>
      </c>
      <c r="E4088" t="s">
        <v>6119</v>
      </c>
    </row>
    <row r="4089" spans="1:5" x14ac:dyDescent="0.25">
      <c r="A4089">
        <v>48000726</v>
      </c>
      <c r="B4089" t="s">
        <v>6121</v>
      </c>
      <c r="C4089" t="s">
        <v>6120</v>
      </c>
      <c r="D4089" t="s">
        <v>6120</v>
      </c>
      <c r="E4089" t="s">
        <v>6121</v>
      </c>
    </row>
    <row r="4090" spans="1:5" x14ac:dyDescent="0.25">
      <c r="A4090">
        <v>48000727</v>
      </c>
      <c r="B4090" t="s">
        <v>6150</v>
      </c>
      <c r="C4090" t="s">
        <v>6149</v>
      </c>
      <c r="D4090" t="s">
        <v>6149</v>
      </c>
      <c r="E4090" t="s">
        <v>6150</v>
      </c>
    </row>
    <row r="4091" spans="1:5" x14ac:dyDescent="0.25">
      <c r="A4091">
        <v>48000728</v>
      </c>
      <c r="B4091" t="s">
        <v>6124</v>
      </c>
      <c r="C4091" t="s">
        <v>6151</v>
      </c>
      <c r="D4091" t="s">
        <v>6151</v>
      </c>
      <c r="E4091" t="s">
        <v>6124</v>
      </c>
    </row>
    <row r="4092" spans="1:5" x14ac:dyDescent="0.25">
      <c r="A4092">
        <v>48000729</v>
      </c>
      <c r="B4092" t="s">
        <v>6153</v>
      </c>
      <c r="C4092" t="s">
        <v>6152</v>
      </c>
      <c r="D4092" t="s">
        <v>6152</v>
      </c>
      <c r="E4092" t="s">
        <v>6153</v>
      </c>
    </row>
    <row r="4093" spans="1:5" x14ac:dyDescent="0.25">
      <c r="A4093">
        <v>48000730</v>
      </c>
      <c r="B4093" t="s">
        <v>6155</v>
      </c>
      <c r="C4093" t="s">
        <v>6154</v>
      </c>
      <c r="D4093" t="s">
        <v>6154</v>
      </c>
      <c r="E4093" t="s">
        <v>6155</v>
      </c>
    </row>
    <row r="4094" spans="1:5" x14ac:dyDescent="0.25">
      <c r="A4094">
        <v>48000731</v>
      </c>
      <c r="B4094" t="s">
        <v>6156</v>
      </c>
      <c r="C4094" t="s">
        <v>5820</v>
      </c>
      <c r="D4094" t="s">
        <v>5820</v>
      </c>
      <c r="E4094" t="s">
        <v>6156</v>
      </c>
    </row>
    <row r="4095" spans="1:5" x14ac:dyDescent="0.25">
      <c r="A4095">
        <v>48000732</v>
      </c>
      <c r="B4095" t="s">
        <v>6158</v>
      </c>
      <c r="C4095" t="s">
        <v>6157</v>
      </c>
      <c r="D4095" t="s">
        <v>6157</v>
      </c>
      <c r="E4095" t="s">
        <v>6158</v>
      </c>
    </row>
    <row r="4096" spans="1:5" x14ac:dyDescent="0.25">
      <c r="A4096">
        <v>48000733</v>
      </c>
      <c r="B4096" t="s">
        <v>6160</v>
      </c>
      <c r="C4096" t="s">
        <v>6159</v>
      </c>
      <c r="D4096" t="s">
        <v>6159</v>
      </c>
      <c r="E4096" t="s">
        <v>6160</v>
      </c>
    </row>
    <row r="4097" spans="1:5" x14ac:dyDescent="0.25">
      <c r="A4097">
        <v>48000734</v>
      </c>
      <c r="B4097" t="s">
        <v>6162</v>
      </c>
      <c r="C4097" t="s">
        <v>6161</v>
      </c>
      <c r="D4097" t="s">
        <v>6161</v>
      </c>
      <c r="E4097" t="s">
        <v>6162</v>
      </c>
    </row>
    <row r="4098" spans="1:5" x14ac:dyDescent="0.25">
      <c r="A4098">
        <v>48000735</v>
      </c>
      <c r="B4098" t="s">
        <v>6164</v>
      </c>
      <c r="C4098" t="s">
        <v>6163</v>
      </c>
      <c r="D4098" t="s">
        <v>6163</v>
      </c>
      <c r="E4098" t="s">
        <v>6164</v>
      </c>
    </row>
    <row r="4099" spans="1:5" x14ac:dyDescent="0.25">
      <c r="A4099">
        <v>48000736</v>
      </c>
      <c r="B4099" t="s">
        <v>6166</v>
      </c>
      <c r="C4099" t="s">
        <v>6165</v>
      </c>
      <c r="D4099" t="s">
        <v>6165</v>
      </c>
      <c r="E4099" t="s">
        <v>6166</v>
      </c>
    </row>
    <row r="4100" spans="1:5" x14ac:dyDescent="0.25">
      <c r="A4100">
        <v>48000737</v>
      </c>
      <c r="B4100" t="s">
        <v>6168</v>
      </c>
      <c r="C4100" t="s">
        <v>6167</v>
      </c>
      <c r="D4100" t="s">
        <v>6167</v>
      </c>
      <c r="E4100" t="s">
        <v>6168</v>
      </c>
    </row>
    <row r="4101" spans="1:5" x14ac:dyDescent="0.25">
      <c r="A4101">
        <v>48000738</v>
      </c>
      <c r="B4101" t="s">
        <v>6170</v>
      </c>
      <c r="C4101" t="s">
        <v>6169</v>
      </c>
      <c r="D4101" t="s">
        <v>6169</v>
      </c>
      <c r="E4101" t="s">
        <v>6170</v>
      </c>
    </row>
    <row r="4102" spans="1:5" x14ac:dyDescent="0.25">
      <c r="A4102">
        <v>48000739</v>
      </c>
      <c r="B4102" t="s">
        <v>6172</v>
      </c>
      <c r="C4102" t="s">
        <v>6171</v>
      </c>
      <c r="D4102" t="s">
        <v>6171</v>
      </c>
      <c r="E4102" t="s">
        <v>6172</v>
      </c>
    </row>
    <row r="4103" spans="1:5" x14ac:dyDescent="0.25">
      <c r="A4103">
        <v>48000740</v>
      </c>
      <c r="B4103" t="s">
        <v>6174</v>
      </c>
      <c r="C4103" t="s">
        <v>6173</v>
      </c>
      <c r="D4103" t="s">
        <v>6173</v>
      </c>
      <c r="E4103" t="s">
        <v>6174</v>
      </c>
    </row>
    <row r="4104" spans="1:5" x14ac:dyDescent="0.25">
      <c r="A4104">
        <v>48000741</v>
      </c>
      <c r="B4104" t="s">
        <v>6176</v>
      </c>
      <c r="C4104" t="s">
        <v>6175</v>
      </c>
      <c r="D4104" t="s">
        <v>6175</v>
      </c>
      <c r="E4104" t="s">
        <v>6176</v>
      </c>
    </row>
    <row r="4105" spans="1:5" x14ac:dyDescent="0.25">
      <c r="A4105">
        <v>48000742</v>
      </c>
      <c r="B4105" t="s">
        <v>6178</v>
      </c>
      <c r="C4105" t="s">
        <v>6177</v>
      </c>
      <c r="D4105" t="s">
        <v>6177</v>
      </c>
      <c r="E4105" t="s">
        <v>6178</v>
      </c>
    </row>
    <row r="4106" spans="1:5" x14ac:dyDescent="0.25">
      <c r="A4106">
        <v>48000743</v>
      </c>
      <c r="B4106" t="s">
        <v>6180</v>
      </c>
      <c r="C4106" t="s">
        <v>6179</v>
      </c>
      <c r="D4106" t="s">
        <v>6179</v>
      </c>
      <c r="E4106" t="s">
        <v>6180</v>
      </c>
    </row>
    <row r="4107" spans="1:5" x14ac:dyDescent="0.25">
      <c r="A4107">
        <v>48000744</v>
      </c>
      <c r="B4107" t="s">
        <v>6182</v>
      </c>
      <c r="C4107" t="s">
        <v>6181</v>
      </c>
      <c r="D4107" t="s">
        <v>6181</v>
      </c>
      <c r="E4107" t="s">
        <v>6182</v>
      </c>
    </row>
    <row r="4108" spans="1:5" x14ac:dyDescent="0.25">
      <c r="A4108">
        <v>48000745</v>
      </c>
      <c r="B4108" t="s">
        <v>6183</v>
      </c>
      <c r="C4108" t="s">
        <v>5820</v>
      </c>
      <c r="D4108" t="s">
        <v>5820</v>
      </c>
      <c r="E4108" t="s">
        <v>6183</v>
      </c>
    </row>
    <row r="4109" spans="1:5" x14ac:dyDescent="0.25">
      <c r="A4109">
        <v>48000746</v>
      </c>
      <c r="B4109" t="s">
        <v>6185</v>
      </c>
      <c r="C4109" t="s">
        <v>6184</v>
      </c>
      <c r="D4109" t="s">
        <v>6184</v>
      </c>
      <c r="E4109" t="s">
        <v>6185</v>
      </c>
    </row>
    <row r="4110" spans="1:5" x14ac:dyDescent="0.25">
      <c r="A4110">
        <v>48000747</v>
      </c>
      <c r="B4110" t="s">
        <v>6187</v>
      </c>
      <c r="C4110" t="s">
        <v>6186</v>
      </c>
      <c r="D4110" t="s">
        <v>6186</v>
      </c>
      <c r="E4110" t="s">
        <v>6187</v>
      </c>
    </row>
    <row r="4111" spans="1:5" x14ac:dyDescent="0.25">
      <c r="A4111">
        <v>48000748</v>
      </c>
      <c r="B4111" t="s">
        <v>6189</v>
      </c>
      <c r="C4111" t="s">
        <v>6188</v>
      </c>
      <c r="D4111" t="s">
        <v>6188</v>
      </c>
      <c r="E4111" t="s">
        <v>6189</v>
      </c>
    </row>
    <row r="4112" spans="1:5" x14ac:dyDescent="0.25">
      <c r="A4112">
        <v>48000749</v>
      </c>
      <c r="B4112" t="s">
        <v>6191</v>
      </c>
      <c r="C4112" t="s">
        <v>6190</v>
      </c>
      <c r="D4112" t="s">
        <v>6190</v>
      </c>
      <c r="E4112" t="s">
        <v>6191</v>
      </c>
    </row>
    <row r="4113" spans="1:5" x14ac:dyDescent="0.25">
      <c r="A4113">
        <v>48000750</v>
      </c>
      <c r="B4113" t="s">
        <v>6193</v>
      </c>
      <c r="C4113" t="s">
        <v>6192</v>
      </c>
      <c r="D4113" t="s">
        <v>6192</v>
      </c>
      <c r="E4113" t="s">
        <v>6193</v>
      </c>
    </row>
    <row r="4114" spans="1:5" x14ac:dyDescent="0.25">
      <c r="A4114">
        <v>48000751</v>
      </c>
      <c r="B4114" t="s">
        <v>6195</v>
      </c>
      <c r="C4114" t="s">
        <v>6194</v>
      </c>
      <c r="D4114" t="s">
        <v>6194</v>
      </c>
      <c r="E4114" t="s">
        <v>6195</v>
      </c>
    </row>
    <row r="4115" spans="1:5" x14ac:dyDescent="0.25">
      <c r="A4115">
        <v>48000752</v>
      </c>
      <c r="B4115" t="s">
        <v>6197</v>
      </c>
      <c r="C4115" t="s">
        <v>6196</v>
      </c>
      <c r="D4115" t="s">
        <v>6196</v>
      </c>
      <c r="E4115" t="s">
        <v>6197</v>
      </c>
    </row>
    <row r="4116" spans="1:5" x14ac:dyDescent="0.25">
      <c r="A4116">
        <v>48000753</v>
      </c>
      <c r="B4116" t="s">
        <v>6199</v>
      </c>
      <c r="C4116" t="s">
        <v>6198</v>
      </c>
      <c r="D4116" t="s">
        <v>6198</v>
      </c>
      <c r="E4116" t="s">
        <v>6199</v>
      </c>
    </row>
    <row r="4117" spans="1:5" x14ac:dyDescent="0.25">
      <c r="A4117">
        <v>48000754</v>
      </c>
      <c r="B4117" t="s">
        <v>6201</v>
      </c>
      <c r="C4117" t="s">
        <v>6200</v>
      </c>
      <c r="D4117" t="s">
        <v>6200</v>
      </c>
      <c r="E4117" t="s">
        <v>6201</v>
      </c>
    </row>
    <row r="4118" spans="1:5" x14ac:dyDescent="0.25">
      <c r="A4118">
        <v>48000755</v>
      </c>
      <c r="B4118" t="s">
        <v>6203</v>
      </c>
      <c r="C4118" t="s">
        <v>6202</v>
      </c>
      <c r="D4118" t="s">
        <v>6202</v>
      </c>
      <c r="E4118" t="s">
        <v>6203</v>
      </c>
    </row>
    <row r="4119" spans="1:5" x14ac:dyDescent="0.25">
      <c r="A4119">
        <v>48000756</v>
      </c>
      <c r="B4119" t="s">
        <v>6205</v>
      </c>
      <c r="C4119" t="s">
        <v>6204</v>
      </c>
      <c r="D4119" t="s">
        <v>6204</v>
      </c>
      <c r="E4119" t="s">
        <v>6205</v>
      </c>
    </row>
    <row r="4120" spans="1:5" x14ac:dyDescent="0.25">
      <c r="A4120">
        <v>48000757</v>
      </c>
      <c r="B4120" t="s">
        <v>6207</v>
      </c>
      <c r="C4120" t="s">
        <v>6206</v>
      </c>
      <c r="D4120" t="s">
        <v>6206</v>
      </c>
      <c r="E4120" t="s">
        <v>6207</v>
      </c>
    </row>
    <row r="4121" spans="1:5" x14ac:dyDescent="0.25">
      <c r="A4121">
        <v>48000758</v>
      </c>
      <c r="B4121" t="s">
        <v>6209</v>
      </c>
      <c r="C4121" t="s">
        <v>6208</v>
      </c>
      <c r="D4121" t="s">
        <v>6208</v>
      </c>
      <c r="E4121" t="s">
        <v>6209</v>
      </c>
    </row>
    <row r="4122" spans="1:5" x14ac:dyDescent="0.25">
      <c r="A4122">
        <v>48000759</v>
      </c>
      <c r="B4122" t="s">
        <v>6210</v>
      </c>
      <c r="C4122" t="s">
        <v>6152</v>
      </c>
      <c r="D4122" t="s">
        <v>6152</v>
      </c>
      <c r="E4122" t="s">
        <v>6210</v>
      </c>
    </row>
    <row r="4123" spans="1:5" x14ac:dyDescent="0.25">
      <c r="A4123">
        <v>48000760</v>
      </c>
      <c r="B4123" t="s">
        <v>6211</v>
      </c>
      <c r="C4123" t="s">
        <v>6154</v>
      </c>
      <c r="D4123" t="s">
        <v>6154</v>
      </c>
      <c r="E4123" t="s">
        <v>6211</v>
      </c>
    </row>
    <row r="4124" spans="1:5" x14ac:dyDescent="0.25">
      <c r="A4124">
        <v>48000761</v>
      </c>
      <c r="B4124" t="s">
        <v>6213</v>
      </c>
      <c r="C4124" t="s">
        <v>6212</v>
      </c>
      <c r="D4124" t="s">
        <v>6212</v>
      </c>
      <c r="E4124" t="s">
        <v>6213</v>
      </c>
    </row>
    <row r="4125" spans="1:5" x14ac:dyDescent="0.25">
      <c r="A4125">
        <v>48000762</v>
      </c>
      <c r="B4125" t="s">
        <v>6158</v>
      </c>
      <c r="C4125" t="s">
        <v>6157</v>
      </c>
      <c r="D4125" t="s">
        <v>6157</v>
      </c>
      <c r="E4125" t="s">
        <v>6158</v>
      </c>
    </row>
    <row r="4126" spans="1:5" x14ac:dyDescent="0.25">
      <c r="A4126">
        <v>48000763</v>
      </c>
      <c r="B4126" t="s">
        <v>6160</v>
      </c>
      <c r="C4126" t="s">
        <v>6159</v>
      </c>
      <c r="D4126" t="s">
        <v>6159</v>
      </c>
      <c r="E4126" t="s">
        <v>6160</v>
      </c>
    </row>
    <row r="4127" spans="1:5" x14ac:dyDescent="0.25">
      <c r="A4127">
        <v>48000764</v>
      </c>
      <c r="B4127" t="s">
        <v>6162</v>
      </c>
      <c r="C4127" t="s">
        <v>6161</v>
      </c>
      <c r="D4127" t="s">
        <v>6161</v>
      </c>
      <c r="E4127" t="s">
        <v>6162</v>
      </c>
    </row>
    <row r="4128" spans="1:5" x14ac:dyDescent="0.25">
      <c r="A4128">
        <v>48000765</v>
      </c>
      <c r="B4128" t="s">
        <v>6214</v>
      </c>
      <c r="C4128" t="s">
        <v>6163</v>
      </c>
      <c r="D4128" t="s">
        <v>6163</v>
      </c>
      <c r="E4128" t="s">
        <v>6214</v>
      </c>
    </row>
    <row r="4129" spans="1:5" x14ac:dyDescent="0.25">
      <c r="A4129">
        <v>48000766</v>
      </c>
      <c r="B4129" t="s">
        <v>6166</v>
      </c>
      <c r="C4129" t="s">
        <v>6165</v>
      </c>
      <c r="D4129" t="s">
        <v>6165</v>
      </c>
      <c r="E4129" t="s">
        <v>6166</v>
      </c>
    </row>
    <row r="4130" spans="1:5" x14ac:dyDescent="0.25">
      <c r="A4130">
        <v>48000767</v>
      </c>
      <c r="B4130" t="s">
        <v>6216</v>
      </c>
      <c r="C4130" t="s">
        <v>6215</v>
      </c>
      <c r="D4130" t="s">
        <v>6215</v>
      </c>
      <c r="E4130" t="s">
        <v>6216</v>
      </c>
    </row>
    <row r="4131" spans="1:5" x14ac:dyDescent="0.25">
      <c r="A4131">
        <v>48000768</v>
      </c>
      <c r="B4131" t="s">
        <v>6170</v>
      </c>
      <c r="C4131" t="s">
        <v>6169</v>
      </c>
      <c r="D4131" t="s">
        <v>6169</v>
      </c>
      <c r="E4131" t="s">
        <v>6170</v>
      </c>
    </row>
    <row r="4132" spans="1:5" x14ac:dyDescent="0.25">
      <c r="A4132">
        <v>48000769</v>
      </c>
      <c r="B4132" t="s">
        <v>6172</v>
      </c>
      <c r="C4132" t="s">
        <v>6171</v>
      </c>
      <c r="D4132" t="s">
        <v>6171</v>
      </c>
      <c r="E4132" t="s">
        <v>6172</v>
      </c>
    </row>
    <row r="4133" spans="1:5" x14ac:dyDescent="0.25">
      <c r="A4133">
        <v>48000770</v>
      </c>
      <c r="B4133" t="s">
        <v>6174</v>
      </c>
      <c r="C4133" t="s">
        <v>6173</v>
      </c>
      <c r="D4133" t="s">
        <v>6173</v>
      </c>
      <c r="E4133" t="s">
        <v>6174</v>
      </c>
    </row>
    <row r="4134" spans="1:5" x14ac:dyDescent="0.25">
      <c r="A4134">
        <v>48000771</v>
      </c>
      <c r="B4134" t="s">
        <v>6217</v>
      </c>
      <c r="C4134" t="s">
        <v>6175</v>
      </c>
      <c r="D4134" t="s">
        <v>6175</v>
      </c>
      <c r="E4134" t="s">
        <v>6217</v>
      </c>
    </row>
    <row r="4135" spans="1:5" x14ac:dyDescent="0.25">
      <c r="A4135">
        <v>48000772</v>
      </c>
      <c r="B4135" t="s">
        <v>6218</v>
      </c>
      <c r="C4135" t="s">
        <v>6177</v>
      </c>
      <c r="D4135" t="s">
        <v>6177</v>
      </c>
      <c r="E4135" t="s">
        <v>6218</v>
      </c>
    </row>
    <row r="4136" spans="1:5" x14ac:dyDescent="0.25">
      <c r="A4136">
        <v>48000773</v>
      </c>
      <c r="B4136" t="s">
        <v>6180</v>
      </c>
      <c r="C4136" t="s">
        <v>6179</v>
      </c>
      <c r="D4136" t="s">
        <v>6179</v>
      </c>
      <c r="E4136" t="s">
        <v>6180</v>
      </c>
    </row>
    <row r="4137" spans="1:5" x14ac:dyDescent="0.25">
      <c r="A4137">
        <v>48000774</v>
      </c>
      <c r="B4137" t="s">
        <v>6219</v>
      </c>
      <c r="C4137" t="s">
        <v>6181</v>
      </c>
      <c r="D4137" t="s">
        <v>6181</v>
      </c>
      <c r="E4137" t="s">
        <v>6219</v>
      </c>
    </row>
    <row r="4138" spans="1:5" x14ac:dyDescent="0.25">
      <c r="A4138">
        <v>48000775</v>
      </c>
      <c r="B4138" t="s">
        <v>6221</v>
      </c>
      <c r="C4138" t="s">
        <v>6220</v>
      </c>
      <c r="D4138" t="s">
        <v>6220</v>
      </c>
      <c r="E4138" t="s">
        <v>6221</v>
      </c>
    </row>
    <row r="4139" spans="1:5" x14ac:dyDescent="0.25">
      <c r="A4139">
        <v>48000776</v>
      </c>
      <c r="B4139" t="s">
        <v>6185</v>
      </c>
      <c r="C4139" t="s">
        <v>6184</v>
      </c>
      <c r="D4139" t="s">
        <v>6184</v>
      </c>
      <c r="E4139" t="s">
        <v>6185</v>
      </c>
    </row>
    <row r="4140" spans="1:5" x14ac:dyDescent="0.25">
      <c r="A4140">
        <v>48000777</v>
      </c>
      <c r="B4140" t="s">
        <v>6222</v>
      </c>
      <c r="C4140" t="s">
        <v>6186</v>
      </c>
      <c r="D4140" t="s">
        <v>6186</v>
      </c>
      <c r="E4140" t="s">
        <v>6222</v>
      </c>
    </row>
    <row r="4141" spans="1:5" x14ac:dyDescent="0.25">
      <c r="A4141">
        <v>48000778</v>
      </c>
      <c r="B4141" t="s">
        <v>6224</v>
      </c>
      <c r="C4141" t="s">
        <v>6223</v>
      </c>
      <c r="D4141" t="s">
        <v>6223</v>
      </c>
      <c r="E4141" t="s">
        <v>6224</v>
      </c>
    </row>
    <row r="4142" spans="1:5" x14ac:dyDescent="0.25">
      <c r="A4142">
        <v>48000779</v>
      </c>
      <c r="B4142" t="s">
        <v>6191</v>
      </c>
      <c r="C4142" t="s">
        <v>6190</v>
      </c>
      <c r="D4142" t="s">
        <v>6190</v>
      </c>
      <c r="E4142" t="s">
        <v>6191</v>
      </c>
    </row>
    <row r="4143" spans="1:5" x14ac:dyDescent="0.25">
      <c r="A4143">
        <v>48000780</v>
      </c>
      <c r="B4143" t="s">
        <v>6226</v>
      </c>
      <c r="C4143" t="s">
        <v>6225</v>
      </c>
      <c r="D4143" t="s">
        <v>6225</v>
      </c>
      <c r="E4143" t="s">
        <v>6226</v>
      </c>
    </row>
    <row r="4144" spans="1:5" x14ac:dyDescent="0.25">
      <c r="A4144">
        <v>48000781</v>
      </c>
      <c r="B4144" t="s">
        <v>6195</v>
      </c>
      <c r="C4144" t="s">
        <v>6194</v>
      </c>
      <c r="D4144" t="s">
        <v>6194</v>
      </c>
      <c r="E4144" t="s">
        <v>6195</v>
      </c>
    </row>
    <row r="4145" spans="1:5" x14ac:dyDescent="0.25">
      <c r="A4145">
        <v>48000782</v>
      </c>
      <c r="B4145" t="s">
        <v>6197</v>
      </c>
      <c r="C4145" t="s">
        <v>6196</v>
      </c>
      <c r="D4145" t="s">
        <v>6196</v>
      </c>
      <c r="E4145" t="s">
        <v>6197</v>
      </c>
    </row>
    <row r="4146" spans="1:5" x14ac:dyDescent="0.25">
      <c r="A4146">
        <v>48000783</v>
      </c>
      <c r="B4146" t="s">
        <v>6228</v>
      </c>
      <c r="C4146" t="s">
        <v>6227</v>
      </c>
      <c r="D4146" t="s">
        <v>6227</v>
      </c>
      <c r="E4146" t="s">
        <v>6228</v>
      </c>
    </row>
    <row r="4147" spans="1:5" x14ac:dyDescent="0.25">
      <c r="A4147">
        <v>48000784</v>
      </c>
      <c r="B4147" t="s">
        <v>6201</v>
      </c>
      <c r="C4147" t="s">
        <v>6200</v>
      </c>
      <c r="D4147" t="s">
        <v>6200</v>
      </c>
      <c r="E4147" t="s">
        <v>6201</v>
      </c>
    </row>
    <row r="4148" spans="1:5" x14ac:dyDescent="0.25">
      <c r="A4148">
        <v>48000785</v>
      </c>
      <c r="B4148" t="s">
        <v>6203</v>
      </c>
      <c r="C4148" t="s">
        <v>6202</v>
      </c>
      <c r="D4148" t="s">
        <v>6202</v>
      </c>
      <c r="E4148" t="s">
        <v>6203</v>
      </c>
    </row>
    <row r="4149" spans="1:5" x14ac:dyDescent="0.25">
      <c r="A4149">
        <v>48000786</v>
      </c>
      <c r="B4149" t="s">
        <v>6229</v>
      </c>
      <c r="C4149" t="s">
        <v>6204</v>
      </c>
      <c r="D4149" t="s">
        <v>6204</v>
      </c>
      <c r="E4149" t="s">
        <v>6229</v>
      </c>
    </row>
    <row r="4150" spans="1:5" x14ac:dyDescent="0.25">
      <c r="A4150">
        <v>48000787</v>
      </c>
      <c r="B4150" t="s">
        <v>6207</v>
      </c>
      <c r="C4150" t="s">
        <v>6206</v>
      </c>
      <c r="D4150" t="s">
        <v>6206</v>
      </c>
      <c r="E4150" t="s">
        <v>6207</v>
      </c>
    </row>
    <row r="4151" spans="1:5" x14ac:dyDescent="0.25">
      <c r="A4151">
        <v>48000788</v>
      </c>
      <c r="B4151" t="s">
        <v>6209</v>
      </c>
      <c r="C4151" t="s">
        <v>6208</v>
      </c>
      <c r="D4151" t="s">
        <v>6208</v>
      </c>
      <c r="E4151" t="s">
        <v>6209</v>
      </c>
    </row>
    <row r="4152" spans="1:5" x14ac:dyDescent="0.25">
      <c r="A4152">
        <v>48000789</v>
      </c>
      <c r="B4152" t="s">
        <v>6231</v>
      </c>
      <c r="C4152" t="s">
        <v>6230</v>
      </c>
      <c r="D4152" t="s">
        <v>6230</v>
      </c>
      <c r="E4152" t="s">
        <v>6231</v>
      </c>
    </row>
    <row r="4153" spans="1:5" x14ac:dyDescent="0.25">
      <c r="A4153">
        <v>48000790</v>
      </c>
      <c r="B4153" t="s">
        <v>6233</v>
      </c>
      <c r="C4153" t="s">
        <v>6232</v>
      </c>
      <c r="D4153" t="s">
        <v>6232</v>
      </c>
      <c r="E4153" t="s">
        <v>6233</v>
      </c>
    </row>
    <row r="4154" spans="1:5" x14ac:dyDescent="0.25">
      <c r="A4154">
        <v>48000791</v>
      </c>
      <c r="B4154" t="s">
        <v>6235</v>
      </c>
      <c r="C4154" t="s">
        <v>6234</v>
      </c>
      <c r="D4154" t="s">
        <v>6234</v>
      </c>
      <c r="E4154" t="s">
        <v>6235</v>
      </c>
    </row>
    <row r="4155" spans="1:5" x14ac:dyDescent="0.25">
      <c r="A4155">
        <v>48000792</v>
      </c>
      <c r="B4155" t="s">
        <v>6237</v>
      </c>
      <c r="C4155" t="s">
        <v>6236</v>
      </c>
      <c r="D4155" t="s">
        <v>6236</v>
      </c>
      <c r="E4155" t="s">
        <v>6237</v>
      </c>
    </row>
    <row r="4156" spans="1:5" x14ac:dyDescent="0.25">
      <c r="A4156">
        <v>48000793</v>
      </c>
      <c r="B4156" t="s">
        <v>6239</v>
      </c>
      <c r="C4156" t="s">
        <v>6238</v>
      </c>
      <c r="D4156" t="s">
        <v>6238</v>
      </c>
      <c r="E4156" t="s">
        <v>6239</v>
      </c>
    </row>
    <row r="4157" spans="1:5" x14ac:dyDescent="0.25">
      <c r="A4157">
        <v>48000794</v>
      </c>
      <c r="B4157" t="s">
        <v>6241</v>
      </c>
      <c r="C4157" t="s">
        <v>6240</v>
      </c>
      <c r="D4157" t="s">
        <v>6240</v>
      </c>
      <c r="E4157" t="s">
        <v>6241</v>
      </c>
    </row>
    <row r="4158" spans="1:5" x14ac:dyDescent="0.25">
      <c r="A4158">
        <v>48000795</v>
      </c>
      <c r="B4158" t="s">
        <v>6243</v>
      </c>
      <c r="C4158" t="s">
        <v>6242</v>
      </c>
      <c r="D4158" t="s">
        <v>6242</v>
      </c>
      <c r="E4158" t="s">
        <v>6243</v>
      </c>
    </row>
    <row r="4159" spans="1:5" x14ac:dyDescent="0.25">
      <c r="A4159">
        <v>48000796</v>
      </c>
      <c r="B4159" t="s">
        <v>6245</v>
      </c>
      <c r="C4159" t="s">
        <v>6244</v>
      </c>
      <c r="D4159" t="s">
        <v>6244</v>
      </c>
      <c r="E4159" t="s">
        <v>6245</v>
      </c>
    </row>
    <row r="4160" spans="1:5" x14ac:dyDescent="0.25">
      <c r="A4160">
        <v>48000797</v>
      </c>
      <c r="B4160" t="s">
        <v>6247</v>
      </c>
      <c r="C4160" t="s">
        <v>6246</v>
      </c>
      <c r="D4160" t="s">
        <v>6246</v>
      </c>
      <c r="E4160" t="s">
        <v>6247</v>
      </c>
    </row>
    <row r="4161" spans="1:5" x14ac:dyDescent="0.25">
      <c r="A4161">
        <v>48000798</v>
      </c>
      <c r="B4161" t="s">
        <v>6248</v>
      </c>
      <c r="C4161" t="s">
        <v>5820</v>
      </c>
      <c r="D4161" t="s">
        <v>5820</v>
      </c>
      <c r="E4161" t="s">
        <v>6248</v>
      </c>
    </row>
    <row r="4162" spans="1:5" x14ac:dyDescent="0.25">
      <c r="A4162">
        <v>48000799</v>
      </c>
      <c r="B4162" t="s">
        <v>6250</v>
      </c>
      <c r="C4162" t="s">
        <v>6249</v>
      </c>
      <c r="D4162" t="s">
        <v>6249</v>
      </c>
      <c r="E4162" t="s">
        <v>6250</v>
      </c>
    </row>
    <row r="4163" spans="1:5" x14ac:dyDescent="0.25">
      <c r="A4163">
        <v>48000800</v>
      </c>
      <c r="B4163" t="s">
        <v>6252</v>
      </c>
      <c r="C4163" t="s">
        <v>6251</v>
      </c>
      <c r="D4163" t="s">
        <v>6251</v>
      </c>
      <c r="E4163" t="s">
        <v>6252</v>
      </c>
    </row>
    <row r="4164" spans="1:5" x14ac:dyDescent="0.25">
      <c r="A4164">
        <v>48000801</v>
      </c>
      <c r="B4164" t="s">
        <v>6254</v>
      </c>
      <c r="C4164" t="s">
        <v>6253</v>
      </c>
      <c r="D4164" t="s">
        <v>6253</v>
      </c>
      <c r="E4164" t="s">
        <v>6254</v>
      </c>
    </row>
    <row r="4165" spans="1:5" x14ac:dyDescent="0.25">
      <c r="A4165">
        <v>48000802</v>
      </c>
      <c r="B4165" t="s">
        <v>6256</v>
      </c>
      <c r="C4165" t="s">
        <v>6255</v>
      </c>
      <c r="D4165" t="s">
        <v>6255</v>
      </c>
      <c r="E4165" t="s">
        <v>6256</v>
      </c>
    </row>
    <row r="4166" spans="1:5" x14ac:dyDescent="0.25">
      <c r="A4166">
        <v>48000803</v>
      </c>
      <c r="B4166" t="s">
        <v>6258</v>
      </c>
      <c r="C4166" t="s">
        <v>6257</v>
      </c>
      <c r="D4166" t="s">
        <v>6257</v>
      </c>
      <c r="E4166" t="s">
        <v>6258</v>
      </c>
    </row>
    <row r="4167" spans="1:5" x14ac:dyDescent="0.25">
      <c r="A4167">
        <v>48000804</v>
      </c>
      <c r="B4167" t="s">
        <v>6260</v>
      </c>
      <c r="C4167" t="s">
        <v>6259</v>
      </c>
      <c r="D4167" t="s">
        <v>6259</v>
      </c>
      <c r="E4167" t="s">
        <v>6260</v>
      </c>
    </row>
    <row r="4168" spans="1:5" x14ac:dyDescent="0.25">
      <c r="A4168">
        <v>48000805</v>
      </c>
      <c r="B4168" t="s">
        <v>6262</v>
      </c>
      <c r="C4168" t="s">
        <v>6261</v>
      </c>
      <c r="D4168" t="s">
        <v>6261</v>
      </c>
      <c r="E4168" t="s">
        <v>6262</v>
      </c>
    </row>
    <row r="4169" spans="1:5" x14ac:dyDescent="0.25">
      <c r="A4169">
        <v>48000806</v>
      </c>
      <c r="B4169" t="s">
        <v>6264</v>
      </c>
      <c r="C4169" t="s">
        <v>6263</v>
      </c>
      <c r="D4169" t="s">
        <v>6263</v>
      </c>
      <c r="E4169" t="s">
        <v>6264</v>
      </c>
    </row>
    <row r="4170" spans="1:5" x14ac:dyDescent="0.25">
      <c r="A4170">
        <v>48000807</v>
      </c>
      <c r="B4170" t="s">
        <v>6266</v>
      </c>
      <c r="C4170" t="s">
        <v>6265</v>
      </c>
      <c r="D4170" t="s">
        <v>6265</v>
      </c>
      <c r="E4170" t="s">
        <v>6266</v>
      </c>
    </row>
    <row r="4171" spans="1:5" x14ac:dyDescent="0.25">
      <c r="A4171">
        <v>48000808</v>
      </c>
      <c r="B4171" t="s">
        <v>6268</v>
      </c>
      <c r="C4171" t="s">
        <v>6267</v>
      </c>
      <c r="D4171" t="s">
        <v>6267</v>
      </c>
      <c r="E4171" t="s">
        <v>6268</v>
      </c>
    </row>
    <row r="4172" spans="1:5" x14ac:dyDescent="0.25">
      <c r="A4172">
        <v>48000809</v>
      </c>
      <c r="B4172" t="s">
        <v>6270</v>
      </c>
      <c r="C4172" t="s">
        <v>6269</v>
      </c>
      <c r="D4172" t="s">
        <v>6269</v>
      </c>
      <c r="E4172" t="s">
        <v>6270</v>
      </c>
    </row>
    <row r="4173" spans="1:5" x14ac:dyDescent="0.25">
      <c r="A4173">
        <v>48000810</v>
      </c>
      <c r="B4173" t="s">
        <v>6272</v>
      </c>
      <c r="C4173" t="s">
        <v>6271</v>
      </c>
      <c r="D4173" t="s">
        <v>6271</v>
      </c>
      <c r="E4173" t="s">
        <v>6272</v>
      </c>
    </row>
    <row r="4174" spans="1:5" x14ac:dyDescent="0.25">
      <c r="A4174">
        <v>48000811</v>
      </c>
      <c r="B4174" t="s">
        <v>6274</v>
      </c>
      <c r="C4174" t="s">
        <v>6273</v>
      </c>
      <c r="D4174" t="s">
        <v>6273</v>
      </c>
      <c r="E4174" t="s">
        <v>6274</v>
      </c>
    </row>
    <row r="4175" spans="1:5" x14ac:dyDescent="0.25">
      <c r="A4175">
        <v>48000812</v>
      </c>
      <c r="B4175" t="s">
        <v>6276</v>
      </c>
      <c r="C4175" t="s">
        <v>6275</v>
      </c>
      <c r="D4175" t="s">
        <v>6275</v>
      </c>
      <c r="E4175" t="s">
        <v>6276</v>
      </c>
    </row>
    <row r="4176" spans="1:5" x14ac:dyDescent="0.25">
      <c r="A4176">
        <v>48000813</v>
      </c>
      <c r="B4176" t="s">
        <v>6278</v>
      </c>
      <c r="C4176" t="s">
        <v>6277</v>
      </c>
      <c r="D4176" t="s">
        <v>6277</v>
      </c>
      <c r="E4176" t="s">
        <v>6278</v>
      </c>
    </row>
    <row r="4177" spans="1:5" x14ac:dyDescent="0.25">
      <c r="A4177">
        <v>48000814</v>
      </c>
      <c r="B4177" t="s">
        <v>6280</v>
      </c>
      <c r="C4177" t="s">
        <v>6279</v>
      </c>
      <c r="D4177" t="s">
        <v>6279</v>
      </c>
      <c r="E4177" t="s">
        <v>6280</v>
      </c>
    </row>
    <row r="4178" spans="1:5" x14ac:dyDescent="0.25">
      <c r="A4178">
        <v>48000815</v>
      </c>
      <c r="B4178" t="s">
        <v>6282</v>
      </c>
      <c r="C4178" t="s">
        <v>6281</v>
      </c>
      <c r="D4178" t="s">
        <v>6281</v>
      </c>
      <c r="E4178" t="s">
        <v>6282</v>
      </c>
    </row>
    <row r="4179" spans="1:5" x14ac:dyDescent="0.25">
      <c r="A4179">
        <v>48000816</v>
      </c>
      <c r="B4179" t="s">
        <v>6284</v>
      </c>
      <c r="C4179" t="s">
        <v>6283</v>
      </c>
      <c r="D4179" t="s">
        <v>6283</v>
      </c>
      <c r="E4179" t="s">
        <v>6284</v>
      </c>
    </row>
    <row r="4180" spans="1:5" x14ac:dyDescent="0.25">
      <c r="A4180">
        <v>48000817</v>
      </c>
      <c r="B4180" t="s">
        <v>6286</v>
      </c>
      <c r="C4180" t="s">
        <v>6285</v>
      </c>
      <c r="D4180" t="s">
        <v>6285</v>
      </c>
      <c r="E4180" t="s">
        <v>6286</v>
      </c>
    </row>
    <row r="4181" spans="1:5" x14ac:dyDescent="0.25">
      <c r="A4181">
        <v>48000818</v>
      </c>
      <c r="B4181" t="s">
        <v>6231</v>
      </c>
      <c r="C4181" t="s">
        <v>6287</v>
      </c>
      <c r="D4181" t="s">
        <v>6287</v>
      </c>
      <c r="E4181" t="s">
        <v>6231</v>
      </c>
    </row>
    <row r="4182" spans="1:5" x14ac:dyDescent="0.25">
      <c r="A4182">
        <v>48000819</v>
      </c>
      <c r="B4182" t="s">
        <v>6289</v>
      </c>
      <c r="C4182" t="s">
        <v>6288</v>
      </c>
      <c r="D4182" t="s">
        <v>6288</v>
      </c>
      <c r="E4182" t="s">
        <v>6289</v>
      </c>
    </row>
    <row r="4183" spans="1:5" x14ac:dyDescent="0.25">
      <c r="A4183">
        <v>48000820</v>
      </c>
      <c r="B4183" t="s">
        <v>6291</v>
      </c>
      <c r="C4183" t="s">
        <v>6290</v>
      </c>
      <c r="D4183" t="s">
        <v>6290</v>
      </c>
      <c r="E4183" t="s">
        <v>6291</v>
      </c>
    </row>
    <row r="4184" spans="1:5" x14ac:dyDescent="0.25">
      <c r="A4184">
        <v>48000821</v>
      </c>
      <c r="B4184" t="s">
        <v>6237</v>
      </c>
      <c r="C4184" t="s">
        <v>6236</v>
      </c>
      <c r="D4184" t="s">
        <v>6236</v>
      </c>
      <c r="E4184" t="s">
        <v>6237</v>
      </c>
    </row>
    <row r="4185" spans="1:5" x14ac:dyDescent="0.25">
      <c r="A4185">
        <v>48000822</v>
      </c>
      <c r="B4185" t="s">
        <v>6239</v>
      </c>
      <c r="C4185" t="s">
        <v>6238</v>
      </c>
      <c r="D4185" t="s">
        <v>6238</v>
      </c>
      <c r="E4185" t="s">
        <v>6239</v>
      </c>
    </row>
    <row r="4186" spans="1:5" x14ac:dyDescent="0.25">
      <c r="A4186">
        <v>48000823</v>
      </c>
      <c r="B4186" t="s">
        <v>6293</v>
      </c>
      <c r="C4186" t="s">
        <v>6292</v>
      </c>
      <c r="D4186" t="s">
        <v>6292</v>
      </c>
      <c r="E4186" t="s">
        <v>6293</v>
      </c>
    </row>
    <row r="4187" spans="1:5" x14ac:dyDescent="0.25">
      <c r="A4187">
        <v>48000824</v>
      </c>
      <c r="B4187" t="s">
        <v>6243</v>
      </c>
      <c r="C4187" t="s">
        <v>6294</v>
      </c>
      <c r="D4187" t="s">
        <v>6294</v>
      </c>
      <c r="E4187" t="s">
        <v>6243</v>
      </c>
    </row>
    <row r="4188" spans="1:5" x14ac:dyDescent="0.25">
      <c r="A4188">
        <v>48000825</v>
      </c>
      <c r="B4188" t="s">
        <v>6296</v>
      </c>
      <c r="C4188" t="s">
        <v>6295</v>
      </c>
      <c r="D4188" t="s">
        <v>6295</v>
      </c>
      <c r="E4188" t="s">
        <v>6296</v>
      </c>
    </row>
    <row r="4189" spans="1:5" x14ac:dyDescent="0.25">
      <c r="A4189">
        <v>48000826</v>
      </c>
      <c r="B4189" t="s">
        <v>6298</v>
      </c>
      <c r="C4189" t="s">
        <v>6297</v>
      </c>
      <c r="D4189" t="s">
        <v>6297</v>
      </c>
      <c r="E4189" t="s">
        <v>6298</v>
      </c>
    </row>
    <row r="4190" spans="1:5" x14ac:dyDescent="0.25">
      <c r="A4190">
        <v>48000827</v>
      </c>
      <c r="B4190" t="s">
        <v>6300</v>
      </c>
      <c r="C4190" t="s">
        <v>6299</v>
      </c>
      <c r="D4190" t="s">
        <v>6299</v>
      </c>
      <c r="E4190" t="s">
        <v>6300</v>
      </c>
    </row>
    <row r="4191" spans="1:5" x14ac:dyDescent="0.25">
      <c r="A4191">
        <v>48000828</v>
      </c>
      <c r="B4191" t="s">
        <v>6302</v>
      </c>
      <c r="C4191" t="s">
        <v>6301</v>
      </c>
      <c r="D4191" t="s">
        <v>6301</v>
      </c>
      <c r="E4191" t="s">
        <v>6302</v>
      </c>
    </row>
    <row r="4192" spans="1:5" x14ac:dyDescent="0.25">
      <c r="A4192">
        <v>48000829</v>
      </c>
      <c r="B4192" t="s">
        <v>6252</v>
      </c>
      <c r="C4192" t="s">
        <v>6251</v>
      </c>
      <c r="D4192" t="s">
        <v>6251</v>
      </c>
      <c r="E4192" t="s">
        <v>6252</v>
      </c>
    </row>
    <row r="4193" spans="1:5" x14ac:dyDescent="0.25">
      <c r="A4193">
        <v>48000830</v>
      </c>
      <c r="B4193" t="s">
        <v>6254</v>
      </c>
      <c r="C4193" t="s">
        <v>6253</v>
      </c>
      <c r="D4193" t="s">
        <v>6253</v>
      </c>
      <c r="E4193" t="s">
        <v>6254</v>
      </c>
    </row>
    <row r="4194" spans="1:5" x14ac:dyDescent="0.25">
      <c r="A4194">
        <v>48000831</v>
      </c>
      <c r="B4194" t="s">
        <v>6303</v>
      </c>
      <c r="C4194" t="s">
        <v>6255</v>
      </c>
      <c r="D4194" t="s">
        <v>6255</v>
      </c>
      <c r="E4194" t="s">
        <v>6303</v>
      </c>
    </row>
    <row r="4195" spans="1:5" x14ac:dyDescent="0.25">
      <c r="A4195">
        <v>48000832</v>
      </c>
      <c r="B4195" t="s">
        <v>6305</v>
      </c>
      <c r="C4195" t="s">
        <v>6304</v>
      </c>
      <c r="D4195" t="s">
        <v>6304</v>
      </c>
      <c r="E4195" t="s">
        <v>6305</v>
      </c>
    </row>
    <row r="4196" spans="1:5" x14ac:dyDescent="0.25">
      <c r="A4196">
        <v>48000833</v>
      </c>
      <c r="B4196" t="s">
        <v>6260</v>
      </c>
      <c r="C4196" t="s">
        <v>6259</v>
      </c>
      <c r="D4196" t="s">
        <v>6259</v>
      </c>
      <c r="E4196" t="s">
        <v>6260</v>
      </c>
    </row>
    <row r="4197" spans="1:5" x14ac:dyDescent="0.25">
      <c r="A4197">
        <v>48000834</v>
      </c>
      <c r="B4197" t="s">
        <v>6307</v>
      </c>
      <c r="C4197" t="s">
        <v>6306</v>
      </c>
      <c r="D4197" t="s">
        <v>6306</v>
      </c>
      <c r="E4197" t="s">
        <v>6307</v>
      </c>
    </row>
    <row r="4198" spans="1:5" x14ac:dyDescent="0.25">
      <c r="A4198">
        <v>48000835</v>
      </c>
      <c r="B4198" t="s">
        <v>6264</v>
      </c>
      <c r="C4198" t="s">
        <v>6263</v>
      </c>
      <c r="D4198" t="s">
        <v>6263</v>
      </c>
      <c r="E4198" t="s">
        <v>6264</v>
      </c>
    </row>
    <row r="4199" spans="1:5" x14ac:dyDescent="0.25">
      <c r="A4199">
        <v>48000836</v>
      </c>
      <c r="B4199" t="s">
        <v>6308</v>
      </c>
      <c r="C4199" t="s">
        <v>6265</v>
      </c>
      <c r="D4199" t="s">
        <v>6265</v>
      </c>
      <c r="E4199" t="s">
        <v>6308</v>
      </c>
    </row>
    <row r="4200" spans="1:5" x14ac:dyDescent="0.25">
      <c r="A4200">
        <v>48000837</v>
      </c>
      <c r="B4200" t="s">
        <v>6268</v>
      </c>
      <c r="C4200" t="s">
        <v>6267</v>
      </c>
      <c r="D4200" t="s">
        <v>6267</v>
      </c>
      <c r="E4200" t="s">
        <v>6268</v>
      </c>
    </row>
    <row r="4201" spans="1:5" x14ac:dyDescent="0.25">
      <c r="A4201">
        <v>48000838</v>
      </c>
      <c r="B4201" t="s">
        <v>6310</v>
      </c>
      <c r="C4201" t="s">
        <v>6309</v>
      </c>
      <c r="D4201" t="s">
        <v>6309</v>
      </c>
      <c r="E4201" t="s">
        <v>6310</v>
      </c>
    </row>
    <row r="4202" spans="1:5" x14ac:dyDescent="0.25">
      <c r="A4202">
        <v>48000839</v>
      </c>
      <c r="B4202" t="s">
        <v>6312</v>
      </c>
      <c r="C4202" t="s">
        <v>6311</v>
      </c>
      <c r="D4202" t="s">
        <v>6311</v>
      </c>
      <c r="E4202" t="s">
        <v>6312</v>
      </c>
    </row>
    <row r="4203" spans="1:5" x14ac:dyDescent="0.25">
      <c r="A4203">
        <v>48000840</v>
      </c>
      <c r="B4203" t="s">
        <v>6274</v>
      </c>
      <c r="C4203" t="s">
        <v>6273</v>
      </c>
      <c r="D4203" t="s">
        <v>6273</v>
      </c>
      <c r="E4203" t="s">
        <v>6274</v>
      </c>
    </row>
    <row r="4204" spans="1:5" x14ac:dyDescent="0.25">
      <c r="A4204">
        <v>48000841</v>
      </c>
      <c r="B4204" t="s">
        <v>6276</v>
      </c>
      <c r="C4204" t="s">
        <v>6275</v>
      </c>
      <c r="D4204" t="s">
        <v>6275</v>
      </c>
      <c r="E4204" t="s">
        <v>6276</v>
      </c>
    </row>
    <row r="4205" spans="1:5" x14ac:dyDescent="0.25">
      <c r="A4205">
        <v>48000842</v>
      </c>
      <c r="B4205" t="s">
        <v>6278</v>
      </c>
      <c r="C4205" t="s">
        <v>6277</v>
      </c>
      <c r="D4205" t="s">
        <v>6277</v>
      </c>
      <c r="E4205" t="s">
        <v>6278</v>
      </c>
    </row>
    <row r="4206" spans="1:5" x14ac:dyDescent="0.25">
      <c r="A4206">
        <v>48000843</v>
      </c>
      <c r="B4206" t="s">
        <v>6280</v>
      </c>
      <c r="C4206" t="s">
        <v>6279</v>
      </c>
      <c r="D4206" t="s">
        <v>6279</v>
      </c>
      <c r="E4206" t="s">
        <v>6280</v>
      </c>
    </row>
    <row r="4207" spans="1:5" x14ac:dyDescent="0.25">
      <c r="A4207">
        <v>48000844</v>
      </c>
      <c r="B4207" t="s">
        <v>6313</v>
      </c>
      <c r="C4207" t="s">
        <v>6281</v>
      </c>
      <c r="D4207" t="s">
        <v>6281</v>
      </c>
      <c r="E4207" t="s">
        <v>6313</v>
      </c>
    </row>
    <row r="4208" spans="1:5" x14ac:dyDescent="0.25">
      <c r="A4208">
        <v>48000845</v>
      </c>
      <c r="B4208" t="s">
        <v>6284</v>
      </c>
      <c r="C4208" t="s">
        <v>6283</v>
      </c>
      <c r="D4208" t="s">
        <v>6283</v>
      </c>
      <c r="E4208" t="s">
        <v>6284</v>
      </c>
    </row>
    <row r="4209" spans="1:5" x14ac:dyDescent="0.25">
      <c r="A4209">
        <v>48000846</v>
      </c>
      <c r="B4209" t="s">
        <v>6286</v>
      </c>
      <c r="C4209" t="s">
        <v>6285</v>
      </c>
      <c r="D4209" t="s">
        <v>6285</v>
      </c>
      <c r="E4209" t="s">
        <v>6286</v>
      </c>
    </row>
    <row r="4210" spans="1:5" x14ac:dyDescent="0.25">
      <c r="A4210">
        <v>48000847</v>
      </c>
      <c r="B4210" t="s">
        <v>6315</v>
      </c>
      <c r="C4210" t="s">
        <v>6314</v>
      </c>
      <c r="D4210" t="s">
        <v>6314</v>
      </c>
      <c r="E4210" t="s">
        <v>6315</v>
      </c>
    </row>
    <row r="4211" spans="1:5" x14ac:dyDescent="0.25">
      <c r="A4211">
        <v>48000848</v>
      </c>
      <c r="B4211" t="s">
        <v>6317</v>
      </c>
      <c r="C4211" t="s">
        <v>6316</v>
      </c>
      <c r="D4211" t="s">
        <v>6316</v>
      </c>
      <c r="E4211" t="s">
        <v>6317</v>
      </c>
    </row>
    <row r="4212" spans="1:5" x14ac:dyDescent="0.25">
      <c r="A4212">
        <v>48000849</v>
      </c>
      <c r="B4212" t="s">
        <v>6319</v>
      </c>
      <c r="C4212" t="s">
        <v>6318</v>
      </c>
      <c r="D4212" t="s">
        <v>6318</v>
      </c>
      <c r="E4212" t="s">
        <v>6319</v>
      </c>
    </row>
    <row r="4213" spans="1:5" x14ac:dyDescent="0.25">
      <c r="A4213">
        <v>48000850</v>
      </c>
      <c r="B4213" t="s">
        <v>6321</v>
      </c>
      <c r="C4213" t="s">
        <v>6320</v>
      </c>
      <c r="D4213" t="s">
        <v>6320</v>
      </c>
      <c r="E4213" t="s">
        <v>6321</v>
      </c>
    </row>
    <row r="4214" spans="1:5" x14ac:dyDescent="0.25">
      <c r="A4214">
        <v>48000851</v>
      </c>
      <c r="B4214" t="s">
        <v>6323</v>
      </c>
      <c r="C4214" t="s">
        <v>6322</v>
      </c>
      <c r="D4214" t="s">
        <v>6322</v>
      </c>
      <c r="E4214" t="s">
        <v>6323</v>
      </c>
    </row>
    <row r="4215" spans="1:5" x14ac:dyDescent="0.25">
      <c r="A4215">
        <v>48000852</v>
      </c>
      <c r="B4215" t="s">
        <v>6324</v>
      </c>
      <c r="C4215" t="s">
        <v>6324</v>
      </c>
      <c r="D4215" t="s">
        <v>6324</v>
      </c>
      <c r="E4215" t="s">
        <v>6324</v>
      </c>
    </row>
    <row r="4216" spans="1:5" x14ac:dyDescent="0.25">
      <c r="A4216">
        <v>48000853</v>
      </c>
      <c r="B4216" t="s">
        <v>6325</v>
      </c>
      <c r="C4216" t="s">
        <v>5820</v>
      </c>
      <c r="D4216" t="s">
        <v>5820</v>
      </c>
      <c r="E4216" t="s">
        <v>6325</v>
      </c>
    </row>
    <row r="4217" spans="1:5" x14ac:dyDescent="0.25">
      <c r="A4217">
        <v>48000854</v>
      </c>
      <c r="B4217" t="s">
        <v>6327</v>
      </c>
      <c r="C4217" t="s">
        <v>6326</v>
      </c>
      <c r="D4217" t="s">
        <v>6326</v>
      </c>
      <c r="E4217" t="s">
        <v>6327</v>
      </c>
    </row>
    <row r="4218" spans="1:5" x14ac:dyDescent="0.25">
      <c r="A4218">
        <v>48000855</v>
      </c>
      <c r="B4218" t="s">
        <v>6328</v>
      </c>
      <c r="C4218" t="s">
        <v>6328</v>
      </c>
      <c r="D4218" t="s">
        <v>6328</v>
      </c>
      <c r="E4218" t="s">
        <v>6328</v>
      </c>
    </row>
    <row r="4219" spans="1:5" x14ac:dyDescent="0.25">
      <c r="A4219">
        <v>48000856</v>
      </c>
      <c r="B4219" t="s">
        <v>6330</v>
      </c>
      <c r="C4219" t="s">
        <v>6329</v>
      </c>
      <c r="D4219" t="s">
        <v>6329</v>
      </c>
      <c r="E4219" t="s">
        <v>6330</v>
      </c>
    </row>
    <row r="4220" spans="1:5" x14ac:dyDescent="0.25">
      <c r="A4220">
        <v>48000857</v>
      </c>
      <c r="B4220" t="s">
        <v>6332</v>
      </c>
      <c r="C4220" t="s">
        <v>6331</v>
      </c>
      <c r="D4220" t="s">
        <v>6331</v>
      </c>
      <c r="E4220" t="s">
        <v>6332</v>
      </c>
    </row>
    <row r="4221" spans="1:5" x14ac:dyDescent="0.25">
      <c r="A4221">
        <v>48000858</v>
      </c>
      <c r="B4221" t="s">
        <v>6334</v>
      </c>
      <c r="C4221" t="s">
        <v>6333</v>
      </c>
      <c r="D4221" t="s">
        <v>6333</v>
      </c>
      <c r="E4221" t="s">
        <v>6334</v>
      </c>
    </row>
    <row r="4222" spans="1:5" x14ac:dyDescent="0.25">
      <c r="A4222">
        <v>48000859</v>
      </c>
      <c r="B4222" t="s">
        <v>6335</v>
      </c>
      <c r="C4222" t="s">
        <v>6335</v>
      </c>
      <c r="D4222" t="s">
        <v>6335</v>
      </c>
      <c r="E4222" t="s">
        <v>6335</v>
      </c>
    </row>
    <row r="4223" spans="1:5" x14ac:dyDescent="0.25">
      <c r="A4223">
        <v>48000860</v>
      </c>
      <c r="B4223" t="s">
        <v>6337</v>
      </c>
      <c r="C4223" t="s">
        <v>6336</v>
      </c>
      <c r="D4223" t="s">
        <v>6336</v>
      </c>
      <c r="E4223" t="s">
        <v>6337</v>
      </c>
    </row>
    <row r="4224" spans="1:5" x14ac:dyDescent="0.25">
      <c r="A4224">
        <v>48000861</v>
      </c>
      <c r="B4224" t="s">
        <v>6339</v>
      </c>
      <c r="C4224" t="s">
        <v>6338</v>
      </c>
      <c r="D4224" t="s">
        <v>6338</v>
      </c>
      <c r="E4224" t="s">
        <v>6339</v>
      </c>
    </row>
    <row r="4225" spans="1:5" x14ac:dyDescent="0.25">
      <c r="A4225">
        <v>48000862</v>
      </c>
      <c r="B4225" t="s">
        <v>6341</v>
      </c>
      <c r="C4225" t="s">
        <v>6340</v>
      </c>
      <c r="D4225" t="s">
        <v>6340</v>
      </c>
      <c r="E4225" t="s">
        <v>6341</v>
      </c>
    </row>
    <row r="4226" spans="1:5" x14ac:dyDescent="0.25">
      <c r="A4226">
        <v>48000863</v>
      </c>
      <c r="B4226" t="s">
        <v>6342</v>
      </c>
      <c r="C4226" t="s">
        <v>5653</v>
      </c>
      <c r="D4226" t="s">
        <v>5653</v>
      </c>
      <c r="E4226" t="s">
        <v>6342</v>
      </c>
    </row>
    <row r="4227" spans="1:5" x14ac:dyDescent="0.25">
      <c r="A4227">
        <v>48000864</v>
      </c>
      <c r="B4227" t="s">
        <v>6344</v>
      </c>
      <c r="C4227" t="s">
        <v>6343</v>
      </c>
      <c r="D4227" t="s">
        <v>6343</v>
      </c>
      <c r="E4227" t="s">
        <v>6344</v>
      </c>
    </row>
    <row r="4228" spans="1:5" x14ac:dyDescent="0.25">
      <c r="A4228">
        <v>48000865</v>
      </c>
      <c r="B4228" t="s">
        <v>6346</v>
      </c>
      <c r="C4228" t="s">
        <v>6345</v>
      </c>
      <c r="D4228" t="s">
        <v>6345</v>
      </c>
      <c r="E4228" t="s">
        <v>6346</v>
      </c>
    </row>
    <row r="4229" spans="1:5" x14ac:dyDescent="0.25">
      <c r="A4229">
        <v>48000866</v>
      </c>
      <c r="B4229" t="s">
        <v>6348</v>
      </c>
      <c r="C4229" t="s">
        <v>6347</v>
      </c>
      <c r="D4229" t="s">
        <v>6347</v>
      </c>
      <c r="E4229" t="s">
        <v>6348</v>
      </c>
    </row>
    <row r="4230" spans="1:5" x14ac:dyDescent="0.25">
      <c r="A4230">
        <v>48000867</v>
      </c>
      <c r="B4230" t="s">
        <v>6350</v>
      </c>
      <c r="C4230" t="s">
        <v>6349</v>
      </c>
      <c r="D4230" t="s">
        <v>6349</v>
      </c>
      <c r="E4230" t="s">
        <v>6350</v>
      </c>
    </row>
    <row r="4231" spans="1:5" x14ac:dyDescent="0.25">
      <c r="A4231">
        <v>48000868</v>
      </c>
      <c r="B4231" t="s">
        <v>6351</v>
      </c>
      <c r="C4231" t="s">
        <v>6324</v>
      </c>
      <c r="D4231" t="s">
        <v>6324</v>
      </c>
      <c r="E4231" t="s">
        <v>6351</v>
      </c>
    </row>
    <row r="4232" spans="1:5" x14ac:dyDescent="0.25">
      <c r="A4232">
        <v>48000869</v>
      </c>
      <c r="B4232" t="s">
        <v>6353</v>
      </c>
      <c r="C4232" t="s">
        <v>6352</v>
      </c>
      <c r="D4232" t="s">
        <v>6352</v>
      </c>
      <c r="E4232" t="s">
        <v>6353</v>
      </c>
    </row>
    <row r="4233" spans="1:5" x14ac:dyDescent="0.25">
      <c r="A4233">
        <v>48000870</v>
      </c>
      <c r="B4233" t="s">
        <v>6354</v>
      </c>
      <c r="C4233" t="s">
        <v>6326</v>
      </c>
      <c r="D4233" t="s">
        <v>6326</v>
      </c>
      <c r="E4233" t="s">
        <v>6354</v>
      </c>
    </row>
    <row r="4234" spans="1:5" x14ac:dyDescent="0.25">
      <c r="A4234">
        <v>48000871</v>
      </c>
      <c r="B4234" t="s">
        <v>6356</v>
      </c>
      <c r="C4234" t="s">
        <v>6355</v>
      </c>
      <c r="D4234" t="s">
        <v>6355</v>
      </c>
      <c r="E4234" t="s">
        <v>6356</v>
      </c>
    </row>
    <row r="4235" spans="1:5" x14ac:dyDescent="0.25">
      <c r="A4235">
        <v>48000872</v>
      </c>
      <c r="B4235" t="s">
        <v>6330</v>
      </c>
      <c r="C4235" t="s">
        <v>6329</v>
      </c>
      <c r="D4235" t="s">
        <v>6329</v>
      </c>
      <c r="E4235" t="s">
        <v>6330</v>
      </c>
    </row>
    <row r="4236" spans="1:5" x14ac:dyDescent="0.25">
      <c r="A4236">
        <v>48000873</v>
      </c>
      <c r="B4236" t="s">
        <v>6332</v>
      </c>
      <c r="C4236" t="s">
        <v>6357</v>
      </c>
      <c r="D4236" t="s">
        <v>6357</v>
      </c>
      <c r="E4236" t="s">
        <v>6332</v>
      </c>
    </row>
    <row r="4237" spans="1:5" x14ac:dyDescent="0.25">
      <c r="A4237">
        <v>48000874</v>
      </c>
      <c r="B4237" t="s">
        <v>6334</v>
      </c>
      <c r="C4237" t="s">
        <v>6333</v>
      </c>
      <c r="D4237" t="s">
        <v>6333</v>
      </c>
      <c r="E4237" t="s">
        <v>6334</v>
      </c>
    </row>
    <row r="4238" spans="1:5" x14ac:dyDescent="0.25">
      <c r="A4238">
        <v>48000875</v>
      </c>
      <c r="B4238" t="s">
        <v>6359</v>
      </c>
      <c r="C4238" t="s">
        <v>6358</v>
      </c>
      <c r="D4238" t="s">
        <v>6358</v>
      </c>
      <c r="E4238" t="s">
        <v>6359</v>
      </c>
    </row>
    <row r="4239" spans="1:5" x14ac:dyDescent="0.25">
      <c r="A4239">
        <v>48000876</v>
      </c>
      <c r="B4239" t="s">
        <v>6360</v>
      </c>
      <c r="C4239" t="s">
        <v>6336</v>
      </c>
      <c r="D4239" t="s">
        <v>6336</v>
      </c>
      <c r="E4239" t="s">
        <v>6360</v>
      </c>
    </row>
    <row r="4240" spans="1:5" x14ac:dyDescent="0.25">
      <c r="A4240">
        <v>48000877</v>
      </c>
      <c r="B4240" t="s">
        <v>6362</v>
      </c>
      <c r="C4240" t="s">
        <v>6361</v>
      </c>
      <c r="D4240" t="s">
        <v>6361</v>
      </c>
      <c r="E4240" t="s">
        <v>6362</v>
      </c>
    </row>
    <row r="4241" spans="1:5" x14ac:dyDescent="0.25">
      <c r="A4241">
        <v>48000878</v>
      </c>
      <c r="B4241" t="s">
        <v>6341</v>
      </c>
      <c r="C4241" t="s">
        <v>6363</v>
      </c>
      <c r="D4241" t="s">
        <v>6363</v>
      </c>
      <c r="E4241" t="s">
        <v>6341</v>
      </c>
    </row>
    <row r="4242" spans="1:5" x14ac:dyDescent="0.25">
      <c r="A4242">
        <v>48000879</v>
      </c>
      <c r="B4242" t="s">
        <v>6365</v>
      </c>
      <c r="C4242" t="s">
        <v>6364</v>
      </c>
      <c r="D4242" t="s">
        <v>6364</v>
      </c>
      <c r="E4242" t="s">
        <v>6365</v>
      </c>
    </row>
    <row r="4243" spans="1:5" x14ac:dyDescent="0.25">
      <c r="A4243">
        <v>48000880</v>
      </c>
      <c r="B4243" t="s">
        <v>6367</v>
      </c>
      <c r="C4243" t="s">
        <v>6366</v>
      </c>
      <c r="D4243" t="s">
        <v>6366</v>
      </c>
      <c r="E4243" t="s">
        <v>6367</v>
      </c>
    </row>
    <row r="4244" spans="1:5" x14ac:dyDescent="0.25">
      <c r="A4244">
        <v>48000881</v>
      </c>
      <c r="B4244" t="s">
        <v>6346</v>
      </c>
      <c r="C4244" t="s">
        <v>6368</v>
      </c>
      <c r="D4244" t="s">
        <v>6368</v>
      </c>
      <c r="E4244" t="s">
        <v>6346</v>
      </c>
    </row>
    <row r="4245" spans="1:5" x14ac:dyDescent="0.25">
      <c r="A4245">
        <v>48000882</v>
      </c>
      <c r="B4245" t="s">
        <v>6348</v>
      </c>
      <c r="C4245" t="s">
        <v>6369</v>
      </c>
      <c r="D4245" t="s">
        <v>6369</v>
      </c>
      <c r="E4245" t="s">
        <v>6348</v>
      </c>
    </row>
    <row r="4246" spans="1:5" x14ac:dyDescent="0.25">
      <c r="A4246">
        <v>48000883</v>
      </c>
      <c r="B4246" t="s">
        <v>6371</v>
      </c>
      <c r="C4246" t="s">
        <v>6370</v>
      </c>
      <c r="D4246" t="s">
        <v>6370</v>
      </c>
      <c r="E4246" t="s">
        <v>6371</v>
      </c>
    </row>
    <row r="4247" spans="1:5" x14ac:dyDescent="0.25">
      <c r="A4247">
        <v>48000884</v>
      </c>
      <c r="B4247" t="s">
        <v>6373</v>
      </c>
      <c r="C4247" t="s">
        <v>6372</v>
      </c>
      <c r="D4247" t="s">
        <v>6372</v>
      </c>
      <c r="E4247" t="s">
        <v>6373</v>
      </c>
    </row>
    <row r="4248" spans="1:5" x14ac:dyDescent="0.25">
      <c r="A4248">
        <v>48000885</v>
      </c>
      <c r="B4248" t="s">
        <v>6375</v>
      </c>
      <c r="C4248" t="s">
        <v>6374</v>
      </c>
      <c r="D4248" t="s">
        <v>6374</v>
      </c>
      <c r="E4248" t="s">
        <v>6375</v>
      </c>
    </row>
    <row r="4249" spans="1:5" x14ac:dyDescent="0.25">
      <c r="A4249">
        <v>48000886</v>
      </c>
      <c r="B4249" t="s">
        <v>6377</v>
      </c>
      <c r="C4249" t="s">
        <v>6376</v>
      </c>
      <c r="D4249" t="s">
        <v>6376</v>
      </c>
      <c r="E4249" t="s">
        <v>6377</v>
      </c>
    </row>
    <row r="4250" spans="1:5" x14ac:dyDescent="0.25">
      <c r="A4250">
        <v>48000887</v>
      </c>
      <c r="B4250" t="s">
        <v>6379</v>
      </c>
      <c r="C4250" t="s">
        <v>6378</v>
      </c>
      <c r="D4250" t="s">
        <v>6378</v>
      </c>
      <c r="E4250" t="s">
        <v>6379</v>
      </c>
    </row>
    <row r="4251" spans="1:5" x14ac:dyDescent="0.25">
      <c r="A4251">
        <v>48000888</v>
      </c>
      <c r="B4251" t="s">
        <v>6381</v>
      </c>
      <c r="C4251" t="s">
        <v>6380</v>
      </c>
      <c r="D4251" t="s">
        <v>6380</v>
      </c>
      <c r="E4251" t="s">
        <v>6381</v>
      </c>
    </row>
    <row r="4252" spans="1:5" x14ac:dyDescent="0.25">
      <c r="A4252">
        <v>48000889</v>
      </c>
      <c r="B4252" t="s">
        <v>6383</v>
      </c>
      <c r="C4252" t="s">
        <v>6382</v>
      </c>
      <c r="D4252" t="s">
        <v>6382</v>
      </c>
      <c r="E4252" t="s">
        <v>6383</v>
      </c>
    </row>
    <row r="4253" spans="1:5" x14ac:dyDescent="0.25">
      <c r="A4253">
        <v>48000890</v>
      </c>
      <c r="B4253" t="s">
        <v>6385</v>
      </c>
      <c r="C4253" t="s">
        <v>6384</v>
      </c>
      <c r="D4253" t="s">
        <v>6384</v>
      </c>
      <c r="E4253" t="s">
        <v>6385</v>
      </c>
    </row>
    <row r="4254" spans="1:5" x14ac:dyDescent="0.25">
      <c r="A4254">
        <v>48000891</v>
      </c>
      <c r="B4254" t="s">
        <v>6387</v>
      </c>
      <c r="C4254" t="s">
        <v>6386</v>
      </c>
      <c r="D4254" t="s">
        <v>6386</v>
      </c>
      <c r="E4254" t="s">
        <v>6387</v>
      </c>
    </row>
    <row r="4255" spans="1:5" x14ac:dyDescent="0.25">
      <c r="A4255">
        <v>48000892</v>
      </c>
      <c r="B4255" t="s">
        <v>6389</v>
      </c>
      <c r="C4255" t="s">
        <v>6388</v>
      </c>
      <c r="D4255" t="s">
        <v>6388</v>
      </c>
      <c r="E4255" t="s">
        <v>6389</v>
      </c>
    </row>
    <row r="4256" spans="1:5" x14ac:dyDescent="0.25">
      <c r="A4256">
        <v>48000893</v>
      </c>
      <c r="B4256" t="s">
        <v>6391</v>
      </c>
      <c r="C4256" t="s">
        <v>6390</v>
      </c>
      <c r="D4256" t="s">
        <v>6390</v>
      </c>
      <c r="E4256" t="s">
        <v>6391</v>
      </c>
    </row>
    <row r="4257" spans="1:5" x14ac:dyDescent="0.25">
      <c r="A4257">
        <v>48000894</v>
      </c>
      <c r="B4257" t="s">
        <v>6393</v>
      </c>
      <c r="C4257" t="s">
        <v>6392</v>
      </c>
      <c r="D4257" t="s">
        <v>6392</v>
      </c>
      <c r="E4257" t="s">
        <v>6393</v>
      </c>
    </row>
    <row r="4258" spans="1:5" x14ac:dyDescent="0.25">
      <c r="A4258">
        <v>48000895</v>
      </c>
      <c r="B4258" t="s">
        <v>6394</v>
      </c>
      <c r="C4258" t="s">
        <v>5478</v>
      </c>
      <c r="D4258" t="s">
        <v>5478</v>
      </c>
      <c r="E4258" t="s">
        <v>6394</v>
      </c>
    </row>
    <row r="4259" spans="1:5" x14ac:dyDescent="0.25">
      <c r="A4259">
        <v>48000896</v>
      </c>
      <c r="B4259" t="s">
        <v>6396</v>
      </c>
      <c r="C4259" t="s">
        <v>6395</v>
      </c>
      <c r="D4259" t="s">
        <v>6395</v>
      </c>
      <c r="E4259" t="s">
        <v>6396</v>
      </c>
    </row>
    <row r="4260" spans="1:5" x14ac:dyDescent="0.25">
      <c r="A4260">
        <v>48000897</v>
      </c>
      <c r="B4260" t="s">
        <v>6398</v>
      </c>
      <c r="C4260" t="s">
        <v>6397</v>
      </c>
      <c r="D4260" t="s">
        <v>6397</v>
      </c>
      <c r="E4260" t="s">
        <v>6398</v>
      </c>
    </row>
    <row r="4261" spans="1:5" x14ac:dyDescent="0.25">
      <c r="A4261">
        <v>48000898</v>
      </c>
      <c r="B4261" t="s">
        <v>6400</v>
      </c>
      <c r="C4261" t="s">
        <v>6399</v>
      </c>
      <c r="D4261" t="s">
        <v>6399</v>
      </c>
      <c r="E4261" t="s">
        <v>6400</v>
      </c>
    </row>
    <row r="4262" spans="1:5" x14ac:dyDescent="0.25">
      <c r="A4262">
        <v>48000899</v>
      </c>
      <c r="B4262" t="s">
        <v>6402</v>
      </c>
      <c r="C4262" t="s">
        <v>6401</v>
      </c>
      <c r="D4262" t="s">
        <v>6401</v>
      </c>
      <c r="E4262" t="s">
        <v>6402</v>
      </c>
    </row>
    <row r="4263" spans="1:5" x14ac:dyDescent="0.25">
      <c r="A4263">
        <v>48000900</v>
      </c>
      <c r="B4263" t="s">
        <v>6404</v>
      </c>
      <c r="C4263" t="s">
        <v>6403</v>
      </c>
      <c r="D4263" t="s">
        <v>6403</v>
      </c>
      <c r="E4263" t="s">
        <v>6404</v>
      </c>
    </row>
    <row r="4264" spans="1:5" x14ac:dyDescent="0.25">
      <c r="A4264">
        <v>48000901</v>
      </c>
      <c r="B4264" t="s">
        <v>6406</v>
      </c>
      <c r="C4264" t="s">
        <v>6405</v>
      </c>
      <c r="D4264" t="s">
        <v>6405</v>
      </c>
      <c r="E4264" t="s">
        <v>6406</v>
      </c>
    </row>
    <row r="4265" spans="1:5" x14ac:dyDescent="0.25">
      <c r="A4265">
        <v>48000902</v>
      </c>
      <c r="B4265" t="s">
        <v>6408</v>
      </c>
      <c r="C4265" t="s">
        <v>6407</v>
      </c>
      <c r="D4265" t="s">
        <v>6407</v>
      </c>
      <c r="E4265" t="s">
        <v>6408</v>
      </c>
    </row>
    <row r="4266" spans="1:5" x14ac:dyDescent="0.25">
      <c r="A4266">
        <v>48000903</v>
      </c>
      <c r="B4266" t="s">
        <v>6394</v>
      </c>
      <c r="C4266" t="s">
        <v>5478</v>
      </c>
      <c r="D4266" t="s">
        <v>5478</v>
      </c>
      <c r="E4266" t="s">
        <v>6394</v>
      </c>
    </row>
    <row r="4267" spans="1:5" x14ac:dyDescent="0.25">
      <c r="A4267">
        <v>48000904</v>
      </c>
      <c r="B4267" t="s">
        <v>6391</v>
      </c>
      <c r="C4267" t="s">
        <v>6409</v>
      </c>
      <c r="D4267" t="s">
        <v>6409</v>
      </c>
      <c r="E4267" t="s">
        <v>6391</v>
      </c>
    </row>
    <row r="4268" spans="1:5" x14ac:dyDescent="0.25">
      <c r="A4268">
        <v>48000905</v>
      </c>
      <c r="B4268" t="s">
        <v>6411</v>
      </c>
      <c r="C4268" t="s">
        <v>6410</v>
      </c>
      <c r="D4268" t="s">
        <v>6410</v>
      </c>
      <c r="E4268" t="s">
        <v>6411</v>
      </c>
    </row>
    <row r="4269" spans="1:5" x14ac:dyDescent="0.25">
      <c r="A4269">
        <v>48000906</v>
      </c>
      <c r="B4269" t="s">
        <v>6413</v>
      </c>
      <c r="C4269" t="s">
        <v>6412</v>
      </c>
      <c r="D4269" t="s">
        <v>6412</v>
      </c>
      <c r="E4269" t="s">
        <v>6413</v>
      </c>
    </row>
    <row r="4270" spans="1:5" x14ac:dyDescent="0.25">
      <c r="A4270">
        <v>48000907</v>
      </c>
      <c r="B4270" t="s">
        <v>15514</v>
      </c>
      <c r="C4270" t="s">
        <v>15515</v>
      </c>
      <c r="D4270" t="s">
        <v>15515</v>
      </c>
      <c r="E4270" t="s">
        <v>15514</v>
      </c>
    </row>
    <row r="4271" spans="1:5" x14ac:dyDescent="0.25">
      <c r="A4271">
        <v>48000908</v>
      </c>
      <c r="B4271" t="s">
        <v>6415</v>
      </c>
      <c r="C4271" t="s">
        <v>6414</v>
      </c>
      <c r="D4271" t="s">
        <v>6414</v>
      </c>
      <c r="E4271" t="s">
        <v>6415</v>
      </c>
    </row>
    <row r="4272" spans="1:5" x14ac:dyDescent="0.25">
      <c r="A4272">
        <v>48000909</v>
      </c>
      <c r="B4272" t="s">
        <v>6417</v>
      </c>
      <c r="C4272" t="s">
        <v>6416</v>
      </c>
      <c r="D4272" t="s">
        <v>6416</v>
      </c>
      <c r="E4272" t="s">
        <v>6417</v>
      </c>
    </row>
    <row r="4273" spans="1:5" x14ac:dyDescent="0.25">
      <c r="A4273">
        <v>48000910</v>
      </c>
      <c r="B4273" t="s">
        <v>6419</v>
      </c>
      <c r="C4273" t="s">
        <v>6418</v>
      </c>
      <c r="D4273" t="s">
        <v>6418</v>
      </c>
      <c r="E4273" t="s">
        <v>6419</v>
      </c>
    </row>
    <row r="4274" spans="1:5" x14ac:dyDescent="0.25">
      <c r="A4274">
        <v>48000911</v>
      </c>
      <c r="B4274" t="s">
        <v>6421</v>
      </c>
      <c r="C4274" t="s">
        <v>6420</v>
      </c>
      <c r="D4274" t="s">
        <v>6420</v>
      </c>
      <c r="E4274" t="s">
        <v>6421</v>
      </c>
    </row>
    <row r="4275" spans="1:5" x14ac:dyDescent="0.25">
      <c r="A4275">
        <v>48000912</v>
      </c>
      <c r="B4275" t="s">
        <v>6423</v>
      </c>
      <c r="C4275" t="s">
        <v>6422</v>
      </c>
      <c r="D4275" t="s">
        <v>6422</v>
      </c>
      <c r="E4275" t="s">
        <v>6423</v>
      </c>
    </row>
    <row r="4276" spans="1:5" x14ac:dyDescent="0.25">
      <c r="A4276">
        <v>48000913</v>
      </c>
      <c r="B4276" t="s">
        <v>6425</v>
      </c>
      <c r="C4276" t="s">
        <v>6424</v>
      </c>
      <c r="D4276" t="s">
        <v>6424</v>
      </c>
      <c r="E4276" t="s">
        <v>6425</v>
      </c>
    </row>
    <row r="4277" spans="1:5" x14ac:dyDescent="0.25">
      <c r="A4277">
        <v>48000914</v>
      </c>
      <c r="B4277" t="s">
        <v>15516</v>
      </c>
      <c r="C4277" t="s">
        <v>15517</v>
      </c>
      <c r="D4277" t="s">
        <v>15517</v>
      </c>
      <c r="E4277" t="s">
        <v>15516</v>
      </c>
    </row>
    <row r="4278" spans="1:5" x14ac:dyDescent="0.25">
      <c r="A4278">
        <v>48000915</v>
      </c>
      <c r="B4278" t="s">
        <v>6427</v>
      </c>
      <c r="C4278" t="s">
        <v>6426</v>
      </c>
      <c r="D4278" t="s">
        <v>6426</v>
      </c>
      <c r="E4278" t="s">
        <v>6427</v>
      </c>
    </row>
    <row r="4279" spans="1:5" x14ac:dyDescent="0.25">
      <c r="A4279">
        <v>48000916</v>
      </c>
      <c r="B4279" t="s">
        <v>6429</v>
      </c>
      <c r="C4279" t="s">
        <v>6428</v>
      </c>
      <c r="D4279" t="s">
        <v>6428</v>
      </c>
      <c r="E4279" t="s">
        <v>6429</v>
      </c>
    </row>
    <row r="4280" spans="1:5" x14ac:dyDescent="0.25">
      <c r="A4280">
        <v>48000917</v>
      </c>
      <c r="B4280" t="s">
        <v>6431</v>
      </c>
      <c r="C4280" t="s">
        <v>6430</v>
      </c>
      <c r="D4280" t="s">
        <v>6430</v>
      </c>
      <c r="E4280" t="s">
        <v>6431</v>
      </c>
    </row>
    <row r="4281" spans="1:5" x14ac:dyDescent="0.25">
      <c r="A4281">
        <v>48000918</v>
      </c>
      <c r="B4281" t="s">
        <v>6433</v>
      </c>
      <c r="C4281" t="s">
        <v>6432</v>
      </c>
      <c r="D4281" t="s">
        <v>6432</v>
      </c>
      <c r="E4281" t="s">
        <v>6433</v>
      </c>
    </row>
    <row r="4282" spans="1:5" x14ac:dyDescent="0.25">
      <c r="A4282">
        <v>48000919</v>
      </c>
      <c r="B4282" t="s">
        <v>6435</v>
      </c>
      <c r="C4282" t="s">
        <v>6434</v>
      </c>
      <c r="D4282" t="s">
        <v>6434</v>
      </c>
      <c r="E4282" t="s">
        <v>6435</v>
      </c>
    </row>
    <row r="4283" spans="1:5" x14ac:dyDescent="0.25">
      <c r="A4283">
        <v>48000920</v>
      </c>
      <c r="B4283" t="s">
        <v>6437</v>
      </c>
      <c r="C4283" t="s">
        <v>6436</v>
      </c>
      <c r="D4283" t="s">
        <v>6436</v>
      </c>
      <c r="E4283" t="s">
        <v>6437</v>
      </c>
    </row>
    <row r="4284" spans="1:5" x14ac:dyDescent="0.25">
      <c r="A4284">
        <v>48000921</v>
      </c>
      <c r="B4284" t="s">
        <v>6439</v>
      </c>
      <c r="C4284" t="s">
        <v>6438</v>
      </c>
      <c r="D4284" t="s">
        <v>6438</v>
      </c>
      <c r="E4284" t="s">
        <v>6439</v>
      </c>
    </row>
    <row r="4285" spans="1:5" x14ac:dyDescent="0.25">
      <c r="A4285">
        <v>48000922</v>
      </c>
      <c r="B4285" t="s">
        <v>6441</v>
      </c>
      <c r="C4285" t="s">
        <v>6440</v>
      </c>
      <c r="D4285" t="s">
        <v>6440</v>
      </c>
      <c r="E4285" t="s">
        <v>6441</v>
      </c>
    </row>
    <row r="4286" spans="1:5" x14ac:dyDescent="0.25">
      <c r="A4286">
        <v>48000923</v>
      </c>
      <c r="B4286" t="s">
        <v>6443</v>
      </c>
      <c r="C4286" t="s">
        <v>6442</v>
      </c>
      <c r="D4286" t="s">
        <v>6442</v>
      </c>
      <c r="E4286" t="s">
        <v>6443</v>
      </c>
    </row>
    <row r="4287" spans="1:5" x14ac:dyDescent="0.25">
      <c r="A4287">
        <v>48000924</v>
      </c>
      <c r="B4287" t="s">
        <v>6445</v>
      </c>
      <c r="C4287" t="s">
        <v>6444</v>
      </c>
      <c r="D4287" t="s">
        <v>6444</v>
      </c>
      <c r="E4287" t="s">
        <v>6445</v>
      </c>
    </row>
    <row r="4288" spans="1:5" x14ac:dyDescent="0.25">
      <c r="A4288">
        <v>48000925</v>
      </c>
      <c r="B4288" t="s">
        <v>6447</v>
      </c>
      <c r="C4288" t="s">
        <v>6446</v>
      </c>
      <c r="D4288" t="s">
        <v>6446</v>
      </c>
      <c r="E4288" t="s">
        <v>6447</v>
      </c>
    </row>
    <row r="4289" spans="1:5" x14ac:dyDescent="0.25">
      <c r="A4289">
        <v>48000926</v>
      </c>
      <c r="B4289" t="s">
        <v>6449</v>
      </c>
      <c r="C4289" t="s">
        <v>6448</v>
      </c>
      <c r="D4289" t="s">
        <v>6448</v>
      </c>
      <c r="E4289" t="s">
        <v>6449</v>
      </c>
    </row>
    <row r="4290" spans="1:5" x14ac:dyDescent="0.25">
      <c r="A4290">
        <v>48000927</v>
      </c>
      <c r="B4290" t="s">
        <v>6451</v>
      </c>
      <c r="C4290" t="s">
        <v>6450</v>
      </c>
      <c r="D4290" t="s">
        <v>6450</v>
      </c>
      <c r="E4290" t="s">
        <v>6451</v>
      </c>
    </row>
    <row r="4291" spans="1:5" x14ac:dyDescent="0.25">
      <c r="A4291">
        <v>48000928</v>
      </c>
      <c r="B4291" t="s">
        <v>6453</v>
      </c>
      <c r="C4291" t="s">
        <v>6452</v>
      </c>
      <c r="D4291" t="s">
        <v>6452</v>
      </c>
      <c r="E4291" t="s">
        <v>6453</v>
      </c>
    </row>
    <row r="4292" spans="1:5" x14ac:dyDescent="0.25">
      <c r="A4292">
        <v>48000929</v>
      </c>
      <c r="B4292" t="s">
        <v>6455</v>
      </c>
      <c r="C4292" t="s">
        <v>6454</v>
      </c>
      <c r="D4292" t="s">
        <v>6454</v>
      </c>
      <c r="E4292" t="s">
        <v>6455</v>
      </c>
    </row>
    <row r="4293" spans="1:5" x14ac:dyDescent="0.25">
      <c r="A4293">
        <v>48000930</v>
      </c>
      <c r="B4293" t="s">
        <v>6457</v>
      </c>
      <c r="C4293" t="s">
        <v>6456</v>
      </c>
      <c r="D4293" t="s">
        <v>6456</v>
      </c>
      <c r="E4293" t="s">
        <v>6457</v>
      </c>
    </row>
    <row r="4294" spans="1:5" x14ac:dyDescent="0.25">
      <c r="A4294">
        <v>48000931</v>
      </c>
      <c r="B4294" t="s">
        <v>6459</v>
      </c>
      <c r="C4294" t="s">
        <v>6458</v>
      </c>
      <c r="D4294" t="s">
        <v>6458</v>
      </c>
      <c r="E4294" t="s">
        <v>6459</v>
      </c>
    </row>
    <row r="4295" spans="1:5" x14ac:dyDescent="0.25">
      <c r="A4295">
        <v>48000932</v>
      </c>
      <c r="B4295" t="s">
        <v>5526</v>
      </c>
      <c r="C4295" t="s">
        <v>5526</v>
      </c>
      <c r="D4295" t="s">
        <v>5526</v>
      </c>
      <c r="E4295" t="s">
        <v>5526</v>
      </c>
    </row>
    <row r="4296" spans="1:5" x14ac:dyDescent="0.25">
      <c r="A4296">
        <v>48000933</v>
      </c>
      <c r="B4296" t="s">
        <v>5521</v>
      </c>
      <c r="C4296" t="s">
        <v>5521</v>
      </c>
      <c r="D4296" t="s">
        <v>5521</v>
      </c>
      <c r="E4296" t="s">
        <v>5521</v>
      </c>
    </row>
    <row r="4297" spans="1:5" x14ac:dyDescent="0.25">
      <c r="A4297">
        <v>48000934</v>
      </c>
      <c r="B4297" t="s">
        <v>5369</v>
      </c>
      <c r="C4297" t="s">
        <v>5368</v>
      </c>
      <c r="D4297" t="s">
        <v>5368</v>
      </c>
      <c r="E4297" t="s">
        <v>5369</v>
      </c>
    </row>
    <row r="4298" spans="1:5" x14ac:dyDescent="0.25">
      <c r="A4298">
        <v>48000935</v>
      </c>
      <c r="B4298" t="s">
        <v>5355</v>
      </c>
      <c r="C4298" t="s">
        <v>6460</v>
      </c>
      <c r="D4298" t="s">
        <v>6460</v>
      </c>
      <c r="E4298" t="s">
        <v>5355</v>
      </c>
    </row>
    <row r="4299" spans="1:5" x14ac:dyDescent="0.25">
      <c r="A4299">
        <v>48000936</v>
      </c>
      <c r="B4299" t="s">
        <v>6437</v>
      </c>
      <c r="C4299" t="s">
        <v>6436</v>
      </c>
      <c r="D4299" t="s">
        <v>6436</v>
      </c>
      <c r="E4299" t="s">
        <v>6437</v>
      </c>
    </row>
    <row r="4300" spans="1:5" x14ac:dyDescent="0.25">
      <c r="A4300">
        <v>48000937</v>
      </c>
      <c r="B4300" t="s">
        <v>6462</v>
      </c>
      <c r="C4300" t="s">
        <v>6461</v>
      </c>
      <c r="D4300" t="s">
        <v>6461</v>
      </c>
      <c r="E4300" t="s">
        <v>6462</v>
      </c>
    </row>
    <row r="4301" spans="1:5" x14ac:dyDescent="0.25">
      <c r="A4301">
        <v>48000938</v>
      </c>
      <c r="B4301" t="s">
        <v>6464</v>
      </c>
      <c r="C4301" t="s">
        <v>6463</v>
      </c>
      <c r="D4301" t="s">
        <v>6463</v>
      </c>
      <c r="E4301" t="s">
        <v>6464</v>
      </c>
    </row>
    <row r="4302" spans="1:5" x14ac:dyDescent="0.25">
      <c r="A4302">
        <v>48000939</v>
      </c>
      <c r="B4302" t="s">
        <v>6466</v>
      </c>
      <c r="C4302" t="s">
        <v>6465</v>
      </c>
      <c r="D4302" t="s">
        <v>6465</v>
      </c>
      <c r="E4302" t="s">
        <v>6466</v>
      </c>
    </row>
    <row r="4303" spans="1:5" x14ac:dyDescent="0.25">
      <c r="A4303">
        <v>48000940</v>
      </c>
      <c r="B4303" t="s">
        <v>6468</v>
      </c>
      <c r="C4303" t="s">
        <v>6467</v>
      </c>
      <c r="D4303" t="s">
        <v>6467</v>
      </c>
      <c r="E4303" t="s">
        <v>6468</v>
      </c>
    </row>
    <row r="4304" spans="1:5" x14ac:dyDescent="0.25">
      <c r="A4304">
        <v>48000941</v>
      </c>
      <c r="B4304" t="s">
        <v>6470</v>
      </c>
      <c r="C4304" t="s">
        <v>6469</v>
      </c>
      <c r="D4304" t="s">
        <v>6469</v>
      </c>
      <c r="E4304" t="s">
        <v>6470</v>
      </c>
    </row>
    <row r="4305" spans="1:5" x14ac:dyDescent="0.25">
      <c r="A4305">
        <v>48000942</v>
      </c>
      <c r="B4305" t="s">
        <v>6471</v>
      </c>
      <c r="C4305" t="s">
        <v>6458</v>
      </c>
      <c r="D4305" t="s">
        <v>6458</v>
      </c>
      <c r="E4305" t="s">
        <v>6471</v>
      </c>
    </row>
    <row r="4306" spans="1:5" x14ac:dyDescent="0.25">
      <c r="A4306">
        <v>48000943</v>
      </c>
      <c r="B4306" t="s">
        <v>6473</v>
      </c>
      <c r="C4306" t="s">
        <v>6472</v>
      </c>
      <c r="D4306" t="s">
        <v>6472</v>
      </c>
      <c r="E4306" t="s">
        <v>6473</v>
      </c>
    </row>
    <row r="4307" spans="1:5" x14ac:dyDescent="0.25">
      <c r="A4307">
        <v>48000945</v>
      </c>
      <c r="B4307" t="s">
        <v>6475</v>
      </c>
      <c r="C4307" t="s">
        <v>6474</v>
      </c>
      <c r="D4307" t="s">
        <v>6474</v>
      </c>
      <c r="E4307" t="s">
        <v>6475</v>
      </c>
    </row>
    <row r="4308" spans="1:5" x14ac:dyDescent="0.25">
      <c r="A4308">
        <v>48000946</v>
      </c>
      <c r="B4308" t="s">
        <v>6477</v>
      </c>
      <c r="C4308" t="s">
        <v>6476</v>
      </c>
      <c r="D4308" t="s">
        <v>6476</v>
      </c>
      <c r="E4308" t="s">
        <v>6477</v>
      </c>
    </row>
    <row r="4309" spans="1:5" x14ac:dyDescent="0.25">
      <c r="A4309">
        <v>48000947</v>
      </c>
      <c r="B4309" t="s">
        <v>6479</v>
      </c>
      <c r="C4309" t="s">
        <v>6478</v>
      </c>
      <c r="D4309" t="s">
        <v>6478</v>
      </c>
      <c r="E4309" t="s">
        <v>6479</v>
      </c>
    </row>
    <row r="4310" spans="1:5" x14ac:dyDescent="0.25">
      <c r="A4310">
        <v>48000948</v>
      </c>
      <c r="B4310" t="s">
        <v>6480</v>
      </c>
      <c r="C4310" t="s">
        <v>6458</v>
      </c>
      <c r="D4310" t="s">
        <v>6458</v>
      </c>
      <c r="E4310" t="s">
        <v>6480</v>
      </c>
    </row>
    <row r="4311" spans="1:5" x14ac:dyDescent="0.25">
      <c r="A4311">
        <v>48000949</v>
      </c>
      <c r="B4311" t="s">
        <v>6481</v>
      </c>
      <c r="C4311" t="s">
        <v>5514</v>
      </c>
      <c r="D4311" t="s">
        <v>5514</v>
      </c>
      <c r="E4311" t="s">
        <v>6481</v>
      </c>
    </row>
    <row r="4312" spans="1:5" x14ac:dyDescent="0.25">
      <c r="A4312">
        <v>48000950</v>
      </c>
      <c r="B4312" t="s">
        <v>6482</v>
      </c>
      <c r="C4312" t="s">
        <v>5516</v>
      </c>
      <c r="D4312" t="s">
        <v>5516</v>
      </c>
      <c r="E4312" t="s">
        <v>6482</v>
      </c>
    </row>
    <row r="4313" spans="1:5" x14ac:dyDescent="0.25">
      <c r="A4313">
        <v>48000951</v>
      </c>
      <c r="B4313" t="s">
        <v>6483</v>
      </c>
      <c r="C4313" t="s">
        <v>5428</v>
      </c>
      <c r="D4313" t="s">
        <v>5428</v>
      </c>
      <c r="E4313" t="s">
        <v>6483</v>
      </c>
    </row>
    <row r="4314" spans="1:5" x14ac:dyDescent="0.25">
      <c r="A4314">
        <v>48000952</v>
      </c>
      <c r="B4314" t="s">
        <v>5518</v>
      </c>
      <c r="C4314" t="s">
        <v>6484</v>
      </c>
      <c r="D4314" t="s">
        <v>6484</v>
      </c>
      <c r="E4314" t="s">
        <v>5518</v>
      </c>
    </row>
    <row r="4315" spans="1:5" x14ac:dyDescent="0.25">
      <c r="A4315">
        <v>48000953</v>
      </c>
      <c r="B4315" t="s">
        <v>5520</v>
      </c>
      <c r="C4315" t="s">
        <v>6485</v>
      </c>
      <c r="D4315" t="s">
        <v>6485</v>
      </c>
      <c r="E4315" t="s">
        <v>5520</v>
      </c>
    </row>
    <row r="4316" spans="1:5" x14ac:dyDescent="0.25">
      <c r="A4316">
        <v>48000954</v>
      </c>
      <c r="B4316" t="s">
        <v>5519</v>
      </c>
      <c r="C4316" t="s">
        <v>6486</v>
      </c>
      <c r="D4316" t="s">
        <v>6486</v>
      </c>
      <c r="E4316" t="s">
        <v>5519</v>
      </c>
    </row>
    <row r="4317" spans="1:5" x14ac:dyDescent="0.25">
      <c r="A4317">
        <v>48000955</v>
      </c>
      <c r="B4317" t="s">
        <v>6488</v>
      </c>
      <c r="C4317" t="s">
        <v>6487</v>
      </c>
      <c r="D4317" t="s">
        <v>6487</v>
      </c>
      <c r="E4317" t="s">
        <v>6488</v>
      </c>
    </row>
    <row r="4318" spans="1:5" x14ac:dyDescent="0.25">
      <c r="A4318">
        <v>48000956</v>
      </c>
      <c r="B4318" t="s">
        <v>6490</v>
      </c>
      <c r="C4318" t="s">
        <v>6489</v>
      </c>
      <c r="D4318" t="s">
        <v>6489</v>
      </c>
      <c r="E4318" t="s">
        <v>6490</v>
      </c>
    </row>
    <row r="4319" spans="1:5" x14ac:dyDescent="0.25">
      <c r="A4319">
        <v>48000957</v>
      </c>
      <c r="B4319" t="s">
        <v>6492</v>
      </c>
      <c r="C4319" t="s">
        <v>6491</v>
      </c>
      <c r="D4319" t="s">
        <v>6491</v>
      </c>
      <c r="E4319" t="s">
        <v>6492</v>
      </c>
    </row>
    <row r="4320" spans="1:5" x14ac:dyDescent="0.25">
      <c r="A4320">
        <v>48000958</v>
      </c>
      <c r="B4320" t="s">
        <v>6494</v>
      </c>
      <c r="C4320" t="s">
        <v>6493</v>
      </c>
      <c r="D4320" t="s">
        <v>6493</v>
      </c>
      <c r="E4320" t="s">
        <v>6494</v>
      </c>
    </row>
    <row r="4321" spans="1:5" x14ac:dyDescent="0.25">
      <c r="A4321">
        <v>48000959</v>
      </c>
      <c r="B4321" t="s">
        <v>6496</v>
      </c>
      <c r="C4321" t="s">
        <v>6495</v>
      </c>
      <c r="D4321" t="s">
        <v>6495</v>
      </c>
      <c r="E4321" t="s">
        <v>6496</v>
      </c>
    </row>
    <row r="4322" spans="1:5" x14ac:dyDescent="0.25">
      <c r="A4322">
        <v>48000960</v>
      </c>
      <c r="B4322" t="s">
        <v>6498</v>
      </c>
      <c r="C4322" t="s">
        <v>6497</v>
      </c>
      <c r="D4322" t="s">
        <v>6497</v>
      </c>
      <c r="E4322" t="s">
        <v>6498</v>
      </c>
    </row>
    <row r="4323" spans="1:5" x14ac:dyDescent="0.25">
      <c r="A4323">
        <v>48000961</v>
      </c>
      <c r="B4323" t="s">
        <v>6500</v>
      </c>
      <c r="C4323" t="s">
        <v>6499</v>
      </c>
      <c r="D4323" t="s">
        <v>6499</v>
      </c>
      <c r="E4323" t="s">
        <v>6500</v>
      </c>
    </row>
    <row r="4324" spans="1:5" x14ac:dyDescent="0.25">
      <c r="A4324">
        <v>48000962</v>
      </c>
      <c r="B4324" t="s">
        <v>6502</v>
      </c>
      <c r="C4324" t="s">
        <v>6501</v>
      </c>
      <c r="D4324" t="s">
        <v>6501</v>
      </c>
      <c r="E4324" t="s">
        <v>6502</v>
      </c>
    </row>
    <row r="4325" spans="1:5" x14ac:dyDescent="0.25">
      <c r="A4325">
        <v>48000963</v>
      </c>
      <c r="B4325" t="s">
        <v>6504</v>
      </c>
      <c r="C4325" t="s">
        <v>6503</v>
      </c>
      <c r="D4325" t="s">
        <v>6503</v>
      </c>
      <c r="E4325" t="s">
        <v>6504</v>
      </c>
    </row>
    <row r="4326" spans="1:5" x14ac:dyDescent="0.25">
      <c r="A4326">
        <v>48000964</v>
      </c>
      <c r="B4326" t="s">
        <v>6506</v>
      </c>
      <c r="C4326" t="s">
        <v>6505</v>
      </c>
      <c r="D4326" t="s">
        <v>6505</v>
      </c>
      <c r="E4326" t="s">
        <v>6506</v>
      </c>
    </row>
    <row r="4327" spans="1:5" x14ac:dyDescent="0.25">
      <c r="A4327">
        <v>48000965</v>
      </c>
      <c r="B4327" t="s">
        <v>6507</v>
      </c>
      <c r="C4327" t="s">
        <v>5671</v>
      </c>
      <c r="D4327" t="s">
        <v>5671</v>
      </c>
      <c r="E4327" t="s">
        <v>6507</v>
      </c>
    </row>
    <row r="4328" spans="1:5" x14ac:dyDescent="0.25">
      <c r="A4328">
        <v>48000966</v>
      </c>
      <c r="B4328" t="s">
        <v>6508</v>
      </c>
      <c r="C4328" t="s">
        <v>6508</v>
      </c>
      <c r="D4328" t="s">
        <v>6508</v>
      </c>
      <c r="E4328" t="s">
        <v>6508</v>
      </c>
    </row>
    <row r="4329" spans="1:5" x14ac:dyDescent="0.25">
      <c r="A4329">
        <v>48000967</v>
      </c>
      <c r="B4329" t="s">
        <v>6510</v>
      </c>
      <c r="C4329" t="s">
        <v>6509</v>
      </c>
      <c r="D4329" t="s">
        <v>6509</v>
      </c>
      <c r="E4329" t="s">
        <v>6510</v>
      </c>
    </row>
    <row r="4330" spans="1:5" x14ac:dyDescent="0.25">
      <c r="A4330">
        <v>48000968</v>
      </c>
      <c r="B4330" t="s">
        <v>6512</v>
      </c>
      <c r="C4330" t="s">
        <v>6511</v>
      </c>
      <c r="D4330" t="s">
        <v>6511</v>
      </c>
      <c r="E4330" t="s">
        <v>6512</v>
      </c>
    </row>
    <row r="4331" spans="1:5" x14ac:dyDescent="0.25">
      <c r="A4331">
        <v>48000969</v>
      </c>
      <c r="B4331" t="s">
        <v>6514</v>
      </c>
      <c r="C4331" t="s">
        <v>6513</v>
      </c>
      <c r="D4331" t="s">
        <v>6513</v>
      </c>
      <c r="E4331" t="s">
        <v>6514</v>
      </c>
    </row>
    <row r="4332" spans="1:5" x14ac:dyDescent="0.25">
      <c r="A4332">
        <v>48000970</v>
      </c>
      <c r="B4332" t="s">
        <v>6516</v>
      </c>
      <c r="C4332" t="s">
        <v>6515</v>
      </c>
      <c r="D4332" t="s">
        <v>6515</v>
      </c>
      <c r="E4332" t="s">
        <v>6516</v>
      </c>
    </row>
    <row r="4333" spans="1:5" x14ac:dyDescent="0.25">
      <c r="A4333">
        <v>48000971</v>
      </c>
      <c r="B4333" t="s">
        <v>6517</v>
      </c>
      <c r="C4333" t="s">
        <v>6127</v>
      </c>
      <c r="D4333" t="s">
        <v>6127</v>
      </c>
      <c r="E4333" t="s">
        <v>6517</v>
      </c>
    </row>
    <row r="4334" spans="1:5" x14ac:dyDescent="0.25">
      <c r="A4334">
        <v>48000972</v>
      </c>
      <c r="B4334" t="s">
        <v>6519</v>
      </c>
      <c r="C4334" t="s">
        <v>6518</v>
      </c>
      <c r="D4334" t="s">
        <v>6518</v>
      </c>
      <c r="E4334" t="s">
        <v>6519</v>
      </c>
    </row>
    <row r="4335" spans="1:5" x14ac:dyDescent="0.25">
      <c r="A4335">
        <v>48000973</v>
      </c>
      <c r="B4335" t="s">
        <v>6521</v>
      </c>
      <c r="C4335" t="s">
        <v>6520</v>
      </c>
      <c r="D4335" t="s">
        <v>6520</v>
      </c>
      <c r="E4335" t="s">
        <v>6521</v>
      </c>
    </row>
    <row r="4336" spans="1:5" x14ac:dyDescent="0.25">
      <c r="A4336">
        <v>48000974</v>
      </c>
      <c r="B4336" t="s">
        <v>6523</v>
      </c>
      <c r="C4336" t="s">
        <v>6522</v>
      </c>
      <c r="D4336" t="s">
        <v>6522</v>
      </c>
      <c r="E4336" t="s">
        <v>6523</v>
      </c>
    </row>
    <row r="4337" spans="1:5" x14ac:dyDescent="0.25">
      <c r="A4337">
        <v>48000975</v>
      </c>
      <c r="B4337" t="s">
        <v>6525</v>
      </c>
      <c r="C4337" t="s">
        <v>6524</v>
      </c>
      <c r="D4337" t="s">
        <v>6524</v>
      </c>
      <c r="E4337" t="s">
        <v>6525</v>
      </c>
    </row>
    <row r="4338" spans="1:5" x14ac:dyDescent="0.25">
      <c r="A4338">
        <v>48000976</v>
      </c>
      <c r="B4338" t="s">
        <v>6527</v>
      </c>
      <c r="C4338" t="s">
        <v>6526</v>
      </c>
      <c r="D4338" t="s">
        <v>6526</v>
      </c>
      <c r="E4338" t="s">
        <v>6527</v>
      </c>
    </row>
    <row r="4339" spans="1:5" x14ac:dyDescent="0.25">
      <c r="A4339">
        <v>48000977</v>
      </c>
      <c r="B4339" t="s">
        <v>6529</v>
      </c>
      <c r="C4339" t="s">
        <v>6528</v>
      </c>
      <c r="D4339" t="s">
        <v>6528</v>
      </c>
      <c r="E4339" t="s">
        <v>6529</v>
      </c>
    </row>
    <row r="4340" spans="1:5" x14ac:dyDescent="0.25">
      <c r="A4340">
        <v>48000978</v>
      </c>
      <c r="B4340" t="s">
        <v>6531</v>
      </c>
      <c r="C4340" t="s">
        <v>6530</v>
      </c>
      <c r="D4340" t="s">
        <v>6530</v>
      </c>
      <c r="E4340" t="s">
        <v>6531</v>
      </c>
    </row>
    <row r="4341" spans="1:5" x14ac:dyDescent="0.25">
      <c r="A4341">
        <v>48000979</v>
      </c>
      <c r="B4341" t="s">
        <v>6533</v>
      </c>
      <c r="C4341" t="s">
        <v>6532</v>
      </c>
      <c r="D4341" t="s">
        <v>6532</v>
      </c>
      <c r="E4341" t="s">
        <v>6533</v>
      </c>
    </row>
    <row r="4342" spans="1:5" x14ac:dyDescent="0.25">
      <c r="A4342">
        <v>48000980</v>
      </c>
      <c r="B4342" t="s">
        <v>6535</v>
      </c>
      <c r="C4342" t="s">
        <v>6534</v>
      </c>
      <c r="D4342" t="s">
        <v>6534</v>
      </c>
      <c r="E4342" t="s">
        <v>6535</v>
      </c>
    </row>
    <row r="4343" spans="1:5" x14ac:dyDescent="0.25">
      <c r="A4343">
        <v>48000981</v>
      </c>
      <c r="B4343" t="s">
        <v>6537</v>
      </c>
      <c r="C4343" t="s">
        <v>6536</v>
      </c>
      <c r="D4343" t="s">
        <v>6536</v>
      </c>
      <c r="E4343" t="s">
        <v>6537</v>
      </c>
    </row>
    <row r="4344" spans="1:5" x14ac:dyDescent="0.25">
      <c r="A4344">
        <v>48000982</v>
      </c>
      <c r="B4344" t="s">
        <v>6539</v>
      </c>
      <c r="C4344" t="s">
        <v>6538</v>
      </c>
      <c r="D4344" t="s">
        <v>6538</v>
      </c>
      <c r="E4344" t="s">
        <v>6539</v>
      </c>
    </row>
    <row r="4345" spans="1:5" x14ac:dyDescent="0.25">
      <c r="A4345">
        <v>48000983</v>
      </c>
      <c r="B4345" t="s">
        <v>6541</v>
      </c>
      <c r="C4345" t="s">
        <v>6540</v>
      </c>
      <c r="D4345" t="s">
        <v>6540</v>
      </c>
      <c r="E4345" t="s">
        <v>6541</v>
      </c>
    </row>
    <row r="4346" spans="1:5" x14ac:dyDescent="0.25">
      <c r="A4346">
        <v>48000984</v>
      </c>
      <c r="B4346" t="s">
        <v>6543</v>
      </c>
      <c r="C4346" t="s">
        <v>6542</v>
      </c>
      <c r="D4346" t="s">
        <v>6542</v>
      </c>
      <c r="E4346" t="s">
        <v>6543</v>
      </c>
    </row>
    <row r="4347" spans="1:5" x14ac:dyDescent="0.25">
      <c r="A4347">
        <v>48000985</v>
      </c>
      <c r="B4347" t="s">
        <v>6545</v>
      </c>
      <c r="C4347" t="s">
        <v>6544</v>
      </c>
      <c r="D4347" t="s">
        <v>6544</v>
      </c>
      <c r="E4347" t="s">
        <v>6545</v>
      </c>
    </row>
    <row r="4348" spans="1:5" x14ac:dyDescent="0.25">
      <c r="A4348">
        <v>48000986</v>
      </c>
      <c r="B4348" t="s">
        <v>6547</v>
      </c>
      <c r="C4348" t="s">
        <v>6546</v>
      </c>
      <c r="D4348" t="s">
        <v>6546</v>
      </c>
      <c r="E4348" t="s">
        <v>6547</v>
      </c>
    </row>
    <row r="4349" spans="1:5" x14ac:dyDescent="0.25">
      <c r="A4349">
        <v>48000987</v>
      </c>
      <c r="B4349" t="s">
        <v>6549</v>
      </c>
      <c r="C4349" t="s">
        <v>6548</v>
      </c>
      <c r="D4349" t="s">
        <v>6548</v>
      </c>
      <c r="E4349" t="s">
        <v>6549</v>
      </c>
    </row>
    <row r="4350" spans="1:5" x14ac:dyDescent="0.25">
      <c r="A4350">
        <v>48000988</v>
      </c>
      <c r="B4350" t="s">
        <v>6551</v>
      </c>
      <c r="C4350" t="s">
        <v>6550</v>
      </c>
      <c r="D4350" t="s">
        <v>6550</v>
      </c>
      <c r="E4350" t="s">
        <v>6551</v>
      </c>
    </row>
    <row r="4351" spans="1:5" x14ac:dyDescent="0.25">
      <c r="A4351">
        <v>48000989</v>
      </c>
      <c r="B4351" t="s">
        <v>6553</v>
      </c>
      <c r="C4351" t="s">
        <v>6552</v>
      </c>
      <c r="D4351" t="s">
        <v>6552</v>
      </c>
      <c r="E4351" t="s">
        <v>6553</v>
      </c>
    </row>
    <row r="4352" spans="1:5" x14ac:dyDescent="0.25">
      <c r="A4352">
        <v>48000990</v>
      </c>
      <c r="B4352" t="s">
        <v>6555</v>
      </c>
      <c r="C4352" t="s">
        <v>6554</v>
      </c>
      <c r="D4352" t="s">
        <v>6554</v>
      </c>
      <c r="E4352" t="s">
        <v>6555</v>
      </c>
    </row>
    <row r="4353" spans="1:5" x14ac:dyDescent="0.25">
      <c r="A4353">
        <v>48000991</v>
      </c>
      <c r="B4353" t="s">
        <v>6556</v>
      </c>
      <c r="C4353" t="s">
        <v>6552</v>
      </c>
      <c r="D4353" t="s">
        <v>6552</v>
      </c>
      <c r="E4353" t="s">
        <v>6556</v>
      </c>
    </row>
    <row r="4354" spans="1:5" x14ac:dyDescent="0.25">
      <c r="A4354">
        <v>48000992</v>
      </c>
      <c r="B4354" t="s">
        <v>6557</v>
      </c>
      <c r="C4354" t="s">
        <v>6554</v>
      </c>
      <c r="D4354" t="s">
        <v>6554</v>
      </c>
      <c r="E4354" t="s">
        <v>6557</v>
      </c>
    </row>
    <row r="4355" spans="1:5" x14ac:dyDescent="0.25">
      <c r="A4355">
        <v>48000993</v>
      </c>
      <c r="B4355" t="s">
        <v>15518</v>
      </c>
      <c r="C4355" t="s">
        <v>6552</v>
      </c>
      <c r="D4355" t="s">
        <v>6552</v>
      </c>
      <c r="E4355" t="s">
        <v>15518</v>
      </c>
    </row>
    <row r="4356" spans="1:5" x14ac:dyDescent="0.25">
      <c r="A4356">
        <v>48000994</v>
      </c>
      <c r="B4356" t="s">
        <v>15519</v>
      </c>
      <c r="C4356" t="s">
        <v>6554</v>
      </c>
      <c r="D4356" t="s">
        <v>6554</v>
      </c>
      <c r="E4356" t="s">
        <v>15519</v>
      </c>
    </row>
    <row r="4357" spans="1:5" x14ac:dyDescent="0.25">
      <c r="A4357">
        <v>48000995</v>
      </c>
      <c r="B4357" t="s">
        <v>6558</v>
      </c>
      <c r="C4357" t="s">
        <v>6558</v>
      </c>
      <c r="D4357" t="s">
        <v>6558</v>
      </c>
      <c r="E4357" t="s">
        <v>6558</v>
      </c>
    </row>
    <row r="4358" spans="1:5" x14ac:dyDescent="0.25">
      <c r="A4358">
        <v>48000996</v>
      </c>
      <c r="B4358" t="s">
        <v>6559</v>
      </c>
      <c r="C4358" t="s">
        <v>6559</v>
      </c>
      <c r="D4358" t="s">
        <v>6559</v>
      </c>
      <c r="E4358" t="s">
        <v>6559</v>
      </c>
    </row>
    <row r="4359" spans="1:5" x14ac:dyDescent="0.25">
      <c r="A4359">
        <v>48000997</v>
      </c>
      <c r="B4359" t="s">
        <v>6561</v>
      </c>
      <c r="C4359" t="s">
        <v>6560</v>
      </c>
      <c r="D4359" t="s">
        <v>6560</v>
      </c>
      <c r="E4359" t="s">
        <v>6561</v>
      </c>
    </row>
    <row r="4360" spans="1:5" x14ac:dyDescent="0.25">
      <c r="A4360">
        <v>48000998</v>
      </c>
      <c r="B4360" t="s">
        <v>6563</v>
      </c>
      <c r="C4360" t="s">
        <v>6562</v>
      </c>
      <c r="D4360" t="s">
        <v>6562</v>
      </c>
      <c r="E4360" t="s">
        <v>6563</v>
      </c>
    </row>
    <row r="4361" spans="1:5" x14ac:dyDescent="0.25">
      <c r="A4361">
        <v>48000999</v>
      </c>
      <c r="B4361" t="s">
        <v>6565</v>
      </c>
      <c r="C4361" t="s">
        <v>6564</v>
      </c>
      <c r="D4361" t="s">
        <v>6564</v>
      </c>
      <c r="E4361" t="s">
        <v>6565</v>
      </c>
    </row>
    <row r="4362" spans="1:5" x14ac:dyDescent="0.25">
      <c r="A4362">
        <v>48001000</v>
      </c>
      <c r="B4362" t="s">
        <v>6567</v>
      </c>
      <c r="C4362" t="s">
        <v>6566</v>
      </c>
      <c r="D4362" t="s">
        <v>6566</v>
      </c>
      <c r="E4362" t="s">
        <v>6567</v>
      </c>
    </row>
    <row r="4363" spans="1:5" x14ac:dyDescent="0.25">
      <c r="A4363">
        <v>48001001</v>
      </c>
      <c r="B4363" t="s">
        <v>6569</v>
      </c>
      <c r="C4363" t="s">
        <v>6568</v>
      </c>
      <c r="D4363" t="s">
        <v>6568</v>
      </c>
      <c r="E4363" t="s">
        <v>6569</v>
      </c>
    </row>
    <row r="4364" spans="1:5" x14ac:dyDescent="0.25">
      <c r="A4364">
        <v>48001002</v>
      </c>
      <c r="B4364" t="s">
        <v>6571</v>
      </c>
      <c r="C4364" t="s">
        <v>6570</v>
      </c>
      <c r="D4364" t="s">
        <v>6570</v>
      </c>
      <c r="E4364" t="s">
        <v>6571</v>
      </c>
    </row>
    <row r="4365" spans="1:5" x14ac:dyDescent="0.25">
      <c r="A4365">
        <v>48001003</v>
      </c>
      <c r="B4365" t="s">
        <v>6573</v>
      </c>
      <c r="C4365" t="s">
        <v>6572</v>
      </c>
      <c r="D4365" t="s">
        <v>6572</v>
      </c>
      <c r="E4365" t="s">
        <v>6573</v>
      </c>
    </row>
    <row r="4366" spans="1:5" x14ac:dyDescent="0.25">
      <c r="A4366">
        <v>48001004</v>
      </c>
      <c r="B4366" t="s">
        <v>6575</v>
      </c>
      <c r="C4366" t="s">
        <v>6574</v>
      </c>
      <c r="D4366" t="s">
        <v>6574</v>
      </c>
      <c r="E4366" t="s">
        <v>6575</v>
      </c>
    </row>
    <row r="4367" spans="1:5" x14ac:dyDescent="0.25">
      <c r="A4367">
        <v>48001005</v>
      </c>
      <c r="B4367" t="s">
        <v>6577</v>
      </c>
      <c r="C4367" t="s">
        <v>6576</v>
      </c>
      <c r="D4367" t="s">
        <v>6576</v>
      </c>
      <c r="E4367" t="s">
        <v>6577</v>
      </c>
    </row>
    <row r="4368" spans="1:5" x14ac:dyDescent="0.25">
      <c r="A4368">
        <v>48001006</v>
      </c>
      <c r="B4368" t="s">
        <v>6579</v>
      </c>
      <c r="C4368" t="s">
        <v>6578</v>
      </c>
      <c r="D4368" t="s">
        <v>6578</v>
      </c>
      <c r="E4368" t="s">
        <v>6579</v>
      </c>
    </row>
    <row r="4369" spans="1:5" x14ac:dyDescent="0.25">
      <c r="A4369">
        <v>48001007</v>
      </c>
      <c r="B4369" t="s">
        <v>6581</v>
      </c>
      <c r="C4369" t="s">
        <v>6580</v>
      </c>
      <c r="D4369" t="s">
        <v>6580</v>
      </c>
      <c r="E4369" t="s">
        <v>6581</v>
      </c>
    </row>
    <row r="4370" spans="1:5" x14ac:dyDescent="0.25">
      <c r="A4370">
        <v>48001008</v>
      </c>
      <c r="B4370" t="s">
        <v>6583</v>
      </c>
      <c r="C4370" t="s">
        <v>6582</v>
      </c>
      <c r="D4370" t="s">
        <v>6582</v>
      </c>
      <c r="E4370" t="s">
        <v>6583</v>
      </c>
    </row>
    <row r="4371" spans="1:5" x14ac:dyDescent="0.25">
      <c r="A4371">
        <v>48001009</v>
      </c>
      <c r="B4371" t="s">
        <v>6585</v>
      </c>
      <c r="C4371" t="s">
        <v>6584</v>
      </c>
      <c r="D4371" t="s">
        <v>6584</v>
      </c>
      <c r="E4371" t="s">
        <v>6585</v>
      </c>
    </row>
    <row r="4372" spans="1:5" x14ac:dyDescent="0.25">
      <c r="A4372">
        <v>48001010</v>
      </c>
      <c r="B4372" t="s">
        <v>6587</v>
      </c>
      <c r="C4372" t="s">
        <v>6586</v>
      </c>
      <c r="D4372" t="s">
        <v>6586</v>
      </c>
      <c r="E4372" t="s">
        <v>6587</v>
      </c>
    </row>
    <row r="4373" spans="1:5" x14ac:dyDescent="0.25">
      <c r="A4373">
        <v>48001011</v>
      </c>
      <c r="B4373" t="s">
        <v>6589</v>
      </c>
      <c r="C4373" t="s">
        <v>6588</v>
      </c>
      <c r="D4373" t="s">
        <v>6588</v>
      </c>
      <c r="E4373" t="s">
        <v>6589</v>
      </c>
    </row>
    <row r="4374" spans="1:5" x14ac:dyDescent="0.25">
      <c r="A4374">
        <v>48001012</v>
      </c>
      <c r="B4374" t="s">
        <v>6591</v>
      </c>
      <c r="C4374" t="s">
        <v>6590</v>
      </c>
      <c r="D4374" t="s">
        <v>6590</v>
      </c>
      <c r="E4374" t="s">
        <v>6591</v>
      </c>
    </row>
    <row r="4375" spans="1:5" x14ac:dyDescent="0.25">
      <c r="A4375">
        <v>48001013</v>
      </c>
      <c r="B4375" t="s">
        <v>6593</v>
      </c>
      <c r="C4375" t="s">
        <v>6592</v>
      </c>
      <c r="D4375" t="s">
        <v>6592</v>
      </c>
      <c r="E4375" t="s">
        <v>6593</v>
      </c>
    </row>
    <row r="4376" spans="1:5" x14ac:dyDescent="0.25">
      <c r="A4376">
        <v>48001014</v>
      </c>
      <c r="B4376" t="s">
        <v>6595</v>
      </c>
      <c r="C4376" t="s">
        <v>6594</v>
      </c>
      <c r="D4376" t="s">
        <v>6594</v>
      </c>
      <c r="E4376" t="s">
        <v>6595</v>
      </c>
    </row>
    <row r="4377" spans="1:5" x14ac:dyDescent="0.25">
      <c r="A4377">
        <v>48001015</v>
      </c>
      <c r="B4377" t="s">
        <v>6597</v>
      </c>
      <c r="C4377" t="s">
        <v>6596</v>
      </c>
      <c r="D4377" t="s">
        <v>6596</v>
      </c>
      <c r="E4377" t="s">
        <v>6597</v>
      </c>
    </row>
    <row r="4378" spans="1:5" x14ac:dyDescent="0.25">
      <c r="A4378">
        <v>48001016</v>
      </c>
      <c r="B4378" t="s">
        <v>6599</v>
      </c>
      <c r="C4378" t="s">
        <v>6598</v>
      </c>
      <c r="D4378" t="s">
        <v>6598</v>
      </c>
      <c r="E4378" t="s">
        <v>6599</v>
      </c>
    </row>
    <row r="4379" spans="1:5" x14ac:dyDescent="0.25">
      <c r="A4379">
        <v>48001017</v>
      </c>
      <c r="B4379" t="s">
        <v>6601</v>
      </c>
      <c r="C4379" t="s">
        <v>6600</v>
      </c>
      <c r="D4379" t="s">
        <v>6600</v>
      </c>
      <c r="E4379" t="s">
        <v>6601</v>
      </c>
    </row>
    <row r="4380" spans="1:5" x14ac:dyDescent="0.25">
      <c r="A4380">
        <v>48001018</v>
      </c>
      <c r="B4380" t="s">
        <v>6296</v>
      </c>
      <c r="C4380" t="s">
        <v>6295</v>
      </c>
      <c r="D4380" t="s">
        <v>6295</v>
      </c>
      <c r="E4380" t="s">
        <v>6296</v>
      </c>
    </row>
    <row r="4381" spans="1:5" x14ac:dyDescent="0.25">
      <c r="A4381">
        <v>48001019</v>
      </c>
      <c r="B4381" t="s">
        <v>6603</v>
      </c>
      <c r="C4381" t="s">
        <v>6602</v>
      </c>
      <c r="D4381" t="s">
        <v>6602</v>
      </c>
      <c r="E4381" t="s">
        <v>6603</v>
      </c>
    </row>
    <row r="4382" spans="1:5" x14ac:dyDescent="0.25">
      <c r="A4382">
        <v>48001020</v>
      </c>
      <c r="B4382" t="s">
        <v>6605</v>
      </c>
      <c r="C4382" t="s">
        <v>6604</v>
      </c>
      <c r="D4382" t="s">
        <v>6604</v>
      </c>
      <c r="E4382" t="s">
        <v>6605</v>
      </c>
    </row>
    <row r="4383" spans="1:5" x14ac:dyDescent="0.25">
      <c r="A4383">
        <v>48001021</v>
      </c>
      <c r="B4383" t="s">
        <v>6607</v>
      </c>
      <c r="C4383" t="s">
        <v>6606</v>
      </c>
      <c r="D4383" t="s">
        <v>6606</v>
      </c>
      <c r="E4383" t="s">
        <v>6607</v>
      </c>
    </row>
    <row r="4384" spans="1:5" x14ac:dyDescent="0.25">
      <c r="A4384">
        <v>48001022</v>
      </c>
      <c r="B4384" t="s">
        <v>6609</v>
      </c>
      <c r="C4384" t="s">
        <v>6608</v>
      </c>
      <c r="D4384" t="s">
        <v>6608</v>
      </c>
      <c r="E4384" t="s">
        <v>6609</v>
      </c>
    </row>
    <row r="4385" spans="1:5" x14ac:dyDescent="0.25">
      <c r="A4385">
        <v>48001023</v>
      </c>
      <c r="B4385" t="s">
        <v>6611</v>
      </c>
      <c r="C4385" t="s">
        <v>6610</v>
      </c>
      <c r="D4385" t="s">
        <v>6610</v>
      </c>
      <c r="E4385" t="s">
        <v>6611</v>
      </c>
    </row>
    <row r="4386" spans="1:5" x14ac:dyDescent="0.25">
      <c r="A4386">
        <v>48001024</v>
      </c>
      <c r="B4386" t="s">
        <v>6613</v>
      </c>
      <c r="C4386" t="s">
        <v>6612</v>
      </c>
      <c r="D4386" t="s">
        <v>6612</v>
      </c>
      <c r="E4386" t="s">
        <v>6613</v>
      </c>
    </row>
    <row r="4387" spans="1:5" x14ac:dyDescent="0.25">
      <c r="A4387">
        <v>48001025</v>
      </c>
      <c r="B4387" t="s">
        <v>6615</v>
      </c>
      <c r="C4387" t="s">
        <v>6614</v>
      </c>
      <c r="D4387" t="s">
        <v>6614</v>
      </c>
      <c r="E4387" t="s">
        <v>6615</v>
      </c>
    </row>
    <row r="4388" spans="1:5" x14ac:dyDescent="0.25">
      <c r="A4388">
        <v>48001026</v>
      </c>
      <c r="B4388" t="s">
        <v>6617</v>
      </c>
      <c r="C4388" t="s">
        <v>6616</v>
      </c>
      <c r="D4388" t="s">
        <v>6616</v>
      </c>
      <c r="E4388" t="s">
        <v>6617</v>
      </c>
    </row>
    <row r="4389" spans="1:5" x14ac:dyDescent="0.25">
      <c r="A4389">
        <v>48001027</v>
      </c>
      <c r="B4389" t="s">
        <v>6619</v>
      </c>
      <c r="C4389" t="s">
        <v>6618</v>
      </c>
      <c r="D4389" t="s">
        <v>6618</v>
      </c>
      <c r="E4389" t="s">
        <v>6619</v>
      </c>
    </row>
    <row r="4390" spans="1:5" x14ac:dyDescent="0.25">
      <c r="A4390">
        <v>48001028</v>
      </c>
      <c r="B4390" t="s">
        <v>6621</v>
      </c>
      <c r="C4390" t="s">
        <v>6620</v>
      </c>
      <c r="D4390" t="s">
        <v>6620</v>
      </c>
      <c r="E4390" t="s">
        <v>6621</v>
      </c>
    </row>
    <row r="4391" spans="1:5" x14ac:dyDescent="0.25">
      <c r="A4391">
        <v>48001029</v>
      </c>
      <c r="B4391" t="s">
        <v>6623</v>
      </c>
      <c r="C4391" t="s">
        <v>6622</v>
      </c>
      <c r="D4391" t="s">
        <v>6622</v>
      </c>
      <c r="E4391" t="s">
        <v>6623</v>
      </c>
    </row>
    <row r="4392" spans="1:5" x14ac:dyDescent="0.25">
      <c r="A4392">
        <v>48001030</v>
      </c>
      <c r="B4392" t="s">
        <v>6625</v>
      </c>
      <c r="C4392" t="s">
        <v>6624</v>
      </c>
      <c r="D4392" t="s">
        <v>6624</v>
      </c>
      <c r="E4392" t="s">
        <v>6625</v>
      </c>
    </row>
    <row r="4393" spans="1:5" x14ac:dyDescent="0.25">
      <c r="A4393">
        <v>48001031</v>
      </c>
      <c r="B4393" t="s">
        <v>6627</v>
      </c>
      <c r="C4393" t="s">
        <v>6626</v>
      </c>
      <c r="D4393" t="s">
        <v>6626</v>
      </c>
      <c r="E4393" t="s">
        <v>6627</v>
      </c>
    </row>
    <row r="4394" spans="1:5" x14ac:dyDescent="0.25">
      <c r="A4394">
        <v>48001032</v>
      </c>
      <c r="B4394" t="s">
        <v>6629</v>
      </c>
      <c r="C4394" t="s">
        <v>6628</v>
      </c>
      <c r="D4394" t="s">
        <v>6628</v>
      </c>
      <c r="E4394" t="s">
        <v>6629</v>
      </c>
    </row>
    <row r="4395" spans="1:5" x14ac:dyDescent="0.25">
      <c r="A4395">
        <v>48001033</v>
      </c>
      <c r="B4395" t="s">
        <v>6631</v>
      </c>
      <c r="C4395" t="s">
        <v>6630</v>
      </c>
      <c r="D4395" t="s">
        <v>6630</v>
      </c>
      <c r="E4395" t="s">
        <v>6631</v>
      </c>
    </row>
    <row r="4396" spans="1:5" x14ac:dyDescent="0.25">
      <c r="A4396">
        <v>48001034</v>
      </c>
      <c r="B4396" t="s">
        <v>6633</v>
      </c>
      <c r="C4396" t="s">
        <v>6632</v>
      </c>
      <c r="D4396" t="s">
        <v>6632</v>
      </c>
      <c r="E4396" t="s">
        <v>6633</v>
      </c>
    </row>
    <row r="4397" spans="1:5" x14ac:dyDescent="0.25">
      <c r="A4397">
        <v>48001035</v>
      </c>
      <c r="B4397" t="s">
        <v>6635</v>
      </c>
      <c r="C4397" t="s">
        <v>6634</v>
      </c>
      <c r="D4397" t="s">
        <v>6634</v>
      </c>
      <c r="E4397" t="s">
        <v>6635</v>
      </c>
    </row>
    <row r="4398" spans="1:5" x14ac:dyDescent="0.25">
      <c r="A4398">
        <v>48001036</v>
      </c>
      <c r="B4398" t="s">
        <v>6637</v>
      </c>
      <c r="C4398" t="s">
        <v>6636</v>
      </c>
      <c r="D4398" t="s">
        <v>6636</v>
      </c>
      <c r="E4398" t="s">
        <v>6637</v>
      </c>
    </row>
    <row r="4399" spans="1:5" x14ac:dyDescent="0.25">
      <c r="A4399">
        <v>48001037</v>
      </c>
      <c r="B4399" t="s">
        <v>6639</v>
      </c>
      <c r="C4399" t="s">
        <v>6638</v>
      </c>
      <c r="D4399" t="s">
        <v>6638</v>
      </c>
      <c r="E4399" t="s">
        <v>6639</v>
      </c>
    </row>
    <row r="4400" spans="1:5" x14ac:dyDescent="0.25">
      <c r="A4400">
        <v>48001038</v>
      </c>
      <c r="B4400" t="s">
        <v>6640</v>
      </c>
      <c r="C4400" t="s">
        <v>6446</v>
      </c>
      <c r="D4400" t="s">
        <v>6446</v>
      </c>
      <c r="E4400" t="s">
        <v>6640</v>
      </c>
    </row>
    <row r="4401" spans="1:5" x14ac:dyDescent="0.25">
      <c r="A4401">
        <v>48001039</v>
      </c>
      <c r="B4401" t="s">
        <v>6642</v>
      </c>
      <c r="C4401" t="s">
        <v>6641</v>
      </c>
      <c r="D4401" t="s">
        <v>6641</v>
      </c>
      <c r="E4401" t="s">
        <v>6642</v>
      </c>
    </row>
    <row r="4402" spans="1:5" x14ac:dyDescent="0.25">
      <c r="A4402">
        <v>48001040</v>
      </c>
      <c r="B4402" t="s">
        <v>6644</v>
      </c>
      <c r="C4402" t="s">
        <v>6643</v>
      </c>
      <c r="D4402" t="s">
        <v>6643</v>
      </c>
      <c r="E4402" t="s">
        <v>6644</v>
      </c>
    </row>
    <row r="4403" spans="1:5" x14ac:dyDescent="0.25">
      <c r="A4403">
        <v>48001041</v>
      </c>
      <c r="B4403" t="s">
        <v>6646</v>
      </c>
      <c r="C4403" t="s">
        <v>6645</v>
      </c>
      <c r="D4403" t="s">
        <v>6645</v>
      </c>
      <c r="E4403" t="s">
        <v>6646</v>
      </c>
    </row>
    <row r="4404" spans="1:5" x14ac:dyDescent="0.25">
      <c r="A4404">
        <v>48001042</v>
      </c>
      <c r="B4404" t="s">
        <v>6648</v>
      </c>
      <c r="C4404" t="s">
        <v>6647</v>
      </c>
      <c r="D4404" t="s">
        <v>6647</v>
      </c>
      <c r="E4404" t="s">
        <v>6648</v>
      </c>
    </row>
    <row r="4405" spans="1:5" x14ac:dyDescent="0.25">
      <c r="A4405">
        <v>48001043</v>
      </c>
      <c r="B4405" t="s">
        <v>6650</v>
      </c>
      <c r="C4405" t="s">
        <v>6649</v>
      </c>
      <c r="D4405" t="s">
        <v>6649</v>
      </c>
      <c r="E4405" t="s">
        <v>6650</v>
      </c>
    </row>
    <row r="4406" spans="1:5" x14ac:dyDescent="0.25">
      <c r="A4406">
        <v>48001044</v>
      </c>
      <c r="B4406" t="s">
        <v>6652</v>
      </c>
      <c r="C4406" t="s">
        <v>6651</v>
      </c>
      <c r="D4406" t="s">
        <v>6651</v>
      </c>
      <c r="E4406" t="s">
        <v>6652</v>
      </c>
    </row>
    <row r="4407" spans="1:5" x14ac:dyDescent="0.25">
      <c r="A4407">
        <v>48001045</v>
      </c>
      <c r="B4407" t="s">
        <v>6654</v>
      </c>
      <c r="C4407" t="s">
        <v>6653</v>
      </c>
      <c r="D4407" t="s">
        <v>6653</v>
      </c>
      <c r="E4407" t="s">
        <v>6654</v>
      </c>
    </row>
    <row r="4408" spans="1:5" x14ac:dyDescent="0.25">
      <c r="A4408">
        <v>48001046</v>
      </c>
      <c r="B4408" t="s">
        <v>6656</v>
      </c>
      <c r="C4408" t="s">
        <v>6655</v>
      </c>
      <c r="D4408" t="s">
        <v>6655</v>
      </c>
      <c r="E4408" t="s">
        <v>6656</v>
      </c>
    </row>
    <row r="4409" spans="1:5" x14ac:dyDescent="0.25">
      <c r="A4409">
        <v>48001047</v>
      </c>
      <c r="B4409" t="s">
        <v>6658</v>
      </c>
      <c r="C4409" t="s">
        <v>6657</v>
      </c>
      <c r="D4409" t="s">
        <v>6657</v>
      </c>
      <c r="E4409" t="s">
        <v>6658</v>
      </c>
    </row>
    <row r="4410" spans="1:5" x14ac:dyDescent="0.25">
      <c r="A4410">
        <v>48001048</v>
      </c>
      <c r="B4410" t="s">
        <v>6660</v>
      </c>
      <c r="C4410" t="s">
        <v>6659</v>
      </c>
      <c r="D4410" t="s">
        <v>6659</v>
      </c>
      <c r="E4410" t="s">
        <v>6660</v>
      </c>
    </row>
    <row r="4411" spans="1:5" x14ac:dyDescent="0.25">
      <c r="A4411">
        <v>48001049</v>
      </c>
      <c r="B4411" t="s">
        <v>6661</v>
      </c>
      <c r="C4411" t="s">
        <v>6661</v>
      </c>
      <c r="D4411" t="s">
        <v>6661</v>
      </c>
      <c r="E4411" t="s">
        <v>6661</v>
      </c>
    </row>
    <row r="4412" spans="1:5" x14ac:dyDescent="0.25">
      <c r="A4412">
        <v>48001050</v>
      </c>
      <c r="B4412" t="s">
        <v>6663</v>
      </c>
      <c r="C4412" t="s">
        <v>6662</v>
      </c>
      <c r="D4412" t="s">
        <v>6662</v>
      </c>
      <c r="E4412" t="s">
        <v>6663</v>
      </c>
    </row>
    <row r="4413" spans="1:5" x14ac:dyDescent="0.25">
      <c r="A4413">
        <v>48001051</v>
      </c>
      <c r="B4413" t="s">
        <v>6664</v>
      </c>
      <c r="C4413" t="s">
        <v>6664</v>
      </c>
      <c r="D4413" t="s">
        <v>6664</v>
      </c>
      <c r="E4413" t="s">
        <v>6664</v>
      </c>
    </row>
    <row r="4414" spans="1:5" x14ac:dyDescent="0.25">
      <c r="A4414">
        <v>48001052</v>
      </c>
      <c r="B4414" t="s">
        <v>6665</v>
      </c>
      <c r="C4414" t="s">
        <v>6665</v>
      </c>
      <c r="D4414" t="s">
        <v>6665</v>
      </c>
      <c r="E4414" t="s">
        <v>6665</v>
      </c>
    </row>
    <row r="4415" spans="1:5" x14ac:dyDescent="0.25">
      <c r="A4415">
        <v>48001053</v>
      </c>
      <c r="B4415" t="s">
        <v>6667</v>
      </c>
      <c r="C4415" t="s">
        <v>6666</v>
      </c>
      <c r="D4415" t="s">
        <v>6666</v>
      </c>
      <c r="E4415" t="s">
        <v>6667</v>
      </c>
    </row>
    <row r="4416" spans="1:5" x14ac:dyDescent="0.25">
      <c r="A4416">
        <v>48001054</v>
      </c>
      <c r="B4416" t="s">
        <v>6669</v>
      </c>
      <c r="C4416" t="s">
        <v>6668</v>
      </c>
      <c r="D4416" t="s">
        <v>6668</v>
      </c>
      <c r="E4416" t="s">
        <v>6669</v>
      </c>
    </row>
    <row r="4417" spans="1:5" x14ac:dyDescent="0.25">
      <c r="A4417">
        <v>48001055</v>
      </c>
      <c r="B4417" t="s">
        <v>6671</v>
      </c>
      <c r="C4417" t="s">
        <v>6670</v>
      </c>
      <c r="D4417" t="s">
        <v>6670</v>
      </c>
      <c r="E4417" t="s">
        <v>6671</v>
      </c>
    </row>
    <row r="4418" spans="1:5" x14ac:dyDescent="0.25">
      <c r="A4418">
        <v>48001056</v>
      </c>
      <c r="B4418" t="s">
        <v>6673</v>
      </c>
      <c r="C4418" t="s">
        <v>6672</v>
      </c>
      <c r="D4418" t="s">
        <v>6672</v>
      </c>
      <c r="E4418" t="s">
        <v>6673</v>
      </c>
    </row>
    <row r="4419" spans="1:5" x14ac:dyDescent="0.25">
      <c r="A4419">
        <v>48001057</v>
      </c>
      <c r="B4419" t="s">
        <v>6674</v>
      </c>
      <c r="C4419" t="s">
        <v>6674</v>
      </c>
      <c r="D4419" t="s">
        <v>6674</v>
      </c>
      <c r="E4419" t="s">
        <v>6674</v>
      </c>
    </row>
    <row r="4420" spans="1:5" x14ac:dyDescent="0.25">
      <c r="A4420">
        <v>48001058</v>
      </c>
      <c r="B4420" t="s">
        <v>6676</v>
      </c>
      <c r="C4420" t="s">
        <v>6675</v>
      </c>
      <c r="D4420" t="s">
        <v>6675</v>
      </c>
      <c r="E4420" t="s">
        <v>6676</v>
      </c>
    </row>
    <row r="4421" spans="1:5" x14ac:dyDescent="0.25">
      <c r="A4421">
        <v>48001059</v>
      </c>
      <c r="B4421" t="s">
        <v>6677</v>
      </c>
      <c r="C4421" t="s">
        <v>6677</v>
      </c>
      <c r="D4421" t="s">
        <v>6677</v>
      </c>
      <c r="E4421" t="s">
        <v>6677</v>
      </c>
    </row>
    <row r="4422" spans="1:5" x14ac:dyDescent="0.25">
      <c r="A4422">
        <v>48001060</v>
      </c>
      <c r="B4422" t="s">
        <v>6678</v>
      </c>
      <c r="C4422" t="s">
        <v>6678</v>
      </c>
      <c r="D4422" t="s">
        <v>6678</v>
      </c>
      <c r="E4422" t="s">
        <v>6678</v>
      </c>
    </row>
    <row r="4423" spans="1:5" x14ac:dyDescent="0.25">
      <c r="A4423">
        <v>48001061</v>
      </c>
      <c r="B4423" t="s">
        <v>6679</v>
      </c>
      <c r="C4423" t="s">
        <v>6679</v>
      </c>
      <c r="D4423" t="s">
        <v>6679</v>
      </c>
      <c r="E4423" t="s">
        <v>6679</v>
      </c>
    </row>
    <row r="4424" spans="1:5" x14ac:dyDescent="0.25">
      <c r="A4424">
        <v>48001062</v>
      </c>
      <c r="B4424" t="s">
        <v>6680</v>
      </c>
      <c r="C4424" t="s">
        <v>6680</v>
      </c>
      <c r="D4424" t="s">
        <v>6680</v>
      </c>
      <c r="E4424" t="s">
        <v>6680</v>
      </c>
    </row>
    <row r="4425" spans="1:5" x14ac:dyDescent="0.25">
      <c r="A4425">
        <v>48001063</v>
      </c>
      <c r="B4425" t="s">
        <v>6682</v>
      </c>
      <c r="C4425" t="s">
        <v>6681</v>
      </c>
      <c r="D4425" t="s">
        <v>6681</v>
      </c>
      <c r="E4425" t="s">
        <v>6682</v>
      </c>
    </row>
    <row r="4426" spans="1:5" x14ac:dyDescent="0.25">
      <c r="A4426">
        <v>48001064</v>
      </c>
      <c r="B4426" t="s">
        <v>6684</v>
      </c>
      <c r="C4426" t="s">
        <v>6683</v>
      </c>
      <c r="D4426" t="s">
        <v>6683</v>
      </c>
      <c r="E4426" t="s">
        <v>6684</v>
      </c>
    </row>
    <row r="4427" spans="1:5" x14ac:dyDescent="0.25">
      <c r="A4427">
        <v>48001065</v>
      </c>
      <c r="B4427" t="s">
        <v>6685</v>
      </c>
      <c r="C4427" t="s">
        <v>6685</v>
      </c>
      <c r="D4427" t="s">
        <v>6685</v>
      </c>
      <c r="E4427" t="s">
        <v>6685</v>
      </c>
    </row>
    <row r="4428" spans="1:5" x14ac:dyDescent="0.25">
      <c r="A4428">
        <v>48001066</v>
      </c>
      <c r="B4428" t="s">
        <v>6686</v>
      </c>
      <c r="C4428" t="s">
        <v>6686</v>
      </c>
      <c r="D4428" t="s">
        <v>6686</v>
      </c>
      <c r="E4428" t="s">
        <v>6686</v>
      </c>
    </row>
    <row r="4429" spans="1:5" x14ac:dyDescent="0.25">
      <c r="A4429">
        <v>48001067</v>
      </c>
      <c r="B4429" t="s">
        <v>6688</v>
      </c>
      <c r="C4429" t="s">
        <v>6687</v>
      </c>
      <c r="D4429" t="s">
        <v>6687</v>
      </c>
      <c r="E4429" t="s">
        <v>6688</v>
      </c>
    </row>
    <row r="4430" spans="1:5" x14ac:dyDescent="0.25">
      <c r="A4430">
        <v>48001068</v>
      </c>
      <c r="B4430" t="s">
        <v>6690</v>
      </c>
      <c r="C4430" t="s">
        <v>6689</v>
      </c>
      <c r="D4430" t="s">
        <v>6689</v>
      </c>
      <c r="E4430" t="s">
        <v>6690</v>
      </c>
    </row>
    <row r="4431" spans="1:5" x14ac:dyDescent="0.25">
      <c r="A4431">
        <v>48001069</v>
      </c>
      <c r="B4431" t="s">
        <v>6692</v>
      </c>
      <c r="C4431" t="s">
        <v>6691</v>
      </c>
      <c r="D4431" t="s">
        <v>6691</v>
      </c>
      <c r="E4431" t="s">
        <v>6692</v>
      </c>
    </row>
    <row r="4432" spans="1:5" x14ac:dyDescent="0.25">
      <c r="A4432">
        <v>48001070</v>
      </c>
      <c r="B4432" t="s">
        <v>6694</v>
      </c>
      <c r="C4432" t="s">
        <v>6693</v>
      </c>
      <c r="D4432" t="s">
        <v>6693</v>
      </c>
      <c r="E4432" t="s">
        <v>6694</v>
      </c>
    </row>
    <row r="4433" spans="1:5" x14ac:dyDescent="0.25">
      <c r="A4433">
        <v>48001071</v>
      </c>
      <c r="B4433" t="s">
        <v>6695</v>
      </c>
      <c r="C4433" t="s">
        <v>6695</v>
      </c>
      <c r="D4433" t="s">
        <v>6695</v>
      </c>
      <c r="E4433" t="s">
        <v>6695</v>
      </c>
    </row>
    <row r="4434" spans="1:5" x14ac:dyDescent="0.25">
      <c r="A4434">
        <v>48001072</v>
      </c>
      <c r="B4434" t="s">
        <v>6697</v>
      </c>
      <c r="C4434" t="s">
        <v>6696</v>
      </c>
      <c r="D4434" t="s">
        <v>6696</v>
      </c>
      <c r="E4434" t="s">
        <v>6697</v>
      </c>
    </row>
    <row r="4435" spans="1:5" x14ac:dyDescent="0.25">
      <c r="A4435">
        <v>48001073</v>
      </c>
      <c r="B4435" t="s">
        <v>6699</v>
      </c>
      <c r="C4435" t="s">
        <v>6698</v>
      </c>
      <c r="D4435" t="s">
        <v>6698</v>
      </c>
      <c r="E4435" t="s">
        <v>6699</v>
      </c>
    </row>
    <row r="4436" spans="1:5" x14ac:dyDescent="0.25">
      <c r="A4436">
        <v>48001074</v>
      </c>
      <c r="B4436" t="s">
        <v>6701</v>
      </c>
      <c r="C4436" t="s">
        <v>6700</v>
      </c>
      <c r="D4436" t="s">
        <v>6700</v>
      </c>
      <c r="E4436" t="s">
        <v>6701</v>
      </c>
    </row>
    <row r="4437" spans="1:5" x14ac:dyDescent="0.25">
      <c r="A4437">
        <v>48001075</v>
      </c>
      <c r="B4437" t="s">
        <v>6702</v>
      </c>
      <c r="C4437" t="s">
        <v>6134</v>
      </c>
      <c r="D4437" t="s">
        <v>6134</v>
      </c>
      <c r="E4437" t="s">
        <v>6702</v>
      </c>
    </row>
    <row r="4438" spans="1:5" x14ac:dyDescent="0.25">
      <c r="A4438">
        <v>48001076</v>
      </c>
      <c r="B4438" t="s">
        <v>6703</v>
      </c>
      <c r="C4438" t="s">
        <v>6703</v>
      </c>
      <c r="D4438" t="s">
        <v>6703</v>
      </c>
      <c r="E4438" t="s">
        <v>6703</v>
      </c>
    </row>
    <row r="4439" spans="1:5" x14ac:dyDescent="0.25">
      <c r="A4439">
        <v>48001077</v>
      </c>
      <c r="B4439" t="s">
        <v>6704</v>
      </c>
      <c r="C4439" t="s">
        <v>6704</v>
      </c>
      <c r="D4439" t="s">
        <v>6704</v>
      </c>
      <c r="E4439" t="s">
        <v>6704</v>
      </c>
    </row>
    <row r="4440" spans="1:5" x14ac:dyDescent="0.25">
      <c r="A4440">
        <v>48001078</v>
      </c>
      <c r="B4440" t="s">
        <v>6706</v>
      </c>
      <c r="C4440" t="s">
        <v>6705</v>
      </c>
      <c r="D4440" t="s">
        <v>6705</v>
      </c>
      <c r="E4440" t="s">
        <v>6706</v>
      </c>
    </row>
    <row r="4441" spans="1:5" x14ac:dyDescent="0.25">
      <c r="A4441">
        <v>48001079</v>
      </c>
      <c r="B4441" t="s">
        <v>6707</v>
      </c>
      <c r="C4441" t="s">
        <v>6707</v>
      </c>
      <c r="D4441" t="s">
        <v>6707</v>
      </c>
      <c r="E4441" t="s">
        <v>6707</v>
      </c>
    </row>
    <row r="4442" spans="1:5" x14ac:dyDescent="0.25">
      <c r="A4442">
        <v>48001080</v>
      </c>
      <c r="B4442" t="s">
        <v>6709</v>
      </c>
      <c r="C4442" t="s">
        <v>6708</v>
      </c>
      <c r="D4442" t="s">
        <v>6708</v>
      </c>
      <c r="E4442" t="s">
        <v>6709</v>
      </c>
    </row>
    <row r="4443" spans="1:5" x14ac:dyDescent="0.25">
      <c r="A4443">
        <v>48001081</v>
      </c>
      <c r="B4443" t="s">
        <v>6711</v>
      </c>
      <c r="C4443" t="s">
        <v>6710</v>
      </c>
      <c r="D4443" t="s">
        <v>6710</v>
      </c>
      <c r="E4443" t="s">
        <v>6711</v>
      </c>
    </row>
    <row r="4444" spans="1:5" x14ac:dyDescent="0.25">
      <c r="A4444">
        <v>48001082</v>
      </c>
      <c r="B4444" t="s">
        <v>6713</v>
      </c>
      <c r="C4444" t="s">
        <v>6712</v>
      </c>
      <c r="D4444" t="s">
        <v>6712</v>
      </c>
      <c r="E4444" t="s">
        <v>6713</v>
      </c>
    </row>
    <row r="4445" spans="1:5" x14ac:dyDescent="0.25">
      <c r="A4445">
        <v>48001083</v>
      </c>
      <c r="B4445" t="s">
        <v>6714</v>
      </c>
      <c r="C4445" t="s">
        <v>6714</v>
      </c>
      <c r="D4445" t="s">
        <v>6714</v>
      </c>
      <c r="E4445" t="s">
        <v>6714</v>
      </c>
    </row>
    <row r="4446" spans="1:5" x14ac:dyDescent="0.25">
      <c r="A4446">
        <v>48001084</v>
      </c>
      <c r="B4446" t="s">
        <v>6715</v>
      </c>
      <c r="C4446" t="s">
        <v>6715</v>
      </c>
      <c r="D4446" t="s">
        <v>6715</v>
      </c>
      <c r="E4446" t="s">
        <v>6715</v>
      </c>
    </row>
    <row r="4447" spans="1:5" x14ac:dyDescent="0.25">
      <c r="A4447">
        <v>48001085</v>
      </c>
      <c r="B4447" t="s">
        <v>6716</v>
      </c>
      <c r="C4447" t="s">
        <v>6716</v>
      </c>
      <c r="D4447" t="s">
        <v>6716</v>
      </c>
      <c r="E4447" t="s">
        <v>6716</v>
      </c>
    </row>
    <row r="4448" spans="1:5" x14ac:dyDescent="0.25">
      <c r="A4448">
        <v>48001086</v>
      </c>
      <c r="B4448" t="s">
        <v>6718</v>
      </c>
      <c r="C4448" t="s">
        <v>6717</v>
      </c>
      <c r="D4448" t="s">
        <v>6717</v>
      </c>
      <c r="E4448" t="s">
        <v>6718</v>
      </c>
    </row>
    <row r="4449" spans="1:5" x14ac:dyDescent="0.25">
      <c r="A4449">
        <v>48001087</v>
      </c>
      <c r="B4449" t="s">
        <v>6719</v>
      </c>
      <c r="C4449" t="s">
        <v>6719</v>
      </c>
      <c r="D4449" t="s">
        <v>6719</v>
      </c>
      <c r="E4449" t="s">
        <v>6719</v>
      </c>
    </row>
    <row r="4450" spans="1:5" x14ac:dyDescent="0.25">
      <c r="A4450">
        <v>48001088</v>
      </c>
      <c r="B4450" t="s">
        <v>6720</v>
      </c>
      <c r="C4450" t="s">
        <v>6720</v>
      </c>
      <c r="D4450" t="s">
        <v>6720</v>
      </c>
      <c r="E4450" t="s">
        <v>6720</v>
      </c>
    </row>
    <row r="4451" spans="1:5" x14ac:dyDescent="0.25">
      <c r="A4451">
        <v>48001089</v>
      </c>
      <c r="B4451" t="s">
        <v>6721</v>
      </c>
      <c r="C4451" t="s">
        <v>6721</v>
      </c>
      <c r="D4451" t="s">
        <v>6721</v>
      </c>
      <c r="E4451" t="s">
        <v>6721</v>
      </c>
    </row>
    <row r="4452" spans="1:5" x14ac:dyDescent="0.25">
      <c r="A4452">
        <v>48001090</v>
      </c>
      <c r="B4452" t="s">
        <v>6723</v>
      </c>
      <c r="C4452" t="s">
        <v>6722</v>
      </c>
      <c r="D4452" t="s">
        <v>6722</v>
      </c>
      <c r="E4452" t="s">
        <v>6723</v>
      </c>
    </row>
    <row r="4453" spans="1:5" x14ac:dyDescent="0.25">
      <c r="A4453">
        <v>48001091</v>
      </c>
      <c r="B4453" t="s">
        <v>6724</v>
      </c>
      <c r="C4453" t="s">
        <v>6722</v>
      </c>
      <c r="D4453" t="s">
        <v>6722</v>
      </c>
      <c r="E4453" t="s">
        <v>6724</v>
      </c>
    </row>
    <row r="4454" spans="1:5" x14ac:dyDescent="0.25">
      <c r="A4454">
        <v>48001092</v>
      </c>
      <c r="B4454" t="s">
        <v>6726</v>
      </c>
      <c r="C4454" t="s">
        <v>6725</v>
      </c>
      <c r="D4454" t="s">
        <v>6725</v>
      </c>
      <c r="E4454" t="s">
        <v>6726</v>
      </c>
    </row>
    <row r="4455" spans="1:5" x14ac:dyDescent="0.25">
      <c r="A4455">
        <v>48001093</v>
      </c>
      <c r="B4455" t="s">
        <v>6727</v>
      </c>
      <c r="C4455" t="s">
        <v>6722</v>
      </c>
      <c r="D4455" t="s">
        <v>6722</v>
      </c>
      <c r="E4455" t="s">
        <v>6727</v>
      </c>
    </row>
    <row r="4456" spans="1:5" x14ac:dyDescent="0.25">
      <c r="A4456">
        <v>48001094</v>
      </c>
      <c r="B4456" t="s">
        <v>6729</v>
      </c>
      <c r="C4456" t="s">
        <v>6728</v>
      </c>
      <c r="D4456" t="s">
        <v>6728</v>
      </c>
      <c r="E4456" t="s">
        <v>6729</v>
      </c>
    </row>
    <row r="4457" spans="1:5" x14ac:dyDescent="0.25">
      <c r="A4457">
        <v>48001095</v>
      </c>
      <c r="B4457" t="s">
        <v>6730</v>
      </c>
      <c r="C4457" t="s">
        <v>6728</v>
      </c>
      <c r="D4457" t="s">
        <v>6728</v>
      </c>
      <c r="E4457" t="s">
        <v>6730</v>
      </c>
    </row>
    <row r="4458" spans="1:5" x14ac:dyDescent="0.25">
      <c r="A4458">
        <v>48001096</v>
      </c>
      <c r="B4458" t="s">
        <v>6732</v>
      </c>
      <c r="C4458" t="s">
        <v>6731</v>
      </c>
      <c r="D4458" t="s">
        <v>6731</v>
      </c>
      <c r="E4458" t="s">
        <v>6732</v>
      </c>
    </row>
    <row r="4459" spans="1:5" x14ac:dyDescent="0.25">
      <c r="A4459">
        <v>48001097</v>
      </c>
      <c r="B4459" t="s">
        <v>6734</v>
      </c>
      <c r="C4459" t="s">
        <v>6733</v>
      </c>
      <c r="D4459" t="s">
        <v>6733</v>
      </c>
      <c r="E4459" t="s">
        <v>6734</v>
      </c>
    </row>
    <row r="4460" spans="1:5" x14ac:dyDescent="0.25">
      <c r="A4460">
        <v>48001098</v>
      </c>
      <c r="B4460" t="s">
        <v>6736</v>
      </c>
      <c r="C4460" t="s">
        <v>6735</v>
      </c>
      <c r="D4460" t="s">
        <v>6735</v>
      </c>
      <c r="E4460" t="s">
        <v>6736</v>
      </c>
    </row>
    <row r="4461" spans="1:5" x14ac:dyDescent="0.25">
      <c r="A4461">
        <v>48001099</v>
      </c>
      <c r="B4461" t="s">
        <v>6738</v>
      </c>
      <c r="C4461" t="s">
        <v>6737</v>
      </c>
      <c r="D4461" t="s">
        <v>6737</v>
      </c>
      <c r="E4461" t="s">
        <v>6738</v>
      </c>
    </row>
    <row r="4462" spans="1:5" x14ac:dyDescent="0.25">
      <c r="A4462">
        <v>48001100</v>
      </c>
      <c r="B4462" t="s">
        <v>6740</v>
      </c>
      <c r="C4462" t="s">
        <v>6739</v>
      </c>
      <c r="D4462" t="s">
        <v>6739</v>
      </c>
      <c r="E4462" t="s">
        <v>6740</v>
      </c>
    </row>
    <row r="4463" spans="1:5" x14ac:dyDescent="0.25">
      <c r="A4463">
        <v>48001101</v>
      </c>
      <c r="B4463" t="s">
        <v>6741</v>
      </c>
      <c r="C4463" t="s">
        <v>6735</v>
      </c>
      <c r="D4463" t="s">
        <v>6735</v>
      </c>
      <c r="E4463" t="s">
        <v>6741</v>
      </c>
    </row>
    <row r="4464" spans="1:5" x14ac:dyDescent="0.25">
      <c r="A4464">
        <v>48001102</v>
      </c>
      <c r="B4464" t="s">
        <v>6743</v>
      </c>
      <c r="C4464" t="s">
        <v>6742</v>
      </c>
      <c r="D4464" t="s">
        <v>6742</v>
      </c>
      <c r="E4464" t="s">
        <v>6743</v>
      </c>
    </row>
    <row r="4465" spans="1:5" x14ac:dyDescent="0.25">
      <c r="A4465">
        <v>48001103</v>
      </c>
      <c r="B4465" t="s">
        <v>6744</v>
      </c>
      <c r="C4465" t="s">
        <v>6742</v>
      </c>
      <c r="D4465" t="s">
        <v>6742</v>
      </c>
      <c r="E4465" t="s">
        <v>6744</v>
      </c>
    </row>
    <row r="4466" spans="1:5" x14ac:dyDescent="0.25">
      <c r="A4466">
        <v>48001104</v>
      </c>
      <c r="B4466" t="s">
        <v>6745</v>
      </c>
      <c r="C4466" t="s">
        <v>6742</v>
      </c>
      <c r="D4466" t="s">
        <v>6742</v>
      </c>
      <c r="E4466" t="s">
        <v>6745</v>
      </c>
    </row>
    <row r="4467" spans="1:5" x14ac:dyDescent="0.25">
      <c r="A4467">
        <v>48001105</v>
      </c>
      <c r="B4467" t="s">
        <v>6746</v>
      </c>
      <c r="C4467" t="s">
        <v>6742</v>
      </c>
      <c r="D4467" t="s">
        <v>6742</v>
      </c>
      <c r="E4467" t="s">
        <v>6746</v>
      </c>
    </row>
    <row r="4468" spans="1:5" x14ac:dyDescent="0.25">
      <c r="A4468">
        <v>48001106</v>
      </c>
      <c r="B4468" t="s">
        <v>6748</v>
      </c>
      <c r="C4468" t="s">
        <v>6747</v>
      </c>
      <c r="D4468" t="s">
        <v>6747</v>
      </c>
      <c r="E4468" t="s">
        <v>6748</v>
      </c>
    </row>
    <row r="4469" spans="1:5" x14ac:dyDescent="0.25">
      <c r="A4469">
        <v>48001107</v>
      </c>
      <c r="B4469" t="s">
        <v>6750</v>
      </c>
      <c r="C4469" t="s">
        <v>6749</v>
      </c>
      <c r="D4469" t="s">
        <v>6749</v>
      </c>
      <c r="E4469" t="s">
        <v>6750</v>
      </c>
    </row>
    <row r="4470" spans="1:5" x14ac:dyDescent="0.25">
      <c r="A4470">
        <v>48001108</v>
      </c>
      <c r="B4470" t="s">
        <v>6752</v>
      </c>
      <c r="C4470" t="s">
        <v>6751</v>
      </c>
      <c r="D4470" t="s">
        <v>6751</v>
      </c>
      <c r="E4470" t="s">
        <v>6752</v>
      </c>
    </row>
    <row r="4471" spans="1:5" x14ac:dyDescent="0.25">
      <c r="A4471">
        <v>48001109</v>
      </c>
      <c r="B4471" t="s">
        <v>6754</v>
      </c>
      <c r="C4471" t="s">
        <v>6753</v>
      </c>
      <c r="D4471" t="s">
        <v>6753</v>
      </c>
      <c r="E4471" t="s">
        <v>6754</v>
      </c>
    </row>
    <row r="4472" spans="1:5" x14ac:dyDescent="0.25">
      <c r="A4472">
        <v>48001110</v>
      </c>
      <c r="B4472" t="s">
        <v>6756</v>
      </c>
      <c r="C4472" t="s">
        <v>6755</v>
      </c>
      <c r="D4472" t="s">
        <v>6755</v>
      </c>
      <c r="E4472" t="s">
        <v>6756</v>
      </c>
    </row>
    <row r="4473" spans="1:5" x14ac:dyDescent="0.25">
      <c r="A4473">
        <v>48001111</v>
      </c>
      <c r="B4473" t="s">
        <v>6758</v>
      </c>
      <c r="C4473" t="s">
        <v>6757</v>
      </c>
      <c r="D4473" t="s">
        <v>6757</v>
      </c>
      <c r="E4473" t="s">
        <v>6758</v>
      </c>
    </row>
    <row r="4474" spans="1:5" x14ac:dyDescent="0.25">
      <c r="A4474">
        <v>48001112</v>
      </c>
      <c r="B4474" t="s">
        <v>6760</v>
      </c>
      <c r="C4474" t="s">
        <v>6759</v>
      </c>
      <c r="D4474" t="s">
        <v>6759</v>
      </c>
      <c r="E4474" t="s">
        <v>6760</v>
      </c>
    </row>
    <row r="4475" spans="1:5" x14ac:dyDescent="0.25">
      <c r="A4475">
        <v>48001113</v>
      </c>
      <c r="B4475" t="s">
        <v>6762</v>
      </c>
      <c r="C4475" t="s">
        <v>6761</v>
      </c>
      <c r="D4475" t="s">
        <v>6761</v>
      </c>
      <c r="E4475" t="s">
        <v>6762</v>
      </c>
    </row>
    <row r="4476" spans="1:5" x14ac:dyDescent="0.25">
      <c r="A4476">
        <v>48001114</v>
      </c>
      <c r="B4476" t="s">
        <v>6763</v>
      </c>
      <c r="C4476" t="s">
        <v>6616</v>
      </c>
      <c r="D4476" t="s">
        <v>6616</v>
      </c>
      <c r="E4476" t="s">
        <v>6763</v>
      </c>
    </row>
    <row r="4477" spans="1:5" x14ac:dyDescent="0.25">
      <c r="A4477">
        <v>48001115</v>
      </c>
      <c r="B4477" t="s">
        <v>6764</v>
      </c>
      <c r="C4477" t="s">
        <v>6764</v>
      </c>
      <c r="D4477" t="s">
        <v>6764</v>
      </c>
      <c r="E4477" t="s">
        <v>6764</v>
      </c>
    </row>
    <row r="4478" spans="1:5" x14ac:dyDescent="0.25">
      <c r="A4478">
        <v>48001116</v>
      </c>
      <c r="B4478" t="s">
        <v>6765</v>
      </c>
      <c r="C4478" t="s">
        <v>6765</v>
      </c>
      <c r="D4478" t="s">
        <v>6765</v>
      </c>
      <c r="E4478" t="s">
        <v>6765</v>
      </c>
    </row>
    <row r="4479" spans="1:5" x14ac:dyDescent="0.25">
      <c r="A4479">
        <v>48001117</v>
      </c>
      <c r="B4479" t="s">
        <v>6766</v>
      </c>
      <c r="C4479" t="s">
        <v>6766</v>
      </c>
      <c r="D4479" t="s">
        <v>6766</v>
      </c>
      <c r="E4479" t="s">
        <v>6766</v>
      </c>
    </row>
    <row r="4480" spans="1:5" x14ac:dyDescent="0.25">
      <c r="A4480">
        <v>48001118</v>
      </c>
      <c r="B4480" t="s">
        <v>6767</v>
      </c>
      <c r="C4480" t="s">
        <v>6767</v>
      </c>
      <c r="D4480" t="s">
        <v>6767</v>
      </c>
      <c r="E4480" t="s">
        <v>6767</v>
      </c>
    </row>
    <row r="4481" spans="1:5" x14ac:dyDescent="0.25">
      <c r="A4481">
        <v>48001119</v>
      </c>
      <c r="B4481" t="s">
        <v>6768</v>
      </c>
      <c r="C4481" t="s">
        <v>6768</v>
      </c>
      <c r="D4481" t="s">
        <v>6768</v>
      </c>
      <c r="E4481" t="s">
        <v>6768</v>
      </c>
    </row>
    <row r="4482" spans="1:5" x14ac:dyDescent="0.25">
      <c r="A4482">
        <v>48001120</v>
      </c>
      <c r="B4482" t="s">
        <v>15520</v>
      </c>
      <c r="C4482" t="s">
        <v>15520</v>
      </c>
      <c r="D4482" t="s">
        <v>15520</v>
      </c>
      <c r="E4482" t="s">
        <v>15520</v>
      </c>
    </row>
    <row r="4483" spans="1:5" x14ac:dyDescent="0.25">
      <c r="A4483">
        <v>48001121</v>
      </c>
      <c r="B4483" t="s">
        <v>15521</v>
      </c>
      <c r="C4483" t="s">
        <v>15521</v>
      </c>
      <c r="D4483" t="s">
        <v>15521</v>
      </c>
      <c r="E4483" t="s">
        <v>15521</v>
      </c>
    </row>
    <row r="4484" spans="1:5" x14ac:dyDescent="0.25">
      <c r="A4484">
        <v>48001122</v>
      </c>
      <c r="B4484" t="s">
        <v>6769</v>
      </c>
      <c r="C4484" t="s">
        <v>6769</v>
      </c>
      <c r="D4484" t="s">
        <v>6769</v>
      </c>
      <c r="E4484" t="s">
        <v>6769</v>
      </c>
    </row>
    <row r="4485" spans="1:5" x14ac:dyDescent="0.25">
      <c r="A4485">
        <v>48001123</v>
      </c>
      <c r="B4485" t="s">
        <v>6770</v>
      </c>
      <c r="C4485" t="s">
        <v>6770</v>
      </c>
      <c r="D4485" t="s">
        <v>6770</v>
      </c>
      <c r="E4485" t="s">
        <v>6770</v>
      </c>
    </row>
    <row r="4486" spans="1:5" x14ac:dyDescent="0.25">
      <c r="A4486">
        <v>48001124</v>
      </c>
      <c r="B4486" t="s">
        <v>6772</v>
      </c>
      <c r="C4486" t="s">
        <v>6771</v>
      </c>
      <c r="D4486" t="s">
        <v>6771</v>
      </c>
      <c r="E4486" t="s">
        <v>6772</v>
      </c>
    </row>
    <row r="4487" spans="1:5" x14ac:dyDescent="0.25">
      <c r="A4487">
        <v>48001125</v>
      </c>
      <c r="B4487" t="s">
        <v>6774</v>
      </c>
      <c r="C4487" t="s">
        <v>6773</v>
      </c>
      <c r="D4487" t="s">
        <v>6773</v>
      </c>
      <c r="E4487" t="s">
        <v>6774</v>
      </c>
    </row>
    <row r="4488" spans="1:5" x14ac:dyDescent="0.25">
      <c r="A4488">
        <v>48001126</v>
      </c>
      <c r="B4488" t="s">
        <v>6776</v>
      </c>
      <c r="C4488" t="s">
        <v>6775</v>
      </c>
      <c r="D4488" t="s">
        <v>6775</v>
      </c>
      <c r="E4488" t="s">
        <v>6776</v>
      </c>
    </row>
    <row r="4489" spans="1:5" x14ac:dyDescent="0.25">
      <c r="A4489">
        <v>48001127</v>
      </c>
      <c r="B4489" t="s">
        <v>6777</v>
      </c>
      <c r="C4489" t="s">
        <v>6777</v>
      </c>
      <c r="D4489" t="s">
        <v>6777</v>
      </c>
      <c r="E4489" t="s">
        <v>6777</v>
      </c>
    </row>
    <row r="4490" spans="1:5" x14ac:dyDescent="0.25">
      <c r="A4490">
        <v>48001128</v>
      </c>
      <c r="B4490" t="s">
        <v>6778</v>
      </c>
      <c r="C4490" t="s">
        <v>6778</v>
      </c>
      <c r="D4490" t="s">
        <v>6778</v>
      </c>
      <c r="E4490" t="s">
        <v>6778</v>
      </c>
    </row>
    <row r="4491" spans="1:5" x14ac:dyDescent="0.25">
      <c r="A4491">
        <v>48001129</v>
      </c>
      <c r="B4491" t="s">
        <v>6779</v>
      </c>
      <c r="C4491" t="s">
        <v>6779</v>
      </c>
      <c r="D4491" t="s">
        <v>6779</v>
      </c>
      <c r="E4491" t="s">
        <v>6779</v>
      </c>
    </row>
    <row r="4492" spans="1:5" x14ac:dyDescent="0.25">
      <c r="A4492">
        <v>48001130</v>
      </c>
      <c r="B4492" t="s">
        <v>6780</v>
      </c>
      <c r="C4492" t="s">
        <v>6780</v>
      </c>
      <c r="D4492" t="s">
        <v>6780</v>
      </c>
      <c r="E4492" t="s">
        <v>6780</v>
      </c>
    </row>
    <row r="4493" spans="1:5" x14ac:dyDescent="0.25">
      <c r="A4493">
        <v>48001131</v>
      </c>
      <c r="B4493" t="s">
        <v>6781</v>
      </c>
      <c r="C4493" t="s">
        <v>6781</v>
      </c>
      <c r="D4493" t="s">
        <v>6781</v>
      </c>
      <c r="E4493" t="s">
        <v>6781</v>
      </c>
    </row>
    <row r="4494" spans="1:5" x14ac:dyDescent="0.25">
      <c r="A4494">
        <v>48001132</v>
      </c>
      <c r="B4494" t="s">
        <v>6782</v>
      </c>
      <c r="C4494" t="s">
        <v>6782</v>
      </c>
      <c r="D4494" t="s">
        <v>6782</v>
      </c>
      <c r="E4494" t="s">
        <v>6782</v>
      </c>
    </row>
    <row r="4495" spans="1:5" x14ac:dyDescent="0.25">
      <c r="A4495">
        <v>48001133</v>
      </c>
      <c r="B4495" t="s">
        <v>6783</v>
      </c>
      <c r="C4495" t="s">
        <v>6717</v>
      </c>
      <c r="D4495" t="s">
        <v>6717</v>
      </c>
      <c r="E4495" t="s">
        <v>6783</v>
      </c>
    </row>
    <row r="4496" spans="1:5" x14ac:dyDescent="0.25">
      <c r="A4496">
        <v>48001134</v>
      </c>
      <c r="B4496" t="s">
        <v>6784</v>
      </c>
      <c r="C4496" t="s">
        <v>6784</v>
      </c>
      <c r="D4496" t="s">
        <v>6784</v>
      </c>
      <c r="E4496" t="s">
        <v>6784</v>
      </c>
    </row>
    <row r="4497" spans="1:5" x14ac:dyDescent="0.25">
      <c r="A4497">
        <v>48001135</v>
      </c>
      <c r="B4497" t="s">
        <v>6785</v>
      </c>
      <c r="C4497" t="s">
        <v>6785</v>
      </c>
      <c r="D4497" t="s">
        <v>6785</v>
      </c>
      <c r="E4497" t="s">
        <v>6785</v>
      </c>
    </row>
    <row r="4498" spans="1:5" x14ac:dyDescent="0.25">
      <c r="A4498">
        <v>48001136</v>
      </c>
      <c r="B4498" t="s">
        <v>6786</v>
      </c>
      <c r="C4498" t="s">
        <v>6786</v>
      </c>
      <c r="D4498" t="s">
        <v>6786</v>
      </c>
      <c r="E4498" t="s">
        <v>6786</v>
      </c>
    </row>
    <row r="4499" spans="1:5" x14ac:dyDescent="0.25">
      <c r="A4499">
        <v>48001137</v>
      </c>
      <c r="B4499" t="s">
        <v>6788</v>
      </c>
      <c r="C4499" t="s">
        <v>6787</v>
      </c>
      <c r="D4499" t="s">
        <v>6787</v>
      </c>
      <c r="E4499" t="s">
        <v>6788</v>
      </c>
    </row>
    <row r="4500" spans="1:5" x14ac:dyDescent="0.25">
      <c r="A4500">
        <v>48001138</v>
      </c>
      <c r="B4500" t="s">
        <v>6790</v>
      </c>
      <c r="C4500" t="s">
        <v>6789</v>
      </c>
      <c r="D4500" t="s">
        <v>6789</v>
      </c>
      <c r="E4500" t="s">
        <v>6790</v>
      </c>
    </row>
    <row r="4501" spans="1:5" x14ac:dyDescent="0.25">
      <c r="A4501">
        <v>48001139</v>
      </c>
      <c r="B4501" t="s">
        <v>6792</v>
      </c>
      <c r="C4501" t="s">
        <v>6791</v>
      </c>
      <c r="D4501" t="s">
        <v>6791</v>
      </c>
      <c r="E4501" t="s">
        <v>6792</v>
      </c>
    </row>
    <row r="4502" spans="1:5" x14ac:dyDescent="0.25">
      <c r="A4502">
        <v>48001140</v>
      </c>
      <c r="B4502" t="s">
        <v>6794</v>
      </c>
      <c r="C4502" t="s">
        <v>6793</v>
      </c>
      <c r="D4502" t="s">
        <v>6793</v>
      </c>
      <c r="E4502" t="s">
        <v>6794</v>
      </c>
    </row>
    <row r="4503" spans="1:5" x14ac:dyDescent="0.25">
      <c r="A4503">
        <v>48001141</v>
      </c>
      <c r="B4503" t="s">
        <v>6795</v>
      </c>
      <c r="C4503" t="s">
        <v>6795</v>
      </c>
      <c r="D4503" t="s">
        <v>6795</v>
      </c>
      <c r="E4503" t="s">
        <v>6795</v>
      </c>
    </row>
    <row r="4504" spans="1:5" x14ac:dyDescent="0.25">
      <c r="A4504">
        <v>48001142</v>
      </c>
      <c r="B4504" t="s">
        <v>6796</v>
      </c>
      <c r="C4504" t="s">
        <v>6796</v>
      </c>
      <c r="D4504" t="s">
        <v>6796</v>
      </c>
      <c r="E4504" t="s">
        <v>6796</v>
      </c>
    </row>
    <row r="4505" spans="1:5" x14ac:dyDescent="0.25">
      <c r="A4505">
        <v>48001143</v>
      </c>
      <c r="B4505" t="s">
        <v>6797</v>
      </c>
      <c r="C4505" t="s">
        <v>6797</v>
      </c>
      <c r="D4505" t="s">
        <v>6797</v>
      </c>
      <c r="E4505" t="s">
        <v>6797</v>
      </c>
    </row>
    <row r="4506" spans="1:5" x14ac:dyDescent="0.25">
      <c r="A4506">
        <v>48001144</v>
      </c>
      <c r="B4506" t="s">
        <v>6798</v>
      </c>
      <c r="C4506" t="s">
        <v>6798</v>
      </c>
      <c r="D4506" t="s">
        <v>6798</v>
      </c>
      <c r="E4506" t="s">
        <v>6798</v>
      </c>
    </row>
    <row r="4507" spans="1:5" x14ac:dyDescent="0.25">
      <c r="A4507">
        <v>48001145</v>
      </c>
      <c r="B4507" t="s">
        <v>6800</v>
      </c>
      <c r="C4507" t="s">
        <v>6799</v>
      </c>
      <c r="D4507" t="s">
        <v>6799</v>
      </c>
      <c r="E4507" t="s">
        <v>6800</v>
      </c>
    </row>
    <row r="4508" spans="1:5" x14ac:dyDescent="0.25">
      <c r="A4508">
        <v>48001146</v>
      </c>
      <c r="B4508" t="s">
        <v>6801</v>
      </c>
      <c r="C4508" t="s">
        <v>6801</v>
      </c>
      <c r="D4508" t="s">
        <v>6801</v>
      </c>
      <c r="E4508" t="s">
        <v>6801</v>
      </c>
    </row>
    <row r="4509" spans="1:5" x14ac:dyDescent="0.25">
      <c r="A4509">
        <v>48001147</v>
      </c>
      <c r="B4509" t="s">
        <v>6802</v>
      </c>
      <c r="C4509" t="s">
        <v>6802</v>
      </c>
      <c r="D4509" t="s">
        <v>6802</v>
      </c>
      <c r="E4509" t="s">
        <v>6802</v>
      </c>
    </row>
    <row r="4510" spans="1:5" x14ac:dyDescent="0.25">
      <c r="A4510">
        <v>48001148</v>
      </c>
      <c r="B4510" t="s">
        <v>6803</v>
      </c>
      <c r="C4510" t="s">
        <v>6803</v>
      </c>
      <c r="D4510" t="s">
        <v>6803</v>
      </c>
      <c r="E4510" t="s">
        <v>6803</v>
      </c>
    </row>
    <row r="4511" spans="1:5" x14ac:dyDescent="0.25">
      <c r="A4511">
        <v>48001149</v>
      </c>
      <c r="B4511" t="s">
        <v>6804</v>
      </c>
      <c r="C4511" t="s">
        <v>6804</v>
      </c>
      <c r="D4511" t="s">
        <v>6804</v>
      </c>
      <c r="E4511" t="s">
        <v>6804</v>
      </c>
    </row>
    <row r="4512" spans="1:5" x14ac:dyDescent="0.25">
      <c r="A4512">
        <v>48001150</v>
      </c>
      <c r="B4512" t="s">
        <v>6805</v>
      </c>
      <c r="C4512" t="s">
        <v>6805</v>
      </c>
      <c r="D4512" t="s">
        <v>6805</v>
      </c>
      <c r="E4512" t="s">
        <v>6805</v>
      </c>
    </row>
    <row r="4513" spans="1:5" x14ac:dyDescent="0.25">
      <c r="A4513">
        <v>48001151</v>
      </c>
      <c r="B4513" t="s">
        <v>6806</v>
      </c>
      <c r="C4513" t="s">
        <v>6806</v>
      </c>
      <c r="D4513" t="s">
        <v>6806</v>
      </c>
      <c r="E4513" t="s">
        <v>6806</v>
      </c>
    </row>
    <row r="4514" spans="1:5" x14ac:dyDescent="0.25">
      <c r="A4514">
        <v>48001152</v>
      </c>
      <c r="B4514" t="s">
        <v>6807</v>
      </c>
      <c r="C4514" t="s">
        <v>6807</v>
      </c>
      <c r="D4514" t="s">
        <v>6807</v>
      </c>
      <c r="E4514" t="s">
        <v>6807</v>
      </c>
    </row>
    <row r="4515" spans="1:5" x14ac:dyDescent="0.25">
      <c r="A4515">
        <v>48001153</v>
      </c>
      <c r="B4515" t="s">
        <v>6808</v>
      </c>
      <c r="C4515" t="s">
        <v>6808</v>
      </c>
      <c r="D4515" t="s">
        <v>6808</v>
      </c>
      <c r="E4515" t="s">
        <v>6808</v>
      </c>
    </row>
    <row r="4516" spans="1:5" x14ac:dyDescent="0.25">
      <c r="A4516">
        <v>48001154</v>
      </c>
      <c r="B4516" t="s">
        <v>6809</v>
      </c>
      <c r="C4516" t="s">
        <v>6809</v>
      </c>
      <c r="D4516" t="s">
        <v>6809</v>
      </c>
      <c r="E4516" t="s">
        <v>6809</v>
      </c>
    </row>
    <row r="4517" spans="1:5" x14ac:dyDescent="0.25">
      <c r="A4517">
        <v>48001155</v>
      </c>
      <c r="B4517" t="s">
        <v>6810</v>
      </c>
      <c r="C4517" t="s">
        <v>6810</v>
      </c>
      <c r="D4517" t="s">
        <v>6810</v>
      </c>
      <c r="E4517" t="s">
        <v>6810</v>
      </c>
    </row>
    <row r="4518" spans="1:5" x14ac:dyDescent="0.25">
      <c r="A4518">
        <v>48001156</v>
      </c>
      <c r="B4518" t="s">
        <v>6811</v>
      </c>
      <c r="C4518" t="s">
        <v>6811</v>
      </c>
      <c r="D4518" t="s">
        <v>6811</v>
      </c>
      <c r="E4518" t="s">
        <v>6811</v>
      </c>
    </row>
    <row r="4519" spans="1:5" x14ac:dyDescent="0.25">
      <c r="A4519">
        <v>48001157</v>
      </c>
      <c r="B4519" t="s">
        <v>6812</v>
      </c>
      <c r="C4519" t="s">
        <v>6812</v>
      </c>
      <c r="D4519" t="s">
        <v>6812</v>
      </c>
      <c r="E4519" t="s">
        <v>6812</v>
      </c>
    </row>
    <row r="4520" spans="1:5" x14ac:dyDescent="0.25">
      <c r="A4520">
        <v>48001158</v>
      </c>
      <c r="B4520" t="s">
        <v>6813</v>
      </c>
      <c r="C4520" t="s">
        <v>6813</v>
      </c>
      <c r="D4520" t="s">
        <v>6813</v>
      </c>
      <c r="E4520" t="s">
        <v>6813</v>
      </c>
    </row>
    <row r="4521" spans="1:5" x14ac:dyDescent="0.25">
      <c r="A4521">
        <v>48001159</v>
      </c>
      <c r="B4521" t="s">
        <v>6814</v>
      </c>
      <c r="C4521" t="s">
        <v>6814</v>
      </c>
      <c r="D4521" t="s">
        <v>6814</v>
      </c>
      <c r="E4521" t="s">
        <v>6814</v>
      </c>
    </row>
    <row r="4522" spans="1:5" x14ac:dyDescent="0.25">
      <c r="A4522">
        <v>48001160</v>
      </c>
      <c r="B4522" t="s">
        <v>6815</v>
      </c>
      <c r="C4522" t="s">
        <v>6815</v>
      </c>
      <c r="D4522" t="s">
        <v>6815</v>
      </c>
      <c r="E4522" t="s">
        <v>6815</v>
      </c>
    </row>
    <row r="4523" spans="1:5" x14ac:dyDescent="0.25">
      <c r="A4523">
        <v>48001161</v>
      </c>
      <c r="B4523" t="s">
        <v>6816</v>
      </c>
      <c r="C4523" t="s">
        <v>6816</v>
      </c>
      <c r="D4523" t="s">
        <v>6816</v>
      </c>
      <c r="E4523" t="s">
        <v>6816</v>
      </c>
    </row>
    <row r="4524" spans="1:5" x14ac:dyDescent="0.25">
      <c r="A4524">
        <v>48001162</v>
      </c>
      <c r="B4524" t="s">
        <v>6817</v>
      </c>
      <c r="C4524" t="s">
        <v>6817</v>
      </c>
      <c r="D4524" t="s">
        <v>6817</v>
      </c>
      <c r="E4524" t="s">
        <v>6817</v>
      </c>
    </row>
    <row r="4525" spans="1:5" x14ac:dyDescent="0.25">
      <c r="A4525">
        <v>48001163</v>
      </c>
      <c r="B4525" t="s">
        <v>6819</v>
      </c>
      <c r="C4525" t="s">
        <v>6818</v>
      </c>
      <c r="D4525" t="s">
        <v>6818</v>
      </c>
      <c r="E4525" t="s">
        <v>6819</v>
      </c>
    </row>
    <row r="4526" spans="1:5" x14ac:dyDescent="0.25">
      <c r="A4526">
        <v>48001164</v>
      </c>
      <c r="B4526" t="s">
        <v>6820</v>
      </c>
      <c r="C4526" t="s">
        <v>6820</v>
      </c>
      <c r="D4526" t="s">
        <v>6820</v>
      </c>
      <c r="E4526" t="s">
        <v>6820</v>
      </c>
    </row>
    <row r="4527" spans="1:5" x14ac:dyDescent="0.25">
      <c r="A4527">
        <v>48001165</v>
      </c>
      <c r="B4527" t="s">
        <v>6821</v>
      </c>
      <c r="C4527" t="s">
        <v>6821</v>
      </c>
      <c r="D4527" t="s">
        <v>6821</v>
      </c>
      <c r="E4527" t="s">
        <v>6821</v>
      </c>
    </row>
    <row r="4528" spans="1:5" x14ac:dyDescent="0.25">
      <c r="A4528">
        <v>48001166</v>
      </c>
      <c r="B4528" t="s">
        <v>6822</v>
      </c>
      <c r="C4528" t="s">
        <v>6771</v>
      </c>
      <c r="D4528" t="s">
        <v>6771</v>
      </c>
      <c r="E4528" t="s">
        <v>6822</v>
      </c>
    </row>
    <row r="4529" spans="1:5" x14ac:dyDescent="0.25">
      <c r="A4529">
        <v>48001167</v>
      </c>
      <c r="B4529" t="s">
        <v>6823</v>
      </c>
      <c r="C4529" t="s">
        <v>6823</v>
      </c>
      <c r="D4529" t="s">
        <v>6823</v>
      </c>
      <c r="E4529" t="s">
        <v>6823</v>
      </c>
    </row>
    <row r="4530" spans="1:5" x14ac:dyDescent="0.25">
      <c r="A4530">
        <v>48001168</v>
      </c>
      <c r="B4530" t="s">
        <v>6824</v>
      </c>
      <c r="C4530" t="s">
        <v>6824</v>
      </c>
      <c r="D4530" t="s">
        <v>6824</v>
      </c>
      <c r="E4530" t="s">
        <v>6824</v>
      </c>
    </row>
    <row r="4531" spans="1:5" x14ac:dyDescent="0.25">
      <c r="A4531">
        <v>48001169</v>
      </c>
      <c r="B4531" t="s">
        <v>6825</v>
      </c>
      <c r="C4531" t="s">
        <v>6825</v>
      </c>
      <c r="D4531" t="s">
        <v>6825</v>
      </c>
      <c r="E4531" t="s">
        <v>6825</v>
      </c>
    </row>
    <row r="4532" spans="1:5" x14ac:dyDescent="0.25">
      <c r="A4532">
        <v>48001170</v>
      </c>
      <c r="B4532" t="s">
        <v>6827</v>
      </c>
      <c r="C4532" t="s">
        <v>6826</v>
      </c>
      <c r="D4532" t="s">
        <v>6826</v>
      </c>
      <c r="E4532" t="s">
        <v>6827</v>
      </c>
    </row>
    <row r="4533" spans="1:5" x14ac:dyDescent="0.25">
      <c r="A4533">
        <v>48001171</v>
      </c>
      <c r="B4533" t="s">
        <v>6829</v>
      </c>
      <c r="C4533" t="s">
        <v>6828</v>
      </c>
      <c r="D4533" t="s">
        <v>6828</v>
      </c>
      <c r="E4533" t="s">
        <v>6829</v>
      </c>
    </row>
    <row r="4534" spans="1:5" x14ac:dyDescent="0.25">
      <c r="A4534">
        <v>48001172</v>
      </c>
      <c r="B4534" t="s">
        <v>6831</v>
      </c>
      <c r="C4534" t="s">
        <v>6830</v>
      </c>
      <c r="D4534" t="s">
        <v>6830</v>
      </c>
      <c r="E4534" t="s">
        <v>6831</v>
      </c>
    </row>
    <row r="4535" spans="1:5" x14ac:dyDescent="0.25">
      <c r="A4535">
        <v>48001173</v>
      </c>
      <c r="B4535" t="s">
        <v>6832</v>
      </c>
      <c r="C4535" t="s">
        <v>6832</v>
      </c>
      <c r="D4535" t="s">
        <v>6832</v>
      </c>
      <c r="E4535" t="s">
        <v>6832</v>
      </c>
    </row>
    <row r="4536" spans="1:5" x14ac:dyDescent="0.25">
      <c r="A4536">
        <v>48001174</v>
      </c>
      <c r="B4536" t="s">
        <v>6834</v>
      </c>
      <c r="C4536" t="s">
        <v>6833</v>
      </c>
      <c r="D4536" t="s">
        <v>6833</v>
      </c>
      <c r="E4536" t="s">
        <v>6834</v>
      </c>
    </row>
    <row r="4537" spans="1:5" x14ac:dyDescent="0.25">
      <c r="A4537">
        <v>48001175</v>
      </c>
      <c r="B4537" t="s">
        <v>15522</v>
      </c>
      <c r="C4537" t="s">
        <v>15522</v>
      </c>
      <c r="D4537" t="s">
        <v>15522</v>
      </c>
      <c r="E4537" t="s">
        <v>15522</v>
      </c>
    </row>
    <row r="4538" spans="1:5" x14ac:dyDescent="0.25">
      <c r="A4538">
        <v>48001176</v>
      </c>
      <c r="B4538" t="s">
        <v>6835</v>
      </c>
      <c r="C4538" t="s">
        <v>6835</v>
      </c>
      <c r="D4538" t="s">
        <v>6835</v>
      </c>
      <c r="E4538" t="s">
        <v>6835</v>
      </c>
    </row>
    <row r="4539" spans="1:5" x14ac:dyDescent="0.25">
      <c r="A4539">
        <v>48001177</v>
      </c>
      <c r="B4539" t="s">
        <v>15523</v>
      </c>
      <c r="C4539" t="s">
        <v>15523</v>
      </c>
      <c r="D4539" t="s">
        <v>15523</v>
      </c>
      <c r="E4539" t="s">
        <v>15523</v>
      </c>
    </row>
    <row r="4540" spans="1:5" x14ac:dyDescent="0.25">
      <c r="A4540">
        <v>48001178</v>
      </c>
      <c r="B4540" t="s">
        <v>15524</v>
      </c>
      <c r="C4540" t="s">
        <v>15524</v>
      </c>
      <c r="D4540" t="s">
        <v>15524</v>
      </c>
      <c r="E4540" t="s">
        <v>15524</v>
      </c>
    </row>
    <row r="4541" spans="1:5" x14ac:dyDescent="0.25">
      <c r="A4541">
        <v>48001179</v>
      </c>
      <c r="B4541" t="s">
        <v>15525</v>
      </c>
      <c r="C4541" t="s">
        <v>15525</v>
      </c>
      <c r="D4541" t="s">
        <v>15525</v>
      </c>
      <c r="E4541" t="s">
        <v>15525</v>
      </c>
    </row>
    <row r="4542" spans="1:5" x14ac:dyDescent="0.25">
      <c r="A4542">
        <v>48001180</v>
      </c>
      <c r="B4542" t="s">
        <v>15526</v>
      </c>
      <c r="C4542" t="s">
        <v>15526</v>
      </c>
      <c r="D4542" t="s">
        <v>15526</v>
      </c>
      <c r="E4542" t="s">
        <v>15526</v>
      </c>
    </row>
    <row r="4543" spans="1:5" x14ac:dyDescent="0.25">
      <c r="A4543">
        <v>48001181</v>
      </c>
      <c r="B4543" t="s">
        <v>15527</v>
      </c>
      <c r="C4543" t="s">
        <v>15527</v>
      </c>
      <c r="D4543" t="s">
        <v>15527</v>
      </c>
      <c r="E4543" t="s">
        <v>15527</v>
      </c>
    </row>
    <row r="4544" spans="1:5" x14ac:dyDescent="0.25">
      <c r="A4544">
        <v>48001182</v>
      </c>
      <c r="B4544" t="s">
        <v>15528</v>
      </c>
      <c r="C4544" t="s">
        <v>15528</v>
      </c>
      <c r="D4544" t="s">
        <v>15528</v>
      </c>
      <c r="E4544" t="s">
        <v>15528</v>
      </c>
    </row>
    <row r="4545" spans="1:5" x14ac:dyDescent="0.25">
      <c r="A4545">
        <v>48001183</v>
      </c>
      <c r="B4545" t="s">
        <v>15529</v>
      </c>
      <c r="C4545" t="s">
        <v>15529</v>
      </c>
      <c r="D4545" t="s">
        <v>15529</v>
      </c>
      <c r="E4545" t="s">
        <v>15529</v>
      </c>
    </row>
    <row r="4546" spans="1:5" x14ac:dyDescent="0.25">
      <c r="A4546">
        <v>48001184</v>
      </c>
      <c r="B4546" t="s">
        <v>15530</v>
      </c>
      <c r="C4546" t="s">
        <v>15530</v>
      </c>
      <c r="D4546" t="s">
        <v>15530</v>
      </c>
      <c r="E4546" t="s">
        <v>15530</v>
      </c>
    </row>
    <row r="4547" spans="1:5" x14ac:dyDescent="0.25">
      <c r="A4547">
        <v>48001185</v>
      </c>
      <c r="B4547" t="s">
        <v>15531</v>
      </c>
      <c r="C4547" t="s">
        <v>15531</v>
      </c>
      <c r="D4547" t="s">
        <v>15531</v>
      </c>
      <c r="E4547" t="s">
        <v>15531</v>
      </c>
    </row>
    <row r="4548" spans="1:5" x14ac:dyDescent="0.25">
      <c r="A4548">
        <v>48001186</v>
      </c>
      <c r="B4548" t="s">
        <v>15532</v>
      </c>
      <c r="C4548" t="s">
        <v>15532</v>
      </c>
      <c r="D4548" t="s">
        <v>15532</v>
      </c>
      <c r="E4548" t="s">
        <v>15532</v>
      </c>
    </row>
    <row r="4549" spans="1:5" x14ac:dyDescent="0.25">
      <c r="A4549">
        <v>48001187</v>
      </c>
      <c r="B4549" t="s">
        <v>15533</v>
      </c>
      <c r="C4549" t="s">
        <v>15533</v>
      </c>
      <c r="D4549" t="s">
        <v>15533</v>
      </c>
      <c r="E4549" t="s">
        <v>15533</v>
      </c>
    </row>
    <row r="4550" spans="1:5" x14ac:dyDescent="0.25">
      <c r="A4550">
        <v>48001188</v>
      </c>
      <c r="B4550" t="s">
        <v>15534</v>
      </c>
      <c r="C4550" t="s">
        <v>15534</v>
      </c>
      <c r="D4550" t="s">
        <v>15534</v>
      </c>
      <c r="E4550" t="s">
        <v>15534</v>
      </c>
    </row>
    <row r="4551" spans="1:5" x14ac:dyDescent="0.25">
      <c r="A4551">
        <v>48001189</v>
      </c>
      <c r="B4551" t="s">
        <v>15535</v>
      </c>
      <c r="C4551" t="s">
        <v>15535</v>
      </c>
      <c r="D4551" t="s">
        <v>15535</v>
      </c>
      <c r="E4551" t="s">
        <v>15535</v>
      </c>
    </row>
    <row r="4552" spans="1:5" x14ac:dyDescent="0.25">
      <c r="A4552">
        <v>48001190</v>
      </c>
      <c r="B4552" t="s">
        <v>15536</v>
      </c>
      <c r="C4552" t="s">
        <v>6552</v>
      </c>
      <c r="D4552" t="s">
        <v>6552</v>
      </c>
      <c r="E4552" t="s">
        <v>15536</v>
      </c>
    </row>
    <row r="4553" spans="1:5" x14ac:dyDescent="0.25">
      <c r="A4553">
        <v>48001191</v>
      </c>
      <c r="B4553" t="s">
        <v>15537</v>
      </c>
      <c r="C4553" t="s">
        <v>15538</v>
      </c>
      <c r="D4553" t="s">
        <v>15538</v>
      </c>
      <c r="E4553" t="s">
        <v>15537</v>
      </c>
    </row>
    <row r="4554" spans="1:5" x14ac:dyDescent="0.25">
      <c r="A4554">
        <v>48001192</v>
      </c>
      <c r="B4554" t="s">
        <v>15539</v>
      </c>
      <c r="C4554" t="s">
        <v>15538</v>
      </c>
      <c r="D4554" t="s">
        <v>15538</v>
      </c>
      <c r="E4554" t="s">
        <v>15539</v>
      </c>
    </row>
    <row r="4555" spans="1:5" x14ac:dyDescent="0.25">
      <c r="A4555">
        <v>48001193</v>
      </c>
      <c r="B4555" t="s">
        <v>15540</v>
      </c>
      <c r="C4555" t="s">
        <v>15541</v>
      </c>
      <c r="D4555" t="s">
        <v>15541</v>
      </c>
      <c r="E4555" t="s">
        <v>15540</v>
      </c>
    </row>
    <row r="4556" spans="1:5" x14ac:dyDescent="0.25">
      <c r="A4556">
        <v>48001194</v>
      </c>
      <c r="B4556" t="s">
        <v>15542</v>
      </c>
      <c r="C4556" t="s">
        <v>15542</v>
      </c>
      <c r="D4556" t="s">
        <v>15542</v>
      </c>
      <c r="E4556" t="s">
        <v>15542</v>
      </c>
    </row>
    <row r="4557" spans="1:5" x14ac:dyDescent="0.25">
      <c r="A4557">
        <v>48001195</v>
      </c>
      <c r="B4557" t="s">
        <v>15543</v>
      </c>
      <c r="C4557" t="s">
        <v>15543</v>
      </c>
      <c r="D4557" t="s">
        <v>15543</v>
      </c>
      <c r="E4557" t="s">
        <v>15543</v>
      </c>
    </row>
    <row r="4558" spans="1:5" x14ac:dyDescent="0.25">
      <c r="A4558">
        <v>48001196</v>
      </c>
      <c r="B4558" t="s">
        <v>15544</v>
      </c>
      <c r="C4558" t="s">
        <v>15544</v>
      </c>
      <c r="D4558" t="s">
        <v>15544</v>
      </c>
      <c r="E4558" t="s">
        <v>15544</v>
      </c>
    </row>
    <row r="4559" spans="1:5" x14ac:dyDescent="0.25">
      <c r="A4559">
        <v>48001197</v>
      </c>
      <c r="B4559" t="s">
        <v>15545</v>
      </c>
      <c r="C4559" t="s">
        <v>15546</v>
      </c>
      <c r="D4559" t="s">
        <v>15546</v>
      </c>
      <c r="E4559" t="s">
        <v>15545</v>
      </c>
    </row>
    <row r="4560" spans="1:5" x14ac:dyDescent="0.25">
      <c r="A4560">
        <v>48001198</v>
      </c>
      <c r="B4560" t="s">
        <v>15547</v>
      </c>
      <c r="C4560" t="s">
        <v>15548</v>
      </c>
      <c r="D4560" t="s">
        <v>15548</v>
      </c>
      <c r="E4560" t="s">
        <v>15547</v>
      </c>
    </row>
    <row r="4561" spans="1:5" x14ac:dyDescent="0.25">
      <c r="A4561">
        <v>48001199</v>
      </c>
      <c r="B4561" t="s">
        <v>15549</v>
      </c>
      <c r="C4561" t="s">
        <v>15549</v>
      </c>
      <c r="D4561" t="s">
        <v>15549</v>
      </c>
      <c r="E4561" t="s">
        <v>15549</v>
      </c>
    </row>
    <row r="4562" spans="1:5" x14ac:dyDescent="0.25">
      <c r="A4562">
        <v>48001200</v>
      </c>
      <c r="B4562" t="s">
        <v>15550</v>
      </c>
      <c r="C4562" t="s">
        <v>15550</v>
      </c>
      <c r="D4562" t="s">
        <v>15550</v>
      </c>
      <c r="E4562" t="s">
        <v>15550</v>
      </c>
    </row>
    <row r="4563" spans="1:5" x14ac:dyDescent="0.25">
      <c r="A4563">
        <v>48001201</v>
      </c>
      <c r="B4563" t="s">
        <v>15551</v>
      </c>
      <c r="C4563" t="s">
        <v>15551</v>
      </c>
      <c r="D4563" t="s">
        <v>15551</v>
      </c>
      <c r="E4563" t="s">
        <v>15551</v>
      </c>
    </row>
    <row r="4564" spans="1:5" x14ac:dyDescent="0.25">
      <c r="A4564">
        <v>48001202</v>
      </c>
      <c r="B4564" t="s">
        <v>15552</v>
      </c>
      <c r="C4564" t="s">
        <v>15552</v>
      </c>
      <c r="D4564" t="s">
        <v>15552</v>
      </c>
      <c r="E4564" t="s">
        <v>15552</v>
      </c>
    </row>
    <row r="4565" spans="1:5" x14ac:dyDescent="0.25">
      <c r="A4565">
        <v>48001203</v>
      </c>
      <c r="B4565" t="s">
        <v>15553</v>
      </c>
      <c r="C4565" t="s">
        <v>15553</v>
      </c>
      <c r="D4565" t="s">
        <v>15553</v>
      </c>
      <c r="E4565" t="s">
        <v>15553</v>
      </c>
    </row>
    <row r="4566" spans="1:5" x14ac:dyDescent="0.25">
      <c r="A4566">
        <v>48001204</v>
      </c>
      <c r="B4566" t="s">
        <v>15554</v>
      </c>
      <c r="C4566" t="s">
        <v>15554</v>
      </c>
      <c r="D4566" t="s">
        <v>15554</v>
      </c>
      <c r="E4566" t="s">
        <v>15554</v>
      </c>
    </row>
    <row r="4567" spans="1:5" x14ac:dyDescent="0.25">
      <c r="A4567">
        <v>48001205</v>
      </c>
      <c r="B4567" t="s">
        <v>15555</v>
      </c>
      <c r="C4567" t="s">
        <v>15555</v>
      </c>
      <c r="D4567" t="s">
        <v>15555</v>
      </c>
      <c r="E4567" t="s">
        <v>15555</v>
      </c>
    </row>
    <row r="4568" spans="1:5" x14ac:dyDescent="0.25">
      <c r="A4568">
        <v>48001206</v>
      </c>
      <c r="B4568" t="s">
        <v>15556</v>
      </c>
      <c r="C4568" t="s">
        <v>15556</v>
      </c>
      <c r="D4568" t="s">
        <v>15556</v>
      </c>
      <c r="E4568" t="s">
        <v>15556</v>
      </c>
    </row>
    <row r="4569" spans="1:5" x14ac:dyDescent="0.25">
      <c r="A4569">
        <v>48001207</v>
      </c>
      <c r="B4569" t="s">
        <v>15557</v>
      </c>
      <c r="C4569" t="s">
        <v>15558</v>
      </c>
      <c r="D4569" t="s">
        <v>15558</v>
      </c>
      <c r="E4569" t="s">
        <v>15557</v>
      </c>
    </row>
    <row r="4570" spans="1:5" x14ac:dyDescent="0.25">
      <c r="A4570">
        <v>48001208</v>
      </c>
      <c r="B4570" t="s">
        <v>15559</v>
      </c>
      <c r="C4570" t="s">
        <v>15560</v>
      </c>
      <c r="D4570" t="s">
        <v>15560</v>
      </c>
      <c r="E4570" t="s">
        <v>15559</v>
      </c>
    </row>
    <row r="4571" spans="1:5" x14ac:dyDescent="0.25">
      <c r="A4571">
        <v>49500002</v>
      </c>
      <c r="B4571" t="s">
        <v>6837</v>
      </c>
      <c r="C4571" t="s">
        <v>6836</v>
      </c>
      <c r="D4571" t="s">
        <v>6836</v>
      </c>
      <c r="E4571" t="s">
        <v>6837</v>
      </c>
    </row>
    <row r="4572" spans="1:5" x14ac:dyDescent="0.25">
      <c r="A4572">
        <v>49500003</v>
      </c>
      <c r="B4572" t="s">
        <v>6839</v>
      </c>
      <c r="C4572" t="s">
        <v>6838</v>
      </c>
      <c r="D4572" t="s">
        <v>6838</v>
      </c>
      <c r="E4572" t="s">
        <v>6839</v>
      </c>
    </row>
    <row r="4573" spans="1:5" x14ac:dyDescent="0.25">
      <c r="A4573">
        <v>49500004</v>
      </c>
      <c r="B4573" t="s">
        <v>6841</v>
      </c>
      <c r="C4573" t="s">
        <v>6840</v>
      </c>
      <c r="D4573" t="s">
        <v>6840</v>
      </c>
      <c r="E4573" t="s">
        <v>6841</v>
      </c>
    </row>
    <row r="4574" spans="1:5" x14ac:dyDescent="0.25">
      <c r="A4574">
        <v>49500005</v>
      </c>
      <c r="B4574" t="s">
        <v>6843</v>
      </c>
      <c r="C4574" t="s">
        <v>6842</v>
      </c>
      <c r="D4574" t="s">
        <v>6842</v>
      </c>
      <c r="E4574" t="s">
        <v>6843</v>
      </c>
    </row>
    <row r="4575" spans="1:5" x14ac:dyDescent="0.25">
      <c r="A4575">
        <v>49500006</v>
      </c>
      <c r="B4575" t="s">
        <v>6844</v>
      </c>
      <c r="C4575" t="s">
        <v>6838</v>
      </c>
      <c r="D4575" t="s">
        <v>6838</v>
      </c>
      <c r="E4575" t="s">
        <v>6844</v>
      </c>
    </row>
    <row r="4576" spans="1:5" x14ac:dyDescent="0.25">
      <c r="A4576">
        <v>49500007</v>
      </c>
      <c r="B4576" t="s">
        <v>6846</v>
      </c>
      <c r="C4576" t="s">
        <v>6845</v>
      </c>
      <c r="D4576" t="s">
        <v>6845</v>
      </c>
      <c r="E4576" t="s">
        <v>6846</v>
      </c>
    </row>
    <row r="4577" spans="1:5" x14ac:dyDescent="0.25">
      <c r="A4577">
        <v>49500008</v>
      </c>
      <c r="B4577" t="s">
        <v>6848</v>
      </c>
      <c r="C4577" t="s">
        <v>6847</v>
      </c>
      <c r="D4577" t="s">
        <v>6847</v>
      </c>
      <c r="E4577" t="s">
        <v>6848</v>
      </c>
    </row>
    <row r="4578" spans="1:5" x14ac:dyDescent="0.25">
      <c r="A4578">
        <v>49500009</v>
      </c>
      <c r="B4578" t="s">
        <v>6849</v>
      </c>
      <c r="C4578" t="s">
        <v>6838</v>
      </c>
      <c r="D4578" t="s">
        <v>6838</v>
      </c>
      <c r="E4578" t="s">
        <v>6849</v>
      </c>
    </row>
    <row r="4579" spans="1:5" x14ac:dyDescent="0.25">
      <c r="A4579">
        <v>49500014</v>
      </c>
      <c r="B4579" t="s">
        <v>6850</v>
      </c>
      <c r="C4579" t="s">
        <v>6850</v>
      </c>
      <c r="D4579" t="s">
        <v>6850</v>
      </c>
      <c r="E4579" t="s">
        <v>6850</v>
      </c>
    </row>
    <row r="4580" spans="1:5" x14ac:dyDescent="0.25">
      <c r="A4580">
        <v>49500015</v>
      </c>
      <c r="B4580" t="s">
        <v>6851</v>
      </c>
      <c r="C4580" t="s">
        <v>6851</v>
      </c>
      <c r="D4580" t="s">
        <v>6851</v>
      </c>
      <c r="E4580" t="s">
        <v>6851</v>
      </c>
    </row>
    <row r="4581" spans="1:5" x14ac:dyDescent="0.25">
      <c r="A4581">
        <v>49500016</v>
      </c>
      <c r="B4581" t="s">
        <v>6852</v>
      </c>
      <c r="C4581" t="s">
        <v>6852</v>
      </c>
      <c r="D4581" t="s">
        <v>6852</v>
      </c>
      <c r="E4581" t="s">
        <v>6852</v>
      </c>
    </row>
    <row r="4582" spans="1:5" x14ac:dyDescent="0.25">
      <c r="A4582">
        <v>49500018</v>
      </c>
      <c r="B4582" t="s">
        <v>6854</v>
      </c>
      <c r="C4582" t="s">
        <v>6853</v>
      </c>
      <c r="D4582" t="s">
        <v>6853</v>
      </c>
      <c r="E4582" t="s">
        <v>6854</v>
      </c>
    </row>
    <row r="4583" spans="1:5" x14ac:dyDescent="0.25">
      <c r="A4583">
        <v>49500019</v>
      </c>
      <c r="B4583" t="s">
        <v>6855</v>
      </c>
      <c r="C4583" t="s">
        <v>6855</v>
      </c>
      <c r="D4583" t="s">
        <v>6855</v>
      </c>
      <c r="E4583" t="s">
        <v>6855</v>
      </c>
    </row>
    <row r="4584" spans="1:5" x14ac:dyDescent="0.25">
      <c r="A4584">
        <v>49500020</v>
      </c>
      <c r="B4584" t="s">
        <v>6856</v>
      </c>
      <c r="C4584" t="s">
        <v>6856</v>
      </c>
      <c r="D4584" t="s">
        <v>6856</v>
      </c>
      <c r="E4584" t="s">
        <v>6856</v>
      </c>
    </row>
    <row r="4585" spans="1:5" x14ac:dyDescent="0.25">
      <c r="A4585">
        <v>49500021</v>
      </c>
      <c r="B4585" t="s">
        <v>6857</v>
      </c>
      <c r="C4585" t="s">
        <v>6857</v>
      </c>
      <c r="D4585" t="s">
        <v>6857</v>
      </c>
      <c r="E4585" t="s">
        <v>6857</v>
      </c>
    </row>
    <row r="4586" spans="1:5" x14ac:dyDescent="0.25">
      <c r="A4586">
        <v>49500022</v>
      </c>
      <c r="B4586" t="s">
        <v>6858</v>
      </c>
      <c r="C4586" t="s">
        <v>6858</v>
      </c>
      <c r="D4586" t="s">
        <v>6858</v>
      </c>
      <c r="E4586" t="s">
        <v>6858</v>
      </c>
    </row>
    <row r="4587" spans="1:5" x14ac:dyDescent="0.25">
      <c r="A4587">
        <v>49500023</v>
      </c>
      <c r="B4587" t="s">
        <v>6860</v>
      </c>
      <c r="C4587" t="s">
        <v>6859</v>
      </c>
      <c r="D4587" t="s">
        <v>6859</v>
      </c>
      <c r="E4587" t="s">
        <v>6860</v>
      </c>
    </row>
    <row r="4588" spans="1:5" x14ac:dyDescent="0.25">
      <c r="A4588">
        <v>49500024</v>
      </c>
      <c r="B4588" t="s">
        <v>6862</v>
      </c>
      <c r="C4588" t="s">
        <v>6861</v>
      </c>
      <c r="D4588" t="s">
        <v>6861</v>
      </c>
      <c r="E4588" t="s">
        <v>6862</v>
      </c>
    </row>
    <row r="4589" spans="1:5" x14ac:dyDescent="0.25">
      <c r="A4589">
        <v>49500025</v>
      </c>
      <c r="B4589" t="s">
        <v>6864</v>
      </c>
      <c r="C4589" t="s">
        <v>6863</v>
      </c>
      <c r="D4589" t="s">
        <v>6863</v>
      </c>
      <c r="E4589" t="s">
        <v>6864</v>
      </c>
    </row>
    <row r="4590" spans="1:5" x14ac:dyDescent="0.25">
      <c r="A4590">
        <v>49500026</v>
      </c>
      <c r="B4590" t="s">
        <v>6866</v>
      </c>
      <c r="C4590" t="s">
        <v>6865</v>
      </c>
      <c r="D4590" t="s">
        <v>6865</v>
      </c>
      <c r="E4590" t="s">
        <v>6866</v>
      </c>
    </row>
    <row r="4591" spans="1:5" x14ac:dyDescent="0.25">
      <c r="A4591">
        <v>49500027</v>
      </c>
      <c r="B4591" t="s">
        <v>6868</v>
      </c>
      <c r="C4591" t="s">
        <v>6867</v>
      </c>
      <c r="D4591" t="s">
        <v>6867</v>
      </c>
      <c r="E4591" t="s">
        <v>6868</v>
      </c>
    </row>
    <row r="4592" spans="1:5" x14ac:dyDescent="0.25">
      <c r="A4592">
        <v>49500028</v>
      </c>
      <c r="B4592" t="s">
        <v>6870</v>
      </c>
      <c r="C4592" t="s">
        <v>6869</v>
      </c>
      <c r="D4592" t="s">
        <v>6869</v>
      </c>
      <c r="E4592" t="s">
        <v>6870</v>
      </c>
    </row>
    <row r="4593" spans="1:5" x14ac:dyDescent="0.25">
      <c r="A4593">
        <v>49500029</v>
      </c>
      <c r="B4593" t="s">
        <v>6871</v>
      </c>
      <c r="C4593" t="s">
        <v>6871</v>
      </c>
      <c r="D4593" t="s">
        <v>6871</v>
      </c>
      <c r="E4593" t="s">
        <v>6871</v>
      </c>
    </row>
    <row r="4594" spans="1:5" x14ac:dyDescent="0.25">
      <c r="A4594">
        <v>49500030</v>
      </c>
      <c r="B4594" t="s">
        <v>6873</v>
      </c>
      <c r="C4594" t="s">
        <v>6872</v>
      </c>
      <c r="D4594" t="s">
        <v>6872</v>
      </c>
      <c r="E4594" t="s">
        <v>6873</v>
      </c>
    </row>
    <row r="4595" spans="1:5" x14ac:dyDescent="0.25">
      <c r="A4595">
        <v>49500031</v>
      </c>
      <c r="B4595" t="s">
        <v>6875</v>
      </c>
      <c r="C4595" t="s">
        <v>6874</v>
      </c>
      <c r="D4595" t="s">
        <v>6874</v>
      </c>
      <c r="E4595" t="s">
        <v>6875</v>
      </c>
    </row>
    <row r="4596" spans="1:5" x14ac:dyDescent="0.25">
      <c r="A4596">
        <v>49500032</v>
      </c>
      <c r="B4596" t="s">
        <v>6876</v>
      </c>
      <c r="C4596" t="s">
        <v>3325</v>
      </c>
      <c r="D4596" t="s">
        <v>3325</v>
      </c>
      <c r="E4596" t="s">
        <v>6876</v>
      </c>
    </row>
    <row r="4597" spans="1:5" x14ac:dyDescent="0.25">
      <c r="A4597">
        <v>49500033</v>
      </c>
      <c r="B4597" t="s">
        <v>6878</v>
      </c>
      <c r="C4597" t="s">
        <v>6877</v>
      </c>
      <c r="D4597" t="s">
        <v>6877</v>
      </c>
      <c r="E4597" t="s">
        <v>6878</v>
      </c>
    </row>
    <row r="4598" spans="1:5" x14ac:dyDescent="0.25">
      <c r="A4598">
        <v>49500034</v>
      </c>
      <c r="B4598" t="s">
        <v>318</v>
      </c>
      <c r="C4598" t="s">
        <v>318</v>
      </c>
      <c r="D4598" t="s">
        <v>318</v>
      </c>
      <c r="E4598" t="s">
        <v>318</v>
      </c>
    </row>
    <row r="4599" spans="1:5" x14ac:dyDescent="0.25">
      <c r="A4599">
        <v>49500035</v>
      </c>
      <c r="B4599" t="s">
        <v>6880</v>
      </c>
      <c r="C4599" t="s">
        <v>6879</v>
      </c>
      <c r="D4599" t="s">
        <v>6879</v>
      </c>
      <c r="E4599" t="s">
        <v>6880</v>
      </c>
    </row>
    <row r="4600" spans="1:5" x14ac:dyDescent="0.25">
      <c r="A4600">
        <v>49500036</v>
      </c>
      <c r="B4600" t="s">
        <v>6882</v>
      </c>
      <c r="C4600" t="s">
        <v>6881</v>
      </c>
      <c r="D4600" t="s">
        <v>6881</v>
      </c>
      <c r="E4600" t="s">
        <v>6882</v>
      </c>
    </row>
    <row r="4601" spans="1:5" x14ac:dyDescent="0.25">
      <c r="A4601">
        <v>49500037</v>
      </c>
      <c r="B4601" t="s">
        <v>6884</v>
      </c>
      <c r="C4601" t="s">
        <v>6883</v>
      </c>
      <c r="D4601" t="s">
        <v>6883</v>
      </c>
      <c r="E4601" t="s">
        <v>6884</v>
      </c>
    </row>
    <row r="4602" spans="1:5" x14ac:dyDescent="0.25">
      <c r="A4602">
        <v>49500038</v>
      </c>
      <c r="B4602" t="s">
        <v>6886</v>
      </c>
      <c r="C4602" t="s">
        <v>6885</v>
      </c>
      <c r="D4602" t="s">
        <v>6885</v>
      </c>
      <c r="E4602" t="s">
        <v>6886</v>
      </c>
    </row>
    <row r="4603" spans="1:5" x14ac:dyDescent="0.25">
      <c r="A4603">
        <v>49500039</v>
      </c>
      <c r="B4603" t="s">
        <v>6887</v>
      </c>
      <c r="C4603" t="s">
        <v>288</v>
      </c>
      <c r="D4603" t="s">
        <v>288</v>
      </c>
      <c r="E4603" t="s">
        <v>6887</v>
      </c>
    </row>
    <row r="4604" spans="1:5" x14ac:dyDescent="0.25">
      <c r="A4604">
        <v>49500040</v>
      </c>
      <c r="B4604" t="s">
        <v>6889</v>
      </c>
      <c r="C4604" t="s">
        <v>6888</v>
      </c>
      <c r="D4604" t="s">
        <v>6888</v>
      </c>
      <c r="E4604" t="s">
        <v>6889</v>
      </c>
    </row>
    <row r="4605" spans="1:5" x14ac:dyDescent="0.25">
      <c r="A4605">
        <v>49500041</v>
      </c>
      <c r="B4605" t="s">
        <v>6891</v>
      </c>
      <c r="C4605" t="s">
        <v>6890</v>
      </c>
      <c r="D4605" t="s">
        <v>6890</v>
      </c>
      <c r="E4605" t="s">
        <v>6891</v>
      </c>
    </row>
    <row r="4606" spans="1:5" x14ac:dyDescent="0.25">
      <c r="A4606">
        <v>49500042</v>
      </c>
      <c r="B4606" t="s">
        <v>6892</v>
      </c>
      <c r="C4606" t="s">
        <v>3181</v>
      </c>
      <c r="D4606" t="s">
        <v>3181</v>
      </c>
      <c r="E4606" t="s">
        <v>6892</v>
      </c>
    </row>
    <row r="4607" spans="1:5" x14ac:dyDescent="0.25">
      <c r="A4607">
        <v>49500043</v>
      </c>
      <c r="B4607" t="s">
        <v>6894</v>
      </c>
      <c r="C4607" t="s">
        <v>6893</v>
      </c>
      <c r="D4607" t="s">
        <v>6893</v>
      </c>
      <c r="E4607" t="s">
        <v>6894</v>
      </c>
    </row>
    <row r="4608" spans="1:5" x14ac:dyDescent="0.25">
      <c r="A4608">
        <v>49500044</v>
      </c>
      <c r="B4608" t="s">
        <v>6895</v>
      </c>
      <c r="C4608" t="s">
        <v>6895</v>
      </c>
      <c r="D4608" t="s">
        <v>6895</v>
      </c>
      <c r="E4608" t="s">
        <v>6895</v>
      </c>
    </row>
    <row r="4609" spans="1:5" x14ac:dyDescent="0.25">
      <c r="A4609">
        <v>49500045</v>
      </c>
      <c r="B4609" t="s">
        <v>6896</v>
      </c>
      <c r="C4609" t="s">
        <v>6896</v>
      </c>
      <c r="D4609" t="s">
        <v>6896</v>
      </c>
      <c r="E4609" t="s">
        <v>6896</v>
      </c>
    </row>
    <row r="4610" spans="1:5" x14ac:dyDescent="0.25">
      <c r="A4610">
        <v>49500046</v>
      </c>
      <c r="B4610" t="s">
        <v>6897</v>
      </c>
      <c r="C4610" t="s">
        <v>6897</v>
      </c>
      <c r="D4610" t="s">
        <v>6897</v>
      </c>
      <c r="E4610" t="s">
        <v>6897</v>
      </c>
    </row>
    <row r="4611" spans="1:5" x14ac:dyDescent="0.25">
      <c r="A4611">
        <v>49500047</v>
      </c>
      <c r="B4611" t="s">
        <v>6898</v>
      </c>
      <c r="C4611" t="s">
        <v>6898</v>
      </c>
      <c r="D4611" t="s">
        <v>6898</v>
      </c>
      <c r="E4611" t="s">
        <v>6898</v>
      </c>
    </row>
    <row r="4612" spans="1:5" x14ac:dyDescent="0.25">
      <c r="A4612">
        <v>49500048</v>
      </c>
      <c r="B4612" t="s">
        <v>6899</v>
      </c>
      <c r="C4612" t="s">
        <v>6899</v>
      </c>
      <c r="D4612" t="s">
        <v>6899</v>
      </c>
      <c r="E4612" t="s">
        <v>6899</v>
      </c>
    </row>
    <row r="4613" spans="1:5" x14ac:dyDescent="0.25">
      <c r="A4613">
        <v>49500049</v>
      </c>
      <c r="B4613" t="s">
        <v>6900</v>
      </c>
      <c r="C4613" t="s">
        <v>6900</v>
      </c>
      <c r="D4613" t="s">
        <v>6900</v>
      </c>
      <c r="E4613" t="s">
        <v>6900</v>
      </c>
    </row>
    <row r="4614" spans="1:5" x14ac:dyDescent="0.25">
      <c r="A4614">
        <v>49500050</v>
      </c>
      <c r="B4614" t="s">
        <v>6901</v>
      </c>
      <c r="C4614" t="s">
        <v>6901</v>
      </c>
      <c r="D4614" t="s">
        <v>6901</v>
      </c>
      <c r="E4614" t="s">
        <v>6901</v>
      </c>
    </row>
    <row r="4615" spans="1:5" x14ac:dyDescent="0.25">
      <c r="A4615">
        <v>49500051</v>
      </c>
      <c r="B4615" t="s">
        <v>6902</v>
      </c>
      <c r="C4615" t="s">
        <v>6902</v>
      </c>
      <c r="D4615" t="s">
        <v>6902</v>
      </c>
      <c r="E4615" t="s">
        <v>6902</v>
      </c>
    </row>
    <row r="4616" spans="1:5" x14ac:dyDescent="0.25">
      <c r="A4616">
        <v>49500052</v>
      </c>
      <c r="B4616" t="s">
        <v>65</v>
      </c>
      <c r="C4616" t="s">
        <v>65</v>
      </c>
      <c r="D4616" t="s">
        <v>65</v>
      </c>
      <c r="E4616" t="s">
        <v>65</v>
      </c>
    </row>
    <row r="4617" spans="1:5" x14ac:dyDescent="0.25">
      <c r="A4617">
        <v>49500053</v>
      </c>
      <c r="B4617" t="s">
        <v>6903</v>
      </c>
      <c r="C4617" t="s">
        <v>6903</v>
      </c>
      <c r="D4617" t="s">
        <v>6903</v>
      </c>
      <c r="E4617" t="s">
        <v>6903</v>
      </c>
    </row>
    <row r="4618" spans="1:5" x14ac:dyDescent="0.25">
      <c r="A4618">
        <v>49500054</v>
      </c>
      <c r="B4618" t="s">
        <v>6904</v>
      </c>
      <c r="C4618" t="s">
        <v>6904</v>
      </c>
      <c r="D4618" t="s">
        <v>6904</v>
      </c>
      <c r="E4618" t="s">
        <v>6904</v>
      </c>
    </row>
    <row r="4619" spans="1:5" x14ac:dyDescent="0.25">
      <c r="A4619">
        <v>49500055</v>
      </c>
      <c r="B4619" t="s">
        <v>230</v>
      </c>
      <c r="C4619" t="s">
        <v>230</v>
      </c>
      <c r="D4619" t="s">
        <v>230</v>
      </c>
      <c r="E4619" t="s">
        <v>230</v>
      </c>
    </row>
    <row r="4620" spans="1:5" x14ac:dyDescent="0.25">
      <c r="A4620">
        <v>49500056</v>
      </c>
      <c r="B4620" t="s">
        <v>174</v>
      </c>
      <c r="C4620" t="s">
        <v>174</v>
      </c>
      <c r="D4620" t="s">
        <v>174</v>
      </c>
      <c r="E4620" t="s">
        <v>174</v>
      </c>
    </row>
    <row r="4621" spans="1:5" x14ac:dyDescent="0.25">
      <c r="A4621">
        <v>49500057</v>
      </c>
      <c r="B4621" t="s">
        <v>6905</v>
      </c>
      <c r="C4621" t="s">
        <v>6905</v>
      </c>
      <c r="D4621" t="s">
        <v>6905</v>
      </c>
      <c r="E4621" t="s">
        <v>6905</v>
      </c>
    </row>
    <row r="4622" spans="1:5" x14ac:dyDescent="0.25">
      <c r="A4622">
        <v>49500058</v>
      </c>
      <c r="B4622" t="s">
        <v>6897</v>
      </c>
      <c r="C4622" t="s">
        <v>6906</v>
      </c>
      <c r="D4622" t="s">
        <v>6906</v>
      </c>
      <c r="E4622" t="s">
        <v>6897</v>
      </c>
    </row>
    <row r="4623" spans="1:5" x14ac:dyDescent="0.25">
      <c r="A4623">
        <v>49500059</v>
      </c>
      <c r="B4623" t="s">
        <v>6907</v>
      </c>
      <c r="C4623" t="s">
        <v>6907</v>
      </c>
      <c r="D4623" t="s">
        <v>6907</v>
      </c>
      <c r="E4623" t="s">
        <v>6907</v>
      </c>
    </row>
    <row r="4624" spans="1:5" x14ac:dyDescent="0.25">
      <c r="A4624">
        <v>49500060</v>
      </c>
      <c r="B4624" t="s">
        <v>6900</v>
      </c>
      <c r="C4624" t="s">
        <v>6900</v>
      </c>
      <c r="D4624" t="s">
        <v>6900</v>
      </c>
      <c r="E4624" t="s">
        <v>6900</v>
      </c>
    </row>
    <row r="4625" spans="1:5" x14ac:dyDescent="0.25">
      <c r="A4625">
        <v>49500061</v>
      </c>
      <c r="B4625" t="s">
        <v>6909</v>
      </c>
      <c r="C4625" t="s">
        <v>6908</v>
      </c>
      <c r="D4625" t="s">
        <v>6908</v>
      </c>
      <c r="E4625" t="s">
        <v>6909</v>
      </c>
    </row>
    <row r="4626" spans="1:5" x14ac:dyDescent="0.25">
      <c r="A4626">
        <v>49500062</v>
      </c>
      <c r="B4626" t="s">
        <v>6910</v>
      </c>
      <c r="C4626" t="s">
        <v>6910</v>
      </c>
      <c r="D4626" t="s">
        <v>6910</v>
      </c>
      <c r="E4626" t="s">
        <v>6910</v>
      </c>
    </row>
    <row r="4627" spans="1:5" x14ac:dyDescent="0.25">
      <c r="A4627">
        <v>49500063</v>
      </c>
      <c r="B4627" t="s">
        <v>6911</v>
      </c>
      <c r="C4627" t="s">
        <v>6911</v>
      </c>
      <c r="D4627" t="s">
        <v>6911</v>
      </c>
      <c r="E4627" t="s">
        <v>6911</v>
      </c>
    </row>
    <row r="4628" spans="1:5" x14ac:dyDescent="0.25">
      <c r="A4628">
        <v>49500064</v>
      </c>
      <c r="B4628" t="s">
        <v>6912</v>
      </c>
      <c r="C4628" t="s">
        <v>6912</v>
      </c>
      <c r="D4628" t="s">
        <v>6912</v>
      </c>
      <c r="E4628" t="s">
        <v>6912</v>
      </c>
    </row>
    <row r="4629" spans="1:5" x14ac:dyDescent="0.25">
      <c r="A4629">
        <v>49500065</v>
      </c>
      <c r="B4629" t="s">
        <v>6897</v>
      </c>
      <c r="C4629" t="s">
        <v>6913</v>
      </c>
      <c r="D4629" t="s">
        <v>6913</v>
      </c>
      <c r="E4629" t="s">
        <v>6897</v>
      </c>
    </row>
    <row r="4630" spans="1:5" x14ac:dyDescent="0.25">
      <c r="A4630">
        <v>49500066</v>
      </c>
      <c r="B4630" t="s">
        <v>6898</v>
      </c>
      <c r="C4630" t="s">
        <v>6914</v>
      </c>
      <c r="D4630" t="s">
        <v>6914</v>
      </c>
      <c r="E4630" t="s">
        <v>6898</v>
      </c>
    </row>
    <row r="4631" spans="1:5" x14ac:dyDescent="0.25">
      <c r="A4631">
        <v>49500067</v>
      </c>
      <c r="B4631" t="s">
        <v>6900</v>
      </c>
      <c r="C4631" t="s">
        <v>6915</v>
      </c>
      <c r="D4631" t="s">
        <v>6915</v>
      </c>
      <c r="E4631" t="s">
        <v>6900</v>
      </c>
    </row>
    <row r="4632" spans="1:5" x14ac:dyDescent="0.25">
      <c r="A4632">
        <v>49500068</v>
      </c>
      <c r="B4632" t="s">
        <v>174</v>
      </c>
      <c r="C4632" t="s">
        <v>174</v>
      </c>
      <c r="D4632" t="s">
        <v>174</v>
      </c>
      <c r="E4632" t="s">
        <v>174</v>
      </c>
    </row>
    <row r="4633" spans="1:5" x14ac:dyDescent="0.25">
      <c r="A4633">
        <v>49500069</v>
      </c>
      <c r="B4633" t="s">
        <v>6899</v>
      </c>
      <c r="C4633" t="s">
        <v>6899</v>
      </c>
      <c r="D4633" t="s">
        <v>6899</v>
      </c>
      <c r="E4633" t="s">
        <v>6899</v>
      </c>
    </row>
    <row r="4634" spans="1:5" x14ac:dyDescent="0.25">
      <c r="A4634">
        <v>49500070</v>
      </c>
      <c r="B4634" t="s">
        <v>6895</v>
      </c>
      <c r="C4634" t="s">
        <v>6895</v>
      </c>
      <c r="D4634" t="s">
        <v>6895</v>
      </c>
      <c r="E4634" t="s">
        <v>6895</v>
      </c>
    </row>
    <row r="4635" spans="1:5" x14ac:dyDescent="0.25">
      <c r="A4635">
        <v>49500071</v>
      </c>
      <c r="B4635" t="s">
        <v>6916</v>
      </c>
      <c r="C4635" t="s">
        <v>6896</v>
      </c>
      <c r="D4635" t="s">
        <v>6896</v>
      </c>
      <c r="E4635" t="s">
        <v>6916</v>
      </c>
    </row>
    <row r="4636" spans="1:5" x14ac:dyDescent="0.25">
      <c r="A4636">
        <v>49500072</v>
      </c>
      <c r="B4636" t="s">
        <v>6900</v>
      </c>
      <c r="C4636" t="s">
        <v>6900</v>
      </c>
      <c r="D4636" t="s">
        <v>6900</v>
      </c>
      <c r="E4636" t="s">
        <v>6900</v>
      </c>
    </row>
    <row r="4637" spans="1:5" x14ac:dyDescent="0.25">
      <c r="A4637">
        <v>49500073</v>
      </c>
      <c r="B4637" t="s">
        <v>6917</v>
      </c>
      <c r="C4637" t="s">
        <v>6917</v>
      </c>
      <c r="D4637" t="s">
        <v>6917</v>
      </c>
      <c r="E4637" t="s">
        <v>6917</v>
      </c>
    </row>
    <row r="4638" spans="1:5" x14ac:dyDescent="0.25">
      <c r="A4638">
        <v>49500074</v>
      </c>
      <c r="B4638" t="s">
        <v>6918</v>
      </c>
      <c r="C4638" t="s">
        <v>6918</v>
      </c>
      <c r="D4638" t="s">
        <v>6918</v>
      </c>
      <c r="E4638" t="s">
        <v>6918</v>
      </c>
    </row>
    <row r="4639" spans="1:5" x14ac:dyDescent="0.25">
      <c r="A4639">
        <v>49500075</v>
      </c>
      <c r="B4639" t="s">
        <v>6919</v>
      </c>
      <c r="C4639" t="s">
        <v>6919</v>
      </c>
      <c r="D4639" t="s">
        <v>6919</v>
      </c>
      <c r="E4639" t="s">
        <v>6919</v>
      </c>
    </row>
    <row r="4640" spans="1:5" x14ac:dyDescent="0.25">
      <c r="A4640">
        <v>49500076</v>
      </c>
      <c r="B4640" t="s">
        <v>6920</v>
      </c>
      <c r="C4640" t="s">
        <v>6920</v>
      </c>
      <c r="D4640" t="s">
        <v>6920</v>
      </c>
      <c r="E4640" t="s">
        <v>6920</v>
      </c>
    </row>
    <row r="4641" spans="1:5" x14ac:dyDescent="0.25">
      <c r="A4641">
        <v>49500077</v>
      </c>
      <c r="B4641" t="s">
        <v>6922</v>
      </c>
      <c r="C4641" t="s">
        <v>6921</v>
      </c>
      <c r="D4641" t="s">
        <v>6921</v>
      </c>
      <c r="E4641" t="s">
        <v>6922</v>
      </c>
    </row>
    <row r="4642" spans="1:5" x14ac:dyDescent="0.25">
      <c r="A4642">
        <v>49500078</v>
      </c>
      <c r="B4642" t="s">
        <v>6923</v>
      </c>
      <c r="C4642" t="s">
        <v>6923</v>
      </c>
      <c r="D4642" t="s">
        <v>6923</v>
      </c>
      <c r="E4642" t="s">
        <v>6923</v>
      </c>
    </row>
    <row r="4643" spans="1:5" x14ac:dyDescent="0.25">
      <c r="A4643">
        <v>49500079</v>
      </c>
      <c r="B4643" t="s">
        <v>6925</v>
      </c>
      <c r="C4643" t="s">
        <v>6924</v>
      </c>
      <c r="D4643" t="s">
        <v>6924</v>
      </c>
      <c r="E4643" t="s">
        <v>6925</v>
      </c>
    </row>
    <row r="4644" spans="1:5" x14ac:dyDescent="0.25">
      <c r="A4644">
        <v>49500080</v>
      </c>
      <c r="B4644" t="s">
        <v>6926</v>
      </c>
      <c r="C4644" t="s">
        <v>6926</v>
      </c>
      <c r="D4644" t="s">
        <v>6926</v>
      </c>
      <c r="E4644" t="s">
        <v>6926</v>
      </c>
    </row>
    <row r="4645" spans="1:5" x14ac:dyDescent="0.25">
      <c r="A4645">
        <v>49500081</v>
      </c>
      <c r="B4645" t="s">
        <v>6927</v>
      </c>
      <c r="C4645" t="s">
        <v>6927</v>
      </c>
      <c r="D4645" t="s">
        <v>6927</v>
      </c>
      <c r="E4645" t="s">
        <v>6927</v>
      </c>
    </row>
    <row r="4646" spans="1:5" x14ac:dyDescent="0.25">
      <c r="A4646">
        <v>49500082</v>
      </c>
      <c r="B4646" t="s">
        <v>6928</v>
      </c>
      <c r="C4646" t="s">
        <v>6928</v>
      </c>
      <c r="D4646" t="s">
        <v>6928</v>
      </c>
      <c r="E4646" t="s">
        <v>6928</v>
      </c>
    </row>
    <row r="4647" spans="1:5" x14ac:dyDescent="0.25">
      <c r="A4647">
        <v>49500083</v>
      </c>
      <c r="B4647" t="s">
        <v>6930</v>
      </c>
      <c r="C4647" t="s">
        <v>6929</v>
      </c>
      <c r="D4647" t="s">
        <v>6929</v>
      </c>
      <c r="E4647" t="s">
        <v>6930</v>
      </c>
    </row>
    <row r="4648" spans="1:5" x14ac:dyDescent="0.25">
      <c r="A4648">
        <v>49500084</v>
      </c>
      <c r="B4648" t="s">
        <v>314</v>
      </c>
      <c r="C4648" t="s">
        <v>314</v>
      </c>
      <c r="D4648" t="s">
        <v>314</v>
      </c>
      <c r="E4648" t="s">
        <v>314</v>
      </c>
    </row>
    <row r="4649" spans="1:5" x14ac:dyDescent="0.25">
      <c r="A4649">
        <v>49500085</v>
      </c>
      <c r="B4649" t="s">
        <v>6917</v>
      </c>
      <c r="C4649" t="s">
        <v>6917</v>
      </c>
      <c r="D4649" t="s">
        <v>6917</v>
      </c>
      <c r="E4649" t="s">
        <v>6917</v>
      </c>
    </row>
    <row r="4650" spans="1:5" x14ac:dyDescent="0.25">
      <c r="A4650">
        <v>49500086</v>
      </c>
      <c r="B4650" t="s">
        <v>6918</v>
      </c>
      <c r="C4650" t="s">
        <v>6918</v>
      </c>
      <c r="D4650" t="s">
        <v>6918</v>
      </c>
      <c r="E4650" t="s">
        <v>6918</v>
      </c>
    </row>
    <row r="4651" spans="1:5" x14ac:dyDescent="0.25">
      <c r="A4651">
        <v>49500087</v>
      </c>
      <c r="B4651" t="s">
        <v>6931</v>
      </c>
      <c r="C4651" t="s">
        <v>6931</v>
      </c>
      <c r="D4651" t="s">
        <v>6931</v>
      </c>
      <c r="E4651" t="s">
        <v>6931</v>
      </c>
    </row>
    <row r="4652" spans="1:5" x14ac:dyDescent="0.25">
      <c r="A4652">
        <v>49500088</v>
      </c>
      <c r="B4652" t="s">
        <v>326</v>
      </c>
      <c r="C4652" t="s">
        <v>326</v>
      </c>
      <c r="D4652" t="s">
        <v>326</v>
      </c>
      <c r="E4652" t="s">
        <v>326</v>
      </c>
    </row>
    <row r="4653" spans="1:5" x14ac:dyDescent="0.25">
      <c r="A4653">
        <v>49500089</v>
      </c>
      <c r="B4653" t="s">
        <v>265</v>
      </c>
      <c r="C4653" t="s">
        <v>265</v>
      </c>
      <c r="D4653" t="s">
        <v>265</v>
      </c>
      <c r="E4653" t="s">
        <v>265</v>
      </c>
    </row>
    <row r="4654" spans="1:5" x14ac:dyDescent="0.25">
      <c r="A4654">
        <v>49500090</v>
      </c>
      <c r="B4654" t="s">
        <v>315</v>
      </c>
      <c r="C4654" t="s">
        <v>315</v>
      </c>
      <c r="D4654" t="s">
        <v>315</v>
      </c>
      <c r="E4654" t="s">
        <v>315</v>
      </c>
    </row>
    <row r="4655" spans="1:5" x14ac:dyDescent="0.25">
      <c r="A4655">
        <v>49500091</v>
      </c>
      <c r="B4655" t="s">
        <v>266</v>
      </c>
      <c r="C4655" t="s">
        <v>266</v>
      </c>
      <c r="D4655" t="s">
        <v>266</v>
      </c>
      <c r="E4655" t="s">
        <v>266</v>
      </c>
    </row>
    <row r="4656" spans="1:5" x14ac:dyDescent="0.25">
      <c r="A4656">
        <v>49500092</v>
      </c>
      <c r="B4656" t="s">
        <v>268</v>
      </c>
      <c r="C4656" t="s">
        <v>268</v>
      </c>
      <c r="D4656" t="s">
        <v>268</v>
      </c>
      <c r="E4656" t="s">
        <v>268</v>
      </c>
    </row>
    <row r="4657" spans="1:5" x14ac:dyDescent="0.25">
      <c r="A4657">
        <v>49500093</v>
      </c>
      <c r="B4657" t="s">
        <v>6932</v>
      </c>
      <c r="C4657" t="s">
        <v>6932</v>
      </c>
      <c r="D4657" t="s">
        <v>6932</v>
      </c>
      <c r="E4657" t="s">
        <v>6932</v>
      </c>
    </row>
    <row r="4658" spans="1:5" x14ac:dyDescent="0.25">
      <c r="A4658">
        <v>49500094</v>
      </c>
      <c r="B4658" t="s">
        <v>6933</v>
      </c>
      <c r="C4658" t="s">
        <v>6933</v>
      </c>
      <c r="D4658" t="s">
        <v>6933</v>
      </c>
      <c r="E4658" t="s">
        <v>6933</v>
      </c>
    </row>
    <row r="4659" spans="1:5" x14ac:dyDescent="0.25">
      <c r="A4659">
        <v>49500095</v>
      </c>
      <c r="B4659" t="s">
        <v>6934</v>
      </c>
      <c r="C4659" t="s">
        <v>6934</v>
      </c>
      <c r="D4659" t="s">
        <v>6934</v>
      </c>
      <c r="E4659" t="s">
        <v>6934</v>
      </c>
    </row>
    <row r="4660" spans="1:5" x14ac:dyDescent="0.25">
      <c r="A4660">
        <v>49500096</v>
      </c>
      <c r="B4660" t="s">
        <v>6935</v>
      </c>
      <c r="C4660" t="s">
        <v>6935</v>
      </c>
      <c r="D4660" t="s">
        <v>6935</v>
      </c>
      <c r="E4660" t="s">
        <v>6935</v>
      </c>
    </row>
    <row r="4661" spans="1:5" x14ac:dyDescent="0.25">
      <c r="A4661">
        <v>49500097</v>
      </c>
      <c r="B4661" t="s">
        <v>6936</v>
      </c>
      <c r="C4661" t="s">
        <v>6936</v>
      </c>
      <c r="D4661" t="s">
        <v>6936</v>
      </c>
      <c r="E4661" t="s">
        <v>6936</v>
      </c>
    </row>
    <row r="4662" spans="1:5" x14ac:dyDescent="0.25">
      <c r="A4662">
        <v>49500098</v>
      </c>
      <c r="B4662" t="s">
        <v>6937</v>
      </c>
      <c r="C4662" t="s">
        <v>6937</v>
      </c>
      <c r="D4662" t="s">
        <v>6937</v>
      </c>
      <c r="E4662" t="s">
        <v>6937</v>
      </c>
    </row>
    <row r="4663" spans="1:5" x14ac:dyDescent="0.25">
      <c r="A4663">
        <v>49500099</v>
      </c>
      <c r="B4663" t="s">
        <v>6899</v>
      </c>
      <c r="C4663" t="s">
        <v>6899</v>
      </c>
      <c r="D4663" t="s">
        <v>6899</v>
      </c>
      <c r="E4663" t="s">
        <v>6899</v>
      </c>
    </row>
    <row r="4664" spans="1:5" x14ac:dyDescent="0.25">
      <c r="A4664">
        <v>49500100</v>
      </c>
      <c r="B4664" t="s">
        <v>6938</v>
      </c>
      <c r="C4664" t="s">
        <v>6938</v>
      </c>
      <c r="D4664" t="s">
        <v>6938</v>
      </c>
      <c r="E4664" t="s">
        <v>6938</v>
      </c>
    </row>
    <row r="4665" spans="1:5" x14ac:dyDescent="0.25">
      <c r="A4665">
        <v>49500101</v>
      </c>
      <c r="B4665" t="s">
        <v>6939</v>
      </c>
      <c r="C4665" t="s">
        <v>6939</v>
      </c>
      <c r="D4665" t="s">
        <v>6939</v>
      </c>
      <c r="E4665" t="s">
        <v>6939</v>
      </c>
    </row>
    <row r="4666" spans="1:5" x14ac:dyDescent="0.25">
      <c r="A4666">
        <v>49500102</v>
      </c>
      <c r="B4666" t="s">
        <v>6940</v>
      </c>
      <c r="C4666" t="s">
        <v>6940</v>
      </c>
      <c r="D4666" t="s">
        <v>6940</v>
      </c>
      <c r="E4666" t="s">
        <v>6940</v>
      </c>
    </row>
    <row r="4667" spans="1:5" x14ac:dyDescent="0.25">
      <c r="A4667">
        <v>49500103</v>
      </c>
      <c r="B4667" t="s">
        <v>6942</v>
      </c>
      <c r="C4667" t="s">
        <v>6941</v>
      </c>
      <c r="D4667" t="s">
        <v>6941</v>
      </c>
      <c r="E4667" t="s">
        <v>6942</v>
      </c>
    </row>
    <row r="4668" spans="1:5" x14ac:dyDescent="0.25">
      <c r="A4668">
        <v>49500104</v>
      </c>
      <c r="B4668" t="s">
        <v>6944</v>
      </c>
      <c r="C4668" t="s">
        <v>6943</v>
      </c>
      <c r="D4668" t="s">
        <v>6943</v>
      </c>
      <c r="E4668" t="s">
        <v>6944</v>
      </c>
    </row>
    <row r="4669" spans="1:5" x14ac:dyDescent="0.25">
      <c r="A4669">
        <v>49500105</v>
      </c>
      <c r="B4669" t="s">
        <v>6946</v>
      </c>
      <c r="C4669" t="s">
        <v>6945</v>
      </c>
      <c r="D4669" t="s">
        <v>6945</v>
      </c>
      <c r="E4669" t="s">
        <v>6946</v>
      </c>
    </row>
    <row r="4670" spans="1:5" x14ac:dyDescent="0.25">
      <c r="A4670">
        <v>49500106</v>
      </c>
      <c r="B4670" t="s">
        <v>6948</v>
      </c>
      <c r="C4670" t="s">
        <v>6947</v>
      </c>
      <c r="D4670" t="s">
        <v>6947</v>
      </c>
      <c r="E4670" t="s">
        <v>6948</v>
      </c>
    </row>
    <row r="4671" spans="1:5" x14ac:dyDescent="0.25">
      <c r="A4671">
        <v>49500107</v>
      </c>
      <c r="B4671" t="s">
        <v>6950</v>
      </c>
      <c r="C4671" t="s">
        <v>6949</v>
      </c>
      <c r="D4671" t="s">
        <v>6949</v>
      </c>
      <c r="E4671" t="s">
        <v>6950</v>
      </c>
    </row>
    <row r="4672" spans="1:5" x14ac:dyDescent="0.25">
      <c r="A4672">
        <v>49500108</v>
      </c>
      <c r="B4672" t="s">
        <v>6952</v>
      </c>
      <c r="C4672" t="s">
        <v>6951</v>
      </c>
      <c r="D4672" t="s">
        <v>6951</v>
      </c>
      <c r="E4672" t="s">
        <v>6952</v>
      </c>
    </row>
    <row r="4673" spans="1:5" x14ac:dyDescent="0.25">
      <c r="A4673">
        <v>49500109</v>
      </c>
      <c r="B4673" t="s">
        <v>6954</v>
      </c>
      <c r="C4673" t="s">
        <v>6953</v>
      </c>
      <c r="D4673" t="s">
        <v>6953</v>
      </c>
      <c r="E4673" t="s">
        <v>6954</v>
      </c>
    </row>
    <row r="4674" spans="1:5" x14ac:dyDescent="0.25">
      <c r="A4674">
        <v>49500110</v>
      </c>
      <c r="B4674" t="s">
        <v>6956</v>
      </c>
      <c r="C4674" t="s">
        <v>6955</v>
      </c>
      <c r="D4674" t="s">
        <v>6955</v>
      </c>
      <c r="E4674" t="s">
        <v>6956</v>
      </c>
    </row>
    <row r="4675" spans="1:5" x14ac:dyDescent="0.25">
      <c r="A4675">
        <v>49500111</v>
      </c>
      <c r="B4675" t="s">
        <v>6958</v>
      </c>
      <c r="C4675" t="s">
        <v>6957</v>
      </c>
      <c r="D4675" t="s">
        <v>6957</v>
      </c>
      <c r="E4675" t="s">
        <v>6958</v>
      </c>
    </row>
    <row r="4676" spans="1:5" x14ac:dyDescent="0.25">
      <c r="A4676">
        <v>49500112</v>
      </c>
      <c r="B4676" t="s">
        <v>6960</v>
      </c>
      <c r="C4676" t="s">
        <v>6959</v>
      </c>
      <c r="D4676" t="s">
        <v>6959</v>
      </c>
      <c r="E4676" t="s">
        <v>6960</v>
      </c>
    </row>
    <row r="4677" spans="1:5" x14ac:dyDescent="0.25">
      <c r="A4677">
        <v>49500113</v>
      </c>
      <c r="B4677" t="s">
        <v>6962</v>
      </c>
      <c r="C4677" t="s">
        <v>6961</v>
      </c>
      <c r="D4677" t="s">
        <v>6961</v>
      </c>
      <c r="E4677" t="s">
        <v>6962</v>
      </c>
    </row>
    <row r="4678" spans="1:5" x14ac:dyDescent="0.25">
      <c r="A4678">
        <v>49500114</v>
      </c>
      <c r="B4678" t="s">
        <v>6963</v>
      </c>
      <c r="C4678" t="s">
        <v>6941</v>
      </c>
      <c r="D4678" t="s">
        <v>6941</v>
      </c>
      <c r="E4678" t="s">
        <v>6963</v>
      </c>
    </row>
    <row r="4679" spans="1:5" x14ac:dyDescent="0.25">
      <c r="A4679">
        <v>49500115</v>
      </c>
      <c r="B4679" t="s">
        <v>6965</v>
      </c>
      <c r="C4679" t="s">
        <v>6964</v>
      </c>
      <c r="D4679" t="s">
        <v>6964</v>
      </c>
      <c r="E4679" t="s">
        <v>6965</v>
      </c>
    </row>
    <row r="4680" spans="1:5" x14ac:dyDescent="0.25">
      <c r="A4680">
        <v>49500116</v>
      </c>
      <c r="B4680" t="s">
        <v>6967</v>
      </c>
      <c r="C4680" t="s">
        <v>6966</v>
      </c>
      <c r="D4680" t="s">
        <v>6966</v>
      </c>
      <c r="E4680" t="s">
        <v>6967</v>
      </c>
    </row>
    <row r="4681" spans="1:5" x14ac:dyDescent="0.25">
      <c r="A4681">
        <v>49500117</v>
      </c>
      <c r="B4681" t="s">
        <v>6969</v>
      </c>
      <c r="C4681" t="s">
        <v>6968</v>
      </c>
      <c r="D4681" t="s">
        <v>6968</v>
      </c>
      <c r="E4681" t="s">
        <v>6969</v>
      </c>
    </row>
    <row r="4682" spans="1:5" x14ac:dyDescent="0.25">
      <c r="A4682">
        <v>49500118</v>
      </c>
      <c r="B4682" t="s">
        <v>6971</v>
      </c>
      <c r="C4682" t="s">
        <v>6970</v>
      </c>
      <c r="D4682" t="s">
        <v>6970</v>
      </c>
      <c r="E4682" t="s">
        <v>6971</v>
      </c>
    </row>
    <row r="4683" spans="1:5" x14ac:dyDescent="0.25">
      <c r="A4683">
        <v>49500119</v>
      </c>
      <c r="B4683" t="s">
        <v>6973</v>
      </c>
      <c r="C4683" t="s">
        <v>6972</v>
      </c>
      <c r="D4683" t="s">
        <v>6972</v>
      </c>
      <c r="E4683" t="s">
        <v>6973</v>
      </c>
    </row>
    <row r="4684" spans="1:5" x14ac:dyDescent="0.25">
      <c r="A4684">
        <v>49500120</v>
      </c>
      <c r="B4684" t="s">
        <v>6975</v>
      </c>
      <c r="C4684" t="s">
        <v>6974</v>
      </c>
      <c r="D4684" t="s">
        <v>6974</v>
      </c>
      <c r="E4684" t="s">
        <v>6975</v>
      </c>
    </row>
    <row r="4685" spans="1:5" x14ac:dyDescent="0.25">
      <c r="A4685">
        <v>49500121</v>
      </c>
      <c r="B4685" t="s">
        <v>6977</v>
      </c>
      <c r="C4685" t="s">
        <v>6976</v>
      </c>
      <c r="D4685" t="s">
        <v>6976</v>
      </c>
      <c r="E4685" t="s">
        <v>6977</v>
      </c>
    </row>
    <row r="4686" spans="1:5" x14ac:dyDescent="0.25">
      <c r="A4686">
        <v>49500122</v>
      </c>
      <c r="B4686" t="s">
        <v>6979</v>
      </c>
      <c r="C4686" t="s">
        <v>6978</v>
      </c>
      <c r="D4686" t="s">
        <v>6978</v>
      </c>
      <c r="E4686" t="s">
        <v>6979</v>
      </c>
    </row>
    <row r="4687" spans="1:5" x14ac:dyDescent="0.25">
      <c r="A4687">
        <v>49500123</v>
      </c>
      <c r="B4687" t="s">
        <v>6981</v>
      </c>
      <c r="C4687" t="s">
        <v>6980</v>
      </c>
      <c r="D4687" t="s">
        <v>6980</v>
      </c>
      <c r="E4687" t="s">
        <v>6981</v>
      </c>
    </row>
    <row r="4688" spans="1:5" x14ac:dyDescent="0.25">
      <c r="A4688">
        <v>49500124</v>
      </c>
      <c r="B4688" t="s">
        <v>6983</v>
      </c>
      <c r="C4688" t="s">
        <v>6982</v>
      </c>
      <c r="D4688" t="s">
        <v>6982</v>
      </c>
      <c r="E4688" t="s">
        <v>6983</v>
      </c>
    </row>
    <row r="4689" spans="1:5" x14ac:dyDescent="0.25">
      <c r="A4689">
        <v>49500125</v>
      </c>
      <c r="B4689" t="s">
        <v>6985</v>
      </c>
      <c r="C4689" t="s">
        <v>6984</v>
      </c>
      <c r="D4689" t="s">
        <v>6984</v>
      </c>
      <c r="E4689" t="s">
        <v>6985</v>
      </c>
    </row>
    <row r="4690" spans="1:5" x14ac:dyDescent="0.25">
      <c r="A4690">
        <v>49500126</v>
      </c>
      <c r="B4690" t="s">
        <v>6985</v>
      </c>
      <c r="C4690" t="s">
        <v>171</v>
      </c>
      <c r="D4690" t="s">
        <v>171</v>
      </c>
      <c r="E4690" t="s">
        <v>6985</v>
      </c>
    </row>
    <row r="4691" spans="1:5" x14ac:dyDescent="0.25">
      <c r="A4691">
        <v>49500127</v>
      </c>
      <c r="B4691" t="s">
        <v>6987</v>
      </c>
      <c r="C4691" t="s">
        <v>6986</v>
      </c>
      <c r="D4691" t="s">
        <v>6986</v>
      </c>
      <c r="E4691" t="s">
        <v>6987</v>
      </c>
    </row>
    <row r="4692" spans="1:5" x14ac:dyDescent="0.25">
      <c r="A4692">
        <v>49500128</v>
      </c>
      <c r="B4692" t="s">
        <v>6989</v>
      </c>
      <c r="C4692" t="s">
        <v>6988</v>
      </c>
      <c r="D4692" t="s">
        <v>6988</v>
      </c>
      <c r="E4692" t="s">
        <v>6989</v>
      </c>
    </row>
    <row r="4693" spans="1:5" x14ac:dyDescent="0.25">
      <c r="A4693">
        <v>49500129</v>
      </c>
      <c r="B4693" t="s">
        <v>6990</v>
      </c>
      <c r="C4693" t="s">
        <v>6990</v>
      </c>
      <c r="D4693" t="s">
        <v>6990</v>
      </c>
      <c r="E4693" t="s">
        <v>6990</v>
      </c>
    </row>
    <row r="4694" spans="1:5" x14ac:dyDescent="0.25">
      <c r="A4694">
        <v>49500130</v>
      </c>
      <c r="B4694" t="s">
        <v>6992</v>
      </c>
      <c r="C4694" t="s">
        <v>6991</v>
      </c>
      <c r="D4694" t="s">
        <v>6991</v>
      </c>
      <c r="E4694" t="s">
        <v>6992</v>
      </c>
    </row>
    <row r="4695" spans="1:5" x14ac:dyDescent="0.25">
      <c r="A4695">
        <v>49500131</v>
      </c>
      <c r="B4695" t="s">
        <v>6994</v>
      </c>
      <c r="C4695" t="s">
        <v>6993</v>
      </c>
      <c r="D4695" t="s">
        <v>6993</v>
      </c>
      <c r="E4695" t="s">
        <v>6994</v>
      </c>
    </row>
    <row r="4696" spans="1:5" x14ac:dyDescent="0.25">
      <c r="A4696">
        <v>49500132</v>
      </c>
      <c r="B4696" t="s">
        <v>6996</v>
      </c>
      <c r="C4696" t="s">
        <v>6995</v>
      </c>
      <c r="D4696" t="s">
        <v>6995</v>
      </c>
      <c r="E4696" t="s">
        <v>6996</v>
      </c>
    </row>
    <row r="4697" spans="1:5" x14ac:dyDescent="0.25">
      <c r="A4697">
        <v>49500133</v>
      </c>
      <c r="B4697" t="s">
        <v>6997</v>
      </c>
      <c r="C4697" t="s">
        <v>6997</v>
      </c>
      <c r="D4697" t="s">
        <v>6997</v>
      </c>
      <c r="E4697" t="s">
        <v>6997</v>
      </c>
    </row>
    <row r="4698" spans="1:5" x14ac:dyDescent="0.25">
      <c r="A4698">
        <v>49500134</v>
      </c>
      <c r="B4698" t="s">
        <v>6998</v>
      </c>
      <c r="C4698" t="s">
        <v>6998</v>
      </c>
      <c r="D4698" t="s">
        <v>6998</v>
      </c>
      <c r="E4698" t="s">
        <v>6998</v>
      </c>
    </row>
    <row r="4699" spans="1:5" x14ac:dyDescent="0.25">
      <c r="A4699">
        <v>49500135</v>
      </c>
      <c r="B4699" t="s">
        <v>6999</v>
      </c>
      <c r="C4699" t="s">
        <v>6999</v>
      </c>
      <c r="D4699" t="s">
        <v>6999</v>
      </c>
      <c r="E4699" t="s">
        <v>6999</v>
      </c>
    </row>
    <row r="4700" spans="1:5" x14ac:dyDescent="0.25">
      <c r="A4700">
        <v>49500136</v>
      </c>
      <c r="B4700" t="s">
        <v>7000</v>
      </c>
      <c r="C4700" t="s">
        <v>7000</v>
      </c>
      <c r="D4700" t="s">
        <v>7000</v>
      </c>
      <c r="E4700" t="s">
        <v>7000</v>
      </c>
    </row>
    <row r="4701" spans="1:5" x14ac:dyDescent="0.25">
      <c r="A4701">
        <v>49500137</v>
      </c>
      <c r="B4701" t="s">
        <v>7002</v>
      </c>
      <c r="C4701" t="s">
        <v>7001</v>
      </c>
      <c r="D4701" t="s">
        <v>7001</v>
      </c>
      <c r="E4701" t="s">
        <v>7002</v>
      </c>
    </row>
    <row r="4702" spans="1:5" x14ac:dyDescent="0.25">
      <c r="A4702">
        <v>49500138</v>
      </c>
      <c r="B4702" t="s">
        <v>6895</v>
      </c>
      <c r="C4702" t="s">
        <v>7003</v>
      </c>
      <c r="D4702" t="s">
        <v>7003</v>
      </c>
      <c r="E4702" t="s">
        <v>6895</v>
      </c>
    </row>
    <row r="4703" spans="1:5" x14ac:dyDescent="0.25">
      <c r="A4703">
        <v>49500139</v>
      </c>
      <c r="B4703" t="s">
        <v>6895</v>
      </c>
      <c r="C4703" t="s">
        <v>7004</v>
      </c>
      <c r="D4703" t="s">
        <v>7004</v>
      </c>
      <c r="E4703" t="s">
        <v>6895</v>
      </c>
    </row>
    <row r="4704" spans="1:5" x14ac:dyDescent="0.25">
      <c r="A4704">
        <v>49500140</v>
      </c>
      <c r="B4704" t="s">
        <v>6897</v>
      </c>
      <c r="C4704" t="s">
        <v>7005</v>
      </c>
      <c r="D4704" t="s">
        <v>7005</v>
      </c>
      <c r="E4704" t="s">
        <v>6897</v>
      </c>
    </row>
    <row r="4705" spans="1:5" x14ac:dyDescent="0.25">
      <c r="A4705">
        <v>49500141</v>
      </c>
      <c r="B4705" t="s">
        <v>174</v>
      </c>
      <c r="C4705" t="s">
        <v>7006</v>
      </c>
      <c r="D4705" t="s">
        <v>7006</v>
      </c>
      <c r="E4705" t="s">
        <v>174</v>
      </c>
    </row>
    <row r="4706" spans="1:5" x14ac:dyDescent="0.25">
      <c r="A4706">
        <v>49500142</v>
      </c>
      <c r="B4706" t="s">
        <v>6922</v>
      </c>
      <c r="C4706" t="s">
        <v>6922</v>
      </c>
      <c r="D4706" t="s">
        <v>6922</v>
      </c>
      <c r="E4706" t="s">
        <v>6922</v>
      </c>
    </row>
    <row r="4707" spans="1:5" x14ac:dyDescent="0.25">
      <c r="A4707">
        <v>49500143</v>
      </c>
      <c r="B4707" t="s">
        <v>6927</v>
      </c>
      <c r="C4707" t="s">
        <v>267</v>
      </c>
      <c r="D4707" t="s">
        <v>267</v>
      </c>
      <c r="E4707" t="s">
        <v>6927</v>
      </c>
    </row>
    <row r="4708" spans="1:5" x14ac:dyDescent="0.25">
      <c r="A4708">
        <v>49500144</v>
      </c>
      <c r="B4708" t="s">
        <v>6928</v>
      </c>
      <c r="C4708" t="s">
        <v>316</v>
      </c>
      <c r="D4708" t="s">
        <v>316</v>
      </c>
      <c r="E4708" t="s">
        <v>6928</v>
      </c>
    </row>
    <row r="4709" spans="1:5" x14ac:dyDescent="0.25">
      <c r="A4709">
        <v>49500145</v>
      </c>
      <c r="B4709" t="s">
        <v>6930</v>
      </c>
      <c r="C4709" t="s">
        <v>7007</v>
      </c>
      <c r="D4709" t="s">
        <v>7007</v>
      </c>
      <c r="E4709" t="s">
        <v>6930</v>
      </c>
    </row>
    <row r="4710" spans="1:5" x14ac:dyDescent="0.25">
      <c r="A4710">
        <v>49500146</v>
      </c>
      <c r="B4710" t="s">
        <v>6918</v>
      </c>
      <c r="C4710" t="s">
        <v>7008</v>
      </c>
      <c r="D4710" t="s">
        <v>7008</v>
      </c>
      <c r="E4710" t="s">
        <v>6918</v>
      </c>
    </row>
    <row r="4711" spans="1:5" x14ac:dyDescent="0.25">
      <c r="A4711">
        <v>49500147</v>
      </c>
      <c r="B4711" t="s">
        <v>268</v>
      </c>
      <c r="C4711" t="s">
        <v>268</v>
      </c>
      <c r="D4711" t="s">
        <v>268</v>
      </c>
      <c r="E4711" t="s">
        <v>268</v>
      </c>
    </row>
    <row r="4712" spans="1:5" x14ac:dyDescent="0.25">
      <c r="A4712">
        <v>49500148</v>
      </c>
      <c r="B4712" t="s">
        <v>7009</v>
      </c>
      <c r="C4712" t="s">
        <v>7009</v>
      </c>
      <c r="D4712" t="s">
        <v>7009</v>
      </c>
      <c r="E4712" t="s">
        <v>7009</v>
      </c>
    </row>
    <row r="4713" spans="1:5" x14ac:dyDescent="0.25">
      <c r="A4713">
        <v>49500149</v>
      </c>
      <c r="B4713" t="s">
        <v>7010</v>
      </c>
      <c r="C4713" t="s">
        <v>7010</v>
      </c>
      <c r="D4713" t="s">
        <v>7010</v>
      </c>
      <c r="E4713" t="s">
        <v>7010</v>
      </c>
    </row>
    <row r="4714" spans="1:5" x14ac:dyDescent="0.25">
      <c r="A4714">
        <v>49500150</v>
      </c>
      <c r="B4714" t="s">
        <v>7011</v>
      </c>
      <c r="C4714" t="s">
        <v>7011</v>
      </c>
      <c r="D4714" t="s">
        <v>7011</v>
      </c>
      <c r="E4714" t="s">
        <v>7011</v>
      </c>
    </row>
    <row r="4715" spans="1:5" x14ac:dyDescent="0.25">
      <c r="A4715">
        <v>49500151</v>
      </c>
      <c r="B4715" t="s">
        <v>7012</v>
      </c>
      <c r="C4715" t="s">
        <v>7012</v>
      </c>
      <c r="D4715" t="s">
        <v>7012</v>
      </c>
      <c r="E4715" t="s">
        <v>7012</v>
      </c>
    </row>
    <row r="4716" spans="1:5" x14ac:dyDescent="0.25">
      <c r="A4716">
        <v>49500152</v>
      </c>
      <c r="B4716" t="s">
        <v>7013</v>
      </c>
      <c r="C4716" t="s">
        <v>7013</v>
      </c>
      <c r="D4716" t="s">
        <v>7013</v>
      </c>
      <c r="E4716" t="s">
        <v>7013</v>
      </c>
    </row>
    <row r="4717" spans="1:5" x14ac:dyDescent="0.25">
      <c r="A4717">
        <v>49500153</v>
      </c>
      <c r="B4717" t="s">
        <v>7014</v>
      </c>
      <c r="C4717" t="s">
        <v>7014</v>
      </c>
      <c r="D4717" t="s">
        <v>7014</v>
      </c>
      <c r="E4717" t="s">
        <v>7014</v>
      </c>
    </row>
    <row r="4718" spans="1:5" x14ac:dyDescent="0.25">
      <c r="A4718">
        <v>49500154</v>
      </c>
      <c r="B4718" t="s">
        <v>7015</v>
      </c>
      <c r="C4718" t="s">
        <v>284</v>
      </c>
      <c r="D4718" t="s">
        <v>284</v>
      </c>
      <c r="E4718" t="s">
        <v>7015</v>
      </c>
    </row>
    <row r="4719" spans="1:5" x14ac:dyDescent="0.25">
      <c r="A4719">
        <v>49500155</v>
      </c>
      <c r="B4719" t="s">
        <v>7017</v>
      </c>
      <c r="C4719" t="s">
        <v>7016</v>
      </c>
      <c r="D4719" t="s">
        <v>7016</v>
      </c>
      <c r="E4719" t="s">
        <v>7017</v>
      </c>
    </row>
    <row r="4720" spans="1:5" x14ac:dyDescent="0.25">
      <c r="A4720">
        <v>49500156</v>
      </c>
      <c r="B4720" t="s">
        <v>7018</v>
      </c>
      <c r="C4720" t="s">
        <v>7018</v>
      </c>
      <c r="D4720" t="s">
        <v>7018</v>
      </c>
      <c r="E4720" t="s">
        <v>7018</v>
      </c>
    </row>
    <row r="4721" spans="1:5" x14ac:dyDescent="0.25">
      <c r="A4721">
        <v>49500157</v>
      </c>
      <c r="B4721" t="s">
        <v>7019</v>
      </c>
      <c r="C4721" t="s">
        <v>7019</v>
      </c>
      <c r="D4721" t="s">
        <v>7019</v>
      </c>
      <c r="E4721" t="s">
        <v>7019</v>
      </c>
    </row>
    <row r="4722" spans="1:5" x14ac:dyDescent="0.25">
      <c r="A4722">
        <v>49500158</v>
      </c>
      <c r="B4722" t="s">
        <v>7020</v>
      </c>
      <c r="C4722" t="s">
        <v>7020</v>
      </c>
      <c r="D4722" t="s">
        <v>7020</v>
      </c>
      <c r="E4722" t="s">
        <v>7020</v>
      </c>
    </row>
    <row r="4723" spans="1:5" x14ac:dyDescent="0.25">
      <c r="A4723">
        <v>49500159</v>
      </c>
      <c r="B4723" t="s">
        <v>7015</v>
      </c>
      <c r="C4723" t="s">
        <v>284</v>
      </c>
      <c r="D4723" t="s">
        <v>284</v>
      </c>
      <c r="E4723" t="s">
        <v>7015</v>
      </c>
    </row>
    <row r="4724" spans="1:5" x14ac:dyDescent="0.25">
      <c r="A4724">
        <v>49500160</v>
      </c>
      <c r="B4724" t="s">
        <v>7021</v>
      </c>
      <c r="C4724" t="s">
        <v>7021</v>
      </c>
      <c r="D4724" t="s">
        <v>7021</v>
      </c>
      <c r="E4724" t="s">
        <v>7021</v>
      </c>
    </row>
    <row r="4725" spans="1:5" x14ac:dyDescent="0.25">
      <c r="A4725">
        <v>49500161</v>
      </c>
      <c r="B4725" t="s">
        <v>7019</v>
      </c>
      <c r="C4725" t="s">
        <v>7019</v>
      </c>
      <c r="D4725" t="s">
        <v>7019</v>
      </c>
      <c r="E4725" t="s">
        <v>7019</v>
      </c>
    </row>
    <row r="4726" spans="1:5" x14ac:dyDescent="0.25">
      <c r="A4726">
        <v>49500162</v>
      </c>
      <c r="B4726" t="s">
        <v>7022</v>
      </c>
      <c r="C4726" t="s">
        <v>3403</v>
      </c>
      <c r="D4726" t="s">
        <v>3403</v>
      </c>
      <c r="E4726" t="s">
        <v>7022</v>
      </c>
    </row>
    <row r="4727" spans="1:5" x14ac:dyDescent="0.25">
      <c r="A4727">
        <v>49500163</v>
      </c>
      <c r="B4727" t="s">
        <v>7023</v>
      </c>
      <c r="C4727" t="s">
        <v>3064</v>
      </c>
      <c r="D4727" t="s">
        <v>3064</v>
      </c>
      <c r="E4727" t="s">
        <v>7023</v>
      </c>
    </row>
    <row r="4728" spans="1:5" x14ac:dyDescent="0.25">
      <c r="A4728">
        <v>49500164</v>
      </c>
      <c r="B4728" t="s">
        <v>7025</v>
      </c>
      <c r="C4728" t="s">
        <v>7024</v>
      </c>
      <c r="D4728" t="s">
        <v>7024</v>
      </c>
      <c r="E4728" t="s">
        <v>7025</v>
      </c>
    </row>
    <row r="4729" spans="1:5" x14ac:dyDescent="0.25">
      <c r="A4729">
        <v>49500165</v>
      </c>
      <c r="B4729" t="s">
        <v>7026</v>
      </c>
      <c r="C4729" t="s">
        <v>3390</v>
      </c>
      <c r="D4729" t="s">
        <v>3390</v>
      </c>
      <c r="E4729" t="s">
        <v>7026</v>
      </c>
    </row>
    <row r="4730" spans="1:5" x14ac:dyDescent="0.25">
      <c r="A4730">
        <v>49500166</v>
      </c>
      <c r="B4730" t="s">
        <v>7027</v>
      </c>
      <c r="C4730" t="s">
        <v>231</v>
      </c>
      <c r="D4730" t="s">
        <v>231</v>
      </c>
      <c r="E4730" t="s">
        <v>7027</v>
      </c>
    </row>
    <row r="4731" spans="1:5" x14ac:dyDescent="0.25">
      <c r="A4731">
        <v>49500167</v>
      </c>
      <c r="B4731" t="s">
        <v>7029</v>
      </c>
      <c r="C4731" t="s">
        <v>7028</v>
      </c>
      <c r="D4731" t="s">
        <v>7028</v>
      </c>
      <c r="E4731" t="s">
        <v>7029</v>
      </c>
    </row>
    <row r="4732" spans="1:5" x14ac:dyDescent="0.25">
      <c r="A4732">
        <v>49500168</v>
      </c>
      <c r="B4732" t="s">
        <v>7030</v>
      </c>
      <c r="C4732" t="s">
        <v>7030</v>
      </c>
      <c r="D4732" t="s">
        <v>7030</v>
      </c>
      <c r="E4732" t="s">
        <v>7030</v>
      </c>
    </row>
    <row r="4733" spans="1:5" x14ac:dyDescent="0.25">
      <c r="A4733">
        <v>49500169</v>
      </c>
      <c r="B4733" t="s">
        <v>7032</v>
      </c>
      <c r="C4733" t="s">
        <v>7031</v>
      </c>
      <c r="D4733" t="s">
        <v>7031</v>
      </c>
      <c r="E4733" t="s">
        <v>7032</v>
      </c>
    </row>
    <row r="4734" spans="1:5" x14ac:dyDescent="0.25">
      <c r="A4734">
        <v>49500170</v>
      </c>
      <c r="B4734" t="s">
        <v>6925</v>
      </c>
      <c r="C4734" t="s">
        <v>6924</v>
      </c>
      <c r="D4734" t="s">
        <v>6924</v>
      </c>
      <c r="E4734" t="s">
        <v>6925</v>
      </c>
    </row>
    <row r="4735" spans="1:5" x14ac:dyDescent="0.25">
      <c r="A4735">
        <v>49500171</v>
      </c>
      <c r="B4735" t="s">
        <v>7033</v>
      </c>
      <c r="C4735" t="s">
        <v>367</v>
      </c>
      <c r="D4735" t="s">
        <v>367</v>
      </c>
      <c r="E4735" t="s">
        <v>7033</v>
      </c>
    </row>
    <row r="4736" spans="1:5" x14ac:dyDescent="0.25">
      <c r="A4736">
        <v>49500172</v>
      </c>
      <c r="B4736" t="s">
        <v>7034</v>
      </c>
      <c r="C4736" t="s">
        <v>7034</v>
      </c>
      <c r="D4736" t="s">
        <v>7034</v>
      </c>
      <c r="E4736" t="s">
        <v>7034</v>
      </c>
    </row>
    <row r="4737" spans="1:5" x14ac:dyDescent="0.25">
      <c r="A4737">
        <v>49500173</v>
      </c>
      <c r="B4737" t="s">
        <v>252</v>
      </c>
      <c r="C4737" t="s">
        <v>252</v>
      </c>
      <c r="D4737" t="s">
        <v>252</v>
      </c>
      <c r="E4737" t="s">
        <v>252</v>
      </c>
    </row>
    <row r="4738" spans="1:5" x14ac:dyDescent="0.25">
      <c r="A4738">
        <v>49500174</v>
      </c>
      <c r="B4738" t="s">
        <v>167</v>
      </c>
      <c r="C4738" t="s">
        <v>167</v>
      </c>
      <c r="D4738" t="s">
        <v>167</v>
      </c>
      <c r="E4738" t="s">
        <v>167</v>
      </c>
    </row>
    <row r="4739" spans="1:5" x14ac:dyDescent="0.25">
      <c r="A4739">
        <v>49500175</v>
      </c>
      <c r="B4739" t="s">
        <v>7035</v>
      </c>
      <c r="C4739" t="s">
        <v>7035</v>
      </c>
      <c r="D4739" t="s">
        <v>7035</v>
      </c>
      <c r="E4739" t="s">
        <v>7035</v>
      </c>
    </row>
    <row r="4740" spans="1:5" x14ac:dyDescent="0.25">
      <c r="A4740">
        <v>49500176</v>
      </c>
      <c r="B4740" t="s">
        <v>7037</v>
      </c>
      <c r="C4740" t="s">
        <v>7036</v>
      </c>
      <c r="D4740" t="s">
        <v>7036</v>
      </c>
      <c r="E4740" t="s">
        <v>7037</v>
      </c>
    </row>
    <row r="4741" spans="1:5" x14ac:dyDescent="0.25">
      <c r="A4741">
        <v>49500177</v>
      </c>
      <c r="B4741" t="s">
        <v>7039</v>
      </c>
      <c r="C4741" t="s">
        <v>7038</v>
      </c>
      <c r="D4741" t="s">
        <v>7038</v>
      </c>
      <c r="E4741" t="s">
        <v>7039</v>
      </c>
    </row>
    <row r="4742" spans="1:5" x14ac:dyDescent="0.25">
      <c r="A4742">
        <v>49500178</v>
      </c>
      <c r="B4742" t="s">
        <v>7041</v>
      </c>
      <c r="C4742" t="s">
        <v>7040</v>
      </c>
      <c r="D4742" t="s">
        <v>7040</v>
      </c>
      <c r="E4742" t="s">
        <v>7041</v>
      </c>
    </row>
    <row r="4743" spans="1:5" x14ac:dyDescent="0.25">
      <c r="A4743">
        <v>49500179</v>
      </c>
      <c r="B4743" t="s">
        <v>7043</v>
      </c>
      <c r="C4743" t="s">
        <v>7042</v>
      </c>
      <c r="D4743" t="s">
        <v>7042</v>
      </c>
      <c r="E4743" t="s">
        <v>7043</v>
      </c>
    </row>
    <row r="4744" spans="1:5" x14ac:dyDescent="0.25">
      <c r="A4744">
        <v>49500180</v>
      </c>
      <c r="B4744" t="s">
        <v>7044</v>
      </c>
      <c r="C4744" t="s">
        <v>7044</v>
      </c>
      <c r="D4744" t="s">
        <v>7044</v>
      </c>
      <c r="E4744" t="s">
        <v>7044</v>
      </c>
    </row>
    <row r="4745" spans="1:5" x14ac:dyDescent="0.25">
      <c r="A4745">
        <v>49500181</v>
      </c>
      <c r="B4745" t="s">
        <v>7046</v>
      </c>
      <c r="C4745" t="s">
        <v>7045</v>
      </c>
      <c r="D4745" t="s">
        <v>7045</v>
      </c>
      <c r="E4745" t="s">
        <v>7046</v>
      </c>
    </row>
    <row r="4746" spans="1:5" x14ac:dyDescent="0.25">
      <c r="A4746">
        <v>49500182</v>
      </c>
      <c r="B4746" t="s">
        <v>7048</v>
      </c>
      <c r="C4746" t="s">
        <v>7047</v>
      </c>
      <c r="D4746" t="s">
        <v>7047</v>
      </c>
      <c r="E4746" t="s">
        <v>7048</v>
      </c>
    </row>
    <row r="4747" spans="1:5" x14ac:dyDescent="0.25">
      <c r="A4747">
        <v>49500183</v>
      </c>
      <c r="B4747" t="s">
        <v>7050</v>
      </c>
      <c r="C4747" t="s">
        <v>7049</v>
      </c>
      <c r="D4747" t="s">
        <v>7049</v>
      </c>
      <c r="E4747" t="s">
        <v>7050</v>
      </c>
    </row>
    <row r="4748" spans="1:5" x14ac:dyDescent="0.25">
      <c r="A4748">
        <v>49500184</v>
      </c>
      <c r="B4748" t="s">
        <v>7051</v>
      </c>
      <c r="C4748" t="s">
        <v>7051</v>
      </c>
      <c r="D4748" t="s">
        <v>7051</v>
      </c>
      <c r="E4748" t="s">
        <v>7051</v>
      </c>
    </row>
    <row r="4749" spans="1:5" x14ac:dyDescent="0.25">
      <c r="A4749">
        <v>49500185</v>
      </c>
      <c r="B4749" t="s">
        <v>7052</v>
      </c>
      <c r="C4749" t="s">
        <v>275</v>
      </c>
      <c r="D4749" t="s">
        <v>275</v>
      </c>
      <c r="E4749" t="s">
        <v>7052</v>
      </c>
    </row>
    <row r="4750" spans="1:5" x14ac:dyDescent="0.25">
      <c r="A4750">
        <v>49500186</v>
      </c>
      <c r="B4750" t="s">
        <v>7054</v>
      </c>
      <c r="C4750" t="s">
        <v>7053</v>
      </c>
      <c r="D4750" t="s">
        <v>7053</v>
      </c>
      <c r="E4750" t="s">
        <v>7054</v>
      </c>
    </row>
    <row r="4751" spans="1:5" x14ac:dyDescent="0.25">
      <c r="A4751">
        <v>49500187</v>
      </c>
      <c r="B4751" t="s">
        <v>7056</v>
      </c>
      <c r="C4751" t="s">
        <v>7055</v>
      </c>
      <c r="D4751" t="s">
        <v>7055</v>
      </c>
      <c r="E4751" t="s">
        <v>7056</v>
      </c>
    </row>
    <row r="4752" spans="1:5" x14ac:dyDescent="0.25">
      <c r="A4752">
        <v>49500188</v>
      </c>
      <c r="B4752" t="s">
        <v>7057</v>
      </c>
      <c r="C4752" t="s">
        <v>216</v>
      </c>
      <c r="D4752" t="s">
        <v>216</v>
      </c>
      <c r="E4752" t="s">
        <v>7057</v>
      </c>
    </row>
    <row r="4753" spans="1:5" x14ac:dyDescent="0.25">
      <c r="A4753">
        <v>49500189</v>
      </c>
      <c r="B4753" t="s">
        <v>7059</v>
      </c>
      <c r="C4753" t="s">
        <v>7058</v>
      </c>
      <c r="D4753" t="s">
        <v>7058</v>
      </c>
      <c r="E4753" t="s">
        <v>7059</v>
      </c>
    </row>
    <row r="4754" spans="1:5" x14ac:dyDescent="0.25">
      <c r="A4754">
        <v>49500190</v>
      </c>
      <c r="B4754" t="s">
        <v>7060</v>
      </c>
      <c r="C4754" t="s">
        <v>7060</v>
      </c>
      <c r="D4754" t="s">
        <v>7060</v>
      </c>
      <c r="E4754" t="s">
        <v>7060</v>
      </c>
    </row>
    <row r="4755" spans="1:5" x14ac:dyDescent="0.25">
      <c r="A4755">
        <v>49500191</v>
      </c>
      <c r="B4755" t="s">
        <v>7061</v>
      </c>
      <c r="C4755" t="s">
        <v>7061</v>
      </c>
      <c r="D4755" t="s">
        <v>7061</v>
      </c>
      <c r="E4755" t="s">
        <v>7061</v>
      </c>
    </row>
    <row r="4756" spans="1:5" x14ac:dyDescent="0.25">
      <c r="A4756">
        <v>49500192</v>
      </c>
      <c r="B4756" t="s">
        <v>7062</v>
      </c>
      <c r="C4756" t="s">
        <v>7062</v>
      </c>
      <c r="D4756" t="s">
        <v>7062</v>
      </c>
      <c r="E4756" t="s">
        <v>7062</v>
      </c>
    </row>
    <row r="4757" spans="1:5" x14ac:dyDescent="0.25">
      <c r="A4757">
        <v>49500193</v>
      </c>
      <c r="B4757" t="s">
        <v>7063</v>
      </c>
      <c r="C4757" t="s">
        <v>7063</v>
      </c>
      <c r="D4757" t="s">
        <v>7063</v>
      </c>
      <c r="E4757" t="s">
        <v>7063</v>
      </c>
    </row>
    <row r="4758" spans="1:5" x14ac:dyDescent="0.25">
      <c r="A4758">
        <v>49500194</v>
      </c>
      <c r="B4758" t="s">
        <v>78</v>
      </c>
      <c r="C4758" t="s">
        <v>78</v>
      </c>
      <c r="D4758" t="s">
        <v>78</v>
      </c>
      <c r="E4758" t="s">
        <v>78</v>
      </c>
    </row>
    <row r="4759" spans="1:5" x14ac:dyDescent="0.25">
      <c r="A4759">
        <v>49500195</v>
      </c>
      <c r="B4759" t="s">
        <v>7064</v>
      </c>
      <c r="C4759" t="s">
        <v>7064</v>
      </c>
      <c r="D4759" t="s">
        <v>7064</v>
      </c>
      <c r="E4759" t="s">
        <v>7064</v>
      </c>
    </row>
    <row r="4760" spans="1:5" x14ac:dyDescent="0.25">
      <c r="A4760">
        <v>49500196</v>
      </c>
      <c r="B4760" t="s">
        <v>362</v>
      </c>
      <c r="C4760" t="s">
        <v>362</v>
      </c>
      <c r="D4760" t="s">
        <v>362</v>
      </c>
      <c r="E4760" t="s">
        <v>362</v>
      </c>
    </row>
    <row r="4761" spans="1:5" x14ac:dyDescent="0.25">
      <c r="A4761">
        <v>49500197</v>
      </c>
      <c r="B4761" t="s">
        <v>7065</v>
      </c>
      <c r="C4761" t="s">
        <v>7065</v>
      </c>
      <c r="D4761" t="s">
        <v>7065</v>
      </c>
      <c r="E4761" t="s">
        <v>7065</v>
      </c>
    </row>
    <row r="4762" spans="1:5" x14ac:dyDescent="0.25">
      <c r="A4762">
        <v>49500198</v>
      </c>
      <c r="B4762" t="s">
        <v>7066</v>
      </c>
      <c r="C4762" t="s">
        <v>7066</v>
      </c>
      <c r="D4762" t="s">
        <v>7066</v>
      </c>
      <c r="E4762" t="s">
        <v>7066</v>
      </c>
    </row>
    <row r="4763" spans="1:5" x14ac:dyDescent="0.25">
      <c r="A4763">
        <v>49500199</v>
      </c>
      <c r="B4763" t="s">
        <v>7067</v>
      </c>
      <c r="C4763" t="s">
        <v>7067</v>
      </c>
      <c r="D4763" t="s">
        <v>7067</v>
      </c>
      <c r="E4763" t="s">
        <v>7067</v>
      </c>
    </row>
    <row r="4764" spans="1:5" x14ac:dyDescent="0.25">
      <c r="A4764">
        <v>49500200</v>
      </c>
      <c r="B4764" t="s">
        <v>7068</v>
      </c>
      <c r="C4764" t="s">
        <v>7068</v>
      </c>
      <c r="D4764" t="s">
        <v>7068</v>
      </c>
      <c r="E4764" t="s">
        <v>7068</v>
      </c>
    </row>
    <row r="4765" spans="1:5" x14ac:dyDescent="0.25">
      <c r="A4765">
        <v>49500201</v>
      </c>
      <c r="B4765" t="s">
        <v>7069</v>
      </c>
      <c r="C4765" t="s">
        <v>7069</v>
      </c>
      <c r="D4765" t="s">
        <v>7069</v>
      </c>
      <c r="E4765" t="s">
        <v>7069</v>
      </c>
    </row>
    <row r="4766" spans="1:5" x14ac:dyDescent="0.25">
      <c r="A4766">
        <v>49500202</v>
      </c>
      <c r="B4766" t="s">
        <v>7070</v>
      </c>
      <c r="C4766" t="s">
        <v>7070</v>
      </c>
      <c r="D4766" t="s">
        <v>7070</v>
      </c>
      <c r="E4766" t="s">
        <v>7070</v>
      </c>
    </row>
    <row r="4767" spans="1:5" x14ac:dyDescent="0.25">
      <c r="A4767">
        <v>49500203</v>
      </c>
      <c r="B4767" t="s">
        <v>7071</v>
      </c>
      <c r="C4767" t="s">
        <v>7071</v>
      </c>
      <c r="D4767" t="s">
        <v>7071</v>
      </c>
      <c r="E4767" t="s">
        <v>7071</v>
      </c>
    </row>
    <row r="4768" spans="1:5" x14ac:dyDescent="0.25">
      <c r="A4768">
        <v>49500204</v>
      </c>
      <c r="B4768" t="s">
        <v>264</v>
      </c>
      <c r="C4768" t="s">
        <v>264</v>
      </c>
      <c r="D4768" t="s">
        <v>264</v>
      </c>
      <c r="E4768" t="s">
        <v>264</v>
      </c>
    </row>
    <row r="4769" spans="1:5" x14ac:dyDescent="0.25">
      <c r="A4769">
        <v>49500205</v>
      </c>
      <c r="B4769" t="s">
        <v>142</v>
      </c>
      <c r="C4769" t="s">
        <v>142</v>
      </c>
      <c r="D4769" t="s">
        <v>142</v>
      </c>
      <c r="E4769" t="s">
        <v>142</v>
      </c>
    </row>
    <row r="4770" spans="1:5" x14ac:dyDescent="0.25">
      <c r="A4770">
        <v>49500206</v>
      </c>
      <c r="B4770" t="s">
        <v>7073</v>
      </c>
      <c r="C4770" t="s">
        <v>7072</v>
      </c>
      <c r="D4770" t="s">
        <v>7072</v>
      </c>
      <c r="E4770" t="s">
        <v>7073</v>
      </c>
    </row>
    <row r="4771" spans="1:5" x14ac:dyDescent="0.25">
      <c r="A4771">
        <v>49500207</v>
      </c>
      <c r="B4771" t="s">
        <v>7075</v>
      </c>
      <c r="C4771" t="s">
        <v>7074</v>
      </c>
      <c r="D4771" t="s">
        <v>7074</v>
      </c>
      <c r="E4771" t="s">
        <v>7075</v>
      </c>
    </row>
    <row r="4772" spans="1:5" x14ac:dyDescent="0.25">
      <c r="A4772">
        <v>49500208</v>
      </c>
      <c r="B4772" t="s">
        <v>6882</v>
      </c>
      <c r="C4772" t="s">
        <v>7076</v>
      </c>
      <c r="D4772" t="s">
        <v>7076</v>
      </c>
      <c r="E4772" t="s">
        <v>6882</v>
      </c>
    </row>
    <row r="4773" spans="1:5" x14ac:dyDescent="0.25">
      <c r="A4773">
        <v>49500210</v>
      </c>
      <c r="B4773" t="s">
        <v>7078</v>
      </c>
      <c r="C4773" t="s">
        <v>7077</v>
      </c>
      <c r="D4773" t="s">
        <v>7077</v>
      </c>
      <c r="E4773" t="s">
        <v>7078</v>
      </c>
    </row>
    <row r="4774" spans="1:5" x14ac:dyDescent="0.25">
      <c r="A4774">
        <v>49500211</v>
      </c>
      <c r="B4774" t="s">
        <v>6873</v>
      </c>
      <c r="C4774" t="s">
        <v>7079</v>
      </c>
      <c r="D4774" t="s">
        <v>7079</v>
      </c>
      <c r="E4774" t="s">
        <v>6873</v>
      </c>
    </row>
    <row r="4775" spans="1:5" x14ac:dyDescent="0.25">
      <c r="A4775">
        <v>49500212</v>
      </c>
      <c r="B4775" t="s">
        <v>7081</v>
      </c>
      <c r="C4775" t="s">
        <v>7080</v>
      </c>
      <c r="D4775" t="s">
        <v>7080</v>
      </c>
      <c r="E4775" t="s">
        <v>7081</v>
      </c>
    </row>
    <row r="4776" spans="1:5" x14ac:dyDescent="0.25">
      <c r="A4776">
        <v>49500213</v>
      </c>
      <c r="B4776" t="s">
        <v>7082</v>
      </c>
      <c r="C4776" t="s">
        <v>217</v>
      </c>
      <c r="D4776" t="s">
        <v>217</v>
      </c>
      <c r="E4776" t="s">
        <v>7082</v>
      </c>
    </row>
    <row r="4777" spans="1:5" x14ac:dyDescent="0.25">
      <c r="A4777">
        <v>49500214</v>
      </c>
      <c r="B4777" t="s">
        <v>7083</v>
      </c>
      <c r="C4777" t="s">
        <v>276</v>
      </c>
      <c r="D4777" t="s">
        <v>276</v>
      </c>
      <c r="E4777" t="s">
        <v>7083</v>
      </c>
    </row>
    <row r="4778" spans="1:5" x14ac:dyDescent="0.25">
      <c r="A4778">
        <v>49500215</v>
      </c>
      <c r="B4778" t="s">
        <v>7084</v>
      </c>
      <c r="C4778" t="s">
        <v>277</v>
      </c>
      <c r="D4778" t="s">
        <v>277</v>
      </c>
      <c r="E4778" t="s">
        <v>7084</v>
      </c>
    </row>
    <row r="4779" spans="1:5" x14ac:dyDescent="0.25">
      <c r="A4779">
        <v>49500216</v>
      </c>
      <c r="B4779" t="s">
        <v>7085</v>
      </c>
      <c r="C4779" t="s">
        <v>278</v>
      </c>
      <c r="D4779" t="s">
        <v>278</v>
      </c>
      <c r="E4779" t="s">
        <v>7085</v>
      </c>
    </row>
    <row r="4780" spans="1:5" x14ac:dyDescent="0.25">
      <c r="A4780">
        <v>49500217</v>
      </c>
      <c r="B4780" t="s">
        <v>7087</v>
      </c>
      <c r="C4780" t="s">
        <v>7086</v>
      </c>
      <c r="D4780" t="s">
        <v>7086</v>
      </c>
      <c r="E4780" t="s">
        <v>7087</v>
      </c>
    </row>
    <row r="4781" spans="1:5" x14ac:dyDescent="0.25">
      <c r="A4781">
        <v>49500218</v>
      </c>
      <c r="B4781" t="s">
        <v>7088</v>
      </c>
      <c r="C4781" t="s">
        <v>279</v>
      </c>
      <c r="D4781" t="s">
        <v>279</v>
      </c>
      <c r="E4781" t="s">
        <v>7088</v>
      </c>
    </row>
    <row r="4782" spans="1:5" x14ac:dyDescent="0.25">
      <c r="A4782">
        <v>49500219</v>
      </c>
      <c r="B4782" t="s">
        <v>7089</v>
      </c>
      <c r="C4782" t="s">
        <v>7089</v>
      </c>
      <c r="D4782" t="s">
        <v>7089</v>
      </c>
      <c r="E4782" t="s">
        <v>7089</v>
      </c>
    </row>
    <row r="4783" spans="1:5" x14ac:dyDescent="0.25">
      <c r="A4783">
        <v>49500220</v>
      </c>
      <c r="B4783" t="s">
        <v>7090</v>
      </c>
      <c r="C4783" t="s">
        <v>7089</v>
      </c>
      <c r="D4783" t="s">
        <v>7089</v>
      </c>
      <c r="E4783" t="s">
        <v>7090</v>
      </c>
    </row>
    <row r="4784" spans="1:5" x14ac:dyDescent="0.25">
      <c r="A4784">
        <v>49500221</v>
      </c>
      <c r="B4784" t="s">
        <v>15561</v>
      </c>
      <c r="C4784" t="s">
        <v>15561</v>
      </c>
      <c r="D4784" t="s">
        <v>15561</v>
      </c>
      <c r="E4784" t="s">
        <v>15561</v>
      </c>
    </row>
    <row r="4785" spans="1:5" x14ac:dyDescent="0.25">
      <c r="A4785">
        <v>49500222</v>
      </c>
      <c r="B4785" t="s">
        <v>7091</v>
      </c>
      <c r="C4785" t="s">
        <v>7091</v>
      </c>
      <c r="D4785" t="s">
        <v>7091</v>
      </c>
      <c r="E4785" t="s">
        <v>7091</v>
      </c>
    </row>
    <row r="4786" spans="1:5" x14ac:dyDescent="0.25">
      <c r="A4786">
        <v>49500223</v>
      </c>
      <c r="B4786" t="s">
        <v>15562</v>
      </c>
      <c r="C4786" t="s">
        <v>15562</v>
      </c>
      <c r="D4786" t="s">
        <v>15562</v>
      </c>
      <c r="E4786" t="s">
        <v>15562</v>
      </c>
    </row>
    <row r="4787" spans="1:5" x14ac:dyDescent="0.25">
      <c r="A4787">
        <v>49500224</v>
      </c>
      <c r="B4787" t="s">
        <v>15563</v>
      </c>
      <c r="C4787" t="s">
        <v>15563</v>
      </c>
      <c r="D4787" t="s">
        <v>15563</v>
      </c>
      <c r="E4787" t="s">
        <v>15563</v>
      </c>
    </row>
    <row r="4788" spans="1:5" x14ac:dyDescent="0.25">
      <c r="A4788">
        <v>49500225</v>
      </c>
      <c r="B4788" t="s">
        <v>15564</v>
      </c>
      <c r="C4788" t="s">
        <v>15426</v>
      </c>
      <c r="D4788" t="s">
        <v>15426</v>
      </c>
      <c r="E4788" t="s">
        <v>15564</v>
      </c>
    </row>
    <row r="4789" spans="1:5" x14ac:dyDescent="0.25">
      <c r="A4789">
        <v>49900001</v>
      </c>
      <c r="B4789" t="s">
        <v>51</v>
      </c>
      <c r="C4789" t="s">
        <v>51</v>
      </c>
      <c r="D4789" t="s">
        <v>51</v>
      </c>
      <c r="E4789" t="s">
        <v>51</v>
      </c>
    </row>
    <row r="4790" spans="1:5" x14ac:dyDescent="0.25">
      <c r="A4790">
        <v>49900002</v>
      </c>
      <c r="B4790" t="s">
        <v>53</v>
      </c>
      <c r="C4790" t="s">
        <v>53</v>
      </c>
      <c r="D4790" t="s">
        <v>53</v>
      </c>
      <c r="E4790" t="s">
        <v>53</v>
      </c>
    </row>
    <row r="4791" spans="1:5" x14ac:dyDescent="0.25">
      <c r="A4791">
        <v>50000001</v>
      </c>
      <c r="B4791" t="s">
        <v>7093</v>
      </c>
      <c r="C4791" t="s">
        <v>7092</v>
      </c>
      <c r="D4791" t="s">
        <v>7092</v>
      </c>
      <c r="E4791" t="s">
        <v>7093</v>
      </c>
    </row>
    <row r="4792" spans="1:5" x14ac:dyDescent="0.25">
      <c r="A4792">
        <v>50000003</v>
      </c>
      <c r="B4792" t="s">
        <v>7095</v>
      </c>
      <c r="C4792" t="s">
        <v>7094</v>
      </c>
      <c r="D4792" t="s">
        <v>7094</v>
      </c>
      <c r="E4792" t="s">
        <v>7095</v>
      </c>
    </row>
    <row r="4793" spans="1:5" x14ac:dyDescent="0.25">
      <c r="A4793">
        <v>50000004</v>
      </c>
      <c r="B4793" t="s">
        <v>4271</v>
      </c>
      <c r="C4793" t="s">
        <v>4271</v>
      </c>
      <c r="D4793" t="s">
        <v>4271</v>
      </c>
      <c r="E4793" t="s">
        <v>4271</v>
      </c>
    </row>
    <row r="4794" spans="1:5" x14ac:dyDescent="0.25">
      <c r="A4794">
        <v>50000005</v>
      </c>
      <c r="B4794" t="s">
        <v>7095</v>
      </c>
      <c r="C4794" t="s">
        <v>7096</v>
      </c>
      <c r="D4794" t="s">
        <v>7096</v>
      </c>
      <c r="E4794" t="s">
        <v>7095</v>
      </c>
    </row>
    <row r="4795" spans="1:5" x14ac:dyDescent="0.25">
      <c r="A4795">
        <v>50000006</v>
      </c>
      <c r="B4795" t="s">
        <v>4272</v>
      </c>
      <c r="C4795" t="s">
        <v>7097</v>
      </c>
      <c r="D4795" t="s">
        <v>7097</v>
      </c>
      <c r="E4795" t="s">
        <v>4272</v>
      </c>
    </row>
    <row r="4796" spans="1:5" x14ac:dyDescent="0.25">
      <c r="A4796">
        <v>50000007</v>
      </c>
      <c r="B4796" t="s">
        <v>4273</v>
      </c>
      <c r="C4796" t="s">
        <v>7098</v>
      </c>
      <c r="D4796" t="s">
        <v>7098</v>
      </c>
      <c r="E4796" t="s">
        <v>4273</v>
      </c>
    </row>
    <row r="4797" spans="1:5" x14ac:dyDescent="0.25">
      <c r="A4797">
        <v>50000009</v>
      </c>
      <c r="B4797" t="s">
        <v>4274</v>
      </c>
      <c r="C4797" t="s">
        <v>802</v>
      </c>
      <c r="D4797" t="s">
        <v>802</v>
      </c>
      <c r="E4797" t="s">
        <v>4274</v>
      </c>
    </row>
    <row r="4798" spans="1:5" x14ac:dyDescent="0.25">
      <c r="A4798">
        <v>50000010</v>
      </c>
      <c r="B4798" t="s">
        <v>4275</v>
      </c>
      <c r="C4798" t="s">
        <v>802</v>
      </c>
      <c r="D4798" t="s">
        <v>802</v>
      </c>
      <c r="E4798" t="s">
        <v>4275</v>
      </c>
    </row>
    <row r="4799" spans="1:5" x14ac:dyDescent="0.25">
      <c r="A4799">
        <v>50000011</v>
      </c>
      <c r="B4799" t="s">
        <v>4276</v>
      </c>
      <c r="C4799" t="s">
        <v>83</v>
      </c>
      <c r="D4799" t="s">
        <v>83</v>
      </c>
      <c r="E4799" t="s">
        <v>4276</v>
      </c>
    </row>
    <row r="4800" spans="1:5" x14ac:dyDescent="0.25">
      <c r="A4800">
        <v>50000014</v>
      </c>
      <c r="B4800" t="s">
        <v>4277</v>
      </c>
      <c r="C4800" t="s">
        <v>7099</v>
      </c>
      <c r="D4800" t="s">
        <v>7099</v>
      </c>
      <c r="E4800" t="s">
        <v>4277</v>
      </c>
    </row>
    <row r="4801" spans="1:5" x14ac:dyDescent="0.25">
      <c r="A4801">
        <v>50000016</v>
      </c>
      <c r="B4801" t="s">
        <v>7101</v>
      </c>
      <c r="C4801" t="s">
        <v>7100</v>
      </c>
      <c r="D4801" t="s">
        <v>7100</v>
      </c>
      <c r="E4801" t="s">
        <v>7101</v>
      </c>
    </row>
    <row r="4802" spans="1:5" x14ac:dyDescent="0.25">
      <c r="A4802">
        <v>50000017</v>
      </c>
      <c r="B4802" t="s">
        <v>7102</v>
      </c>
      <c r="C4802" t="s">
        <v>4380</v>
      </c>
      <c r="D4802" t="s">
        <v>4380</v>
      </c>
      <c r="E4802" t="s">
        <v>7102</v>
      </c>
    </row>
    <row r="4803" spans="1:5" x14ac:dyDescent="0.25">
      <c r="A4803">
        <v>50000018</v>
      </c>
      <c r="B4803" t="s">
        <v>4281</v>
      </c>
      <c r="C4803" t="s">
        <v>756</v>
      </c>
      <c r="D4803" t="s">
        <v>756</v>
      </c>
      <c r="E4803" t="s">
        <v>4281</v>
      </c>
    </row>
    <row r="4804" spans="1:5" x14ac:dyDescent="0.25">
      <c r="A4804">
        <v>50000019</v>
      </c>
      <c r="B4804" t="s">
        <v>7104</v>
      </c>
      <c r="C4804" t="s">
        <v>7103</v>
      </c>
      <c r="D4804" t="s">
        <v>7103</v>
      </c>
      <c r="E4804" t="s">
        <v>7104</v>
      </c>
    </row>
    <row r="4805" spans="1:5" x14ac:dyDescent="0.25">
      <c r="A4805">
        <v>50000020</v>
      </c>
      <c r="B4805" t="s">
        <v>4203</v>
      </c>
      <c r="C4805" t="s">
        <v>4202</v>
      </c>
      <c r="D4805" t="s">
        <v>4202</v>
      </c>
      <c r="E4805" t="s">
        <v>4203</v>
      </c>
    </row>
    <row r="4806" spans="1:5" x14ac:dyDescent="0.25">
      <c r="A4806">
        <v>50000021</v>
      </c>
      <c r="B4806" t="s">
        <v>7105</v>
      </c>
      <c r="C4806" t="s">
        <v>4380</v>
      </c>
      <c r="D4806" t="s">
        <v>4380</v>
      </c>
      <c r="E4806" t="s">
        <v>7105</v>
      </c>
    </row>
    <row r="4807" spans="1:5" x14ac:dyDescent="0.25">
      <c r="A4807">
        <v>50000022</v>
      </c>
      <c r="B4807" t="s">
        <v>4278</v>
      </c>
      <c r="C4807" t="s">
        <v>7106</v>
      </c>
      <c r="D4807" t="s">
        <v>7106</v>
      </c>
      <c r="E4807" t="s">
        <v>4278</v>
      </c>
    </row>
    <row r="4808" spans="1:5" x14ac:dyDescent="0.25">
      <c r="A4808">
        <v>50000024</v>
      </c>
      <c r="B4808" t="s">
        <v>4279</v>
      </c>
      <c r="C4808" t="s">
        <v>7106</v>
      </c>
      <c r="D4808" t="s">
        <v>7106</v>
      </c>
      <c r="E4808" t="s">
        <v>4279</v>
      </c>
    </row>
    <row r="4809" spans="1:5" x14ac:dyDescent="0.25">
      <c r="A4809">
        <v>50000026</v>
      </c>
      <c r="B4809" t="s">
        <v>7108</v>
      </c>
      <c r="C4809" t="s">
        <v>7107</v>
      </c>
      <c r="D4809" t="s">
        <v>7107</v>
      </c>
      <c r="E4809" t="s">
        <v>7108</v>
      </c>
    </row>
    <row r="4810" spans="1:5" x14ac:dyDescent="0.25">
      <c r="A4810">
        <v>50000027</v>
      </c>
      <c r="B4810" t="s">
        <v>4282</v>
      </c>
      <c r="C4810" t="s">
        <v>7109</v>
      </c>
      <c r="D4810" t="s">
        <v>7109</v>
      </c>
      <c r="E4810" t="s">
        <v>4282</v>
      </c>
    </row>
    <row r="4811" spans="1:5" x14ac:dyDescent="0.25">
      <c r="A4811">
        <v>50000028</v>
      </c>
      <c r="B4811" t="s">
        <v>7110</v>
      </c>
      <c r="C4811" t="s">
        <v>4229</v>
      </c>
      <c r="D4811" t="s">
        <v>4229</v>
      </c>
      <c r="E4811" t="s">
        <v>7110</v>
      </c>
    </row>
    <row r="4812" spans="1:5" x14ac:dyDescent="0.25">
      <c r="A4812">
        <v>50000029</v>
      </c>
      <c r="B4812" t="s">
        <v>4285</v>
      </c>
      <c r="C4812" t="s">
        <v>7111</v>
      </c>
      <c r="D4812" t="s">
        <v>7111</v>
      </c>
      <c r="E4812" t="s">
        <v>4285</v>
      </c>
    </row>
    <row r="4813" spans="1:5" x14ac:dyDescent="0.25">
      <c r="A4813">
        <v>50000030</v>
      </c>
      <c r="B4813" t="s">
        <v>4203</v>
      </c>
      <c r="C4813" t="s">
        <v>4202</v>
      </c>
      <c r="D4813" t="s">
        <v>4202</v>
      </c>
      <c r="E4813" t="s">
        <v>4203</v>
      </c>
    </row>
    <row r="4814" spans="1:5" x14ac:dyDescent="0.25">
      <c r="A4814">
        <v>50000031</v>
      </c>
      <c r="B4814" t="s">
        <v>4203</v>
      </c>
      <c r="C4814" t="s">
        <v>4202</v>
      </c>
      <c r="D4814" t="s">
        <v>4202</v>
      </c>
      <c r="E4814" t="s">
        <v>4203</v>
      </c>
    </row>
    <row r="4815" spans="1:5" x14ac:dyDescent="0.25">
      <c r="A4815">
        <v>50000032</v>
      </c>
      <c r="B4815" t="s">
        <v>4286</v>
      </c>
      <c r="C4815" t="s">
        <v>7112</v>
      </c>
      <c r="D4815" t="s">
        <v>7112</v>
      </c>
      <c r="E4815" t="s">
        <v>4286</v>
      </c>
    </row>
    <row r="4816" spans="1:5" x14ac:dyDescent="0.25">
      <c r="A4816">
        <v>50000033</v>
      </c>
      <c r="B4816" t="s">
        <v>4337</v>
      </c>
      <c r="C4816" t="s">
        <v>7113</v>
      </c>
      <c r="D4816" t="s">
        <v>7113</v>
      </c>
      <c r="E4816" t="s">
        <v>4337</v>
      </c>
    </row>
    <row r="4817" spans="1:5" x14ac:dyDescent="0.25">
      <c r="A4817">
        <v>50000035</v>
      </c>
      <c r="B4817" t="s">
        <v>4287</v>
      </c>
      <c r="C4817" t="s">
        <v>7114</v>
      </c>
      <c r="D4817" t="s">
        <v>7114</v>
      </c>
      <c r="E4817" t="s">
        <v>4287</v>
      </c>
    </row>
    <row r="4818" spans="1:5" x14ac:dyDescent="0.25">
      <c r="A4818">
        <v>50000036</v>
      </c>
      <c r="B4818" t="s">
        <v>4354</v>
      </c>
      <c r="C4818" t="s">
        <v>7115</v>
      </c>
      <c r="D4818" t="s">
        <v>7115</v>
      </c>
      <c r="E4818" t="s">
        <v>4354</v>
      </c>
    </row>
    <row r="4819" spans="1:5" x14ac:dyDescent="0.25">
      <c r="A4819">
        <v>50000037</v>
      </c>
      <c r="B4819" t="s">
        <v>4290</v>
      </c>
      <c r="C4819" t="s">
        <v>7116</v>
      </c>
      <c r="D4819" t="s">
        <v>7116</v>
      </c>
      <c r="E4819" t="s">
        <v>4290</v>
      </c>
    </row>
    <row r="4820" spans="1:5" x14ac:dyDescent="0.25">
      <c r="A4820">
        <v>50000038</v>
      </c>
      <c r="B4820" t="s">
        <v>7117</v>
      </c>
      <c r="C4820" t="s">
        <v>4333</v>
      </c>
      <c r="D4820" t="s">
        <v>4333</v>
      </c>
      <c r="E4820" t="s">
        <v>7117</v>
      </c>
    </row>
    <row r="4821" spans="1:5" x14ac:dyDescent="0.25">
      <c r="A4821">
        <v>50000040</v>
      </c>
      <c r="B4821" t="s">
        <v>4292</v>
      </c>
      <c r="C4821" t="s">
        <v>7118</v>
      </c>
      <c r="D4821" t="s">
        <v>7118</v>
      </c>
      <c r="E4821" t="s">
        <v>4292</v>
      </c>
    </row>
    <row r="4822" spans="1:5" x14ac:dyDescent="0.25">
      <c r="A4822">
        <v>50000041</v>
      </c>
      <c r="B4822" t="s">
        <v>4261</v>
      </c>
      <c r="C4822" t="s">
        <v>7119</v>
      </c>
      <c r="D4822" t="s">
        <v>7119</v>
      </c>
      <c r="E4822" t="s">
        <v>4261</v>
      </c>
    </row>
    <row r="4823" spans="1:5" x14ac:dyDescent="0.25">
      <c r="A4823">
        <v>50000042</v>
      </c>
      <c r="B4823" t="s">
        <v>4262</v>
      </c>
      <c r="C4823" t="s">
        <v>7120</v>
      </c>
      <c r="D4823" t="s">
        <v>7120</v>
      </c>
      <c r="E4823" t="s">
        <v>4262</v>
      </c>
    </row>
    <row r="4824" spans="1:5" x14ac:dyDescent="0.25">
      <c r="A4824">
        <v>50000043</v>
      </c>
      <c r="B4824" t="s">
        <v>4264</v>
      </c>
      <c r="C4824" t="s">
        <v>7118</v>
      </c>
      <c r="D4824" t="s">
        <v>7118</v>
      </c>
      <c r="E4824" t="s">
        <v>4264</v>
      </c>
    </row>
    <row r="4825" spans="1:5" x14ac:dyDescent="0.25">
      <c r="A4825">
        <v>50000044</v>
      </c>
      <c r="B4825" t="s">
        <v>4353</v>
      </c>
      <c r="C4825" t="s">
        <v>7120</v>
      </c>
      <c r="D4825" t="s">
        <v>7120</v>
      </c>
      <c r="E4825" t="s">
        <v>4353</v>
      </c>
    </row>
    <row r="4826" spans="1:5" x14ac:dyDescent="0.25">
      <c r="A4826">
        <v>50000046</v>
      </c>
      <c r="B4826" t="s">
        <v>4293</v>
      </c>
      <c r="C4826" t="s">
        <v>7119</v>
      </c>
      <c r="D4826" t="s">
        <v>7119</v>
      </c>
      <c r="E4826" t="s">
        <v>4293</v>
      </c>
    </row>
    <row r="4827" spans="1:5" x14ac:dyDescent="0.25">
      <c r="A4827">
        <v>50000048</v>
      </c>
      <c r="B4827" t="s">
        <v>4294</v>
      </c>
      <c r="C4827" t="s">
        <v>7121</v>
      </c>
      <c r="D4827" t="s">
        <v>7121</v>
      </c>
      <c r="E4827" t="s">
        <v>4294</v>
      </c>
    </row>
    <row r="4828" spans="1:5" x14ac:dyDescent="0.25">
      <c r="A4828">
        <v>50000050</v>
      </c>
      <c r="B4828" t="s">
        <v>7123</v>
      </c>
      <c r="C4828" t="s">
        <v>7122</v>
      </c>
      <c r="D4828" t="s">
        <v>7122</v>
      </c>
      <c r="E4828" t="s">
        <v>7123</v>
      </c>
    </row>
    <row r="4829" spans="1:5" x14ac:dyDescent="0.25">
      <c r="A4829">
        <v>50000051</v>
      </c>
      <c r="B4829" t="s">
        <v>7125</v>
      </c>
      <c r="C4829" t="s">
        <v>7124</v>
      </c>
      <c r="D4829" t="s">
        <v>7124</v>
      </c>
      <c r="E4829" t="s">
        <v>7125</v>
      </c>
    </row>
    <row r="4830" spans="1:5" x14ac:dyDescent="0.25">
      <c r="A4830">
        <v>50000052</v>
      </c>
      <c r="B4830" t="s">
        <v>7127</v>
      </c>
      <c r="C4830" t="s">
        <v>7126</v>
      </c>
      <c r="D4830" t="s">
        <v>7126</v>
      </c>
      <c r="E4830" t="s">
        <v>7127</v>
      </c>
    </row>
    <row r="4831" spans="1:5" x14ac:dyDescent="0.25">
      <c r="A4831">
        <v>50000053</v>
      </c>
      <c r="B4831" t="s">
        <v>7129</v>
      </c>
      <c r="C4831" t="s">
        <v>7128</v>
      </c>
      <c r="D4831" t="s">
        <v>7128</v>
      </c>
      <c r="E4831" t="s">
        <v>7129</v>
      </c>
    </row>
    <row r="4832" spans="1:5" x14ac:dyDescent="0.25">
      <c r="A4832">
        <v>50000054</v>
      </c>
      <c r="B4832" t="s">
        <v>7131</v>
      </c>
      <c r="C4832" t="s">
        <v>7130</v>
      </c>
      <c r="D4832" t="s">
        <v>7130</v>
      </c>
      <c r="E4832" t="s">
        <v>7131</v>
      </c>
    </row>
    <row r="4833" spans="1:5" x14ac:dyDescent="0.25">
      <c r="A4833">
        <v>50000055</v>
      </c>
      <c r="B4833" t="s">
        <v>7133</v>
      </c>
      <c r="C4833" t="s">
        <v>7132</v>
      </c>
      <c r="D4833" t="s">
        <v>7132</v>
      </c>
      <c r="E4833" t="s">
        <v>7133</v>
      </c>
    </row>
    <row r="4834" spans="1:5" x14ac:dyDescent="0.25">
      <c r="A4834">
        <v>50000056</v>
      </c>
      <c r="B4834" t="s">
        <v>7134</v>
      </c>
      <c r="C4834" t="s">
        <v>7124</v>
      </c>
      <c r="D4834" t="s">
        <v>7124</v>
      </c>
      <c r="E4834" t="s">
        <v>7134</v>
      </c>
    </row>
    <row r="4835" spans="1:5" x14ac:dyDescent="0.25">
      <c r="A4835">
        <v>50000057</v>
      </c>
      <c r="B4835" t="s">
        <v>7129</v>
      </c>
      <c r="C4835" t="s">
        <v>7135</v>
      </c>
      <c r="D4835" t="s">
        <v>7135</v>
      </c>
      <c r="E4835" t="s">
        <v>7129</v>
      </c>
    </row>
    <row r="4836" spans="1:5" x14ac:dyDescent="0.25">
      <c r="A4836">
        <v>50000058</v>
      </c>
      <c r="B4836" t="s">
        <v>7137</v>
      </c>
      <c r="C4836" t="s">
        <v>7136</v>
      </c>
      <c r="D4836" t="s">
        <v>7136</v>
      </c>
      <c r="E4836" t="s">
        <v>7137</v>
      </c>
    </row>
    <row r="4837" spans="1:5" x14ac:dyDescent="0.25">
      <c r="A4837">
        <v>50000060</v>
      </c>
      <c r="B4837" t="s">
        <v>7129</v>
      </c>
      <c r="C4837" t="s">
        <v>7126</v>
      </c>
      <c r="D4837" t="s">
        <v>7126</v>
      </c>
      <c r="E4837" t="s">
        <v>7129</v>
      </c>
    </row>
    <row r="4838" spans="1:5" x14ac:dyDescent="0.25">
      <c r="A4838">
        <v>50000062</v>
      </c>
      <c r="B4838" t="s">
        <v>7138</v>
      </c>
      <c r="C4838" t="s">
        <v>7135</v>
      </c>
      <c r="D4838" t="s">
        <v>7135</v>
      </c>
      <c r="E4838" t="s">
        <v>7138</v>
      </c>
    </row>
    <row r="4839" spans="1:5" x14ac:dyDescent="0.25">
      <c r="A4839">
        <v>50000063</v>
      </c>
      <c r="B4839" t="s">
        <v>7140</v>
      </c>
      <c r="C4839" t="s">
        <v>7139</v>
      </c>
      <c r="D4839" t="s">
        <v>7139</v>
      </c>
      <c r="E4839" t="s">
        <v>7140</v>
      </c>
    </row>
    <row r="4840" spans="1:5" x14ac:dyDescent="0.25">
      <c r="A4840">
        <v>50000064</v>
      </c>
      <c r="B4840" t="s">
        <v>7142</v>
      </c>
      <c r="C4840" t="s">
        <v>7141</v>
      </c>
      <c r="D4840" t="s">
        <v>7141</v>
      </c>
      <c r="E4840" t="s">
        <v>7142</v>
      </c>
    </row>
    <row r="4841" spans="1:5" x14ac:dyDescent="0.25">
      <c r="A4841">
        <v>50000065</v>
      </c>
      <c r="B4841" t="s">
        <v>7144</v>
      </c>
      <c r="C4841" t="s">
        <v>7143</v>
      </c>
      <c r="D4841" t="s">
        <v>7143</v>
      </c>
      <c r="E4841" t="s">
        <v>7144</v>
      </c>
    </row>
    <row r="4842" spans="1:5" x14ac:dyDescent="0.25">
      <c r="A4842">
        <v>50000066</v>
      </c>
      <c r="B4842" t="s">
        <v>3631</v>
      </c>
      <c r="C4842" t="s">
        <v>7145</v>
      </c>
      <c r="D4842" t="s">
        <v>7145</v>
      </c>
      <c r="E4842" t="s">
        <v>3631</v>
      </c>
    </row>
    <row r="4843" spans="1:5" x14ac:dyDescent="0.25">
      <c r="A4843">
        <v>50000068</v>
      </c>
      <c r="B4843" t="s">
        <v>7147</v>
      </c>
      <c r="C4843" t="s">
        <v>7146</v>
      </c>
      <c r="D4843" t="s">
        <v>7146</v>
      </c>
      <c r="E4843" t="s">
        <v>7147</v>
      </c>
    </row>
    <row r="4844" spans="1:5" x14ac:dyDescent="0.25">
      <c r="A4844">
        <v>50000069</v>
      </c>
      <c r="B4844" t="s">
        <v>7148</v>
      </c>
      <c r="C4844" t="s">
        <v>7146</v>
      </c>
      <c r="D4844" t="s">
        <v>7146</v>
      </c>
      <c r="E4844" t="s">
        <v>7148</v>
      </c>
    </row>
    <row r="4845" spans="1:5" x14ac:dyDescent="0.25">
      <c r="A4845">
        <v>50000070</v>
      </c>
      <c r="B4845" t="s">
        <v>7149</v>
      </c>
      <c r="C4845" t="s">
        <v>4229</v>
      </c>
      <c r="D4845" t="s">
        <v>4229</v>
      </c>
      <c r="E4845" t="s">
        <v>7149</v>
      </c>
    </row>
    <row r="4846" spans="1:5" x14ac:dyDescent="0.25">
      <c r="A4846">
        <v>50000071</v>
      </c>
      <c r="B4846" t="s">
        <v>7150</v>
      </c>
      <c r="C4846" t="s">
        <v>4229</v>
      </c>
      <c r="D4846" t="s">
        <v>4229</v>
      </c>
      <c r="E4846" t="s">
        <v>7150</v>
      </c>
    </row>
    <row r="4847" spans="1:5" x14ac:dyDescent="0.25">
      <c r="A4847">
        <v>50000072</v>
      </c>
      <c r="B4847" t="s">
        <v>7151</v>
      </c>
      <c r="C4847" t="s">
        <v>7143</v>
      </c>
      <c r="D4847" t="s">
        <v>7143</v>
      </c>
      <c r="E4847" t="s">
        <v>7151</v>
      </c>
    </row>
    <row r="4848" spans="1:5" x14ac:dyDescent="0.25">
      <c r="A4848">
        <v>50000074</v>
      </c>
      <c r="B4848" t="s">
        <v>7153</v>
      </c>
      <c r="C4848" t="s">
        <v>7152</v>
      </c>
      <c r="D4848" t="s">
        <v>7152</v>
      </c>
      <c r="E4848" t="s">
        <v>7153</v>
      </c>
    </row>
    <row r="4849" spans="1:5" x14ac:dyDescent="0.25">
      <c r="A4849">
        <v>50000076</v>
      </c>
      <c r="B4849" t="s">
        <v>7153</v>
      </c>
      <c r="C4849" t="s">
        <v>7152</v>
      </c>
      <c r="D4849" t="s">
        <v>7152</v>
      </c>
      <c r="E4849" t="s">
        <v>7153</v>
      </c>
    </row>
    <row r="4850" spans="1:5" x14ac:dyDescent="0.25">
      <c r="A4850">
        <v>50000077</v>
      </c>
      <c r="B4850" t="s">
        <v>7154</v>
      </c>
      <c r="C4850" t="s">
        <v>7152</v>
      </c>
      <c r="D4850" t="s">
        <v>7152</v>
      </c>
      <c r="E4850" t="s">
        <v>7154</v>
      </c>
    </row>
    <row r="4851" spans="1:5" x14ac:dyDescent="0.25">
      <c r="A4851">
        <v>50000079</v>
      </c>
      <c r="B4851" t="s">
        <v>7153</v>
      </c>
      <c r="C4851" t="s">
        <v>7152</v>
      </c>
      <c r="D4851" t="s">
        <v>7152</v>
      </c>
      <c r="E4851" t="s">
        <v>7153</v>
      </c>
    </row>
    <row r="4852" spans="1:5" x14ac:dyDescent="0.25">
      <c r="A4852">
        <v>50000083</v>
      </c>
      <c r="B4852" t="s">
        <v>7155</v>
      </c>
      <c r="C4852" t="s">
        <v>4229</v>
      </c>
      <c r="D4852" t="s">
        <v>4229</v>
      </c>
      <c r="E4852" t="s">
        <v>7155</v>
      </c>
    </row>
    <row r="4853" spans="1:5" x14ac:dyDescent="0.25">
      <c r="A4853">
        <v>50000085</v>
      </c>
      <c r="B4853" t="s">
        <v>7157</v>
      </c>
      <c r="C4853" t="s">
        <v>7156</v>
      </c>
      <c r="D4853" t="s">
        <v>7156</v>
      </c>
      <c r="E4853" t="s">
        <v>7157</v>
      </c>
    </row>
    <row r="4854" spans="1:5" x14ac:dyDescent="0.25">
      <c r="A4854">
        <v>50000086</v>
      </c>
      <c r="B4854" t="s">
        <v>3701</v>
      </c>
      <c r="C4854" t="s">
        <v>7146</v>
      </c>
      <c r="D4854" t="s">
        <v>7146</v>
      </c>
      <c r="E4854" t="s">
        <v>3701</v>
      </c>
    </row>
    <row r="4855" spans="1:5" x14ac:dyDescent="0.25">
      <c r="A4855">
        <v>50000090</v>
      </c>
      <c r="B4855" t="s">
        <v>7159</v>
      </c>
      <c r="C4855" t="s">
        <v>7158</v>
      </c>
      <c r="D4855" t="s">
        <v>7158</v>
      </c>
      <c r="E4855" t="s">
        <v>7159</v>
      </c>
    </row>
    <row r="4856" spans="1:5" x14ac:dyDescent="0.25">
      <c r="A4856">
        <v>50000093</v>
      </c>
      <c r="B4856" t="s">
        <v>7161</v>
      </c>
      <c r="C4856" t="s">
        <v>7160</v>
      </c>
      <c r="D4856" t="s">
        <v>7160</v>
      </c>
      <c r="E4856" t="s">
        <v>7161</v>
      </c>
    </row>
    <row r="4857" spans="1:5" x14ac:dyDescent="0.25">
      <c r="A4857">
        <v>50000094</v>
      </c>
      <c r="B4857" t="s">
        <v>7161</v>
      </c>
      <c r="C4857" t="s">
        <v>7160</v>
      </c>
      <c r="D4857" t="s">
        <v>7160</v>
      </c>
      <c r="E4857" t="s">
        <v>7161</v>
      </c>
    </row>
    <row r="4858" spans="1:5" x14ac:dyDescent="0.25">
      <c r="A4858">
        <v>50000096</v>
      </c>
      <c r="B4858" t="s">
        <v>4237</v>
      </c>
      <c r="C4858" t="s">
        <v>7162</v>
      </c>
      <c r="D4858" t="s">
        <v>7162</v>
      </c>
      <c r="E4858" t="s">
        <v>4237</v>
      </c>
    </row>
    <row r="4859" spans="1:5" x14ac:dyDescent="0.25">
      <c r="A4859">
        <v>50000097</v>
      </c>
      <c r="B4859" t="s">
        <v>7164</v>
      </c>
      <c r="C4859" t="s">
        <v>7163</v>
      </c>
      <c r="D4859" t="s">
        <v>7163</v>
      </c>
      <c r="E4859" t="s">
        <v>7164</v>
      </c>
    </row>
    <row r="4860" spans="1:5" x14ac:dyDescent="0.25">
      <c r="A4860">
        <v>50000099</v>
      </c>
      <c r="B4860" t="s">
        <v>7166</v>
      </c>
      <c r="C4860" t="s">
        <v>7165</v>
      </c>
      <c r="D4860" t="s">
        <v>7165</v>
      </c>
      <c r="E4860" t="s">
        <v>7166</v>
      </c>
    </row>
    <row r="4861" spans="1:5" x14ac:dyDescent="0.25">
      <c r="A4861">
        <v>50000100</v>
      </c>
      <c r="B4861" t="s">
        <v>7168</v>
      </c>
      <c r="C4861" t="s">
        <v>7167</v>
      </c>
      <c r="D4861" t="s">
        <v>7167</v>
      </c>
      <c r="E4861" t="s">
        <v>7168</v>
      </c>
    </row>
    <row r="4862" spans="1:5" x14ac:dyDescent="0.25">
      <c r="A4862">
        <v>50000102</v>
      </c>
      <c r="B4862" t="s">
        <v>7169</v>
      </c>
      <c r="C4862" t="s">
        <v>7167</v>
      </c>
      <c r="D4862" t="s">
        <v>7167</v>
      </c>
      <c r="E4862" t="s">
        <v>7169</v>
      </c>
    </row>
    <row r="4863" spans="1:5" x14ac:dyDescent="0.25">
      <c r="A4863">
        <v>50000103</v>
      </c>
      <c r="B4863" t="s">
        <v>7170</v>
      </c>
      <c r="C4863" t="s">
        <v>7165</v>
      </c>
      <c r="D4863" t="s">
        <v>7165</v>
      </c>
      <c r="E4863" t="s">
        <v>7170</v>
      </c>
    </row>
    <row r="4864" spans="1:5" x14ac:dyDescent="0.25">
      <c r="A4864">
        <v>50000104</v>
      </c>
      <c r="B4864" t="s">
        <v>7172</v>
      </c>
      <c r="C4864" t="s">
        <v>7171</v>
      </c>
      <c r="D4864" t="s">
        <v>7171</v>
      </c>
      <c r="E4864" t="s">
        <v>7172</v>
      </c>
    </row>
    <row r="4865" spans="1:5" x14ac:dyDescent="0.25">
      <c r="A4865">
        <v>50000107</v>
      </c>
      <c r="B4865" t="s">
        <v>7173</v>
      </c>
      <c r="C4865" t="s">
        <v>7173</v>
      </c>
      <c r="D4865" t="s">
        <v>7173</v>
      </c>
      <c r="E4865" t="s">
        <v>7173</v>
      </c>
    </row>
    <row r="4866" spans="1:5" x14ac:dyDescent="0.25">
      <c r="A4866">
        <v>50000108</v>
      </c>
      <c r="B4866" t="s">
        <v>7175</v>
      </c>
      <c r="C4866" t="s">
        <v>7174</v>
      </c>
      <c r="D4866" t="s">
        <v>7174</v>
      </c>
      <c r="E4866" t="s">
        <v>7175</v>
      </c>
    </row>
    <row r="4867" spans="1:5" x14ac:dyDescent="0.25">
      <c r="A4867">
        <v>50000110</v>
      </c>
      <c r="B4867" t="s">
        <v>7176</v>
      </c>
      <c r="C4867" t="s">
        <v>7174</v>
      </c>
      <c r="D4867" t="s">
        <v>7174</v>
      </c>
      <c r="E4867" t="s">
        <v>7176</v>
      </c>
    </row>
    <row r="4868" spans="1:5" x14ac:dyDescent="0.25">
      <c r="A4868">
        <v>50000111</v>
      </c>
      <c r="B4868" t="s">
        <v>7178</v>
      </c>
      <c r="C4868" t="s">
        <v>7177</v>
      </c>
      <c r="D4868" t="s">
        <v>7177</v>
      </c>
      <c r="E4868" t="s">
        <v>7178</v>
      </c>
    </row>
    <row r="4869" spans="1:5" x14ac:dyDescent="0.25">
      <c r="A4869">
        <v>50000113</v>
      </c>
      <c r="B4869" t="s">
        <v>7178</v>
      </c>
      <c r="C4869" t="s">
        <v>7177</v>
      </c>
      <c r="D4869" t="s">
        <v>7177</v>
      </c>
      <c r="E4869" t="s">
        <v>7178</v>
      </c>
    </row>
    <row r="4870" spans="1:5" x14ac:dyDescent="0.25">
      <c r="A4870">
        <v>50000114</v>
      </c>
      <c r="B4870" t="s">
        <v>7178</v>
      </c>
      <c r="C4870" t="s">
        <v>7179</v>
      </c>
      <c r="D4870" t="s">
        <v>7179</v>
      </c>
      <c r="E4870" t="s">
        <v>7178</v>
      </c>
    </row>
    <row r="4871" spans="1:5" x14ac:dyDescent="0.25">
      <c r="A4871">
        <v>50000118</v>
      </c>
      <c r="B4871" t="s">
        <v>7181</v>
      </c>
      <c r="C4871" t="s">
        <v>7180</v>
      </c>
      <c r="D4871" t="s">
        <v>7180</v>
      </c>
      <c r="E4871" t="s">
        <v>7181</v>
      </c>
    </row>
    <row r="4872" spans="1:5" x14ac:dyDescent="0.25">
      <c r="A4872">
        <v>50000119</v>
      </c>
      <c r="B4872" t="s">
        <v>7183</v>
      </c>
      <c r="C4872" t="s">
        <v>7182</v>
      </c>
      <c r="D4872" t="s">
        <v>7182</v>
      </c>
      <c r="E4872" t="s">
        <v>7183</v>
      </c>
    </row>
    <row r="4873" spans="1:5" x14ac:dyDescent="0.25">
      <c r="A4873">
        <v>50000120</v>
      </c>
      <c r="B4873" t="s">
        <v>7185</v>
      </c>
      <c r="C4873" t="s">
        <v>7184</v>
      </c>
      <c r="D4873" t="s">
        <v>7184</v>
      </c>
      <c r="E4873" t="s">
        <v>7185</v>
      </c>
    </row>
    <row r="4874" spans="1:5" x14ac:dyDescent="0.25">
      <c r="A4874">
        <v>50000121</v>
      </c>
      <c r="B4874" t="s">
        <v>7187</v>
      </c>
      <c r="C4874" t="s">
        <v>7186</v>
      </c>
      <c r="D4874" t="s">
        <v>7186</v>
      </c>
      <c r="E4874" t="s">
        <v>7187</v>
      </c>
    </row>
    <row r="4875" spans="1:5" x14ac:dyDescent="0.25">
      <c r="A4875">
        <v>50000128</v>
      </c>
      <c r="B4875" t="s">
        <v>7187</v>
      </c>
      <c r="C4875" t="s">
        <v>7186</v>
      </c>
      <c r="D4875" t="s">
        <v>7186</v>
      </c>
      <c r="E4875" t="s">
        <v>7187</v>
      </c>
    </row>
    <row r="4876" spans="1:5" x14ac:dyDescent="0.25">
      <c r="A4876">
        <v>50000129</v>
      </c>
      <c r="B4876" t="s">
        <v>7189</v>
      </c>
      <c r="C4876" t="s">
        <v>7188</v>
      </c>
      <c r="D4876" t="s">
        <v>7188</v>
      </c>
      <c r="E4876" t="s">
        <v>7189</v>
      </c>
    </row>
    <row r="4877" spans="1:5" x14ac:dyDescent="0.25">
      <c r="A4877">
        <v>50000132</v>
      </c>
      <c r="B4877" t="s">
        <v>7190</v>
      </c>
      <c r="C4877" t="s">
        <v>7165</v>
      </c>
      <c r="D4877" t="s">
        <v>7165</v>
      </c>
      <c r="E4877" t="s">
        <v>7190</v>
      </c>
    </row>
    <row r="4878" spans="1:5" x14ac:dyDescent="0.25">
      <c r="A4878">
        <v>50000133</v>
      </c>
      <c r="B4878" t="s">
        <v>7192</v>
      </c>
      <c r="C4878" t="s">
        <v>7191</v>
      </c>
      <c r="D4878" t="s">
        <v>7191</v>
      </c>
      <c r="E4878" t="s">
        <v>7192</v>
      </c>
    </row>
    <row r="4879" spans="1:5" x14ac:dyDescent="0.25">
      <c r="A4879">
        <v>50000136</v>
      </c>
      <c r="B4879" t="s">
        <v>7194</v>
      </c>
      <c r="C4879" t="s">
        <v>7193</v>
      </c>
      <c r="D4879" t="s">
        <v>7193</v>
      </c>
      <c r="E4879" t="s">
        <v>7194</v>
      </c>
    </row>
    <row r="4880" spans="1:5" x14ac:dyDescent="0.25">
      <c r="A4880">
        <v>50000138</v>
      </c>
      <c r="B4880" t="s">
        <v>7196</v>
      </c>
      <c r="C4880" t="s">
        <v>7195</v>
      </c>
      <c r="D4880" t="s">
        <v>7195</v>
      </c>
      <c r="E4880" t="s">
        <v>7196</v>
      </c>
    </row>
    <row r="4881" spans="1:5" x14ac:dyDescent="0.25">
      <c r="A4881">
        <v>50000139</v>
      </c>
      <c r="B4881" t="s">
        <v>7196</v>
      </c>
      <c r="C4881" t="s">
        <v>7195</v>
      </c>
      <c r="D4881" t="s">
        <v>7195</v>
      </c>
      <c r="E4881" t="s">
        <v>7196</v>
      </c>
    </row>
    <row r="4882" spans="1:5" x14ac:dyDescent="0.25">
      <c r="A4882">
        <v>50000140</v>
      </c>
      <c r="B4882" t="s">
        <v>7196</v>
      </c>
      <c r="C4882" t="s">
        <v>7195</v>
      </c>
      <c r="D4882" t="s">
        <v>7195</v>
      </c>
      <c r="E4882" t="s">
        <v>7196</v>
      </c>
    </row>
    <row r="4883" spans="1:5" x14ac:dyDescent="0.25">
      <c r="A4883">
        <v>50000141</v>
      </c>
      <c r="B4883" t="s">
        <v>7196</v>
      </c>
      <c r="C4883" t="s">
        <v>7195</v>
      </c>
      <c r="D4883" t="s">
        <v>7195</v>
      </c>
      <c r="E4883" t="s">
        <v>7196</v>
      </c>
    </row>
    <row r="4884" spans="1:5" x14ac:dyDescent="0.25">
      <c r="A4884">
        <v>50000142</v>
      </c>
      <c r="B4884" t="s">
        <v>7196</v>
      </c>
      <c r="C4884" t="s">
        <v>7197</v>
      </c>
      <c r="D4884" t="s">
        <v>7197</v>
      </c>
      <c r="E4884" t="s">
        <v>7196</v>
      </c>
    </row>
    <row r="4885" spans="1:5" x14ac:dyDescent="0.25">
      <c r="A4885">
        <v>50000143</v>
      </c>
      <c r="B4885" t="s">
        <v>7199</v>
      </c>
      <c r="C4885" t="s">
        <v>7198</v>
      </c>
      <c r="D4885" t="s">
        <v>7198</v>
      </c>
      <c r="E4885" t="s">
        <v>7199</v>
      </c>
    </row>
    <row r="4886" spans="1:5" x14ac:dyDescent="0.25">
      <c r="A4886">
        <v>50000150</v>
      </c>
      <c r="B4886" t="s">
        <v>7201</v>
      </c>
      <c r="C4886" t="s">
        <v>7200</v>
      </c>
      <c r="D4886" t="s">
        <v>7200</v>
      </c>
      <c r="E4886" t="s">
        <v>7201</v>
      </c>
    </row>
    <row r="4887" spans="1:5" x14ac:dyDescent="0.25">
      <c r="A4887">
        <v>50000151</v>
      </c>
      <c r="B4887" t="s">
        <v>7201</v>
      </c>
      <c r="C4887" t="s">
        <v>7200</v>
      </c>
      <c r="D4887" t="s">
        <v>7200</v>
      </c>
      <c r="E4887" t="s">
        <v>7201</v>
      </c>
    </row>
    <row r="4888" spans="1:5" x14ac:dyDescent="0.25">
      <c r="A4888">
        <v>50000152</v>
      </c>
      <c r="B4888" t="s">
        <v>7203</v>
      </c>
      <c r="C4888" t="s">
        <v>7202</v>
      </c>
      <c r="D4888" t="s">
        <v>7202</v>
      </c>
      <c r="E4888" t="s">
        <v>7203</v>
      </c>
    </row>
    <row r="4889" spans="1:5" x14ac:dyDescent="0.25">
      <c r="A4889">
        <v>50000154</v>
      </c>
      <c r="B4889" t="s">
        <v>7205</v>
      </c>
      <c r="C4889" t="s">
        <v>7204</v>
      </c>
      <c r="D4889" t="s">
        <v>7204</v>
      </c>
      <c r="E4889" t="s">
        <v>7205</v>
      </c>
    </row>
    <row r="4890" spans="1:5" x14ac:dyDescent="0.25">
      <c r="A4890">
        <v>50000160</v>
      </c>
      <c r="B4890" t="s">
        <v>7207</v>
      </c>
      <c r="C4890" t="s">
        <v>7206</v>
      </c>
      <c r="D4890" t="s">
        <v>7206</v>
      </c>
      <c r="E4890" t="s">
        <v>7207</v>
      </c>
    </row>
    <row r="4891" spans="1:5" x14ac:dyDescent="0.25">
      <c r="A4891">
        <v>50000161</v>
      </c>
      <c r="B4891" t="s">
        <v>7209</v>
      </c>
      <c r="C4891" t="s">
        <v>7208</v>
      </c>
      <c r="D4891" t="s">
        <v>7208</v>
      </c>
      <c r="E4891" t="s">
        <v>7209</v>
      </c>
    </row>
    <row r="4892" spans="1:5" x14ac:dyDescent="0.25">
      <c r="A4892">
        <v>50000162</v>
      </c>
      <c r="B4892" t="s">
        <v>7211</v>
      </c>
      <c r="C4892" t="s">
        <v>7210</v>
      </c>
      <c r="D4892" t="s">
        <v>7210</v>
      </c>
      <c r="E4892" t="s">
        <v>7211</v>
      </c>
    </row>
    <row r="4893" spans="1:5" x14ac:dyDescent="0.25">
      <c r="A4893">
        <v>50000165</v>
      </c>
      <c r="B4893" t="s">
        <v>7213</v>
      </c>
      <c r="C4893" t="s">
        <v>7212</v>
      </c>
      <c r="D4893" t="s">
        <v>7212</v>
      </c>
      <c r="E4893" t="s">
        <v>7213</v>
      </c>
    </row>
    <row r="4894" spans="1:5" x14ac:dyDescent="0.25">
      <c r="A4894">
        <v>50000166</v>
      </c>
      <c r="B4894" t="s">
        <v>7214</v>
      </c>
      <c r="C4894" t="s">
        <v>4356</v>
      </c>
      <c r="D4894" t="s">
        <v>4356</v>
      </c>
      <c r="E4894" t="s">
        <v>7214</v>
      </c>
    </row>
    <row r="4895" spans="1:5" x14ac:dyDescent="0.25">
      <c r="A4895">
        <v>50000167</v>
      </c>
      <c r="B4895" t="s">
        <v>4288</v>
      </c>
      <c r="C4895" t="s">
        <v>4356</v>
      </c>
      <c r="D4895" t="s">
        <v>4356</v>
      </c>
      <c r="E4895" t="s">
        <v>4288</v>
      </c>
    </row>
    <row r="4896" spans="1:5" x14ac:dyDescent="0.25">
      <c r="A4896">
        <v>50000168</v>
      </c>
      <c r="B4896" t="s">
        <v>4289</v>
      </c>
      <c r="C4896" t="s">
        <v>4356</v>
      </c>
      <c r="D4896" t="s">
        <v>4356</v>
      </c>
      <c r="E4896" t="s">
        <v>4289</v>
      </c>
    </row>
    <row r="4897" spans="1:5" x14ac:dyDescent="0.25">
      <c r="A4897">
        <v>50000169</v>
      </c>
      <c r="B4897" t="s">
        <v>4288</v>
      </c>
      <c r="C4897" t="s">
        <v>4356</v>
      </c>
      <c r="D4897" t="s">
        <v>4356</v>
      </c>
      <c r="E4897" t="s">
        <v>4288</v>
      </c>
    </row>
    <row r="4898" spans="1:5" x14ac:dyDescent="0.25">
      <c r="A4898">
        <v>50000170</v>
      </c>
      <c r="B4898" t="s">
        <v>4289</v>
      </c>
      <c r="C4898" t="s">
        <v>4356</v>
      </c>
      <c r="D4898" t="s">
        <v>4356</v>
      </c>
      <c r="E4898" t="s">
        <v>4289</v>
      </c>
    </row>
    <row r="4899" spans="1:5" x14ac:dyDescent="0.25">
      <c r="A4899">
        <v>50000171</v>
      </c>
      <c r="B4899" t="s">
        <v>4291</v>
      </c>
      <c r="C4899" t="s">
        <v>4333</v>
      </c>
      <c r="D4899" t="s">
        <v>4333</v>
      </c>
      <c r="E4899" t="s">
        <v>4291</v>
      </c>
    </row>
    <row r="4900" spans="1:5" x14ac:dyDescent="0.25">
      <c r="A4900">
        <v>50000172</v>
      </c>
      <c r="B4900" t="s">
        <v>7216</v>
      </c>
      <c r="C4900" t="s">
        <v>7215</v>
      </c>
      <c r="D4900" t="s">
        <v>7215</v>
      </c>
      <c r="E4900" t="s">
        <v>7216</v>
      </c>
    </row>
    <row r="4901" spans="1:5" x14ac:dyDescent="0.25">
      <c r="A4901">
        <v>50000173</v>
      </c>
      <c r="B4901" t="s">
        <v>7218</v>
      </c>
      <c r="C4901" t="s">
        <v>7217</v>
      </c>
      <c r="D4901" t="s">
        <v>7217</v>
      </c>
      <c r="E4901" t="s">
        <v>7218</v>
      </c>
    </row>
    <row r="4902" spans="1:5" x14ac:dyDescent="0.25">
      <c r="A4902">
        <v>50000174</v>
      </c>
      <c r="B4902" t="s">
        <v>7219</v>
      </c>
      <c r="C4902" t="s">
        <v>7217</v>
      </c>
      <c r="D4902" t="s">
        <v>7217</v>
      </c>
      <c r="E4902" t="s">
        <v>7219</v>
      </c>
    </row>
    <row r="4903" spans="1:5" x14ac:dyDescent="0.25">
      <c r="A4903">
        <v>50000175</v>
      </c>
      <c r="B4903" t="s">
        <v>7221</v>
      </c>
      <c r="C4903" t="s">
        <v>7220</v>
      </c>
      <c r="D4903" t="s">
        <v>7220</v>
      </c>
      <c r="E4903" t="s">
        <v>7221</v>
      </c>
    </row>
    <row r="4904" spans="1:5" x14ac:dyDescent="0.25">
      <c r="A4904">
        <v>50000176</v>
      </c>
      <c r="B4904" t="s">
        <v>7223</v>
      </c>
      <c r="C4904" t="s">
        <v>7222</v>
      </c>
      <c r="D4904" t="s">
        <v>7222</v>
      </c>
      <c r="E4904" t="s">
        <v>7223</v>
      </c>
    </row>
    <row r="4905" spans="1:5" x14ac:dyDescent="0.25">
      <c r="A4905">
        <v>50000177</v>
      </c>
      <c r="B4905" t="s">
        <v>7223</v>
      </c>
      <c r="C4905" t="s">
        <v>7224</v>
      </c>
      <c r="D4905" t="s">
        <v>7224</v>
      </c>
      <c r="E4905" t="s">
        <v>7223</v>
      </c>
    </row>
    <row r="4906" spans="1:5" x14ac:dyDescent="0.25">
      <c r="A4906">
        <v>50000178</v>
      </c>
      <c r="B4906" t="s">
        <v>7226</v>
      </c>
      <c r="C4906" t="s">
        <v>7225</v>
      </c>
      <c r="D4906" t="s">
        <v>7225</v>
      </c>
      <c r="E4906" t="s">
        <v>7226</v>
      </c>
    </row>
    <row r="4907" spans="1:5" x14ac:dyDescent="0.25">
      <c r="A4907">
        <v>50000179</v>
      </c>
      <c r="B4907" t="s">
        <v>7228</v>
      </c>
      <c r="C4907" t="s">
        <v>7227</v>
      </c>
      <c r="D4907" t="s">
        <v>7227</v>
      </c>
      <c r="E4907" t="s">
        <v>7228</v>
      </c>
    </row>
    <row r="4908" spans="1:5" x14ac:dyDescent="0.25">
      <c r="A4908">
        <v>50000180</v>
      </c>
      <c r="B4908" t="s">
        <v>7228</v>
      </c>
      <c r="C4908" t="s">
        <v>7215</v>
      </c>
      <c r="D4908" t="s">
        <v>7215</v>
      </c>
      <c r="E4908" t="s">
        <v>7228</v>
      </c>
    </row>
    <row r="4909" spans="1:5" x14ac:dyDescent="0.25">
      <c r="A4909">
        <v>50000181</v>
      </c>
      <c r="B4909" t="s">
        <v>4328</v>
      </c>
      <c r="C4909" t="s">
        <v>7229</v>
      </c>
      <c r="D4909" t="s">
        <v>7229</v>
      </c>
      <c r="E4909" t="s">
        <v>4328</v>
      </c>
    </row>
    <row r="4910" spans="1:5" x14ac:dyDescent="0.25">
      <c r="A4910">
        <v>50000182</v>
      </c>
      <c r="B4910" t="s">
        <v>7230</v>
      </c>
      <c r="C4910" t="s">
        <v>7215</v>
      </c>
      <c r="D4910" t="s">
        <v>7215</v>
      </c>
      <c r="E4910" t="s">
        <v>7230</v>
      </c>
    </row>
    <row r="4911" spans="1:5" x14ac:dyDescent="0.25">
      <c r="A4911">
        <v>50000183</v>
      </c>
      <c r="B4911" t="s">
        <v>7232</v>
      </c>
      <c r="C4911" t="s">
        <v>7231</v>
      </c>
      <c r="D4911" t="s">
        <v>7231</v>
      </c>
      <c r="E4911" t="s">
        <v>7232</v>
      </c>
    </row>
    <row r="4912" spans="1:5" x14ac:dyDescent="0.25">
      <c r="A4912">
        <v>50000184</v>
      </c>
      <c r="B4912" t="s">
        <v>7234</v>
      </c>
      <c r="C4912" t="s">
        <v>7233</v>
      </c>
      <c r="D4912" t="s">
        <v>7233</v>
      </c>
      <c r="E4912" t="s">
        <v>7234</v>
      </c>
    </row>
    <row r="4913" spans="1:5" x14ac:dyDescent="0.25">
      <c r="A4913">
        <v>50000185</v>
      </c>
      <c r="B4913" t="s">
        <v>7235</v>
      </c>
      <c r="C4913" t="s">
        <v>7215</v>
      </c>
      <c r="D4913" t="s">
        <v>7215</v>
      </c>
      <c r="E4913" t="s">
        <v>7235</v>
      </c>
    </row>
    <row r="4914" spans="1:5" x14ac:dyDescent="0.25">
      <c r="A4914">
        <v>50000186</v>
      </c>
      <c r="B4914" t="s">
        <v>7236</v>
      </c>
      <c r="C4914" t="s">
        <v>7215</v>
      </c>
      <c r="D4914" t="s">
        <v>7215</v>
      </c>
      <c r="E4914" t="s">
        <v>7236</v>
      </c>
    </row>
    <row r="4915" spans="1:5" x14ac:dyDescent="0.25">
      <c r="A4915">
        <v>50000187</v>
      </c>
      <c r="B4915" t="s">
        <v>7237</v>
      </c>
      <c r="C4915" t="s">
        <v>7215</v>
      </c>
      <c r="D4915" t="s">
        <v>7215</v>
      </c>
      <c r="E4915" t="s">
        <v>7237</v>
      </c>
    </row>
    <row r="4916" spans="1:5" x14ac:dyDescent="0.25">
      <c r="A4916">
        <v>50000188</v>
      </c>
      <c r="B4916" t="s">
        <v>7238</v>
      </c>
      <c r="C4916" t="s">
        <v>7215</v>
      </c>
      <c r="D4916" t="s">
        <v>7215</v>
      </c>
      <c r="E4916" t="s">
        <v>7238</v>
      </c>
    </row>
    <row r="4917" spans="1:5" x14ac:dyDescent="0.25">
      <c r="A4917">
        <v>50000189</v>
      </c>
      <c r="B4917" t="s">
        <v>7239</v>
      </c>
      <c r="C4917" t="s">
        <v>7215</v>
      </c>
      <c r="D4917" t="s">
        <v>7215</v>
      </c>
      <c r="E4917" t="s">
        <v>7239</v>
      </c>
    </row>
    <row r="4918" spans="1:5" x14ac:dyDescent="0.25">
      <c r="A4918">
        <v>50000190</v>
      </c>
      <c r="B4918" t="s">
        <v>7240</v>
      </c>
      <c r="C4918" t="s">
        <v>4356</v>
      </c>
      <c r="D4918" t="s">
        <v>4356</v>
      </c>
      <c r="E4918" t="s">
        <v>7240</v>
      </c>
    </row>
    <row r="4919" spans="1:5" x14ac:dyDescent="0.25">
      <c r="A4919">
        <v>50000191</v>
      </c>
      <c r="B4919" t="s">
        <v>7241</v>
      </c>
      <c r="C4919" t="s">
        <v>4356</v>
      </c>
      <c r="D4919" t="s">
        <v>4356</v>
      </c>
      <c r="E4919" t="s">
        <v>7241</v>
      </c>
    </row>
    <row r="4920" spans="1:5" x14ac:dyDescent="0.25">
      <c r="A4920">
        <v>50000192</v>
      </c>
      <c r="B4920" t="s">
        <v>7243</v>
      </c>
      <c r="C4920" t="s">
        <v>7242</v>
      </c>
      <c r="D4920" t="s">
        <v>7242</v>
      </c>
      <c r="E4920" t="s">
        <v>7243</v>
      </c>
    </row>
    <row r="4921" spans="1:5" x14ac:dyDescent="0.25">
      <c r="A4921">
        <v>50000193</v>
      </c>
      <c r="B4921" t="s">
        <v>7196</v>
      </c>
      <c r="C4921" t="s">
        <v>7244</v>
      </c>
      <c r="D4921" t="s">
        <v>7244</v>
      </c>
      <c r="E4921" t="s">
        <v>7196</v>
      </c>
    </row>
    <row r="4922" spans="1:5" x14ac:dyDescent="0.25">
      <c r="A4922">
        <v>50000194</v>
      </c>
      <c r="B4922" t="s">
        <v>4233</v>
      </c>
      <c r="C4922" t="s">
        <v>7193</v>
      </c>
      <c r="D4922" t="s">
        <v>7193</v>
      </c>
      <c r="E4922" t="s">
        <v>4233</v>
      </c>
    </row>
    <row r="4923" spans="1:5" x14ac:dyDescent="0.25">
      <c r="A4923">
        <v>50000195</v>
      </c>
      <c r="B4923" t="s">
        <v>7246</v>
      </c>
      <c r="C4923" t="s">
        <v>7245</v>
      </c>
      <c r="D4923" t="s">
        <v>7245</v>
      </c>
      <c r="E4923" t="s">
        <v>7246</v>
      </c>
    </row>
    <row r="4924" spans="1:5" x14ac:dyDescent="0.25">
      <c r="A4924">
        <v>50000196</v>
      </c>
      <c r="B4924" t="s">
        <v>7248</v>
      </c>
      <c r="C4924" t="s">
        <v>7247</v>
      </c>
      <c r="D4924" t="s">
        <v>7247</v>
      </c>
      <c r="E4924" t="s">
        <v>7248</v>
      </c>
    </row>
    <row r="4925" spans="1:5" x14ac:dyDescent="0.25">
      <c r="A4925">
        <v>50000197</v>
      </c>
      <c r="B4925" t="s">
        <v>4327</v>
      </c>
      <c r="C4925" t="s">
        <v>7249</v>
      </c>
      <c r="D4925" t="s">
        <v>7249</v>
      </c>
      <c r="E4925" t="s">
        <v>4327</v>
      </c>
    </row>
    <row r="4926" spans="1:5" x14ac:dyDescent="0.25">
      <c r="A4926">
        <v>50000200</v>
      </c>
      <c r="B4926" t="s">
        <v>7251</v>
      </c>
      <c r="C4926" t="s">
        <v>7250</v>
      </c>
      <c r="D4926" t="s">
        <v>7250</v>
      </c>
      <c r="E4926" t="s">
        <v>7251</v>
      </c>
    </row>
    <row r="4927" spans="1:5" x14ac:dyDescent="0.25">
      <c r="A4927">
        <v>50000201</v>
      </c>
      <c r="B4927" t="s">
        <v>7253</v>
      </c>
      <c r="C4927" t="s">
        <v>7252</v>
      </c>
      <c r="D4927" t="s">
        <v>7252</v>
      </c>
      <c r="E4927" t="s">
        <v>7253</v>
      </c>
    </row>
    <row r="4928" spans="1:5" x14ac:dyDescent="0.25">
      <c r="A4928">
        <v>50000202</v>
      </c>
      <c r="B4928" t="s">
        <v>7255</v>
      </c>
      <c r="C4928" t="s">
        <v>7254</v>
      </c>
      <c r="D4928" t="s">
        <v>7254</v>
      </c>
      <c r="E4928" t="s">
        <v>7255</v>
      </c>
    </row>
    <row r="4929" spans="1:5" x14ac:dyDescent="0.25">
      <c r="A4929">
        <v>50000203</v>
      </c>
      <c r="B4929" t="s">
        <v>7257</v>
      </c>
      <c r="C4929" t="s">
        <v>7256</v>
      </c>
      <c r="D4929" t="s">
        <v>7256</v>
      </c>
      <c r="E4929" t="s">
        <v>7257</v>
      </c>
    </row>
    <row r="4930" spans="1:5" x14ac:dyDescent="0.25">
      <c r="A4930">
        <v>50000204</v>
      </c>
      <c r="B4930" t="s">
        <v>4363</v>
      </c>
      <c r="C4930" t="s">
        <v>802</v>
      </c>
      <c r="D4930" t="s">
        <v>802</v>
      </c>
      <c r="E4930" t="s">
        <v>4363</v>
      </c>
    </row>
    <row r="4931" spans="1:5" x14ac:dyDescent="0.25">
      <c r="A4931">
        <v>50000205</v>
      </c>
      <c r="B4931" t="s">
        <v>4284</v>
      </c>
      <c r="C4931" t="s">
        <v>4283</v>
      </c>
      <c r="D4931" t="s">
        <v>4283</v>
      </c>
      <c r="E4931" t="s">
        <v>4284</v>
      </c>
    </row>
    <row r="4932" spans="1:5" x14ac:dyDescent="0.25">
      <c r="A4932">
        <v>50000206</v>
      </c>
      <c r="B4932" t="s">
        <v>4263</v>
      </c>
      <c r="C4932" t="s">
        <v>7258</v>
      </c>
      <c r="D4932" t="s">
        <v>7258</v>
      </c>
      <c r="E4932" t="s">
        <v>4263</v>
      </c>
    </row>
    <row r="4933" spans="1:5" x14ac:dyDescent="0.25">
      <c r="A4933">
        <v>50000207</v>
      </c>
      <c r="B4933" t="s">
        <v>4326</v>
      </c>
      <c r="C4933" t="s">
        <v>4326</v>
      </c>
      <c r="D4933" t="s">
        <v>4326</v>
      </c>
      <c r="E4933" t="s">
        <v>4326</v>
      </c>
    </row>
    <row r="4934" spans="1:5" x14ac:dyDescent="0.25">
      <c r="A4934">
        <v>50000208</v>
      </c>
      <c r="B4934" t="s">
        <v>4309</v>
      </c>
      <c r="C4934" t="s">
        <v>4308</v>
      </c>
      <c r="D4934" t="s">
        <v>4308</v>
      </c>
      <c r="E4934" t="s">
        <v>4309</v>
      </c>
    </row>
    <row r="4935" spans="1:5" x14ac:dyDescent="0.25">
      <c r="A4935">
        <v>50000209</v>
      </c>
      <c r="B4935" t="s">
        <v>4325</v>
      </c>
      <c r="C4935" t="s">
        <v>4324</v>
      </c>
      <c r="D4935" t="s">
        <v>4324</v>
      </c>
      <c r="E4935" t="s">
        <v>4325</v>
      </c>
    </row>
    <row r="4936" spans="1:5" x14ac:dyDescent="0.25">
      <c r="A4936">
        <v>50000210</v>
      </c>
      <c r="B4936" t="s">
        <v>7260</v>
      </c>
      <c r="C4936" t="s">
        <v>7259</v>
      </c>
      <c r="D4936" t="s">
        <v>7259</v>
      </c>
      <c r="E4936" t="s">
        <v>7260</v>
      </c>
    </row>
    <row r="4937" spans="1:5" x14ac:dyDescent="0.25">
      <c r="A4937">
        <v>50000211</v>
      </c>
      <c r="B4937" t="s">
        <v>4345</v>
      </c>
      <c r="C4937" t="s">
        <v>7261</v>
      </c>
      <c r="D4937" t="s">
        <v>7261</v>
      </c>
      <c r="E4937" t="s">
        <v>4345</v>
      </c>
    </row>
    <row r="4938" spans="1:5" x14ac:dyDescent="0.25">
      <c r="A4938">
        <v>50000212</v>
      </c>
      <c r="B4938" t="s">
        <v>7263</v>
      </c>
      <c r="C4938" t="s">
        <v>7262</v>
      </c>
      <c r="D4938" t="s">
        <v>7262</v>
      </c>
      <c r="E4938" t="s">
        <v>7263</v>
      </c>
    </row>
    <row r="4939" spans="1:5" x14ac:dyDescent="0.25">
      <c r="A4939">
        <v>50000213</v>
      </c>
      <c r="B4939" t="s">
        <v>7264</v>
      </c>
      <c r="C4939" t="s">
        <v>7262</v>
      </c>
      <c r="D4939" t="s">
        <v>7262</v>
      </c>
      <c r="E4939" t="s">
        <v>7264</v>
      </c>
    </row>
    <row r="4940" spans="1:5" x14ac:dyDescent="0.25">
      <c r="A4940">
        <v>50000214</v>
      </c>
      <c r="B4940" t="s">
        <v>7266</v>
      </c>
      <c r="C4940" t="s">
        <v>7265</v>
      </c>
      <c r="D4940" t="s">
        <v>7265</v>
      </c>
      <c r="E4940" t="s">
        <v>7266</v>
      </c>
    </row>
    <row r="4941" spans="1:5" x14ac:dyDescent="0.25">
      <c r="A4941">
        <v>50000215</v>
      </c>
      <c r="B4941" t="s">
        <v>4321</v>
      </c>
      <c r="C4941" t="s">
        <v>4320</v>
      </c>
      <c r="D4941" t="s">
        <v>4320</v>
      </c>
      <c r="E4941" t="s">
        <v>4321</v>
      </c>
    </row>
    <row r="4942" spans="1:5" x14ac:dyDescent="0.25">
      <c r="A4942">
        <v>50000216</v>
      </c>
      <c r="B4942" t="s">
        <v>4263</v>
      </c>
      <c r="C4942" t="s">
        <v>7258</v>
      </c>
      <c r="D4942" t="s">
        <v>7258</v>
      </c>
      <c r="E4942" t="s">
        <v>4263</v>
      </c>
    </row>
    <row r="4943" spans="1:5" x14ac:dyDescent="0.25">
      <c r="A4943">
        <v>50000217</v>
      </c>
      <c r="B4943" t="s">
        <v>4358</v>
      </c>
      <c r="C4943" t="s">
        <v>4356</v>
      </c>
      <c r="D4943" t="s">
        <v>4356</v>
      </c>
      <c r="E4943" t="s">
        <v>4358</v>
      </c>
    </row>
    <row r="4944" spans="1:5" x14ac:dyDescent="0.25">
      <c r="A4944">
        <v>50000218</v>
      </c>
      <c r="B4944" t="s">
        <v>7267</v>
      </c>
      <c r="C4944" t="s">
        <v>4356</v>
      </c>
      <c r="D4944" t="s">
        <v>4356</v>
      </c>
      <c r="E4944" t="s">
        <v>7267</v>
      </c>
    </row>
    <row r="4945" spans="1:5" x14ac:dyDescent="0.25">
      <c r="A4945">
        <v>50000219</v>
      </c>
      <c r="B4945" t="s">
        <v>4355</v>
      </c>
      <c r="C4945" t="s">
        <v>4356</v>
      </c>
      <c r="D4945" t="s">
        <v>4356</v>
      </c>
      <c r="E4945" t="s">
        <v>4355</v>
      </c>
    </row>
    <row r="4946" spans="1:5" x14ac:dyDescent="0.25">
      <c r="A4946">
        <v>50000220</v>
      </c>
      <c r="B4946" t="s">
        <v>4360</v>
      </c>
      <c r="C4946" t="s">
        <v>4359</v>
      </c>
      <c r="D4946" t="s">
        <v>4359</v>
      </c>
      <c r="E4946" t="s">
        <v>4360</v>
      </c>
    </row>
    <row r="4947" spans="1:5" x14ac:dyDescent="0.25">
      <c r="A4947">
        <v>50000221</v>
      </c>
      <c r="B4947" t="s">
        <v>4317</v>
      </c>
      <c r="C4947" t="s">
        <v>4316</v>
      </c>
      <c r="D4947" t="s">
        <v>4316</v>
      </c>
      <c r="E4947" t="s">
        <v>4317</v>
      </c>
    </row>
    <row r="4948" spans="1:5" x14ac:dyDescent="0.25">
      <c r="A4948">
        <v>50000222</v>
      </c>
      <c r="B4948" t="s">
        <v>4319</v>
      </c>
      <c r="C4948" t="s">
        <v>4318</v>
      </c>
      <c r="D4948" t="s">
        <v>4318</v>
      </c>
      <c r="E4948" t="s">
        <v>4319</v>
      </c>
    </row>
    <row r="4949" spans="1:5" x14ac:dyDescent="0.25">
      <c r="A4949">
        <v>50000223</v>
      </c>
      <c r="B4949" t="s">
        <v>7268</v>
      </c>
      <c r="C4949" t="s">
        <v>7220</v>
      </c>
      <c r="D4949" t="s">
        <v>7220</v>
      </c>
      <c r="E4949" t="s">
        <v>7268</v>
      </c>
    </row>
    <row r="4950" spans="1:5" x14ac:dyDescent="0.25">
      <c r="A4950">
        <v>50000224</v>
      </c>
      <c r="B4950" t="s">
        <v>4357</v>
      </c>
      <c r="C4950" t="s">
        <v>4356</v>
      </c>
      <c r="D4950" t="s">
        <v>4356</v>
      </c>
      <c r="E4950" t="s">
        <v>4357</v>
      </c>
    </row>
    <row r="4951" spans="1:5" x14ac:dyDescent="0.25">
      <c r="A4951">
        <v>50000225</v>
      </c>
      <c r="B4951" t="s">
        <v>7269</v>
      </c>
      <c r="C4951" t="s">
        <v>4356</v>
      </c>
      <c r="D4951" t="s">
        <v>4356</v>
      </c>
      <c r="E4951" t="s">
        <v>7269</v>
      </c>
    </row>
    <row r="4952" spans="1:5" x14ac:dyDescent="0.25">
      <c r="A4952">
        <v>50000226</v>
      </c>
      <c r="B4952" t="s">
        <v>7270</v>
      </c>
      <c r="C4952" t="s">
        <v>4356</v>
      </c>
      <c r="D4952" t="s">
        <v>4356</v>
      </c>
      <c r="E4952" t="s">
        <v>7270</v>
      </c>
    </row>
    <row r="4953" spans="1:5" x14ac:dyDescent="0.25">
      <c r="A4953">
        <v>50000227</v>
      </c>
      <c r="B4953" t="s">
        <v>7271</v>
      </c>
      <c r="C4953" t="s">
        <v>4356</v>
      </c>
      <c r="D4953" t="s">
        <v>4356</v>
      </c>
      <c r="E4953" t="s">
        <v>7271</v>
      </c>
    </row>
    <row r="4954" spans="1:5" x14ac:dyDescent="0.25">
      <c r="A4954">
        <v>50000228</v>
      </c>
      <c r="B4954" t="s">
        <v>4355</v>
      </c>
      <c r="C4954" t="s">
        <v>4356</v>
      </c>
      <c r="D4954" t="s">
        <v>4356</v>
      </c>
      <c r="E4954" t="s">
        <v>4355</v>
      </c>
    </row>
    <row r="4955" spans="1:5" x14ac:dyDescent="0.25">
      <c r="A4955">
        <v>50000229</v>
      </c>
      <c r="B4955" t="s">
        <v>7273</v>
      </c>
      <c r="C4955" t="s">
        <v>7272</v>
      </c>
      <c r="D4955" t="s">
        <v>7272</v>
      </c>
      <c r="E4955" t="s">
        <v>7273</v>
      </c>
    </row>
    <row r="4956" spans="1:5" x14ac:dyDescent="0.25">
      <c r="A4956">
        <v>50000230</v>
      </c>
      <c r="B4956" t="s">
        <v>4350</v>
      </c>
      <c r="C4956" t="s">
        <v>4349</v>
      </c>
      <c r="D4956" t="s">
        <v>4349</v>
      </c>
      <c r="E4956" t="s">
        <v>4350</v>
      </c>
    </row>
    <row r="4957" spans="1:5" x14ac:dyDescent="0.25">
      <c r="A4957">
        <v>50000231</v>
      </c>
      <c r="B4957" t="s">
        <v>7274</v>
      </c>
      <c r="C4957" t="s">
        <v>4310</v>
      </c>
      <c r="D4957" t="s">
        <v>4310</v>
      </c>
      <c r="E4957" t="s">
        <v>7274</v>
      </c>
    </row>
    <row r="4958" spans="1:5" x14ac:dyDescent="0.25">
      <c r="A4958">
        <v>50000232</v>
      </c>
      <c r="B4958" t="s">
        <v>7275</v>
      </c>
      <c r="C4958" t="s">
        <v>4349</v>
      </c>
      <c r="D4958" t="s">
        <v>4349</v>
      </c>
      <c r="E4958" t="s">
        <v>7275</v>
      </c>
    </row>
    <row r="4959" spans="1:5" x14ac:dyDescent="0.25">
      <c r="A4959">
        <v>50000233</v>
      </c>
      <c r="B4959" t="s">
        <v>7276</v>
      </c>
      <c r="C4959" t="s">
        <v>7197</v>
      </c>
      <c r="D4959" t="s">
        <v>7197</v>
      </c>
      <c r="E4959" t="s">
        <v>7276</v>
      </c>
    </row>
    <row r="4960" spans="1:5" x14ac:dyDescent="0.25">
      <c r="A4960">
        <v>50000234</v>
      </c>
      <c r="B4960" t="s">
        <v>7277</v>
      </c>
      <c r="C4960" t="s">
        <v>4361</v>
      </c>
      <c r="D4960" t="s">
        <v>4361</v>
      </c>
      <c r="E4960" t="s">
        <v>7277</v>
      </c>
    </row>
    <row r="4961" spans="1:5" x14ac:dyDescent="0.25">
      <c r="A4961">
        <v>50000235</v>
      </c>
      <c r="B4961" t="s">
        <v>7189</v>
      </c>
      <c r="C4961" t="s">
        <v>7188</v>
      </c>
      <c r="D4961" t="s">
        <v>7188</v>
      </c>
      <c r="E4961" t="s">
        <v>7189</v>
      </c>
    </row>
    <row r="4962" spans="1:5" x14ac:dyDescent="0.25">
      <c r="A4962">
        <v>50000236</v>
      </c>
      <c r="B4962" t="s">
        <v>7279</v>
      </c>
      <c r="C4962" t="s">
        <v>7278</v>
      </c>
      <c r="D4962" t="s">
        <v>7278</v>
      </c>
      <c r="E4962" t="s">
        <v>7279</v>
      </c>
    </row>
    <row r="4963" spans="1:5" x14ac:dyDescent="0.25">
      <c r="A4963">
        <v>50000237</v>
      </c>
      <c r="B4963" t="s">
        <v>7281</v>
      </c>
      <c r="C4963" t="s">
        <v>7280</v>
      </c>
      <c r="D4963" t="s">
        <v>7280</v>
      </c>
      <c r="E4963" t="s">
        <v>7281</v>
      </c>
    </row>
    <row r="4964" spans="1:5" x14ac:dyDescent="0.25">
      <c r="A4964">
        <v>50000238</v>
      </c>
      <c r="B4964" t="s">
        <v>4368</v>
      </c>
      <c r="C4964" t="s">
        <v>4367</v>
      </c>
      <c r="D4964" t="s">
        <v>4367</v>
      </c>
      <c r="E4964" t="s">
        <v>4368</v>
      </c>
    </row>
    <row r="4965" spans="1:5" x14ac:dyDescent="0.25">
      <c r="A4965">
        <v>50000239</v>
      </c>
      <c r="B4965" t="s">
        <v>7283</v>
      </c>
      <c r="C4965" t="s">
        <v>7282</v>
      </c>
      <c r="D4965" t="s">
        <v>7282</v>
      </c>
      <c r="E4965" t="s">
        <v>7283</v>
      </c>
    </row>
    <row r="4966" spans="1:5" x14ac:dyDescent="0.25">
      <c r="A4966">
        <v>50000240</v>
      </c>
      <c r="B4966" t="s">
        <v>7285</v>
      </c>
      <c r="C4966" t="s">
        <v>7284</v>
      </c>
      <c r="D4966" t="s">
        <v>7284</v>
      </c>
      <c r="E4966" t="s">
        <v>7285</v>
      </c>
    </row>
    <row r="4967" spans="1:5" x14ac:dyDescent="0.25">
      <c r="A4967">
        <v>50000241</v>
      </c>
      <c r="B4967" t="s">
        <v>7287</v>
      </c>
      <c r="C4967" t="s">
        <v>7286</v>
      </c>
      <c r="D4967" t="s">
        <v>7286</v>
      </c>
      <c r="E4967" t="s">
        <v>7287</v>
      </c>
    </row>
    <row r="4968" spans="1:5" x14ac:dyDescent="0.25">
      <c r="A4968">
        <v>50000242</v>
      </c>
      <c r="B4968" t="s">
        <v>4372</v>
      </c>
      <c r="C4968" t="s">
        <v>4371</v>
      </c>
      <c r="D4968" t="s">
        <v>4371</v>
      </c>
      <c r="E4968" t="s">
        <v>4372</v>
      </c>
    </row>
    <row r="4969" spans="1:5" x14ac:dyDescent="0.25">
      <c r="A4969">
        <v>50000243</v>
      </c>
      <c r="B4969" t="s">
        <v>7289</v>
      </c>
      <c r="C4969" t="s">
        <v>7288</v>
      </c>
      <c r="D4969" t="s">
        <v>7288</v>
      </c>
      <c r="E4969" t="s">
        <v>7289</v>
      </c>
    </row>
    <row r="4970" spans="1:5" x14ac:dyDescent="0.25">
      <c r="A4970">
        <v>50000244</v>
      </c>
      <c r="B4970" t="s">
        <v>7290</v>
      </c>
      <c r="C4970" t="s">
        <v>7171</v>
      </c>
      <c r="D4970" t="s">
        <v>7171</v>
      </c>
      <c r="E4970" t="s">
        <v>7290</v>
      </c>
    </row>
    <row r="4971" spans="1:5" x14ac:dyDescent="0.25">
      <c r="A4971">
        <v>50000245</v>
      </c>
      <c r="B4971" t="s">
        <v>7291</v>
      </c>
      <c r="C4971" t="s">
        <v>4356</v>
      </c>
      <c r="D4971" t="s">
        <v>4356</v>
      </c>
      <c r="E4971" t="s">
        <v>7291</v>
      </c>
    </row>
    <row r="4972" spans="1:5" x14ac:dyDescent="0.25">
      <c r="A4972">
        <v>50000246</v>
      </c>
      <c r="B4972" t="s">
        <v>4326</v>
      </c>
      <c r="C4972" t="s">
        <v>4326</v>
      </c>
      <c r="D4972" t="s">
        <v>4326</v>
      </c>
      <c r="E4972" t="s">
        <v>4326</v>
      </c>
    </row>
    <row r="4973" spans="1:5" x14ac:dyDescent="0.25">
      <c r="A4973">
        <v>50000247</v>
      </c>
      <c r="B4973" t="s">
        <v>7293</v>
      </c>
      <c r="C4973" t="s">
        <v>7292</v>
      </c>
      <c r="D4973" t="s">
        <v>7292</v>
      </c>
      <c r="E4973" t="s">
        <v>7293</v>
      </c>
    </row>
    <row r="4974" spans="1:5" x14ac:dyDescent="0.25">
      <c r="A4974">
        <v>50000248</v>
      </c>
      <c r="B4974" t="s">
        <v>7240</v>
      </c>
      <c r="C4974" t="s">
        <v>4356</v>
      </c>
      <c r="D4974" t="s">
        <v>4356</v>
      </c>
      <c r="E4974" t="s">
        <v>7240</v>
      </c>
    </row>
    <row r="4975" spans="1:5" x14ac:dyDescent="0.25">
      <c r="A4975">
        <v>50000249</v>
      </c>
      <c r="B4975" t="s">
        <v>7294</v>
      </c>
      <c r="C4975" t="s">
        <v>4356</v>
      </c>
      <c r="D4975" t="s">
        <v>4356</v>
      </c>
      <c r="E4975" t="s">
        <v>7294</v>
      </c>
    </row>
    <row r="4976" spans="1:5" x14ac:dyDescent="0.25">
      <c r="A4976">
        <v>50000250</v>
      </c>
      <c r="B4976" t="s">
        <v>7230</v>
      </c>
      <c r="C4976" t="s">
        <v>4356</v>
      </c>
      <c r="D4976" t="s">
        <v>4356</v>
      </c>
      <c r="E4976" t="s">
        <v>7230</v>
      </c>
    </row>
    <row r="4977" spans="1:5" x14ac:dyDescent="0.25">
      <c r="A4977">
        <v>50000251</v>
      </c>
      <c r="B4977" t="s">
        <v>15565</v>
      </c>
      <c r="C4977" t="s">
        <v>4380</v>
      </c>
      <c r="D4977" t="s">
        <v>4380</v>
      </c>
      <c r="E4977" t="s">
        <v>15565</v>
      </c>
    </row>
    <row r="4978" spans="1:5" x14ac:dyDescent="0.25">
      <c r="A4978">
        <v>50000252</v>
      </c>
      <c r="B4978" t="s">
        <v>7133</v>
      </c>
      <c r="C4978" t="s">
        <v>7132</v>
      </c>
      <c r="D4978" t="s">
        <v>7132</v>
      </c>
      <c r="E4978" t="s">
        <v>7133</v>
      </c>
    </row>
    <row r="4979" spans="1:5" x14ac:dyDescent="0.25">
      <c r="A4979">
        <v>50000253</v>
      </c>
      <c r="B4979" t="s">
        <v>7296</v>
      </c>
      <c r="C4979" t="s">
        <v>7295</v>
      </c>
      <c r="D4979" t="s">
        <v>7295</v>
      </c>
      <c r="E4979" t="s">
        <v>7296</v>
      </c>
    </row>
    <row r="4980" spans="1:5" x14ac:dyDescent="0.25">
      <c r="A4980">
        <v>50000254</v>
      </c>
      <c r="B4980" t="s">
        <v>4384</v>
      </c>
      <c r="C4980" t="s">
        <v>4383</v>
      </c>
      <c r="D4980" t="s">
        <v>4383</v>
      </c>
      <c r="E4980" t="s">
        <v>4384</v>
      </c>
    </row>
    <row r="4981" spans="1:5" x14ac:dyDescent="0.25">
      <c r="A4981">
        <v>50000255</v>
      </c>
      <c r="B4981" t="s">
        <v>4385</v>
      </c>
      <c r="C4981" t="s">
        <v>4383</v>
      </c>
      <c r="D4981" t="s">
        <v>4383</v>
      </c>
      <c r="E4981" t="s">
        <v>4385</v>
      </c>
    </row>
    <row r="4982" spans="1:5" x14ac:dyDescent="0.25">
      <c r="A4982">
        <v>50000256</v>
      </c>
      <c r="B4982" t="s">
        <v>7298</v>
      </c>
      <c r="C4982" t="s">
        <v>7297</v>
      </c>
      <c r="D4982" t="s">
        <v>7297</v>
      </c>
      <c r="E4982" t="s">
        <v>7298</v>
      </c>
    </row>
    <row r="4983" spans="1:5" x14ac:dyDescent="0.25">
      <c r="A4983">
        <v>50000257</v>
      </c>
      <c r="B4983" t="s">
        <v>7196</v>
      </c>
      <c r="C4983" t="s">
        <v>7195</v>
      </c>
      <c r="D4983" t="s">
        <v>7195</v>
      </c>
      <c r="E4983" t="s">
        <v>7196</v>
      </c>
    </row>
    <row r="4984" spans="1:5" x14ac:dyDescent="0.25">
      <c r="A4984">
        <v>50000258</v>
      </c>
      <c r="B4984" t="s">
        <v>7196</v>
      </c>
      <c r="C4984" t="s">
        <v>7195</v>
      </c>
      <c r="D4984" t="s">
        <v>7195</v>
      </c>
      <c r="E4984" t="s">
        <v>7196</v>
      </c>
    </row>
    <row r="4985" spans="1:5" x14ac:dyDescent="0.25">
      <c r="A4985">
        <v>50000259</v>
      </c>
      <c r="B4985" t="s">
        <v>7196</v>
      </c>
      <c r="C4985" t="s">
        <v>7195</v>
      </c>
      <c r="D4985" t="s">
        <v>7195</v>
      </c>
      <c r="E4985" t="s">
        <v>7196</v>
      </c>
    </row>
    <row r="4986" spans="1:5" x14ac:dyDescent="0.25">
      <c r="A4986">
        <v>50000260</v>
      </c>
      <c r="B4986" t="s">
        <v>7196</v>
      </c>
      <c r="C4986" t="s">
        <v>7195</v>
      </c>
      <c r="D4986" t="s">
        <v>7195</v>
      </c>
      <c r="E4986" t="s">
        <v>7196</v>
      </c>
    </row>
    <row r="4987" spans="1:5" x14ac:dyDescent="0.25">
      <c r="A4987">
        <v>50000261</v>
      </c>
      <c r="B4987" t="s">
        <v>7300</v>
      </c>
      <c r="C4987" t="s">
        <v>7299</v>
      </c>
      <c r="D4987" t="s">
        <v>7299</v>
      </c>
      <c r="E4987" t="s">
        <v>7300</v>
      </c>
    </row>
    <row r="4988" spans="1:5" x14ac:dyDescent="0.25">
      <c r="A4988">
        <v>50000262</v>
      </c>
      <c r="B4988" t="s">
        <v>7301</v>
      </c>
      <c r="C4988" t="s">
        <v>7126</v>
      </c>
      <c r="D4988" t="s">
        <v>7126</v>
      </c>
      <c r="E4988" t="s">
        <v>7301</v>
      </c>
    </row>
    <row r="4989" spans="1:5" x14ac:dyDescent="0.25">
      <c r="A4989">
        <v>50000263</v>
      </c>
      <c r="B4989" t="s">
        <v>7302</v>
      </c>
      <c r="C4989" t="s">
        <v>7197</v>
      </c>
      <c r="D4989" t="s">
        <v>7197</v>
      </c>
      <c r="E4989" t="s">
        <v>7302</v>
      </c>
    </row>
    <row r="4990" spans="1:5" x14ac:dyDescent="0.25">
      <c r="A4990">
        <v>50000264</v>
      </c>
      <c r="B4990" t="s">
        <v>7093</v>
      </c>
      <c r="C4990" t="s">
        <v>7092</v>
      </c>
      <c r="D4990" t="s">
        <v>7092</v>
      </c>
      <c r="E4990" t="s">
        <v>7093</v>
      </c>
    </row>
    <row r="4991" spans="1:5" x14ac:dyDescent="0.25">
      <c r="A4991">
        <v>50000265</v>
      </c>
      <c r="B4991" t="s">
        <v>7303</v>
      </c>
      <c r="E4991" t="s">
        <v>7303</v>
      </c>
    </row>
    <row r="4992" spans="1:5" x14ac:dyDescent="0.25">
      <c r="A4992">
        <v>50000266</v>
      </c>
      <c r="B4992" t="s">
        <v>4271</v>
      </c>
      <c r="C4992" t="s">
        <v>4271</v>
      </c>
      <c r="D4992" t="s">
        <v>4271</v>
      </c>
      <c r="E4992" t="s">
        <v>4271</v>
      </c>
    </row>
    <row r="4993" spans="1:5" x14ac:dyDescent="0.25">
      <c r="A4993">
        <v>50000267</v>
      </c>
      <c r="B4993" t="s">
        <v>7304</v>
      </c>
      <c r="C4993" t="s">
        <v>4271</v>
      </c>
      <c r="D4993" t="s">
        <v>4271</v>
      </c>
      <c r="E4993" t="s">
        <v>7304</v>
      </c>
    </row>
    <row r="4994" spans="1:5" x14ac:dyDescent="0.25">
      <c r="A4994">
        <v>50000268</v>
      </c>
      <c r="B4994" t="s">
        <v>7306</v>
      </c>
      <c r="C4994" t="s">
        <v>7305</v>
      </c>
      <c r="D4994" t="s">
        <v>7305</v>
      </c>
      <c r="E4994" t="s">
        <v>7306</v>
      </c>
    </row>
    <row r="4995" spans="1:5" x14ac:dyDescent="0.25">
      <c r="A4995">
        <v>50000270</v>
      </c>
      <c r="B4995" t="s">
        <v>4271</v>
      </c>
      <c r="C4995" t="s">
        <v>7307</v>
      </c>
      <c r="D4995" t="s">
        <v>7307</v>
      </c>
      <c r="E4995" t="s">
        <v>4271</v>
      </c>
    </row>
    <row r="4996" spans="1:5" x14ac:dyDescent="0.25">
      <c r="A4996">
        <v>50000271</v>
      </c>
      <c r="B4996" t="s">
        <v>7095</v>
      </c>
      <c r="C4996" t="s">
        <v>7096</v>
      </c>
      <c r="D4996" t="s">
        <v>7096</v>
      </c>
      <c r="E4996" t="s">
        <v>7095</v>
      </c>
    </row>
    <row r="4997" spans="1:5" x14ac:dyDescent="0.25">
      <c r="A4997">
        <v>50000272</v>
      </c>
      <c r="B4997" t="s">
        <v>7308</v>
      </c>
      <c r="C4997" t="s">
        <v>7308</v>
      </c>
      <c r="D4997" t="s">
        <v>7308</v>
      </c>
      <c r="E4997" t="s">
        <v>7308</v>
      </c>
    </row>
    <row r="4998" spans="1:5" x14ac:dyDescent="0.25">
      <c r="A4998">
        <v>50000273</v>
      </c>
      <c r="B4998" t="s">
        <v>4273</v>
      </c>
      <c r="C4998" t="s">
        <v>7098</v>
      </c>
      <c r="D4998" t="s">
        <v>7098</v>
      </c>
      <c r="E4998" t="s">
        <v>4273</v>
      </c>
    </row>
    <row r="4999" spans="1:5" x14ac:dyDescent="0.25">
      <c r="A4999">
        <v>50000274</v>
      </c>
      <c r="B4999" t="s">
        <v>4276</v>
      </c>
      <c r="C4999" t="s">
        <v>83</v>
      </c>
      <c r="D4999" t="s">
        <v>83</v>
      </c>
      <c r="E4999" t="s">
        <v>4276</v>
      </c>
    </row>
    <row r="5000" spans="1:5" x14ac:dyDescent="0.25">
      <c r="A5000">
        <v>50000275</v>
      </c>
      <c r="B5000" t="s">
        <v>4275</v>
      </c>
      <c r="C5000" t="s">
        <v>802</v>
      </c>
      <c r="D5000" t="s">
        <v>802</v>
      </c>
      <c r="E5000" t="s">
        <v>4275</v>
      </c>
    </row>
    <row r="5001" spans="1:5" x14ac:dyDescent="0.25">
      <c r="A5001">
        <v>50000276</v>
      </c>
      <c r="B5001" t="s">
        <v>4274</v>
      </c>
      <c r="C5001" t="s">
        <v>802</v>
      </c>
      <c r="D5001" t="s">
        <v>802</v>
      </c>
      <c r="E5001" t="s">
        <v>4274</v>
      </c>
    </row>
    <row r="5002" spans="1:5" x14ac:dyDescent="0.25">
      <c r="A5002">
        <v>50000277</v>
      </c>
      <c r="B5002" t="s">
        <v>4391</v>
      </c>
      <c r="C5002" t="s">
        <v>7309</v>
      </c>
      <c r="D5002" t="s">
        <v>7309</v>
      </c>
      <c r="E5002" t="s">
        <v>4391</v>
      </c>
    </row>
    <row r="5003" spans="1:5" x14ac:dyDescent="0.25">
      <c r="A5003">
        <v>50000278</v>
      </c>
      <c r="B5003" t="s">
        <v>4389</v>
      </c>
      <c r="C5003" t="s">
        <v>7309</v>
      </c>
      <c r="D5003" t="s">
        <v>7309</v>
      </c>
      <c r="E5003" t="s">
        <v>4389</v>
      </c>
    </row>
    <row r="5004" spans="1:5" x14ac:dyDescent="0.25">
      <c r="A5004">
        <v>50000279</v>
      </c>
      <c r="B5004" t="s">
        <v>4387</v>
      </c>
      <c r="C5004" t="s">
        <v>7310</v>
      </c>
      <c r="D5004" t="s">
        <v>7310</v>
      </c>
      <c r="E5004" t="s">
        <v>4387</v>
      </c>
    </row>
    <row r="5005" spans="1:5" x14ac:dyDescent="0.25">
      <c r="A5005">
        <v>50000280</v>
      </c>
      <c r="B5005" t="s">
        <v>7312</v>
      </c>
      <c r="C5005" t="s">
        <v>7311</v>
      </c>
      <c r="D5005" t="s">
        <v>7311</v>
      </c>
      <c r="E5005" t="s">
        <v>7312</v>
      </c>
    </row>
    <row r="5006" spans="1:5" x14ac:dyDescent="0.25">
      <c r="A5006">
        <v>50000281</v>
      </c>
      <c r="B5006" t="s">
        <v>7314</v>
      </c>
      <c r="C5006" t="s">
        <v>7313</v>
      </c>
      <c r="D5006" t="s">
        <v>7313</v>
      </c>
      <c r="E5006" t="s">
        <v>7314</v>
      </c>
    </row>
    <row r="5007" spans="1:5" x14ac:dyDescent="0.25">
      <c r="A5007">
        <v>50000282</v>
      </c>
      <c r="B5007" t="s">
        <v>7315</v>
      </c>
      <c r="C5007" t="s">
        <v>4401</v>
      </c>
      <c r="D5007" t="s">
        <v>4401</v>
      </c>
      <c r="E5007" t="s">
        <v>7315</v>
      </c>
    </row>
    <row r="5008" spans="1:5" x14ac:dyDescent="0.25">
      <c r="A5008">
        <v>50000283</v>
      </c>
      <c r="B5008" t="s">
        <v>4404</v>
      </c>
      <c r="C5008" t="s">
        <v>7316</v>
      </c>
      <c r="D5008" t="s">
        <v>7316</v>
      </c>
      <c r="E5008" t="s">
        <v>4404</v>
      </c>
    </row>
    <row r="5009" spans="1:5" x14ac:dyDescent="0.25">
      <c r="A5009">
        <v>50000284</v>
      </c>
      <c r="B5009" t="s">
        <v>4405</v>
      </c>
      <c r="C5009" t="s">
        <v>4403</v>
      </c>
      <c r="D5009" t="s">
        <v>4403</v>
      </c>
      <c r="E5009" t="s">
        <v>4405</v>
      </c>
    </row>
    <row r="5010" spans="1:5" x14ac:dyDescent="0.25">
      <c r="A5010">
        <v>50000285</v>
      </c>
      <c r="B5010" t="s">
        <v>4350</v>
      </c>
      <c r="C5010" t="s">
        <v>4349</v>
      </c>
      <c r="D5010" t="s">
        <v>4349</v>
      </c>
      <c r="E5010" t="s">
        <v>4350</v>
      </c>
    </row>
    <row r="5011" spans="1:5" x14ac:dyDescent="0.25">
      <c r="A5011">
        <v>50000286</v>
      </c>
      <c r="B5011" t="s">
        <v>7318</v>
      </c>
      <c r="C5011" t="s">
        <v>7317</v>
      </c>
      <c r="D5011" t="s">
        <v>7317</v>
      </c>
      <c r="E5011" t="s">
        <v>7318</v>
      </c>
    </row>
    <row r="5012" spans="1:5" x14ac:dyDescent="0.25">
      <c r="A5012">
        <v>50000287</v>
      </c>
      <c r="B5012" t="s">
        <v>7320</v>
      </c>
      <c r="C5012" t="s">
        <v>7319</v>
      </c>
      <c r="D5012" t="s">
        <v>7319</v>
      </c>
      <c r="E5012" t="s">
        <v>7320</v>
      </c>
    </row>
    <row r="5013" spans="1:5" x14ac:dyDescent="0.25">
      <c r="A5013">
        <v>50000288</v>
      </c>
      <c r="B5013" t="s">
        <v>4398</v>
      </c>
      <c r="C5013" t="s">
        <v>4397</v>
      </c>
      <c r="D5013" t="s">
        <v>4397</v>
      </c>
      <c r="E5013" t="s">
        <v>4398</v>
      </c>
    </row>
    <row r="5014" spans="1:5" x14ac:dyDescent="0.25">
      <c r="A5014">
        <v>50000289</v>
      </c>
      <c r="B5014" t="s">
        <v>7321</v>
      </c>
      <c r="C5014" t="s">
        <v>7215</v>
      </c>
      <c r="D5014" t="s">
        <v>7215</v>
      </c>
      <c r="E5014" t="s">
        <v>7321</v>
      </c>
    </row>
    <row r="5015" spans="1:5" x14ac:dyDescent="0.25">
      <c r="A5015">
        <v>50000290</v>
      </c>
      <c r="B5015" t="s">
        <v>7321</v>
      </c>
      <c r="C5015" t="s">
        <v>7215</v>
      </c>
      <c r="D5015" t="s">
        <v>7215</v>
      </c>
      <c r="E5015" t="s">
        <v>7321</v>
      </c>
    </row>
    <row r="5016" spans="1:5" x14ac:dyDescent="0.25">
      <c r="A5016">
        <v>50000291</v>
      </c>
      <c r="B5016" t="s">
        <v>7322</v>
      </c>
      <c r="C5016" t="s">
        <v>4399</v>
      </c>
      <c r="D5016" t="s">
        <v>4399</v>
      </c>
      <c r="E5016" t="s">
        <v>7322</v>
      </c>
    </row>
    <row r="5017" spans="1:5" x14ac:dyDescent="0.25">
      <c r="A5017">
        <v>50000292</v>
      </c>
      <c r="B5017" t="s">
        <v>7323</v>
      </c>
      <c r="C5017" t="s">
        <v>7171</v>
      </c>
      <c r="D5017" t="s">
        <v>7171</v>
      </c>
      <c r="E5017" t="s">
        <v>7323</v>
      </c>
    </row>
    <row r="5018" spans="1:5" x14ac:dyDescent="0.25">
      <c r="A5018">
        <v>50000293</v>
      </c>
      <c r="B5018" t="s">
        <v>4258</v>
      </c>
      <c r="C5018" t="s">
        <v>7167</v>
      </c>
      <c r="D5018" t="s">
        <v>7167</v>
      </c>
      <c r="E5018" t="s">
        <v>4258</v>
      </c>
    </row>
    <row r="5019" spans="1:5" x14ac:dyDescent="0.25">
      <c r="A5019">
        <v>50000294</v>
      </c>
      <c r="B5019" t="s">
        <v>7324</v>
      </c>
      <c r="C5019" t="s">
        <v>7174</v>
      </c>
      <c r="D5019" t="s">
        <v>7174</v>
      </c>
      <c r="E5019" t="s">
        <v>7324</v>
      </c>
    </row>
    <row r="5020" spans="1:5" x14ac:dyDescent="0.25">
      <c r="A5020">
        <v>50000295</v>
      </c>
      <c r="B5020" t="s">
        <v>4406</v>
      </c>
      <c r="C5020" t="s">
        <v>7325</v>
      </c>
      <c r="D5020" t="s">
        <v>7325</v>
      </c>
      <c r="E5020" t="s">
        <v>4406</v>
      </c>
    </row>
    <row r="5021" spans="1:5" x14ac:dyDescent="0.25">
      <c r="A5021">
        <v>50000296</v>
      </c>
      <c r="B5021" t="s">
        <v>7196</v>
      </c>
      <c r="C5021" t="s">
        <v>7195</v>
      </c>
      <c r="D5021" t="s">
        <v>7195</v>
      </c>
      <c r="E5021" t="s">
        <v>7196</v>
      </c>
    </row>
    <row r="5022" spans="1:5" x14ac:dyDescent="0.25">
      <c r="A5022">
        <v>50000297</v>
      </c>
      <c r="B5022" t="s">
        <v>7327</v>
      </c>
      <c r="C5022" t="s">
        <v>7326</v>
      </c>
      <c r="D5022" t="s">
        <v>7326</v>
      </c>
      <c r="E5022" t="s">
        <v>7327</v>
      </c>
    </row>
    <row r="5023" spans="1:5" x14ac:dyDescent="0.25">
      <c r="A5023">
        <v>50000298</v>
      </c>
      <c r="B5023" t="s">
        <v>4411</v>
      </c>
      <c r="C5023" t="s">
        <v>4410</v>
      </c>
      <c r="D5023" t="s">
        <v>4410</v>
      </c>
      <c r="E5023" t="s">
        <v>4411</v>
      </c>
    </row>
    <row r="5024" spans="1:5" x14ac:dyDescent="0.25">
      <c r="A5024">
        <v>50000299</v>
      </c>
      <c r="B5024" t="s">
        <v>7117</v>
      </c>
      <c r="C5024" t="s">
        <v>4333</v>
      </c>
      <c r="D5024" t="s">
        <v>4333</v>
      </c>
      <c r="E5024" t="s">
        <v>7117</v>
      </c>
    </row>
    <row r="5025" spans="1:5" x14ac:dyDescent="0.25">
      <c r="A5025">
        <v>50000300</v>
      </c>
      <c r="B5025" t="s">
        <v>7328</v>
      </c>
      <c r="C5025" t="s">
        <v>4356</v>
      </c>
      <c r="D5025" t="s">
        <v>4356</v>
      </c>
      <c r="E5025" t="s">
        <v>7328</v>
      </c>
    </row>
    <row r="5026" spans="1:5" x14ac:dyDescent="0.25">
      <c r="A5026">
        <v>50000301</v>
      </c>
      <c r="B5026" t="s">
        <v>15475</v>
      </c>
      <c r="C5026" t="s">
        <v>15476</v>
      </c>
      <c r="D5026" t="s">
        <v>15476</v>
      </c>
      <c r="E5026" t="s">
        <v>15475</v>
      </c>
    </row>
    <row r="5027" spans="1:5" x14ac:dyDescent="0.25">
      <c r="A5027">
        <v>50000302</v>
      </c>
      <c r="B5027" t="s">
        <v>7329</v>
      </c>
      <c r="C5027" t="s">
        <v>7188</v>
      </c>
      <c r="D5027" t="s">
        <v>7188</v>
      </c>
      <c r="E5027" t="s">
        <v>7329</v>
      </c>
    </row>
    <row r="5028" spans="1:5" x14ac:dyDescent="0.25">
      <c r="A5028">
        <v>50000303</v>
      </c>
      <c r="B5028" t="s">
        <v>7330</v>
      </c>
      <c r="C5028" t="s">
        <v>7171</v>
      </c>
      <c r="D5028" t="s">
        <v>7171</v>
      </c>
      <c r="E5028" t="s">
        <v>7330</v>
      </c>
    </row>
    <row r="5029" spans="1:5" x14ac:dyDescent="0.25">
      <c r="A5029">
        <v>50000304</v>
      </c>
      <c r="B5029" t="s">
        <v>7331</v>
      </c>
      <c r="C5029" t="s">
        <v>7167</v>
      </c>
      <c r="D5029" t="s">
        <v>7167</v>
      </c>
      <c r="E5029" t="s">
        <v>7331</v>
      </c>
    </row>
    <row r="5030" spans="1:5" x14ac:dyDescent="0.25">
      <c r="A5030">
        <v>50000305</v>
      </c>
      <c r="B5030" t="s">
        <v>7332</v>
      </c>
      <c r="C5030" t="s">
        <v>7174</v>
      </c>
      <c r="D5030" t="s">
        <v>7174</v>
      </c>
      <c r="E5030" t="s">
        <v>7332</v>
      </c>
    </row>
    <row r="5031" spans="1:5" x14ac:dyDescent="0.25">
      <c r="A5031">
        <v>50000306</v>
      </c>
      <c r="B5031" t="s">
        <v>4381</v>
      </c>
      <c r="C5031" t="s">
        <v>4380</v>
      </c>
      <c r="D5031" t="s">
        <v>4380</v>
      </c>
      <c r="E5031" t="s">
        <v>4381</v>
      </c>
    </row>
    <row r="5032" spans="1:5" x14ac:dyDescent="0.25">
      <c r="A5032">
        <v>50000307</v>
      </c>
      <c r="B5032" t="s">
        <v>7294</v>
      </c>
      <c r="C5032" t="s">
        <v>7215</v>
      </c>
      <c r="D5032" t="s">
        <v>7215</v>
      </c>
      <c r="E5032" t="s">
        <v>7294</v>
      </c>
    </row>
    <row r="5033" spans="1:5" x14ac:dyDescent="0.25">
      <c r="A5033">
        <v>50000308</v>
      </c>
      <c r="B5033" t="s">
        <v>15477</v>
      </c>
      <c r="C5033" t="s">
        <v>15478</v>
      </c>
      <c r="D5033" t="s">
        <v>15478</v>
      </c>
      <c r="E5033" t="s">
        <v>15477</v>
      </c>
    </row>
    <row r="5034" spans="1:5" x14ac:dyDescent="0.25">
      <c r="A5034">
        <v>50000309</v>
      </c>
      <c r="B5034" t="s">
        <v>15479</v>
      </c>
      <c r="C5034" t="s">
        <v>15480</v>
      </c>
      <c r="D5034" t="s">
        <v>15480</v>
      </c>
      <c r="E5034" t="s">
        <v>15479</v>
      </c>
    </row>
    <row r="5035" spans="1:5" x14ac:dyDescent="0.25">
      <c r="A5035">
        <v>50500001</v>
      </c>
      <c r="B5035" t="s">
        <v>7333</v>
      </c>
      <c r="C5035" t="s">
        <v>7333</v>
      </c>
      <c r="D5035" t="s">
        <v>7333</v>
      </c>
      <c r="E5035" t="s">
        <v>7333</v>
      </c>
    </row>
    <row r="5036" spans="1:5" x14ac:dyDescent="0.25">
      <c r="A5036">
        <v>50500002</v>
      </c>
      <c r="B5036" t="s">
        <v>4419</v>
      </c>
      <c r="C5036" t="s">
        <v>7334</v>
      </c>
      <c r="D5036" t="s">
        <v>7334</v>
      </c>
      <c r="E5036" t="s">
        <v>4419</v>
      </c>
    </row>
    <row r="5037" spans="1:5" x14ac:dyDescent="0.25">
      <c r="A5037">
        <v>50500003</v>
      </c>
      <c r="B5037" t="s">
        <v>4421</v>
      </c>
      <c r="C5037" t="s">
        <v>7335</v>
      </c>
      <c r="D5037" t="s">
        <v>7335</v>
      </c>
      <c r="E5037" t="s">
        <v>4421</v>
      </c>
    </row>
    <row r="5038" spans="1:5" x14ac:dyDescent="0.25">
      <c r="A5038">
        <v>50500004</v>
      </c>
      <c r="B5038" t="s">
        <v>4423</v>
      </c>
      <c r="C5038" t="s">
        <v>7335</v>
      </c>
      <c r="D5038" t="s">
        <v>7335</v>
      </c>
      <c r="E5038" t="s">
        <v>4423</v>
      </c>
    </row>
    <row r="5039" spans="1:5" x14ac:dyDescent="0.25">
      <c r="A5039">
        <v>50500005</v>
      </c>
      <c r="B5039" t="s">
        <v>15566</v>
      </c>
      <c r="C5039" t="s">
        <v>4424</v>
      </c>
      <c r="D5039" t="s">
        <v>4424</v>
      </c>
      <c r="E5039" t="s">
        <v>15566</v>
      </c>
    </row>
    <row r="5040" spans="1:5" x14ac:dyDescent="0.25">
      <c r="A5040">
        <v>50500006</v>
      </c>
      <c r="B5040" t="s">
        <v>4434</v>
      </c>
      <c r="C5040" t="s">
        <v>4428</v>
      </c>
      <c r="D5040" t="s">
        <v>4428</v>
      </c>
      <c r="E5040" t="s">
        <v>4434</v>
      </c>
    </row>
    <row r="5041" spans="1:5" x14ac:dyDescent="0.25">
      <c r="A5041">
        <v>50500007</v>
      </c>
      <c r="B5041" t="s">
        <v>4436</v>
      </c>
      <c r="C5041" t="s">
        <v>4435</v>
      </c>
      <c r="D5041" t="s">
        <v>4435</v>
      </c>
      <c r="E5041" t="s">
        <v>4436</v>
      </c>
    </row>
    <row r="5042" spans="1:5" x14ac:dyDescent="0.25">
      <c r="A5042">
        <v>50500008</v>
      </c>
      <c r="B5042" t="s">
        <v>4439</v>
      </c>
      <c r="C5042" t="s">
        <v>7336</v>
      </c>
      <c r="D5042" t="s">
        <v>7336</v>
      </c>
      <c r="E5042" t="s">
        <v>4439</v>
      </c>
    </row>
    <row r="5043" spans="1:5" x14ac:dyDescent="0.25">
      <c r="A5043">
        <v>50500009</v>
      </c>
      <c r="B5043" t="s">
        <v>4441</v>
      </c>
      <c r="C5043" t="s">
        <v>7337</v>
      </c>
      <c r="D5043" t="s">
        <v>7337</v>
      </c>
      <c r="E5043" t="s">
        <v>4441</v>
      </c>
    </row>
    <row r="5044" spans="1:5" x14ac:dyDescent="0.25">
      <c r="A5044">
        <v>50500010</v>
      </c>
      <c r="B5044" t="s">
        <v>4443</v>
      </c>
      <c r="C5044" t="s">
        <v>4442</v>
      </c>
      <c r="D5044" t="s">
        <v>4442</v>
      </c>
      <c r="E5044" t="s">
        <v>4443</v>
      </c>
    </row>
    <row r="5045" spans="1:5" x14ac:dyDescent="0.25">
      <c r="A5045">
        <v>50500011</v>
      </c>
      <c r="B5045" t="s">
        <v>7339</v>
      </c>
      <c r="C5045" t="s">
        <v>7338</v>
      </c>
      <c r="D5045" t="s">
        <v>7338</v>
      </c>
      <c r="E5045" t="s">
        <v>7339</v>
      </c>
    </row>
    <row r="5046" spans="1:5" x14ac:dyDescent="0.25">
      <c r="A5046">
        <v>50500012</v>
      </c>
      <c r="B5046" t="s">
        <v>15488</v>
      </c>
      <c r="C5046" t="s">
        <v>4427</v>
      </c>
      <c r="D5046" t="s">
        <v>4427</v>
      </c>
      <c r="E5046" t="s">
        <v>15488</v>
      </c>
    </row>
    <row r="5047" spans="1:5" x14ac:dyDescent="0.25">
      <c r="A5047">
        <v>50500013</v>
      </c>
      <c r="B5047" t="s">
        <v>4445</v>
      </c>
      <c r="C5047" t="s">
        <v>4444</v>
      </c>
      <c r="D5047" t="s">
        <v>4444</v>
      </c>
      <c r="E5047" t="s">
        <v>4445</v>
      </c>
    </row>
    <row r="5048" spans="1:5" x14ac:dyDescent="0.25">
      <c r="A5048">
        <v>50500014</v>
      </c>
      <c r="B5048" t="s">
        <v>4433</v>
      </c>
      <c r="C5048" t="s">
        <v>7340</v>
      </c>
      <c r="D5048" t="s">
        <v>7340</v>
      </c>
      <c r="E5048" t="s">
        <v>4433</v>
      </c>
    </row>
    <row r="5049" spans="1:5" x14ac:dyDescent="0.25">
      <c r="A5049">
        <v>50500015</v>
      </c>
      <c r="B5049" t="s">
        <v>4431</v>
      </c>
      <c r="C5049" t="s">
        <v>7341</v>
      </c>
      <c r="D5049" t="s">
        <v>7341</v>
      </c>
      <c r="E5049" t="s">
        <v>4431</v>
      </c>
    </row>
    <row r="5050" spans="1:5" x14ac:dyDescent="0.25">
      <c r="A5050">
        <v>50500016</v>
      </c>
      <c r="B5050" t="s">
        <v>4429</v>
      </c>
      <c r="C5050" t="s">
        <v>7342</v>
      </c>
      <c r="D5050" t="s">
        <v>7342</v>
      </c>
      <c r="E5050" t="s">
        <v>4429</v>
      </c>
    </row>
    <row r="5051" spans="1:5" x14ac:dyDescent="0.25">
      <c r="A5051">
        <v>50500017</v>
      </c>
      <c r="B5051" t="s">
        <v>7343</v>
      </c>
      <c r="C5051" t="s">
        <v>4435</v>
      </c>
      <c r="D5051" t="s">
        <v>4435</v>
      </c>
      <c r="E5051" t="s">
        <v>7343</v>
      </c>
    </row>
    <row r="5052" spans="1:5" x14ac:dyDescent="0.25">
      <c r="A5052">
        <v>50500018</v>
      </c>
      <c r="B5052" t="s">
        <v>15567</v>
      </c>
      <c r="C5052" t="s">
        <v>4435</v>
      </c>
      <c r="D5052" t="s">
        <v>4435</v>
      </c>
      <c r="E5052" t="s">
        <v>15567</v>
      </c>
    </row>
    <row r="5053" spans="1:5" x14ac:dyDescent="0.25">
      <c r="A5053">
        <v>50500019</v>
      </c>
      <c r="B5053" t="s">
        <v>15568</v>
      </c>
      <c r="C5053" t="s">
        <v>15569</v>
      </c>
      <c r="D5053" t="s">
        <v>15569</v>
      </c>
      <c r="E5053" t="s">
        <v>15568</v>
      </c>
    </row>
    <row r="5054" spans="1:5" x14ac:dyDescent="0.25">
      <c r="A5054">
        <v>50500020</v>
      </c>
      <c r="B5054" t="s">
        <v>15570</v>
      </c>
      <c r="C5054" t="s">
        <v>15569</v>
      </c>
      <c r="D5054" t="s">
        <v>15569</v>
      </c>
      <c r="E5054" t="s">
        <v>15570</v>
      </c>
    </row>
    <row r="5055" spans="1:5" x14ac:dyDescent="0.25">
      <c r="A5055">
        <v>50500021</v>
      </c>
      <c r="B5055" t="s">
        <v>4446</v>
      </c>
      <c r="C5055" t="s">
        <v>4435</v>
      </c>
      <c r="D5055" t="s">
        <v>4435</v>
      </c>
      <c r="E5055" t="s">
        <v>4446</v>
      </c>
    </row>
    <row r="5056" spans="1:5" x14ac:dyDescent="0.25">
      <c r="A5056">
        <v>50500022</v>
      </c>
      <c r="B5056" t="s">
        <v>4446</v>
      </c>
      <c r="C5056" t="s">
        <v>4435</v>
      </c>
      <c r="D5056" t="s">
        <v>4435</v>
      </c>
      <c r="E5056" t="s">
        <v>4446</v>
      </c>
    </row>
    <row r="5057" spans="1:5" x14ac:dyDescent="0.25">
      <c r="A5057">
        <v>50500023</v>
      </c>
      <c r="B5057" t="s">
        <v>7345</v>
      </c>
      <c r="C5057" t="s">
        <v>7344</v>
      </c>
      <c r="D5057" t="s">
        <v>7344</v>
      </c>
      <c r="E5057" t="s">
        <v>7345</v>
      </c>
    </row>
    <row r="5058" spans="1:5" x14ac:dyDescent="0.25">
      <c r="A5058">
        <v>50500024</v>
      </c>
      <c r="B5058" t="s">
        <v>7347</v>
      </c>
      <c r="C5058" t="s">
        <v>7346</v>
      </c>
      <c r="D5058" t="s">
        <v>7346</v>
      </c>
      <c r="E5058" t="s">
        <v>7347</v>
      </c>
    </row>
    <row r="5059" spans="1:5" x14ac:dyDescent="0.25">
      <c r="A5059">
        <v>50500025</v>
      </c>
      <c r="B5059" t="s">
        <v>7349</v>
      </c>
      <c r="C5059" t="s">
        <v>7348</v>
      </c>
      <c r="D5059" t="s">
        <v>7348</v>
      </c>
      <c r="E5059" t="s">
        <v>7349</v>
      </c>
    </row>
    <row r="5060" spans="1:5" x14ac:dyDescent="0.25">
      <c r="A5060">
        <v>50500026</v>
      </c>
      <c r="B5060" t="s">
        <v>7351</v>
      </c>
      <c r="C5060" t="s">
        <v>7350</v>
      </c>
      <c r="D5060" t="s">
        <v>7350</v>
      </c>
      <c r="E5060" t="s">
        <v>7351</v>
      </c>
    </row>
    <row r="5061" spans="1:5" x14ac:dyDescent="0.25">
      <c r="A5061">
        <v>50500027</v>
      </c>
      <c r="B5061" t="s">
        <v>7343</v>
      </c>
      <c r="C5061" t="s">
        <v>4435</v>
      </c>
      <c r="D5061" t="s">
        <v>4435</v>
      </c>
      <c r="E5061" t="s">
        <v>7343</v>
      </c>
    </row>
    <row r="5062" spans="1:5" x14ac:dyDescent="0.25">
      <c r="A5062">
        <v>50500028</v>
      </c>
      <c r="B5062" t="s">
        <v>4434</v>
      </c>
      <c r="C5062" t="s">
        <v>4428</v>
      </c>
      <c r="D5062" t="s">
        <v>4428</v>
      </c>
      <c r="E5062" t="s">
        <v>4434</v>
      </c>
    </row>
    <row r="5063" spans="1:5" x14ac:dyDescent="0.25">
      <c r="A5063">
        <v>50500029</v>
      </c>
      <c r="B5063" t="s">
        <v>15571</v>
      </c>
      <c r="C5063" t="s">
        <v>15572</v>
      </c>
      <c r="D5063" t="s">
        <v>15572</v>
      </c>
      <c r="E5063" t="s">
        <v>15571</v>
      </c>
    </row>
    <row r="5064" spans="1:5" x14ac:dyDescent="0.25">
      <c r="A5064">
        <v>50900001</v>
      </c>
      <c r="B5064" t="s">
        <v>7353</v>
      </c>
      <c r="C5064" t="s">
        <v>7352</v>
      </c>
      <c r="D5064" t="s">
        <v>7352</v>
      </c>
      <c r="E5064" t="s">
        <v>7353</v>
      </c>
    </row>
    <row r="5065" spans="1:5" x14ac:dyDescent="0.25">
      <c r="A5065">
        <v>50900002</v>
      </c>
      <c r="B5065" t="s">
        <v>15573</v>
      </c>
      <c r="C5065" t="s">
        <v>15574</v>
      </c>
      <c r="D5065" t="s">
        <v>15574</v>
      </c>
      <c r="E5065" t="s">
        <v>15573</v>
      </c>
    </row>
    <row r="5066" spans="1:5" x14ac:dyDescent="0.25">
      <c r="A5066">
        <v>50900003</v>
      </c>
      <c r="B5066" t="s">
        <v>15575</v>
      </c>
      <c r="C5066" t="s">
        <v>15574</v>
      </c>
      <c r="D5066" t="s">
        <v>15574</v>
      </c>
      <c r="E5066" t="s">
        <v>15575</v>
      </c>
    </row>
    <row r="5067" spans="1:5" x14ac:dyDescent="0.25">
      <c r="A5067">
        <v>50900004</v>
      </c>
      <c r="B5067" t="s">
        <v>15491</v>
      </c>
      <c r="C5067" t="s">
        <v>15576</v>
      </c>
      <c r="D5067" t="s">
        <v>15576</v>
      </c>
      <c r="E5067" t="s">
        <v>15491</v>
      </c>
    </row>
    <row r="5068" spans="1:5" x14ac:dyDescent="0.25">
      <c r="A5068">
        <v>51000001</v>
      </c>
      <c r="B5068" t="s">
        <v>7355</v>
      </c>
      <c r="C5068" t="s">
        <v>7354</v>
      </c>
      <c r="D5068" t="s">
        <v>7354</v>
      </c>
      <c r="E5068" t="s">
        <v>7355</v>
      </c>
    </row>
    <row r="5069" spans="1:5" x14ac:dyDescent="0.25">
      <c r="A5069">
        <v>51000002</v>
      </c>
      <c r="B5069" t="s">
        <v>7357</v>
      </c>
      <c r="C5069" t="s">
        <v>7356</v>
      </c>
      <c r="D5069" t="s">
        <v>7356</v>
      </c>
      <c r="E5069" t="s">
        <v>7357</v>
      </c>
    </row>
    <row r="5070" spans="1:5" x14ac:dyDescent="0.25">
      <c r="A5070">
        <v>51000003</v>
      </c>
      <c r="B5070" t="s">
        <v>7359</v>
      </c>
      <c r="C5070" t="s">
        <v>7358</v>
      </c>
      <c r="D5070" t="s">
        <v>7358</v>
      </c>
      <c r="E5070" t="s">
        <v>7359</v>
      </c>
    </row>
    <row r="5071" spans="1:5" x14ac:dyDescent="0.25">
      <c r="A5071">
        <v>51000004</v>
      </c>
      <c r="B5071" t="s">
        <v>4467</v>
      </c>
      <c r="C5071" t="s">
        <v>7358</v>
      </c>
      <c r="D5071" t="s">
        <v>7358</v>
      </c>
      <c r="E5071" t="s">
        <v>4467</v>
      </c>
    </row>
    <row r="5072" spans="1:5" x14ac:dyDescent="0.25">
      <c r="A5072">
        <v>51000005</v>
      </c>
      <c r="B5072" t="s">
        <v>4469</v>
      </c>
      <c r="C5072" t="s">
        <v>7358</v>
      </c>
      <c r="D5072" t="s">
        <v>7358</v>
      </c>
      <c r="E5072" t="s">
        <v>4469</v>
      </c>
    </row>
    <row r="5073" spans="1:5" x14ac:dyDescent="0.25">
      <c r="A5073">
        <v>51000006</v>
      </c>
      <c r="B5073" t="s">
        <v>4471</v>
      </c>
      <c r="C5073" t="s">
        <v>7358</v>
      </c>
      <c r="D5073" t="s">
        <v>7358</v>
      </c>
      <c r="E5073" t="s">
        <v>4471</v>
      </c>
    </row>
    <row r="5074" spans="1:5" x14ac:dyDescent="0.25">
      <c r="A5074">
        <v>51000007</v>
      </c>
      <c r="B5074" t="s">
        <v>4475</v>
      </c>
      <c r="C5074" t="s">
        <v>7360</v>
      </c>
      <c r="D5074" t="s">
        <v>7360</v>
      </c>
      <c r="E5074" t="s">
        <v>4475</v>
      </c>
    </row>
    <row r="5075" spans="1:5" x14ac:dyDescent="0.25">
      <c r="A5075">
        <v>51000008</v>
      </c>
      <c r="B5075" t="s">
        <v>4476</v>
      </c>
      <c r="C5075" t="s">
        <v>7361</v>
      </c>
      <c r="D5075" t="s">
        <v>7361</v>
      </c>
      <c r="E5075" t="s">
        <v>4476</v>
      </c>
    </row>
    <row r="5076" spans="1:5" x14ac:dyDescent="0.25">
      <c r="A5076">
        <v>51000009</v>
      </c>
      <c r="B5076" t="s">
        <v>4169</v>
      </c>
      <c r="C5076" t="s">
        <v>7362</v>
      </c>
      <c r="D5076" t="s">
        <v>7362</v>
      </c>
      <c r="E5076" t="s">
        <v>4169</v>
      </c>
    </row>
    <row r="5077" spans="1:5" x14ac:dyDescent="0.25">
      <c r="A5077">
        <v>51000010</v>
      </c>
      <c r="B5077" t="s">
        <v>7363</v>
      </c>
      <c r="C5077" t="s">
        <v>7361</v>
      </c>
      <c r="D5077" t="s">
        <v>7361</v>
      </c>
      <c r="E5077" t="s">
        <v>7363</v>
      </c>
    </row>
    <row r="5078" spans="1:5" x14ac:dyDescent="0.25">
      <c r="A5078">
        <v>51000011</v>
      </c>
      <c r="B5078" t="s">
        <v>7364</v>
      </c>
      <c r="C5078" t="s">
        <v>7361</v>
      </c>
      <c r="D5078" t="s">
        <v>7361</v>
      </c>
      <c r="E5078" t="s">
        <v>7364</v>
      </c>
    </row>
    <row r="5079" spans="1:5" x14ac:dyDescent="0.25">
      <c r="A5079">
        <v>51000012</v>
      </c>
      <c r="B5079" t="s">
        <v>7365</v>
      </c>
      <c r="C5079" t="s">
        <v>7361</v>
      </c>
      <c r="D5079" t="s">
        <v>7361</v>
      </c>
      <c r="E5079" t="s">
        <v>7365</v>
      </c>
    </row>
    <row r="5080" spans="1:5" x14ac:dyDescent="0.25">
      <c r="A5080">
        <v>51000014</v>
      </c>
      <c r="B5080" t="s">
        <v>7367</v>
      </c>
      <c r="C5080" t="s">
        <v>7366</v>
      </c>
      <c r="D5080" t="s">
        <v>7366</v>
      </c>
      <c r="E5080" t="s">
        <v>7367</v>
      </c>
    </row>
    <row r="5081" spans="1:5" x14ac:dyDescent="0.25">
      <c r="A5081">
        <v>51000015</v>
      </c>
      <c r="B5081" t="s">
        <v>7368</v>
      </c>
      <c r="C5081" t="s">
        <v>7366</v>
      </c>
      <c r="D5081" t="s">
        <v>7366</v>
      </c>
      <c r="E5081" t="s">
        <v>7368</v>
      </c>
    </row>
    <row r="5082" spans="1:5" x14ac:dyDescent="0.25">
      <c r="A5082">
        <v>51000016</v>
      </c>
      <c r="B5082" t="s">
        <v>4477</v>
      </c>
      <c r="C5082" t="s">
        <v>7369</v>
      </c>
      <c r="D5082" t="s">
        <v>7369</v>
      </c>
      <c r="E5082" t="s">
        <v>4477</v>
      </c>
    </row>
    <row r="5083" spans="1:5" x14ac:dyDescent="0.25">
      <c r="A5083">
        <v>51000017</v>
      </c>
      <c r="B5083" t="s">
        <v>7371</v>
      </c>
      <c r="C5083" t="s">
        <v>7370</v>
      </c>
      <c r="D5083" t="s">
        <v>7370</v>
      </c>
      <c r="E5083" t="s">
        <v>7371</v>
      </c>
    </row>
    <row r="5084" spans="1:5" x14ac:dyDescent="0.25">
      <c r="A5084">
        <v>51000018</v>
      </c>
      <c r="B5084" t="s">
        <v>7373</v>
      </c>
      <c r="C5084" t="s">
        <v>7372</v>
      </c>
      <c r="D5084" t="s">
        <v>7372</v>
      </c>
      <c r="E5084" t="s">
        <v>7373</v>
      </c>
    </row>
    <row r="5085" spans="1:5" x14ac:dyDescent="0.25">
      <c r="A5085">
        <v>51000019</v>
      </c>
      <c r="B5085" t="s">
        <v>7375</v>
      </c>
      <c r="C5085" t="s">
        <v>7374</v>
      </c>
      <c r="D5085" t="s">
        <v>7374</v>
      </c>
      <c r="E5085" t="s">
        <v>7375</v>
      </c>
    </row>
    <row r="5086" spans="1:5" x14ac:dyDescent="0.25">
      <c r="A5086">
        <v>51000023</v>
      </c>
      <c r="B5086" t="s">
        <v>7377</v>
      </c>
      <c r="C5086" t="s">
        <v>7376</v>
      </c>
      <c r="D5086" t="s">
        <v>7376</v>
      </c>
      <c r="E5086" t="s">
        <v>7377</v>
      </c>
    </row>
    <row r="5087" spans="1:5" x14ac:dyDescent="0.25">
      <c r="A5087">
        <v>51000024</v>
      </c>
      <c r="B5087" t="s">
        <v>7377</v>
      </c>
      <c r="C5087" t="s">
        <v>7376</v>
      </c>
      <c r="D5087" t="s">
        <v>7376</v>
      </c>
      <c r="E5087" t="s">
        <v>7377</v>
      </c>
    </row>
    <row r="5088" spans="1:5" x14ac:dyDescent="0.25">
      <c r="A5088">
        <v>51000025</v>
      </c>
      <c r="B5088" t="s">
        <v>7379</v>
      </c>
      <c r="C5088" t="s">
        <v>7378</v>
      </c>
      <c r="D5088" t="s">
        <v>7378</v>
      </c>
      <c r="E5088" t="s">
        <v>7379</v>
      </c>
    </row>
    <row r="5089" spans="1:5" x14ac:dyDescent="0.25">
      <c r="A5089">
        <v>51000026</v>
      </c>
      <c r="B5089" t="s">
        <v>4180</v>
      </c>
      <c r="C5089" t="s">
        <v>7361</v>
      </c>
      <c r="D5089" t="s">
        <v>7361</v>
      </c>
      <c r="E5089" t="s">
        <v>4180</v>
      </c>
    </row>
    <row r="5090" spans="1:5" x14ac:dyDescent="0.25">
      <c r="A5090">
        <v>51000027</v>
      </c>
      <c r="B5090" t="s">
        <v>4182</v>
      </c>
      <c r="C5090" t="s">
        <v>7361</v>
      </c>
      <c r="D5090" t="s">
        <v>7361</v>
      </c>
      <c r="E5090" t="s">
        <v>4182</v>
      </c>
    </row>
    <row r="5091" spans="1:5" x14ac:dyDescent="0.25">
      <c r="A5091">
        <v>51000028</v>
      </c>
      <c r="B5091" t="s">
        <v>7381</v>
      </c>
      <c r="C5091" t="s">
        <v>7380</v>
      </c>
      <c r="D5091" t="s">
        <v>7380</v>
      </c>
      <c r="E5091" t="s">
        <v>7381</v>
      </c>
    </row>
    <row r="5092" spans="1:5" x14ac:dyDescent="0.25">
      <c r="A5092">
        <v>51000029</v>
      </c>
      <c r="B5092" t="s">
        <v>7383</v>
      </c>
      <c r="C5092" t="s">
        <v>7382</v>
      </c>
      <c r="D5092" t="s">
        <v>7382</v>
      </c>
      <c r="E5092" t="s">
        <v>7383</v>
      </c>
    </row>
    <row r="5093" spans="1:5" x14ac:dyDescent="0.25">
      <c r="A5093">
        <v>51000030</v>
      </c>
      <c r="B5093" t="s">
        <v>4484</v>
      </c>
      <c r="C5093" t="s">
        <v>4483</v>
      </c>
      <c r="D5093" t="s">
        <v>4483</v>
      </c>
      <c r="E5093" t="s">
        <v>4484</v>
      </c>
    </row>
    <row r="5094" spans="1:5" x14ac:dyDescent="0.25">
      <c r="A5094">
        <v>51000031</v>
      </c>
      <c r="B5094" t="s">
        <v>7385</v>
      </c>
      <c r="C5094" t="s">
        <v>7384</v>
      </c>
      <c r="D5094" t="s">
        <v>7384</v>
      </c>
      <c r="E5094" t="s">
        <v>7385</v>
      </c>
    </row>
    <row r="5095" spans="1:5" x14ac:dyDescent="0.25">
      <c r="A5095">
        <v>51000034</v>
      </c>
      <c r="B5095" t="s">
        <v>7386</v>
      </c>
      <c r="C5095" t="s">
        <v>7386</v>
      </c>
      <c r="D5095" t="s">
        <v>7386</v>
      </c>
      <c r="E5095" t="s">
        <v>7386</v>
      </c>
    </row>
    <row r="5096" spans="1:5" x14ac:dyDescent="0.25">
      <c r="A5096">
        <v>51000035</v>
      </c>
      <c r="B5096" t="s">
        <v>7387</v>
      </c>
      <c r="C5096" t="s">
        <v>7387</v>
      </c>
      <c r="D5096" t="s">
        <v>7387</v>
      </c>
      <c r="E5096" t="s">
        <v>7387</v>
      </c>
    </row>
    <row r="5097" spans="1:5" x14ac:dyDescent="0.25">
      <c r="A5097">
        <v>51000036</v>
      </c>
      <c r="B5097" t="s">
        <v>7389</v>
      </c>
      <c r="C5097" t="s">
        <v>7388</v>
      </c>
      <c r="D5097" t="s">
        <v>7388</v>
      </c>
      <c r="E5097" t="s">
        <v>7389</v>
      </c>
    </row>
    <row r="5098" spans="1:5" x14ac:dyDescent="0.25">
      <c r="A5098">
        <v>51000037</v>
      </c>
      <c r="B5098" t="s">
        <v>4486</v>
      </c>
      <c r="C5098" t="s">
        <v>4485</v>
      </c>
      <c r="D5098" t="s">
        <v>4485</v>
      </c>
      <c r="E5098" t="s">
        <v>4486</v>
      </c>
    </row>
    <row r="5099" spans="1:5" x14ac:dyDescent="0.25">
      <c r="A5099">
        <v>51000038</v>
      </c>
      <c r="B5099" t="s">
        <v>7390</v>
      </c>
      <c r="C5099" t="s">
        <v>4483</v>
      </c>
      <c r="D5099" t="s">
        <v>4483</v>
      </c>
      <c r="E5099" t="s">
        <v>7390</v>
      </c>
    </row>
    <row r="5100" spans="1:5" x14ac:dyDescent="0.25">
      <c r="A5100">
        <v>51000039</v>
      </c>
      <c r="B5100" t="s">
        <v>4488</v>
      </c>
      <c r="C5100" t="s">
        <v>7361</v>
      </c>
      <c r="D5100" t="s">
        <v>7361</v>
      </c>
      <c r="E5100" t="s">
        <v>4488</v>
      </c>
    </row>
    <row r="5101" spans="1:5" x14ac:dyDescent="0.25">
      <c r="A5101">
        <v>51000040</v>
      </c>
      <c r="B5101" t="s">
        <v>4489</v>
      </c>
      <c r="C5101" t="s">
        <v>7361</v>
      </c>
      <c r="D5101" t="s">
        <v>7361</v>
      </c>
      <c r="E5101" t="s">
        <v>4489</v>
      </c>
    </row>
    <row r="5102" spans="1:5" x14ac:dyDescent="0.25">
      <c r="A5102">
        <v>52000003</v>
      </c>
      <c r="B5102" t="s">
        <v>7392</v>
      </c>
      <c r="C5102" t="s">
        <v>7391</v>
      </c>
      <c r="D5102" t="s">
        <v>7391</v>
      </c>
      <c r="E5102" t="s">
        <v>7392</v>
      </c>
    </row>
    <row r="5103" spans="1:5" x14ac:dyDescent="0.25">
      <c r="A5103">
        <v>52000004</v>
      </c>
      <c r="B5103" t="s">
        <v>7393</v>
      </c>
      <c r="C5103" t="s">
        <v>7391</v>
      </c>
      <c r="D5103" t="s">
        <v>7391</v>
      </c>
      <c r="E5103" t="s">
        <v>7393</v>
      </c>
    </row>
    <row r="5104" spans="1:5" x14ac:dyDescent="0.25">
      <c r="A5104">
        <v>52000005</v>
      </c>
      <c r="B5104" t="s">
        <v>7394</v>
      </c>
      <c r="C5104" t="s">
        <v>7391</v>
      </c>
      <c r="D5104" t="s">
        <v>7391</v>
      </c>
      <c r="E5104" t="s">
        <v>7394</v>
      </c>
    </row>
    <row r="5105" spans="1:5" x14ac:dyDescent="0.25">
      <c r="A5105">
        <v>52000006</v>
      </c>
      <c r="B5105" t="s">
        <v>7394</v>
      </c>
      <c r="C5105" t="s">
        <v>7391</v>
      </c>
      <c r="D5105" t="s">
        <v>7391</v>
      </c>
      <c r="E5105" t="s">
        <v>7394</v>
      </c>
    </row>
    <row r="5106" spans="1:5" x14ac:dyDescent="0.25">
      <c r="A5106">
        <v>52000008</v>
      </c>
      <c r="B5106" t="s">
        <v>7395</v>
      </c>
      <c r="C5106" t="s">
        <v>7391</v>
      </c>
      <c r="D5106" t="s">
        <v>7391</v>
      </c>
      <c r="E5106" t="s">
        <v>7395</v>
      </c>
    </row>
    <row r="5107" spans="1:5" x14ac:dyDescent="0.25">
      <c r="A5107">
        <v>52000009</v>
      </c>
      <c r="B5107" t="s">
        <v>7394</v>
      </c>
      <c r="C5107" t="s">
        <v>7391</v>
      </c>
      <c r="D5107" t="s">
        <v>7391</v>
      </c>
      <c r="E5107" t="s">
        <v>7394</v>
      </c>
    </row>
    <row r="5108" spans="1:5" x14ac:dyDescent="0.25">
      <c r="A5108">
        <v>52000021</v>
      </c>
      <c r="B5108" t="s">
        <v>7397</v>
      </c>
      <c r="C5108" t="s">
        <v>7396</v>
      </c>
      <c r="D5108" t="s">
        <v>7396</v>
      </c>
      <c r="E5108" t="s">
        <v>7397</v>
      </c>
    </row>
    <row r="5109" spans="1:5" x14ac:dyDescent="0.25">
      <c r="A5109">
        <v>52000022</v>
      </c>
      <c r="B5109" t="s">
        <v>7397</v>
      </c>
      <c r="C5109" t="s">
        <v>7398</v>
      </c>
      <c r="D5109" t="s">
        <v>7398</v>
      </c>
      <c r="E5109" t="s">
        <v>7397</v>
      </c>
    </row>
    <row r="5110" spans="1:5" x14ac:dyDescent="0.25">
      <c r="A5110">
        <v>52000023</v>
      </c>
      <c r="B5110" t="s">
        <v>7397</v>
      </c>
      <c r="C5110" t="s">
        <v>7398</v>
      </c>
      <c r="D5110" t="s">
        <v>7398</v>
      </c>
      <c r="E5110" t="s">
        <v>7397</v>
      </c>
    </row>
    <row r="5111" spans="1:5" x14ac:dyDescent="0.25">
      <c r="A5111">
        <v>52000024</v>
      </c>
      <c r="B5111" t="s">
        <v>7397</v>
      </c>
      <c r="C5111" t="s">
        <v>7396</v>
      </c>
      <c r="D5111" t="s">
        <v>7396</v>
      </c>
      <c r="E5111" t="s">
        <v>7397</v>
      </c>
    </row>
    <row r="5112" spans="1:5" x14ac:dyDescent="0.25">
      <c r="A5112">
        <v>52000025</v>
      </c>
      <c r="B5112" t="s">
        <v>7397</v>
      </c>
      <c r="C5112" t="s">
        <v>7396</v>
      </c>
      <c r="D5112" t="s">
        <v>7396</v>
      </c>
      <c r="E5112" t="s">
        <v>7397</v>
      </c>
    </row>
    <row r="5113" spans="1:5" x14ac:dyDescent="0.25">
      <c r="A5113">
        <v>52000028</v>
      </c>
      <c r="B5113" t="s">
        <v>4521</v>
      </c>
      <c r="C5113" t="s">
        <v>7399</v>
      </c>
      <c r="D5113" t="s">
        <v>7399</v>
      </c>
      <c r="E5113" t="s">
        <v>4521</v>
      </c>
    </row>
    <row r="5114" spans="1:5" x14ac:dyDescent="0.25">
      <c r="A5114">
        <v>52000029</v>
      </c>
      <c r="B5114" t="s">
        <v>4522</v>
      </c>
      <c r="C5114" t="s">
        <v>7399</v>
      </c>
      <c r="D5114" t="s">
        <v>7399</v>
      </c>
      <c r="E5114" t="s">
        <v>4522</v>
      </c>
    </row>
    <row r="5115" spans="1:5" x14ac:dyDescent="0.25">
      <c r="A5115">
        <v>52000030</v>
      </c>
      <c r="B5115" t="s">
        <v>4523</v>
      </c>
      <c r="C5115" t="s">
        <v>7399</v>
      </c>
      <c r="D5115" t="s">
        <v>7399</v>
      </c>
      <c r="E5115" t="s">
        <v>4523</v>
      </c>
    </row>
    <row r="5116" spans="1:5" x14ac:dyDescent="0.25">
      <c r="A5116">
        <v>52000031</v>
      </c>
      <c r="B5116" t="s">
        <v>7401</v>
      </c>
      <c r="C5116" t="s">
        <v>7400</v>
      </c>
      <c r="D5116" t="s">
        <v>7400</v>
      </c>
      <c r="E5116" t="s">
        <v>7401</v>
      </c>
    </row>
    <row r="5117" spans="1:5" x14ac:dyDescent="0.25">
      <c r="A5117">
        <v>52000032</v>
      </c>
      <c r="B5117" t="s">
        <v>7403</v>
      </c>
      <c r="C5117" t="s">
        <v>7402</v>
      </c>
      <c r="D5117" t="s">
        <v>7402</v>
      </c>
      <c r="E5117" t="s">
        <v>7403</v>
      </c>
    </row>
    <row r="5118" spans="1:5" x14ac:dyDescent="0.25">
      <c r="A5118">
        <v>52000033</v>
      </c>
      <c r="B5118" t="s">
        <v>7405</v>
      </c>
      <c r="C5118" t="s">
        <v>7404</v>
      </c>
      <c r="D5118" t="s">
        <v>7404</v>
      </c>
      <c r="E5118" t="s">
        <v>7405</v>
      </c>
    </row>
    <row r="5119" spans="1:5" x14ac:dyDescent="0.25">
      <c r="A5119">
        <v>52000034</v>
      </c>
      <c r="B5119" t="s">
        <v>7407</v>
      </c>
      <c r="C5119" t="s">
        <v>7406</v>
      </c>
      <c r="D5119" t="s">
        <v>7406</v>
      </c>
      <c r="E5119" t="s">
        <v>7407</v>
      </c>
    </row>
    <row r="5120" spans="1:5" x14ac:dyDescent="0.25">
      <c r="A5120">
        <v>52000035</v>
      </c>
      <c r="B5120" t="s">
        <v>4524</v>
      </c>
      <c r="C5120" t="s">
        <v>7399</v>
      </c>
      <c r="D5120" t="s">
        <v>7399</v>
      </c>
      <c r="E5120" t="s">
        <v>4524</v>
      </c>
    </row>
    <row r="5121" spans="1:5" x14ac:dyDescent="0.25">
      <c r="A5121">
        <v>52000036</v>
      </c>
      <c r="B5121" t="s">
        <v>7408</v>
      </c>
      <c r="C5121" t="s">
        <v>7396</v>
      </c>
      <c r="D5121" t="s">
        <v>7396</v>
      </c>
      <c r="E5121" t="s">
        <v>7408</v>
      </c>
    </row>
    <row r="5122" spans="1:5" x14ac:dyDescent="0.25">
      <c r="A5122">
        <v>52000037</v>
      </c>
      <c r="B5122" t="s">
        <v>7408</v>
      </c>
      <c r="C5122" t="s">
        <v>7396</v>
      </c>
      <c r="D5122" t="s">
        <v>7396</v>
      </c>
      <c r="E5122" t="s">
        <v>7408</v>
      </c>
    </row>
    <row r="5123" spans="1:5" x14ac:dyDescent="0.25">
      <c r="A5123">
        <v>52000038</v>
      </c>
      <c r="B5123" t="s">
        <v>7410</v>
      </c>
      <c r="C5123" t="s">
        <v>7409</v>
      </c>
      <c r="D5123" t="s">
        <v>7409</v>
      </c>
      <c r="E5123" t="s">
        <v>7410</v>
      </c>
    </row>
    <row r="5124" spans="1:5" x14ac:dyDescent="0.25">
      <c r="A5124">
        <v>52000039</v>
      </c>
      <c r="B5124" t="s">
        <v>7408</v>
      </c>
      <c r="C5124" t="s">
        <v>7396</v>
      </c>
      <c r="D5124" t="s">
        <v>7396</v>
      </c>
      <c r="E5124" t="s">
        <v>7408</v>
      </c>
    </row>
    <row r="5125" spans="1:5" x14ac:dyDescent="0.25">
      <c r="A5125">
        <v>52000040</v>
      </c>
      <c r="B5125" t="s">
        <v>7410</v>
      </c>
      <c r="C5125" t="s">
        <v>7396</v>
      </c>
      <c r="D5125" t="s">
        <v>7396</v>
      </c>
      <c r="E5125" t="s">
        <v>7410</v>
      </c>
    </row>
    <row r="5126" spans="1:5" x14ac:dyDescent="0.25">
      <c r="A5126">
        <v>52000041</v>
      </c>
      <c r="B5126" t="s">
        <v>7411</v>
      </c>
      <c r="C5126" t="s">
        <v>7398</v>
      </c>
      <c r="D5126" t="s">
        <v>7398</v>
      </c>
      <c r="E5126" t="s">
        <v>7411</v>
      </c>
    </row>
    <row r="5127" spans="1:5" x14ac:dyDescent="0.25">
      <c r="A5127">
        <v>52000042</v>
      </c>
      <c r="B5127" t="s">
        <v>4519</v>
      </c>
      <c r="C5127" t="s">
        <v>4519</v>
      </c>
      <c r="D5127" t="s">
        <v>4519</v>
      </c>
      <c r="E5127" t="s">
        <v>4519</v>
      </c>
    </row>
    <row r="5128" spans="1:5" x14ac:dyDescent="0.25">
      <c r="A5128">
        <v>52000043</v>
      </c>
      <c r="B5128" t="s">
        <v>4520</v>
      </c>
      <c r="C5128" t="s">
        <v>4520</v>
      </c>
      <c r="D5128" t="s">
        <v>4520</v>
      </c>
      <c r="E5128" t="s">
        <v>4520</v>
      </c>
    </row>
    <row r="5129" spans="1:5" x14ac:dyDescent="0.25">
      <c r="A5129">
        <v>52000044</v>
      </c>
      <c r="B5129" t="s">
        <v>7397</v>
      </c>
      <c r="C5129" t="s">
        <v>7396</v>
      </c>
      <c r="D5129" t="s">
        <v>7396</v>
      </c>
      <c r="E5129" t="s">
        <v>7397</v>
      </c>
    </row>
    <row r="5130" spans="1:5" x14ac:dyDescent="0.25">
      <c r="A5130">
        <v>52000045</v>
      </c>
      <c r="B5130" t="s">
        <v>7413</v>
      </c>
      <c r="C5130" t="s">
        <v>7412</v>
      </c>
      <c r="D5130" t="s">
        <v>7412</v>
      </c>
      <c r="E5130" t="s">
        <v>7413</v>
      </c>
    </row>
    <row r="5131" spans="1:5" x14ac:dyDescent="0.25">
      <c r="A5131">
        <v>52000046</v>
      </c>
      <c r="B5131" t="s">
        <v>7415</v>
      </c>
      <c r="C5131" t="s">
        <v>7414</v>
      </c>
      <c r="D5131" t="s">
        <v>7414</v>
      </c>
      <c r="E5131" t="s">
        <v>7415</v>
      </c>
    </row>
    <row r="5132" spans="1:5" x14ac:dyDescent="0.25">
      <c r="A5132">
        <v>54000005</v>
      </c>
      <c r="B5132" t="s">
        <v>4547</v>
      </c>
      <c r="C5132" t="s">
        <v>7416</v>
      </c>
      <c r="D5132" t="s">
        <v>7416</v>
      </c>
      <c r="E5132" t="s">
        <v>4547</v>
      </c>
    </row>
    <row r="5133" spans="1:5" x14ac:dyDescent="0.25">
      <c r="A5133">
        <v>54000006</v>
      </c>
      <c r="B5133" t="s">
        <v>4548</v>
      </c>
      <c r="C5133" t="s">
        <v>7416</v>
      </c>
      <c r="D5133" t="s">
        <v>7416</v>
      </c>
      <c r="E5133" t="s">
        <v>4548</v>
      </c>
    </row>
    <row r="5134" spans="1:5" x14ac:dyDescent="0.25">
      <c r="A5134">
        <v>54000007</v>
      </c>
      <c r="B5134" t="s">
        <v>4549</v>
      </c>
      <c r="C5134" t="s">
        <v>7416</v>
      </c>
      <c r="D5134" t="s">
        <v>7416</v>
      </c>
      <c r="E5134" t="s">
        <v>4549</v>
      </c>
    </row>
    <row r="5135" spans="1:5" x14ac:dyDescent="0.25">
      <c r="A5135">
        <v>54000008</v>
      </c>
      <c r="B5135" t="s">
        <v>4550</v>
      </c>
      <c r="C5135" t="s">
        <v>7416</v>
      </c>
      <c r="D5135" t="s">
        <v>7416</v>
      </c>
      <c r="E5135" t="s">
        <v>4550</v>
      </c>
    </row>
    <row r="5136" spans="1:5" x14ac:dyDescent="0.25">
      <c r="A5136">
        <v>54000009</v>
      </c>
      <c r="B5136" t="s">
        <v>4551</v>
      </c>
      <c r="C5136" t="s">
        <v>7416</v>
      </c>
      <c r="D5136" t="s">
        <v>7416</v>
      </c>
      <c r="E5136" t="s">
        <v>4551</v>
      </c>
    </row>
    <row r="5137" spans="1:5" x14ac:dyDescent="0.25">
      <c r="A5137">
        <v>54000011</v>
      </c>
      <c r="B5137" t="s">
        <v>4562</v>
      </c>
      <c r="C5137" t="s">
        <v>7417</v>
      </c>
      <c r="D5137" t="s">
        <v>7417</v>
      </c>
      <c r="E5137" t="s">
        <v>4562</v>
      </c>
    </row>
    <row r="5138" spans="1:5" x14ac:dyDescent="0.25">
      <c r="A5138">
        <v>54000012</v>
      </c>
      <c r="B5138" t="s">
        <v>4558</v>
      </c>
      <c r="C5138" t="s">
        <v>7417</v>
      </c>
      <c r="D5138" t="s">
        <v>7417</v>
      </c>
      <c r="E5138" t="s">
        <v>4558</v>
      </c>
    </row>
    <row r="5139" spans="1:5" x14ac:dyDescent="0.25">
      <c r="A5139">
        <v>54000013</v>
      </c>
      <c r="B5139" t="s">
        <v>4563</v>
      </c>
      <c r="C5139" t="s">
        <v>7417</v>
      </c>
      <c r="D5139" t="s">
        <v>7417</v>
      </c>
      <c r="E5139" t="s">
        <v>4563</v>
      </c>
    </row>
    <row r="5140" spans="1:5" x14ac:dyDescent="0.25">
      <c r="A5140">
        <v>54000014</v>
      </c>
      <c r="B5140" t="s">
        <v>4564</v>
      </c>
      <c r="C5140" t="s">
        <v>7417</v>
      </c>
      <c r="D5140" t="s">
        <v>7417</v>
      </c>
      <c r="E5140" t="s">
        <v>4564</v>
      </c>
    </row>
    <row r="5141" spans="1:5" x14ac:dyDescent="0.25">
      <c r="A5141">
        <v>54000015</v>
      </c>
      <c r="B5141" t="s">
        <v>4565</v>
      </c>
      <c r="C5141" t="s">
        <v>7417</v>
      </c>
      <c r="D5141" t="s">
        <v>7417</v>
      </c>
      <c r="E5141" t="s">
        <v>4565</v>
      </c>
    </row>
    <row r="5142" spans="1:5" x14ac:dyDescent="0.25">
      <c r="A5142">
        <v>54000016</v>
      </c>
      <c r="B5142" t="s">
        <v>4566</v>
      </c>
      <c r="C5142" t="s">
        <v>7417</v>
      </c>
      <c r="D5142" t="s">
        <v>7417</v>
      </c>
      <c r="E5142" t="s">
        <v>4566</v>
      </c>
    </row>
    <row r="5143" spans="1:5" x14ac:dyDescent="0.25">
      <c r="A5143">
        <v>54000017</v>
      </c>
      <c r="B5143" t="s">
        <v>4583</v>
      </c>
      <c r="C5143" t="s">
        <v>7417</v>
      </c>
      <c r="D5143" t="s">
        <v>7417</v>
      </c>
      <c r="E5143" t="s">
        <v>4583</v>
      </c>
    </row>
    <row r="5144" spans="1:5" x14ac:dyDescent="0.25">
      <c r="A5144">
        <v>54000018</v>
      </c>
      <c r="B5144" t="s">
        <v>4582</v>
      </c>
      <c r="C5144" t="s">
        <v>7417</v>
      </c>
      <c r="D5144" t="s">
        <v>7417</v>
      </c>
      <c r="E5144" t="s">
        <v>4582</v>
      </c>
    </row>
    <row r="5145" spans="1:5" x14ac:dyDescent="0.25">
      <c r="A5145">
        <v>54000019</v>
      </c>
      <c r="B5145" t="s">
        <v>4581</v>
      </c>
      <c r="C5145" t="s">
        <v>7417</v>
      </c>
      <c r="D5145" t="s">
        <v>7417</v>
      </c>
      <c r="E5145" t="s">
        <v>4581</v>
      </c>
    </row>
    <row r="5146" spans="1:5" x14ac:dyDescent="0.25">
      <c r="A5146">
        <v>54000020</v>
      </c>
      <c r="B5146" t="s">
        <v>4567</v>
      </c>
      <c r="C5146" t="s">
        <v>7417</v>
      </c>
      <c r="D5146" t="s">
        <v>7417</v>
      </c>
      <c r="E5146" t="s">
        <v>4567</v>
      </c>
    </row>
    <row r="5147" spans="1:5" x14ac:dyDescent="0.25">
      <c r="A5147">
        <v>54000021</v>
      </c>
      <c r="B5147" t="s">
        <v>4568</v>
      </c>
      <c r="C5147" t="s">
        <v>7417</v>
      </c>
      <c r="D5147" t="s">
        <v>7417</v>
      </c>
      <c r="E5147" t="s">
        <v>4568</v>
      </c>
    </row>
    <row r="5148" spans="1:5" x14ac:dyDescent="0.25">
      <c r="A5148">
        <v>54000022</v>
      </c>
      <c r="B5148" t="s">
        <v>7418</v>
      </c>
      <c r="C5148" t="s">
        <v>7417</v>
      </c>
      <c r="D5148" t="s">
        <v>7417</v>
      </c>
      <c r="E5148" t="s">
        <v>7418</v>
      </c>
    </row>
    <row r="5149" spans="1:5" x14ac:dyDescent="0.25">
      <c r="A5149">
        <v>54000023</v>
      </c>
      <c r="B5149" t="s">
        <v>4569</v>
      </c>
      <c r="C5149" t="s">
        <v>7417</v>
      </c>
      <c r="D5149" t="s">
        <v>7417</v>
      </c>
      <c r="E5149" t="s">
        <v>4569</v>
      </c>
    </row>
    <row r="5150" spans="1:5" x14ac:dyDescent="0.25">
      <c r="A5150">
        <v>54000024</v>
      </c>
      <c r="B5150" t="s">
        <v>7419</v>
      </c>
      <c r="C5150" t="s">
        <v>7417</v>
      </c>
      <c r="D5150" t="s">
        <v>7417</v>
      </c>
      <c r="E5150" t="s">
        <v>7419</v>
      </c>
    </row>
    <row r="5151" spans="1:5" x14ac:dyDescent="0.25">
      <c r="A5151">
        <v>54000026</v>
      </c>
      <c r="B5151" t="s">
        <v>4570</v>
      </c>
      <c r="C5151" t="s">
        <v>7417</v>
      </c>
      <c r="D5151" t="s">
        <v>7417</v>
      </c>
      <c r="E5151" t="s">
        <v>4570</v>
      </c>
    </row>
    <row r="5152" spans="1:5" x14ac:dyDescent="0.25">
      <c r="A5152">
        <v>54000027</v>
      </c>
      <c r="B5152" t="s">
        <v>7420</v>
      </c>
      <c r="C5152" t="s">
        <v>7417</v>
      </c>
      <c r="D5152" t="s">
        <v>7417</v>
      </c>
      <c r="E5152" t="s">
        <v>7420</v>
      </c>
    </row>
    <row r="5153" spans="1:5" x14ac:dyDescent="0.25">
      <c r="A5153">
        <v>54000028</v>
      </c>
      <c r="B5153" t="s">
        <v>7421</v>
      </c>
      <c r="C5153" t="s">
        <v>7417</v>
      </c>
      <c r="D5153" t="s">
        <v>7417</v>
      </c>
      <c r="E5153" t="s">
        <v>7421</v>
      </c>
    </row>
    <row r="5154" spans="1:5" x14ac:dyDescent="0.25">
      <c r="A5154">
        <v>54000029</v>
      </c>
      <c r="B5154" t="s">
        <v>4578</v>
      </c>
      <c r="C5154" t="s">
        <v>7417</v>
      </c>
      <c r="D5154" t="s">
        <v>7417</v>
      </c>
      <c r="E5154" t="s">
        <v>4578</v>
      </c>
    </row>
    <row r="5155" spans="1:5" x14ac:dyDescent="0.25">
      <c r="A5155">
        <v>54000031</v>
      </c>
      <c r="B5155" t="s">
        <v>4571</v>
      </c>
      <c r="C5155" t="s">
        <v>7422</v>
      </c>
      <c r="D5155" t="s">
        <v>7422</v>
      </c>
      <c r="E5155" t="s">
        <v>4571</v>
      </c>
    </row>
    <row r="5156" spans="1:5" x14ac:dyDescent="0.25">
      <c r="A5156">
        <v>54000032</v>
      </c>
      <c r="B5156" t="s">
        <v>7424</v>
      </c>
      <c r="C5156" t="s">
        <v>7423</v>
      </c>
      <c r="D5156" t="s">
        <v>7423</v>
      </c>
      <c r="E5156" t="s">
        <v>7424</v>
      </c>
    </row>
    <row r="5157" spans="1:5" x14ac:dyDescent="0.25">
      <c r="A5157">
        <v>54000033</v>
      </c>
      <c r="B5157" t="s">
        <v>4573</v>
      </c>
      <c r="C5157" t="s">
        <v>4572</v>
      </c>
      <c r="D5157" t="s">
        <v>4572</v>
      </c>
      <c r="E5157" t="s">
        <v>4573</v>
      </c>
    </row>
    <row r="5158" spans="1:5" x14ac:dyDescent="0.25">
      <c r="A5158">
        <v>54000036</v>
      </c>
      <c r="B5158" t="s">
        <v>4579</v>
      </c>
      <c r="C5158" t="s">
        <v>7425</v>
      </c>
      <c r="D5158" t="s">
        <v>7425</v>
      </c>
      <c r="E5158" t="s">
        <v>4579</v>
      </c>
    </row>
    <row r="5159" spans="1:5" x14ac:dyDescent="0.25">
      <c r="A5159">
        <v>54000037</v>
      </c>
      <c r="B5159" t="s">
        <v>7427</v>
      </c>
      <c r="C5159" t="s">
        <v>7426</v>
      </c>
      <c r="D5159" t="s">
        <v>7426</v>
      </c>
      <c r="E5159" t="s">
        <v>7427</v>
      </c>
    </row>
    <row r="5160" spans="1:5" x14ac:dyDescent="0.25">
      <c r="A5160">
        <v>54000039</v>
      </c>
      <c r="B5160" t="s">
        <v>4561</v>
      </c>
      <c r="C5160" t="s">
        <v>7428</v>
      </c>
      <c r="D5160" t="s">
        <v>7428</v>
      </c>
      <c r="E5160" t="s">
        <v>4561</v>
      </c>
    </row>
    <row r="5161" spans="1:5" x14ac:dyDescent="0.25">
      <c r="A5161">
        <v>54000040</v>
      </c>
      <c r="B5161" t="s">
        <v>4575</v>
      </c>
      <c r="C5161" t="s">
        <v>7429</v>
      </c>
      <c r="D5161" t="s">
        <v>7429</v>
      </c>
      <c r="E5161" t="s">
        <v>4575</v>
      </c>
    </row>
    <row r="5162" spans="1:5" x14ac:dyDescent="0.25">
      <c r="A5162">
        <v>54000041</v>
      </c>
      <c r="B5162" t="s">
        <v>4576</v>
      </c>
      <c r="C5162" t="s">
        <v>7430</v>
      </c>
      <c r="D5162" t="s">
        <v>7430</v>
      </c>
      <c r="E5162" t="s">
        <v>4576</v>
      </c>
    </row>
    <row r="5163" spans="1:5" x14ac:dyDescent="0.25">
      <c r="A5163">
        <v>54000044</v>
      </c>
      <c r="B5163" t="s">
        <v>7432</v>
      </c>
      <c r="C5163" t="s">
        <v>7431</v>
      </c>
      <c r="D5163" t="s">
        <v>7431</v>
      </c>
      <c r="E5163" t="s">
        <v>7432</v>
      </c>
    </row>
    <row r="5164" spans="1:5" x14ac:dyDescent="0.25">
      <c r="A5164">
        <v>54000045</v>
      </c>
      <c r="B5164" t="s">
        <v>7433</v>
      </c>
      <c r="C5164" t="s">
        <v>7431</v>
      </c>
      <c r="D5164" t="s">
        <v>7431</v>
      </c>
      <c r="E5164" t="s">
        <v>7433</v>
      </c>
    </row>
    <row r="5165" spans="1:5" x14ac:dyDescent="0.25">
      <c r="A5165">
        <v>54000046</v>
      </c>
      <c r="B5165" t="s">
        <v>7434</v>
      </c>
      <c r="C5165" t="s">
        <v>7431</v>
      </c>
      <c r="D5165" t="s">
        <v>7431</v>
      </c>
      <c r="E5165" t="s">
        <v>7434</v>
      </c>
    </row>
    <row r="5166" spans="1:5" x14ac:dyDescent="0.25">
      <c r="A5166">
        <v>54000048</v>
      </c>
      <c r="B5166" t="s">
        <v>7435</v>
      </c>
      <c r="C5166" t="s">
        <v>7431</v>
      </c>
      <c r="D5166" t="s">
        <v>7431</v>
      </c>
      <c r="E5166" t="s">
        <v>7435</v>
      </c>
    </row>
    <row r="5167" spans="1:5" x14ac:dyDescent="0.25">
      <c r="A5167">
        <v>54000049</v>
      </c>
      <c r="B5167" t="s">
        <v>7436</v>
      </c>
      <c r="C5167" t="s">
        <v>7431</v>
      </c>
      <c r="D5167" t="s">
        <v>7431</v>
      </c>
      <c r="E5167" t="s">
        <v>7436</v>
      </c>
    </row>
    <row r="5168" spans="1:5" x14ac:dyDescent="0.25">
      <c r="A5168">
        <v>54000050</v>
      </c>
      <c r="B5168" t="s">
        <v>7437</v>
      </c>
      <c r="C5168" t="s">
        <v>7431</v>
      </c>
      <c r="D5168" t="s">
        <v>7431</v>
      </c>
      <c r="E5168" t="s">
        <v>7437</v>
      </c>
    </row>
    <row r="5169" spans="1:5" x14ac:dyDescent="0.25">
      <c r="A5169">
        <v>54000051</v>
      </c>
      <c r="B5169" t="s">
        <v>7438</v>
      </c>
      <c r="C5169" t="s">
        <v>7431</v>
      </c>
      <c r="D5169" t="s">
        <v>7431</v>
      </c>
      <c r="E5169" t="s">
        <v>7438</v>
      </c>
    </row>
    <row r="5170" spans="1:5" x14ac:dyDescent="0.25">
      <c r="A5170">
        <v>54000052</v>
      </c>
      <c r="B5170" t="s">
        <v>7439</v>
      </c>
      <c r="C5170" t="s">
        <v>7431</v>
      </c>
      <c r="D5170" t="s">
        <v>7431</v>
      </c>
      <c r="E5170" t="s">
        <v>7439</v>
      </c>
    </row>
    <row r="5171" spans="1:5" x14ac:dyDescent="0.25">
      <c r="A5171">
        <v>54000053</v>
      </c>
      <c r="B5171" t="s">
        <v>7440</v>
      </c>
      <c r="C5171" t="s">
        <v>7431</v>
      </c>
      <c r="D5171" t="s">
        <v>7431</v>
      </c>
      <c r="E5171" t="s">
        <v>7440</v>
      </c>
    </row>
    <row r="5172" spans="1:5" x14ac:dyDescent="0.25">
      <c r="A5172">
        <v>54000054</v>
      </c>
      <c r="B5172" t="s">
        <v>7441</v>
      </c>
      <c r="C5172" t="s">
        <v>7431</v>
      </c>
      <c r="D5172" t="s">
        <v>7431</v>
      </c>
      <c r="E5172" t="s">
        <v>7441</v>
      </c>
    </row>
    <row r="5173" spans="1:5" x14ac:dyDescent="0.25">
      <c r="A5173">
        <v>54000055</v>
      </c>
      <c r="B5173" t="s">
        <v>7432</v>
      </c>
      <c r="C5173" t="s">
        <v>7431</v>
      </c>
      <c r="D5173" t="s">
        <v>7431</v>
      </c>
      <c r="E5173" t="s">
        <v>7432</v>
      </c>
    </row>
    <row r="5174" spans="1:5" x14ac:dyDescent="0.25">
      <c r="A5174">
        <v>54000056</v>
      </c>
      <c r="B5174" t="s">
        <v>7443</v>
      </c>
      <c r="C5174" t="s">
        <v>7442</v>
      </c>
      <c r="D5174" t="s">
        <v>7442</v>
      </c>
      <c r="E5174" t="s">
        <v>7443</v>
      </c>
    </row>
    <row r="5175" spans="1:5" x14ac:dyDescent="0.25">
      <c r="A5175">
        <v>54000059</v>
      </c>
      <c r="B5175" t="s">
        <v>7445</v>
      </c>
      <c r="C5175" t="s">
        <v>7444</v>
      </c>
      <c r="D5175" t="s">
        <v>7444</v>
      </c>
      <c r="E5175" t="s">
        <v>7445</v>
      </c>
    </row>
    <row r="5176" spans="1:5" x14ac:dyDescent="0.25">
      <c r="A5176">
        <v>54000060</v>
      </c>
      <c r="B5176" t="s">
        <v>7447</v>
      </c>
      <c r="C5176" t="s">
        <v>7446</v>
      </c>
      <c r="D5176" t="s">
        <v>7446</v>
      </c>
      <c r="E5176" t="s">
        <v>7447</v>
      </c>
    </row>
    <row r="5177" spans="1:5" x14ac:dyDescent="0.25">
      <c r="A5177">
        <v>54000061</v>
      </c>
      <c r="B5177" t="s">
        <v>7449</v>
      </c>
      <c r="C5177" t="s">
        <v>7448</v>
      </c>
      <c r="D5177" t="s">
        <v>7448</v>
      </c>
      <c r="E5177" t="s">
        <v>7449</v>
      </c>
    </row>
    <row r="5178" spans="1:5" x14ac:dyDescent="0.25">
      <c r="A5178">
        <v>54000062</v>
      </c>
      <c r="B5178" t="s">
        <v>7432</v>
      </c>
      <c r="C5178" t="s">
        <v>7450</v>
      </c>
      <c r="D5178" t="s">
        <v>7450</v>
      </c>
      <c r="E5178" t="s">
        <v>7432</v>
      </c>
    </row>
    <row r="5179" spans="1:5" x14ac:dyDescent="0.25">
      <c r="A5179">
        <v>54000063</v>
      </c>
      <c r="B5179" t="s">
        <v>7451</v>
      </c>
      <c r="C5179" t="s">
        <v>7431</v>
      </c>
      <c r="D5179" t="s">
        <v>7431</v>
      </c>
      <c r="E5179" t="s">
        <v>7451</v>
      </c>
    </row>
    <row r="5180" spans="1:5" x14ac:dyDescent="0.25">
      <c r="A5180">
        <v>54000064</v>
      </c>
      <c r="B5180" t="s">
        <v>7434</v>
      </c>
      <c r="C5180" t="s">
        <v>7431</v>
      </c>
      <c r="D5180" t="s">
        <v>7431</v>
      </c>
      <c r="E5180" t="s">
        <v>7434</v>
      </c>
    </row>
    <row r="5181" spans="1:5" x14ac:dyDescent="0.25">
      <c r="A5181">
        <v>54000065</v>
      </c>
      <c r="B5181" t="s">
        <v>7439</v>
      </c>
      <c r="C5181" t="s">
        <v>7431</v>
      </c>
      <c r="D5181" t="s">
        <v>7431</v>
      </c>
      <c r="E5181" t="s">
        <v>7439</v>
      </c>
    </row>
    <row r="5182" spans="1:5" x14ac:dyDescent="0.25">
      <c r="A5182">
        <v>54000066</v>
      </c>
      <c r="B5182" t="s">
        <v>7452</v>
      </c>
      <c r="C5182" t="s">
        <v>7431</v>
      </c>
      <c r="D5182" t="s">
        <v>7431</v>
      </c>
      <c r="E5182" t="s">
        <v>7452</v>
      </c>
    </row>
    <row r="5183" spans="1:5" x14ac:dyDescent="0.25">
      <c r="A5183">
        <v>54000067</v>
      </c>
      <c r="B5183" t="s">
        <v>7454</v>
      </c>
      <c r="C5183" t="s">
        <v>7453</v>
      </c>
      <c r="D5183" t="s">
        <v>7453</v>
      </c>
      <c r="E5183" t="s">
        <v>7454</v>
      </c>
    </row>
    <row r="5184" spans="1:5" x14ac:dyDescent="0.25">
      <c r="A5184">
        <v>54000068</v>
      </c>
      <c r="B5184" t="s">
        <v>4562</v>
      </c>
      <c r="C5184" t="s">
        <v>7417</v>
      </c>
      <c r="D5184" t="s">
        <v>7417</v>
      </c>
      <c r="E5184" t="s">
        <v>4562</v>
      </c>
    </row>
    <row r="5185" spans="1:5" x14ac:dyDescent="0.25">
      <c r="A5185">
        <v>55000002</v>
      </c>
      <c r="B5185" t="s">
        <v>7456</v>
      </c>
      <c r="C5185" t="s">
        <v>7455</v>
      </c>
      <c r="D5185" t="s">
        <v>7455</v>
      </c>
      <c r="E5185" t="s">
        <v>7456</v>
      </c>
    </row>
    <row r="5186" spans="1:5" x14ac:dyDescent="0.25">
      <c r="A5186">
        <v>55000003</v>
      </c>
      <c r="B5186" t="s">
        <v>7457</v>
      </c>
      <c r="C5186" t="s">
        <v>7455</v>
      </c>
      <c r="D5186" t="s">
        <v>7455</v>
      </c>
      <c r="E5186" t="s">
        <v>7457</v>
      </c>
    </row>
    <row r="5187" spans="1:5" x14ac:dyDescent="0.25">
      <c r="A5187">
        <v>55000004</v>
      </c>
      <c r="B5187" t="s">
        <v>7458</v>
      </c>
      <c r="C5187" t="s">
        <v>7455</v>
      </c>
      <c r="D5187" t="s">
        <v>7455</v>
      </c>
      <c r="E5187" t="s">
        <v>7458</v>
      </c>
    </row>
    <row r="5188" spans="1:5" x14ac:dyDescent="0.25">
      <c r="A5188">
        <v>55000005</v>
      </c>
      <c r="B5188" t="s">
        <v>4580</v>
      </c>
      <c r="C5188" t="s">
        <v>7459</v>
      </c>
      <c r="D5188" t="s">
        <v>7459</v>
      </c>
      <c r="E5188" t="s">
        <v>4580</v>
      </c>
    </row>
    <row r="5189" spans="1:5" x14ac:dyDescent="0.25">
      <c r="A5189">
        <v>55000006</v>
      </c>
      <c r="B5189" t="s">
        <v>4587</v>
      </c>
      <c r="C5189" t="s">
        <v>7459</v>
      </c>
      <c r="D5189" t="s">
        <v>7459</v>
      </c>
      <c r="E5189" t="s">
        <v>4587</v>
      </c>
    </row>
    <row r="5190" spans="1:5" x14ac:dyDescent="0.25">
      <c r="A5190">
        <v>56000001</v>
      </c>
      <c r="B5190" t="s">
        <v>4621</v>
      </c>
      <c r="C5190" t="s">
        <v>7460</v>
      </c>
      <c r="D5190" t="s">
        <v>7460</v>
      </c>
      <c r="E5190" t="s">
        <v>4621</v>
      </c>
    </row>
    <row r="5191" spans="1:5" x14ac:dyDescent="0.25">
      <c r="A5191">
        <v>56000002</v>
      </c>
      <c r="B5191" t="s">
        <v>4620</v>
      </c>
      <c r="C5191" t="s">
        <v>7461</v>
      </c>
      <c r="D5191" t="s">
        <v>7461</v>
      </c>
      <c r="E5191" t="s">
        <v>4620</v>
      </c>
    </row>
    <row r="5192" spans="1:5" x14ac:dyDescent="0.25">
      <c r="A5192">
        <v>56000003</v>
      </c>
      <c r="B5192" t="s">
        <v>7463</v>
      </c>
      <c r="C5192" t="s">
        <v>7462</v>
      </c>
      <c r="D5192" t="s">
        <v>7462</v>
      </c>
      <c r="E5192" t="s">
        <v>7463</v>
      </c>
    </row>
    <row r="5193" spans="1:5" x14ac:dyDescent="0.25">
      <c r="A5193">
        <v>56000007</v>
      </c>
      <c r="B5193" t="s">
        <v>7465</v>
      </c>
      <c r="C5193" t="s">
        <v>7464</v>
      </c>
      <c r="D5193" t="s">
        <v>7464</v>
      </c>
      <c r="E5193" t="s">
        <v>7465</v>
      </c>
    </row>
    <row r="5194" spans="1:5" x14ac:dyDescent="0.25">
      <c r="A5194">
        <v>56000008</v>
      </c>
      <c r="B5194" t="s">
        <v>4622</v>
      </c>
      <c r="C5194" t="s">
        <v>7464</v>
      </c>
      <c r="D5194" t="s">
        <v>7464</v>
      </c>
      <c r="E5194" t="s">
        <v>4622</v>
      </c>
    </row>
    <row r="5195" spans="1:5" x14ac:dyDescent="0.25">
      <c r="A5195">
        <v>56000011</v>
      </c>
      <c r="B5195" t="s">
        <v>7467</v>
      </c>
      <c r="C5195" t="s">
        <v>7466</v>
      </c>
      <c r="D5195" t="s">
        <v>7466</v>
      </c>
      <c r="E5195" t="s">
        <v>7467</v>
      </c>
    </row>
    <row r="5196" spans="1:5" x14ac:dyDescent="0.25">
      <c r="A5196">
        <v>56000012</v>
      </c>
      <c r="B5196" t="s">
        <v>7468</v>
      </c>
      <c r="C5196" t="s">
        <v>7466</v>
      </c>
      <c r="D5196" t="s">
        <v>7466</v>
      </c>
      <c r="E5196" t="s">
        <v>7468</v>
      </c>
    </row>
    <row r="5197" spans="1:5" x14ac:dyDescent="0.25">
      <c r="A5197">
        <v>56000013</v>
      </c>
      <c r="B5197" t="s">
        <v>7469</v>
      </c>
      <c r="C5197" t="s">
        <v>7466</v>
      </c>
      <c r="D5197" t="s">
        <v>7466</v>
      </c>
      <c r="E5197" t="s">
        <v>7469</v>
      </c>
    </row>
    <row r="5198" spans="1:5" x14ac:dyDescent="0.25">
      <c r="A5198">
        <v>56000014</v>
      </c>
      <c r="B5198" t="s">
        <v>7470</v>
      </c>
      <c r="C5198" t="s">
        <v>7466</v>
      </c>
      <c r="D5198" t="s">
        <v>7466</v>
      </c>
      <c r="E5198" t="s">
        <v>7470</v>
      </c>
    </row>
    <row r="5199" spans="1:5" x14ac:dyDescent="0.25">
      <c r="A5199">
        <v>56000015</v>
      </c>
      <c r="B5199" t="s">
        <v>7471</v>
      </c>
      <c r="C5199" t="s">
        <v>7466</v>
      </c>
      <c r="D5199" t="s">
        <v>7466</v>
      </c>
      <c r="E5199" t="s">
        <v>7471</v>
      </c>
    </row>
    <row r="5200" spans="1:5" x14ac:dyDescent="0.25">
      <c r="A5200">
        <v>56000016</v>
      </c>
      <c r="B5200" t="s">
        <v>4623</v>
      </c>
      <c r="C5200" t="s">
        <v>7472</v>
      </c>
      <c r="D5200" t="s">
        <v>7472</v>
      </c>
      <c r="E5200" t="s">
        <v>4623</v>
      </c>
    </row>
    <row r="5201" spans="1:5" x14ac:dyDescent="0.25">
      <c r="A5201">
        <v>56000017</v>
      </c>
      <c r="B5201" t="s">
        <v>4624</v>
      </c>
      <c r="C5201" t="s">
        <v>7472</v>
      </c>
      <c r="D5201" t="s">
        <v>7472</v>
      </c>
      <c r="E5201" t="s">
        <v>4624</v>
      </c>
    </row>
    <row r="5202" spans="1:5" x14ac:dyDescent="0.25">
      <c r="A5202">
        <v>56000018</v>
      </c>
      <c r="B5202" t="s">
        <v>4625</v>
      </c>
      <c r="C5202" t="s">
        <v>7472</v>
      </c>
      <c r="D5202" t="s">
        <v>7472</v>
      </c>
      <c r="E5202" t="s">
        <v>4625</v>
      </c>
    </row>
    <row r="5203" spans="1:5" x14ac:dyDescent="0.25">
      <c r="A5203">
        <v>56000019</v>
      </c>
      <c r="B5203" t="s">
        <v>4626</v>
      </c>
      <c r="C5203" t="s">
        <v>7472</v>
      </c>
      <c r="D5203" t="s">
        <v>7472</v>
      </c>
      <c r="E5203" t="s">
        <v>4626</v>
      </c>
    </row>
    <row r="5204" spans="1:5" x14ac:dyDescent="0.25">
      <c r="A5204">
        <v>56000020</v>
      </c>
      <c r="B5204" t="s">
        <v>4627</v>
      </c>
      <c r="C5204" t="s">
        <v>7472</v>
      </c>
      <c r="D5204" t="s">
        <v>7472</v>
      </c>
      <c r="E5204" t="s">
        <v>4627</v>
      </c>
    </row>
    <row r="5205" spans="1:5" x14ac:dyDescent="0.25">
      <c r="A5205">
        <v>56000024</v>
      </c>
      <c r="B5205" t="s">
        <v>7385</v>
      </c>
      <c r="C5205" t="s">
        <v>7384</v>
      </c>
      <c r="D5205" t="s">
        <v>7384</v>
      </c>
      <c r="E5205" t="s">
        <v>7385</v>
      </c>
    </row>
    <row r="5206" spans="1:5" x14ac:dyDescent="0.25">
      <c r="A5206">
        <v>56000025</v>
      </c>
      <c r="B5206" t="s">
        <v>7473</v>
      </c>
      <c r="C5206" t="s">
        <v>4594</v>
      </c>
      <c r="D5206" t="s">
        <v>4594</v>
      </c>
      <c r="E5206" t="s">
        <v>7473</v>
      </c>
    </row>
    <row r="5207" spans="1:5" x14ac:dyDescent="0.25">
      <c r="A5207">
        <v>56000026</v>
      </c>
      <c r="B5207" t="s">
        <v>7474</v>
      </c>
      <c r="C5207" t="s">
        <v>4596</v>
      </c>
      <c r="D5207" t="s">
        <v>4596</v>
      </c>
      <c r="E5207" t="s">
        <v>7474</v>
      </c>
    </row>
    <row r="5208" spans="1:5" x14ac:dyDescent="0.25">
      <c r="A5208">
        <v>56000027</v>
      </c>
      <c r="B5208" t="s">
        <v>7475</v>
      </c>
      <c r="C5208" t="s">
        <v>7384</v>
      </c>
      <c r="D5208" t="s">
        <v>7384</v>
      </c>
      <c r="E5208" t="s">
        <v>7475</v>
      </c>
    </row>
    <row r="5209" spans="1:5" x14ac:dyDescent="0.25">
      <c r="A5209">
        <v>56000028</v>
      </c>
      <c r="B5209" t="s">
        <v>7476</v>
      </c>
      <c r="C5209" t="s">
        <v>7476</v>
      </c>
      <c r="D5209" t="s">
        <v>7476</v>
      </c>
      <c r="E5209" t="s">
        <v>7476</v>
      </c>
    </row>
    <row r="5210" spans="1:5" x14ac:dyDescent="0.25">
      <c r="A5210">
        <v>56000029</v>
      </c>
      <c r="B5210" t="s">
        <v>7478</v>
      </c>
      <c r="C5210" t="s">
        <v>7477</v>
      </c>
      <c r="D5210" t="s">
        <v>7477</v>
      </c>
      <c r="E5210" t="s">
        <v>7478</v>
      </c>
    </row>
    <row r="5211" spans="1:5" x14ac:dyDescent="0.25">
      <c r="A5211">
        <v>56000030</v>
      </c>
      <c r="B5211" t="s">
        <v>7478</v>
      </c>
      <c r="C5211" t="s">
        <v>7477</v>
      </c>
      <c r="D5211" t="s">
        <v>7477</v>
      </c>
      <c r="E5211" t="s">
        <v>7478</v>
      </c>
    </row>
    <row r="5212" spans="1:5" x14ac:dyDescent="0.25">
      <c r="A5212">
        <v>56000031</v>
      </c>
      <c r="B5212" t="s">
        <v>7480</v>
      </c>
      <c r="C5212" t="s">
        <v>7479</v>
      </c>
      <c r="D5212" t="s">
        <v>7479</v>
      </c>
      <c r="E5212" t="s">
        <v>7480</v>
      </c>
    </row>
    <row r="5213" spans="1:5" x14ac:dyDescent="0.25">
      <c r="A5213">
        <v>56000032</v>
      </c>
      <c r="B5213" t="s">
        <v>7481</v>
      </c>
      <c r="C5213" t="s">
        <v>7479</v>
      </c>
      <c r="D5213" t="s">
        <v>7479</v>
      </c>
      <c r="E5213" t="s">
        <v>7481</v>
      </c>
    </row>
    <row r="5214" spans="1:5" x14ac:dyDescent="0.25">
      <c r="A5214">
        <v>56000033</v>
      </c>
      <c r="B5214" t="s">
        <v>7482</v>
      </c>
      <c r="C5214" t="s">
        <v>7479</v>
      </c>
      <c r="D5214" t="s">
        <v>7479</v>
      </c>
      <c r="E5214" t="s">
        <v>7482</v>
      </c>
    </row>
    <row r="5215" spans="1:5" x14ac:dyDescent="0.25">
      <c r="A5215">
        <v>56000034</v>
      </c>
      <c r="B5215" t="s">
        <v>4642</v>
      </c>
      <c r="C5215" t="s">
        <v>7483</v>
      </c>
      <c r="D5215" t="s">
        <v>7483</v>
      </c>
      <c r="E5215" t="s">
        <v>4642</v>
      </c>
    </row>
    <row r="5216" spans="1:5" x14ac:dyDescent="0.25">
      <c r="A5216">
        <v>56000035</v>
      </c>
      <c r="B5216" t="s">
        <v>4638</v>
      </c>
      <c r="C5216" t="s">
        <v>7484</v>
      </c>
      <c r="D5216" t="s">
        <v>7484</v>
      </c>
      <c r="E5216" t="s">
        <v>4638</v>
      </c>
    </row>
    <row r="5217" spans="1:5" x14ac:dyDescent="0.25">
      <c r="A5217">
        <v>56000036</v>
      </c>
      <c r="B5217" t="s">
        <v>4640</v>
      </c>
      <c r="C5217" t="s">
        <v>7485</v>
      </c>
      <c r="D5217" t="s">
        <v>7485</v>
      </c>
      <c r="E5217" t="s">
        <v>4640</v>
      </c>
    </row>
    <row r="5218" spans="1:5" x14ac:dyDescent="0.25">
      <c r="A5218">
        <v>56000037</v>
      </c>
      <c r="B5218" t="s">
        <v>4620</v>
      </c>
      <c r="C5218" t="s">
        <v>7486</v>
      </c>
      <c r="D5218" t="s">
        <v>7486</v>
      </c>
      <c r="E5218" t="s">
        <v>4620</v>
      </c>
    </row>
    <row r="5219" spans="1:5" x14ac:dyDescent="0.25">
      <c r="A5219">
        <v>56000038</v>
      </c>
      <c r="B5219" t="s">
        <v>3387</v>
      </c>
      <c r="C5219" t="s">
        <v>7487</v>
      </c>
      <c r="D5219" t="s">
        <v>7487</v>
      </c>
      <c r="E5219" t="s">
        <v>3387</v>
      </c>
    </row>
    <row r="5220" spans="1:5" x14ac:dyDescent="0.25">
      <c r="A5220">
        <v>56000039</v>
      </c>
      <c r="B5220" t="s">
        <v>7475</v>
      </c>
      <c r="C5220" t="s">
        <v>7384</v>
      </c>
      <c r="D5220" t="s">
        <v>7384</v>
      </c>
      <c r="E5220" t="s">
        <v>7475</v>
      </c>
    </row>
    <row r="5221" spans="1:5" x14ac:dyDescent="0.25">
      <c r="A5221">
        <v>56000040</v>
      </c>
      <c r="B5221" t="s">
        <v>7488</v>
      </c>
      <c r="C5221" t="s">
        <v>7472</v>
      </c>
      <c r="D5221" t="s">
        <v>7472</v>
      </c>
      <c r="E5221" t="s">
        <v>7488</v>
      </c>
    </row>
    <row r="5222" spans="1:5" x14ac:dyDescent="0.25">
      <c r="A5222">
        <v>56000041</v>
      </c>
      <c r="B5222" t="s">
        <v>7488</v>
      </c>
      <c r="C5222" t="s">
        <v>7472</v>
      </c>
      <c r="D5222" t="s">
        <v>7472</v>
      </c>
      <c r="E5222" t="s">
        <v>7488</v>
      </c>
    </row>
    <row r="5223" spans="1:5" x14ac:dyDescent="0.25">
      <c r="A5223">
        <v>56000042</v>
      </c>
      <c r="B5223" t="s">
        <v>7489</v>
      </c>
      <c r="C5223" t="s">
        <v>7472</v>
      </c>
      <c r="D5223" t="s">
        <v>7472</v>
      </c>
      <c r="E5223" t="s">
        <v>7489</v>
      </c>
    </row>
    <row r="5224" spans="1:5" x14ac:dyDescent="0.25">
      <c r="A5224">
        <v>56000043</v>
      </c>
      <c r="B5224" t="s">
        <v>7490</v>
      </c>
      <c r="C5224" t="s">
        <v>7472</v>
      </c>
      <c r="D5224" t="s">
        <v>7472</v>
      </c>
      <c r="E5224" t="s">
        <v>7490</v>
      </c>
    </row>
    <row r="5225" spans="1:5" x14ac:dyDescent="0.25">
      <c r="A5225">
        <v>56000044</v>
      </c>
      <c r="B5225" t="s">
        <v>7491</v>
      </c>
      <c r="C5225" t="s">
        <v>7472</v>
      </c>
      <c r="D5225" t="s">
        <v>7472</v>
      </c>
      <c r="E5225" t="s">
        <v>7491</v>
      </c>
    </row>
    <row r="5226" spans="1:5" x14ac:dyDescent="0.25">
      <c r="A5226">
        <v>56000045</v>
      </c>
      <c r="B5226" t="s">
        <v>7492</v>
      </c>
      <c r="C5226" t="s">
        <v>7487</v>
      </c>
      <c r="D5226" t="s">
        <v>7487</v>
      </c>
      <c r="E5226" t="s">
        <v>7492</v>
      </c>
    </row>
    <row r="5227" spans="1:5" x14ac:dyDescent="0.25">
      <c r="A5227">
        <v>5600</v>
      </c>
      <c r="B5227" t="s">
        <v>7493</v>
      </c>
      <c r="C5227" t="s">
        <v>7493</v>
      </c>
      <c r="D5227" t="s">
        <v>7493</v>
      </c>
      <c r="E5227" t="s">
        <v>7493</v>
      </c>
    </row>
    <row r="5228" spans="1:5" x14ac:dyDescent="0.25">
      <c r="A5228">
        <v>57000002</v>
      </c>
      <c r="B5228" t="s">
        <v>7495</v>
      </c>
      <c r="C5228" t="s">
        <v>7494</v>
      </c>
      <c r="D5228" t="s">
        <v>7494</v>
      </c>
      <c r="E5228" t="s">
        <v>7495</v>
      </c>
    </row>
    <row r="5229" spans="1:5" x14ac:dyDescent="0.25">
      <c r="A5229">
        <v>57000003</v>
      </c>
      <c r="B5229" t="s">
        <v>7496</v>
      </c>
      <c r="C5229" t="s">
        <v>255</v>
      </c>
      <c r="D5229" t="s">
        <v>255</v>
      </c>
      <c r="E5229" t="s">
        <v>7496</v>
      </c>
    </row>
    <row r="5230" spans="1:5" x14ac:dyDescent="0.25">
      <c r="A5230">
        <v>57000006</v>
      </c>
      <c r="B5230" t="s">
        <v>7498</v>
      </c>
      <c r="C5230" t="s">
        <v>7497</v>
      </c>
      <c r="D5230" t="s">
        <v>7497</v>
      </c>
      <c r="E5230" t="s">
        <v>7498</v>
      </c>
    </row>
    <row r="5231" spans="1:5" x14ac:dyDescent="0.25">
      <c r="A5231">
        <v>57000008</v>
      </c>
      <c r="B5231" t="s">
        <v>7499</v>
      </c>
      <c r="C5231" t="s">
        <v>7497</v>
      </c>
      <c r="D5231" t="s">
        <v>7497</v>
      </c>
      <c r="E5231" t="s">
        <v>7499</v>
      </c>
    </row>
    <row r="5232" spans="1:5" x14ac:dyDescent="0.25">
      <c r="A5232">
        <v>57000011</v>
      </c>
      <c r="B5232" t="s">
        <v>7501</v>
      </c>
      <c r="C5232" t="s">
        <v>7500</v>
      </c>
      <c r="D5232" t="s">
        <v>7500</v>
      </c>
      <c r="E5232" t="s">
        <v>7501</v>
      </c>
    </row>
    <row r="5233" spans="1:5" x14ac:dyDescent="0.25">
      <c r="A5233">
        <v>57000012</v>
      </c>
      <c r="B5233" t="s">
        <v>4938</v>
      </c>
      <c r="C5233" t="s">
        <v>7502</v>
      </c>
      <c r="D5233" t="s">
        <v>7502</v>
      </c>
      <c r="E5233" t="s">
        <v>4938</v>
      </c>
    </row>
    <row r="5234" spans="1:5" x14ac:dyDescent="0.25">
      <c r="A5234">
        <v>57000014</v>
      </c>
      <c r="B5234" t="s">
        <v>7504</v>
      </c>
      <c r="C5234" t="s">
        <v>7503</v>
      </c>
      <c r="D5234" t="s">
        <v>7503</v>
      </c>
      <c r="E5234" t="s">
        <v>7504</v>
      </c>
    </row>
    <row r="5235" spans="1:5" x14ac:dyDescent="0.25">
      <c r="A5235">
        <v>57000015</v>
      </c>
      <c r="B5235" t="s">
        <v>7506</v>
      </c>
      <c r="C5235" t="s">
        <v>7505</v>
      </c>
      <c r="D5235" t="s">
        <v>7505</v>
      </c>
      <c r="E5235" t="s">
        <v>7506</v>
      </c>
    </row>
    <row r="5236" spans="1:5" x14ac:dyDescent="0.25">
      <c r="A5236">
        <v>57000026</v>
      </c>
      <c r="B5236" t="s">
        <v>3846</v>
      </c>
      <c r="C5236" t="s">
        <v>7507</v>
      </c>
      <c r="D5236" t="s">
        <v>7507</v>
      </c>
      <c r="E5236" t="s">
        <v>3846</v>
      </c>
    </row>
    <row r="5237" spans="1:5" x14ac:dyDescent="0.25">
      <c r="A5237">
        <v>57000029</v>
      </c>
      <c r="B5237" t="s">
        <v>7508</v>
      </c>
      <c r="C5237" t="s">
        <v>7507</v>
      </c>
      <c r="D5237" t="s">
        <v>7507</v>
      </c>
      <c r="E5237" t="s">
        <v>7508</v>
      </c>
    </row>
    <row r="5238" spans="1:5" x14ac:dyDescent="0.25">
      <c r="A5238">
        <v>57000046</v>
      </c>
      <c r="B5238" t="s">
        <v>7510</v>
      </c>
      <c r="C5238" t="s">
        <v>7509</v>
      </c>
      <c r="D5238" t="s">
        <v>7509</v>
      </c>
      <c r="E5238" t="s">
        <v>7510</v>
      </c>
    </row>
    <row r="5239" spans="1:5" x14ac:dyDescent="0.25">
      <c r="A5239">
        <v>57000047</v>
      </c>
      <c r="B5239" t="s">
        <v>7512</v>
      </c>
      <c r="C5239" t="s">
        <v>7511</v>
      </c>
      <c r="D5239" t="s">
        <v>7511</v>
      </c>
      <c r="E5239" t="s">
        <v>7512</v>
      </c>
    </row>
    <row r="5240" spans="1:5" x14ac:dyDescent="0.25">
      <c r="A5240">
        <v>57000049</v>
      </c>
      <c r="B5240" t="s">
        <v>7514</v>
      </c>
      <c r="C5240" t="s">
        <v>7513</v>
      </c>
      <c r="D5240" t="s">
        <v>7513</v>
      </c>
      <c r="E5240" t="s">
        <v>7514</v>
      </c>
    </row>
    <row r="5241" spans="1:5" x14ac:dyDescent="0.25">
      <c r="A5241">
        <v>57000050</v>
      </c>
      <c r="B5241" t="s">
        <v>7516</v>
      </c>
      <c r="C5241" t="s">
        <v>7515</v>
      </c>
      <c r="D5241" t="s">
        <v>7515</v>
      </c>
      <c r="E5241" t="s">
        <v>7516</v>
      </c>
    </row>
    <row r="5242" spans="1:5" x14ac:dyDescent="0.25">
      <c r="A5242">
        <v>57000052</v>
      </c>
      <c r="B5242" t="s">
        <v>7518</v>
      </c>
      <c r="C5242" t="s">
        <v>7517</v>
      </c>
      <c r="D5242" t="s">
        <v>7517</v>
      </c>
      <c r="E5242" t="s">
        <v>7518</v>
      </c>
    </row>
    <row r="5243" spans="1:5" x14ac:dyDescent="0.25">
      <c r="A5243">
        <v>57000054</v>
      </c>
      <c r="B5243" t="s">
        <v>7518</v>
      </c>
      <c r="C5243" t="s">
        <v>7517</v>
      </c>
      <c r="D5243" t="s">
        <v>7517</v>
      </c>
      <c r="E5243" t="s">
        <v>7518</v>
      </c>
    </row>
    <row r="5244" spans="1:5" x14ac:dyDescent="0.25">
      <c r="A5244">
        <v>57000055</v>
      </c>
      <c r="B5244" t="s">
        <v>7518</v>
      </c>
      <c r="C5244" t="s">
        <v>7517</v>
      </c>
      <c r="D5244" t="s">
        <v>7517</v>
      </c>
      <c r="E5244" t="s">
        <v>7518</v>
      </c>
    </row>
    <row r="5245" spans="1:5" x14ac:dyDescent="0.25">
      <c r="A5245">
        <v>57000056</v>
      </c>
      <c r="B5245" t="s">
        <v>7520</v>
      </c>
      <c r="C5245" t="s">
        <v>7519</v>
      </c>
      <c r="D5245" t="s">
        <v>7519</v>
      </c>
      <c r="E5245" t="s">
        <v>7520</v>
      </c>
    </row>
    <row r="5246" spans="1:5" x14ac:dyDescent="0.25">
      <c r="A5246">
        <v>57000057</v>
      </c>
      <c r="B5246" t="s">
        <v>7520</v>
      </c>
      <c r="C5246" t="s">
        <v>7519</v>
      </c>
      <c r="D5246" t="s">
        <v>7519</v>
      </c>
      <c r="E5246" t="s">
        <v>7520</v>
      </c>
    </row>
    <row r="5247" spans="1:5" x14ac:dyDescent="0.25">
      <c r="A5247">
        <v>57000059</v>
      </c>
      <c r="B5247" t="s">
        <v>7522</v>
      </c>
      <c r="C5247" t="s">
        <v>7521</v>
      </c>
      <c r="D5247" t="s">
        <v>7521</v>
      </c>
      <c r="E5247" t="s">
        <v>7522</v>
      </c>
    </row>
    <row r="5248" spans="1:5" x14ac:dyDescent="0.25">
      <c r="A5248">
        <v>57000060</v>
      </c>
      <c r="B5248" t="s">
        <v>7522</v>
      </c>
      <c r="C5248" t="s">
        <v>7521</v>
      </c>
      <c r="D5248" t="s">
        <v>7521</v>
      </c>
      <c r="E5248" t="s">
        <v>7522</v>
      </c>
    </row>
    <row r="5249" spans="1:5" x14ac:dyDescent="0.25">
      <c r="A5249">
        <v>57000062</v>
      </c>
      <c r="B5249" t="s">
        <v>7522</v>
      </c>
      <c r="C5249" t="s">
        <v>7521</v>
      </c>
      <c r="D5249" t="s">
        <v>7521</v>
      </c>
      <c r="E5249" t="s">
        <v>7522</v>
      </c>
    </row>
    <row r="5250" spans="1:5" x14ac:dyDescent="0.25">
      <c r="A5250">
        <v>57000063</v>
      </c>
      <c r="B5250" t="s">
        <v>7524</v>
      </c>
      <c r="C5250" t="s">
        <v>7523</v>
      </c>
      <c r="D5250" t="s">
        <v>7523</v>
      </c>
      <c r="E5250" t="s">
        <v>7524</v>
      </c>
    </row>
    <row r="5251" spans="1:5" x14ac:dyDescent="0.25">
      <c r="A5251">
        <v>57000065</v>
      </c>
      <c r="B5251" t="s">
        <v>7526</v>
      </c>
      <c r="C5251" t="s">
        <v>7525</v>
      </c>
      <c r="D5251" t="s">
        <v>7525</v>
      </c>
      <c r="E5251" t="s">
        <v>7526</v>
      </c>
    </row>
    <row r="5252" spans="1:5" x14ac:dyDescent="0.25">
      <c r="A5252">
        <v>57000066</v>
      </c>
      <c r="B5252" t="s">
        <v>7526</v>
      </c>
      <c r="C5252" t="s">
        <v>7525</v>
      </c>
      <c r="D5252" t="s">
        <v>7525</v>
      </c>
      <c r="E5252" t="s">
        <v>7526</v>
      </c>
    </row>
    <row r="5253" spans="1:5" x14ac:dyDescent="0.25">
      <c r="A5253">
        <v>57000067</v>
      </c>
      <c r="B5253" t="s">
        <v>4721</v>
      </c>
      <c r="C5253" t="s">
        <v>7527</v>
      </c>
      <c r="D5253" t="s">
        <v>7527</v>
      </c>
      <c r="E5253" t="s">
        <v>4721</v>
      </c>
    </row>
    <row r="5254" spans="1:5" x14ac:dyDescent="0.25">
      <c r="A5254">
        <v>57000069</v>
      </c>
      <c r="B5254" t="s">
        <v>4721</v>
      </c>
      <c r="C5254" t="s">
        <v>7527</v>
      </c>
      <c r="D5254" t="s">
        <v>7527</v>
      </c>
      <c r="E5254" t="s">
        <v>4721</v>
      </c>
    </row>
    <row r="5255" spans="1:5" x14ac:dyDescent="0.25">
      <c r="A5255">
        <v>57000070</v>
      </c>
      <c r="B5255" t="s">
        <v>7529</v>
      </c>
      <c r="C5255" t="s">
        <v>7528</v>
      </c>
      <c r="D5255" t="s">
        <v>7528</v>
      </c>
      <c r="E5255" t="s">
        <v>7529</v>
      </c>
    </row>
    <row r="5256" spans="1:5" x14ac:dyDescent="0.25">
      <c r="A5256">
        <v>57000072</v>
      </c>
      <c r="B5256" t="s">
        <v>7531</v>
      </c>
      <c r="C5256" t="s">
        <v>7530</v>
      </c>
      <c r="D5256" t="s">
        <v>7530</v>
      </c>
      <c r="E5256" t="s">
        <v>7531</v>
      </c>
    </row>
    <row r="5257" spans="1:5" x14ac:dyDescent="0.25">
      <c r="A5257">
        <v>57000073</v>
      </c>
      <c r="B5257" t="s">
        <v>4721</v>
      </c>
      <c r="C5257" t="s">
        <v>7532</v>
      </c>
      <c r="D5257" t="s">
        <v>7532</v>
      </c>
      <c r="E5257" t="s">
        <v>4721</v>
      </c>
    </row>
    <row r="5258" spans="1:5" x14ac:dyDescent="0.25">
      <c r="A5258">
        <v>57000074</v>
      </c>
      <c r="B5258" t="s">
        <v>7534</v>
      </c>
      <c r="C5258" t="s">
        <v>7533</v>
      </c>
      <c r="D5258" t="s">
        <v>7533</v>
      </c>
      <c r="E5258" t="s">
        <v>7534</v>
      </c>
    </row>
    <row r="5259" spans="1:5" x14ac:dyDescent="0.25">
      <c r="A5259">
        <v>57000075</v>
      </c>
      <c r="B5259" t="s">
        <v>7535</v>
      </c>
      <c r="C5259" t="s">
        <v>7533</v>
      </c>
      <c r="D5259" t="s">
        <v>7533</v>
      </c>
      <c r="E5259" t="s">
        <v>7535</v>
      </c>
    </row>
    <row r="5260" spans="1:5" x14ac:dyDescent="0.25">
      <c r="A5260">
        <v>57000087</v>
      </c>
      <c r="B5260" t="s">
        <v>4710</v>
      </c>
      <c r="C5260" t="s">
        <v>7536</v>
      </c>
      <c r="D5260" t="s">
        <v>7536</v>
      </c>
      <c r="E5260" t="s">
        <v>4710</v>
      </c>
    </row>
    <row r="5261" spans="1:5" x14ac:dyDescent="0.25">
      <c r="A5261">
        <v>57000088</v>
      </c>
      <c r="B5261" t="s">
        <v>4710</v>
      </c>
      <c r="C5261" t="s">
        <v>7536</v>
      </c>
      <c r="D5261" t="s">
        <v>7536</v>
      </c>
      <c r="E5261" t="s">
        <v>4710</v>
      </c>
    </row>
    <row r="5262" spans="1:5" x14ac:dyDescent="0.25">
      <c r="A5262">
        <v>57000089</v>
      </c>
      <c r="B5262" t="s">
        <v>4710</v>
      </c>
      <c r="C5262" t="s">
        <v>7536</v>
      </c>
      <c r="D5262" t="s">
        <v>7536</v>
      </c>
      <c r="E5262" t="s">
        <v>4710</v>
      </c>
    </row>
    <row r="5263" spans="1:5" x14ac:dyDescent="0.25">
      <c r="A5263">
        <v>57000092</v>
      </c>
      <c r="B5263" t="s">
        <v>4710</v>
      </c>
      <c r="C5263" t="s">
        <v>7536</v>
      </c>
      <c r="D5263" t="s">
        <v>7536</v>
      </c>
      <c r="E5263" t="s">
        <v>4710</v>
      </c>
    </row>
    <row r="5264" spans="1:5" x14ac:dyDescent="0.25">
      <c r="A5264">
        <v>57000093</v>
      </c>
      <c r="B5264" t="s">
        <v>7537</v>
      </c>
      <c r="C5264" t="s">
        <v>7536</v>
      </c>
      <c r="D5264" t="s">
        <v>7536</v>
      </c>
      <c r="E5264" t="s">
        <v>7537</v>
      </c>
    </row>
    <row r="5265" spans="1:5" x14ac:dyDescent="0.25">
      <c r="A5265">
        <v>57000095</v>
      </c>
      <c r="B5265" t="s">
        <v>4710</v>
      </c>
      <c r="C5265" t="s">
        <v>7536</v>
      </c>
      <c r="D5265" t="s">
        <v>7536</v>
      </c>
      <c r="E5265" t="s">
        <v>4710</v>
      </c>
    </row>
    <row r="5266" spans="1:5" x14ac:dyDescent="0.25">
      <c r="A5266">
        <v>57000096</v>
      </c>
      <c r="B5266" t="s">
        <v>4710</v>
      </c>
      <c r="C5266" t="s">
        <v>7536</v>
      </c>
      <c r="D5266" t="s">
        <v>7536</v>
      </c>
      <c r="E5266" t="s">
        <v>4710</v>
      </c>
    </row>
    <row r="5267" spans="1:5" x14ac:dyDescent="0.25">
      <c r="A5267">
        <v>57000097</v>
      </c>
      <c r="B5267" t="s">
        <v>7539</v>
      </c>
      <c r="C5267" t="s">
        <v>7538</v>
      </c>
      <c r="D5267" t="s">
        <v>7538</v>
      </c>
      <c r="E5267" t="s">
        <v>7539</v>
      </c>
    </row>
    <row r="5268" spans="1:5" x14ac:dyDescent="0.25">
      <c r="A5268">
        <v>57000098</v>
      </c>
      <c r="B5268" t="s">
        <v>7541</v>
      </c>
      <c r="C5268" t="s">
        <v>7540</v>
      </c>
      <c r="D5268" t="s">
        <v>7540</v>
      </c>
      <c r="E5268" t="s">
        <v>7541</v>
      </c>
    </row>
    <row r="5269" spans="1:5" x14ac:dyDescent="0.25">
      <c r="A5269">
        <v>57000099</v>
      </c>
      <c r="B5269" t="s">
        <v>7543</v>
      </c>
      <c r="C5269" t="s">
        <v>7542</v>
      </c>
      <c r="D5269" t="s">
        <v>7542</v>
      </c>
      <c r="E5269" t="s">
        <v>7543</v>
      </c>
    </row>
    <row r="5270" spans="1:5" x14ac:dyDescent="0.25">
      <c r="A5270">
        <v>57000100</v>
      </c>
      <c r="B5270" t="s">
        <v>7545</v>
      </c>
      <c r="C5270" t="s">
        <v>7544</v>
      </c>
      <c r="D5270" t="s">
        <v>7544</v>
      </c>
      <c r="E5270" t="s">
        <v>7545</v>
      </c>
    </row>
    <row r="5271" spans="1:5" x14ac:dyDescent="0.25">
      <c r="A5271">
        <v>57000101</v>
      </c>
      <c r="B5271" t="s">
        <v>4911</v>
      </c>
      <c r="C5271" t="s">
        <v>7546</v>
      </c>
      <c r="D5271" t="s">
        <v>7546</v>
      </c>
      <c r="E5271" t="s">
        <v>4911</v>
      </c>
    </row>
    <row r="5272" spans="1:5" x14ac:dyDescent="0.25">
      <c r="A5272">
        <v>57000102</v>
      </c>
      <c r="B5272" t="s">
        <v>7548</v>
      </c>
      <c r="C5272" t="s">
        <v>7547</v>
      </c>
      <c r="D5272" t="s">
        <v>7547</v>
      </c>
      <c r="E5272" t="s">
        <v>7548</v>
      </c>
    </row>
    <row r="5273" spans="1:5" x14ac:dyDescent="0.25">
      <c r="A5273">
        <v>57000103</v>
      </c>
      <c r="B5273" t="s">
        <v>7550</v>
      </c>
      <c r="C5273" t="s">
        <v>7549</v>
      </c>
      <c r="D5273" t="s">
        <v>7549</v>
      </c>
      <c r="E5273" t="s">
        <v>7550</v>
      </c>
    </row>
    <row r="5274" spans="1:5" x14ac:dyDescent="0.25">
      <c r="A5274">
        <v>57000104</v>
      </c>
      <c r="B5274" t="s">
        <v>7550</v>
      </c>
      <c r="C5274" t="s">
        <v>7549</v>
      </c>
      <c r="D5274" t="s">
        <v>7549</v>
      </c>
      <c r="E5274" t="s">
        <v>7550</v>
      </c>
    </row>
    <row r="5275" spans="1:5" x14ac:dyDescent="0.25">
      <c r="A5275">
        <v>57000105</v>
      </c>
      <c r="B5275" t="s">
        <v>7550</v>
      </c>
      <c r="C5275" t="s">
        <v>7549</v>
      </c>
      <c r="D5275" t="s">
        <v>7549</v>
      </c>
      <c r="E5275" t="s">
        <v>7550</v>
      </c>
    </row>
    <row r="5276" spans="1:5" x14ac:dyDescent="0.25">
      <c r="A5276">
        <v>57000106</v>
      </c>
      <c r="B5276" t="s">
        <v>7550</v>
      </c>
      <c r="C5276" t="s">
        <v>7549</v>
      </c>
      <c r="D5276" t="s">
        <v>7549</v>
      </c>
      <c r="E5276" t="s">
        <v>7550</v>
      </c>
    </row>
    <row r="5277" spans="1:5" x14ac:dyDescent="0.25">
      <c r="A5277">
        <v>57000107</v>
      </c>
      <c r="B5277" t="s">
        <v>7550</v>
      </c>
      <c r="C5277" t="s">
        <v>7549</v>
      </c>
      <c r="D5277" t="s">
        <v>7549</v>
      </c>
      <c r="E5277" t="s">
        <v>7550</v>
      </c>
    </row>
    <row r="5278" spans="1:5" x14ac:dyDescent="0.25">
      <c r="A5278">
        <v>57000108</v>
      </c>
      <c r="B5278" t="s">
        <v>7550</v>
      </c>
      <c r="C5278" t="s">
        <v>7549</v>
      </c>
      <c r="D5278" t="s">
        <v>7549</v>
      </c>
      <c r="E5278" t="s">
        <v>7550</v>
      </c>
    </row>
    <row r="5279" spans="1:5" x14ac:dyDescent="0.25">
      <c r="A5279">
        <v>57000109</v>
      </c>
      <c r="B5279" t="s">
        <v>7552</v>
      </c>
      <c r="C5279" t="s">
        <v>7551</v>
      </c>
      <c r="D5279" t="s">
        <v>7551</v>
      </c>
      <c r="E5279" t="s">
        <v>7552</v>
      </c>
    </row>
    <row r="5280" spans="1:5" x14ac:dyDescent="0.25">
      <c r="A5280">
        <v>57000110</v>
      </c>
      <c r="B5280" t="s">
        <v>7552</v>
      </c>
      <c r="C5280" t="s">
        <v>7551</v>
      </c>
      <c r="D5280" t="s">
        <v>7551</v>
      </c>
      <c r="E5280" t="s">
        <v>7552</v>
      </c>
    </row>
    <row r="5281" spans="1:5" x14ac:dyDescent="0.25">
      <c r="A5281">
        <v>57000111</v>
      </c>
      <c r="B5281" t="s">
        <v>7552</v>
      </c>
      <c r="C5281" t="s">
        <v>7551</v>
      </c>
      <c r="D5281" t="s">
        <v>7551</v>
      </c>
      <c r="E5281" t="s">
        <v>7552</v>
      </c>
    </row>
    <row r="5282" spans="1:5" x14ac:dyDescent="0.25">
      <c r="A5282">
        <v>57000112</v>
      </c>
      <c r="B5282" t="s">
        <v>7552</v>
      </c>
      <c r="C5282" t="s">
        <v>7551</v>
      </c>
      <c r="D5282" t="s">
        <v>7551</v>
      </c>
      <c r="E5282" t="s">
        <v>7552</v>
      </c>
    </row>
    <row r="5283" spans="1:5" x14ac:dyDescent="0.25">
      <c r="A5283">
        <v>57000113</v>
      </c>
      <c r="B5283" t="s">
        <v>7552</v>
      </c>
      <c r="C5283" t="s">
        <v>7551</v>
      </c>
      <c r="D5283" t="s">
        <v>7551</v>
      </c>
      <c r="E5283" t="s">
        <v>7552</v>
      </c>
    </row>
    <row r="5284" spans="1:5" x14ac:dyDescent="0.25">
      <c r="A5284">
        <v>57000114</v>
      </c>
      <c r="B5284" t="s">
        <v>7552</v>
      </c>
      <c r="C5284" t="s">
        <v>7551</v>
      </c>
      <c r="D5284" t="s">
        <v>7551</v>
      </c>
      <c r="E5284" t="s">
        <v>7552</v>
      </c>
    </row>
    <row r="5285" spans="1:5" x14ac:dyDescent="0.25">
      <c r="A5285">
        <v>57000116</v>
      </c>
      <c r="B5285" t="s">
        <v>7554</v>
      </c>
      <c r="C5285" t="s">
        <v>7553</v>
      </c>
      <c r="D5285" t="s">
        <v>7553</v>
      </c>
      <c r="E5285" t="s">
        <v>7554</v>
      </c>
    </row>
    <row r="5286" spans="1:5" x14ac:dyDescent="0.25">
      <c r="A5286">
        <v>57000117</v>
      </c>
      <c r="B5286" t="s">
        <v>4914</v>
      </c>
      <c r="C5286" t="s">
        <v>7555</v>
      </c>
      <c r="D5286" t="s">
        <v>7555</v>
      </c>
      <c r="E5286" t="s">
        <v>4914</v>
      </c>
    </row>
    <row r="5287" spans="1:5" x14ac:dyDescent="0.25">
      <c r="A5287">
        <v>57000118</v>
      </c>
      <c r="B5287" t="s">
        <v>7557</v>
      </c>
      <c r="C5287" t="s">
        <v>7556</v>
      </c>
      <c r="D5287" t="s">
        <v>7556</v>
      </c>
      <c r="E5287" t="s">
        <v>7557</v>
      </c>
    </row>
    <row r="5288" spans="1:5" x14ac:dyDescent="0.25">
      <c r="A5288">
        <v>57000129</v>
      </c>
      <c r="B5288" t="s">
        <v>7559</v>
      </c>
      <c r="C5288" t="s">
        <v>7558</v>
      </c>
      <c r="D5288" t="s">
        <v>7558</v>
      </c>
      <c r="E5288" t="s">
        <v>7559</v>
      </c>
    </row>
    <row r="5289" spans="1:5" x14ac:dyDescent="0.25">
      <c r="A5289">
        <v>57000130</v>
      </c>
      <c r="B5289" t="s">
        <v>7561</v>
      </c>
      <c r="C5289" t="s">
        <v>7560</v>
      </c>
      <c r="D5289" t="s">
        <v>7560</v>
      </c>
      <c r="E5289" t="s">
        <v>7561</v>
      </c>
    </row>
    <row r="5290" spans="1:5" x14ac:dyDescent="0.25">
      <c r="A5290">
        <v>57000134</v>
      </c>
      <c r="B5290" t="s">
        <v>7563</v>
      </c>
      <c r="C5290" t="s">
        <v>7562</v>
      </c>
      <c r="D5290" t="s">
        <v>7562</v>
      </c>
      <c r="E5290" t="s">
        <v>7563</v>
      </c>
    </row>
    <row r="5291" spans="1:5" x14ac:dyDescent="0.25">
      <c r="A5291">
        <v>57000137</v>
      </c>
      <c r="B5291" t="s">
        <v>7565</v>
      </c>
      <c r="C5291" t="s">
        <v>7564</v>
      </c>
      <c r="D5291" t="s">
        <v>7564</v>
      </c>
      <c r="E5291" t="s">
        <v>7565</v>
      </c>
    </row>
    <row r="5292" spans="1:5" x14ac:dyDescent="0.25">
      <c r="A5292">
        <v>57000139</v>
      </c>
      <c r="B5292" t="s">
        <v>4947</v>
      </c>
      <c r="C5292" t="s">
        <v>7566</v>
      </c>
      <c r="D5292" t="s">
        <v>7566</v>
      </c>
      <c r="E5292" t="s">
        <v>4947</v>
      </c>
    </row>
    <row r="5293" spans="1:5" x14ac:dyDescent="0.25">
      <c r="A5293">
        <v>57000140</v>
      </c>
      <c r="B5293" t="s">
        <v>15577</v>
      </c>
      <c r="C5293" t="s">
        <v>7567</v>
      </c>
      <c r="D5293" t="s">
        <v>7567</v>
      </c>
      <c r="E5293" t="s">
        <v>15577</v>
      </c>
    </row>
    <row r="5294" spans="1:5" x14ac:dyDescent="0.25">
      <c r="A5294">
        <v>57000141</v>
      </c>
      <c r="B5294" t="s">
        <v>4948</v>
      </c>
      <c r="C5294" t="s">
        <v>7568</v>
      </c>
      <c r="D5294" t="s">
        <v>7568</v>
      </c>
      <c r="E5294" t="s">
        <v>4948</v>
      </c>
    </row>
    <row r="5295" spans="1:5" x14ac:dyDescent="0.25">
      <c r="A5295">
        <v>57000142</v>
      </c>
      <c r="B5295" t="s">
        <v>7569</v>
      </c>
      <c r="C5295" t="s">
        <v>7568</v>
      </c>
      <c r="D5295" t="s">
        <v>7568</v>
      </c>
      <c r="E5295" t="s">
        <v>7569</v>
      </c>
    </row>
    <row r="5296" spans="1:5" x14ac:dyDescent="0.25">
      <c r="A5296">
        <v>57000143</v>
      </c>
      <c r="B5296" t="s">
        <v>7570</v>
      </c>
      <c r="C5296" t="s">
        <v>7568</v>
      </c>
      <c r="D5296" t="s">
        <v>7568</v>
      </c>
      <c r="E5296" t="s">
        <v>7570</v>
      </c>
    </row>
    <row r="5297" spans="1:5" x14ac:dyDescent="0.25">
      <c r="A5297">
        <v>57000144</v>
      </c>
      <c r="B5297" t="s">
        <v>7570</v>
      </c>
      <c r="C5297" t="s">
        <v>7505</v>
      </c>
      <c r="D5297" t="s">
        <v>7505</v>
      </c>
      <c r="E5297" t="s">
        <v>7570</v>
      </c>
    </row>
    <row r="5298" spans="1:5" x14ac:dyDescent="0.25">
      <c r="A5298">
        <v>57000147</v>
      </c>
      <c r="B5298" t="s">
        <v>4952</v>
      </c>
      <c r="C5298" t="s">
        <v>7568</v>
      </c>
      <c r="D5298" t="s">
        <v>7568</v>
      </c>
      <c r="E5298" t="s">
        <v>4952</v>
      </c>
    </row>
    <row r="5299" spans="1:5" x14ac:dyDescent="0.25">
      <c r="A5299">
        <v>57000148</v>
      </c>
      <c r="B5299" t="s">
        <v>7571</v>
      </c>
      <c r="C5299" t="s">
        <v>7505</v>
      </c>
      <c r="D5299" t="s">
        <v>7505</v>
      </c>
      <c r="E5299" t="s">
        <v>7571</v>
      </c>
    </row>
    <row r="5300" spans="1:5" x14ac:dyDescent="0.25">
      <c r="A5300">
        <v>57000150</v>
      </c>
      <c r="B5300" t="s">
        <v>7572</v>
      </c>
      <c r="C5300" t="s">
        <v>7568</v>
      </c>
      <c r="D5300" t="s">
        <v>7568</v>
      </c>
      <c r="E5300" t="s">
        <v>7572</v>
      </c>
    </row>
    <row r="5301" spans="1:5" x14ac:dyDescent="0.25">
      <c r="A5301">
        <v>57000152</v>
      </c>
      <c r="B5301" t="s">
        <v>7574</v>
      </c>
      <c r="C5301" t="s">
        <v>7573</v>
      </c>
      <c r="D5301" t="s">
        <v>7573</v>
      </c>
      <c r="E5301" t="s">
        <v>7574</v>
      </c>
    </row>
    <row r="5302" spans="1:5" x14ac:dyDescent="0.25">
      <c r="A5302">
        <v>57000153</v>
      </c>
      <c r="B5302" t="s">
        <v>7575</v>
      </c>
      <c r="C5302" t="s">
        <v>7573</v>
      </c>
      <c r="D5302" t="s">
        <v>7573</v>
      </c>
      <c r="E5302" t="s">
        <v>7575</v>
      </c>
    </row>
    <row r="5303" spans="1:5" x14ac:dyDescent="0.25">
      <c r="A5303">
        <v>57000154</v>
      </c>
      <c r="B5303" t="s">
        <v>7576</v>
      </c>
      <c r="C5303" t="s">
        <v>7573</v>
      </c>
      <c r="D5303" t="s">
        <v>7573</v>
      </c>
      <c r="E5303" t="s">
        <v>7576</v>
      </c>
    </row>
    <row r="5304" spans="1:5" x14ac:dyDescent="0.25">
      <c r="A5304">
        <v>57000156</v>
      </c>
      <c r="B5304" t="s">
        <v>7578</v>
      </c>
      <c r="C5304" t="s">
        <v>7577</v>
      </c>
      <c r="D5304" t="s">
        <v>7577</v>
      </c>
      <c r="E5304" t="s">
        <v>7578</v>
      </c>
    </row>
    <row r="5305" spans="1:5" x14ac:dyDescent="0.25">
      <c r="A5305">
        <v>57000160</v>
      </c>
      <c r="B5305" t="s">
        <v>7580</v>
      </c>
      <c r="C5305" t="s">
        <v>7579</v>
      </c>
      <c r="D5305" t="s">
        <v>7579</v>
      </c>
      <c r="E5305" t="s">
        <v>7580</v>
      </c>
    </row>
    <row r="5306" spans="1:5" x14ac:dyDescent="0.25">
      <c r="A5306">
        <v>57000161</v>
      </c>
      <c r="B5306" t="s">
        <v>4876</v>
      </c>
      <c r="C5306" t="s">
        <v>7581</v>
      </c>
      <c r="D5306" t="s">
        <v>7581</v>
      </c>
      <c r="E5306" t="s">
        <v>4876</v>
      </c>
    </row>
    <row r="5307" spans="1:5" x14ac:dyDescent="0.25">
      <c r="A5307">
        <v>57000162</v>
      </c>
      <c r="B5307" t="s">
        <v>7583</v>
      </c>
      <c r="C5307" t="s">
        <v>7582</v>
      </c>
      <c r="D5307" t="s">
        <v>7582</v>
      </c>
      <c r="E5307" t="s">
        <v>7583</v>
      </c>
    </row>
    <row r="5308" spans="1:5" x14ac:dyDescent="0.25">
      <c r="A5308">
        <v>57000163</v>
      </c>
      <c r="B5308" t="s">
        <v>4878</v>
      </c>
      <c r="C5308" t="s">
        <v>7584</v>
      </c>
      <c r="D5308" t="s">
        <v>7584</v>
      </c>
      <c r="E5308" t="s">
        <v>4878</v>
      </c>
    </row>
    <row r="5309" spans="1:5" x14ac:dyDescent="0.25">
      <c r="A5309">
        <v>57000164</v>
      </c>
      <c r="B5309" t="s">
        <v>7586</v>
      </c>
      <c r="C5309" t="s">
        <v>7585</v>
      </c>
      <c r="D5309" t="s">
        <v>7585</v>
      </c>
      <c r="E5309" t="s">
        <v>7586</v>
      </c>
    </row>
    <row r="5310" spans="1:5" x14ac:dyDescent="0.25">
      <c r="A5310">
        <v>57000165</v>
      </c>
      <c r="B5310" t="s">
        <v>4882</v>
      </c>
      <c r="C5310" t="s">
        <v>7587</v>
      </c>
      <c r="D5310" t="s">
        <v>7587</v>
      </c>
      <c r="E5310" t="s">
        <v>4882</v>
      </c>
    </row>
    <row r="5311" spans="1:5" x14ac:dyDescent="0.25">
      <c r="A5311">
        <v>57000166</v>
      </c>
      <c r="B5311" t="s">
        <v>4883</v>
      </c>
      <c r="C5311" t="s">
        <v>7587</v>
      </c>
      <c r="D5311" t="s">
        <v>7587</v>
      </c>
      <c r="E5311" t="s">
        <v>4883</v>
      </c>
    </row>
    <row r="5312" spans="1:5" x14ac:dyDescent="0.25">
      <c r="A5312">
        <v>57000167</v>
      </c>
      <c r="B5312" t="s">
        <v>4884</v>
      </c>
      <c r="C5312" t="s">
        <v>7587</v>
      </c>
      <c r="D5312" t="s">
        <v>7587</v>
      </c>
      <c r="E5312" t="s">
        <v>4884</v>
      </c>
    </row>
    <row r="5313" spans="1:5" x14ac:dyDescent="0.25">
      <c r="A5313">
        <v>57000168</v>
      </c>
      <c r="B5313" t="s">
        <v>4881</v>
      </c>
      <c r="C5313" t="s">
        <v>7587</v>
      </c>
      <c r="D5313" t="s">
        <v>7587</v>
      </c>
      <c r="E5313" t="s">
        <v>4881</v>
      </c>
    </row>
    <row r="5314" spans="1:5" x14ac:dyDescent="0.25">
      <c r="A5314">
        <v>57000170</v>
      </c>
      <c r="B5314" t="s">
        <v>7589</v>
      </c>
      <c r="C5314" t="s">
        <v>7588</v>
      </c>
      <c r="D5314" t="s">
        <v>7588</v>
      </c>
      <c r="E5314" t="s">
        <v>7589</v>
      </c>
    </row>
    <row r="5315" spans="1:5" x14ac:dyDescent="0.25">
      <c r="A5315">
        <v>57000171</v>
      </c>
      <c r="B5315" t="s">
        <v>7591</v>
      </c>
      <c r="C5315" t="s">
        <v>7590</v>
      </c>
      <c r="D5315" t="s">
        <v>7590</v>
      </c>
      <c r="E5315" t="s">
        <v>7591</v>
      </c>
    </row>
    <row r="5316" spans="1:5" x14ac:dyDescent="0.25">
      <c r="A5316">
        <v>57000173</v>
      </c>
      <c r="B5316" t="s">
        <v>4880</v>
      </c>
      <c r="C5316" t="s">
        <v>7590</v>
      </c>
      <c r="D5316" t="s">
        <v>7590</v>
      </c>
      <c r="E5316" t="s">
        <v>4880</v>
      </c>
    </row>
    <row r="5317" spans="1:5" x14ac:dyDescent="0.25">
      <c r="A5317">
        <v>57000174</v>
      </c>
      <c r="B5317" t="s">
        <v>4959</v>
      </c>
      <c r="C5317" t="s">
        <v>7592</v>
      </c>
      <c r="D5317" t="s">
        <v>7592</v>
      </c>
      <c r="E5317" t="s">
        <v>4959</v>
      </c>
    </row>
    <row r="5318" spans="1:5" x14ac:dyDescent="0.25">
      <c r="A5318">
        <v>57000175</v>
      </c>
      <c r="B5318" t="s">
        <v>7594</v>
      </c>
      <c r="C5318" t="s">
        <v>7593</v>
      </c>
      <c r="D5318" t="s">
        <v>7593</v>
      </c>
      <c r="E5318" t="s">
        <v>7594</v>
      </c>
    </row>
    <row r="5319" spans="1:5" x14ac:dyDescent="0.25">
      <c r="A5319">
        <v>57000176</v>
      </c>
      <c r="B5319" t="s">
        <v>7595</v>
      </c>
      <c r="C5319" t="s">
        <v>7568</v>
      </c>
      <c r="D5319" t="s">
        <v>7568</v>
      </c>
      <c r="E5319" t="s">
        <v>7595</v>
      </c>
    </row>
    <row r="5320" spans="1:5" x14ac:dyDescent="0.25">
      <c r="A5320">
        <v>57000177</v>
      </c>
      <c r="B5320" t="s">
        <v>7597</v>
      </c>
      <c r="C5320" t="s">
        <v>7596</v>
      </c>
      <c r="D5320" t="s">
        <v>7596</v>
      </c>
      <c r="E5320" t="s">
        <v>7597</v>
      </c>
    </row>
    <row r="5321" spans="1:5" x14ac:dyDescent="0.25">
      <c r="A5321">
        <v>57000178</v>
      </c>
      <c r="B5321" t="s">
        <v>7598</v>
      </c>
      <c r="C5321" t="s">
        <v>7596</v>
      </c>
      <c r="D5321" t="s">
        <v>7596</v>
      </c>
      <c r="E5321" t="s">
        <v>7598</v>
      </c>
    </row>
    <row r="5322" spans="1:5" x14ac:dyDescent="0.25">
      <c r="A5322">
        <v>57000179</v>
      </c>
      <c r="B5322" t="s">
        <v>7599</v>
      </c>
      <c r="C5322" t="s">
        <v>7596</v>
      </c>
      <c r="D5322" t="s">
        <v>7596</v>
      </c>
      <c r="E5322" t="s">
        <v>7599</v>
      </c>
    </row>
    <row r="5323" spans="1:5" x14ac:dyDescent="0.25">
      <c r="A5323">
        <v>57000181</v>
      </c>
      <c r="B5323" t="s">
        <v>4965</v>
      </c>
      <c r="C5323" t="s">
        <v>7596</v>
      </c>
      <c r="D5323" t="s">
        <v>7596</v>
      </c>
      <c r="E5323" t="s">
        <v>4965</v>
      </c>
    </row>
    <row r="5324" spans="1:5" x14ac:dyDescent="0.25">
      <c r="A5324">
        <v>57000182</v>
      </c>
      <c r="B5324" t="s">
        <v>4966</v>
      </c>
      <c r="C5324" t="s">
        <v>7596</v>
      </c>
      <c r="D5324" t="s">
        <v>7596</v>
      </c>
      <c r="E5324" t="s">
        <v>4966</v>
      </c>
    </row>
    <row r="5325" spans="1:5" x14ac:dyDescent="0.25">
      <c r="A5325">
        <v>57000183</v>
      </c>
      <c r="B5325" t="s">
        <v>7598</v>
      </c>
      <c r="C5325" t="s">
        <v>7568</v>
      </c>
      <c r="D5325" t="s">
        <v>7568</v>
      </c>
      <c r="E5325" t="s">
        <v>7598</v>
      </c>
    </row>
    <row r="5326" spans="1:5" x14ac:dyDescent="0.25">
      <c r="A5326">
        <v>57000184</v>
      </c>
      <c r="B5326" t="s">
        <v>7601</v>
      </c>
      <c r="C5326" t="s">
        <v>7600</v>
      </c>
      <c r="D5326" t="s">
        <v>7600</v>
      </c>
      <c r="E5326" t="s">
        <v>7601</v>
      </c>
    </row>
    <row r="5327" spans="1:5" x14ac:dyDescent="0.25">
      <c r="A5327">
        <v>57000185</v>
      </c>
      <c r="B5327" t="s">
        <v>7602</v>
      </c>
      <c r="C5327" t="s">
        <v>7596</v>
      </c>
      <c r="D5327" t="s">
        <v>7596</v>
      </c>
      <c r="E5327" t="s">
        <v>7602</v>
      </c>
    </row>
    <row r="5328" spans="1:5" x14ac:dyDescent="0.25">
      <c r="A5328">
        <v>57000186</v>
      </c>
      <c r="B5328" t="s">
        <v>7604</v>
      </c>
      <c r="C5328" t="s">
        <v>7603</v>
      </c>
      <c r="D5328" t="s">
        <v>7603</v>
      </c>
      <c r="E5328" t="s">
        <v>7604</v>
      </c>
    </row>
    <row r="5329" spans="1:5" x14ac:dyDescent="0.25">
      <c r="A5329">
        <v>57000187</v>
      </c>
      <c r="B5329" t="s">
        <v>7605</v>
      </c>
      <c r="C5329" t="s">
        <v>7603</v>
      </c>
      <c r="D5329" t="s">
        <v>7603</v>
      </c>
      <c r="E5329" t="s">
        <v>7605</v>
      </c>
    </row>
    <row r="5330" spans="1:5" x14ac:dyDescent="0.25">
      <c r="A5330">
        <v>57000188</v>
      </c>
      <c r="B5330" t="s">
        <v>7606</v>
      </c>
      <c r="C5330" t="s">
        <v>7603</v>
      </c>
      <c r="D5330" t="s">
        <v>7603</v>
      </c>
      <c r="E5330" t="s">
        <v>7606</v>
      </c>
    </row>
    <row r="5331" spans="1:5" x14ac:dyDescent="0.25">
      <c r="A5331">
        <v>57000189</v>
      </c>
      <c r="B5331" t="s">
        <v>7607</v>
      </c>
      <c r="C5331" t="s">
        <v>255</v>
      </c>
      <c r="D5331" t="s">
        <v>255</v>
      </c>
      <c r="E5331" t="s">
        <v>7607</v>
      </c>
    </row>
    <row r="5332" spans="1:5" x14ac:dyDescent="0.25">
      <c r="A5332">
        <v>57000190</v>
      </c>
      <c r="B5332" t="s">
        <v>7609</v>
      </c>
      <c r="C5332" t="s">
        <v>7608</v>
      </c>
      <c r="D5332" t="s">
        <v>7608</v>
      </c>
      <c r="E5332" t="s">
        <v>7609</v>
      </c>
    </row>
    <row r="5333" spans="1:5" x14ac:dyDescent="0.25">
      <c r="A5333">
        <v>57000191</v>
      </c>
      <c r="B5333" t="s">
        <v>4719</v>
      </c>
      <c r="C5333" t="s">
        <v>7610</v>
      </c>
      <c r="D5333" t="s">
        <v>7610</v>
      </c>
      <c r="E5333" t="s">
        <v>4719</v>
      </c>
    </row>
    <row r="5334" spans="1:5" x14ac:dyDescent="0.25">
      <c r="A5334">
        <v>57000192</v>
      </c>
      <c r="B5334" t="s">
        <v>4719</v>
      </c>
      <c r="C5334" t="s">
        <v>7610</v>
      </c>
      <c r="D5334" t="s">
        <v>7610</v>
      </c>
      <c r="E5334" t="s">
        <v>4719</v>
      </c>
    </row>
    <row r="5335" spans="1:5" x14ac:dyDescent="0.25">
      <c r="A5335">
        <v>57000193</v>
      </c>
      <c r="B5335" t="s">
        <v>4719</v>
      </c>
      <c r="C5335" t="s">
        <v>7610</v>
      </c>
      <c r="D5335" t="s">
        <v>7610</v>
      </c>
      <c r="E5335" t="s">
        <v>4719</v>
      </c>
    </row>
    <row r="5336" spans="1:5" x14ac:dyDescent="0.25">
      <c r="A5336">
        <v>57000196</v>
      </c>
      <c r="B5336" t="s">
        <v>4719</v>
      </c>
      <c r="C5336" t="s">
        <v>7610</v>
      </c>
      <c r="D5336" t="s">
        <v>7610</v>
      </c>
      <c r="E5336" t="s">
        <v>4719</v>
      </c>
    </row>
    <row r="5337" spans="1:5" x14ac:dyDescent="0.25">
      <c r="A5337">
        <v>57000197</v>
      </c>
      <c r="B5337" t="s">
        <v>7612</v>
      </c>
      <c r="C5337" t="s">
        <v>7611</v>
      </c>
      <c r="D5337" t="s">
        <v>7611</v>
      </c>
      <c r="E5337" t="s">
        <v>7612</v>
      </c>
    </row>
    <row r="5338" spans="1:5" x14ac:dyDescent="0.25">
      <c r="A5338">
        <v>57000198</v>
      </c>
      <c r="B5338" t="s">
        <v>4719</v>
      </c>
      <c r="C5338" t="s">
        <v>7613</v>
      </c>
      <c r="D5338" t="s">
        <v>7613</v>
      </c>
      <c r="E5338" t="s">
        <v>4719</v>
      </c>
    </row>
    <row r="5339" spans="1:5" x14ac:dyDescent="0.25">
      <c r="A5339">
        <v>57000202</v>
      </c>
      <c r="B5339" t="s">
        <v>4719</v>
      </c>
      <c r="C5339" t="s">
        <v>7610</v>
      </c>
      <c r="D5339" t="s">
        <v>7610</v>
      </c>
      <c r="E5339" t="s">
        <v>4719</v>
      </c>
    </row>
    <row r="5340" spans="1:5" x14ac:dyDescent="0.25">
      <c r="A5340">
        <v>57000203</v>
      </c>
      <c r="B5340" t="s">
        <v>4719</v>
      </c>
      <c r="C5340" t="s">
        <v>7610</v>
      </c>
      <c r="D5340" t="s">
        <v>7610</v>
      </c>
      <c r="E5340" t="s">
        <v>4719</v>
      </c>
    </row>
    <row r="5341" spans="1:5" x14ac:dyDescent="0.25">
      <c r="A5341">
        <v>57000204</v>
      </c>
      <c r="B5341" t="s">
        <v>7615</v>
      </c>
      <c r="C5341" t="s">
        <v>7614</v>
      </c>
      <c r="D5341" t="s">
        <v>7614</v>
      </c>
      <c r="E5341" t="s">
        <v>7615</v>
      </c>
    </row>
    <row r="5342" spans="1:5" x14ac:dyDescent="0.25">
      <c r="A5342">
        <v>57000205</v>
      </c>
      <c r="B5342" t="s">
        <v>7615</v>
      </c>
      <c r="C5342" t="s">
        <v>7616</v>
      </c>
      <c r="D5342" t="s">
        <v>7616</v>
      </c>
      <c r="E5342" t="s">
        <v>7615</v>
      </c>
    </row>
    <row r="5343" spans="1:5" x14ac:dyDescent="0.25">
      <c r="A5343">
        <v>57000206</v>
      </c>
      <c r="B5343" t="s">
        <v>7615</v>
      </c>
      <c r="C5343" t="s">
        <v>7616</v>
      </c>
      <c r="D5343" t="s">
        <v>7616</v>
      </c>
      <c r="E5343" t="s">
        <v>7615</v>
      </c>
    </row>
    <row r="5344" spans="1:5" x14ac:dyDescent="0.25">
      <c r="A5344">
        <v>57000207</v>
      </c>
      <c r="B5344" t="s">
        <v>7615</v>
      </c>
      <c r="C5344" t="s">
        <v>7616</v>
      </c>
      <c r="D5344" t="s">
        <v>7616</v>
      </c>
      <c r="E5344" t="s">
        <v>7615</v>
      </c>
    </row>
    <row r="5345" spans="1:5" x14ac:dyDescent="0.25">
      <c r="A5345">
        <v>57000208</v>
      </c>
      <c r="B5345" t="s">
        <v>7615</v>
      </c>
      <c r="C5345" t="s">
        <v>7616</v>
      </c>
      <c r="D5345" t="s">
        <v>7616</v>
      </c>
      <c r="E5345" t="s">
        <v>7615</v>
      </c>
    </row>
    <row r="5346" spans="1:5" x14ac:dyDescent="0.25">
      <c r="A5346">
        <v>57000209</v>
      </c>
      <c r="B5346" t="s">
        <v>7618</v>
      </c>
      <c r="C5346" t="s">
        <v>7617</v>
      </c>
      <c r="D5346" t="s">
        <v>7617</v>
      </c>
      <c r="E5346" t="s">
        <v>7618</v>
      </c>
    </row>
    <row r="5347" spans="1:5" x14ac:dyDescent="0.25">
      <c r="A5347">
        <v>57000211</v>
      </c>
      <c r="B5347" t="s">
        <v>7615</v>
      </c>
      <c r="C5347" t="s">
        <v>7614</v>
      </c>
      <c r="D5347" t="s">
        <v>7614</v>
      </c>
      <c r="E5347" t="s">
        <v>7615</v>
      </c>
    </row>
    <row r="5348" spans="1:5" x14ac:dyDescent="0.25">
      <c r="A5348">
        <v>57000212</v>
      </c>
      <c r="B5348" t="s">
        <v>7618</v>
      </c>
      <c r="C5348" t="s">
        <v>7617</v>
      </c>
      <c r="D5348" t="s">
        <v>7617</v>
      </c>
      <c r="E5348" t="s">
        <v>7618</v>
      </c>
    </row>
    <row r="5349" spans="1:5" x14ac:dyDescent="0.25">
      <c r="A5349">
        <v>57000213</v>
      </c>
      <c r="B5349" t="s">
        <v>7620</v>
      </c>
      <c r="C5349" t="s">
        <v>7619</v>
      </c>
      <c r="D5349" t="s">
        <v>7619</v>
      </c>
      <c r="E5349" t="s">
        <v>7620</v>
      </c>
    </row>
    <row r="5350" spans="1:5" x14ac:dyDescent="0.25">
      <c r="A5350">
        <v>57000214</v>
      </c>
      <c r="B5350" t="s">
        <v>4917</v>
      </c>
      <c r="C5350" t="s">
        <v>7621</v>
      </c>
      <c r="D5350" t="s">
        <v>7621</v>
      </c>
      <c r="E5350" t="s">
        <v>4917</v>
      </c>
    </row>
    <row r="5351" spans="1:5" x14ac:dyDescent="0.25">
      <c r="A5351">
        <v>57000215</v>
      </c>
      <c r="B5351" t="s">
        <v>4918</v>
      </c>
      <c r="C5351" t="s">
        <v>7622</v>
      </c>
      <c r="D5351" t="s">
        <v>7622</v>
      </c>
      <c r="E5351" t="s">
        <v>4918</v>
      </c>
    </row>
    <row r="5352" spans="1:5" x14ac:dyDescent="0.25">
      <c r="A5352">
        <v>57000217</v>
      </c>
      <c r="B5352" t="s">
        <v>7624</v>
      </c>
      <c r="C5352" t="s">
        <v>7623</v>
      </c>
      <c r="D5352" t="s">
        <v>7623</v>
      </c>
      <c r="E5352" t="s">
        <v>7624</v>
      </c>
    </row>
    <row r="5353" spans="1:5" x14ac:dyDescent="0.25">
      <c r="A5353">
        <v>57000218</v>
      </c>
      <c r="B5353" t="s">
        <v>7626</v>
      </c>
      <c r="C5353" t="s">
        <v>7625</v>
      </c>
      <c r="D5353" t="s">
        <v>7625</v>
      </c>
      <c r="E5353" t="s">
        <v>7626</v>
      </c>
    </row>
    <row r="5354" spans="1:5" x14ac:dyDescent="0.25">
      <c r="A5354">
        <v>57000221</v>
      </c>
      <c r="B5354" t="s">
        <v>7628</v>
      </c>
      <c r="C5354" t="s">
        <v>7627</v>
      </c>
      <c r="D5354" t="s">
        <v>7627</v>
      </c>
      <c r="E5354" t="s">
        <v>7628</v>
      </c>
    </row>
    <row r="5355" spans="1:5" x14ac:dyDescent="0.25">
      <c r="A5355">
        <v>57000224</v>
      </c>
      <c r="B5355" t="s">
        <v>7630</v>
      </c>
      <c r="C5355" t="s">
        <v>7629</v>
      </c>
      <c r="D5355" t="s">
        <v>7629</v>
      </c>
      <c r="E5355" t="s">
        <v>7630</v>
      </c>
    </row>
    <row r="5356" spans="1:5" x14ac:dyDescent="0.25">
      <c r="A5356">
        <v>57000225</v>
      </c>
      <c r="B5356" t="s">
        <v>7632</v>
      </c>
      <c r="C5356" t="s">
        <v>7631</v>
      </c>
      <c r="D5356" t="s">
        <v>7631</v>
      </c>
      <c r="E5356" t="s">
        <v>7632</v>
      </c>
    </row>
    <row r="5357" spans="1:5" x14ac:dyDescent="0.25">
      <c r="A5357">
        <v>57000230</v>
      </c>
      <c r="B5357" t="s">
        <v>7634</v>
      </c>
      <c r="C5357" t="s">
        <v>7633</v>
      </c>
      <c r="D5357" t="s">
        <v>7633</v>
      </c>
      <c r="E5357" t="s">
        <v>7634</v>
      </c>
    </row>
    <row r="5358" spans="1:5" x14ac:dyDescent="0.25">
      <c r="A5358">
        <v>57000231</v>
      </c>
      <c r="B5358" t="s">
        <v>7635</v>
      </c>
      <c r="C5358" t="s">
        <v>7627</v>
      </c>
      <c r="D5358" t="s">
        <v>7627</v>
      </c>
      <c r="E5358" t="s">
        <v>7635</v>
      </c>
    </row>
    <row r="5359" spans="1:5" x14ac:dyDescent="0.25">
      <c r="A5359">
        <v>57000232</v>
      </c>
      <c r="B5359" t="s">
        <v>7636</v>
      </c>
      <c r="C5359" t="s">
        <v>7633</v>
      </c>
      <c r="D5359" t="s">
        <v>7633</v>
      </c>
      <c r="E5359" t="s">
        <v>7636</v>
      </c>
    </row>
    <row r="5360" spans="1:5" x14ac:dyDescent="0.25">
      <c r="A5360">
        <v>57000233</v>
      </c>
      <c r="B5360" t="s">
        <v>7638</v>
      </c>
      <c r="C5360" t="s">
        <v>7637</v>
      </c>
      <c r="D5360" t="s">
        <v>7637</v>
      </c>
      <c r="E5360" t="s">
        <v>7638</v>
      </c>
    </row>
    <row r="5361" spans="1:5" x14ac:dyDescent="0.25">
      <c r="A5361">
        <v>57000234</v>
      </c>
      <c r="B5361" t="s">
        <v>7636</v>
      </c>
      <c r="C5361" t="s">
        <v>7633</v>
      </c>
      <c r="D5361" t="s">
        <v>7633</v>
      </c>
      <c r="E5361" t="s">
        <v>7636</v>
      </c>
    </row>
    <row r="5362" spans="1:5" x14ac:dyDescent="0.25">
      <c r="A5362">
        <v>57000235</v>
      </c>
      <c r="B5362" t="s">
        <v>7639</v>
      </c>
      <c r="C5362" t="s">
        <v>7633</v>
      </c>
      <c r="D5362" t="s">
        <v>7633</v>
      </c>
      <c r="E5362" t="s">
        <v>7639</v>
      </c>
    </row>
    <row r="5363" spans="1:5" x14ac:dyDescent="0.25">
      <c r="A5363">
        <v>57000237</v>
      </c>
      <c r="B5363" t="s">
        <v>7640</v>
      </c>
      <c r="C5363" t="s">
        <v>7633</v>
      </c>
      <c r="D5363" t="s">
        <v>7633</v>
      </c>
      <c r="E5363" t="s">
        <v>7640</v>
      </c>
    </row>
    <row r="5364" spans="1:5" x14ac:dyDescent="0.25">
      <c r="A5364">
        <v>57000238</v>
      </c>
      <c r="B5364" t="s">
        <v>7641</v>
      </c>
      <c r="C5364" t="s">
        <v>7633</v>
      </c>
      <c r="D5364" t="s">
        <v>7633</v>
      </c>
      <c r="E5364" t="s">
        <v>7641</v>
      </c>
    </row>
    <row r="5365" spans="1:5" x14ac:dyDescent="0.25">
      <c r="A5365">
        <v>57000243</v>
      </c>
      <c r="B5365" t="s">
        <v>7643</v>
      </c>
      <c r="C5365" t="s">
        <v>7642</v>
      </c>
      <c r="D5365" t="s">
        <v>7642</v>
      </c>
      <c r="E5365" t="s">
        <v>7643</v>
      </c>
    </row>
    <row r="5366" spans="1:5" x14ac:dyDescent="0.25">
      <c r="A5366">
        <v>57000247</v>
      </c>
      <c r="B5366" t="s">
        <v>7645</v>
      </c>
      <c r="C5366" t="s">
        <v>7644</v>
      </c>
      <c r="D5366" t="s">
        <v>7644</v>
      </c>
      <c r="E5366" t="s">
        <v>7645</v>
      </c>
    </row>
    <row r="5367" spans="1:5" x14ac:dyDescent="0.25">
      <c r="A5367">
        <v>57000248</v>
      </c>
      <c r="B5367" t="s">
        <v>7647</v>
      </c>
      <c r="C5367" t="s">
        <v>7646</v>
      </c>
      <c r="D5367" t="s">
        <v>7646</v>
      </c>
      <c r="E5367" t="s">
        <v>7647</v>
      </c>
    </row>
    <row r="5368" spans="1:5" x14ac:dyDescent="0.25">
      <c r="A5368">
        <v>57000249</v>
      </c>
      <c r="B5368" t="s">
        <v>7601</v>
      </c>
      <c r="C5368" t="s">
        <v>7648</v>
      </c>
      <c r="D5368" t="s">
        <v>7648</v>
      </c>
      <c r="E5368" t="s">
        <v>7601</v>
      </c>
    </row>
    <row r="5369" spans="1:5" x14ac:dyDescent="0.25">
      <c r="A5369">
        <v>57000250</v>
      </c>
      <c r="B5369" t="s">
        <v>7650</v>
      </c>
      <c r="C5369" t="s">
        <v>7649</v>
      </c>
      <c r="D5369" t="s">
        <v>7649</v>
      </c>
      <c r="E5369" t="s">
        <v>7650</v>
      </c>
    </row>
    <row r="5370" spans="1:5" x14ac:dyDescent="0.25">
      <c r="A5370">
        <v>57000252</v>
      </c>
      <c r="B5370" t="s">
        <v>7652</v>
      </c>
      <c r="C5370" t="s">
        <v>7651</v>
      </c>
      <c r="D5370" t="s">
        <v>7651</v>
      </c>
      <c r="E5370" t="s">
        <v>7652</v>
      </c>
    </row>
    <row r="5371" spans="1:5" x14ac:dyDescent="0.25">
      <c r="A5371">
        <v>57000253</v>
      </c>
      <c r="B5371" t="s">
        <v>7653</v>
      </c>
      <c r="C5371" t="s">
        <v>7651</v>
      </c>
      <c r="D5371" t="s">
        <v>7651</v>
      </c>
      <c r="E5371" t="s">
        <v>7653</v>
      </c>
    </row>
    <row r="5372" spans="1:5" x14ac:dyDescent="0.25">
      <c r="A5372">
        <v>57000254</v>
      </c>
      <c r="B5372" t="s">
        <v>7654</v>
      </c>
      <c r="C5372" t="s">
        <v>7651</v>
      </c>
      <c r="D5372" t="s">
        <v>7651</v>
      </c>
      <c r="E5372" t="s">
        <v>7654</v>
      </c>
    </row>
    <row r="5373" spans="1:5" x14ac:dyDescent="0.25">
      <c r="A5373">
        <v>57000255</v>
      </c>
      <c r="B5373" t="s">
        <v>7656</v>
      </c>
      <c r="C5373" t="s">
        <v>7655</v>
      </c>
      <c r="D5373" t="s">
        <v>7655</v>
      </c>
      <c r="E5373" t="s">
        <v>7656</v>
      </c>
    </row>
    <row r="5374" spans="1:5" x14ac:dyDescent="0.25">
      <c r="A5374">
        <v>57000258</v>
      </c>
      <c r="B5374" t="s">
        <v>7658</v>
      </c>
      <c r="C5374" t="s">
        <v>7657</v>
      </c>
      <c r="D5374" t="s">
        <v>7657</v>
      </c>
      <c r="E5374" t="s">
        <v>7658</v>
      </c>
    </row>
    <row r="5375" spans="1:5" x14ac:dyDescent="0.25">
      <c r="A5375">
        <v>57000259</v>
      </c>
      <c r="B5375" t="s">
        <v>7660</v>
      </c>
      <c r="C5375" t="s">
        <v>7659</v>
      </c>
      <c r="D5375" t="s">
        <v>7659</v>
      </c>
      <c r="E5375" t="s">
        <v>7660</v>
      </c>
    </row>
    <row r="5376" spans="1:5" x14ac:dyDescent="0.25">
      <c r="A5376">
        <v>57000260</v>
      </c>
      <c r="B5376" t="s">
        <v>7662</v>
      </c>
      <c r="C5376" t="s">
        <v>7661</v>
      </c>
      <c r="D5376" t="s">
        <v>7661</v>
      </c>
      <c r="E5376" t="s">
        <v>7662</v>
      </c>
    </row>
    <row r="5377" spans="1:5" x14ac:dyDescent="0.25">
      <c r="A5377">
        <v>57000261</v>
      </c>
      <c r="B5377" t="s">
        <v>7664</v>
      </c>
      <c r="C5377" t="s">
        <v>7663</v>
      </c>
      <c r="D5377" t="s">
        <v>7663</v>
      </c>
      <c r="E5377" t="s">
        <v>7664</v>
      </c>
    </row>
    <row r="5378" spans="1:5" x14ac:dyDescent="0.25">
      <c r="A5378">
        <v>57000262</v>
      </c>
      <c r="B5378" t="s">
        <v>7665</v>
      </c>
      <c r="C5378" t="s">
        <v>7661</v>
      </c>
      <c r="D5378" t="s">
        <v>7661</v>
      </c>
      <c r="E5378" t="s">
        <v>7665</v>
      </c>
    </row>
    <row r="5379" spans="1:5" x14ac:dyDescent="0.25">
      <c r="A5379">
        <v>57000263</v>
      </c>
      <c r="B5379" t="s">
        <v>7666</v>
      </c>
      <c r="C5379" t="s">
        <v>7661</v>
      </c>
      <c r="D5379" t="s">
        <v>7661</v>
      </c>
      <c r="E5379" t="s">
        <v>7666</v>
      </c>
    </row>
    <row r="5380" spans="1:5" x14ac:dyDescent="0.25">
      <c r="A5380">
        <v>57000264</v>
      </c>
      <c r="B5380" t="s">
        <v>7668</v>
      </c>
      <c r="C5380" t="s">
        <v>7667</v>
      </c>
      <c r="D5380" t="s">
        <v>7667</v>
      </c>
      <c r="E5380" t="s">
        <v>7668</v>
      </c>
    </row>
    <row r="5381" spans="1:5" x14ac:dyDescent="0.25">
      <c r="A5381">
        <v>57000265</v>
      </c>
      <c r="B5381" t="s">
        <v>7669</v>
      </c>
      <c r="C5381" t="s">
        <v>7661</v>
      </c>
      <c r="D5381" t="s">
        <v>7661</v>
      </c>
      <c r="E5381" t="s">
        <v>7669</v>
      </c>
    </row>
    <row r="5382" spans="1:5" x14ac:dyDescent="0.25">
      <c r="A5382">
        <v>57000266</v>
      </c>
      <c r="B5382" t="s">
        <v>7670</v>
      </c>
      <c r="C5382" t="s">
        <v>7661</v>
      </c>
      <c r="D5382" t="s">
        <v>7661</v>
      </c>
      <c r="E5382" t="s">
        <v>7670</v>
      </c>
    </row>
    <row r="5383" spans="1:5" x14ac:dyDescent="0.25">
      <c r="A5383">
        <v>57000267</v>
      </c>
      <c r="B5383" t="s">
        <v>7672</v>
      </c>
      <c r="C5383" t="s">
        <v>7671</v>
      </c>
      <c r="D5383" t="s">
        <v>7671</v>
      </c>
      <c r="E5383" t="s">
        <v>7672</v>
      </c>
    </row>
    <row r="5384" spans="1:5" x14ac:dyDescent="0.25">
      <c r="A5384">
        <v>57000268</v>
      </c>
      <c r="B5384" t="s">
        <v>7674</v>
      </c>
      <c r="C5384" t="s">
        <v>7673</v>
      </c>
      <c r="D5384" t="s">
        <v>7673</v>
      </c>
      <c r="E5384" t="s">
        <v>7674</v>
      </c>
    </row>
    <row r="5385" spans="1:5" x14ac:dyDescent="0.25">
      <c r="A5385">
        <v>57000269</v>
      </c>
      <c r="B5385" t="s">
        <v>7676</v>
      </c>
      <c r="C5385" t="s">
        <v>7675</v>
      </c>
      <c r="D5385" t="s">
        <v>7675</v>
      </c>
      <c r="E5385" t="s">
        <v>7676</v>
      </c>
    </row>
    <row r="5386" spans="1:5" x14ac:dyDescent="0.25">
      <c r="A5386">
        <v>57000270</v>
      </c>
      <c r="B5386" t="s">
        <v>7677</v>
      </c>
      <c r="C5386" t="s">
        <v>7671</v>
      </c>
      <c r="D5386" t="s">
        <v>7671</v>
      </c>
      <c r="E5386" t="s">
        <v>7677</v>
      </c>
    </row>
    <row r="5387" spans="1:5" x14ac:dyDescent="0.25">
      <c r="A5387">
        <v>57000271</v>
      </c>
      <c r="B5387" t="s">
        <v>7678</v>
      </c>
      <c r="C5387" t="s">
        <v>7671</v>
      </c>
      <c r="D5387" t="s">
        <v>7671</v>
      </c>
      <c r="E5387" t="s">
        <v>7678</v>
      </c>
    </row>
    <row r="5388" spans="1:5" x14ac:dyDescent="0.25">
      <c r="A5388">
        <v>57000272</v>
      </c>
      <c r="B5388" t="s">
        <v>7679</v>
      </c>
      <c r="C5388" t="s">
        <v>7671</v>
      </c>
      <c r="D5388" t="s">
        <v>7671</v>
      </c>
      <c r="E5388" t="s">
        <v>7679</v>
      </c>
    </row>
    <row r="5389" spans="1:5" x14ac:dyDescent="0.25">
      <c r="A5389">
        <v>57000274</v>
      </c>
      <c r="B5389" t="s">
        <v>7680</v>
      </c>
      <c r="C5389" t="s">
        <v>7505</v>
      </c>
      <c r="D5389" t="s">
        <v>7505</v>
      </c>
      <c r="E5389" t="s">
        <v>7680</v>
      </c>
    </row>
    <row r="5390" spans="1:5" x14ac:dyDescent="0.25">
      <c r="A5390">
        <v>57000275</v>
      </c>
      <c r="B5390" t="s">
        <v>7682</v>
      </c>
      <c r="C5390" t="s">
        <v>7681</v>
      </c>
      <c r="D5390" t="s">
        <v>7681</v>
      </c>
      <c r="E5390" t="s">
        <v>7682</v>
      </c>
    </row>
    <row r="5391" spans="1:5" x14ac:dyDescent="0.25">
      <c r="A5391">
        <v>57000277</v>
      </c>
      <c r="B5391" t="s">
        <v>7683</v>
      </c>
      <c r="C5391" t="s">
        <v>251</v>
      </c>
      <c r="D5391" t="s">
        <v>251</v>
      </c>
      <c r="E5391" t="s">
        <v>7683</v>
      </c>
    </row>
    <row r="5392" spans="1:5" x14ac:dyDescent="0.25">
      <c r="A5392">
        <v>57000279</v>
      </c>
      <c r="B5392" t="s">
        <v>7685</v>
      </c>
      <c r="C5392" t="s">
        <v>7684</v>
      </c>
      <c r="D5392" t="s">
        <v>7684</v>
      </c>
      <c r="E5392" t="s">
        <v>7685</v>
      </c>
    </row>
    <row r="5393" spans="1:5" x14ac:dyDescent="0.25">
      <c r="A5393">
        <v>57000280</v>
      </c>
      <c r="B5393" t="s">
        <v>7687</v>
      </c>
      <c r="C5393" t="s">
        <v>7686</v>
      </c>
      <c r="D5393" t="s">
        <v>7686</v>
      </c>
      <c r="E5393" t="s">
        <v>7687</v>
      </c>
    </row>
    <row r="5394" spans="1:5" x14ac:dyDescent="0.25">
      <c r="A5394">
        <v>57000281</v>
      </c>
      <c r="B5394" t="s">
        <v>7689</v>
      </c>
      <c r="C5394" t="s">
        <v>7688</v>
      </c>
      <c r="D5394" t="s">
        <v>7688</v>
      </c>
      <c r="E5394" t="s">
        <v>7689</v>
      </c>
    </row>
    <row r="5395" spans="1:5" x14ac:dyDescent="0.25">
      <c r="A5395">
        <v>57000283</v>
      </c>
      <c r="B5395" t="s">
        <v>7690</v>
      </c>
      <c r="C5395" t="s">
        <v>7684</v>
      </c>
      <c r="D5395" t="s">
        <v>7684</v>
      </c>
      <c r="E5395" t="s">
        <v>7690</v>
      </c>
    </row>
    <row r="5396" spans="1:5" x14ac:dyDescent="0.25">
      <c r="A5396">
        <v>57000284</v>
      </c>
      <c r="B5396" t="s">
        <v>7691</v>
      </c>
      <c r="C5396" t="s">
        <v>7686</v>
      </c>
      <c r="D5396" t="s">
        <v>7686</v>
      </c>
      <c r="E5396" t="s">
        <v>7691</v>
      </c>
    </row>
    <row r="5397" spans="1:5" x14ac:dyDescent="0.25">
      <c r="A5397">
        <v>57000286</v>
      </c>
      <c r="B5397" t="s">
        <v>4994</v>
      </c>
      <c r="C5397" t="s">
        <v>251</v>
      </c>
      <c r="D5397" t="s">
        <v>251</v>
      </c>
      <c r="E5397" t="s">
        <v>4994</v>
      </c>
    </row>
    <row r="5398" spans="1:5" x14ac:dyDescent="0.25">
      <c r="A5398">
        <v>57000287</v>
      </c>
      <c r="B5398" t="s">
        <v>7692</v>
      </c>
      <c r="C5398" t="s">
        <v>251</v>
      </c>
      <c r="D5398" t="s">
        <v>251</v>
      </c>
      <c r="E5398" t="s">
        <v>7692</v>
      </c>
    </row>
    <row r="5399" spans="1:5" x14ac:dyDescent="0.25">
      <c r="A5399">
        <v>57000289</v>
      </c>
      <c r="B5399" t="s">
        <v>7694</v>
      </c>
      <c r="C5399" t="s">
        <v>7693</v>
      </c>
      <c r="D5399" t="s">
        <v>7693</v>
      </c>
      <c r="E5399" t="s">
        <v>7694</v>
      </c>
    </row>
    <row r="5400" spans="1:5" x14ac:dyDescent="0.25">
      <c r="A5400">
        <v>57000290</v>
      </c>
      <c r="B5400" t="s">
        <v>7696</v>
      </c>
      <c r="C5400" t="s">
        <v>7695</v>
      </c>
      <c r="D5400" t="s">
        <v>7695</v>
      </c>
      <c r="E5400" t="s">
        <v>7696</v>
      </c>
    </row>
    <row r="5401" spans="1:5" x14ac:dyDescent="0.25">
      <c r="A5401">
        <v>57000297</v>
      </c>
      <c r="B5401" t="s">
        <v>7698</v>
      </c>
      <c r="C5401" t="s">
        <v>7697</v>
      </c>
      <c r="D5401" t="s">
        <v>7697</v>
      </c>
      <c r="E5401" t="s">
        <v>7698</v>
      </c>
    </row>
    <row r="5402" spans="1:5" x14ac:dyDescent="0.25">
      <c r="A5402">
        <v>57000299</v>
      </c>
      <c r="B5402" t="s">
        <v>7700</v>
      </c>
      <c r="C5402" t="s">
        <v>7699</v>
      </c>
      <c r="D5402" t="s">
        <v>7699</v>
      </c>
      <c r="E5402" t="s">
        <v>7700</v>
      </c>
    </row>
    <row r="5403" spans="1:5" x14ac:dyDescent="0.25">
      <c r="A5403">
        <v>57000300</v>
      </c>
      <c r="B5403" t="s">
        <v>7702</v>
      </c>
      <c r="C5403" t="s">
        <v>7701</v>
      </c>
      <c r="D5403" t="s">
        <v>7701</v>
      </c>
      <c r="E5403" t="s">
        <v>7702</v>
      </c>
    </row>
    <row r="5404" spans="1:5" x14ac:dyDescent="0.25">
      <c r="A5404">
        <v>57000301</v>
      </c>
      <c r="B5404" t="s">
        <v>4996</v>
      </c>
      <c r="C5404" t="s">
        <v>251</v>
      </c>
      <c r="D5404" t="s">
        <v>251</v>
      </c>
      <c r="E5404" t="s">
        <v>4996</v>
      </c>
    </row>
    <row r="5405" spans="1:5" x14ac:dyDescent="0.25">
      <c r="A5405">
        <v>57000303</v>
      </c>
      <c r="B5405" t="s">
        <v>7704</v>
      </c>
      <c r="C5405" t="s">
        <v>7703</v>
      </c>
      <c r="D5405" t="s">
        <v>7703</v>
      </c>
      <c r="E5405" t="s">
        <v>7704</v>
      </c>
    </row>
    <row r="5406" spans="1:5" x14ac:dyDescent="0.25">
      <c r="A5406">
        <v>57000305</v>
      </c>
      <c r="B5406" t="s">
        <v>5000</v>
      </c>
      <c r="C5406" t="s">
        <v>7705</v>
      </c>
      <c r="D5406" t="s">
        <v>7705</v>
      </c>
      <c r="E5406" t="s">
        <v>5000</v>
      </c>
    </row>
    <row r="5407" spans="1:5" x14ac:dyDescent="0.25">
      <c r="A5407">
        <v>57000306</v>
      </c>
      <c r="B5407" t="s">
        <v>5001</v>
      </c>
      <c r="C5407" t="s">
        <v>7671</v>
      </c>
      <c r="D5407" t="s">
        <v>7671</v>
      </c>
      <c r="E5407" t="s">
        <v>5001</v>
      </c>
    </row>
    <row r="5408" spans="1:5" x14ac:dyDescent="0.25">
      <c r="A5408">
        <v>57000307</v>
      </c>
      <c r="B5408" t="s">
        <v>5002</v>
      </c>
      <c r="C5408" t="s">
        <v>7705</v>
      </c>
      <c r="D5408" t="s">
        <v>7705</v>
      </c>
      <c r="E5408" t="s">
        <v>5002</v>
      </c>
    </row>
    <row r="5409" spans="1:5" x14ac:dyDescent="0.25">
      <c r="A5409">
        <v>57000310</v>
      </c>
      <c r="B5409" t="s">
        <v>7707</v>
      </c>
      <c r="C5409" t="s">
        <v>7706</v>
      </c>
      <c r="D5409" t="s">
        <v>7706</v>
      </c>
      <c r="E5409" t="s">
        <v>7707</v>
      </c>
    </row>
    <row r="5410" spans="1:5" x14ac:dyDescent="0.25">
      <c r="A5410">
        <v>57000313</v>
      </c>
      <c r="B5410" t="s">
        <v>7709</v>
      </c>
      <c r="C5410" t="s">
        <v>7708</v>
      </c>
      <c r="D5410" t="s">
        <v>7708</v>
      </c>
      <c r="E5410" t="s">
        <v>7709</v>
      </c>
    </row>
    <row r="5411" spans="1:5" x14ac:dyDescent="0.25">
      <c r="A5411">
        <v>57000315</v>
      </c>
      <c r="B5411" t="s">
        <v>5004</v>
      </c>
      <c r="C5411" t="s">
        <v>7661</v>
      </c>
      <c r="D5411" t="s">
        <v>7661</v>
      </c>
      <c r="E5411" t="s">
        <v>5004</v>
      </c>
    </row>
    <row r="5412" spans="1:5" x14ac:dyDescent="0.25">
      <c r="A5412">
        <v>57000316</v>
      </c>
      <c r="B5412" t="s">
        <v>5005</v>
      </c>
      <c r="C5412" t="s">
        <v>7661</v>
      </c>
      <c r="D5412" t="s">
        <v>7661</v>
      </c>
      <c r="E5412" t="s">
        <v>5005</v>
      </c>
    </row>
    <row r="5413" spans="1:5" x14ac:dyDescent="0.25">
      <c r="A5413">
        <v>57000323</v>
      </c>
      <c r="B5413" t="s">
        <v>7711</v>
      </c>
      <c r="C5413" t="s">
        <v>7710</v>
      </c>
      <c r="D5413" t="s">
        <v>7710</v>
      </c>
      <c r="E5413" t="s">
        <v>7711</v>
      </c>
    </row>
    <row r="5414" spans="1:5" x14ac:dyDescent="0.25">
      <c r="A5414">
        <v>57000324</v>
      </c>
      <c r="B5414" t="s">
        <v>7712</v>
      </c>
      <c r="C5414" t="s">
        <v>7502</v>
      </c>
      <c r="D5414" t="s">
        <v>7502</v>
      </c>
      <c r="E5414" t="s">
        <v>7712</v>
      </c>
    </row>
    <row r="5415" spans="1:5" x14ac:dyDescent="0.25">
      <c r="A5415">
        <v>57000326</v>
      </c>
      <c r="B5415" t="s">
        <v>7713</v>
      </c>
      <c r="C5415" t="s">
        <v>7686</v>
      </c>
      <c r="D5415" t="s">
        <v>7686</v>
      </c>
      <c r="E5415" t="s">
        <v>7713</v>
      </c>
    </row>
    <row r="5416" spans="1:5" x14ac:dyDescent="0.25">
      <c r="A5416">
        <v>57000327</v>
      </c>
      <c r="B5416" t="s">
        <v>7715</v>
      </c>
      <c r="C5416" t="s">
        <v>7714</v>
      </c>
      <c r="D5416" t="s">
        <v>7714</v>
      </c>
      <c r="E5416" t="s">
        <v>7715</v>
      </c>
    </row>
    <row r="5417" spans="1:5" x14ac:dyDescent="0.25">
      <c r="A5417">
        <v>57000328</v>
      </c>
      <c r="B5417" t="s">
        <v>7717</v>
      </c>
      <c r="C5417" t="s">
        <v>7716</v>
      </c>
      <c r="D5417" t="s">
        <v>7716</v>
      </c>
      <c r="E5417" t="s">
        <v>7717</v>
      </c>
    </row>
    <row r="5418" spans="1:5" x14ac:dyDescent="0.25">
      <c r="A5418">
        <v>57000333</v>
      </c>
      <c r="B5418" t="s">
        <v>7719</v>
      </c>
      <c r="C5418" t="s">
        <v>7718</v>
      </c>
      <c r="D5418" t="s">
        <v>7718</v>
      </c>
      <c r="E5418" t="s">
        <v>7719</v>
      </c>
    </row>
    <row r="5419" spans="1:5" x14ac:dyDescent="0.25">
      <c r="A5419">
        <v>57000341</v>
      </c>
      <c r="B5419" t="s">
        <v>7721</v>
      </c>
      <c r="C5419" t="s">
        <v>7720</v>
      </c>
      <c r="D5419" t="s">
        <v>7720</v>
      </c>
      <c r="E5419" t="s">
        <v>7721</v>
      </c>
    </row>
    <row r="5420" spans="1:5" x14ac:dyDescent="0.25">
      <c r="A5420">
        <v>57000344</v>
      </c>
      <c r="B5420" t="s">
        <v>7723</v>
      </c>
      <c r="C5420" t="s">
        <v>7722</v>
      </c>
      <c r="D5420" t="s">
        <v>7722</v>
      </c>
      <c r="E5420" t="s">
        <v>7723</v>
      </c>
    </row>
    <row r="5421" spans="1:5" x14ac:dyDescent="0.25">
      <c r="A5421">
        <v>57000346</v>
      </c>
      <c r="B5421" t="s">
        <v>7725</v>
      </c>
      <c r="C5421" t="s">
        <v>7724</v>
      </c>
      <c r="D5421" t="s">
        <v>7724</v>
      </c>
      <c r="E5421" t="s">
        <v>7725</v>
      </c>
    </row>
    <row r="5422" spans="1:5" x14ac:dyDescent="0.25">
      <c r="A5422">
        <v>57000349</v>
      </c>
      <c r="B5422" t="s">
        <v>7727</v>
      </c>
      <c r="C5422" t="s">
        <v>7726</v>
      </c>
      <c r="D5422" t="s">
        <v>7726</v>
      </c>
      <c r="E5422" t="s">
        <v>7727</v>
      </c>
    </row>
    <row r="5423" spans="1:5" x14ac:dyDescent="0.25">
      <c r="A5423">
        <v>57000350</v>
      </c>
      <c r="B5423" t="s">
        <v>7729</v>
      </c>
      <c r="C5423" t="s">
        <v>7728</v>
      </c>
      <c r="D5423" t="s">
        <v>7728</v>
      </c>
      <c r="E5423" t="s">
        <v>7729</v>
      </c>
    </row>
    <row r="5424" spans="1:5" x14ac:dyDescent="0.25">
      <c r="A5424">
        <v>57000351</v>
      </c>
      <c r="B5424" t="s">
        <v>7731</v>
      </c>
      <c r="C5424" t="s">
        <v>7730</v>
      </c>
      <c r="D5424" t="s">
        <v>7730</v>
      </c>
      <c r="E5424" t="s">
        <v>7731</v>
      </c>
    </row>
    <row r="5425" spans="1:5" x14ac:dyDescent="0.25">
      <c r="A5425">
        <v>57000352</v>
      </c>
      <c r="B5425" t="s">
        <v>7733</v>
      </c>
      <c r="C5425" t="s">
        <v>7732</v>
      </c>
      <c r="D5425" t="s">
        <v>7732</v>
      </c>
      <c r="E5425" t="s">
        <v>7733</v>
      </c>
    </row>
    <row r="5426" spans="1:5" x14ac:dyDescent="0.25">
      <c r="A5426">
        <v>57000363</v>
      </c>
      <c r="B5426" t="s">
        <v>7735</v>
      </c>
      <c r="C5426" t="s">
        <v>7734</v>
      </c>
      <c r="D5426" t="s">
        <v>7734</v>
      </c>
      <c r="E5426" t="s">
        <v>7735</v>
      </c>
    </row>
    <row r="5427" spans="1:5" x14ac:dyDescent="0.25">
      <c r="A5427">
        <v>57000365</v>
      </c>
      <c r="B5427" t="s">
        <v>7736</v>
      </c>
      <c r="C5427" t="s">
        <v>7734</v>
      </c>
      <c r="D5427" t="s">
        <v>7734</v>
      </c>
      <c r="E5427" t="s">
        <v>7736</v>
      </c>
    </row>
    <row r="5428" spans="1:5" x14ac:dyDescent="0.25">
      <c r="A5428">
        <v>57000366</v>
      </c>
      <c r="B5428" t="s">
        <v>7736</v>
      </c>
      <c r="C5428" t="s">
        <v>7734</v>
      </c>
      <c r="D5428" t="s">
        <v>7734</v>
      </c>
      <c r="E5428" t="s">
        <v>7736</v>
      </c>
    </row>
    <row r="5429" spans="1:5" x14ac:dyDescent="0.25">
      <c r="A5429">
        <v>57000367</v>
      </c>
      <c r="B5429" t="s">
        <v>7736</v>
      </c>
      <c r="C5429" t="s">
        <v>7734</v>
      </c>
      <c r="D5429" t="s">
        <v>7734</v>
      </c>
      <c r="E5429" t="s">
        <v>7736</v>
      </c>
    </row>
    <row r="5430" spans="1:5" x14ac:dyDescent="0.25">
      <c r="A5430">
        <v>57000368</v>
      </c>
      <c r="B5430" t="s">
        <v>7738</v>
      </c>
      <c r="C5430" t="s">
        <v>7737</v>
      </c>
      <c r="D5430" t="s">
        <v>7737</v>
      </c>
      <c r="E5430" t="s">
        <v>7738</v>
      </c>
    </row>
    <row r="5431" spans="1:5" x14ac:dyDescent="0.25">
      <c r="A5431">
        <v>57000369</v>
      </c>
      <c r="B5431" t="s">
        <v>7736</v>
      </c>
      <c r="C5431" t="s">
        <v>7734</v>
      </c>
      <c r="D5431" t="s">
        <v>7734</v>
      </c>
      <c r="E5431" t="s">
        <v>7736</v>
      </c>
    </row>
    <row r="5432" spans="1:5" x14ac:dyDescent="0.25">
      <c r="A5432">
        <v>57000370</v>
      </c>
      <c r="B5432" t="s">
        <v>7735</v>
      </c>
      <c r="C5432" t="s">
        <v>7734</v>
      </c>
      <c r="D5432" t="s">
        <v>7734</v>
      </c>
      <c r="E5432" t="s">
        <v>7735</v>
      </c>
    </row>
    <row r="5433" spans="1:5" x14ac:dyDescent="0.25">
      <c r="A5433">
        <v>57000371</v>
      </c>
      <c r="B5433" t="s">
        <v>7740</v>
      </c>
      <c r="C5433" t="s">
        <v>7739</v>
      </c>
      <c r="D5433" t="s">
        <v>7739</v>
      </c>
      <c r="E5433" t="s">
        <v>7740</v>
      </c>
    </row>
    <row r="5434" spans="1:5" x14ac:dyDescent="0.25">
      <c r="A5434">
        <v>57000372</v>
      </c>
      <c r="B5434" t="s">
        <v>7741</v>
      </c>
      <c r="C5434" t="s">
        <v>7737</v>
      </c>
      <c r="D5434" t="s">
        <v>7737</v>
      </c>
      <c r="E5434" t="s">
        <v>7741</v>
      </c>
    </row>
    <row r="5435" spans="1:5" x14ac:dyDescent="0.25">
      <c r="A5435">
        <v>57000373</v>
      </c>
      <c r="B5435" t="s">
        <v>7743</v>
      </c>
      <c r="C5435" t="s">
        <v>7742</v>
      </c>
      <c r="D5435" t="s">
        <v>7742</v>
      </c>
      <c r="E5435" t="s">
        <v>7743</v>
      </c>
    </row>
    <row r="5436" spans="1:5" x14ac:dyDescent="0.25">
      <c r="A5436">
        <v>57000374</v>
      </c>
      <c r="B5436" t="s">
        <v>7745</v>
      </c>
      <c r="C5436" t="s">
        <v>7744</v>
      </c>
      <c r="D5436" t="s">
        <v>7744</v>
      </c>
      <c r="E5436" t="s">
        <v>7745</v>
      </c>
    </row>
    <row r="5437" spans="1:5" x14ac:dyDescent="0.25">
      <c r="A5437">
        <v>57000376</v>
      </c>
      <c r="B5437" t="s">
        <v>7747</v>
      </c>
      <c r="C5437" t="s">
        <v>7746</v>
      </c>
      <c r="D5437" t="s">
        <v>7746</v>
      </c>
      <c r="E5437" t="s">
        <v>7747</v>
      </c>
    </row>
    <row r="5438" spans="1:5" x14ac:dyDescent="0.25">
      <c r="A5438">
        <v>57000379</v>
      </c>
      <c r="B5438" t="s">
        <v>7749</v>
      </c>
      <c r="C5438" t="s">
        <v>7748</v>
      </c>
      <c r="D5438" t="s">
        <v>7748</v>
      </c>
      <c r="E5438" t="s">
        <v>7749</v>
      </c>
    </row>
    <row r="5439" spans="1:5" x14ac:dyDescent="0.25">
      <c r="A5439">
        <v>57000381</v>
      </c>
      <c r="B5439" t="s">
        <v>7751</v>
      </c>
      <c r="C5439" t="s">
        <v>7750</v>
      </c>
      <c r="D5439" t="s">
        <v>7750</v>
      </c>
      <c r="E5439" t="s">
        <v>7751</v>
      </c>
    </row>
    <row r="5440" spans="1:5" x14ac:dyDescent="0.25">
      <c r="A5440">
        <v>57000382</v>
      </c>
      <c r="B5440" t="s">
        <v>7753</v>
      </c>
      <c r="C5440" t="s">
        <v>7752</v>
      </c>
      <c r="D5440" t="s">
        <v>7752</v>
      </c>
      <c r="E5440" t="s">
        <v>7753</v>
      </c>
    </row>
    <row r="5441" spans="1:5" x14ac:dyDescent="0.25">
      <c r="A5441">
        <v>57000383</v>
      </c>
      <c r="B5441" t="s">
        <v>4717</v>
      </c>
      <c r="C5441" t="s">
        <v>255</v>
      </c>
      <c r="D5441" t="s">
        <v>255</v>
      </c>
      <c r="E5441" t="s">
        <v>4717</v>
      </c>
    </row>
    <row r="5442" spans="1:5" x14ac:dyDescent="0.25">
      <c r="A5442">
        <v>57000384</v>
      </c>
      <c r="B5442" t="s">
        <v>7755</v>
      </c>
      <c r="C5442" t="s">
        <v>7754</v>
      </c>
      <c r="D5442" t="s">
        <v>7754</v>
      </c>
      <c r="E5442" t="s">
        <v>7755</v>
      </c>
    </row>
    <row r="5443" spans="1:5" x14ac:dyDescent="0.25">
      <c r="A5443">
        <v>57000387</v>
      </c>
      <c r="B5443" t="s">
        <v>7757</v>
      </c>
      <c r="C5443" t="s">
        <v>7756</v>
      </c>
      <c r="D5443" t="s">
        <v>7756</v>
      </c>
      <c r="E5443" t="s">
        <v>7757</v>
      </c>
    </row>
    <row r="5444" spans="1:5" x14ac:dyDescent="0.25">
      <c r="A5444">
        <v>57000390</v>
      </c>
      <c r="B5444" t="s">
        <v>3629</v>
      </c>
      <c r="C5444" t="s">
        <v>7758</v>
      </c>
      <c r="D5444" t="s">
        <v>7758</v>
      </c>
      <c r="E5444" t="s">
        <v>3629</v>
      </c>
    </row>
    <row r="5445" spans="1:5" x14ac:dyDescent="0.25">
      <c r="A5445">
        <v>57000392</v>
      </c>
      <c r="B5445" t="s">
        <v>7760</v>
      </c>
      <c r="C5445" t="s">
        <v>7759</v>
      </c>
      <c r="D5445" t="s">
        <v>7759</v>
      </c>
      <c r="E5445" t="s">
        <v>7760</v>
      </c>
    </row>
    <row r="5446" spans="1:5" x14ac:dyDescent="0.25">
      <c r="A5446">
        <v>57000394</v>
      </c>
      <c r="B5446" t="s">
        <v>7762</v>
      </c>
      <c r="C5446" t="s">
        <v>7761</v>
      </c>
      <c r="D5446" t="s">
        <v>7761</v>
      </c>
      <c r="E5446" t="s">
        <v>7762</v>
      </c>
    </row>
    <row r="5447" spans="1:5" x14ac:dyDescent="0.25">
      <c r="A5447">
        <v>57000395</v>
      </c>
      <c r="B5447" t="s">
        <v>7764</v>
      </c>
      <c r="C5447" t="s">
        <v>7763</v>
      </c>
      <c r="D5447" t="s">
        <v>7763</v>
      </c>
      <c r="E5447" t="s">
        <v>7764</v>
      </c>
    </row>
    <row r="5448" spans="1:5" x14ac:dyDescent="0.25">
      <c r="A5448">
        <v>57000397</v>
      </c>
      <c r="B5448" t="s">
        <v>7766</v>
      </c>
      <c r="C5448" t="s">
        <v>7765</v>
      </c>
      <c r="D5448" t="s">
        <v>7765</v>
      </c>
      <c r="E5448" t="s">
        <v>7766</v>
      </c>
    </row>
    <row r="5449" spans="1:5" x14ac:dyDescent="0.25">
      <c r="A5449">
        <v>57000398</v>
      </c>
      <c r="B5449" t="s">
        <v>7767</v>
      </c>
      <c r="C5449" t="s">
        <v>7765</v>
      </c>
      <c r="D5449" t="s">
        <v>7765</v>
      </c>
      <c r="E5449" t="s">
        <v>7767</v>
      </c>
    </row>
    <row r="5450" spans="1:5" x14ac:dyDescent="0.25">
      <c r="A5450">
        <v>57000402</v>
      </c>
      <c r="B5450" t="s">
        <v>7768</v>
      </c>
      <c r="C5450" t="s">
        <v>7706</v>
      </c>
      <c r="D5450" t="s">
        <v>7706</v>
      </c>
      <c r="E5450" t="s">
        <v>7768</v>
      </c>
    </row>
    <row r="5451" spans="1:5" x14ac:dyDescent="0.25">
      <c r="A5451">
        <v>57000405</v>
      </c>
      <c r="B5451" t="s">
        <v>7770</v>
      </c>
      <c r="C5451" t="s">
        <v>7769</v>
      </c>
      <c r="D5451" t="s">
        <v>7769</v>
      </c>
      <c r="E5451" t="s">
        <v>7770</v>
      </c>
    </row>
    <row r="5452" spans="1:5" x14ac:dyDescent="0.25">
      <c r="A5452">
        <v>57000411</v>
      </c>
      <c r="B5452" t="s">
        <v>7772</v>
      </c>
      <c r="C5452" t="s">
        <v>7771</v>
      </c>
      <c r="D5452" t="s">
        <v>7771</v>
      </c>
      <c r="E5452" t="s">
        <v>7772</v>
      </c>
    </row>
    <row r="5453" spans="1:5" x14ac:dyDescent="0.25">
      <c r="A5453">
        <v>57000412</v>
      </c>
      <c r="B5453" t="s">
        <v>7774</v>
      </c>
      <c r="C5453" t="s">
        <v>7773</v>
      </c>
      <c r="D5453" t="s">
        <v>7773</v>
      </c>
      <c r="E5453" t="s">
        <v>7774</v>
      </c>
    </row>
    <row r="5454" spans="1:5" x14ac:dyDescent="0.25">
      <c r="A5454">
        <v>57000413</v>
      </c>
      <c r="B5454" t="s">
        <v>7776</v>
      </c>
      <c r="C5454" t="s">
        <v>7775</v>
      </c>
      <c r="D5454" t="s">
        <v>7775</v>
      </c>
      <c r="E5454" t="s">
        <v>7776</v>
      </c>
    </row>
    <row r="5455" spans="1:5" x14ac:dyDescent="0.25">
      <c r="A5455">
        <v>57000417</v>
      </c>
      <c r="B5455" t="s">
        <v>7777</v>
      </c>
      <c r="C5455" t="s">
        <v>7558</v>
      </c>
      <c r="D5455" t="s">
        <v>7558</v>
      </c>
      <c r="E5455" t="s">
        <v>7777</v>
      </c>
    </row>
    <row r="5456" spans="1:5" x14ac:dyDescent="0.25">
      <c r="A5456">
        <v>57000419</v>
      </c>
      <c r="B5456" t="s">
        <v>7779</v>
      </c>
      <c r="C5456" t="s">
        <v>7778</v>
      </c>
      <c r="D5456" t="s">
        <v>7778</v>
      </c>
      <c r="E5456" t="s">
        <v>7779</v>
      </c>
    </row>
    <row r="5457" spans="1:5" x14ac:dyDescent="0.25">
      <c r="A5457">
        <v>57000420</v>
      </c>
      <c r="B5457" t="s">
        <v>7779</v>
      </c>
      <c r="C5457" t="s">
        <v>7778</v>
      </c>
      <c r="D5457" t="s">
        <v>7778</v>
      </c>
      <c r="E5457" t="s">
        <v>7779</v>
      </c>
    </row>
    <row r="5458" spans="1:5" x14ac:dyDescent="0.25">
      <c r="A5458">
        <v>57000423</v>
      </c>
      <c r="B5458" t="s">
        <v>7781</v>
      </c>
      <c r="C5458" t="s">
        <v>7780</v>
      </c>
      <c r="D5458" t="s">
        <v>7780</v>
      </c>
      <c r="E5458" t="s">
        <v>7781</v>
      </c>
    </row>
    <row r="5459" spans="1:5" x14ac:dyDescent="0.25">
      <c r="A5459">
        <v>57000424</v>
      </c>
      <c r="B5459" t="s">
        <v>7783</v>
      </c>
      <c r="C5459" t="s">
        <v>7782</v>
      </c>
      <c r="D5459" t="s">
        <v>7782</v>
      </c>
      <c r="E5459" t="s">
        <v>7783</v>
      </c>
    </row>
    <row r="5460" spans="1:5" x14ac:dyDescent="0.25">
      <c r="A5460">
        <v>57000425</v>
      </c>
      <c r="B5460" t="s">
        <v>7783</v>
      </c>
      <c r="C5460" t="s">
        <v>7782</v>
      </c>
      <c r="D5460" t="s">
        <v>7782</v>
      </c>
      <c r="E5460" t="s">
        <v>7783</v>
      </c>
    </row>
    <row r="5461" spans="1:5" x14ac:dyDescent="0.25">
      <c r="A5461">
        <v>57000426</v>
      </c>
      <c r="B5461" t="s">
        <v>7783</v>
      </c>
      <c r="C5461" t="s">
        <v>7782</v>
      </c>
      <c r="D5461" t="s">
        <v>7782</v>
      </c>
      <c r="E5461" t="s">
        <v>7783</v>
      </c>
    </row>
    <row r="5462" spans="1:5" x14ac:dyDescent="0.25">
      <c r="A5462">
        <v>57000427</v>
      </c>
      <c r="B5462" t="s">
        <v>7785</v>
      </c>
      <c r="C5462" t="s">
        <v>7784</v>
      </c>
      <c r="D5462" t="s">
        <v>7784</v>
      </c>
      <c r="E5462" t="s">
        <v>7785</v>
      </c>
    </row>
    <row r="5463" spans="1:5" x14ac:dyDescent="0.25">
      <c r="A5463">
        <v>57000428</v>
      </c>
      <c r="B5463" t="s">
        <v>7787</v>
      </c>
      <c r="C5463" t="s">
        <v>7786</v>
      </c>
      <c r="D5463" t="s">
        <v>7786</v>
      </c>
      <c r="E5463" t="s">
        <v>7787</v>
      </c>
    </row>
    <row r="5464" spans="1:5" x14ac:dyDescent="0.25">
      <c r="A5464">
        <v>57000439</v>
      </c>
      <c r="B5464" t="s">
        <v>7788</v>
      </c>
      <c r="C5464" t="s">
        <v>7633</v>
      </c>
      <c r="D5464" t="s">
        <v>7633</v>
      </c>
      <c r="E5464" t="s">
        <v>7788</v>
      </c>
    </row>
    <row r="5465" spans="1:5" x14ac:dyDescent="0.25">
      <c r="A5465">
        <v>57000440</v>
      </c>
      <c r="B5465" t="s">
        <v>7789</v>
      </c>
      <c r="C5465" t="s">
        <v>7737</v>
      </c>
      <c r="D5465" t="s">
        <v>7737</v>
      </c>
      <c r="E5465" t="s">
        <v>7789</v>
      </c>
    </row>
    <row r="5466" spans="1:5" x14ac:dyDescent="0.25">
      <c r="A5466">
        <v>57000441</v>
      </c>
      <c r="B5466" t="s">
        <v>7791</v>
      </c>
      <c r="C5466" t="s">
        <v>7790</v>
      </c>
      <c r="D5466" t="s">
        <v>7790</v>
      </c>
      <c r="E5466" t="s">
        <v>7791</v>
      </c>
    </row>
    <row r="5467" spans="1:5" x14ac:dyDescent="0.25">
      <c r="A5467">
        <v>57000442</v>
      </c>
      <c r="B5467" t="s">
        <v>7793</v>
      </c>
      <c r="C5467" t="s">
        <v>7792</v>
      </c>
      <c r="D5467" t="s">
        <v>7792</v>
      </c>
      <c r="E5467" t="s">
        <v>7793</v>
      </c>
    </row>
    <row r="5468" spans="1:5" x14ac:dyDescent="0.25">
      <c r="A5468">
        <v>57000443</v>
      </c>
      <c r="B5468" t="s">
        <v>7795</v>
      </c>
      <c r="C5468" t="s">
        <v>7794</v>
      </c>
      <c r="D5468" t="s">
        <v>7794</v>
      </c>
      <c r="E5468" t="s">
        <v>7795</v>
      </c>
    </row>
    <row r="5469" spans="1:5" x14ac:dyDescent="0.25">
      <c r="A5469">
        <v>57000444</v>
      </c>
      <c r="B5469" t="s">
        <v>7797</v>
      </c>
      <c r="C5469" t="s">
        <v>7796</v>
      </c>
      <c r="D5469" t="s">
        <v>7796</v>
      </c>
      <c r="E5469" t="s">
        <v>7797</v>
      </c>
    </row>
    <row r="5470" spans="1:5" x14ac:dyDescent="0.25">
      <c r="A5470">
        <v>57000445</v>
      </c>
      <c r="B5470" t="s">
        <v>7799</v>
      </c>
      <c r="C5470" t="s">
        <v>7798</v>
      </c>
      <c r="D5470" t="s">
        <v>7798</v>
      </c>
      <c r="E5470" t="s">
        <v>7799</v>
      </c>
    </row>
    <row r="5471" spans="1:5" x14ac:dyDescent="0.25">
      <c r="A5471">
        <v>57000446</v>
      </c>
      <c r="B5471" t="s">
        <v>7801</v>
      </c>
      <c r="C5471" t="s">
        <v>7800</v>
      </c>
      <c r="D5471" t="s">
        <v>7800</v>
      </c>
      <c r="E5471" t="s">
        <v>7801</v>
      </c>
    </row>
    <row r="5472" spans="1:5" x14ac:dyDescent="0.25">
      <c r="A5472">
        <v>57000447</v>
      </c>
      <c r="B5472" t="s">
        <v>7802</v>
      </c>
      <c r="C5472" t="s">
        <v>7765</v>
      </c>
      <c r="D5472" t="s">
        <v>7765</v>
      </c>
      <c r="E5472" t="s">
        <v>7802</v>
      </c>
    </row>
    <row r="5473" spans="1:5" x14ac:dyDescent="0.25">
      <c r="A5473">
        <v>57000448</v>
      </c>
      <c r="B5473" t="s">
        <v>7803</v>
      </c>
      <c r="C5473" t="s">
        <v>7765</v>
      </c>
      <c r="D5473" t="s">
        <v>7765</v>
      </c>
      <c r="E5473" t="s">
        <v>7803</v>
      </c>
    </row>
    <row r="5474" spans="1:5" x14ac:dyDescent="0.25">
      <c r="A5474">
        <v>57000449</v>
      </c>
      <c r="B5474" t="s">
        <v>7805</v>
      </c>
      <c r="C5474" t="s">
        <v>7804</v>
      </c>
      <c r="D5474" t="s">
        <v>7804</v>
      </c>
      <c r="E5474" t="s">
        <v>7805</v>
      </c>
    </row>
    <row r="5475" spans="1:5" x14ac:dyDescent="0.25">
      <c r="A5475">
        <v>57000451</v>
      </c>
      <c r="B5475" t="s">
        <v>4997</v>
      </c>
      <c r="C5475" t="s">
        <v>7566</v>
      </c>
      <c r="D5475" t="s">
        <v>7566</v>
      </c>
      <c r="E5475" t="s">
        <v>4997</v>
      </c>
    </row>
    <row r="5476" spans="1:5" x14ac:dyDescent="0.25">
      <c r="A5476">
        <v>57000452</v>
      </c>
      <c r="B5476" t="s">
        <v>7807</v>
      </c>
      <c r="C5476" t="s">
        <v>7806</v>
      </c>
      <c r="D5476" t="s">
        <v>7806</v>
      </c>
      <c r="E5476" t="s">
        <v>7807</v>
      </c>
    </row>
    <row r="5477" spans="1:5" x14ac:dyDescent="0.25">
      <c r="A5477">
        <v>57000454</v>
      </c>
      <c r="B5477" t="s">
        <v>7760</v>
      </c>
      <c r="C5477" t="s">
        <v>7759</v>
      </c>
      <c r="D5477" t="s">
        <v>7759</v>
      </c>
      <c r="E5477" t="s">
        <v>7760</v>
      </c>
    </row>
    <row r="5478" spans="1:5" x14ac:dyDescent="0.25">
      <c r="A5478">
        <v>57000456</v>
      </c>
      <c r="B5478" t="s">
        <v>7808</v>
      </c>
      <c r="C5478" t="s">
        <v>7769</v>
      </c>
      <c r="D5478" t="s">
        <v>7769</v>
      </c>
      <c r="E5478" t="s">
        <v>7808</v>
      </c>
    </row>
    <row r="5479" spans="1:5" x14ac:dyDescent="0.25">
      <c r="A5479">
        <v>57000457</v>
      </c>
      <c r="B5479" t="s">
        <v>7810</v>
      </c>
      <c r="C5479" t="s">
        <v>7809</v>
      </c>
      <c r="D5479" t="s">
        <v>7809</v>
      </c>
      <c r="E5479" t="s">
        <v>7810</v>
      </c>
    </row>
    <row r="5480" spans="1:5" x14ac:dyDescent="0.25">
      <c r="A5480">
        <v>57000458</v>
      </c>
      <c r="B5480" t="s">
        <v>7811</v>
      </c>
      <c r="C5480" t="s">
        <v>7809</v>
      </c>
      <c r="D5480" t="s">
        <v>7809</v>
      </c>
      <c r="E5480" t="s">
        <v>7811</v>
      </c>
    </row>
    <row r="5481" spans="1:5" x14ac:dyDescent="0.25">
      <c r="A5481">
        <v>57000459</v>
      </c>
      <c r="B5481" t="s">
        <v>7812</v>
      </c>
      <c r="C5481" t="s">
        <v>7809</v>
      </c>
      <c r="D5481" t="s">
        <v>7809</v>
      </c>
      <c r="E5481" t="s">
        <v>7812</v>
      </c>
    </row>
    <row r="5482" spans="1:5" x14ac:dyDescent="0.25">
      <c r="A5482">
        <v>57000460</v>
      </c>
      <c r="B5482" t="s">
        <v>7814</v>
      </c>
      <c r="C5482" t="s">
        <v>7813</v>
      </c>
      <c r="D5482" t="s">
        <v>7813</v>
      </c>
      <c r="E5482" t="s">
        <v>7814</v>
      </c>
    </row>
    <row r="5483" spans="1:5" x14ac:dyDescent="0.25">
      <c r="A5483">
        <v>57000461</v>
      </c>
      <c r="B5483" t="s">
        <v>7816</v>
      </c>
      <c r="C5483" t="s">
        <v>7815</v>
      </c>
      <c r="D5483" t="s">
        <v>7815</v>
      </c>
      <c r="E5483" t="s">
        <v>7816</v>
      </c>
    </row>
    <row r="5484" spans="1:5" x14ac:dyDescent="0.25">
      <c r="A5484">
        <v>57000462</v>
      </c>
      <c r="B5484" t="s">
        <v>7818</v>
      </c>
      <c r="C5484" t="s">
        <v>7817</v>
      </c>
      <c r="D5484" t="s">
        <v>7817</v>
      </c>
      <c r="E5484" t="s">
        <v>7818</v>
      </c>
    </row>
    <row r="5485" spans="1:5" x14ac:dyDescent="0.25">
      <c r="A5485">
        <v>57000465</v>
      </c>
      <c r="B5485" t="s">
        <v>7820</v>
      </c>
      <c r="C5485" t="s">
        <v>7819</v>
      </c>
      <c r="D5485" t="s">
        <v>7819</v>
      </c>
      <c r="E5485" t="s">
        <v>7820</v>
      </c>
    </row>
    <row r="5486" spans="1:5" x14ac:dyDescent="0.25">
      <c r="A5486">
        <v>57000466</v>
      </c>
      <c r="B5486" t="s">
        <v>3846</v>
      </c>
      <c r="C5486" t="s">
        <v>3846</v>
      </c>
      <c r="D5486" t="s">
        <v>3846</v>
      </c>
      <c r="E5486" t="s">
        <v>3846</v>
      </c>
    </row>
    <row r="5487" spans="1:5" x14ac:dyDescent="0.25">
      <c r="A5487">
        <v>57000467</v>
      </c>
      <c r="B5487" t="s">
        <v>5079</v>
      </c>
      <c r="C5487" t="s">
        <v>5078</v>
      </c>
      <c r="D5487" t="s">
        <v>5078</v>
      </c>
      <c r="E5487" t="s">
        <v>5079</v>
      </c>
    </row>
    <row r="5488" spans="1:5" x14ac:dyDescent="0.25">
      <c r="A5488">
        <v>57000469</v>
      </c>
      <c r="B5488" t="s">
        <v>7821</v>
      </c>
      <c r="C5488" t="s">
        <v>7821</v>
      </c>
      <c r="D5488" t="s">
        <v>7821</v>
      </c>
      <c r="E5488" t="s">
        <v>7821</v>
      </c>
    </row>
    <row r="5489" spans="1:5" x14ac:dyDescent="0.25">
      <c r="A5489">
        <v>57000470</v>
      </c>
      <c r="B5489" t="s">
        <v>5040</v>
      </c>
      <c r="C5489" t="s">
        <v>5040</v>
      </c>
      <c r="D5489" t="s">
        <v>5040</v>
      </c>
      <c r="E5489" t="s">
        <v>5040</v>
      </c>
    </row>
    <row r="5490" spans="1:5" x14ac:dyDescent="0.25">
      <c r="A5490">
        <v>57000471</v>
      </c>
      <c r="B5490" t="s">
        <v>7823</v>
      </c>
      <c r="C5490" t="s">
        <v>7822</v>
      </c>
      <c r="D5490" t="s">
        <v>7822</v>
      </c>
      <c r="E5490" t="s">
        <v>7823</v>
      </c>
    </row>
    <row r="5491" spans="1:5" x14ac:dyDescent="0.25">
      <c r="A5491">
        <v>57000472</v>
      </c>
      <c r="B5491" t="s">
        <v>4940</v>
      </c>
      <c r="C5491" t="s">
        <v>4940</v>
      </c>
      <c r="D5491" t="s">
        <v>4940</v>
      </c>
      <c r="E5491" t="s">
        <v>4940</v>
      </c>
    </row>
    <row r="5492" spans="1:5" x14ac:dyDescent="0.25">
      <c r="A5492">
        <v>57000473</v>
      </c>
      <c r="B5492" t="s">
        <v>7824</v>
      </c>
      <c r="C5492" t="s">
        <v>7558</v>
      </c>
      <c r="D5492" t="s">
        <v>7558</v>
      </c>
      <c r="E5492" t="s">
        <v>7824</v>
      </c>
    </row>
    <row r="5493" spans="1:5" x14ac:dyDescent="0.25">
      <c r="A5493">
        <v>57000474</v>
      </c>
      <c r="B5493" t="s">
        <v>7825</v>
      </c>
      <c r="C5493" t="s">
        <v>7505</v>
      </c>
      <c r="D5493" t="s">
        <v>7505</v>
      </c>
      <c r="E5493" t="s">
        <v>7825</v>
      </c>
    </row>
    <row r="5494" spans="1:5" x14ac:dyDescent="0.25">
      <c r="A5494">
        <v>57000475</v>
      </c>
      <c r="B5494" t="s">
        <v>7826</v>
      </c>
      <c r="C5494" t="s">
        <v>7505</v>
      </c>
      <c r="D5494" t="s">
        <v>7505</v>
      </c>
      <c r="E5494" t="s">
        <v>7826</v>
      </c>
    </row>
    <row r="5495" spans="1:5" x14ac:dyDescent="0.25">
      <c r="A5495">
        <v>57000476</v>
      </c>
      <c r="B5495" t="s">
        <v>5061</v>
      </c>
      <c r="C5495" t="s">
        <v>5061</v>
      </c>
      <c r="D5495" t="s">
        <v>5061</v>
      </c>
      <c r="E5495" t="s">
        <v>5061</v>
      </c>
    </row>
    <row r="5496" spans="1:5" x14ac:dyDescent="0.25">
      <c r="A5496">
        <v>57000477</v>
      </c>
      <c r="B5496" t="s">
        <v>7828</v>
      </c>
      <c r="C5496" t="s">
        <v>7827</v>
      </c>
      <c r="D5496" t="s">
        <v>7827</v>
      </c>
      <c r="E5496" t="s">
        <v>7828</v>
      </c>
    </row>
    <row r="5497" spans="1:5" x14ac:dyDescent="0.25">
      <c r="A5497">
        <v>57000478</v>
      </c>
      <c r="B5497" t="s">
        <v>7829</v>
      </c>
      <c r="C5497" t="s">
        <v>7827</v>
      </c>
      <c r="D5497" t="s">
        <v>7827</v>
      </c>
      <c r="E5497" t="s">
        <v>7829</v>
      </c>
    </row>
    <row r="5498" spans="1:5" x14ac:dyDescent="0.25">
      <c r="A5498">
        <v>57000479</v>
      </c>
      <c r="B5498" t="s">
        <v>7831</v>
      </c>
      <c r="C5498" t="s">
        <v>7830</v>
      </c>
      <c r="D5498" t="s">
        <v>7830</v>
      </c>
      <c r="E5498" t="s">
        <v>7831</v>
      </c>
    </row>
    <row r="5499" spans="1:5" x14ac:dyDescent="0.25">
      <c r="A5499">
        <v>57000480</v>
      </c>
      <c r="B5499" t="s">
        <v>7833</v>
      </c>
      <c r="C5499" t="s">
        <v>7832</v>
      </c>
      <c r="D5499" t="s">
        <v>7832</v>
      </c>
      <c r="E5499" t="s">
        <v>7833</v>
      </c>
    </row>
    <row r="5500" spans="1:5" x14ac:dyDescent="0.25">
      <c r="A5500">
        <v>57000481</v>
      </c>
      <c r="B5500" t="s">
        <v>7835</v>
      </c>
      <c r="C5500" t="s">
        <v>7834</v>
      </c>
      <c r="D5500" t="s">
        <v>7834</v>
      </c>
      <c r="E5500" t="s">
        <v>7835</v>
      </c>
    </row>
    <row r="5501" spans="1:5" x14ac:dyDescent="0.25">
      <c r="A5501">
        <v>57000482</v>
      </c>
      <c r="B5501" t="s">
        <v>7836</v>
      </c>
      <c r="C5501" t="s">
        <v>7834</v>
      </c>
      <c r="D5501" t="s">
        <v>7834</v>
      </c>
      <c r="E5501" t="s">
        <v>7836</v>
      </c>
    </row>
    <row r="5502" spans="1:5" x14ac:dyDescent="0.25">
      <c r="A5502">
        <v>57000483</v>
      </c>
      <c r="B5502" t="s">
        <v>7838</v>
      </c>
      <c r="C5502" t="s">
        <v>7837</v>
      </c>
      <c r="D5502" t="s">
        <v>7837</v>
      </c>
      <c r="E5502" t="s">
        <v>7838</v>
      </c>
    </row>
    <row r="5503" spans="1:5" x14ac:dyDescent="0.25">
      <c r="A5503">
        <v>57000486</v>
      </c>
      <c r="B5503" t="s">
        <v>7840</v>
      </c>
      <c r="C5503" t="s">
        <v>7839</v>
      </c>
      <c r="D5503" t="s">
        <v>7839</v>
      </c>
      <c r="E5503" t="s">
        <v>7840</v>
      </c>
    </row>
    <row r="5504" spans="1:5" x14ac:dyDescent="0.25">
      <c r="A5504">
        <v>57000487</v>
      </c>
      <c r="B5504" t="s">
        <v>7841</v>
      </c>
      <c r="C5504" t="s">
        <v>7839</v>
      </c>
      <c r="D5504" t="s">
        <v>7839</v>
      </c>
      <c r="E5504" t="s">
        <v>7841</v>
      </c>
    </row>
    <row r="5505" spans="1:5" x14ac:dyDescent="0.25">
      <c r="A5505">
        <v>57000488</v>
      </c>
      <c r="B5505" t="s">
        <v>7783</v>
      </c>
      <c r="C5505" t="s">
        <v>7782</v>
      </c>
      <c r="D5505" t="s">
        <v>7782</v>
      </c>
      <c r="E5505" t="s">
        <v>7783</v>
      </c>
    </row>
    <row r="5506" spans="1:5" x14ac:dyDescent="0.25">
      <c r="A5506">
        <v>57000489</v>
      </c>
      <c r="B5506" t="s">
        <v>7812</v>
      </c>
      <c r="C5506" t="s">
        <v>7809</v>
      </c>
      <c r="D5506" t="s">
        <v>7809</v>
      </c>
      <c r="E5506" t="s">
        <v>7812</v>
      </c>
    </row>
    <row r="5507" spans="1:5" x14ac:dyDescent="0.25">
      <c r="A5507">
        <v>57000490</v>
      </c>
      <c r="B5507" t="s">
        <v>7842</v>
      </c>
      <c r="C5507" t="s">
        <v>7809</v>
      </c>
      <c r="D5507" t="s">
        <v>7809</v>
      </c>
      <c r="E5507" t="s">
        <v>7842</v>
      </c>
    </row>
    <row r="5508" spans="1:5" x14ac:dyDescent="0.25">
      <c r="A5508">
        <v>57000491</v>
      </c>
      <c r="B5508" t="s">
        <v>7810</v>
      </c>
      <c r="C5508" t="s">
        <v>7809</v>
      </c>
      <c r="D5508" t="s">
        <v>7809</v>
      </c>
      <c r="E5508" t="s">
        <v>7810</v>
      </c>
    </row>
    <row r="5509" spans="1:5" x14ac:dyDescent="0.25">
      <c r="A5509">
        <v>57000492</v>
      </c>
      <c r="B5509" t="s">
        <v>7762</v>
      </c>
      <c r="C5509" t="s">
        <v>7761</v>
      </c>
      <c r="D5509" t="s">
        <v>7761</v>
      </c>
      <c r="E5509" t="s">
        <v>7762</v>
      </c>
    </row>
    <row r="5510" spans="1:5" x14ac:dyDescent="0.25">
      <c r="A5510">
        <v>57000493</v>
      </c>
      <c r="B5510" t="s">
        <v>7844</v>
      </c>
      <c r="C5510" t="s">
        <v>7843</v>
      </c>
      <c r="D5510" t="s">
        <v>7843</v>
      </c>
      <c r="E5510" t="s">
        <v>7844</v>
      </c>
    </row>
    <row r="5511" spans="1:5" x14ac:dyDescent="0.25">
      <c r="A5511">
        <v>57000494</v>
      </c>
      <c r="B5511" t="s">
        <v>7844</v>
      </c>
      <c r="C5511" t="s">
        <v>7845</v>
      </c>
      <c r="D5511" t="s">
        <v>7845</v>
      </c>
      <c r="E5511" t="s">
        <v>7844</v>
      </c>
    </row>
    <row r="5512" spans="1:5" x14ac:dyDescent="0.25">
      <c r="A5512">
        <v>57000495</v>
      </c>
      <c r="B5512" t="s">
        <v>7846</v>
      </c>
      <c r="C5512" t="s">
        <v>7737</v>
      </c>
      <c r="D5512" t="s">
        <v>7737</v>
      </c>
      <c r="E5512" t="s">
        <v>7846</v>
      </c>
    </row>
    <row r="5513" spans="1:5" x14ac:dyDescent="0.25">
      <c r="A5513">
        <v>57000496</v>
      </c>
      <c r="B5513" t="s">
        <v>7847</v>
      </c>
      <c r="C5513" t="s">
        <v>7737</v>
      </c>
      <c r="D5513" t="s">
        <v>7737</v>
      </c>
      <c r="E5513" t="s">
        <v>7847</v>
      </c>
    </row>
    <row r="5514" spans="1:5" x14ac:dyDescent="0.25">
      <c r="A5514">
        <v>57000497</v>
      </c>
      <c r="B5514" t="s">
        <v>5040</v>
      </c>
      <c r="C5514" t="s">
        <v>7848</v>
      </c>
      <c r="D5514" t="s">
        <v>7848</v>
      </c>
      <c r="E5514" t="s">
        <v>5040</v>
      </c>
    </row>
    <row r="5515" spans="1:5" x14ac:dyDescent="0.25">
      <c r="A5515">
        <v>57000498</v>
      </c>
      <c r="B5515" t="s">
        <v>7850</v>
      </c>
      <c r="C5515" t="s">
        <v>7849</v>
      </c>
      <c r="D5515" t="s">
        <v>7849</v>
      </c>
      <c r="E5515" t="s">
        <v>7850</v>
      </c>
    </row>
    <row r="5516" spans="1:5" x14ac:dyDescent="0.25">
      <c r="A5516">
        <v>57000499</v>
      </c>
      <c r="B5516" t="s">
        <v>7851</v>
      </c>
      <c r="C5516" t="s">
        <v>7610</v>
      </c>
      <c r="D5516" t="s">
        <v>7610</v>
      </c>
      <c r="E5516" t="s">
        <v>7851</v>
      </c>
    </row>
    <row r="5517" spans="1:5" x14ac:dyDescent="0.25">
      <c r="A5517">
        <v>57000500</v>
      </c>
      <c r="B5517" t="s">
        <v>7852</v>
      </c>
      <c r="C5517" t="s">
        <v>7568</v>
      </c>
      <c r="D5517" t="s">
        <v>7568</v>
      </c>
      <c r="E5517" t="s">
        <v>7852</v>
      </c>
    </row>
    <row r="5518" spans="1:5" x14ac:dyDescent="0.25">
      <c r="A5518">
        <v>57000501</v>
      </c>
      <c r="B5518" t="s">
        <v>7854</v>
      </c>
      <c r="C5518" t="s">
        <v>7853</v>
      </c>
      <c r="D5518" t="s">
        <v>7853</v>
      </c>
      <c r="E5518" t="s">
        <v>7854</v>
      </c>
    </row>
    <row r="5519" spans="1:5" x14ac:dyDescent="0.25">
      <c r="A5519">
        <v>57000502</v>
      </c>
      <c r="B5519" t="s">
        <v>7854</v>
      </c>
      <c r="C5519" t="s">
        <v>7853</v>
      </c>
      <c r="D5519" t="s">
        <v>7853</v>
      </c>
      <c r="E5519" t="s">
        <v>7854</v>
      </c>
    </row>
    <row r="5520" spans="1:5" x14ac:dyDescent="0.25">
      <c r="A5520">
        <v>57000503</v>
      </c>
      <c r="B5520" t="s">
        <v>7854</v>
      </c>
      <c r="C5520" t="s">
        <v>7853</v>
      </c>
      <c r="D5520" t="s">
        <v>7853</v>
      </c>
      <c r="E5520" t="s">
        <v>7854</v>
      </c>
    </row>
    <row r="5521" spans="1:5" x14ac:dyDescent="0.25">
      <c r="A5521">
        <v>57000504</v>
      </c>
      <c r="B5521" t="s">
        <v>7854</v>
      </c>
      <c r="C5521" t="s">
        <v>7853</v>
      </c>
      <c r="D5521" t="s">
        <v>7853</v>
      </c>
      <c r="E5521" t="s">
        <v>7854</v>
      </c>
    </row>
    <row r="5522" spans="1:5" x14ac:dyDescent="0.25">
      <c r="A5522">
        <v>57000505</v>
      </c>
      <c r="B5522" t="s">
        <v>7854</v>
      </c>
      <c r="C5522" t="s">
        <v>7853</v>
      </c>
      <c r="D5522" t="s">
        <v>7853</v>
      </c>
      <c r="E5522" t="s">
        <v>7854</v>
      </c>
    </row>
    <row r="5523" spans="1:5" x14ac:dyDescent="0.25">
      <c r="A5523">
        <v>57000506</v>
      </c>
      <c r="B5523" t="s">
        <v>7855</v>
      </c>
      <c r="C5523" t="s">
        <v>7536</v>
      </c>
      <c r="D5523" t="s">
        <v>7536</v>
      </c>
      <c r="E5523" t="s">
        <v>7855</v>
      </c>
    </row>
    <row r="5524" spans="1:5" x14ac:dyDescent="0.25">
      <c r="A5524">
        <v>57000507</v>
      </c>
      <c r="B5524" t="s">
        <v>7857</v>
      </c>
      <c r="C5524" t="s">
        <v>7856</v>
      </c>
      <c r="D5524" t="s">
        <v>7856</v>
      </c>
      <c r="E5524" t="s">
        <v>7857</v>
      </c>
    </row>
    <row r="5525" spans="1:5" x14ac:dyDescent="0.25">
      <c r="A5525">
        <v>57000508</v>
      </c>
      <c r="B5525" t="s">
        <v>7858</v>
      </c>
      <c r="C5525" t="s">
        <v>7532</v>
      </c>
      <c r="D5525" t="s">
        <v>7532</v>
      </c>
      <c r="E5525" t="s">
        <v>7858</v>
      </c>
    </row>
    <row r="5526" spans="1:5" x14ac:dyDescent="0.25">
      <c r="A5526">
        <v>57000509</v>
      </c>
      <c r="B5526" t="s">
        <v>7860</v>
      </c>
      <c r="C5526" t="s">
        <v>7859</v>
      </c>
      <c r="D5526" t="s">
        <v>7859</v>
      </c>
      <c r="E5526" t="s">
        <v>7860</v>
      </c>
    </row>
    <row r="5527" spans="1:5" x14ac:dyDescent="0.25">
      <c r="A5527">
        <v>57000510</v>
      </c>
      <c r="B5527" t="s">
        <v>7861</v>
      </c>
      <c r="C5527" t="s">
        <v>7505</v>
      </c>
      <c r="D5527" t="s">
        <v>7505</v>
      </c>
      <c r="E5527" t="s">
        <v>7861</v>
      </c>
    </row>
    <row r="5528" spans="1:5" x14ac:dyDescent="0.25">
      <c r="A5528">
        <v>57000511</v>
      </c>
      <c r="B5528" t="s">
        <v>7862</v>
      </c>
      <c r="C5528" t="s">
        <v>7862</v>
      </c>
      <c r="D5528" t="s">
        <v>7862</v>
      </c>
      <c r="E5528" t="s">
        <v>7862</v>
      </c>
    </row>
    <row r="5529" spans="1:5" x14ac:dyDescent="0.25">
      <c r="A5529">
        <v>57000512</v>
      </c>
      <c r="B5529" t="s">
        <v>5050</v>
      </c>
      <c r="C5529" t="s">
        <v>5050</v>
      </c>
      <c r="D5529" t="s">
        <v>5050</v>
      </c>
      <c r="E5529" t="s">
        <v>5050</v>
      </c>
    </row>
    <row r="5530" spans="1:5" x14ac:dyDescent="0.25">
      <c r="A5530">
        <v>57000513</v>
      </c>
      <c r="B5530" t="s">
        <v>7863</v>
      </c>
      <c r="C5530" t="s">
        <v>711</v>
      </c>
      <c r="D5530" t="s">
        <v>711</v>
      </c>
      <c r="E5530" t="s">
        <v>7863</v>
      </c>
    </row>
    <row r="5531" spans="1:5" x14ac:dyDescent="0.25">
      <c r="A5531">
        <v>57000514</v>
      </c>
      <c r="B5531" t="s">
        <v>5050</v>
      </c>
      <c r="C5531" t="s">
        <v>5050</v>
      </c>
      <c r="D5531" t="s">
        <v>5050</v>
      </c>
      <c r="E5531" t="s">
        <v>5050</v>
      </c>
    </row>
    <row r="5532" spans="1:5" x14ac:dyDescent="0.25">
      <c r="A5532">
        <v>57000515</v>
      </c>
      <c r="B5532" t="s">
        <v>7864</v>
      </c>
      <c r="C5532" t="s">
        <v>711</v>
      </c>
      <c r="D5532" t="s">
        <v>711</v>
      </c>
      <c r="E5532" t="s">
        <v>7864</v>
      </c>
    </row>
    <row r="5533" spans="1:5" x14ac:dyDescent="0.25">
      <c r="A5533">
        <v>57000516</v>
      </c>
      <c r="B5533" t="s">
        <v>7725</v>
      </c>
      <c r="C5533" t="s">
        <v>7865</v>
      </c>
      <c r="D5533" t="s">
        <v>7865</v>
      </c>
      <c r="E5533" t="s">
        <v>7725</v>
      </c>
    </row>
    <row r="5534" spans="1:5" x14ac:dyDescent="0.25">
      <c r="A5534">
        <v>57000517</v>
      </c>
      <c r="B5534" t="s">
        <v>4924</v>
      </c>
      <c r="C5534" t="s">
        <v>7701</v>
      </c>
      <c r="D5534" t="s">
        <v>7701</v>
      </c>
      <c r="E5534" t="s">
        <v>4924</v>
      </c>
    </row>
    <row r="5535" spans="1:5" x14ac:dyDescent="0.25">
      <c r="A5535">
        <v>57000518</v>
      </c>
      <c r="B5535" t="s">
        <v>7866</v>
      </c>
      <c r="C5535" t="s">
        <v>7568</v>
      </c>
      <c r="D5535" t="s">
        <v>7568</v>
      </c>
      <c r="E5535" t="s">
        <v>7866</v>
      </c>
    </row>
    <row r="5536" spans="1:5" x14ac:dyDescent="0.25">
      <c r="A5536">
        <v>57000519</v>
      </c>
      <c r="B5536" t="s">
        <v>7867</v>
      </c>
      <c r="C5536" t="s">
        <v>15578</v>
      </c>
      <c r="D5536" t="s">
        <v>15578</v>
      </c>
      <c r="E5536" t="s">
        <v>7867</v>
      </c>
    </row>
    <row r="5537" spans="1:5" x14ac:dyDescent="0.25">
      <c r="A5537">
        <v>57000520</v>
      </c>
      <c r="B5537" t="s">
        <v>5031</v>
      </c>
      <c r="C5537" t="s">
        <v>5016</v>
      </c>
      <c r="D5537" t="s">
        <v>5016</v>
      </c>
      <c r="E5537" t="s">
        <v>5031</v>
      </c>
    </row>
    <row r="5538" spans="1:5" x14ac:dyDescent="0.25">
      <c r="A5538">
        <v>57000521</v>
      </c>
      <c r="B5538" t="s">
        <v>5031</v>
      </c>
      <c r="C5538" t="s">
        <v>7794</v>
      </c>
      <c r="D5538" t="s">
        <v>7794</v>
      </c>
      <c r="E5538" t="s">
        <v>5031</v>
      </c>
    </row>
    <row r="5539" spans="1:5" x14ac:dyDescent="0.25">
      <c r="A5539">
        <v>57000522</v>
      </c>
      <c r="B5539" t="s">
        <v>7868</v>
      </c>
      <c r="C5539" t="s">
        <v>5017</v>
      </c>
      <c r="D5539" t="s">
        <v>5017</v>
      </c>
      <c r="E5539" t="s">
        <v>7868</v>
      </c>
    </row>
    <row r="5540" spans="1:5" x14ac:dyDescent="0.25">
      <c r="A5540">
        <v>57000523</v>
      </c>
      <c r="B5540" t="s">
        <v>7868</v>
      </c>
      <c r="C5540" t="s">
        <v>7796</v>
      </c>
      <c r="D5540" t="s">
        <v>7796</v>
      </c>
      <c r="E5540" t="s">
        <v>7868</v>
      </c>
    </row>
    <row r="5541" spans="1:5" x14ac:dyDescent="0.25">
      <c r="A5541">
        <v>57000524</v>
      </c>
      <c r="B5541" t="s">
        <v>7870</v>
      </c>
      <c r="C5541" t="s">
        <v>7869</v>
      </c>
      <c r="D5541" t="s">
        <v>7869</v>
      </c>
      <c r="E5541" t="s">
        <v>7870</v>
      </c>
    </row>
    <row r="5542" spans="1:5" x14ac:dyDescent="0.25">
      <c r="A5542">
        <v>57000525</v>
      </c>
      <c r="B5542" t="s">
        <v>7872</v>
      </c>
      <c r="C5542" t="s">
        <v>7871</v>
      </c>
      <c r="D5542" t="s">
        <v>7871</v>
      </c>
      <c r="E5542" t="s">
        <v>7872</v>
      </c>
    </row>
    <row r="5543" spans="1:5" x14ac:dyDescent="0.25">
      <c r="A5543">
        <v>57000526</v>
      </c>
      <c r="B5543" t="s">
        <v>7873</v>
      </c>
      <c r="C5543" t="s">
        <v>5020</v>
      </c>
      <c r="D5543" t="s">
        <v>5020</v>
      </c>
      <c r="E5543" t="s">
        <v>7873</v>
      </c>
    </row>
    <row r="5544" spans="1:5" x14ac:dyDescent="0.25">
      <c r="A5544">
        <v>57000527</v>
      </c>
      <c r="B5544" t="s">
        <v>7873</v>
      </c>
      <c r="C5544" t="s">
        <v>15579</v>
      </c>
      <c r="D5544" t="s">
        <v>15579</v>
      </c>
      <c r="E5544" t="s">
        <v>7873</v>
      </c>
    </row>
    <row r="5545" spans="1:5" x14ac:dyDescent="0.25">
      <c r="A5545">
        <v>57000528</v>
      </c>
      <c r="B5545" t="s">
        <v>7874</v>
      </c>
      <c r="C5545" t="s">
        <v>7798</v>
      </c>
      <c r="D5545" t="s">
        <v>7798</v>
      </c>
      <c r="E5545" t="s">
        <v>7874</v>
      </c>
    </row>
    <row r="5546" spans="1:5" x14ac:dyDescent="0.25">
      <c r="A5546">
        <v>57000529</v>
      </c>
      <c r="B5546" t="s">
        <v>3846</v>
      </c>
      <c r="C5546" t="s">
        <v>3846</v>
      </c>
      <c r="D5546" t="s">
        <v>3846</v>
      </c>
      <c r="E5546" t="s">
        <v>3846</v>
      </c>
    </row>
    <row r="5547" spans="1:5" x14ac:dyDescent="0.25">
      <c r="A5547">
        <v>57000530</v>
      </c>
      <c r="B5547" t="s">
        <v>7876</v>
      </c>
      <c r="C5547" t="s">
        <v>7875</v>
      </c>
      <c r="D5547" t="s">
        <v>7875</v>
      </c>
      <c r="E5547" t="s">
        <v>7876</v>
      </c>
    </row>
    <row r="5548" spans="1:5" x14ac:dyDescent="0.25">
      <c r="A5548">
        <v>57000531</v>
      </c>
      <c r="B5548" t="s">
        <v>7877</v>
      </c>
      <c r="C5548" t="s">
        <v>7527</v>
      </c>
      <c r="D5548" t="s">
        <v>7527</v>
      </c>
      <c r="E5548" t="s">
        <v>7877</v>
      </c>
    </row>
    <row r="5549" spans="1:5" x14ac:dyDescent="0.25">
      <c r="A5549">
        <v>57000532</v>
      </c>
      <c r="B5549" t="s">
        <v>7878</v>
      </c>
      <c r="C5549" t="s">
        <v>7536</v>
      </c>
      <c r="D5549" t="s">
        <v>7536</v>
      </c>
      <c r="E5549" t="s">
        <v>7878</v>
      </c>
    </row>
    <row r="5550" spans="1:5" x14ac:dyDescent="0.25">
      <c r="A5550">
        <v>57000533</v>
      </c>
      <c r="B5550" t="s">
        <v>7879</v>
      </c>
      <c r="C5550" t="s">
        <v>7610</v>
      </c>
      <c r="D5550" t="s">
        <v>7610</v>
      </c>
      <c r="E5550" t="s">
        <v>7879</v>
      </c>
    </row>
    <row r="5551" spans="1:5" x14ac:dyDescent="0.25">
      <c r="A5551">
        <v>57000534</v>
      </c>
      <c r="B5551" t="s">
        <v>7609</v>
      </c>
      <c r="C5551" t="s">
        <v>7613</v>
      </c>
      <c r="D5551" t="s">
        <v>7613</v>
      </c>
      <c r="E5551" t="s">
        <v>7609</v>
      </c>
    </row>
    <row r="5552" spans="1:5" x14ac:dyDescent="0.25">
      <c r="A5552">
        <v>57000535</v>
      </c>
      <c r="B5552" t="s">
        <v>7880</v>
      </c>
      <c r="C5552" t="s">
        <v>7880</v>
      </c>
      <c r="D5552" t="s">
        <v>7880</v>
      </c>
      <c r="E5552" t="s">
        <v>7880</v>
      </c>
    </row>
    <row r="5553" spans="1:5" x14ac:dyDescent="0.25">
      <c r="A5553">
        <v>57000536</v>
      </c>
      <c r="B5553" t="s">
        <v>7881</v>
      </c>
      <c r="C5553" t="s">
        <v>7881</v>
      </c>
      <c r="D5553" t="s">
        <v>7881</v>
      </c>
      <c r="E5553" t="s">
        <v>7881</v>
      </c>
    </row>
    <row r="5554" spans="1:5" x14ac:dyDescent="0.25">
      <c r="A5554">
        <v>57000537</v>
      </c>
      <c r="B5554" t="s">
        <v>7882</v>
      </c>
      <c r="C5554" t="s">
        <v>7633</v>
      </c>
      <c r="D5554" t="s">
        <v>7633</v>
      </c>
      <c r="E5554" t="s">
        <v>7882</v>
      </c>
    </row>
    <row r="5555" spans="1:5" x14ac:dyDescent="0.25">
      <c r="A5555">
        <v>57000538</v>
      </c>
      <c r="B5555" t="s">
        <v>7884</v>
      </c>
      <c r="C5555" t="s">
        <v>7883</v>
      </c>
      <c r="D5555" t="s">
        <v>7883</v>
      </c>
      <c r="E5555" t="s">
        <v>7884</v>
      </c>
    </row>
    <row r="5556" spans="1:5" x14ac:dyDescent="0.25">
      <c r="A5556">
        <v>57000539</v>
      </c>
      <c r="B5556" t="s">
        <v>7886</v>
      </c>
      <c r="C5556" t="s">
        <v>7885</v>
      </c>
      <c r="D5556" t="s">
        <v>7885</v>
      </c>
      <c r="E5556" t="s">
        <v>7886</v>
      </c>
    </row>
    <row r="5557" spans="1:5" x14ac:dyDescent="0.25">
      <c r="A5557">
        <v>57000540</v>
      </c>
      <c r="B5557" t="s">
        <v>7888</v>
      </c>
      <c r="C5557" t="s">
        <v>7887</v>
      </c>
      <c r="D5557" t="s">
        <v>7887</v>
      </c>
      <c r="E5557" t="s">
        <v>7888</v>
      </c>
    </row>
    <row r="5558" spans="1:5" x14ac:dyDescent="0.25">
      <c r="A5558">
        <v>57000541</v>
      </c>
      <c r="B5558" t="s">
        <v>7890</v>
      </c>
      <c r="C5558" t="s">
        <v>7889</v>
      </c>
      <c r="D5558" t="s">
        <v>7889</v>
      </c>
      <c r="E5558" t="s">
        <v>7890</v>
      </c>
    </row>
    <row r="5559" spans="1:5" x14ac:dyDescent="0.25">
      <c r="A5559">
        <v>57000542</v>
      </c>
      <c r="B5559" t="s">
        <v>7892</v>
      </c>
      <c r="C5559" t="s">
        <v>7891</v>
      </c>
      <c r="D5559" t="s">
        <v>7891</v>
      </c>
      <c r="E5559" t="s">
        <v>7892</v>
      </c>
    </row>
    <row r="5560" spans="1:5" x14ac:dyDescent="0.25">
      <c r="A5560">
        <v>57000543</v>
      </c>
      <c r="B5560" t="s">
        <v>7894</v>
      </c>
      <c r="C5560" t="s">
        <v>7893</v>
      </c>
      <c r="D5560" t="s">
        <v>7893</v>
      </c>
      <c r="E5560" t="s">
        <v>7894</v>
      </c>
    </row>
    <row r="5561" spans="1:5" x14ac:dyDescent="0.25">
      <c r="A5561">
        <v>57000544</v>
      </c>
      <c r="B5561" t="s">
        <v>7896</v>
      </c>
      <c r="C5561" t="s">
        <v>7895</v>
      </c>
      <c r="D5561" t="s">
        <v>7895</v>
      </c>
      <c r="E5561" t="s">
        <v>7896</v>
      </c>
    </row>
    <row r="5562" spans="1:5" x14ac:dyDescent="0.25">
      <c r="A5562">
        <v>57000545</v>
      </c>
      <c r="B5562" t="s">
        <v>7897</v>
      </c>
      <c r="C5562" t="s">
        <v>7897</v>
      </c>
      <c r="D5562" t="s">
        <v>7897</v>
      </c>
      <c r="E5562" t="s">
        <v>7897</v>
      </c>
    </row>
    <row r="5563" spans="1:5" x14ac:dyDescent="0.25">
      <c r="A5563">
        <v>57000546</v>
      </c>
      <c r="B5563" t="s">
        <v>7779</v>
      </c>
      <c r="C5563" t="s">
        <v>7779</v>
      </c>
      <c r="D5563" t="s">
        <v>7779</v>
      </c>
      <c r="E5563" t="s">
        <v>7779</v>
      </c>
    </row>
    <row r="5564" spans="1:5" x14ac:dyDescent="0.25">
      <c r="A5564">
        <v>57000547</v>
      </c>
      <c r="B5564" t="s">
        <v>5055</v>
      </c>
      <c r="C5564" t="s">
        <v>5054</v>
      </c>
      <c r="D5564" t="s">
        <v>5054</v>
      </c>
      <c r="E5564" t="s">
        <v>5055</v>
      </c>
    </row>
    <row r="5565" spans="1:5" x14ac:dyDescent="0.25">
      <c r="A5565">
        <v>57000548</v>
      </c>
      <c r="B5565" t="s">
        <v>7867</v>
      </c>
      <c r="C5565" t="s">
        <v>5015</v>
      </c>
      <c r="D5565" t="s">
        <v>5015</v>
      </c>
      <c r="E5565" t="s">
        <v>7867</v>
      </c>
    </row>
    <row r="5566" spans="1:5" x14ac:dyDescent="0.25">
      <c r="A5566">
        <v>57000549</v>
      </c>
      <c r="B5566" t="s">
        <v>7899</v>
      </c>
      <c r="C5566" t="s">
        <v>7898</v>
      </c>
      <c r="D5566" t="s">
        <v>7898</v>
      </c>
      <c r="E5566" t="s">
        <v>7899</v>
      </c>
    </row>
    <row r="5567" spans="1:5" x14ac:dyDescent="0.25">
      <c r="A5567">
        <v>57000550</v>
      </c>
      <c r="B5567" t="s">
        <v>7901</v>
      </c>
      <c r="C5567" t="s">
        <v>7900</v>
      </c>
      <c r="D5567" t="s">
        <v>7900</v>
      </c>
      <c r="E5567" t="s">
        <v>7901</v>
      </c>
    </row>
    <row r="5568" spans="1:5" x14ac:dyDescent="0.25">
      <c r="A5568">
        <v>57000551</v>
      </c>
      <c r="B5568" t="s">
        <v>7902</v>
      </c>
      <c r="C5568" t="s">
        <v>7900</v>
      </c>
      <c r="D5568" t="s">
        <v>7900</v>
      </c>
      <c r="E5568" t="s">
        <v>7902</v>
      </c>
    </row>
    <row r="5569" spans="1:5" x14ac:dyDescent="0.25">
      <c r="A5569">
        <v>57000552</v>
      </c>
      <c r="B5569" t="s">
        <v>7903</v>
      </c>
      <c r="C5569" t="s">
        <v>7900</v>
      </c>
      <c r="D5569" t="s">
        <v>7900</v>
      </c>
      <c r="E5569" t="s">
        <v>7903</v>
      </c>
    </row>
    <row r="5570" spans="1:5" x14ac:dyDescent="0.25">
      <c r="A5570">
        <v>57000553</v>
      </c>
      <c r="B5570" t="s">
        <v>7904</v>
      </c>
      <c r="C5570" t="s">
        <v>7900</v>
      </c>
      <c r="D5570" t="s">
        <v>7900</v>
      </c>
      <c r="E5570" t="s">
        <v>7904</v>
      </c>
    </row>
    <row r="5571" spans="1:5" x14ac:dyDescent="0.25">
      <c r="A5571">
        <v>57000554</v>
      </c>
      <c r="B5571" t="s">
        <v>7906</v>
      </c>
      <c r="C5571" t="s">
        <v>7905</v>
      </c>
      <c r="D5571" t="s">
        <v>7905</v>
      </c>
      <c r="E5571" t="s">
        <v>7906</v>
      </c>
    </row>
    <row r="5572" spans="1:5" x14ac:dyDescent="0.25">
      <c r="A5572">
        <v>57000555</v>
      </c>
      <c r="B5572" t="s">
        <v>7908</v>
      </c>
      <c r="C5572" t="s">
        <v>7907</v>
      </c>
      <c r="D5572" t="s">
        <v>7907</v>
      </c>
      <c r="E5572" t="s">
        <v>7908</v>
      </c>
    </row>
    <row r="5573" spans="1:5" x14ac:dyDescent="0.25">
      <c r="A5573">
        <v>57000556</v>
      </c>
      <c r="B5573" t="s">
        <v>7909</v>
      </c>
      <c r="C5573" t="s">
        <v>7661</v>
      </c>
      <c r="D5573" t="s">
        <v>7661</v>
      </c>
      <c r="E5573" t="s">
        <v>7909</v>
      </c>
    </row>
    <row r="5574" spans="1:5" x14ac:dyDescent="0.25">
      <c r="A5574">
        <v>57000557</v>
      </c>
      <c r="B5574" t="s">
        <v>7910</v>
      </c>
      <c r="C5574" t="s">
        <v>251</v>
      </c>
      <c r="D5574" t="s">
        <v>251</v>
      </c>
      <c r="E5574" t="s">
        <v>7910</v>
      </c>
    </row>
    <row r="5575" spans="1:5" x14ac:dyDescent="0.25">
      <c r="A5575">
        <v>57000558</v>
      </c>
      <c r="B5575" t="s">
        <v>7911</v>
      </c>
      <c r="C5575" t="s">
        <v>7911</v>
      </c>
      <c r="D5575" t="s">
        <v>7911</v>
      </c>
      <c r="E5575" t="s">
        <v>7911</v>
      </c>
    </row>
    <row r="5576" spans="1:5" x14ac:dyDescent="0.25">
      <c r="A5576">
        <v>57000559</v>
      </c>
      <c r="B5576" t="s">
        <v>7912</v>
      </c>
      <c r="C5576" t="s">
        <v>7912</v>
      </c>
      <c r="D5576" t="s">
        <v>7912</v>
      </c>
      <c r="E5576" t="s">
        <v>7912</v>
      </c>
    </row>
    <row r="5577" spans="1:5" x14ac:dyDescent="0.25">
      <c r="A5577">
        <v>57000560</v>
      </c>
      <c r="B5577" t="s">
        <v>7914</v>
      </c>
      <c r="C5577" t="s">
        <v>7913</v>
      </c>
      <c r="D5577" t="s">
        <v>7913</v>
      </c>
      <c r="E5577" t="s">
        <v>7914</v>
      </c>
    </row>
    <row r="5578" spans="1:5" x14ac:dyDescent="0.25">
      <c r="A5578">
        <v>57000561</v>
      </c>
      <c r="B5578" t="s">
        <v>7915</v>
      </c>
      <c r="C5578" t="s">
        <v>7915</v>
      </c>
      <c r="D5578" t="s">
        <v>7915</v>
      </c>
      <c r="E5578" t="s">
        <v>7915</v>
      </c>
    </row>
    <row r="5579" spans="1:5" x14ac:dyDescent="0.25">
      <c r="A5579">
        <v>57000562</v>
      </c>
      <c r="B5579" t="s">
        <v>7916</v>
      </c>
      <c r="C5579" t="s">
        <v>7916</v>
      </c>
      <c r="D5579" t="s">
        <v>7916</v>
      </c>
      <c r="E5579" t="s">
        <v>7916</v>
      </c>
    </row>
    <row r="5580" spans="1:5" x14ac:dyDescent="0.25">
      <c r="A5580">
        <v>57000563</v>
      </c>
      <c r="B5580" t="s">
        <v>7917</v>
      </c>
      <c r="C5580" t="s">
        <v>7900</v>
      </c>
      <c r="D5580" t="s">
        <v>7900</v>
      </c>
      <c r="E5580" t="s">
        <v>7917</v>
      </c>
    </row>
    <row r="5581" spans="1:5" x14ac:dyDescent="0.25">
      <c r="A5581">
        <v>57000564</v>
      </c>
      <c r="B5581" t="s">
        <v>7918</v>
      </c>
      <c r="C5581" t="s">
        <v>7900</v>
      </c>
      <c r="D5581" t="s">
        <v>7900</v>
      </c>
      <c r="E5581" t="s">
        <v>7918</v>
      </c>
    </row>
    <row r="5582" spans="1:5" x14ac:dyDescent="0.25">
      <c r="A5582">
        <v>57000565</v>
      </c>
      <c r="B5582" t="s">
        <v>7919</v>
      </c>
      <c r="C5582" t="s">
        <v>7900</v>
      </c>
      <c r="D5582" t="s">
        <v>7900</v>
      </c>
      <c r="E5582" t="s">
        <v>7919</v>
      </c>
    </row>
    <row r="5583" spans="1:5" x14ac:dyDescent="0.25">
      <c r="A5583">
        <v>57000566</v>
      </c>
      <c r="B5583" t="s">
        <v>7920</v>
      </c>
      <c r="C5583" t="s">
        <v>7900</v>
      </c>
      <c r="D5583" t="s">
        <v>7900</v>
      </c>
      <c r="E5583" t="s">
        <v>7920</v>
      </c>
    </row>
    <row r="5584" spans="1:5" x14ac:dyDescent="0.25">
      <c r="A5584">
        <v>57000567</v>
      </c>
      <c r="B5584" t="s">
        <v>7921</v>
      </c>
      <c r="C5584" t="s">
        <v>7900</v>
      </c>
      <c r="D5584" t="s">
        <v>7900</v>
      </c>
      <c r="E5584" t="s">
        <v>7921</v>
      </c>
    </row>
    <row r="5585" spans="1:5" x14ac:dyDescent="0.25">
      <c r="A5585">
        <v>57000568</v>
      </c>
      <c r="B5585" t="s">
        <v>7923</v>
      </c>
      <c r="C5585" t="s">
        <v>7922</v>
      </c>
      <c r="D5585" t="s">
        <v>7922</v>
      </c>
      <c r="E5585" t="s">
        <v>7923</v>
      </c>
    </row>
    <row r="5586" spans="1:5" x14ac:dyDescent="0.25">
      <c r="A5586">
        <v>57000569</v>
      </c>
      <c r="B5586" t="s">
        <v>7925</v>
      </c>
      <c r="C5586" t="s">
        <v>7924</v>
      </c>
      <c r="D5586" t="s">
        <v>7924</v>
      </c>
      <c r="E5586" t="s">
        <v>7925</v>
      </c>
    </row>
    <row r="5587" spans="1:5" x14ac:dyDescent="0.25">
      <c r="A5587">
        <v>57000570</v>
      </c>
      <c r="B5587" t="s">
        <v>7881</v>
      </c>
      <c r="C5587" t="s">
        <v>7515</v>
      </c>
      <c r="D5587" t="s">
        <v>7515</v>
      </c>
      <c r="E5587" t="s">
        <v>7881</v>
      </c>
    </row>
    <row r="5588" spans="1:5" x14ac:dyDescent="0.25">
      <c r="A5588">
        <v>57000571</v>
      </c>
      <c r="B5588" t="s">
        <v>7927</v>
      </c>
      <c r="C5588" t="s">
        <v>7926</v>
      </c>
      <c r="D5588" t="s">
        <v>7926</v>
      </c>
      <c r="E5588" t="s">
        <v>7927</v>
      </c>
    </row>
    <row r="5589" spans="1:5" x14ac:dyDescent="0.25">
      <c r="A5589">
        <v>57000573</v>
      </c>
      <c r="B5589" t="s">
        <v>7928</v>
      </c>
      <c r="C5589" t="s">
        <v>7928</v>
      </c>
      <c r="D5589" t="s">
        <v>7928</v>
      </c>
      <c r="E5589" t="s">
        <v>7928</v>
      </c>
    </row>
    <row r="5590" spans="1:5" x14ac:dyDescent="0.25">
      <c r="A5590">
        <v>57000574</v>
      </c>
      <c r="B5590" t="s">
        <v>3641</v>
      </c>
      <c r="C5590" t="s">
        <v>3641</v>
      </c>
      <c r="D5590" t="s">
        <v>3641</v>
      </c>
      <c r="E5590" t="s">
        <v>3641</v>
      </c>
    </row>
    <row r="5591" spans="1:5" x14ac:dyDescent="0.25">
      <c r="A5591">
        <v>57000575</v>
      </c>
      <c r="B5591" t="s">
        <v>3641</v>
      </c>
      <c r="C5591" t="s">
        <v>3640</v>
      </c>
      <c r="D5591" t="s">
        <v>3640</v>
      </c>
      <c r="E5591" t="s">
        <v>3641</v>
      </c>
    </row>
    <row r="5592" spans="1:5" x14ac:dyDescent="0.25">
      <c r="A5592">
        <v>57000576</v>
      </c>
      <c r="B5592" t="s">
        <v>7929</v>
      </c>
      <c r="C5592" t="s">
        <v>7756</v>
      </c>
      <c r="D5592" t="s">
        <v>7756</v>
      </c>
      <c r="E5592" t="s">
        <v>7929</v>
      </c>
    </row>
    <row r="5593" spans="1:5" x14ac:dyDescent="0.25">
      <c r="A5593">
        <v>57000577</v>
      </c>
      <c r="B5593" t="s">
        <v>7931</v>
      </c>
      <c r="C5593" t="s">
        <v>7930</v>
      </c>
      <c r="D5593" t="s">
        <v>7930</v>
      </c>
      <c r="E5593" t="s">
        <v>7931</v>
      </c>
    </row>
    <row r="5594" spans="1:5" x14ac:dyDescent="0.25">
      <c r="A5594">
        <v>57000578</v>
      </c>
      <c r="B5594" t="s">
        <v>7933</v>
      </c>
      <c r="C5594" t="s">
        <v>7932</v>
      </c>
      <c r="D5594" t="s">
        <v>7932</v>
      </c>
      <c r="E5594" t="s">
        <v>7933</v>
      </c>
    </row>
    <row r="5595" spans="1:5" x14ac:dyDescent="0.25">
      <c r="A5595">
        <v>57000579</v>
      </c>
      <c r="B5595" t="s">
        <v>7935</v>
      </c>
      <c r="C5595" t="s">
        <v>7934</v>
      </c>
      <c r="D5595" t="s">
        <v>7934</v>
      </c>
      <c r="E5595" t="s">
        <v>7935</v>
      </c>
    </row>
    <row r="5596" spans="1:5" x14ac:dyDescent="0.25">
      <c r="A5596">
        <v>57000580</v>
      </c>
      <c r="B5596" t="s">
        <v>7936</v>
      </c>
      <c r="C5596" t="s">
        <v>7737</v>
      </c>
      <c r="D5596" t="s">
        <v>7737</v>
      </c>
      <c r="E5596" t="s">
        <v>7936</v>
      </c>
    </row>
    <row r="5597" spans="1:5" x14ac:dyDescent="0.25">
      <c r="A5597">
        <v>57000581</v>
      </c>
      <c r="B5597" t="s">
        <v>7846</v>
      </c>
      <c r="C5597" t="s">
        <v>7737</v>
      </c>
      <c r="D5597" t="s">
        <v>7737</v>
      </c>
      <c r="E5597" t="s">
        <v>7846</v>
      </c>
    </row>
    <row r="5598" spans="1:5" x14ac:dyDescent="0.25">
      <c r="A5598">
        <v>57000582</v>
      </c>
      <c r="B5598" t="s">
        <v>7937</v>
      </c>
      <c r="C5598" t="s">
        <v>7737</v>
      </c>
      <c r="D5598" t="s">
        <v>7737</v>
      </c>
      <c r="E5598" t="s">
        <v>7937</v>
      </c>
    </row>
    <row r="5599" spans="1:5" x14ac:dyDescent="0.25">
      <c r="A5599">
        <v>57000583</v>
      </c>
      <c r="B5599" t="s">
        <v>7882</v>
      </c>
      <c r="C5599" t="s">
        <v>7633</v>
      </c>
      <c r="D5599" t="s">
        <v>7633</v>
      </c>
      <c r="E5599" t="s">
        <v>7882</v>
      </c>
    </row>
    <row r="5600" spans="1:5" x14ac:dyDescent="0.25">
      <c r="A5600">
        <v>57000584</v>
      </c>
      <c r="B5600" t="s">
        <v>7938</v>
      </c>
      <c r="C5600" t="s">
        <v>7720</v>
      </c>
      <c r="D5600" t="s">
        <v>7720</v>
      </c>
      <c r="E5600" t="s">
        <v>7938</v>
      </c>
    </row>
    <row r="5601" spans="1:5" x14ac:dyDescent="0.25">
      <c r="A5601">
        <v>57000585</v>
      </c>
      <c r="B5601" t="s">
        <v>7940</v>
      </c>
      <c r="C5601" t="s">
        <v>7939</v>
      </c>
      <c r="D5601" t="s">
        <v>7939</v>
      </c>
      <c r="E5601" t="s">
        <v>7940</v>
      </c>
    </row>
    <row r="5602" spans="1:5" x14ac:dyDescent="0.25">
      <c r="A5602">
        <v>57000586</v>
      </c>
      <c r="B5602" t="s">
        <v>7941</v>
      </c>
      <c r="C5602" t="s">
        <v>251</v>
      </c>
      <c r="D5602" t="s">
        <v>251</v>
      </c>
      <c r="E5602" t="s">
        <v>7941</v>
      </c>
    </row>
    <row r="5603" spans="1:5" x14ac:dyDescent="0.25">
      <c r="A5603">
        <v>57000587</v>
      </c>
      <c r="B5603" t="s">
        <v>7942</v>
      </c>
      <c r="C5603" t="s">
        <v>4525</v>
      </c>
      <c r="D5603" t="s">
        <v>4525</v>
      </c>
      <c r="E5603" t="s">
        <v>7942</v>
      </c>
    </row>
    <row r="5604" spans="1:5" x14ac:dyDescent="0.25">
      <c r="A5604">
        <v>57000588</v>
      </c>
      <c r="B5604" t="s">
        <v>7943</v>
      </c>
      <c r="C5604" t="s">
        <v>4525</v>
      </c>
      <c r="D5604" t="s">
        <v>4525</v>
      </c>
      <c r="E5604" t="s">
        <v>7943</v>
      </c>
    </row>
    <row r="5605" spans="1:5" x14ac:dyDescent="0.25">
      <c r="A5605">
        <v>57000589</v>
      </c>
      <c r="B5605" t="s">
        <v>4526</v>
      </c>
      <c r="C5605" t="s">
        <v>4525</v>
      </c>
      <c r="D5605" t="s">
        <v>4525</v>
      </c>
      <c r="E5605" t="s">
        <v>4526</v>
      </c>
    </row>
    <row r="5606" spans="1:5" x14ac:dyDescent="0.25">
      <c r="A5606">
        <v>57000590</v>
      </c>
      <c r="B5606" t="s">
        <v>7945</v>
      </c>
      <c r="C5606" t="s">
        <v>7944</v>
      </c>
      <c r="D5606" t="s">
        <v>7944</v>
      </c>
      <c r="E5606" t="s">
        <v>7945</v>
      </c>
    </row>
    <row r="5607" spans="1:5" x14ac:dyDescent="0.25">
      <c r="A5607">
        <v>57000591</v>
      </c>
      <c r="B5607" t="s">
        <v>7946</v>
      </c>
      <c r="C5607" t="s">
        <v>7944</v>
      </c>
      <c r="D5607" t="s">
        <v>7944</v>
      </c>
      <c r="E5607" t="s">
        <v>7946</v>
      </c>
    </row>
    <row r="5608" spans="1:5" x14ac:dyDescent="0.25">
      <c r="A5608">
        <v>57000592</v>
      </c>
      <c r="B5608" t="s">
        <v>7948</v>
      </c>
      <c r="C5608" t="s">
        <v>7947</v>
      </c>
      <c r="D5608" t="s">
        <v>7947</v>
      </c>
      <c r="E5608" t="s">
        <v>7948</v>
      </c>
    </row>
    <row r="5609" spans="1:5" x14ac:dyDescent="0.25">
      <c r="A5609">
        <v>57000593</v>
      </c>
      <c r="B5609" t="s">
        <v>7514</v>
      </c>
      <c r="C5609" t="s">
        <v>7513</v>
      </c>
      <c r="D5609" t="s">
        <v>7513</v>
      </c>
      <c r="E5609" t="s">
        <v>7514</v>
      </c>
    </row>
    <row r="5610" spans="1:5" x14ac:dyDescent="0.25">
      <c r="A5610">
        <v>57000594</v>
      </c>
      <c r="B5610" t="s">
        <v>7949</v>
      </c>
      <c r="C5610" t="s">
        <v>7247</v>
      </c>
      <c r="D5610" t="s">
        <v>7247</v>
      </c>
      <c r="E5610" t="s">
        <v>7949</v>
      </c>
    </row>
    <row r="5611" spans="1:5" x14ac:dyDescent="0.25">
      <c r="A5611">
        <v>57000595</v>
      </c>
      <c r="B5611" t="s">
        <v>7950</v>
      </c>
      <c r="C5611" t="s">
        <v>7895</v>
      </c>
      <c r="D5611" t="s">
        <v>7895</v>
      </c>
      <c r="E5611" t="s">
        <v>7950</v>
      </c>
    </row>
    <row r="5612" spans="1:5" x14ac:dyDescent="0.25">
      <c r="A5612">
        <v>57000596</v>
      </c>
      <c r="B5612" t="s">
        <v>7951</v>
      </c>
      <c r="C5612" t="s">
        <v>7507</v>
      </c>
      <c r="D5612" t="s">
        <v>7507</v>
      </c>
      <c r="E5612" t="s">
        <v>7951</v>
      </c>
    </row>
    <row r="5613" spans="1:5" x14ac:dyDescent="0.25">
      <c r="A5613">
        <v>57000597</v>
      </c>
      <c r="B5613" t="s">
        <v>7953</v>
      </c>
      <c r="C5613" t="s">
        <v>7952</v>
      </c>
      <c r="D5613" t="s">
        <v>7952</v>
      </c>
      <c r="E5613" t="s">
        <v>7953</v>
      </c>
    </row>
    <row r="5614" spans="1:5" x14ac:dyDescent="0.25">
      <c r="A5614">
        <v>57000598</v>
      </c>
      <c r="B5614" t="s">
        <v>7955</v>
      </c>
      <c r="C5614" t="s">
        <v>7954</v>
      </c>
      <c r="D5614" t="s">
        <v>7954</v>
      </c>
      <c r="E5614" t="s">
        <v>7955</v>
      </c>
    </row>
    <row r="5615" spans="1:5" x14ac:dyDescent="0.25">
      <c r="A5615">
        <v>57000599</v>
      </c>
      <c r="B5615" t="s">
        <v>7835</v>
      </c>
      <c r="C5615" t="s">
        <v>7834</v>
      </c>
      <c r="D5615" t="s">
        <v>7834</v>
      </c>
      <c r="E5615" t="s">
        <v>7835</v>
      </c>
    </row>
    <row r="5616" spans="1:5" x14ac:dyDescent="0.25">
      <c r="A5616">
        <v>57000600</v>
      </c>
      <c r="B5616" t="s">
        <v>7957</v>
      </c>
      <c r="C5616" t="s">
        <v>7956</v>
      </c>
      <c r="D5616" t="s">
        <v>7956</v>
      </c>
      <c r="E5616" t="s">
        <v>7957</v>
      </c>
    </row>
    <row r="5617" spans="1:5" x14ac:dyDescent="0.25">
      <c r="A5617">
        <v>57000601</v>
      </c>
      <c r="B5617" t="s">
        <v>7959</v>
      </c>
      <c r="C5617" t="s">
        <v>7958</v>
      </c>
      <c r="D5617" t="s">
        <v>7958</v>
      </c>
      <c r="E5617" t="s">
        <v>7959</v>
      </c>
    </row>
    <row r="5618" spans="1:5" x14ac:dyDescent="0.25">
      <c r="A5618">
        <v>57000602</v>
      </c>
      <c r="B5618" t="s">
        <v>7961</v>
      </c>
      <c r="C5618" t="s">
        <v>7960</v>
      </c>
      <c r="D5618" t="s">
        <v>7960</v>
      </c>
      <c r="E5618" t="s">
        <v>7961</v>
      </c>
    </row>
    <row r="5619" spans="1:5" x14ac:dyDescent="0.25">
      <c r="A5619">
        <v>57000603</v>
      </c>
      <c r="B5619" t="s">
        <v>7963</v>
      </c>
      <c r="C5619" t="s">
        <v>7962</v>
      </c>
      <c r="D5619" t="s">
        <v>7962</v>
      </c>
      <c r="E5619" t="s">
        <v>7963</v>
      </c>
    </row>
    <row r="5620" spans="1:5" x14ac:dyDescent="0.25">
      <c r="A5620">
        <v>57000604</v>
      </c>
      <c r="B5620" t="s">
        <v>7965</v>
      </c>
      <c r="C5620" t="s">
        <v>7964</v>
      </c>
      <c r="D5620" t="s">
        <v>7964</v>
      </c>
      <c r="E5620" t="s">
        <v>7965</v>
      </c>
    </row>
    <row r="5621" spans="1:5" x14ac:dyDescent="0.25">
      <c r="A5621">
        <v>57000605</v>
      </c>
      <c r="B5621" t="s">
        <v>7967</v>
      </c>
      <c r="C5621" t="s">
        <v>7966</v>
      </c>
      <c r="D5621" t="s">
        <v>7966</v>
      </c>
      <c r="E5621" t="s">
        <v>7967</v>
      </c>
    </row>
    <row r="5622" spans="1:5" x14ac:dyDescent="0.25">
      <c r="A5622">
        <v>57000606</v>
      </c>
      <c r="B5622" t="s">
        <v>7969</v>
      </c>
      <c r="C5622" t="s">
        <v>7968</v>
      </c>
      <c r="D5622" t="s">
        <v>7968</v>
      </c>
      <c r="E5622" t="s">
        <v>7969</v>
      </c>
    </row>
    <row r="5623" spans="1:5" x14ac:dyDescent="0.25">
      <c r="A5623">
        <v>57000607</v>
      </c>
      <c r="B5623" t="s">
        <v>7971</v>
      </c>
      <c r="C5623" t="s">
        <v>7970</v>
      </c>
      <c r="D5623" t="s">
        <v>7970</v>
      </c>
      <c r="E5623" t="s">
        <v>7971</v>
      </c>
    </row>
    <row r="5624" spans="1:5" x14ac:dyDescent="0.25">
      <c r="A5624">
        <v>57000608</v>
      </c>
      <c r="B5624" t="s">
        <v>7973</v>
      </c>
      <c r="C5624" t="s">
        <v>7972</v>
      </c>
      <c r="D5624" t="s">
        <v>7972</v>
      </c>
      <c r="E5624" t="s">
        <v>7973</v>
      </c>
    </row>
    <row r="5625" spans="1:5" x14ac:dyDescent="0.25">
      <c r="A5625">
        <v>57000609</v>
      </c>
      <c r="B5625" t="s">
        <v>7975</v>
      </c>
      <c r="C5625" t="s">
        <v>7974</v>
      </c>
      <c r="D5625" t="s">
        <v>7974</v>
      </c>
      <c r="E5625" t="s">
        <v>7975</v>
      </c>
    </row>
    <row r="5626" spans="1:5" x14ac:dyDescent="0.25">
      <c r="A5626">
        <v>57000610</v>
      </c>
      <c r="B5626" t="s">
        <v>7977</v>
      </c>
      <c r="C5626" t="s">
        <v>7976</v>
      </c>
      <c r="D5626" t="s">
        <v>7976</v>
      </c>
      <c r="E5626" t="s">
        <v>7977</v>
      </c>
    </row>
    <row r="5627" spans="1:5" x14ac:dyDescent="0.25">
      <c r="A5627">
        <v>57000611</v>
      </c>
      <c r="B5627" t="s">
        <v>7979</v>
      </c>
      <c r="C5627" t="s">
        <v>7978</v>
      </c>
      <c r="D5627" t="s">
        <v>7978</v>
      </c>
      <c r="E5627" t="s">
        <v>7979</v>
      </c>
    </row>
    <row r="5628" spans="1:5" x14ac:dyDescent="0.25">
      <c r="A5628">
        <v>57000612</v>
      </c>
      <c r="B5628" t="s">
        <v>7833</v>
      </c>
      <c r="C5628" t="s">
        <v>7832</v>
      </c>
      <c r="D5628" t="s">
        <v>7832</v>
      </c>
      <c r="E5628" t="s">
        <v>7833</v>
      </c>
    </row>
    <row r="5629" spans="1:5" x14ac:dyDescent="0.25">
      <c r="A5629">
        <v>57000613</v>
      </c>
      <c r="B5629" t="s">
        <v>7948</v>
      </c>
      <c r="C5629" t="s">
        <v>7947</v>
      </c>
      <c r="D5629" t="s">
        <v>7947</v>
      </c>
      <c r="E5629" t="s">
        <v>7948</v>
      </c>
    </row>
    <row r="5630" spans="1:5" x14ac:dyDescent="0.25">
      <c r="A5630">
        <v>57000614</v>
      </c>
      <c r="B5630" t="s">
        <v>3692</v>
      </c>
      <c r="C5630" t="s">
        <v>255</v>
      </c>
      <c r="D5630" t="s">
        <v>255</v>
      </c>
      <c r="E5630" t="s">
        <v>3692</v>
      </c>
    </row>
    <row r="5631" spans="1:5" x14ac:dyDescent="0.25">
      <c r="A5631">
        <v>57000615</v>
      </c>
      <c r="B5631" t="s">
        <v>7980</v>
      </c>
      <c r="C5631" t="s">
        <v>7792</v>
      </c>
      <c r="D5631" t="s">
        <v>7792</v>
      </c>
      <c r="E5631" t="s">
        <v>7980</v>
      </c>
    </row>
    <row r="5632" spans="1:5" x14ac:dyDescent="0.25">
      <c r="A5632">
        <v>57000616</v>
      </c>
      <c r="B5632" t="s">
        <v>7981</v>
      </c>
      <c r="C5632" t="s">
        <v>7794</v>
      </c>
      <c r="D5632" t="s">
        <v>7794</v>
      </c>
      <c r="E5632" t="s">
        <v>7981</v>
      </c>
    </row>
    <row r="5633" spans="1:5" x14ac:dyDescent="0.25">
      <c r="A5633">
        <v>57000617</v>
      </c>
      <c r="B5633" t="s">
        <v>15580</v>
      </c>
      <c r="C5633" t="s">
        <v>7633</v>
      </c>
      <c r="D5633" t="s">
        <v>7633</v>
      </c>
      <c r="E5633" t="s">
        <v>15580</v>
      </c>
    </row>
    <row r="5634" spans="1:5" x14ac:dyDescent="0.25">
      <c r="A5634">
        <v>57000618</v>
      </c>
      <c r="B5634" t="s">
        <v>15581</v>
      </c>
      <c r="C5634" t="s">
        <v>7765</v>
      </c>
      <c r="D5634" t="s">
        <v>7765</v>
      </c>
      <c r="E5634" t="s">
        <v>15581</v>
      </c>
    </row>
    <row r="5635" spans="1:5" x14ac:dyDescent="0.25">
      <c r="A5635">
        <v>57000619</v>
      </c>
      <c r="B5635" t="s">
        <v>7982</v>
      </c>
      <c r="C5635" t="s">
        <v>4525</v>
      </c>
      <c r="D5635" t="s">
        <v>4525</v>
      </c>
      <c r="E5635" t="s">
        <v>7982</v>
      </c>
    </row>
    <row r="5636" spans="1:5" x14ac:dyDescent="0.25">
      <c r="A5636">
        <v>57000620</v>
      </c>
      <c r="B5636" t="s">
        <v>7983</v>
      </c>
      <c r="C5636" t="s">
        <v>4525</v>
      </c>
      <c r="D5636" t="s">
        <v>4525</v>
      </c>
      <c r="E5636" t="s">
        <v>7983</v>
      </c>
    </row>
    <row r="5637" spans="1:5" x14ac:dyDescent="0.25">
      <c r="A5637">
        <v>57000621</v>
      </c>
      <c r="B5637" t="s">
        <v>7407</v>
      </c>
      <c r="C5637" t="s">
        <v>4525</v>
      </c>
      <c r="D5637" t="s">
        <v>4525</v>
      </c>
      <c r="E5637" t="s">
        <v>7407</v>
      </c>
    </row>
    <row r="5638" spans="1:5" x14ac:dyDescent="0.25">
      <c r="A5638">
        <v>57000622</v>
      </c>
      <c r="B5638" t="s">
        <v>7984</v>
      </c>
      <c r="C5638" t="s">
        <v>4525</v>
      </c>
      <c r="D5638" t="s">
        <v>4525</v>
      </c>
      <c r="E5638" t="s">
        <v>7984</v>
      </c>
    </row>
    <row r="5639" spans="1:5" x14ac:dyDescent="0.25">
      <c r="A5639">
        <v>57000623</v>
      </c>
      <c r="B5639" t="s">
        <v>7986</v>
      </c>
      <c r="C5639" t="s">
        <v>7985</v>
      </c>
      <c r="D5639" t="s">
        <v>7985</v>
      </c>
      <c r="E5639" t="s">
        <v>7986</v>
      </c>
    </row>
    <row r="5640" spans="1:5" x14ac:dyDescent="0.25">
      <c r="A5640">
        <v>57000624</v>
      </c>
      <c r="B5640" t="s">
        <v>7988</v>
      </c>
      <c r="C5640" t="s">
        <v>7987</v>
      </c>
      <c r="D5640" t="s">
        <v>7987</v>
      </c>
      <c r="E5640" t="s">
        <v>7988</v>
      </c>
    </row>
    <row r="5641" spans="1:5" x14ac:dyDescent="0.25">
      <c r="A5641">
        <v>57000625</v>
      </c>
      <c r="B5641" t="s">
        <v>7989</v>
      </c>
      <c r="C5641" t="s">
        <v>7720</v>
      </c>
      <c r="D5641" t="s">
        <v>7720</v>
      </c>
      <c r="E5641" t="s">
        <v>7989</v>
      </c>
    </row>
    <row r="5642" spans="1:5" x14ac:dyDescent="0.25">
      <c r="A5642">
        <v>57000626</v>
      </c>
      <c r="B5642" t="s">
        <v>7991</v>
      </c>
      <c r="C5642" t="s">
        <v>7990</v>
      </c>
      <c r="D5642" t="s">
        <v>7990</v>
      </c>
      <c r="E5642" t="s">
        <v>7991</v>
      </c>
    </row>
    <row r="5643" spans="1:5" x14ac:dyDescent="0.25">
      <c r="A5643">
        <v>57000627</v>
      </c>
      <c r="B5643" t="s">
        <v>7992</v>
      </c>
      <c r="C5643" t="s">
        <v>7673</v>
      </c>
      <c r="D5643" t="s">
        <v>7673</v>
      </c>
      <c r="E5643" t="s">
        <v>7992</v>
      </c>
    </row>
    <row r="5644" spans="1:5" x14ac:dyDescent="0.25">
      <c r="A5644">
        <v>57000628</v>
      </c>
      <c r="B5644" t="s">
        <v>4881</v>
      </c>
      <c r="C5644" t="s">
        <v>7585</v>
      </c>
      <c r="D5644" t="s">
        <v>7585</v>
      </c>
      <c r="E5644" t="s">
        <v>4881</v>
      </c>
    </row>
    <row r="5645" spans="1:5" x14ac:dyDescent="0.25">
      <c r="A5645">
        <v>57000629</v>
      </c>
      <c r="B5645" t="s">
        <v>7993</v>
      </c>
      <c r="C5645" t="s">
        <v>7796</v>
      </c>
      <c r="D5645" t="s">
        <v>7796</v>
      </c>
      <c r="E5645" t="s">
        <v>7993</v>
      </c>
    </row>
    <row r="5646" spans="1:5" x14ac:dyDescent="0.25">
      <c r="A5646">
        <v>57000630</v>
      </c>
      <c r="B5646" t="s">
        <v>7994</v>
      </c>
      <c r="C5646" t="s">
        <v>7804</v>
      </c>
      <c r="D5646" t="s">
        <v>7804</v>
      </c>
      <c r="E5646" t="s">
        <v>7994</v>
      </c>
    </row>
    <row r="5647" spans="1:5" x14ac:dyDescent="0.25">
      <c r="A5647">
        <v>57000631</v>
      </c>
      <c r="B5647" t="s">
        <v>7995</v>
      </c>
      <c r="C5647" t="s">
        <v>7765</v>
      </c>
      <c r="D5647" t="s">
        <v>7765</v>
      </c>
      <c r="E5647" t="s">
        <v>7995</v>
      </c>
    </row>
    <row r="5648" spans="1:5" x14ac:dyDescent="0.25">
      <c r="A5648">
        <v>57000632</v>
      </c>
      <c r="B5648" t="s">
        <v>7996</v>
      </c>
      <c r="C5648" t="s">
        <v>7633</v>
      </c>
      <c r="D5648" t="s">
        <v>7633</v>
      </c>
      <c r="E5648" t="s">
        <v>7996</v>
      </c>
    </row>
    <row r="5649" spans="1:5" x14ac:dyDescent="0.25">
      <c r="A5649">
        <v>57000633</v>
      </c>
      <c r="B5649" t="s">
        <v>7998</v>
      </c>
      <c r="C5649" t="s">
        <v>7997</v>
      </c>
      <c r="D5649" t="s">
        <v>7997</v>
      </c>
      <c r="E5649" t="s">
        <v>7998</v>
      </c>
    </row>
    <row r="5650" spans="1:5" x14ac:dyDescent="0.25">
      <c r="A5650">
        <v>57000634</v>
      </c>
      <c r="B5650" t="s">
        <v>5165</v>
      </c>
      <c r="C5650" t="s">
        <v>251</v>
      </c>
      <c r="D5650" t="s">
        <v>251</v>
      </c>
      <c r="E5650" t="s">
        <v>5165</v>
      </c>
    </row>
    <row r="5651" spans="1:5" x14ac:dyDescent="0.25">
      <c r="A5651">
        <v>57000635</v>
      </c>
      <c r="B5651" t="s">
        <v>7999</v>
      </c>
      <c r="C5651" t="s">
        <v>7509</v>
      </c>
      <c r="D5651" t="s">
        <v>7509</v>
      </c>
      <c r="E5651" t="s">
        <v>7999</v>
      </c>
    </row>
    <row r="5652" spans="1:5" x14ac:dyDescent="0.25">
      <c r="A5652">
        <v>57000636</v>
      </c>
      <c r="B5652" t="s">
        <v>8001</v>
      </c>
      <c r="C5652" t="s">
        <v>8000</v>
      </c>
      <c r="D5652" t="s">
        <v>8000</v>
      </c>
      <c r="E5652" t="s">
        <v>8001</v>
      </c>
    </row>
    <row r="5653" spans="1:5" x14ac:dyDescent="0.25">
      <c r="A5653">
        <v>57000637</v>
      </c>
      <c r="B5653" t="s">
        <v>8003</v>
      </c>
      <c r="C5653" t="s">
        <v>8002</v>
      </c>
      <c r="D5653" t="s">
        <v>8002</v>
      </c>
      <c r="E5653" t="s">
        <v>8003</v>
      </c>
    </row>
    <row r="5654" spans="1:5" x14ac:dyDescent="0.25">
      <c r="A5654">
        <v>57000638</v>
      </c>
      <c r="B5654" t="s">
        <v>8004</v>
      </c>
      <c r="C5654" t="s">
        <v>7827</v>
      </c>
      <c r="D5654" t="s">
        <v>7827</v>
      </c>
      <c r="E5654" t="s">
        <v>8004</v>
      </c>
    </row>
    <row r="5655" spans="1:5" x14ac:dyDescent="0.25">
      <c r="A5655">
        <v>57000639</v>
      </c>
      <c r="B5655" t="s">
        <v>7634</v>
      </c>
      <c r="C5655" t="s">
        <v>7633</v>
      </c>
      <c r="D5655" t="s">
        <v>7633</v>
      </c>
      <c r="E5655" t="s">
        <v>7634</v>
      </c>
    </row>
    <row r="5656" spans="1:5" x14ac:dyDescent="0.25">
      <c r="A5656">
        <v>57000640</v>
      </c>
      <c r="B5656" t="s">
        <v>8006</v>
      </c>
      <c r="C5656" t="s">
        <v>8005</v>
      </c>
      <c r="D5656" t="s">
        <v>8005</v>
      </c>
      <c r="E5656" t="s">
        <v>8006</v>
      </c>
    </row>
    <row r="5657" spans="1:5" x14ac:dyDescent="0.25">
      <c r="A5657">
        <v>57000641</v>
      </c>
      <c r="B5657" t="s">
        <v>8008</v>
      </c>
      <c r="C5657" t="s">
        <v>8007</v>
      </c>
      <c r="D5657" t="s">
        <v>8007</v>
      </c>
      <c r="E5657" t="s">
        <v>8008</v>
      </c>
    </row>
    <row r="5658" spans="1:5" x14ac:dyDescent="0.25">
      <c r="A5658">
        <v>57000642</v>
      </c>
      <c r="B5658" t="s">
        <v>8010</v>
      </c>
      <c r="C5658" t="s">
        <v>8009</v>
      </c>
      <c r="D5658" t="s">
        <v>8009</v>
      </c>
      <c r="E5658" t="s">
        <v>8010</v>
      </c>
    </row>
    <row r="5659" spans="1:5" x14ac:dyDescent="0.25">
      <c r="A5659">
        <v>57000643</v>
      </c>
      <c r="B5659" t="s">
        <v>8011</v>
      </c>
      <c r="C5659" t="s">
        <v>7603</v>
      </c>
      <c r="D5659" t="s">
        <v>7603</v>
      </c>
      <c r="E5659" t="s">
        <v>8011</v>
      </c>
    </row>
    <row r="5660" spans="1:5" x14ac:dyDescent="0.25">
      <c r="A5660">
        <v>57000644</v>
      </c>
      <c r="B5660" t="s">
        <v>8012</v>
      </c>
      <c r="C5660" t="s">
        <v>7763</v>
      </c>
      <c r="D5660" t="s">
        <v>7763</v>
      </c>
      <c r="E5660" t="s">
        <v>8012</v>
      </c>
    </row>
    <row r="5661" spans="1:5" x14ac:dyDescent="0.25">
      <c r="A5661">
        <v>57000645</v>
      </c>
      <c r="B5661" t="s">
        <v>8013</v>
      </c>
      <c r="C5661" t="s">
        <v>7737</v>
      </c>
      <c r="D5661" t="s">
        <v>7737</v>
      </c>
      <c r="E5661" t="s">
        <v>8013</v>
      </c>
    </row>
    <row r="5662" spans="1:5" x14ac:dyDescent="0.25">
      <c r="A5662">
        <v>57000646</v>
      </c>
      <c r="B5662" t="s">
        <v>8015</v>
      </c>
      <c r="C5662" t="s">
        <v>8014</v>
      </c>
      <c r="D5662" t="s">
        <v>8014</v>
      </c>
      <c r="E5662" t="s">
        <v>8015</v>
      </c>
    </row>
    <row r="5663" spans="1:5" x14ac:dyDescent="0.25">
      <c r="A5663">
        <v>57000647</v>
      </c>
      <c r="B5663" t="s">
        <v>8016</v>
      </c>
      <c r="C5663" t="s">
        <v>3698</v>
      </c>
      <c r="D5663" t="s">
        <v>3698</v>
      </c>
      <c r="E5663" t="s">
        <v>8016</v>
      </c>
    </row>
    <row r="5664" spans="1:5" x14ac:dyDescent="0.25">
      <c r="A5664">
        <v>57000648</v>
      </c>
      <c r="B5664" t="s">
        <v>8017</v>
      </c>
      <c r="C5664" t="s">
        <v>7737</v>
      </c>
      <c r="D5664" t="s">
        <v>7737</v>
      </c>
      <c r="E5664" t="s">
        <v>8017</v>
      </c>
    </row>
    <row r="5665" spans="1:5" x14ac:dyDescent="0.25">
      <c r="A5665">
        <v>57000649</v>
      </c>
      <c r="B5665" t="s">
        <v>8019</v>
      </c>
      <c r="C5665" t="s">
        <v>8018</v>
      </c>
      <c r="D5665" t="s">
        <v>8018</v>
      </c>
      <c r="E5665" t="s">
        <v>8019</v>
      </c>
    </row>
    <row r="5666" spans="1:5" x14ac:dyDescent="0.25">
      <c r="A5666">
        <v>57000650</v>
      </c>
      <c r="B5666" t="s">
        <v>8021</v>
      </c>
      <c r="C5666" t="s">
        <v>8020</v>
      </c>
      <c r="D5666" t="s">
        <v>8020</v>
      </c>
      <c r="E5666" t="s">
        <v>8021</v>
      </c>
    </row>
    <row r="5667" spans="1:5" x14ac:dyDescent="0.25">
      <c r="A5667">
        <v>57000651</v>
      </c>
      <c r="B5667" t="s">
        <v>8023</v>
      </c>
      <c r="C5667" t="s">
        <v>8022</v>
      </c>
      <c r="D5667" t="s">
        <v>8022</v>
      </c>
      <c r="E5667" t="s">
        <v>8023</v>
      </c>
    </row>
    <row r="5668" spans="1:5" x14ac:dyDescent="0.25">
      <c r="A5668">
        <v>57000652</v>
      </c>
      <c r="B5668" t="s">
        <v>8025</v>
      </c>
      <c r="C5668" t="s">
        <v>8024</v>
      </c>
      <c r="D5668" t="s">
        <v>8024</v>
      </c>
      <c r="E5668" t="s">
        <v>8025</v>
      </c>
    </row>
    <row r="5669" spans="1:5" x14ac:dyDescent="0.25">
      <c r="A5669">
        <v>57000653</v>
      </c>
      <c r="B5669" t="s">
        <v>8027</v>
      </c>
      <c r="C5669" t="s">
        <v>8026</v>
      </c>
      <c r="D5669" t="s">
        <v>8026</v>
      </c>
      <c r="E5669" t="s">
        <v>8027</v>
      </c>
    </row>
    <row r="5670" spans="1:5" x14ac:dyDescent="0.25">
      <c r="A5670">
        <v>57000654</v>
      </c>
      <c r="B5670" t="s">
        <v>8029</v>
      </c>
      <c r="C5670" t="s">
        <v>8028</v>
      </c>
      <c r="D5670" t="s">
        <v>8028</v>
      </c>
      <c r="E5670" t="s">
        <v>8029</v>
      </c>
    </row>
    <row r="5671" spans="1:5" x14ac:dyDescent="0.25">
      <c r="A5671">
        <v>57000655</v>
      </c>
      <c r="B5671" t="s">
        <v>8031</v>
      </c>
      <c r="C5671" t="s">
        <v>8030</v>
      </c>
      <c r="D5671" t="s">
        <v>8030</v>
      </c>
      <c r="E5671" t="s">
        <v>8031</v>
      </c>
    </row>
    <row r="5672" spans="1:5" x14ac:dyDescent="0.25">
      <c r="A5672">
        <v>57000656</v>
      </c>
      <c r="B5672" t="s">
        <v>8032</v>
      </c>
      <c r="C5672" t="s">
        <v>7748</v>
      </c>
      <c r="D5672" t="s">
        <v>7748</v>
      </c>
      <c r="E5672" t="s">
        <v>8032</v>
      </c>
    </row>
    <row r="5673" spans="1:5" x14ac:dyDescent="0.25">
      <c r="A5673">
        <v>57000657</v>
      </c>
      <c r="B5673" t="s">
        <v>8034</v>
      </c>
      <c r="C5673" t="s">
        <v>8033</v>
      </c>
      <c r="D5673" t="s">
        <v>8033</v>
      </c>
      <c r="E5673" t="s">
        <v>8034</v>
      </c>
    </row>
    <row r="5674" spans="1:5" x14ac:dyDescent="0.25">
      <c r="A5674">
        <v>57000658</v>
      </c>
      <c r="B5674" t="s">
        <v>7727</v>
      </c>
      <c r="C5674" t="s">
        <v>7726</v>
      </c>
      <c r="D5674" t="s">
        <v>7726</v>
      </c>
      <c r="E5674" t="s">
        <v>7727</v>
      </c>
    </row>
    <row r="5675" spans="1:5" x14ac:dyDescent="0.25">
      <c r="A5675">
        <v>57000659</v>
      </c>
      <c r="B5675" t="s">
        <v>8036</v>
      </c>
      <c r="C5675" t="s">
        <v>8035</v>
      </c>
      <c r="D5675" t="s">
        <v>8035</v>
      </c>
      <c r="E5675" t="s">
        <v>8036</v>
      </c>
    </row>
    <row r="5676" spans="1:5" x14ac:dyDescent="0.25">
      <c r="A5676">
        <v>57000660</v>
      </c>
      <c r="B5676" t="s">
        <v>8038</v>
      </c>
      <c r="C5676" t="s">
        <v>8037</v>
      </c>
      <c r="D5676" t="s">
        <v>8037</v>
      </c>
      <c r="E5676" t="s">
        <v>8038</v>
      </c>
    </row>
    <row r="5677" spans="1:5" x14ac:dyDescent="0.25">
      <c r="A5677">
        <v>57000661</v>
      </c>
      <c r="B5677" t="s">
        <v>8040</v>
      </c>
      <c r="C5677" t="s">
        <v>8039</v>
      </c>
      <c r="D5677" t="s">
        <v>8039</v>
      </c>
      <c r="E5677" t="s">
        <v>8040</v>
      </c>
    </row>
    <row r="5678" spans="1:5" x14ac:dyDescent="0.25">
      <c r="A5678">
        <v>57000662</v>
      </c>
      <c r="B5678" t="s">
        <v>8041</v>
      </c>
      <c r="C5678" t="s">
        <v>251</v>
      </c>
      <c r="D5678" t="s">
        <v>251</v>
      </c>
      <c r="E5678" t="s">
        <v>8041</v>
      </c>
    </row>
    <row r="5679" spans="1:5" x14ac:dyDescent="0.25">
      <c r="A5679">
        <v>57000663</v>
      </c>
      <c r="B5679" t="s">
        <v>8043</v>
      </c>
      <c r="C5679" t="s">
        <v>8042</v>
      </c>
      <c r="D5679" t="s">
        <v>8042</v>
      </c>
      <c r="E5679" t="s">
        <v>8043</v>
      </c>
    </row>
    <row r="5680" spans="1:5" x14ac:dyDescent="0.25">
      <c r="A5680">
        <v>57000664</v>
      </c>
      <c r="B5680" t="s">
        <v>8045</v>
      </c>
      <c r="C5680" t="s">
        <v>8044</v>
      </c>
      <c r="D5680" t="s">
        <v>8044</v>
      </c>
      <c r="E5680" t="s">
        <v>8045</v>
      </c>
    </row>
    <row r="5681" spans="1:5" x14ac:dyDescent="0.25">
      <c r="A5681">
        <v>57000665</v>
      </c>
      <c r="B5681" t="s">
        <v>8047</v>
      </c>
      <c r="C5681" t="s">
        <v>8046</v>
      </c>
      <c r="D5681" t="s">
        <v>8046</v>
      </c>
      <c r="E5681" t="s">
        <v>8047</v>
      </c>
    </row>
    <row r="5682" spans="1:5" x14ac:dyDescent="0.25">
      <c r="A5682">
        <v>57000666</v>
      </c>
      <c r="B5682" t="s">
        <v>8049</v>
      </c>
      <c r="C5682" t="s">
        <v>8048</v>
      </c>
      <c r="D5682" t="s">
        <v>8048</v>
      </c>
      <c r="E5682" t="s">
        <v>8049</v>
      </c>
    </row>
    <row r="5683" spans="1:5" x14ac:dyDescent="0.25">
      <c r="A5683">
        <v>57000667</v>
      </c>
      <c r="B5683" t="s">
        <v>8050</v>
      </c>
      <c r="C5683" t="s">
        <v>251</v>
      </c>
      <c r="D5683" t="s">
        <v>251</v>
      </c>
      <c r="E5683" t="s">
        <v>8050</v>
      </c>
    </row>
    <row r="5684" spans="1:5" x14ac:dyDescent="0.25">
      <c r="A5684">
        <v>57000668</v>
      </c>
      <c r="B5684" t="s">
        <v>8051</v>
      </c>
      <c r="C5684" t="s">
        <v>251</v>
      </c>
      <c r="D5684" t="s">
        <v>251</v>
      </c>
      <c r="E5684" t="s">
        <v>8051</v>
      </c>
    </row>
    <row r="5685" spans="1:5" x14ac:dyDescent="0.25">
      <c r="A5685">
        <v>57000669</v>
      </c>
      <c r="B5685" t="s">
        <v>8052</v>
      </c>
      <c r="C5685" t="s">
        <v>251</v>
      </c>
      <c r="D5685" t="s">
        <v>251</v>
      </c>
      <c r="E5685" t="s">
        <v>8052</v>
      </c>
    </row>
    <row r="5686" spans="1:5" x14ac:dyDescent="0.25">
      <c r="A5686">
        <v>57000670</v>
      </c>
      <c r="B5686" t="s">
        <v>8054</v>
      </c>
      <c r="C5686" t="s">
        <v>8053</v>
      </c>
      <c r="D5686" t="s">
        <v>8053</v>
      </c>
      <c r="E5686" t="s">
        <v>8054</v>
      </c>
    </row>
    <row r="5687" spans="1:5" x14ac:dyDescent="0.25">
      <c r="A5687">
        <v>57000671</v>
      </c>
      <c r="B5687" t="s">
        <v>8056</v>
      </c>
      <c r="C5687" t="s">
        <v>8055</v>
      </c>
      <c r="D5687" t="s">
        <v>8055</v>
      </c>
      <c r="E5687" t="s">
        <v>8056</v>
      </c>
    </row>
    <row r="5688" spans="1:5" x14ac:dyDescent="0.25">
      <c r="A5688">
        <v>57000672</v>
      </c>
      <c r="B5688" t="s">
        <v>8058</v>
      </c>
      <c r="C5688" t="s">
        <v>8057</v>
      </c>
      <c r="D5688" t="s">
        <v>8057</v>
      </c>
      <c r="E5688" t="s">
        <v>8058</v>
      </c>
    </row>
    <row r="5689" spans="1:5" x14ac:dyDescent="0.25">
      <c r="A5689">
        <v>57000673</v>
      </c>
      <c r="B5689" t="s">
        <v>8060</v>
      </c>
      <c r="C5689" t="s">
        <v>8059</v>
      </c>
      <c r="D5689" t="s">
        <v>8059</v>
      </c>
      <c r="E5689" t="s">
        <v>8060</v>
      </c>
    </row>
    <row r="5690" spans="1:5" x14ac:dyDescent="0.25">
      <c r="A5690">
        <v>57000674</v>
      </c>
      <c r="B5690" t="s">
        <v>8062</v>
      </c>
      <c r="C5690" t="s">
        <v>8061</v>
      </c>
      <c r="D5690" t="s">
        <v>8061</v>
      </c>
      <c r="E5690" t="s">
        <v>8062</v>
      </c>
    </row>
    <row r="5691" spans="1:5" x14ac:dyDescent="0.25">
      <c r="A5691">
        <v>57000675</v>
      </c>
      <c r="B5691" t="s">
        <v>8063</v>
      </c>
      <c r="C5691" t="s">
        <v>8061</v>
      </c>
      <c r="D5691" t="s">
        <v>8061</v>
      </c>
      <c r="E5691" t="s">
        <v>8063</v>
      </c>
    </row>
    <row r="5692" spans="1:5" x14ac:dyDescent="0.25">
      <c r="A5692">
        <v>57000676</v>
      </c>
      <c r="B5692" t="s">
        <v>7602</v>
      </c>
      <c r="C5692" t="s">
        <v>8064</v>
      </c>
      <c r="D5692" t="s">
        <v>8064</v>
      </c>
      <c r="E5692" t="s">
        <v>7602</v>
      </c>
    </row>
    <row r="5693" spans="1:5" x14ac:dyDescent="0.25">
      <c r="A5693">
        <v>57000677</v>
      </c>
      <c r="B5693" t="s">
        <v>8065</v>
      </c>
      <c r="C5693" t="s">
        <v>251</v>
      </c>
      <c r="D5693" t="s">
        <v>251</v>
      </c>
      <c r="E5693" t="s">
        <v>8065</v>
      </c>
    </row>
    <row r="5694" spans="1:5" x14ac:dyDescent="0.25">
      <c r="A5694">
        <v>57000678</v>
      </c>
      <c r="B5694" t="s">
        <v>8066</v>
      </c>
      <c r="C5694" t="s">
        <v>251</v>
      </c>
      <c r="D5694" t="s">
        <v>251</v>
      </c>
      <c r="E5694" t="s">
        <v>8066</v>
      </c>
    </row>
    <row r="5695" spans="1:5" x14ac:dyDescent="0.25">
      <c r="A5695">
        <v>57000679</v>
      </c>
      <c r="B5695" t="s">
        <v>8067</v>
      </c>
      <c r="C5695" t="s">
        <v>251</v>
      </c>
      <c r="D5695" t="s">
        <v>251</v>
      </c>
      <c r="E5695" t="s">
        <v>8067</v>
      </c>
    </row>
    <row r="5696" spans="1:5" x14ac:dyDescent="0.25">
      <c r="A5696">
        <v>57000680</v>
      </c>
      <c r="B5696" t="s">
        <v>7628</v>
      </c>
      <c r="C5696" t="s">
        <v>7627</v>
      </c>
      <c r="D5696" t="s">
        <v>7627</v>
      </c>
      <c r="E5696" t="s">
        <v>7628</v>
      </c>
    </row>
    <row r="5697" spans="1:5" x14ac:dyDescent="0.25">
      <c r="A5697">
        <v>57000681</v>
      </c>
      <c r="B5697" t="s">
        <v>8069</v>
      </c>
      <c r="C5697" t="s">
        <v>8068</v>
      </c>
      <c r="D5697" t="s">
        <v>8068</v>
      </c>
      <c r="E5697" t="s">
        <v>8069</v>
      </c>
    </row>
    <row r="5698" spans="1:5" x14ac:dyDescent="0.25">
      <c r="A5698">
        <v>57000682</v>
      </c>
      <c r="B5698" t="s">
        <v>8071</v>
      </c>
      <c r="C5698" t="s">
        <v>8070</v>
      </c>
      <c r="D5698" t="s">
        <v>8070</v>
      </c>
      <c r="E5698" t="s">
        <v>8071</v>
      </c>
    </row>
    <row r="5699" spans="1:5" x14ac:dyDescent="0.25">
      <c r="A5699">
        <v>57000683</v>
      </c>
      <c r="B5699" t="s">
        <v>8072</v>
      </c>
      <c r="C5699" t="s">
        <v>7661</v>
      </c>
      <c r="D5699" t="s">
        <v>7661</v>
      </c>
      <c r="E5699" t="s">
        <v>8072</v>
      </c>
    </row>
    <row r="5700" spans="1:5" x14ac:dyDescent="0.25">
      <c r="A5700">
        <v>57000684</v>
      </c>
      <c r="B5700" t="s">
        <v>8073</v>
      </c>
      <c r="C5700" t="s">
        <v>7671</v>
      </c>
      <c r="D5700" t="s">
        <v>7671</v>
      </c>
      <c r="E5700" t="s">
        <v>8073</v>
      </c>
    </row>
    <row r="5701" spans="1:5" x14ac:dyDescent="0.25">
      <c r="A5701">
        <v>57000685</v>
      </c>
      <c r="B5701" t="s">
        <v>8075</v>
      </c>
      <c r="C5701" t="s">
        <v>8074</v>
      </c>
      <c r="D5701" t="s">
        <v>8074</v>
      </c>
      <c r="E5701" t="s">
        <v>8075</v>
      </c>
    </row>
    <row r="5702" spans="1:5" x14ac:dyDescent="0.25">
      <c r="A5702">
        <v>57000686</v>
      </c>
      <c r="B5702" t="s">
        <v>8077</v>
      </c>
      <c r="C5702" t="s">
        <v>8076</v>
      </c>
      <c r="D5702" t="s">
        <v>8076</v>
      </c>
      <c r="E5702" t="s">
        <v>8077</v>
      </c>
    </row>
    <row r="5703" spans="1:5" x14ac:dyDescent="0.25">
      <c r="A5703">
        <v>57000687</v>
      </c>
      <c r="B5703" t="s">
        <v>8078</v>
      </c>
      <c r="C5703" t="s">
        <v>8000</v>
      </c>
      <c r="D5703" t="s">
        <v>8000</v>
      </c>
      <c r="E5703" t="s">
        <v>8078</v>
      </c>
    </row>
    <row r="5704" spans="1:5" x14ac:dyDescent="0.25">
      <c r="A5704">
        <v>57000688</v>
      </c>
      <c r="B5704" t="s">
        <v>8080</v>
      </c>
      <c r="C5704" t="s">
        <v>8079</v>
      </c>
      <c r="D5704" t="s">
        <v>8079</v>
      </c>
      <c r="E5704" t="s">
        <v>8080</v>
      </c>
    </row>
    <row r="5705" spans="1:5" x14ac:dyDescent="0.25">
      <c r="A5705">
        <v>57000689</v>
      </c>
      <c r="B5705" t="s">
        <v>8081</v>
      </c>
      <c r="C5705" t="s">
        <v>8079</v>
      </c>
      <c r="D5705" t="s">
        <v>8079</v>
      </c>
      <c r="E5705" t="s">
        <v>8081</v>
      </c>
    </row>
    <row r="5706" spans="1:5" x14ac:dyDescent="0.25">
      <c r="A5706">
        <v>57000690</v>
      </c>
      <c r="B5706" t="s">
        <v>8082</v>
      </c>
      <c r="C5706" t="s">
        <v>8079</v>
      </c>
      <c r="D5706" t="s">
        <v>8079</v>
      </c>
      <c r="E5706" t="s">
        <v>8082</v>
      </c>
    </row>
    <row r="5707" spans="1:5" x14ac:dyDescent="0.25">
      <c r="A5707">
        <v>57000691</v>
      </c>
      <c r="B5707" t="s">
        <v>8081</v>
      </c>
      <c r="C5707" t="s">
        <v>8079</v>
      </c>
      <c r="D5707" t="s">
        <v>8079</v>
      </c>
      <c r="E5707" t="s">
        <v>8081</v>
      </c>
    </row>
    <row r="5708" spans="1:5" x14ac:dyDescent="0.25">
      <c r="A5708">
        <v>57000692</v>
      </c>
      <c r="B5708" t="s">
        <v>8083</v>
      </c>
      <c r="C5708" t="s">
        <v>8079</v>
      </c>
      <c r="D5708" t="s">
        <v>8079</v>
      </c>
      <c r="E5708" t="s">
        <v>8083</v>
      </c>
    </row>
    <row r="5709" spans="1:5" x14ac:dyDescent="0.25">
      <c r="A5709">
        <v>57000693</v>
      </c>
      <c r="B5709" t="s">
        <v>8084</v>
      </c>
      <c r="C5709" t="s">
        <v>8079</v>
      </c>
      <c r="D5709" t="s">
        <v>8079</v>
      </c>
      <c r="E5709" t="s">
        <v>8084</v>
      </c>
    </row>
    <row r="5710" spans="1:5" x14ac:dyDescent="0.25">
      <c r="A5710">
        <v>57000694</v>
      </c>
      <c r="B5710" t="s">
        <v>8085</v>
      </c>
      <c r="C5710" t="s">
        <v>8079</v>
      </c>
      <c r="D5710" t="s">
        <v>8079</v>
      </c>
      <c r="E5710" t="s">
        <v>8085</v>
      </c>
    </row>
    <row r="5711" spans="1:5" x14ac:dyDescent="0.25">
      <c r="A5711">
        <v>57000695</v>
      </c>
      <c r="B5711" t="s">
        <v>8087</v>
      </c>
      <c r="C5711" t="s">
        <v>8086</v>
      </c>
      <c r="D5711" t="s">
        <v>8086</v>
      </c>
      <c r="E5711" t="s">
        <v>8087</v>
      </c>
    </row>
    <row r="5712" spans="1:5" x14ac:dyDescent="0.25">
      <c r="A5712">
        <v>57000696</v>
      </c>
      <c r="B5712" t="s">
        <v>3641</v>
      </c>
      <c r="C5712" t="s">
        <v>3640</v>
      </c>
      <c r="D5712" t="s">
        <v>3640</v>
      </c>
      <c r="E5712" t="s">
        <v>3641</v>
      </c>
    </row>
    <row r="5713" spans="1:5" x14ac:dyDescent="0.25">
      <c r="A5713">
        <v>57000697</v>
      </c>
      <c r="B5713" t="s">
        <v>8089</v>
      </c>
      <c r="C5713" t="s">
        <v>8088</v>
      </c>
      <c r="D5713" t="s">
        <v>8088</v>
      </c>
      <c r="E5713" t="s">
        <v>8089</v>
      </c>
    </row>
    <row r="5714" spans="1:5" x14ac:dyDescent="0.25">
      <c r="A5714">
        <v>57000698</v>
      </c>
      <c r="B5714" t="s">
        <v>8090</v>
      </c>
      <c r="C5714" t="s">
        <v>7627</v>
      </c>
      <c r="D5714" t="s">
        <v>7627</v>
      </c>
      <c r="E5714" t="s">
        <v>8090</v>
      </c>
    </row>
    <row r="5715" spans="1:5" x14ac:dyDescent="0.25">
      <c r="A5715">
        <v>57000699</v>
      </c>
      <c r="B5715" t="s">
        <v>8091</v>
      </c>
      <c r="C5715" t="s">
        <v>7769</v>
      </c>
      <c r="D5715" t="s">
        <v>7769</v>
      </c>
      <c r="E5715" t="s">
        <v>8091</v>
      </c>
    </row>
    <row r="5716" spans="1:5" x14ac:dyDescent="0.25">
      <c r="A5716">
        <v>57000700</v>
      </c>
      <c r="B5716" t="s">
        <v>8093</v>
      </c>
      <c r="C5716" t="s">
        <v>8092</v>
      </c>
      <c r="D5716" t="s">
        <v>8092</v>
      </c>
      <c r="E5716" t="s">
        <v>8093</v>
      </c>
    </row>
    <row r="5717" spans="1:5" x14ac:dyDescent="0.25">
      <c r="A5717">
        <v>57000701</v>
      </c>
      <c r="B5717" t="s">
        <v>8094</v>
      </c>
      <c r="C5717" t="s">
        <v>7649</v>
      </c>
      <c r="D5717" t="s">
        <v>7649</v>
      </c>
      <c r="E5717" t="s">
        <v>8094</v>
      </c>
    </row>
    <row r="5718" spans="1:5" x14ac:dyDescent="0.25">
      <c r="A5718">
        <v>57000702</v>
      </c>
      <c r="B5718" t="s">
        <v>8095</v>
      </c>
      <c r="C5718" t="s">
        <v>7657</v>
      </c>
      <c r="D5718" t="s">
        <v>7657</v>
      </c>
      <c r="E5718" t="s">
        <v>8095</v>
      </c>
    </row>
    <row r="5719" spans="1:5" x14ac:dyDescent="0.25">
      <c r="A5719">
        <v>57000703</v>
      </c>
      <c r="B5719" t="s">
        <v>8096</v>
      </c>
      <c r="C5719" t="s">
        <v>7659</v>
      </c>
      <c r="D5719" t="s">
        <v>7659</v>
      </c>
      <c r="E5719" t="s">
        <v>8096</v>
      </c>
    </row>
    <row r="5720" spans="1:5" x14ac:dyDescent="0.25">
      <c r="A5720">
        <v>57000704</v>
      </c>
      <c r="B5720" t="s">
        <v>7499</v>
      </c>
      <c r="C5720" t="s">
        <v>7497</v>
      </c>
      <c r="D5720" t="s">
        <v>7497</v>
      </c>
      <c r="E5720" t="s">
        <v>7499</v>
      </c>
    </row>
    <row r="5721" spans="1:5" x14ac:dyDescent="0.25">
      <c r="A5721">
        <v>57000705</v>
      </c>
      <c r="B5721" t="s">
        <v>7514</v>
      </c>
      <c r="C5721" t="s">
        <v>7513</v>
      </c>
      <c r="D5721" t="s">
        <v>7513</v>
      </c>
      <c r="E5721" t="s">
        <v>7514</v>
      </c>
    </row>
    <row r="5722" spans="1:5" x14ac:dyDescent="0.25">
      <c r="A5722">
        <v>57000706</v>
      </c>
      <c r="B5722" t="s">
        <v>7762</v>
      </c>
      <c r="C5722" t="s">
        <v>7761</v>
      </c>
      <c r="D5722" t="s">
        <v>7761</v>
      </c>
      <c r="E5722" t="s">
        <v>7762</v>
      </c>
    </row>
    <row r="5723" spans="1:5" x14ac:dyDescent="0.25">
      <c r="A5723">
        <v>57000707</v>
      </c>
      <c r="B5723" t="s">
        <v>8032</v>
      </c>
      <c r="C5723" t="s">
        <v>7748</v>
      </c>
      <c r="D5723" t="s">
        <v>7748</v>
      </c>
      <c r="E5723" t="s">
        <v>8032</v>
      </c>
    </row>
    <row r="5724" spans="1:5" x14ac:dyDescent="0.25">
      <c r="A5724">
        <v>57000708</v>
      </c>
      <c r="B5724" t="s">
        <v>8097</v>
      </c>
      <c r="C5724" t="s">
        <v>255</v>
      </c>
      <c r="D5724" t="s">
        <v>255</v>
      </c>
      <c r="E5724" t="s">
        <v>8097</v>
      </c>
    </row>
    <row r="5725" spans="1:5" x14ac:dyDescent="0.25">
      <c r="A5725">
        <v>57000709</v>
      </c>
      <c r="B5725" t="s">
        <v>8099</v>
      </c>
      <c r="C5725" t="s">
        <v>8098</v>
      </c>
      <c r="D5725" t="s">
        <v>8098</v>
      </c>
      <c r="E5725" t="s">
        <v>8099</v>
      </c>
    </row>
    <row r="5726" spans="1:5" x14ac:dyDescent="0.25">
      <c r="A5726">
        <v>57000710</v>
      </c>
      <c r="B5726" t="s">
        <v>8101</v>
      </c>
      <c r="C5726" t="s">
        <v>8100</v>
      </c>
      <c r="D5726" t="s">
        <v>8100</v>
      </c>
      <c r="E5726" t="s">
        <v>8101</v>
      </c>
    </row>
    <row r="5727" spans="1:5" x14ac:dyDescent="0.25">
      <c r="A5727">
        <v>57000711</v>
      </c>
      <c r="B5727" t="s">
        <v>8103</v>
      </c>
      <c r="C5727" t="s">
        <v>8102</v>
      </c>
      <c r="D5727" t="s">
        <v>8102</v>
      </c>
      <c r="E5727" t="s">
        <v>8103</v>
      </c>
    </row>
    <row r="5728" spans="1:5" x14ac:dyDescent="0.25">
      <c r="A5728">
        <v>57000712</v>
      </c>
      <c r="B5728" t="s">
        <v>7884</v>
      </c>
      <c r="C5728" t="s">
        <v>7883</v>
      </c>
      <c r="D5728" t="s">
        <v>7883</v>
      </c>
      <c r="E5728" t="s">
        <v>7884</v>
      </c>
    </row>
    <row r="5729" spans="1:5" x14ac:dyDescent="0.25">
      <c r="A5729">
        <v>57000713</v>
      </c>
      <c r="B5729" t="s">
        <v>7886</v>
      </c>
      <c r="C5729" t="s">
        <v>7885</v>
      </c>
      <c r="D5729" t="s">
        <v>7885</v>
      </c>
      <c r="E5729" t="s">
        <v>7886</v>
      </c>
    </row>
    <row r="5730" spans="1:5" x14ac:dyDescent="0.25">
      <c r="A5730">
        <v>57000714</v>
      </c>
      <c r="B5730" t="s">
        <v>8105</v>
      </c>
      <c r="C5730" t="s">
        <v>8104</v>
      </c>
      <c r="D5730" t="s">
        <v>8104</v>
      </c>
      <c r="E5730" t="s">
        <v>8105</v>
      </c>
    </row>
    <row r="5731" spans="1:5" x14ac:dyDescent="0.25">
      <c r="A5731">
        <v>57000715</v>
      </c>
      <c r="B5731" t="s">
        <v>7808</v>
      </c>
      <c r="C5731" t="s">
        <v>7769</v>
      </c>
      <c r="D5731" t="s">
        <v>7769</v>
      </c>
      <c r="E5731" t="s">
        <v>7808</v>
      </c>
    </row>
    <row r="5732" spans="1:5" x14ac:dyDescent="0.25">
      <c r="A5732">
        <v>57000716</v>
      </c>
      <c r="B5732" t="s">
        <v>7812</v>
      </c>
      <c r="C5732" t="s">
        <v>7809</v>
      </c>
      <c r="D5732" t="s">
        <v>7809</v>
      </c>
      <c r="E5732" t="s">
        <v>7812</v>
      </c>
    </row>
    <row r="5733" spans="1:5" x14ac:dyDescent="0.25">
      <c r="A5733">
        <v>57000717</v>
      </c>
      <c r="B5733" t="s">
        <v>7842</v>
      </c>
      <c r="C5733" t="s">
        <v>7809</v>
      </c>
      <c r="D5733" t="s">
        <v>7809</v>
      </c>
      <c r="E5733" t="s">
        <v>7842</v>
      </c>
    </row>
    <row r="5734" spans="1:5" x14ac:dyDescent="0.25">
      <c r="A5734">
        <v>57000718</v>
      </c>
      <c r="B5734" t="s">
        <v>7810</v>
      </c>
      <c r="C5734" t="s">
        <v>7809</v>
      </c>
      <c r="D5734" t="s">
        <v>7809</v>
      </c>
      <c r="E5734" t="s">
        <v>7810</v>
      </c>
    </row>
    <row r="5735" spans="1:5" x14ac:dyDescent="0.25">
      <c r="A5735">
        <v>57000719</v>
      </c>
      <c r="B5735" t="s">
        <v>8107</v>
      </c>
      <c r="C5735" t="s">
        <v>8106</v>
      </c>
      <c r="D5735" t="s">
        <v>8106</v>
      </c>
      <c r="E5735" t="s">
        <v>8107</v>
      </c>
    </row>
    <row r="5736" spans="1:5" x14ac:dyDescent="0.25">
      <c r="A5736">
        <v>57000720</v>
      </c>
      <c r="B5736" t="s">
        <v>7844</v>
      </c>
      <c r="C5736" t="s">
        <v>7843</v>
      </c>
      <c r="D5736" t="s">
        <v>7843</v>
      </c>
      <c r="E5736" t="s">
        <v>7844</v>
      </c>
    </row>
    <row r="5737" spans="1:5" x14ac:dyDescent="0.25">
      <c r="A5737">
        <v>57000721</v>
      </c>
      <c r="B5737" t="s">
        <v>7740</v>
      </c>
      <c r="C5737" t="s">
        <v>7739</v>
      </c>
      <c r="D5737" t="s">
        <v>7739</v>
      </c>
      <c r="E5737" t="s">
        <v>7740</v>
      </c>
    </row>
    <row r="5738" spans="1:5" x14ac:dyDescent="0.25">
      <c r="A5738">
        <v>57000722</v>
      </c>
      <c r="B5738" t="s">
        <v>7936</v>
      </c>
      <c r="C5738" t="s">
        <v>7737</v>
      </c>
      <c r="D5738" t="s">
        <v>7737</v>
      </c>
      <c r="E5738" t="s">
        <v>7936</v>
      </c>
    </row>
    <row r="5739" spans="1:5" x14ac:dyDescent="0.25">
      <c r="A5739">
        <v>57000723</v>
      </c>
      <c r="B5739" t="s">
        <v>7846</v>
      </c>
      <c r="C5739" t="s">
        <v>7737</v>
      </c>
      <c r="D5739" t="s">
        <v>7737</v>
      </c>
      <c r="E5739" t="s">
        <v>7846</v>
      </c>
    </row>
    <row r="5740" spans="1:5" x14ac:dyDescent="0.25">
      <c r="A5740">
        <v>57000724</v>
      </c>
      <c r="B5740" t="s">
        <v>7937</v>
      </c>
      <c r="C5740" t="s">
        <v>7737</v>
      </c>
      <c r="D5740" t="s">
        <v>7737</v>
      </c>
      <c r="E5740" t="s">
        <v>7937</v>
      </c>
    </row>
    <row r="5741" spans="1:5" x14ac:dyDescent="0.25">
      <c r="A5741">
        <v>57000725</v>
      </c>
      <c r="B5741" t="s">
        <v>8017</v>
      </c>
      <c r="C5741" t="s">
        <v>7737</v>
      </c>
      <c r="D5741" t="s">
        <v>7737</v>
      </c>
      <c r="E5741" t="s">
        <v>8017</v>
      </c>
    </row>
    <row r="5742" spans="1:5" x14ac:dyDescent="0.25">
      <c r="A5742">
        <v>57000726</v>
      </c>
      <c r="B5742" t="s">
        <v>8013</v>
      </c>
      <c r="C5742" t="s">
        <v>7737</v>
      </c>
      <c r="D5742" t="s">
        <v>7737</v>
      </c>
      <c r="E5742" t="s">
        <v>8013</v>
      </c>
    </row>
    <row r="5743" spans="1:5" x14ac:dyDescent="0.25">
      <c r="A5743">
        <v>57000727</v>
      </c>
      <c r="B5743" t="s">
        <v>7986</v>
      </c>
      <c r="C5743" t="s">
        <v>7985</v>
      </c>
      <c r="D5743" t="s">
        <v>7985</v>
      </c>
      <c r="E5743" t="s">
        <v>7986</v>
      </c>
    </row>
    <row r="5744" spans="1:5" x14ac:dyDescent="0.25">
      <c r="A5744">
        <v>57000728</v>
      </c>
      <c r="B5744" t="s">
        <v>8109</v>
      </c>
      <c r="C5744" t="s">
        <v>8108</v>
      </c>
      <c r="D5744" t="s">
        <v>8108</v>
      </c>
      <c r="E5744" t="s">
        <v>8109</v>
      </c>
    </row>
    <row r="5745" spans="1:5" x14ac:dyDescent="0.25">
      <c r="A5745">
        <v>57000729</v>
      </c>
      <c r="B5745" t="s">
        <v>8111</v>
      </c>
      <c r="C5745" t="s">
        <v>8110</v>
      </c>
      <c r="D5745" t="s">
        <v>8110</v>
      </c>
      <c r="E5745" t="s">
        <v>8111</v>
      </c>
    </row>
    <row r="5746" spans="1:5" x14ac:dyDescent="0.25">
      <c r="A5746">
        <v>57000730</v>
      </c>
      <c r="B5746" t="s">
        <v>8112</v>
      </c>
      <c r="C5746" t="s">
        <v>7726</v>
      </c>
      <c r="D5746" t="s">
        <v>7726</v>
      </c>
      <c r="E5746" t="s">
        <v>8112</v>
      </c>
    </row>
    <row r="5747" spans="1:5" x14ac:dyDescent="0.25">
      <c r="A5747">
        <v>57000731</v>
      </c>
      <c r="B5747" t="s">
        <v>8113</v>
      </c>
      <c r="C5747" t="s">
        <v>7726</v>
      </c>
      <c r="D5747" t="s">
        <v>7726</v>
      </c>
      <c r="E5747" t="s">
        <v>8113</v>
      </c>
    </row>
    <row r="5748" spans="1:5" x14ac:dyDescent="0.25">
      <c r="A5748">
        <v>57000732</v>
      </c>
      <c r="B5748" t="s">
        <v>8115</v>
      </c>
      <c r="C5748" t="s">
        <v>8114</v>
      </c>
      <c r="D5748" t="s">
        <v>8114</v>
      </c>
      <c r="E5748" t="s">
        <v>8115</v>
      </c>
    </row>
    <row r="5749" spans="1:5" x14ac:dyDescent="0.25">
      <c r="A5749">
        <v>57000733</v>
      </c>
      <c r="B5749" t="s">
        <v>8116</v>
      </c>
      <c r="C5749" t="s">
        <v>7853</v>
      </c>
      <c r="D5749" t="s">
        <v>7853</v>
      </c>
      <c r="E5749" t="s">
        <v>8116</v>
      </c>
    </row>
    <row r="5750" spans="1:5" x14ac:dyDescent="0.25">
      <c r="A5750">
        <v>57000734</v>
      </c>
      <c r="B5750" t="s">
        <v>8116</v>
      </c>
      <c r="C5750" t="s">
        <v>7853</v>
      </c>
      <c r="D5750" t="s">
        <v>7853</v>
      </c>
      <c r="E5750" t="s">
        <v>8116</v>
      </c>
    </row>
    <row r="5751" spans="1:5" x14ac:dyDescent="0.25">
      <c r="A5751">
        <v>57000735</v>
      </c>
      <c r="B5751" t="s">
        <v>8116</v>
      </c>
      <c r="C5751" t="s">
        <v>7853</v>
      </c>
      <c r="D5751" t="s">
        <v>7853</v>
      </c>
      <c r="E5751" t="s">
        <v>8116</v>
      </c>
    </row>
    <row r="5752" spans="1:5" x14ac:dyDescent="0.25">
      <c r="A5752">
        <v>57000736</v>
      </c>
      <c r="B5752" t="s">
        <v>8116</v>
      </c>
      <c r="C5752" t="s">
        <v>7853</v>
      </c>
      <c r="D5752" t="s">
        <v>7853</v>
      </c>
      <c r="E5752" t="s">
        <v>8116</v>
      </c>
    </row>
    <row r="5753" spans="1:5" x14ac:dyDescent="0.25">
      <c r="A5753">
        <v>57000737</v>
      </c>
      <c r="B5753" t="s">
        <v>8116</v>
      </c>
      <c r="C5753" t="s">
        <v>7853</v>
      </c>
      <c r="D5753" t="s">
        <v>7853</v>
      </c>
      <c r="E5753" t="s">
        <v>8116</v>
      </c>
    </row>
    <row r="5754" spans="1:5" x14ac:dyDescent="0.25">
      <c r="A5754">
        <v>57000738</v>
      </c>
      <c r="B5754" t="s">
        <v>8118</v>
      </c>
      <c r="C5754" t="s">
        <v>8117</v>
      </c>
      <c r="D5754" t="s">
        <v>8117</v>
      </c>
      <c r="E5754" t="s">
        <v>8118</v>
      </c>
    </row>
    <row r="5755" spans="1:5" x14ac:dyDescent="0.25">
      <c r="A5755">
        <v>57000739</v>
      </c>
      <c r="B5755" t="s">
        <v>8120</v>
      </c>
      <c r="C5755" t="s">
        <v>8119</v>
      </c>
      <c r="D5755" t="s">
        <v>8119</v>
      </c>
      <c r="E5755" t="s">
        <v>8120</v>
      </c>
    </row>
    <row r="5756" spans="1:5" x14ac:dyDescent="0.25">
      <c r="A5756">
        <v>57000740</v>
      </c>
      <c r="B5756" t="s">
        <v>8121</v>
      </c>
      <c r="C5756" t="s">
        <v>8014</v>
      </c>
      <c r="D5756" t="s">
        <v>8014</v>
      </c>
      <c r="E5756" t="s">
        <v>8121</v>
      </c>
    </row>
    <row r="5757" spans="1:5" x14ac:dyDescent="0.25">
      <c r="A5757">
        <v>57000741</v>
      </c>
      <c r="B5757" t="s">
        <v>8123</v>
      </c>
      <c r="C5757" t="s">
        <v>8122</v>
      </c>
      <c r="D5757" t="s">
        <v>8122</v>
      </c>
      <c r="E5757" t="s">
        <v>8123</v>
      </c>
    </row>
    <row r="5758" spans="1:5" x14ac:dyDescent="0.25">
      <c r="A5758">
        <v>57000742</v>
      </c>
      <c r="B5758" t="s">
        <v>8089</v>
      </c>
      <c r="C5758" t="s">
        <v>8088</v>
      </c>
      <c r="D5758" t="s">
        <v>8088</v>
      </c>
      <c r="E5758" t="s">
        <v>8089</v>
      </c>
    </row>
    <row r="5759" spans="1:5" x14ac:dyDescent="0.25">
      <c r="A5759">
        <v>57000743</v>
      </c>
      <c r="B5759" t="s">
        <v>7647</v>
      </c>
      <c r="C5759" t="s">
        <v>7600</v>
      </c>
      <c r="D5759" t="s">
        <v>7600</v>
      </c>
      <c r="E5759" t="s">
        <v>7647</v>
      </c>
    </row>
    <row r="5760" spans="1:5" x14ac:dyDescent="0.25">
      <c r="A5760">
        <v>57000744</v>
      </c>
      <c r="B5760" t="s">
        <v>8125</v>
      </c>
      <c r="C5760" t="s">
        <v>8124</v>
      </c>
      <c r="D5760" t="s">
        <v>8124</v>
      </c>
      <c r="E5760" t="s">
        <v>8125</v>
      </c>
    </row>
    <row r="5761" spans="1:5" x14ac:dyDescent="0.25">
      <c r="A5761">
        <v>57000745</v>
      </c>
      <c r="B5761" t="s">
        <v>5339</v>
      </c>
      <c r="C5761" t="s">
        <v>8126</v>
      </c>
      <c r="D5761" t="s">
        <v>8126</v>
      </c>
      <c r="E5761" t="s">
        <v>5339</v>
      </c>
    </row>
    <row r="5762" spans="1:5" x14ac:dyDescent="0.25">
      <c r="A5762">
        <v>57000746</v>
      </c>
      <c r="B5762" t="s">
        <v>15582</v>
      </c>
      <c r="C5762" t="s">
        <v>15583</v>
      </c>
      <c r="D5762" t="s">
        <v>15583</v>
      </c>
      <c r="E5762" t="s">
        <v>15582</v>
      </c>
    </row>
    <row r="5763" spans="1:5" x14ac:dyDescent="0.25">
      <c r="A5763">
        <v>57000747</v>
      </c>
      <c r="B5763" t="s">
        <v>7981</v>
      </c>
      <c r="C5763" t="s">
        <v>7794</v>
      </c>
      <c r="D5763" t="s">
        <v>7794</v>
      </c>
      <c r="E5763" t="s">
        <v>7981</v>
      </c>
    </row>
    <row r="5764" spans="1:5" x14ac:dyDescent="0.25">
      <c r="A5764">
        <v>57000748</v>
      </c>
      <c r="B5764" t="s">
        <v>7993</v>
      </c>
      <c r="C5764" t="s">
        <v>7796</v>
      </c>
      <c r="D5764" t="s">
        <v>7796</v>
      </c>
      <c r="E5764" t="s">
        <v>7993</v>
      </c>
    </row>
    <row r="5765" spans="1:5" x14ac:dyDescent="0.25">
      <c r="A5765">
        <v>57000749</v>
      </c>
      <c r="B5765" t="s">
        <v>7980</v>
      </c>
      <c r="C5765" t="s">
        <v>7792</v>
      </c>
      <c r="D5765" t="s">
        <v>7792</v>
      </c>
      <c r="E5765" t="s">
        <v>7980</v>
      </c>
    </row>
    <row r="5766" spans="1:5" x14ac:dyDescent="0.25">
      <c r="A5766">
        <v>57000750</v>
      </c>
      <c r="B5766" t="s">
        <v>15584</v>
      </c>
      <c r="C5766" t="s">
        <v>15585</v>
      </c>
      <c r="D5766" t="s">
        <v>15585</v>
      </c>
      <c r="E5766" t="s">
        <v>15584</v>
      </c>
    </row>
    <row r="5767" spans="1:5" x14ac:dyDescent="0.25">
      <c r="A5767">
        <v>57000751</v>
      </c>
      <c r="B5767" t="s">
        <v>15586</v>
      </c>
      <c r="C5767" t="s">
        <v>15587</v>
      </c>
      <c r="D5767" t="s">
        <v>15587</v>
      </c>
      <c r="E5767" t="s">
        <v>15586</v>
      </c>
    </row>
    <row r="5768" spans="1:5" x14ac:dyDescent="0.25">
      <c r="A5768">
        <v>57000752</v>
      </c>
      <c r="B5768" t="s">
        <v>15588</v>
      </c>
      <c r="C5768" t="s">
        <v>255</v>
      </c>
      <c r="D5768" t="s">
        <v>255</v>
      </c>
      <c r="E5768" t="s">
        <v>15588</v>
      </c>
    </row>
    <row r="5769" spans="1:5" x14ac:dyDescent="0.25">
      <c r="A5769">
        <v>57000753</v>
      </c>
      <c r="B5769" t="s">
        <v>7795</v>
      </c>
      <c r="C5769" t="s">
        <v>7794</v>
      </c>
      <c r="D5769" t="s">
        <v>7794</v>
      </c>
      <c r="E5769" t="s">
        <v>7795</v>
      </c>
    </row>
    <row r="5770" spans="1:5" x14ac:dyDescent="0.25">
      <c r="A5770">
        <v>57000754</v>
      </c>
      <c r="B5770" t="s">
        <v>7797</v>
      </c>
      <c r="C5770" t="s">
        <v>7796</v>
      </c>
      <c r="D5770" t="s">
        <v>7796</v>
      </c>
      <c r="E5770" t="s">
        <v>7797</v>
      </c>
    </row>
    <row r="5771" spans="1:5" x14ac:dyDescent="0.25">
      <c r="A5771">
        <v>57000755</v>
      </c>
      <c r="B5771" t="s">
        <v>15589</v>
      </c>
      <c r="C5771" t="s">
        <v>15590</v>
      </c>
      <c r="D5771" t="s">
        <v>15590</v>
      </c>
      <c r="E5771" t="s">
        <v>15589</v>
      </c>
    </row>
    <row r="5772" spans="1:5" x14ac:dyDescent="0.25">
      <c r="A5772">
        <v>57000756</v>
      </c>
      <c r="B5772" t="s">
        <v>15591</v>
      </c>
      <c r="C5772" t="s">
        <v>255</v>
      </c>
      <c r="D5772" t="s">
        <v>255</v>
      </c>
      <c r="E5772" t="s">
        <v>15591</v>
      </c>
    </row>
    <row r="5773" spans="1:5" x14ac:dyDescent="0.25">
      <c r="A5773">
        <v>57000757</v>
      </c>
      <c r="B5773" t="s">
        <v>15592</v>
      </c>
      <c r="C5773" t="s">
        <v>15593</v>
      </c>
      <c r="D5773" t="s">
        <v>15593</v>
      </c>
      <c r="E5773" t="s">
        <v>15592</v>
      </c>
    </row>
    <row r="5774" spans="1:5" x14ac:dyDescent="0.25">
      <c r="A5774">
        <v>57000758</v>
      </c>
      <c r="B5774" t="s">
        <v>15594</v>
      </c>
      <c r="C5774" t="s">
        <v>7939</v>
      </c>
      <c r="D5774" t="s">
        <v>7939</v>
      </c>
      <c r="E5774" t="s">
        <v>15594</v>
      </c>
    </row>
    <row r="5775" spans="1:5" x14ac:dyDescent="0.25">
      <c r="A5775">
        <v>57000759</v>
      </c>
      <c r="B5775" t="s">
        <v>15595</v>
      </c>
      <c r="C5775" t="s">
        <v>15596</v>
      </c>
      <c r="D5775" t="s">
        <v>15596</v>
      </c>
      <c r="E5775" t="s">
        <v>15595</v>
      </c>
    </row>
    <row r="5776" spans="1:5" x14ac:dyDescent="0.25">
      <c r="A5776">
        <v>57000760</v>
      </c>
      <c r="B5776" t="s">
        <v>15597</v>
      </c>
      <c r="C5776" t="s">
        <v>15596</v>
      </c>
      <c r="D5776" t="s">
        <v>15596</v>
      </c>
      <c r="E5776" t="s">
        <v>15597</v>
      </c>
    </row>
    <row r="5777" spans="1:5" x14ac:dyDescent="0.25">
      <c r="A5777">
        <v>57000761</v>
      </c>
      <c r="B5777" t="s">
        <v>15598</v>
      </c>
      <c r="C5777" t="s">
        <v>15596</v>
      </c>
      <c r="D5777" t="s">
        <v>15596</v>
      </c>
      <c r="E5777" t="s">
        <v>15598</v>
      </c>
    </row>
    <row r="5778" spans="1:5" x14ac:dyDescent="0.25">
      <c r="A5778">
        <v>57000762</v>
      </c>
      <c r="B5778" t="s">
        <v>15599</v>
      </c>
      <c r="C5778" t="s">
        <v>15596</v>
      </c>
      <c r="D5778" t="s">
        <v>15596</v>
      </c>
      <c r="E5778" t="s">
        <v>15599</v>
      </c>
    </row>
    <row r="5779" spans="1:5" x14ac:dyDescent="0.25">
      <c r="A5779">
        <v>57000763</v>
      </c>
      <c r="B5779" t="s">
        <v>15600</v>
      </c>
      <c r="C5779" t="s">
        <v>7603</v>
      </c>
      <c r="D5779" t="s">
        <v>7603</v>
      </c>
      <c r="E5779" t="s">
        <v>15600</v>
      </c>
    </row>
    <row r="5780" spans="1:5" x14ac:dyDescent="0.25">
      <c r="A5780">
        <v>57000764</v>
      </c>
      <c r="B5780" t="s">
        <v>15601</v>
      </c>
      <c r="C5780" t="s">
        <v>7603</v>
      </c>
      <c r="D5780" t="s">
        <v>7603</v>
      </c>
      <c r="E5780" t="s">
        <v>15601</v>
      </c>
    </row>
    <row r="5781" spans="1:5" x14ac:dyDescent="0.25">
      <c r="A5781">
        <v>57000765</v>
      </c>
      <c r="B5781" t="s">
        <v>7498</v>
      </c>
      <c r="C5781" t="s">
        <v>7497</v>
      </c>
      <c r="D5781" t="s">
        <v>7497</v>
      </c>
      <c r="E5781" t="s">
        <v>7498</v>
      </c>
    </row>
    <row r="5782" spans="1:5" x14ac:dyDescent="0.25">
      <c r="A5782">
        <v>57900001</v>
      </c>
      <c r="B5782" t="s">
        <v>5341</v>
      </c>
      <c r="C5782" t="s">
        <v>5340</v>
      </c>
      <c r="D5782" t="s">
        <v>5340</v>
      </c>
      <c r="E5782" t="s">
        <v>5341</v>
      </c>
    </row>
    <row r="5783" spans="1:5" x14ac:dyDescent="0.25">
      <c r="A5783">
        <v>57900002</v>
      </c>
      <c r="B5783" t="s">
        <v>8128</v>
      </c>
      <c r="C5783" t="s">
        <v>8127</v>
      </c>
      <c r="D5783" t="s">
        <v>8127</v>
      </c>
      <c r="E5783" t="s">
        <v>8128</v>
      </c>
    </row>
    <row r="5784" spans="1:5" x14ac:dyDescent="0.25">
      <c r="A5784">
        <v>58000003</v>
      </c>
      <c r="B5784" t="s">
        <v>5612</v>
      </c>
      <c r="C5784" t="s">
        <v>8129</v>
      </c>
      <c r="D5784" t="s">
        <v>8129</v>
      </c>
      <c r="E5784" t="s">
        <v>5612</v>
      </c>
    </row>
    <row r="5785" spans="1:5" x14ac:dyDescent="0.25">
      <c r="A5785">
        <v>58000007</v>
      </c>
      <c r="B5785" t="s">
        <v>8131</v>
      </c>
      <c r="C5785" t="s">
        <v>8130</v>
      </c>
      <c r="D5785" t="s">
        <v>8130</v>
      </c>
      <c r="E5785" t="s">
        <v>8131</v>
      </c>
    </row>
    <row r="5786" spans="1:5" x14ac:dyDescent="0.25">
      <c r="A5786">
        <v>58000016</v>
      </c>
      <c r="B5786" t="s">
        <v>5607</v>
      </c>
      <c r="C5786" t="s">
        <v>8132</v>
      </c>
      <c r="D5786" t="s">
        <v>8132</v>
      </c>
      <c r="E5786" t="s">
        <v>5607</v>
      </c>
    </row>
    <row r="5787" spans="1:5" x14ac:dyDescent="0.25">
      <c r="A5787">
        <v>58000017</v>
      </c>
      <c r="B5787" t="s">
        <v>8134</v>
      </c>
      <c r="C5787" t="s">
        <v>8133</v>
      </c>
      <c r="D5787" t="s">
        <v>8133</v>
      </c>
      <c r="E5787" t="s">
        <v>8134</v>
      </c>
    </row>
    <row r="5788" spans="1:5" x14ac:dyDescent="0.25">
      <c r="A5788">
        <v>58000018</v>
      </c>
      <c r="B5788" t="s">
        <v>5608</v>
      </c>
      <c r="C5788" t="s">
        <v>8135</v>
      </c>
      <c r="D5788" t="s">
        <v>8135</v>
      </c>
      <c r="E5788" t="s">
        <v>5608</v>
      </c>
    </row>
    <row r="5789" spans="1:5" x14ac:dyDescent="0.25">
      <c r="A5789">
        <v>58000019</v>
      </c>
      <c r="B5789" t="s">
        <v>5605</v>
      </c>
      <c r="C5789" t="s">
        <v>8136</v>
      </c>
      <c r="D5789" t="s">
        <v>8136</v>
      </c>
      <c r="E5789" t="s">
        <v>5605</v>
      </c>
    </row>
    <row r="5790" spans="1:5" x14ac:dyDescent="0.25">
      <c r="A5790">
        <v>58000031</v>
      </c>
      <c r="B5790" t="s">
        <v>8138</v>
      </c>
      <c r="C5790" t="s">
        <v>8137</v>
      </c>
      <c r="D5790" t="s">
        <v>8137</v>
      </c>
      <c r="E5790" t="s">
        <v>8138</v>
      </c>
    </row>
    <row r="5791" spans="1:5" x14ac:dyDescent="0.25">
      <c r="A5791">
        <v>58000035</v>
      </c>
      <c r="B5791" t="s">
        <v>5626</v>
      </c>
      <c r="C5791" t="s">
        <v>8139</v>
      </c>
      <c r="D5791" t="s">
        <v>8139</v>
      </c>
      <c r="E5791" t="s">
        <v>5626</v>
      </c>
    </row>
    <row r="5792" spans="1:5" x14ac:dyDescent="0.25">
      <c r="A5792">
        <v>58000036</v>
      </c>
      <c r="B5792" t="s">
        <v>5627</v>
      </c>
      <c r="C5792" t="s">
        <v>8140</v>
      </c>
      <c r="D5792" t="s">
        <v>8140</v>
      </c>
      <c r="E5792" t="s">
        <v>5627</v>
      </c>
    </row>
    <row r="5793" spans="1:5" x14ac:dyDescent="0.25">
      <c r="A5793">
        <v>58000039</v>
      </c>
      <c r="B5793" t="s">
        <v>8142</v>
      </c>
      <c r="C5793" t="s">
        <v>8141</v>
      </c>
      <c r="D5793" t="s">
        <v>8141</v>
      </c>
      <c r="E5793" t="s">
        <v>8142</v>
      </c>
    </row>
    <row r="5794" spans="1:5" x14ac:dyDescent="0.25">
      <c r="A5794">
        <v>58000042</v>
      </c>
      <c r="B5794" t="s">
        <v>8142</v>
      </c>
      <c r="C5794" t="s">
        <v>8141</v>
      </c>
      <c r="D5794" t="s">
        <v>8141</v>
      </c>
      <c r="E5794" t="s">
        <v>8142</v>
      </c>
    </row>
    <row r="5795" spans="1:5" x14ac:dyDescent="0.25">
      <c r="A5795">
        <v>58000043</v>
      </c>
      <c r="B5795" t="s">
        <v>8144</v>
      </c>
      <c r="C5795" t="s">
        <v>8143</v>
      </c>
      <c r="D5795" t="s">
        <v>8143</v>
      </c>
      <c r="E5795" t="s">
        <v>8144</v>
      </c>
    </row>
    <row r="5796" spans="1:5" x14ac:dyDescent="0.25">
      <c r="A5796">
        <v>58000048</v>
      </c>
      <c r="B5796" t="s">
        <v>8145</v>
      </c>
      <c r="C5796" t="s">
        <v>8143</v>
      </c>
      <c r="D5796" t="s">
        <v>8143</v>
      </c>
      <c r="E5796" t="s">
        <v>8145</v>
      </c>
    </row>
    <row r="5797" spans="1:5" x14ac:dyDescent="0.25">
      <c r="A5797">
        <v>58000049</v>
      </c>
      <c r="B5797" t="s">
        <v>8146</v>
      </c>
      <c r="C5797" t="s">
        <v>8146</v>
      </c>
      <c r="D5797" t="s">
        <v>8146</v>
      </c>
      <c r="E5797" t="s">
        <v>8146</v>
      </c>
    </row>
    <row r="5798" spans="1:5" x14ac:dyDescent="0.25">
      <c r="A5798">
        <v>58000052</v>
      </c>
      <c r="B5798" t="s">
        <v>8147</v>
      </c>
      <c r="C5798" t="s">
        <v>8143</v>
      </c>
      <c r="D5798" t="s">
        <v>8143</v>
      </c>
      <c r="E5798" t="s">
        <v>8147</v>
      </c>
    </row>
    <row r="5799" spans="1:5" x14ac:dyDescent="0.25">
      <c r="A5799">
        <v>58000053</v>
      </c>
      <c r="B5799" t="s">
        <v>8148</v>
      </c>
      <c r="C5799" t="s">
        <v>8148</v>
      </c>
      <c r="D5799" t="s">
        <v>8148</v>
      </c>
      <c r="E5799" t="s">
        <v>8148</v>
      </c>
    </row>
    <row r="5800" spans="1:5" x14ac:dyDescent="0.25">
      <c r="A5800">
        <v>58000054</v>
      </c>
      <c r="B5800" t="s">
        <v>8150</v>
      </c>
      <c r="C5800" t="s">
        <v>8149</v>
      </c>
      <c r="D5800" t="s">
        <v>8149</v>
      </c>
      <c r="E5800" t="s">
        <v>8150</v>
      </c>
    </row>
    <row r="5801" spans="1:5" x14ac:dyDescent="0.25">
      <c r="A5801">
        <v>58000059</v>
      </c>
      <c r="B5801" t="s">
        <v>8151</v>
      </c>
      <c r="C5801" t="s">
        <v>8151</v>
      </c>
      <c r="D5801" t="s">
        <v>8151</v>
      </c>
      <c r="E5801" t="s">
        <v>8151</v>
      </c>
    </row>
    <row r="5802" spans="1:5" x14ac:dyDescent="0.25">
      <c r="A5802">
        <v>58000061</v>
      </c>
      <c r="B5802" t="s">
        <v>8142</v>
      </c>
      <c r="C5802" t="s">
        <v>8141</v>
      </c>
      <c r="D5802" t="s">
        <v>8141</v>
      </c>
      <c r="E5802" t="s">
        <v>8142</v>
      </c>
    </row>
    <row r="5803" spans="1:5" x14ac:dyDescent="0.25">
      <c r="A5803">
        <v>58000062</v>
      </c>
      <c r="B5803" t="s">
        <v>8144</v>
      </c>
      <c r="C5803" t="s">
        <v>8143</v>
      </c>
      <c r="D5803" t="s">
        <v>8143</v>
      </c>
      <c r="E5803" t="s">
        <v>8144</v>
      </c>
    </row>
    <row r="5804" spans="1:5" x14ac:dyDescent="0.25">
      <c r="A5804">
        <v>58000063</v>
      </c>
      <c r="B5804" t="s">
        <v>8142</v>
      </c>
      <c r="C5804" t="s">
        <v>8152</v>
      </c>
      <c r="D5804" t="s">
        <v>8152</v>
      </c>
      <c r="E5804" t="s">
        <v>8142</v>
      </c>
    </row>
    <row r="5805" spans="1:5" x14ac:dyDescent="0.25">
      <c r="A5805">
        <v>58000064</v>
      </c>
      <c r="B5805" t="s">
        <v>8144</v>
      </c>
      <c r="C5805" t="s">
        <v>8143</v>
      </c>
      <c r="D5805" t="s">
        <v>8143</v>
      </c>
      <c r="E5805" t="s">
        <v>8144</v>
      </c>
    </row>
    <row r="5806" spans="1:5" x14ac:dyDescent="0.25">
      <c r="A5806">
        <v>58000067</v>
      </c>
      <c r="B5806" t="s">
        <v>5539</v>
      </c>
      <c r="C5806" t="s">
        <v>8153</v>
      </c>
      <c r="D5806" t="s">
        <v>8153</v>
      </c>
      <c r="E5806" t="s">
        <v>5539</v>
      </c>
    </row>
    <row r="5807" spans="1:5" x14ac:dyDescent="0.25">
      <c r="A5807">
        <v>58000068</v>
      </c>
      <c r="B5807" t="s">
        <v>8155</v>
      </c>
      <c r="C5807" t="s">
        <v>8154</v>
      </c>
      <c r="D5807" t="s">
        <v>8154</v>
      </c>
      <c r="E5807" t="s">
        <v>8155</v>
      </c>
    </row>
    <row r="5808" spans="1:5" x14ac:dyDescent="0.25">
      <c r="A5808">
        <v>58000069</v>
      </c>
      <c r="B5808" t="s">
        <v>8157</v>
      </c>
      <c r="C5808" t="s">
        <v>8156</v>
      </c>
      <c r="D5808" t="s">
        <v>8156</v>
      </c>
      <c r="E5808" t="s">
        <v>8157</v>
      </c>
    </row>
    <row r="5809" spans="1:5" x14ac:dyDescent="0.25">
      <c r="A5809">
        <v>58000070</v>
      </c>
      <c r="B5809" t="s">
        <v>8159</v>
      </c>
      <c r="C5809" t="s">
        <v>8158</v>
      </c>
      <c r="D5809" t="s">
        <v>8158</v>
      </c>
      <c r="E5809" t="s">
        <v>8159</v>
      </c>
    </row>
    <row r="5810" spans="1:5" x14ac:dyDescent="0.25">
      <c r="A5810">
        <v>58000071</v>
      </c>
      <c r="B5810" t="s">
        <v>8160</v>
      </c>
      <c r="C5810" t="s">
        <v>8156</v>
      </c>
      <c r="D5810" t="s">
        <v>8156</v>
      </c>
      <c r="E5810" t="s">
        <v>8160</v>
      </c>
    </row>
    <row r="5811" spans="1:5" x14ac:dyDescent="0.25">
      <c r="A5811">
        <v>58000074</v>
      </c>
      <c r="B5811" t="s">
        <v>8161</v>
      </c>
      <c r="C5811" t="s">
        <v>8156</v>
      </c>
      <c r="D5811" t="s">
        <v>8156</v>
      </c>
      <c r="E5811" t="s">
        <v>8161</v>
      </c>
    </row>
    <row r="5812" spans="1:5" x14ac:dyDescent="0.25">
      <c r="A5812">
        <v>58000075</v>
      </c>
      <c r="B5812" t="s">
        <v>8157</v>
      </c>
      <c r="C5812" t="s">
        <v>8156</v>
      </c>
      <c r="D5812" t="s">
        <v>8156</v>
      </c>
      <c r="E5812" t="s">
        <v>8157</v>
      </c>
    </row>
    <row r="5813" spans="1:5" x14ac:dyDescent="0.25">
      <c r="A5813">
        <v>58000076</v>
      </c>
      <c r="B5813" t="s">
        <v>8157</v>
      </c>
      <c r="C5813" t="s">
        <v>8156</v>
      </c>
      <c r="D5813" t="s">
        <v>8156</v>
      </c>
      <c r="E5813" t="s">
        <v>8157</v>
      </c>
    </row>
    <row r="5814" spans="1:5" x14ac:dyDescent="0.25">
      <c r="A5814">
        <v>58000077</v>
      </c>
      <c r="B5814" t="s">
        <v>8163</v>
      </c>
      <c r="C5814" t="s">
        <v>8162</v>
      </c>
      <c r="D5814" t="s">
        <v>8162</v>
      </c>
      <c r="E5814" t="s">
        <v>8163</v>
      </c>
    </row>
    <row r="5815" spans="1:5" x14ac:dyDescent="0.25">
      <c r="A5815">
        <v>58000078</v>
      </c>
      <c r="B5815" t="s">
        <v>8165</v>
      </c>
      <c r="C5815" t="s">
        <v>8164</v>
      </c>
      <c r="D5815" t="s">
        <v>8164</v>
      </c>
      <c r="E5815" t="s">
        <v>8165</v>
      </c>
    </row>
    <row r="5816" spans="1:5" x14ac:dyDescent="0.25">
      <c r="A5816">
        <v>58000079</v>
      </c>
      <c r="B5816" t="s">
        <v>8167</v>
      </c>
      <c r="C5816" t="s">
        <v>8166</v>
      </c>
      <c r="D5816" t="s">
        <v>8166</v>
      </c>
      <c r="E5816" t="s">
        <v>8167</v>
      </c>
    </row>
    <row r="5817" spans="1:5" x14ac:dyDescent="0.25">
      <c r="A5817">
        <v>58000080</v>
      </c>
      <c r="B5817" t="s">
        <v>8169</v>
      </c>
      <c r="C5817" t="s">
        <v>8168</v>
      </c>
      <c r="D5817" t="s">
        <v>8168</v>
      </c>
      <c r="E5817" t="s">
        <v>8169</v>
      </c>
    </row>
    <row r="5818" spans="1:5" x14ac:dyDescent="0.25">
      <c r="A5818">
        <v>58000081</v>
      </c>
      <c r="B5818" t="s">
        <v>8170</v>
      </c>
      <c r="C5818" t="s">
        <v>8166</v>
      </c>
      <c r="D5818" t="s">
        <v>8166</v>
      </c>
      <c r="E5818" t="s">
        <v>8170</v>
      </c>
    </row>
    <row r="5819" spans="1:5" x14ac:dyDescent="0.25">
      <c r="A5819">
        <v>58000084</v>
      </c>
      <c r="B5819" t="s">
        <v>8171</v>
      </c>
      <c r="C5819" t="s">
        <v>8166</v>
      </c>
      <c r="D5819" t="s">
        <v>8166</v>
      </c>
      <c r="E5819" t="s">
        <v>8171</v>
      </c>
    </row>
    <row r="5820" spans="1:5" x14ac:dyDescent="0.25">
      <c r="A5820">
        <v>58000085</v>
      </c>
      <c r="B5820" t="s">
        <v>8172</v>
      </c>
      <c r="C5820" t="s">
        <v>8166</v>
      </c>
      <c r="D5820" t="s">
        <v>8166</v>
      </c>
      <c r="E5820" t="s">
        <v>8172</v>
      </c>
    </row>
    <row r="5821" spans="1:5" x14ac:dyDescent="0.25">
      <c r="A5821">
        <v>58000086</v>
      </c>
      <c r="B5821" t="s">
        <v>8167</v>
      </c>
      <c r="C5821" t="s">
        <v>8166</v>
      </c>
      <c r="D5821" t="s">
        <v>8166</v>
      </c>
      <c r="E5821" t="s">
        <v>8167</v>
      </c>
    </row>
    <row r="5822" spans="1:5" x14ac:dyDescent="0.25">
      <c r="A5822">
        <v>58000087</v>
      </c>
      <c r="B5822" t="s">
        <v>8174</v>
      </c>
      <c r="C5822" t="s">
        <v>8173</v>
      </c>
      <c r="D5822" t="s">
        <v>8173</v>
      </c>
      <c r="E5822" t="s">
        <v>8174</v>
      </c>
    </row>
    <row r="5823" spans="1:5" x14ac:dyDescent="0.25">
      <c r="A5823">
        <v>58000088</v>
      </c>
      <c r="B5823" t="s">
        <v>8176</v>
      </c>
      <c r="C5823" t="s">
        <v>8175</v>
      </c>
      <c r="D5823" t="s">
        <v>8175</v>
      </c>
      <c r="E5823" t="s">
        <v>8176</v>
      </c>
    </row>
    <row r="5824" spans="1:5" x14ac:dyDescent="0.25">
      <c r="A5824">
        <v>58000089</v>
      </c>
      <c r="B5824" t="s">
        <v>8178</v>
      </c>
      <c r="C5824" t="s">
        <v>8177</v>
      </c>
      <c r="D5824" t="s">
        <v>8177</v>
      </c>
      <c r="E5824" t="s">
        <v>8178</v>
      </c>
    </row>
    <row r="5825" spans="1:5" x14ac:dyDescent="0.25">
      <c r="A5825">
        <v>58000090</v>
      </c>
      <c r="B5825" t="s">
        <v>8179</v>
      </c>
      <c r="C5825" t="s">
        <v>8177</v>
      </c>
      <c r="D5825" t="s">
        <v>8177</v>
      </c>
      <c r="E5825" t="s">
        <v>8179</v>
      </c>
    </row>
    <row r="5826" spans="1:5" x14ac:dyDescent="0.25">
      <c r="A5826">
        <v>58000092</v>
      </c>
      <c r="B5826" t="s">
        <v>5554</v>
      </c>
      <c r="C5826" t="s">
        <v>8177</v>
      </c>
      <c r="D5826" t="s">
        <v>8177</v>
      </c>
      <c r="E5826" t="s">
        <v>5554</v>
      </c>
    </row>
    <row r="5827" spans="1:5" x14ac:dyDescent="0.25">
      <c r="A5827">
        <v>58000094</v>
      </c>
      <c r="B5827" t="s">
        <v>5555</v>
      </c>
      <c r="C5827" t="s">
        <v>8177</v>
      </c>
      <c r="D5827" t="s">
        <v>8177</v>
      </c>
      <c r="E5827" t="s">
        <v>5555</v>
      </c>
    </row>
    <row r="5828" spans="1:5" x14ac:dyDescent="0.25">
      <c r="A5828">
        <v>58000095</v>
      </c>
      <c r="B5828" t="s">
        <v>8178</v>
      </c>
      <c r="C5828" t="s">
        <v>8177</v>
      </c>
      <c r="D5828" t="s">
        <v>8177</v>
      </c>
      <c r="E5828" t="s">
        <v>8178</v>
      </c>
    </row>
    <row r="5829" spans="1:5" x14ac:dyDescent="0.25">
      <c r="A5829">
        <v>58000096</v>
      </c>
      <c r="B5829" t="s">
        <v>8178</v>
      </c>
      <c r="C5829" t="s">
        <v>8177</v>
      </c>
      <c r="D5829" t="s">
        <v>8177</v>
      </c>
      <c r="E5829" t="s">
        <v>8178</v>
      </c>
    </row>
    <row r="5830" spans="1:5" x14ac:dyDescent="0.25">
      <c r="A5830">
        <v>58000097</v>
      </c>
      <c r="B5830" t="s">
        <v>8181</v>
      </c>
      <c r="C5830" t="s">
        <v>8180</v>
      </c>
      <c r="D5830" t="s">
        <v>8180</v>
      </c>
      <c r="E5830" t="s">
        <v>8181</v>
      </c>
    </row>
    <row r="5831" spans="1:5" x14ac:dyDescent="0.25">
      <c r="A5831">
        <v>58000098</v>
      </c>
      <c r="B5831" t="s">
        <v>8183</v>
      </c>
      <c r="C5831" t="s">
        <v>8182</v>
      </c>
      <c r="D5831" t="s">
        <v>8182</v>
      </c>
      <c r="E5831" t="s">
        <v>8183</v>
      </c>
    </row>
    <row r="5832" spans="1:5" x14ac:dyDescent="0.25">
      <c r="A5832">
        <v>58000099</v>
      </c>
      <c r="B5832" t="s">
        <v>8185</v>
      </c>
      <c r="C5832" t="s">
        <v>8184</v>
      </c>
      <c r="D5832" t="s">
        <v>8184</v>
      </c>
      <c r="E5832" t="s">
        <v>8185</v>
      </c>
    </row>
    <row r="5833" spans="1:5" x14ac:dyDescent="0.25">
      <c r="A5833">
        <v>58000100</v>
      </c>
      <c r="B5833" t="s">
        <v>5561</v>
      </c>
      <c r="C5833" t="s">
        <v>8184</v>
      </c>
      <c r="D5833" t="s">
        <v>8184</v>
      </c>
      <c r="E5833" t="s">
        <v>5561</v>
      </c>
    </row>
    <row r="5834" spans="1:5" x14ac:dyDescent="0.25">
      <c r="A5834">
        <v>58000101</v>
      </c>
      <c r="B5834" t="s">
        <v>8186</v>
      </c>
      <c r="C5834" t="s">
        <v>8184</v>
      </c>
      <c r="D5834" t="s">
        <v>8184</v>
      </c>
      <c r="E5834" t="s">
        <v>8186</v>
      </c>
    </row>
    <row r="5835" spans="1:5" x14ac:dyDescent="0.25">
      <c r="A5835">
        <v>58000103</v>
      </c>
      <c r="B5835" t="s">
        <v>8187</v>
      </c>
      <c r="C5835" t="s">
        <v>8184</v>
      </c>
      <c r="D5835" t="s">
        <v>8184</v>
      </c>
      <c r="E5835" t="s">
        <v>8187</v>
      </c>
    </row>
    <row r="5836" spans="1:5" x14ac:dyDescent="0.25">
      <c r="A5836">
        <v>58000105</v>
      </c>
      <c r="B5836" t="s">
        <v>8189</v>
      </c>
      <c r="C5836" t="s">
        <v>8188</v>
      </c>
      <c r="D5836" t="s">
        <v>8188</v>
      </c>
      <c r="E5836" t="s">
        <v>8189</v>
      </c>
    </row>
    <row r="5837" spans="1:5" x14ac:dyDescent="0.25">
      <c r="A5837">
        <v>58000106</v>
      </c>
      <c r="B5837" t="s">
        <v>8189</v>
      </c>
      <c r="C5837" t="s">
        <v>8188</v>
      </c>
      <c r="D5837" t="s">
        <v>8188</v>
      </c>
      <c r="E5837" t="s">
        <v>8189</v>
      </c>
    </row>
    <row r="5838" spans="1:5" x14ac:dyDescent="0.25">
      <c r="A5838">
        <v>58000107</v>
      </c>
      <c r="B5838" t="s">
        <v>8190</v>
      </c>
      <c r="C5838" t="s">
        <v>8188</v>
      </c>
      <c r="D5838" t="s">
        <v>8188</v>
      </c>
      <c r="E5838" t="s">
        <v>8190</v>
      </c>
    </row>
    <row r="5839" spans="1:5" x14ac:dyDescent="0.25">
      <c r="A5839">
        <v>58000108</v>
      </c>
      <c r="B5839" t="s">
        <v>8192</v>
      </c>
      <c r="C5839" t="s">
        <v>8191</v>
      </c>
      <c r="D5839" t="s">
        <v>8191</v>
      </c>
      <c r="E5839" t="s">
        <v>8192</v>
      </c>
    </row>
    <row r="5840" spans="1:5" x14ac:dyDescent="0.25">
      <c r="A5840">
        <v>58000110</v>
      </c>
      <c r="B5840" t="s">
        <v>8193</v>
      </c>
      <c r="C5840" t="s">
        <v>8188</v>
      </c>
      <c r="D5840" t="s">
        <v>8188</v>
      </c>
      <c r="E5840" t="s">
        <v>8193</v>
      </c>
    </row>
    <row r="5841" spans="1:5" x14ac:dyDescent="0.25">
      <c r="A5841">
        <v>58000111</v>
      </c>
      <c r="B5841" t="s">
        <v>5570</v>
      </c>
      <c r="C5841" t="s">
        <v>8194</v>
      </c>
      <c r="D5841" t="s">
        <v>8194</v>
      </c>
      <c r="E5841" t="s">
        <v>5570</v>
      </c>
    </row>
    <row r="5842" spans="1:5" x14ac:dyDescent="0.25">
      <c r="A5842">
        <v>58000112</v>
      </c>
      <c r="B5842" t="s">
        <v>8196</v>
      </c>
      <c r="C5842" t="s">
        <v>8195</v>
      </c>
      <c r="D5842" t="s">
        <v>8195</v>
      </c>
      <c r="E5842" t="s">
        <v>8196</v>
      </c>
    </row>
    <row r="5843" spans="1:5" x14ac:dyDescent="0.25">
      <c r="A5843">
        <v>58000113</v>
      </c>
      <c r="B5843" t="s">
        <v>8189</v>
      </c>
      <c r="C5843" t="s">
        <v>8188</v>
      </c>
      <c r="D5843" t="s">
        <v>8188</v>
      </c>
      <c r="E5843" t="s">
        <v>8189</v>
      </c>
    </row>
    <row r="5844" spans="1:5" x14ac:dyDescent="0.25">
      <c r="A5844">
        <v>58000114</v>
      </c>
      <c r="B5844" t="s">
        <v>5570</v>
      </c>
      <c r="C5844" t="s">
        <v>8197</v>
      </c>
      <c r="D5844" t="s">
        <v>8197</v>
      </c>
      <c r="E5844" t="s">
        <v>5570</v>
      </c>
    </row>
    <row r="5845" spans="1:5" x14ac:dyDescent="0.25">
      <c r="A5845">
        <v>58000115</v>
      </c>
      <c r="B5845" t="s">
        <v>5571</v>
      </c>
      <c r="C5845" t="s">
        <v>8188</v>
      </c>
      <c r="D5845" t="s">
        <v>8188</v>
      </c>
      <c r="E5845" t="s">
        <v>5571</v>
      </c>
    </row>
    <row r="5846" spans="1:5" x14ac:dyDescent="0.25">
      <c r="A5846">
        <v>58000116</v>
      </c>
      <c r="B5846" t="s">
        <v>8199</v>
      </c>
      <c r="C5846" t="s">
        <v>8198</v>
      </c>
      <c r="D5846" t="s">
        <v>8198</v>
      </c>
      <c r="E5846" t="s">
        <v>8199</v>
      </c>
    </row>
    <row r="5847" spans="1:5" x14ac:dyDescent="0.25">
      <c r="A5847">
        <v>58000117</v>
      </c>
      <c r="B5847" t="s">
        <v>8201</v>
      </c>
      <c r="C5847" t="s">
        <v>8200</v>
      </c>
      <c r="D5847" t="s">
        <v>8200</v>
      </c>
      <c r="E5847" t="s">
        <v>8201</v>
      </c>
    </row>
    <row r="5848" spans="1:5" x14ac:dyDescent="0.25">
      <c r="A5848">
        <v>58000118</v>
      </c>
      <c r="B5848" t="s">
        <v>8203</v>
      </c>
      <c r="C5848" t="s">
        <v>8202</v>
      </c>
      <c r="D5848" t="s">
        <v>8202</v>
      </c>
      <c r="E5848" t="s">
        <v>8203</v>
      </c>
    </row>
    <row r="5849" spans="1:5" x14ac:dyDescent="0.25">
      <c r="A5849">
        <v>58000119</v>
      </c>
      <c r="B5849" t="s">
        <v>8205</v>
      </c>
      <c r="C5849" t="s">
        <v>8204</v>
      </c>
      <c r="D5849" t="s">
        <v>8204</v>
      </c>
      <c r="E5849" t="s">
        <v>8205</v>
      </c>
    </row>
    <row r="5850" spans="1:5" x14ac:dyDescent="0.25">
      <c r="A5850">
        <v>58000120</v>
      </c>
      <c r="B5850" t="s">
        <v>8207</v>
      </c>
      <c r="C5850" t="s">
        <v>8206</v>
      </c>
      <c r="D5850" t="s">
        <v>8206</v>
      </c>
      <c r="E5850" t="s">
        <v>8207</v>
      </c>
    </row>
    <row r="5851" spans="1:5" x14ac:dyDescent="0.25">
      <c r="A5851">
        <v>58000127</v>
      </c>
      <c r="B5851" t="s">
        <v>8209</v>
      </c>
      <c r="C5851" t="s">
        <v>8208</v>
      </c>
      <c r="D5851" t="s">
        <v>8208</v>
      </c>
      <c r="E5851" t="s">
        <v>8209</v>
      </c>
    </row>
    <row r="5852" spans="1:5" x14ac:dyDescent="0.25">
      <c r="A5852">
        <v>58000130</v>
      </c>
      <c r="B5852" t="s">
        <v>8211</v>
      </c>
      <c r="C5852" t="s">
        <v>8210</v>
      </c>
      <c r="D5852" t="s">
        <v>8210</v>
      </c>
      <c r="E5852" t="s">
        <v>8211</v>
      </c>
    </row>
    <row r="5853" spans="1:5" x14ac:dyDescent="0.25">
      <c r="A5853">
        <v>58000131</v>
      </c>
      <c r="B5853" t="s">
        <v>8213</v>
      </c>
      <c r="C5853" t="s">
        <v>8212</v>
      </c>
      <c r="D5853" t="s">
        <v>8212</v>
      </c>
      <c r="E5853" t="s">
        <v>8213</v>
      </c>
    </row>
    <row r="5854" spans="1:5" x14ac:dyDescent="0.25">
      <c r="A5854">
        <v>58000133</v>
      </c>
      <c r="B5854" t="s">
        <v>8215</v>
      </c>
      <c r="C5854" t="s">
        <v>8214</v>
      </c>
      <c r="D5854" t="s">
        <v>8214</v>
      </c>
      <c r="E5854" t="s">
        <v>8215</v>
      </c>
    </row>
    <row r="5855" spans="1:5" x14ac:dyDescent="0.25">
      <c r="A5855">
        <v>58000134</v>
      </c>
      <c r="B5855" t="s">
        <v>5415</v>
      </c>
      <c r="C5855" t="s">
        <v>8216</v>
      </c>
      <c r="D5855" t="s">
        <v>8216</v>
      </c>
      <c r="E5855" t="s">
        <v>5415</v>
      </c>
    </row>
    <row r="5856" spans="1:5" x14ac:dyDescent="0.25">
      <c r="A5856">
        <v>58000135</v>
      </c>
      <c r="B5856" t="s">
        <v>8218</v>
      </c>
      <c r="C5856" t="s">
        <v>8217</v>
      </c>
      <c r="D5856" t="s">
        <v>8217</v>
      </c>
      <c r="E5856" t="s">
        <v>8218</v>
      </c>
    </row>
    <row r="5857" spans="1:5" x14ac:dyDescent="0.25">
      <c r="A5857">
        <v>58000136</v>
      </c>
      <c r="B5857" t="s">
        <v>8220</v>
      </c>
      <c r="C5857" t="s">
        <v>8219</v>
      </c>
      <c r="D5857" t="s">
        <v>8219</v>
      </c>
      <c r="E5857" t="s">
        <v>8220</v>
      </c>
    </row>
    <row r="5858" spans="1:5" x14ac:dyDescent="0.25">
      <c r="A5858">
        <v>58000137</v>
      </c>
      <c r="B5858" t="s">
        <v>8221</v>
      </c>
      <c r="C5858" t="s">
        <v>8219</v>
      </c>
      <c r="D5858" t="s">
        <v>8219</v>
      </c>
      <c r="E5858" t="s">
        <v>8221</v>
      </c>
    </row>
    <row r="5859" spans="1:5" x14ac:dyDescent="0.25">
      <c r="A5859">
        <v>58000138</v>
      </c>
      <c r="B5859" t="s">
        <v>8221</v>
      </c>
      <c r="C5859" t="s">
        <v>8219</v>
      </c>
      <c r="D5859" t="s">
        <v>8219</v>
      </c>
      <c r="E5859" t="s">
        <v>8221</v>
      </c>
    </row>
    <row r="5860" spans="1:5" x14ac:dyDescent="0.25">
      <c r="A5860">
        <v>58000139</v>
      </c>
      <c r="B5860" t="s">
        <v>5580</v>
      </c>
      <c r="C5860" t="s">
        <v>8222</v>
      </c>
      <c r="D5860" t="s">
        <v>8222</v>
      </c>
      <c r="E5860" t="s">
        <v>5580</v>
      </c>
    </row>
    <row r="5861" spans="1:5" x14ac:dyDescent="0.25">
      <c r="A5861">
        <v>58000143</v>
      </c>
      <c r="B5861" t="s">
        <v>8224</v>
      </c>
      <c r="C5861" t="s">
        <v>8223</v>
      </c>
      <c r="D5861" t="s">
        <v>8223</v>
      </c>
      <c r="E5861" t="s">
        <v>8224</v>
      </c>
    </row>
    <row r="5862" spans="1:5" x14ac:dyDescent="0.25">
      <c r="A5862">
        <v>58000145</v>
      </c>
      <c r="B5862" t="s">
        <v>8225</v>
      </c>
      <c r="C5862" t="s">
        <v>8223</v>
      </c>
      <c r="D5862" t="s">
        <v>8223</v>
      </c>
      <c r="E5862" t="s">
        <v>8225</v>
      </c>
    </row>
    <row r="5863" spans="1:5" x14ac:dyDescent="0.25">
      <c r="A5863">
        <v>58000153</v>
      </c>
      <c r="B5863" t="s">
        <v>8227</v>
      </c>
      <c r="C5863" t="s">
        <v>8226</v>
      </c>
      <c r="D5863" t="s">
        <v>8226</v>
      </c>
      <c r="E5863" t="s">
        <v>8227</v>
      </c>
    </row>
    <row r="5864" spans="1:5" x14ac:dyDescent="0.25">
      <c r="A5864">
        <v>58000155</v>
      </c>
      <c r="B5864" t="s">
        <v>8228</v>
      </c>
      <c r="C5864" t="s">
        <v>8219</v>
      </c>
      <c r="D5864" t="s">
        <v>8219</v>
      </c>
      <c r="E5864" t="s">
        <v>8228</v>
      </c>
    </row>
    <row r="5865" spans="1:5" x14ac:dyDescent="0.25">
      <c r="A5865">
        <v>58000158</v>
      </c>
      <c r="B5865" t="s">
        <v>8230</v>
      </c>
      <c r="C5865" t="s">
        <v>8229</v>
      </c>
      <c r="D5865" t="s">
        <v>8229</v>
      </c>
      <c r="E5865" t="s">
        <v>8230</v>
      </c>
    </row>
    <row r="5866" spans="1:5" x14ac:dyDescent="0.25">
      <c r="A5866">
        <v>58000160</v>
      </c>
      <c r="B5866" t="s">
        <v>5632</v>
      </c>
      <c r="C5866" t="s">
        <v>8231</v>
      </c>
      <c r="D5866" t="s">
        <v>8231</v>
      </c>
      <c r="E5866" t="s">
        <v>5632</v>
      </c>
    </row>
    <row r="5867" spans="1:5" x14ac:dyDescent="0.25">
      <c r="A5867">
        <v>58000161</v>
      </c>
      <c r="B5867" t="s">
        <v>8233</v>
      </c>
      <c r="C5867" t="s">
        <v>8232</v>
      </c>
      <c r="D5867" t="s">
        <v>8232</v>
      </c>
      <c r="E5867" t="s">
        <v>8233</v>
      </c>
    </row>
    <row r="5868" spans="1:5" x14ac:dyDescent="0.25">
      <c r="A5868">
        <v>58000163</v>
      </c>
      <c r="B5868" t="s">
        <v>8235</v>
      </c>
      <c r="C5868" t="s">
        <v>8234</v>
      </c>
      <c r="D5868" t="s">
        <v>8234</v>
      </c>
      <c r="E5868" t="s">
        <v>8235</v>
      </c>
    </row>
    <row r="5869" spans="1:5" x14ac:dyDescent="0.25">
      <c r="A5869">
        <v>58000164</v>
      </c>
      <c r="B5869" t="s">
        <v>8236</v>
      </c>
      <c r="C5869" t="s">
        <v>8234</v>
      </c>
      <c r="D5869" t="s">
        <v>8234</v>
      </c>
      <c r="E5869" t="s">
        <v>8236</v>
      </c>
    </row>
    <row r="5870" spans="1:5" x14ac:dyDescent="0.25">
      <c r="A5870">
        <v>58000166</v>
      </c>
      <c r="B5870" t="s">
        <v>8238</v>
      </c>
      <c r="C5870" t="s">
        <v>8237</v>
      </c>
      <c r="D5870" t="s">
        <v>8237</v>
      </c>
      <c r="E5870" t="s">
        <v>8238</v>
      </c>
    </row>
    <row r="5871" spans="1:5" x14ac:dyDescent="0.25">
      <c r="A5871">
        <v>58000167</v>
      </c>
      <c r="B5871" t="s">
        <v>8240</v>
      </c>
      <c r="C5871" t="s">
        <v>8239</v>
      </c>
      <c r="D5871" t="s">
        <v>8239</v>
      </c>
      <c r="E5871" t="s">
        <v>8240</v>
      </c>
    </row>
    <row r="5872" spans="1:5" x14ac:dyDescent="0.25">
      <c r="A5872">
        <v>58000169</v>
      </c>
      <c r="B5872" t="s">
        <v>8242</v>
      </c>
      <c r="C5872" t="s">
        <v>8241</v>
      </c>
      <c r="D5872" t="s">
        <v>8241</v>
      </c>
      <c r="E5872" t="s">
        <v>8242</v>
      </c>
    </row>
    <row r="5873" spans="1:5" x14ac:dyDescent="0.25">
      <c r="A5873">
        <v>58000170</v>
      </c>
      <c r="B5873" t="s">
        <v>8244</v>
      </c>
      <c r="C5873" t="s">
        <v>8243</v>
      </c>
      <c r="D5873" t="s">
        <v>8243</v>
      </c>
      <c r="E5873" t="s">
        <v>8244</v>
      </c>
    </row>
    <row r="5874" spans="1:5" x14ac:dyDescent="0.25">
      <c r="A5874">
        <v>58000171</v>
      </c>
      <c r="B5874" t="s">
        <v>8244</v>
      </c>
      <c r="C5874" t="s">
        <v>8243</v>
      </c>
      <c r="D5874" t="s">
        <v>8243</v>
      </c>
      <c r="E5874" t="s">
        <v>8244</v>
      </c>
    </row>
    <row r="5875" spans="1:5" x14ac:dyDescent="0.25">
      <c r="A5875">
        <v>58000172</v>
      </c>
      <c r="B5875" t="s">
        <v>8246</v>
      </c>
      <c r="C5875" t="s">
        <v>8245</v>
      </c>
      <c r="D5875" t="s">
        <v>8245</v>
      </c>
      <c r="E5875" t="s">
        <v>8246</v>
      </c>
    </row>
    <row r="5876" spans="1:5" x14ac:dyDescent="0.25">
      <c r="A5876">
        <v>58000173</v>
      </c>
      <c r="B5876" t="s">
        <v>8246</v>
      </c>
      <c r="C5876" t="s">
        <v>8245</v>
      </c>
      <c r="D5876" t="s">
        <v>8245</v>
      </c>
      <c r="E5876" t="s">
        <v>8246</v>
      </c>
    </row>
    <row r="5877" spans="1:5" x14ac:dyDescent="0.25">
      <c r="A5877">
        <v>58000174</v>
      </c>
      <c r="B5877" t="s">
        <v>8248</v>
      </c>
      <c r="C5877" t="s">
        <v>8247</v>
      </c>
      <c r="D5877" t="s">
        <v>8247</v>
      </c>
      <c r="E5877" t="s">
        <v>8248</v>
      </c>
    </row>
    <row r="5878" spans="1:5" x14ac:dyDescent="0.25">
      <c r="A5878">
        <v>58000175</v>
      </c>
      <c r="B5878" t="s">
        <v>8248</v>
      </c>
      <c r="C5878" t="s">
        <v>8249</v>
      </c>
      <c r="D5878" t="s">
        <v>8249</v>
      </c>
      <c r="E5878" t="s">
        <v>8248</v>
      </c>
    </row>
    <row r="5879" spans="1:5" x14ac:dyDescent="0.25">
      <c r="A5879">
        <v>58000179</v>
      </c>
      <c r="B5879" t="s">
        <v>8251</v>
      </c>
      <c r="C5879" t="s">
        <v>8250</v>
      </c>
      <c r="D5879" t="s">
        <v>8250</v>
      </c>
      <c r="E5879" t="s">
        <v>8251</v>
      </c>
    </row>
    <row r="5880" spans="1:5" x14ac:dyDescent="0.25">
      <c r="A5880">
        <v>58000180</v>
      </c>
      <c r="B5880" t="s">
        <v>8252</v>
      </c>
      <c r="C5880" t="s">
        <v>8250</v>
      </c>
      <c r="D5880" t="s">
        <v>8250</v>
      </c>
      <c r="E5880" t="s">
        <v>8252</v>
      </c>
    </row>
    <row r="5881" spans="1:5" x14ac:dyDescent="0.25">
      <c r="A5881">
        <v>58000181</v>
      </c>
      <c r="B5881" t="s">
        <v>8254</v>
      </c>
      <c r="C5881" t="s">
        <v>8253</v>
      </c>
      <c r="D5881" t="s">
        <v>8253</v>
      </c>
      <c r="E5881" t="s">
        <v>8254</v>
      </c>
    </row>
    <row r="5882" spans="1:5" x14ac:dyDescent="0.25">
      <c r="A5882">
        <v>58000183</v>
      </c>
      <c r="B5882" t="s">
        <v>8256</v>
      </c>
      <c r="C5882" t="s">
        <v>8255</v>
      </c>
      <c r="D5882" t="s">
        <v>8255</v>
      </c>
      <c r="E5882" t="s">
        <v>8256</v>
      </c>
    </row>
    <row r="5883" spans="1:5" x14ac:dyDescent="0.25">
      <c r="A5883">
        <v>58000185</v>
      </c>
      <c r="B5883" t="s">
        <v>8258</v>
      </c>
      <c r="C5883" t="s">
        <v>8257</v>
      </c>
      <c r="D5883" t="s">
        <v>8257</v>
      </c>
      <c r="E5883" t="s">
        <v>8258</v>
      </c>
    </row>
    <row r="5884" spans="1:5" x14ac:dyDescent="0.25">
      <c r="A5884">
        <v>58000187</v>
      </c>
      <c r="B5884" t="s">
        <v>8260</v>
      </c>
      <c r="C5884" t="s">
        <v>8259</v>
      </c>
      <c r="D5884" t="s">
        <v>8259</v>
      </c>
      <c r="E5884" t="s">
        <v>8260</v>
      </c>
    </row>
    <row r="5885" spans="1:5" x14ac:dyDescent="0.25">
      <c r="A5885">
        <v>58000188</v>
      </c>
      <c r="B5885" t="s">
        <v>8261</v>
      </c>
      <c r="C5885" t="s">
        <v>8259</v>
      </c>
      <c r="D5885" t="s">
        <v>8259</v>
      </c>
      <c r="E5885" t="s">
        <v>8261</v>
      </c>
    </row>
    <row r="5886" spans="1:5" x14ac:dyDescent="0.25">
      <c r="A5886">
        <v>58000189</v>
      </c>
      <c r="B5886" t="s">
        <v>8263</v>
      </c>
      <c r="C5886" t="s">
        <v>8262</v>
      </c>
      <c r="D5886" t="s">
        <v>8262</v>
      </c>
      <c r="E5886" t="s">
        <v>8263</v>
      </c>
    </row>
    <row r="5887" spans="1:5" x14ac:dyDescent="0.25">
      <c r="A5887">
        <v>58000190</v>
      </c>
      <c r="B5887" t="s">
        <v>8265</v>
      </c>
      <c r="C5887" t="s">
        <v>8264</v>
      </c>
      <c r="D5887" t="s">
        <v>8264</v>
      </c>
      <c r="E5887" t="s">
        <v>8265</v>
      </c>
    </row>
    <row r="5888" spans="1:5" x14ac:dyDescent="0.25">
      <c r="A5888">
        <v>58000191</v>
      </c>
      <c r="B5888" t="s">
        <v>5633</v>
      </c>
      <c r="C5888" t="s">
        <v>8212</v>
      </c>
      <c r="D5888" t="s">
        <v>8212</v>
      </c>
      <c r="E5888" t="s">
        <v>5633</v>
      </c>
    </row>
    <row r="5889" spans="1:5" x14ac:dyDescent="0.25">
      <c r="A5889">
        <v>58000192</v>
      </c>
      <c r="B5889" t="s">
        <v>8267</v>
      </c>
      <c r="C5889" t="s">
        <v>8266</v>
      </c>
      <c r="D5889" t="s">
        <v>8266</v>
      </c>
      <c r="E5889" t="s">
        <v>8267</v>
      </c>
    </row>
    <row r="5890" spans="1:5" x14ac:dyDescent="0.25">
      <c r="A5890">
        <v>58000201</v>
      </c>
      <c r="B5890" t="s">
        <v>8268</v>
      </c>
      <c r="C5890" t="s">
        <v>8223</v>
      </c>
      <c r="D5890" t="s">
        <v>8223</v>
      </c>
      <c r="E5890" t="s">
        <v>8268</v>
      </c>
    </row>
    <row r="5891" spans="1:5" x14ac:dyDescent="0.25">
      <c r="A5891">
        <v>58000203</v>
      </c>
      <c r="B5891" t="s">
        <v>8270</v>
      </c>
      <c r="C5891" t="s">
        <v>8269</v>
      </c>
      <c r="D5891" t="s">
        <v>8269</v>
      </c>
      <c r="E5891" t="s">
        <v>8270</v>
      </c>
    </row>
    <row r="5892" spans="1:5" x14ac:dyDescent="0.25">
      <c r="A5892">
        <v>58000204</v>
      </c>
      <c r="B5892" t="s">
        <v>8270</v>
      </c>
      <c r="C5892" t="s">
        <v>8269</v>
      </c>
      <c r="D5892" t="s">
        <v>8269</v>
      </c>
      <c r="E5892" t="s">
        <v>8270</v>
      </c>
    </row>
    <row r="5893" spans="1:5" x14ac:dyDescent="0.25">
      <c r="A5893">
        <v>58000215</v>
      </c>
      <c r="B5893" t="s">
        <v>5591</v>
      </c>
      <c r="C5893" t="s">
        <v>8271</v>
      </c>
      <c r="D5893" t="s">
        <v>8271</v>
      </c>
      <c r="E5893" t="s">
        <v>5591</v>
      </c>
    </row>
    <row r="5894" spans="1:5" x14ac:dyDescent="0.25">
      <c r="A5894">
        <v>58000216</v>
      </c>
      <c r="B5894" t="s">
        <v>5592</v>
      </c>
      <c r="C5894" t="s">
        <v>8272</v>
      </c>
      <c r="D5894" t="s">
        <v>8272</v>
      </c>
      <c r="E5894" t="s">
        <v>5592</v>
      </c>
    </row>
    <row r="5895" spans="1:5" x14ac:dyDescent="0.25">
      <c r="A5895">
        <v>58000230</v>
      </c>
      <c r="B5895" t="s">
        <v>8274</v>
      </c>
      <c r="C5895" t="s">
        <v>8273</v>
      </c>
      <c r="D5895" t="s">
        <v>8273</v>
      </c>
      <c r="E5895" t="s">
        <v>8274</v>
      </c>
    </row>
    <row r="5896" spans="1:5" x14ac:dyDescent="0.25">
      <c r="A5896">
        <v>58000231</v>
      </c>
      <c r="B5896" t="s">
        <v>8276</v>
      </c>
      <c r="C5896" t="s">
        <v>8275</v>
      </c>
      <c r="D5896" t="s">
        <v>8275</v>
      </c>
      <c r="E5896" t="s">
        <v>8276</v>
      </c>
    </row>
    <row r="5897" spans="1:5" x14ac:dyDescent="0.25">
      <c r="A5897">
        <v>58000235</v>
      </c>
      <c r="B5897" t="s">
        <v>8278</v>
      </c>
      <c r="C5897" t="s">
        <v>8277</v>
      </c>
      <c r="D5897" t="s">
        <v>8277</v>
      </c>
      <c r="E5897" t="s">
        <v>8278</v>
      </c>
    </row>
    <row r="5898" spans="1:5" x14ac:dyDescent="0.25">
      <c r="A5898">
        <v>58000237</v>
      </c>
      <c r="B5898" t="s">
        <v>8280</v>
      </c>
      <c r="C5898" t="s">
        <v>8279</v>
      </c>
      <c r="D5898" t="s">
        <v>8279</v>
      </c>
      <c r="E5898" t="s">
        <v>8280</v>
      </c>
    </row>
    <row r="5899" spans="1:5" x14ac:dyDescent="0.25">
      <c r="A5899">
        <v>58000244</v>
      </c>
      <c r="B5899" t="s">
        <v>5634</v>
      </c>
      <c r="C5899" t="s">
        <v>8281</v>
      </c>
      <c r="D5899" t="s">
        <v>8281</v>
      </c>
      <c r="E5899" t="s">
        <v>5634</v>
      </c>
    </row>
    <row r="5900" spans="1:5" x14ac:dyDescent="0.25">
      <c r="A5900">
        <v>58000254</v>
      </c>
      <c r="B5900" t="s">
        <v>8283</v>
      </c>
      <c r="C5900" t="s">
        <v>8282</v>
      </c>
      <c r="D5900" t="s">
        <v>8282</v>
      </c>
      <c r="E5900" t="s">
        <v>8283</v>
      </c>
    </row>
    <row r="5901" spans="1:5" x14ac:dyDescent="0.25">
      <c r="A5901">
        <v>58000255</v>
      </c>
      <c r="B5901" t="s">
        <v>8283</v>
      </c>
      <c r="C5901" t="s">
        <v>8282</v>
      </c>
      <c r="D5901" t="s">
        <v>8282</v>
      </c>
      <c r="E5901" t="s">
        <v>8283</v>
      </c>
    </row>
    <row r="5902" spans="1:5" x14ac:dyDescent="0.25">
      <c r="A5902">
        <v>58000259</v>
      </c>
      <c r="B5902" t="s">
        <v>8285</v>
      </c>
      <c r="C5902" t="s">
        <v>8284</v>
      </c>
      <c r="D5902" t="s">
        <v>8284</v>
      </c>
      <c r="E5902" t="s">
        <v>8285</v>
      </c>
    </row>
    <row r="5903" spans="1:5" x14ac:dyDescent="0.25">
      <c r="A5903">
        <v>58000260</v>
      </c>
      <c r="B5903" t="s">
        <v>8285</v>
      </c>
      <c r="C5903" t="s">
        <v>8284</v>
      </c>
      <c r="D5903" t="s">
        <v>8284</v>
      </c>
      <c r="E5903" t="s">
        <v>8285</v>
      </c>
    </row>
    <row r="5904" spans="1:5" x14ac:dyDescent="0.25">
      <c r="A5904">
        <v>58000264</v>
      </c>
      <c r="B5904" t="s">
        <v>8287</v>
      </c>
      <c r="C5904" t="s">
        <v>8286</v>
      </c>
      <c r="D5904" t="s">
        <v>8286</v>
      </c>
      <c r="E5904" t="s">
        <v>8287</v>
      </c>
    </row>
    <row r="5905" spans="1:5" x14ac:dyDescent="0.25">
      <c r="A5905">
        <v>58000265</v>
      </c>
      <c r="B5905" t="s">
        <v>8287</v>
      </c>
      <c r="C5905" t="s">
        <v>8286</v>
      </c>
      <c r="D5905" t="s">
        <v>8286</v>
      </c>
      <c r="E5905" t="s">
        <v>8287</v>
      </c>
    </row>
    <row r="5906" spans="1:5" x14ac:dyDescent="0.25">
      <c r="A5906">
        <v>58000283</v>
      </c>
      <c r="B5906" t="s">
        <v>8289</v>
      </c>
      <c r="C5906" t="s">
        <v>8288</v>
      </c>
      <c r="D5906" t="s">
        <v>8288</v>
      </c>
      <c r="E5906" t="s">
        <v>8289</v>
      </c>
    </row>
    <row r="5907" spans="1:5" x14ac:dyDescent="0.25">
      <c r="A5907">
        <v>58000287</v>
      </c>
      <c r="B5907" t="s">
        <v>8291</v>
      </c>
      <c r="C5907" t="s">
        <v>8290</v>
      </c>
      <c r="D5907" t="s">
        <v>8290</v>
      </c>
      <c r="E5907" t="s">
        <v>8291</v>
      </c>
    </row>
    <row r="5908" spans="1:5" x14ac:dyDescent="0.25">
      <c r="A5908">
        <v>58000297</v>
      </c>
      <c r="B5908" t="s">
        <v>8293</v>
      </c>
      <c r="C5908" t="s">
        <v>8292</v>
      </c>
      <c r="D5908" t="s">
        <v>8292</v>
      </c>
      <c r="E5908" t="s">
        <v>8293</v>
      </c>
    </row>
    <row r="5909" spans="1:5" x14ac:dyDescent="0.25">
      <c r="A5909">
        <v>58000299</v>
      </c>
      <c r="B5909" t="s">
        <v>8294</v>
      </c>
      <c r="C5909" t="s">
        <v>8292</v>
      </c>
      <c r="D5909" t="s">
        <v>8292</v>
      </c>
      <c r="E5909" t="s">
        <v>8294</v>
      </c>
    </row>
    <row r="5910" spans="1:5" x14ac:dyDescent="0.25">
      <c r="A5910">
        <v>58000300</v>
      </c>
      <c r="B5910" t="s">
        <v>8296</v>
      </c>
      <c r="C5910" t="s">
        <v>8295</v>
      </c>
      <c r="D5910" t="s">
        <v>8295</v>
      </c>
      <c r="E5910" t="s">
        <v>8296</v>
      </c>
    </row>
    <row r="5911" spans="1:5" x14ac:dyDescent="0.25">
      <c r="A5911">
        <v>58000321</v>
      </c>
      <c r="B5911" t="s">
        <v>8298</v>
      </c>
      <c r="C5911" t="s">
        <v>8297</v>
      </c>
      <c r="D5911" t="s">
        <v>8297</v>
      </c>
      <c r="E5911" t="s">
        <v>8298</v>
      </c>
    </row>
    <row r="5912" spans="1:5" x14ac:dyDescent="0.25">
      <c r="A5912">
        <v>58000324</v>
      </c>
      <c r="B5912" t="s">
        <v>8300</v>
      </c>
      <c r="C5912" t="s">
        <v>8299</v>
      </c>
      <c r="D5912" t="s">
        <v>8299</v>
      </c>
      <c r="E5912" t="s">
        <v>8300</v>
      </c>
    </row>
    <row r="5913" spans="1:5" x14ac:dyDescent="0.25">
      <c r="A5913">
        <v>58000328</v>
      </c>
      <c r="B5913" t="s">
        <v>8302</v>
      </c>
      <c r="C5913" t="s">
        <v>8301</v>
      </c>
      <c r="D5913" t="s">
        <v>8301</v>
      </c>
      <c r="E5913" t="s">
        <v>8302</v>
      </c>
    </row>
    <row r="5914" spans="1:5" x14ac:dyDescent="0.25">
      <c r="A5914">
        <v>58000337</v>
      </c>
      <c r="B5914" t="s">
        <v>8304</v>
      </c>
      <c r="C5914" t="s">
        <v>8303</v>
      </c>
      <c r="D5914" t="s">
        <v>8303</v>
      </c>
      <c r="E5914" t="s">
        <v>8304</v>
      </c>
    </row>
    <row r="5915" spans="1:5" x14ac:dyDescent="0.25">
      <c r="A5915">
        <v>58000338</v>
      </c>
      <c r="B5915" t="s">
        <v>8306</v>
      </c>
      <c r="C5915" t="s">
        <v>8305</v>
      </c>
      <c r="D5915" t="s">
        <v>8305</v>
      </c>
      <c r="E5915" t="s">
        <v>8306</v>
      </c>
    </row>
    <row r="5916" spans="1:5" x14ac:dyDescent="0.25">
      <c r="A5916">
        <v>58000339</v>
      </c>
      <c r="B5916" t="s">
        <v>8308</v>
      </c>
      <c r="C5916" t="s">
        <v>8307</v>
      </c>
      <c r="D5916" t="s">
        <v>8307</v>
      </c>
      <c r="E5916" t="s">
        <v>8308</v>
      </c>
    </row>
    <row r="5917" spans="1:5" x14ac:dyDescent="0.25">
      <c r="A5917">
        <v>58000341</v>
      </c>
      <c r="B5917" t="s">
        <v>8310</v>
      </c>
      <c r="C5917" t="s">
        <v>8309</v>
      </c>
      <c r="D5917" t="s">
        <v>8309</v>
      </c>
      <c r="E5917" t="s">
        <v>8310</v>
      </c>
    </row>
    <row r="5918" spans="1:5" x14ac:dyDescent="0.25">
      <c r="A5918">
        <v>58000345</v>
      </c>
      <c r="B5918" t="s">
        <v>8312</v>
      </c>
      <c r="C5918" t="s">
        <v>8311</v>
      </c>
      <c r="D5918" t="s">
        <v>8311</v>
      </c>
      <c r="E5918" t="s">
        <v>8312</v>
      </c>
    </row>
    <row r="5919" spans="1:5" x14ac:dyDescent="0.25">
      <c r="A5919">
        <v>58000346</v>
      </c>
      <c r="B5919" t="s">
        <v>8312</v>
      </c>
      <c r="C5919" t="s">
        <v>8311</v>
      </c>
      <c r="D5919" t="s">
        <v>8311</v>
      </c>
      <c r="E5919" t="s">
        <v>8312</v>
      </c>
    </row>
    <row r="5920" spans="1:5" x14ac:dyDescent="0.25">
      <c r="A5920">
        <v>58000355</v>
      </c>
      <c r="B5920" t="s">
        <v>8314</v>
      </c>
      <c r="C5920" t="s">
        <v>8313</v>
      </c>
      <c r="D5920" t="s">
        <v>8313</v>
      </c>
      <c r="E5920" t="s">
        <v>8314</v>
      </c>
    </row>
    <row r="5921" spans="1:5" x14ac:dyDescent="0.25">
      <c r="A5921">
        <v>58000357</v>
      </c>
      <c r="B5921" t="s">
        <v>8314</v>
      </c>
      <c r="C5921" t="s">
        <v>8313</v>
      </c>
      <c r="D5921" t="s">
        <v>8313</v>
      </c>
      <c r="E5921" t="s">
        <v>8314</v>
      </c>
    </row>
    <row r="5922" spans="1:5" x14ac:dyDescent="0.25">
      <c r="A5922">
        <v>58000358</v>
      </c>
      <c r="B5922" t="s">
        <v>8314</v>
      </c>
      <c r="C5922" t="s">
        <v>8313</v>
      </c>
      <c r="D5922" t="s">
        <v>8313</v>
      </c>
      <c r="E5922" t="s">
        <v>8314</v>
      </c>
    </row>
    <row r="5923" spans="1:5" x14ac:dyDescent="0.25">
      <c r="A5923">
        <v>58000368</v>
      </c>
      <c r="B5923" t="s">
        <v>8316</v>
      </c>
      <c r="C5923" t="s">
        <v>8315</v>
      </c>
      <c r="D5923" t="s">
        <v>8315</v>
      </c>
      <c r="E5923" t="s">
        <v>8316</v>
      </c>
    </row>
    <row r="5924" spans="1:5" x14ac:dyDescent="0.25">
      <c r="A5924">
        <v>58000369</v>
      </c>
      <c r="B5924" t="s">
        <v>8316</v>
      </c>
      <c r="C5924" t="s">
        <v>8315</v>
      </c>
      <c r="D5924" t="s">
        <v>8315</v>
      </c>
      <c r="E5924" t="s">
        <v>8316</v>
      </c>
    </row>
    <row r="5925" spans="1:5" x14ac:dyDescent="0.25">
      <c r="A5925">
        <v>58000373</v>
      </c>
      <c r="B5925" t="s">
        <v>5020</v>
      </c>
      <c r="C5925" t="s">
        <v>7804</v>
      </c>
      <c r="D5925" t="s">
        <v>7804</v>
      </c>
      <c r="E5925" t="s">
        <v>5020</v>
      </c>
    </row>
    <row r="5926" spans="1:5" x14ac:dyDescent="0.25">
      <c r="A5926">
        <v>58000380</v>
      </c>
      <c r="B5926" t="s">
        <v>8318</v>
      </c>
      <c r="C5926" t="s">
        <v>8317</v>
      </c>
      <c r="D5926" t="s">
        <v>8317</v>
      </c>
      <c r="E5926" t="s">
        <v>8318</v>
      </c>
    </row>
    <row r="5927" spans="1:5" x14ac:dyDescent="0.25">
      <c r="A5927">
        <v>58000382</v>
      </c>
      <c r="B5927" t="s">
        <v>8320</v>
      </c>
      <c r="C5927" t="s">
        <v>8319</v>
      </c>
      <c r="D5927" t="s">
        <v>8319</v>
      </c>
      <c r="E5927" t="s">
        <v>8320</v>
      </c>
    </row>
    <row r="5928" spans="1:5" x14ac:dyDescent="0.25">
      <c r="A5928">
        <v>58000389</v>
      </c>
      <c r="B5928" t="s">
        <v>8322</v>
      </c>
      <c r="C5928" t="s">
        <v>8321</v>
      </c>
      <c r="D5928" t="s">
        <v>8321</v>
      </c>
      <c r="E5928" t="s">
        <v>8322</v>
      </c>
    </row>
    <row r="5929" spans="1:5" x14ac:dyDescent="0.25">
      <c r="A5929">
        <v>58000390</v>
      </c>
      <c r="B5929" t="s">
        <v>8324</v>
      </c>
      <c r="C5929" t="s">
        <v>8323</v>
      </c>
      <c r="D5929" t="s">
        <v>8323</v>
      </c>
      <c r="E5929" t="s">
        <v>8324</v>
      </c>
    </row>
    <row r="5930" spans="1:5" x14ac:dyDescent="0.25">
      <c r="A5930">
        <v>58000393</v>
      </c>
      <c r="B5930" t="s">
        <v>8326</v>
      </c>
      <c r="C5930" t="s">
        <v>8325</v>
      </c>
      <c r="D5930" t="s">
        <v>8325</v>
      </c>
      <c r="E5930" t="s">
        <v>8326</v>
      </c>
    </row>
    <row r="5931" spans="1:5" x14ac:dyDescent="0.25">
      <c r="A5931">
        <v>58000396</v>
      </c>
      <c r="B5931" t="s">
        <v>8328</v>
      </c>
      <c r="C5931" t="s">
        <v>8327</v>
      </c>
      <c r="D5931" t="s">
        <v>8327</v>
      </c>
      <c r="E5931" t="s">
        <v>8328</v>
      </c>
    </row>
    <row r="5932" spans="1:5" x14ac:dyDescent="0.25">
      <c r="A5932">
        <v>58000397</v>
      </c>
      <c r="B5932" t="s">
        <v>8330</v>
      </c>
      <c r="C5932" t="s">
        <v>8329</v>
      </c>
      <c r="D5932" t="s">
        <v>8329</v>
      </c>
      <c r="E5932" t="s">
        <v>8330</v>
      </c>
    </row>
    <row r="5933" spans="1:5" x14ac:dyDescent="0.25">
      <c r="A5933">
        <v>58000399</v>
      </c>
      <c r="B5933" t="s">
        <v>8332</v>
      </c>
      <c r="C5933" t="s">
        <v>8331</v>
      </c>
      <c r="D5933" t="s">
        <v>8331</v>
      </c>
      <c r="E5933" t="s">
        <v>8332</v>
      </c>
    </row>
    <row r="5934" spans="1:5" x14ac:dyDescent="0.25">
      <c r="A5934">
        <v>58000400</v>
      </c>
      <c r="B5934" t="s">
        <v>8334</v>
      </c>
      <c r="C5934" t="s">
        <v>8333</v>
      </c>
      <c r="D5934" t="s">
        <v>8333</v>
      </c>
      <c r="E5934" t="s">
        <v>8334</v>
      </c>
    </row>
    <row r="5935" spans="1:5" x14ac:dyDescent="0.25">
      <c r="A5935">
        <v>58000401</v>
      </c>
      <c r="B5935" t="s">
        <v>8336</v>
      </c>
      <c r="C5935" t="s">
        <v>8335</v>
      </c>
      <c r="D5935" t="s">
        <v>8335</v>
      </c>
      <c r="E5935" t="s">
        <v>8336</v>
      </c>
    </row>
    <row r="5936" spans="1:5" x14ac:dyDescent="0.25">
      <c r="A5936">
        <v>58000403</v>
      </c>
      <c r="B5936" t="s">
        <v>8338</v>
      </c>
      <c r="C5936" t="s">
        <v>8337</v>
      </c>
      <c r="D5936" t="s">
        <v>8337</v>
      </c>
      <c r="E5936" t="s">
        <v>8338</v>
      </c>
    </row>
    <row r="5937" spans="1:5" x14ac:dyDescent="0.25">
      <c r="A5937">
        <v>58000405</v>
      </c>
      <c r="B5937" t="s">
        <v>8340</v>
      </c>
      <c r="C5937" t="s">
        <v>8339</v>
      </c>
      <c r="D5937" t="s">
        <v>8339</v>
      </c>
      <c r="E5937" t="s">
        <v>8340</v>
      </c>
    </row>
    <row r="5938" spans="1:5" x14ac:dyDescent="0.25">
      <c r="A5938">
        <v>58000406</v>
      </c>
      <c r="B5938" t="s">
        <v>5612</v>
      </c>
      <c r="C5938" t="s">
        <v>8129</v>
      </c>
      <c r="D5938" t="s">
        <v>8129</v>
      </c>
      <c r="E5938" t="s">
        <v>5612</v>
      </c>
    </row>
    <row r="5939" spans="1:5" x14ac:dyDescent="0.25">
      <c r="A5939">
        <v>58000407</v>
      </c>
      <c r="B5939" t="s">
        <v>8342</v>
      </c>
      <c r="C5939" t="s">
        <v>8341</v>
      </c>
      <c r="D5939" t="s">
        <v>8341</v>
      </c>
      <c r="E5939" t="s">
        <v>8342</v>
      </c>
    </row>
    <row r="5940" spans="1:5" x14ac:dyDescent="0.25">
      <c r="A5940">
        <v>58000410</v>
      </c>
      <c r="B5940" t="s">
        <v>8344</v>
      </c>
      <c r="C5940" t="s">
        <v>8343</v>
      </c>
      <c r="D5940" t="s">
        <v>8343</v>
      </c>
      <c r="E5940" t="s">
        <v>8344</v>
      </c>
    </row>
    <row r="5941" spans="1:5" x14ac:dyDescent="0.25">
      <c r="A5941">
        <v>58000411</v>
      </c>
      <c r="B5941" t="s">
        <v>8346</v>
      </c>
      <c r="C5941" t="s">
        <v>8345</v>
      </c>
      <c r="D5941" t="s">
        <v>8345</v>
      </c>
      <c r="E5941" t="s">
        <v>8346</v>
      </c>
    </row>
    <row r="5942" spans="1:5" x14ac:dyDescent="0.25">
      <c r="A5942">
        <v>58000413</v>
      </c>
      <c r="B5942" t="s">
        <v>8348</v>
      </c>
      <c r="C5942" t="s">
        <v>8347</v>
      </c>
      <c r="D5942" t="s">
        <v>8347</v>
      </c>
      <c r="E5942" t="s">
        <v>8348</v>
      </c>
    </row>
    <row r="5943" spans="1:5" x14ac:dyDescent="0.25">
      <c r="A5943">
        <v>58000414</v>
      </c>
      <c r="B5943" t="s">
        <v>8349</v>
      </c>
      <c r="C5943" t="s">
        <v>8347</v>
      </c>
      <c r="D5943" t="s">
        <v>8347</v>
      </c>
      <c r="E5943" t="s">
        <v>8349</v>
      </c>
    </row>
    <row r="5944" spans="1:5" x14ac:dyDescent="0.25">
      <c r="A5944">
        <v>58000447</v>
      </c>
      <c r="B5944" t="s">
        <v>5542</v>
      </c>
      <c r="C5944" t="s">
        <v>8156</v>
      </c>
      <c r="D5944" t="s">
        <v>8156</v>
      </c>
      <c r="E5944" t="s">
        <v>5542</v>
      </c>
    </row>
    <row r="5945" spans="1:5" x14ac:dyDescent="0.25">
      <c r="A5945">
        <v>58000448</v>
      </c>
      <c r="B5945" t="s">
        <v>8350</v>
      </c>
      <c r="C5945" t="s">
        <v>8166</v>
      </c>
      <c r="D5945" t="s">
        <v>8166</v>
      </c>
      <c r="E5945" t="s">
        <v>8350</v>
      </c>
    </row>
    <row r="5946" spans="1:5" x14ac:dyDescent="0.25">
      <c r="A5946">
        <v>58000449</v>
      </c>
      <c r="B5946" t="s">
        <v>8351</v>
      </c>
      <c r="C5946" t="s">
        <v>8177</v>
      </c>
      <c r="D5946" t="s">
        <v>8177</v>
      </c>
      <c r="E5946" t="s">
        <v>8351</v>
      </c>
    </row>
    <row r="5947" spans="1:5" x14ac:dyDescent="0.25">
      <c r="A5947">
        <v>58000450</v>
      </c>
      <c r="B5947" t="s">
        <v>5621</v>
      </c>
      <c r="C5947" t="s">
        <v>8352</v>
      </c>
      <c r="D5947" t="s">
        <v>8352</v>
      </c>
      <c r="E5947" t="s">
        <v>5621</v>
      </c>
    </row>
    <row r="5948" spans="1:5" x14ac:dyDescent="0.25">
      <c r="A5948">
        <v>58000451</v>
      </c>
      <c r="B5948" t="s">
        <v>5717</v>
      </c>
      <c r="C5948" t="s">
        <v>8353</v>
      </c>
      <c r="D5948" t="s">
        <v>8353</v>
      </c>
      <c r="E5948" t="s">
        <v>5717</v>
      </c>
    </row>
    <row r="5949" spans="1:5" x14ac:dyDescent="0.25">
      <c r="A5949">
        <v>58000452</v>
      </c>
      <c r="B5949" t="s">
        <v>5719</v>
      </c>
      <c r="C5949" t="s">
        <v>8354</v>
      </c>
      <c r="D5949" t="s">
        <v>8354</v>
      </c>
      <c r="E5949" t="s">
        <v>5719</v>
      </c>
    </row>
    <row r="5950" spans="1:5" x14ac:dyDescent="0.25">
      <c r="A5950">
        <v>58000453</v>
      </c>
      <c r="B5950" t="s">
        <v>8356</v>
      </c>
      <c r="C5950" t="s">
        <v>8355</v>
      </c>
      <c r="D5950" t="s">
        <v>8355</v>
      </c>
      <c r="E5950" t="s">
        <v>8356</v>
      </c>
    </row>
    <row r="5951" spans="1:5" x14ac:dyDescent="0.25">
      <c r="A5951">
        <v>58000455</v>
      </c>
      <c r="B5951" t="s">
        <v>8358</v>
      </c>
      <c r="C5951" t="s">
        <v>8357</v>
      </c>
      <c r="D5951" t="s">
        <v>8357</v>
      </c>
      <c r="E5951" t="s">
        <v>8358</v>
      </c>
    </row>
    <row r="5952" spans="1:5" x14ac:dyDescent="0.25">
      <c r="A5952">
        <v>58000456</v>
      </c>
      <c r="B5952" t="s">
        <v>8360</v>
      </c>
      <c r="C5952" t="s">
        <v>8359</v>
      </c>
      <c r="D5952" t="s">
        <v>8359</v>
      </c>
      <c r="E5952" t="s">
        <v>8360</v>
      </c>
    </row>
    <row r="5953" spans="1:5" x14ac:dyDescent="0.25">
      <c r="A5953">
        <v>58000457</v>
      </c>
      <c r="B5953" t="s">
        <v>8362</v>
      </c>
      <c r="C5953" t="s">
        <v>8361</v>
      </c>
      <c r="D5953" t="s">
        <v>8361</v>
      </c>
      <c r="E5953" t="s">
        <v>8362</v>
      </c>
    </row>
    <row r="5954" spans="1:5" x14ac:dyDescent="0.25">
      <c r="A5954">
        <v>58000458</v>
      </c>
      <c r="B5954" t="s">
        <v>8364</v>
      </c>
      <c r="C5954" t="s">
        <v>8363</v>
      </c>
      <c r="D5954" t="s">
        <v>8363</v>
      </c>
      <c r="E5954" t="s">
        <v>8364</v>
      </c>
    </row>
    <row r="5955" spans="1:5" x14ac:dyDescent="0.25">
      <c r="A5955">
        <v>58000459</v>
      </c>
      <c r="B5955" t="s">
        <v>8320</v>
      </c>
      <c r="C5955" t="s">
        <v>8365</v>
      </c>
      <c r="D5955" t="s">
        <v>8365</v>
      </c>
      <c r="E5955" t="s">
        <v>8320</v>
      </c>
    </row>
    <row r="5956" spans="1:5" x14ac:dyDescent="0.25">
      <c r="A5956">
        <v>58000460</v>
      </c>
      <c r="B5956" t="s">
        <v>8320</v>
      </c>
      <c r="C5956" t="s">
        <v>8365</v>
      </c>
      <c r="D5956" t="s">
        <v>8365</v>
      </c>
      <c r="E5956" t="s">
        <v>8320</v>
      </c>
    </row>
    <row r="5957" spans="1:5" x14ac:dyDescent="0.25">
      <c r="A5957">
        <v>58000461</v>
      </c>
      <c r="B5957" t="s">
        <v>8320</v>
      </c>
      <c r="C5957" t="s">
        <v>8365</v>
      </c>
      <c r="D5957" t="s">
        <v>8365</v>
      </c>
      <c r="E5957" t="s">
        <v>8320</v>
      </c>
    </row>
    <row r="5958" spans="1:5" x14ac:dyDescent="0.25">
      <c r="A5958">
        <v>58000462</v>
      </c>
      <c r="B5958" t="s">
        <v>8320</v>
      </c>
      <c r="C5958" t="s">
        <v>8365</v>
      </c>
      <c r="D5958" t="s">
        <v>8365</v>
      </c>
      <c r="E5958" t="s">
        <v>8320</v>
      </c>
    </row>
    <row r="5959" spans="1:5" x14ac:dyDescent="0.25">
      <c r="A5959">
        <v>58000463</v>
      </c>
      <c r="B5959" t="s">
        <v>8367</v>
      </c>
      <c r="C5959" t="s">
        <v>8366</v>
      </c>
      <c r="D5959" t="s">
        <v>8366</v>
      </c>
      <c r="E5959" t="s">
        <v>8367</v>
      </c>
    </row>
    <row r="5960" spans="1:5" x14ac:dyDescent="0.25">
      <c r="A5960">
        <v>58000465</v>
      </c>
      <c r="B5960" t="s">
        <v>8369</v>
      </c>
      <c r="C5960" t="s">
        <v>8368</v>
      </c>
      <c r="D5960" t="s">
        <v>8368</v>
      </c>
      <c r="E5960" t="s">
        <v>8369</v>
      </c>
    </row>
    <row r="5961" spans="1:5" x14ac:dyDescent="0.25">
      <c r="A5961">
        <v>58000466</v>
      </c>
      <c r="B5961" t="s">
        <v>8371</v>
      </c>
      <c r="C5961" t="s">
        <v>8370</v>
      </c>
      <c r="D5961" t="s">
        <v>8370</v>
      </c>
      <c r="E5961" t="s">
        <v>8371</v>
      </c>
    </row>
    <row r="5962" spans="1:5" x14ac:dyDescent="0.25">
      <c r="A5962">
        <v>58000467</v>
      </c>
      <c r="B5962" t="s">
        <v>5614</v>
      </c>
      <c r="C5962" t="s">
        <v>8372</v>
      </c>
      <c r="D5962" t="s">
        <v>8372</v>
      </c>
      <c r="E5962" t="s">
        <v>5614</v>
      </c>
    </row>
    <row r="5963" spans="1:5" x14ac:dyDescent="0.25">
      <c r="A5963">
        <v>58000468</v>
      </c>
      <c r="B5963" t="s">
        <v>5616</v>
      </c>
      <c r="C5963" t="s">
        <v>5615</v>
      </c>
      <c r="D5963" t="s">
        <v>5615</v>
      </c>
      <c r="E5963" t="s">
        <v>5616</v>
      </c>
    </row>
    <row r="5964" spans="1:5" x14ac:dyDescent="0.25">
      <c r="A5964">
        <v>58000469</v>
      </c>
      <c r="B5964" t="s">
        <v>8374</v>
      </c>
      <c r="C5964" t="s">
        <v>8373</v>
      </c>
      <c r="D5964" t="s">
        <v>8373</v>
      </c>
      <c r="E5964" t="s">
        <v>8374</v>
      </c>
    </row>
    <row r="5965" spans="1:5" x14ac:dyDescent="0.25">
      <c r="A5965">
        <v>58000470</v>
      </c>
      <c r="B5965" t="s">
        <v>8376</v>
      </c>
      <c r="C5965" t="s">
        <v>8375</v>
      </c>
      <c r="D5965" t="s">
        <v>8375</v>
      </c>
      <c r="E5965" t="s">
        <v>8376</v>
      </c>
    </row>
    <row r="5966" spans="1:5" x14ac:dyDescent="0.25">
      <c r="A5966">
        <v>58000471</v>
      </c>
      <c r="B5966" t="s">
        <v>5619</v>
      </c>
      <c r="C5966" t="s">
        <v>5619</v>
      </c>
      <c r="D5966" t="s">
        <v>5619</v>
      </c>
      <c r="E5966" t="s">
        <v>5619</v>
      </c>
    </row>
    <row r="5967" spans="1:5" x14ac:dyDescent="0.25">
      <c r="A5967">
        <v>58000474</v>
      </c>
      <c r="B5967" t="s">
        <v>5625</v>
      </c>
      <c r="C5967" t="s">
        <v>8377</v>
      </c>
      <c r="D5967" t="s">
        <v>8377</v>
      </c>
      <c r="E5967" t="s">
        <v>5625</v>
      </c>
    </row>
    <row r="5968" spans="1:5" x14ac:dyDescent="0.25">
      <c r="A5968">
        <v>58000475</v>
      </c>
      <c r="B5968" t="s">
        <v>5597</v>
      </c>
      <c r="C5968" t="s">
        <v>5597</v>
      </c>
      <c r="D5968" t="s">
        <v>5597</v>
      </c>
      <c r="E5968" t="s">
        <v>5597</v>
      </c>
    </row>
    <row r="5969" spans="1:5" x14ac:dyDescent="0.25">
      <c r="A5969">
        <v>58000476</v>
      </c>
      <c r="B5969" t="s">
        <v>8378</v>
      </c>
      <c r="C5969" t="s">
        <v>8378</v>
      </c>
      <c r="D5969" t="s">
        <v>8378</v>
      </c>
      <c r="E5969" t="s">
        <v>8378</v>
      </c>
    </row>
    <row r="5970" spans="1:5" x14ac:dyDescent="0.25">
      <c r="A5970">
        <v>58000477</v>
      </c>
      <c r="B5970" t="s">
        <v>8380</v>
      </c>
      <c r="C5970" t="s">
        <v>8379</v>
      </c>
      <c r="D5970" t="s">
        <v>8379</v>
      </c>
      <c r="E5970" t="s">
        <v>8380</v>
      </c>
    </row>
    <row r="5971" spans="1:5" x14ac:dyDescent="0.25">
      <c r="A5971">
        <v>58000485</v>
      </c>
      <c r="B5971" t="s">
        <v>8381</v>
      </c>
      <c r="C5971" t="s">
        <v>8381</v>
      </c>
      <c r="D5971" t="s">
        <v>8381</v>
      </c>
      <c r="E5971" t="s">
        <v>8381</v>
      </c>
    </row>
    <row r="5972" spans="1:5" x14ac:dyDescent="0.25">
      <c r="A5972">
        <v>58000486</v>
      </c>
      <c r="B5972" t="s">
        <v>719</v>
      </c>
      <c r="C5972" t="s">
        <v>8382</v>
      </c>
      <c r="D5972" t="s">
        <v>8382</v>
      </c>
      <c r="E5972" t="s">
        <v>719</v>
      </c>
    </row>
    <row r="5973" spans="1:5" x14ac:dyDescent="0.25">
      <c r="A5973">
        <v>58000487</v>
      </c>
      <c r="B5973" t="s">
        <v>5781</v>
      </c>
      <c r="C5973" t="s">
        <v>8383</v>
      </c>
      <c r="D5973" t="s">
        <v>8383</v>
      </c>
      <c r="E5973" t="s">
        <v>5781</v>
      </c>
    </row>
    <row r="5974" spans="1:5" x14ac:dyDescent="0.25">
      <c r="A5974">
        <v>58000488</v>
      </c>
      <c r="B5974" t="s">
        <v>8385</v>
      </c>
      <c r="C5974" t="s">
        <v>8384</v>
      </c>
      <c r="D5974" t="s">
        <v>8384</v>
      </c>
      <c r="E5974" t="s">
        <v>8385</v>
      </c>
    </row>
    <row r="5975" spans="1:5" x14ac:dyDescent="0.25">
      <c r="A5975">
        <v>58000489</v>
      </c>
      <c r="B5975" t="s">
        <v>8385</v>
      </c>
      <c r="C5975" t="s">
        <v>8384</v>
      </c>
      <c r="D5975" t="s">
        <v>8384</v>
      </c>
      <c r="E5975" t="s">
        <v>8385</v>
      </c>
    </row>
    <row r="5976" spans="1:5" x14ac:dyDescent="0.25">
      <c r="A5976">
        <v>58000490</v>
      </c>
      <c r="B5976" t="s">
        <v>8387</v>
      </c>
      <c r="C5976" t="s">
        <v>8386</v>
      </c>
      <c r="D5976" t="s">
        <v>8386</v>
      </c>
      <c r="E5976" t="s">
        <v>8387</v>
      </c>
    </row>
    <row r="5977" spans="1:5" x14ac:dyDescent="0.25">
      <c r="A5977">
        <v>58000491</v>
      </c>
      <c r="B5977" t="s">
        <v>8387</v>
      </c>
      <c r="C5977" t="s">
        <v>8386</v>
      </c>
      <c r="D5977" t="s">
        <v>8386</v>
      </c>
      <c r="E5977" t="s">
        <v>8387</v>
      </c>
    </row>
    <row r="5978" spans="1:5" x14ac:dyDescent="0.25">
      <c r="A5978">
        <v>58000492</v>
      </c>
      <c r="B5978" t="s">
        <v>8389</v>
      </c>
      <c r="C5978" t="s">
        <v>8388</v>
      </c>
      <c r="D5978" t="s">
        <v>8388</v>
      </c>
      <c r="E5978" t="s">
        <v>8389</v>
      </c>
    </row>
    <row r="5979" spans="1:5" x14ac:dyDescent="0.25">
      <c r="A5979">
        <v>58000493</v>
      </c>
      <c r="B5979" t="s">
        <v>8389</v>
      </c>
      <c r="C5979" t="s">
        <v>8388</v>
      </c>
      <c r="D5979" t="s">
        <v>8388</v>
      </c>
      <c r="E5979" t="s">
        <v>8389</v>
      </c>
    </row>
    <row r="5980" spans="1:5" x14ac:dyDescent="0.25">
      <c r="A5980">
        <v>58000494</v>
      </c>
      <c r="B5980" t="s">
        <v>8391</v>
      </c>
      <c r="C5980" t="s">
        <v>8390</v>
      </c>
      <c r="D5980" t="s">
        <v>8390</v>
      </c>
      <c r="E5980" t="s">
        <v>8391</v>
      </c>
    </row>
    <row r="5981" spans="1:5" x14ac:dyDescent="0.25">
      <c r="A5981">
        <v>58000495</v>
      </c>
      <c r="B5981" t="s">
        <v>8391</v>
      </c>
      <c r="C5981" t="s">
        <v>8390</v>
      </c>
      <c r="D5981" t="s">
        <v>8390</v>
      </c>
      <c r="E5981" t="s">
        <v>8391</v>
      </c>
    </row>
    <row r="5982" spans="1:5" x14ac:dyDescent="0.25">
      <c r="A5982">
        <v>58000496</v>
      </c>
      <c r="B5982" t="s">
        <v>8393</v>
      </c>
      <c r="C5982" t="s">
        <v>8392</v>
      </c>
      <c r="D5982" t="s">
        <v>8392</v>
      </c>
      <c r="E5982" t="s">
        <v>8393</v>
      </c>
    </row>
    <row r="5983" spans="1:5" x14ac:dyDescent="0.25">
      <c r="A5983">
        <v>58000497</v>
      </c>
      <c r="B5983" t="s">
        <v>8393</v>
      </c>
      <c r="C5983" t="s">
        <v>8392</v>
      </c>
      <c r="D5983" t="s">
        <v>8392</v>
      </c>
      <c r="E5983" t="s">
        <v>8393</v>
      </c>
    </row>
    <row r="5984" spans="1:5" x14ac:dyDescent="0.25">
      <c r="A5984">
        <v>58000498</v>
      </c>
      <c r="B5984" t="s">
        <v>8395</v>
      </c>
      <c r="C5984" t="s">
        <v>8394</v>
      </c>
      <c r="D5984" t="s">
        <v>8394</v>
      </c>
      <c r="E5984" t="s">
        <v>8395</v>
      </c>
    </row>
    <row r="5985" spans="1:5" x14ac:dyDescent="0.25">
      <c r="A5985">
        <v>58000499</v>
      </c>
      <c r="B5985" t="s">
        <v>5736</v>
      </c>
      <c r="C5985" t="s">
        <v>8396</v>
      </c>
      <c r="D5985" t="s">
        <v>8396</v>
      </c>
      <c r="E5985" t="s">
        <v>5736</v>
      </c>
    </row>
    <row r="5986" spans="1:5" x14ac:dyDescent="0.25">
      <c r="A5986">
        <v>58000501</v>
      </c>
      <c r="B5986" t="s">
        <v>8398</v>
      </c>
      <c r="C5986" t="s">
        <v>8397</v>
      </c>
      <c r="D5986" t="s">
        <v>8397</v>
      </c>
      <c r="E5986" t="s">
        <v>8398</v>
      </c>
    </row>
    <row r="5987" spans="1:5" x14ac:dyDescent="0.25">
      <c r="A5987">
        <v>58000502</v>
      </c>
      <c r="B5987" t="s">
        <v>8400</v>
      </c>
      <c r="C5987" t="s">
        <v>8399</v>
      </c>
      <c r="D5987" t="s">
        <v>8399</v>
      </c>
      <c r="E5987" t="s">
        <v>8400</v>
      </c>
    </row>
    <row r="5988" spans="1:5" x14ac:dyDescent="0.25">
      <c r="A5988">
        <v>58000503</v>
      </c>
      <c r="B5988" t="s">
        <v>8402</v>
      </c>
      <c r="C5988" t="s">
        <v>8401</v>
      </c>
      <c r="D5988" t="s">
        <v>8401</v>
      </c>
      <c r="E5988" t="s">
        <v>8402</v>
      </c>
    </row>
    <row r="5989" spans="1:5" x14ac:dyDescent="0.25">
      <c r="A5989">
        <v>58000504</v>
      </c>
      <c r="B5989" t="s">
        <v>8404</v>
      </c>
      <c r="C5989" t="s">
        <v>8403</v>
      </c>
      <c r="D5989" t="s">
        <v>8403</v>
      </c>
      <c r="E5989" t="s">
        <v>8404</v>
      </c>
    </row>
    <row r="5990" spans="1:5" x14ac:dyDescent="0.25">
      <c r="A5990">
        <v>58000505</v>
      </c>
      <c r="B5990" t="s">
        <v>8406</v>
      </c>
      <c r="C5990" t="s">
        <v>8405</v>
      </c>
      <c r="D5990" t="s">
        <v>8405</v>
      </c>
      <c r="E5990" t="s">
        <v>8406</v>
      </c>
    </row>
    <row r="5991" spans="1:5" x14ac:dyDescent="0.25">
      <c r="A5991">
        <v>58000506</v>
      </c>
      <c r="B5991" t="s">
        <v>8408</v>
      </c>
      <c r="C5991" t="s">
        <v>8407</v>
      </c>
      <c r="D5991" t="s">
        <v>8407</v>
      </c>
      <c r="E5991" t="s">
        <v>8408</v>
      </c>
    </row>
    <row r="5992" spans="1:5" x14ac:dyDescent="0.25">
      <c r="A5992">
        <v>58000507</v>
      </c>
      <c r="B5992" t="s">
        <v>8410</v>
      </c>
      <c r="C5992" t="s">
        <v>8409</v>
      </c>
      <c r="D5992" t="s">
        <v>8409</v>
      </c>
      <c r="E5992" t="s">
        <v>8410</v>
      </c>
    </row>
    <row r="5993" spans="1:5" x14ac:dyDescent="0.25">
      <c r="A5993">
        <v>58000509</v>
      </c>
      <c r="B5993" t="s">
        <v>8412</v>
      </c>
      <c r="C5993" t="s">
        <v>8411</v>
      </c>
      <c r="D5993" t="s">
        <v>8411</v>
      </c>
      <c r="E5993" t="s">
        <v>8412</v>
      </c>
    </row>
    <row r="5994" spans="1:5" x14ac:dyDescent="0.25">
      <c r="A5994">
        <v>58000510</v>
      </c>
      <c r="B5994" t="s">
        <v>8414</v>
      </c>
      <c r="C5994" t="s">
        <v>8413</v>
      </c>
      <c r="D5994" t="s">
        <v>8413</v>
      </c>
      <c r="E5994" t="s">
        <v>8414</v>
      </c>
    </row>
    <row r="5995" spans="1:5" x14ac:dyDescent="0.25">
      <c r="A5995">
        <v>58000511</v>
      </c>
      <c r="B5995" t="s">
        <v>8416</v>
      </c>
      <c r="C5995" t="s">
        <v>8415</v>
      </c>
      <c r="D5995" t="s">
        <v>8415</v>
      </c>
      <c r="E5995" t="s">
        <v>8416</v>
      </c>
    </row>
    <row r="5996" spans="1:5" x14ac:dyDescent="0.25">
      <c r="A5996">
        <v>58000513</v>
      </c>
      <c r="B5996" t="s">
        <v>8418</v>
      </c>
      <c r="C5996" t="s">
        <v>8417</v>
      </c>
      <c r="D5996" t="s">
        <v>8417</v>
      </c>
      <c r="E5996" t="s">
        <v>8418</v>
      </c>
    </row>
    <row r="5997" spans="1:5" x14ac:dyDescent="0.25">
      <c r="A5997">
        <v>58000514</v>
      </c>
      <c r="B5997" t="s">
        <v>8420</v>
      </c>
      <c r="C5997" t="s">
        <v>8419</v>
      </c>
      <c r="D5997" t="s">
        <v>8419</v>
      </c>
      <c r="E5997" t="s">
        <v>8420</v>
      </c>
    </row>
    <row r="5998" spans="1:5" x14ac:dyDescent="0.25">
      <c r="A5998">
        <v>58000516</v>
      </c>
      <c r="B5998" t="s">
        <v>8422</v>
      </c>
      <c r="C5998" t="s">
        <v>8421</v>
      </c>
      <c r="D5998" t="s">
        <v>8421</v>
      </c>
      <c r="E5998" t="s">
        <v>8422</v>
      </c>
    </row>
    <row r="5999" spans="1:5" x14ac:dyDescent="0.25">
      <c r="A5999">
        <v>58000517</v>
      </c>
      <c r="B5999" t="s">
        <v>8424</v>
      </c>
      <c r="C5999" t="s">
        <v>8423</v>
      </c>
      <c r="D5999" t="s">
        <v>8423</v>
      </c>
      <c r="E5999" t="s">
        <v>8424</v>
      </c>
    </row>
    <row r="6000" spans="1:5" x14ac:dyDescent="0.25">
      <c r="A6000">
        <v>58000518</v>
      </c>
      <c r="B6000" t="s">
        <v>8426</v>
      </c>
      <c r="C6000" t="s">
        <v>8425</v>
      </c>
      <c r="D6000" t="s">
        <v>8425</v>
      </c>
      <c r="E6000" t="s">
        <v>8426</v>
      </c>
    </row>
    <row r="6001" spans="1:5" x14ac:dyDescent="0.25">
      <c r="A6001">
        <v>58000519</v>
      </c>
      <c r="B6001" t="s">
        <v>8428</v>
      </c>
      <c r="C6001" t="s">
        <v>8427</v>
      </c>
      <c r="D6001" t="s">
        <v>8427</v>
      </c>
      <c r="E6001" t="s">
        <v>8428</v>
      </c>
    </row>
    <row r="6002" spans="1:5" x14ac:dyDescent="0.25">
      <c r="A6002">
        <v>58000520</v>
      </c>
      <c r="B6002" t="s">
        <v>8430</v>
      </c>
      <c r="C6002" t="s">
        <v>8429</v>
      </c>
      <c r="D6002" t="s">
        <v>8429</v>
      </c>
      <c r="E6002" t="s">
        <v>8430</v>
      </c>
    </row>
    <row r="6003" spans="1:5" x14ac:dyDescent="0.25">
      <c r="A6003">
        <v>58000521</v>
      </c>
      <c r="B6003" t="s">
        <v>8432</v>
      </c>
      <c r="C6003" t="s">
        <v>8431</v>
      </c>
      <c r="D6003" t="s">
        <v>8431</v>
      </c>
      <c r="E6003" t="s">
        <v>8432</v>
      </c>
    </row>
    <row r="6004" spans="1:5" x14ac:dyDescent="0.25">
      <c r="A6004">
        <v>58000523</v>
      </c>
      <c r="B6004" t="s">
        <v>8434</v>
      </c>
      <c r="C6004" t="s">
        <v>8433</v>
      </c>
      <c r="D6004" t="s">
        <v>8433</v>
      </c>
      <c r="E6004" t="s">
        <v>8434</v>
      </c>
    </row>
    <row r="6005" spans="1:5" x14ac:dyDescent="0.25">
      <c r="A6005">
        <v>58000524</v>
      </c>
      <c r="B6005" t="s">
        <v>8436</v>
      </c>
      <c r="C6005" t="s">
        <v>8435</v>
      </c>
      <c r="D6005" t="s">
        <v>8435</v>
      </c>
      <c r="E6005" t="s">
        <v>8436</v>
      </c>
    </row>
    <row r="6006" spans="1:5" x14ac:dyDescent="0.25">
      <c r="A6006">
        <v>58000525</v>
      </c>
      <c r="B6006" t="s">
        <v>8438</v>
      </c>
      <c r="C6006" t="s">
        <v>8437</v>
      </c>
      <c r="D6006" t="s">
        <v>8437</v>
      </c>
      <c r="E6006" t="s">
        <v>8438</v>
      </c>
    </row>
    <row r="6007" spans="1:5" x14ac:dyDescent="0.25">
      <c r="A6007">
        <v>58000526</v>
      </c>
      <c r="B6007" t="s">
        <v>8440</v>
      </c>
      <c r="C6007" t="s">
        <v>8439</v>
      </c>
      <c r="D6007" t="s">
        <v>8439</v>
      </c>
      <c r="E6007" t="s">
        <v>8440</v>
      </c>
    </row>
    <row r="6008" spans="1:5" x14ac:dyDescent="0.25">
      <c r="A6008">
        <v>58000527</v>
      </c>
      <c r="B6008" t="s">
        <v>6473</v>
      </c>
      <c r="C6008" t="s">
        <v>8441</v>
      </c>
      <c r="D6008" t="s">
        <v>8441</v>
      </c>
      <c r="E6008" t="s">
        <v>6473</v>
      </c>
    </row>
    <row r="6009" spans="1:5" x14ac:dyDescent="0.25">
      <c r="A6009">
        <v>58000528</v>
      </c>
      <c r="B6009" t="s">
        <v>8443</v>
      </c>
      <c r="C6009" t="s">
        <v>8442</v>
      </c>
      <c r="D6009" t="s">
        <v>8442</v>
      </c>
      <c r="E6009" t="s">
        <v>8443</v>
      </c>
    </row>
    <row r="6010" spans="1:5" x14ac:dyDescent="0.25">
      <c r="A6010">
        <v>58000529</v>
      </c>
      <c r="B6010" t="s">
        <v>8445</v>
      </c>
      <c r="C6010" t="s">
        <v>8444</v>
      </c>
      <c r="D6010" t="s">
        <v>8444</v>
      </c>
      <c r="E6010" t="s">
        <v>8445</v>
      </c>
    </row>
    <row r="6011" spans="1:5" x14ac:dyDescent="0.25">
      <c r="A6011">
        <v>58000530</v>
      </c>
      <c r="B6011" t="s">
        <v>8447</v>
      </c>
      <c r="C6011" t="s">
        <v>8446</v>
      </c>
      <c r="D6011" t="s">
        <v>8446</v>
      </c>
      <c r="E6011" t="s">
        <v>8447</v>
      </c>
    </row>
    <row r="6012" spans="1:5" x14ac:dyDescent="0.25">
      <c r="A6012">
        <v>58000531</v>
      </c>
      <c r="B6012" t="s">
        <v>8448</v>
      </c>
      <c r="C6012" t="s">
        <v>7229</v>
      </c>
      <c r="D6012" t="s">
        <v>7229</v>
      </c>
      <c r="E6012" t="s">
        <v>8448</v>
      </c>
    </row>
    <row r="6013" spans="1:5" x14ac:dyDescent="0.25">
      <c r="A6013">
        <v>58000532</v>
      </c>
      <c r="B6013" t="s">
        <v>8449</v>
      </c>
      <c r="C6013" t="s">
        <v>7229</v>
      </c>
      <c r="D6013" t="s">
        <v>7229</v>
      </c>
      <c r="E6013" t="s">
        <v>8449</v>
      </c>
    </row>
    <row r="6014" spans="1:5" x14ac:dyDescent="0.25">
      <c r="A6014">
        <v>58000533</v>
      </c>
      <c r="B6014" t="s">
        <v>8451</v>
      </c>
      <c r="C6014" t="s">
        <v>8450</v>
      </c>
      <c r="D6014" t="s">
        <v>8450</v>
      </c>
      <c r="E6014" t="s">
        <v>8451</v>
      </c>
    </row>
    <row r="6015" spans="1:5" x14ac:dyDescent="0.25">
      <c r="A6015">
        <v>58000534</v>
      </c>
      <c r="B6015" t="s">
        <v>8452</v>
      </c>
      <c r="C6015" t="s">
        <v>8446</v>
      </c>
      <c r="D6015" t="s">
        <v>8446</v>
      </c>
      <c r="E6015" t="s">
        <v>8452</v>
      </c>
    </row>
    <row r="6016" spans="1:5" x14ac:dyDescent="0.25">
      <c r="A6016">
        <v>58000535</v>
      </c>
      <c r="B6016" t="s">
        <v>8453</v>
      </c>
      <c r="C6016" t="s">
        <v>8341</v>
      </c>
      <c r="D6016" t="s">
        <v>8341</v>
      </c>
      <c r="E6016" t="s">
        <v>8453</v>
      </c>
    </row>
    <row r="6017" spans="1:5" x14ac:dyDescent="0.25">
      <c r="A6017">
        <v>58000536</v>
      </c>
      <c r="B6017" t="s">
        <v>8454</v>
      </c>
      <c r="C6017" t="s">
        <v>8343</v>
      </c>
      <c r="D6017" t="s">
        <v>8343</v>
      </c>
      <c r="E6017" t="s">
        <v>8454</v>
      </c>
    </row>
    <row r="6018" spans="1:5" x14ac:dyDescent="0.25">
      <c r="A6018">
        <v>58000537</v>
      </c>
      <c r="B6018" t="s">
        <v>8330</v>
      </c>
      <c r="C6018" t="s">
        <v>8455</v>
      </c>
      <c r="D6018" t="s">
        <v>8455</v>
      </c>
      <c r="E6018" t="s">
        <v>8330</v>
      </c>
    </row>
    <row r="6019" spans="1:5" x14ac:dyDescent="0.25">
      <c r="A6019">
        <v>58000538</v>
      </c>
      <c r="B6019" t="s">
        <v>8330</v>
      </c>
      <c r="C6019" t="s">
        <v>8329</v>
      </c>
      <c r="D6019" t="s">
        <v>8329</v>
      </c>
      <c r="E6019" t="s">
        <v>8330</v>
      </c>
    </row>
    <row r="6020" spans="1:5" x14ac:dyDescent="0.25">
      <c r="A6020">
        <v>58000539</v>
      </c>
      <c r="B6020" t="s">
        <v>8457</v>
      </c>
      <c r="C6020" t="s">
        <v>8456</v>
      </c>
      <c r="D6020" t="s">
        <v>8456</v>
      </c>
      <c r="E6020" t="s">
        <v>8457</v>
      </c>
    </row>
    <row r="6021" spans="1:5" x14ac:dyDescent="0.25">
      <c r="A6021">
        <v>58000540</v>
      </c>
      <c r="B6021" t="s">
        <v>5719</v>
      </c>
      <c r="C6021" t="s">
        <v>8354</v>
      </c>
      <c r="D6021" t="s">
        <v>8354</v>
      </c>
      <c r="E6021" t="s">
        <v>5719</v>
      </c>
    </row>
    <row r="6022" spans="1:5" x14ac:dyDescent="0.25">
      <c r="A6022">
        <v>58000541</v>
      </c>
      <c r="B6022" t="s">
        <v>5717</v>
      </c>
      <c r="C6022" t="s">
        <v>8353</v>
      </c>
      <c r="D6022" t="s">
        <v>8353</v>
      </c>
      <c r="E6022" t="s">
        <v>5717</v>
      </c>
    </row>
    <row r="6023" spans="1:5" x14ac:dyDescent="0.25">
      <c r="A6023">
        <v>58000542</v>
      </c>
      <c r="B6023" t="s">
        <v>8314</v>
      </c>
      <c r="C6023" t="s">
        <v>8458</v>
      </c>
      <c r="D6023" t="s">
        <v>8458</v>
      </c>
      <c r="E6023" t="s">
        <v>8314</v>
      </c>
    </row>
    <row r="6024" spans="1:5" x14ac:dyDescent="0.25">
      <c r="A6024">
        <v>58000543</v>
      </c>
      <c r="B6024" t="s">
        <v>8314</v>
      </c>
      <c r="C6024" t="s">
        <v>8313</v>
      </c>
      <c r="D6024" t="s">
        <v>8313</v>
      </c>
      <c r="E6024" t="s">
        <v>8314</v>
      </c>
    </row>
    <row r="6025" spans="1:5" x14ac:dyDescent="0.25">
      <c r="A6025">
        <v>58000544</v>
      </c>
      <c r="B6025" t="s">
        <v>8314</v>
      </c>
      <c r="C6025" t="s">
        <v>8459</v>
      </c>
      <c r="D6025" t="s">
        <v>8459</v>
      </c>
      <c r="E6025" t="s">
        <v>8314</v>
      </c>
    </row>
    <row r="6026" spans="1:5" x14ac:dyDescent="0.25">
      <c r="A6026">
        <v>58000545</v>
      </c>
      <c r="B6026" t="s">
        <v>8314</v>
      </c>
      <c r="C6026" t="s">
        <v>8313</v>
      </c>
      <c r="D6026" t="s">
        <v>8313</v>
      </c>
      <c r="E6026" t="s">
        <v>8314</v>
      </c>
    </row>
    <row r="6027" spans="1:5" x14ac:dyDescent="0.25">
      <c r="A6027">
        <v>58000546</v>
      </c>
      <c r="B6027" t="s">
        <v>8314</v>
      </c>
      <c r="C6027" t="s">
        <v>8313</v>
      </c>
      <c r="D6027" t="s">
        <v>8313</v>
      </c>
      <c r="E6027" t="s">
        <v>8314</v>
      </c>
    </row>
    <row r="6028" spans="1:5" x14ac:dyDescent="0.25">
      <c r="A6028">
        <v>58000547</v>
      </c>
      <c r="B6028" t="s">
        <v>8314</v>
      </c>
      <c r="C6028" t="s">
        <v>8313</v>
      </c>
      <c r="D6028" t="s">
        <v>8313</v>
      </c>
      <c r="E6028" t="s">
        <v>8314</v>
      </c>
    </row>
    <row r="6029" spans="1:5" x14ac:dyDescent="0.25">
      <c r="A6029">
        <v>58000548</v>
      </c>
      <c r="B6029" t="s">
        <v>8310</v>
      </c>
      <c r="C6029" t="s">
        <v>8309</v>
      </c>
      <c r="D6029" t="s">
        <v>8309</v>
      </c>
      <c r="E6029" t="s">
        <v>8310</v>
      </c>
    </row>
    <row r="6030" spans="1:5" x14ac:dyDescent="0.25">
      <c r="A6030">
        <v>58000550</v>
      </c>
      <c r="B6030" t="s">
        <v>8461</v>
      </c>
      <c r="C6030" t="s">
        <v>8460</v>
      </c>
      <c r="D6030" t="s">
        <v>8460</v>
      </c>
      <c r="E6030" t="s">
        <v>8461</v>
      </c>
    </row>
    <row r="6031" spans="1:5" x14ac:dyDescent="0.25">
      <c r="A6031">
        <v>58000552</v>
      </c>
      <c r="B6031" t="s">
        <v>8463</v>
      </c>
      <c r="C6031" t="s">
        <v>8462</v>
      </c>
      <c r="D6031" t="s">
        <v>8462</v>
      </c>
      <c r="E6031" t="s">
        <v>8463</v>
      </c>
    </row>
    <row r="6032" spans="1:5" x14ac:dyDescent="0.25">
      <c r="A6032">
        <v>58000553</v>
      </c>
      <c r="B6032" t="s">
        <v>8465</v>
      </c>
      <c r="C6032" t="s">
        <v>8464</v>
      </c>
      <c r="D6032" t="s">
        <v>8464</v>
      </c>
      <c r="E6032" t="s">
        <v>8465</v>
      </c>
    </row>
    <row r="6033" spans="1:5" x14ac:dyDescent="0.25">
      <c r="A6033">
        <v>58000554</v>
      </c>
      <c r="B6033" t="s">
        <v>5737</v>
      </c>
      <c r="C6033" t="s">
        <v>8466</v>
      </c>
      <c r="D6033" t="s">
        <v>8466</v>
      </c>
      <c r="E6033" t="s">
        <v>5737</v>
      </c>
    </row>
    <row r="6034" spans="1:5" x14ac:dyDescent="0.25">
      <c r="A6034">
        <v>58000555</v>
      </c>
      <c r="B6034" t="s">
        <v>5739</v>
      </c>
      <c r="C6034" t="s">
        <v>8467</v>
      </c>
      <c r="D6034" t="s">
        <v>8467</v>
      </c>
      <c r="E6034" t="s">
        <v>5739</v>
      </c>
    </row>
    <row r="6035" spans="1:5" x14ac:dyDescent="0.25">
      <c r="A6035">
        <v>58000556</v>
      </c>
      <c r="B6035" t="s">
        <v>8469</v>
      </c>
      <c r="C6035" t="s">
        <v>8468</v>
      </c>
      <c r="D6035" t="s">
        <v>8468</v>
      </c>
      <c r="E6035" t="s">
        <v>8469</v>
      </c>
    </row>
    <row r="6036" spans="1:5" x14ac:dyDescent="0.25">
      <c r="A6036">
        <v>58000557</v>
      </c>
      <c r="B6036" t="s">
        <v>8471</v>
      </c>
      <c r="C6036" t="s">
        <v>8470</v>
      </c>
      <c r="D6036" t="s">
        <v>8470</v>
      </c>
      <c r="E6036" t="s">
        <v>8471</v>
      </c>
    </row>
    <row r="6037" spans="1:5" x14ac:dyDescent="0.25">
      <c r="A6037">
        <v>58000558</v>
      </c>
      <c r="B6037" t="s">
        <v>8473</v>
      </c>
      <c r="C6037" t="s">
        <v>8472</v>
      </c>
      <c r="D6037" t="s">
        <v>8472</v>
      </c>
      <c r="E6037" t="s">
        <v>8473</v>
      </c>
    </row>
    <row r="6038" spans="1:5" x14ac:dyDescent="0.25">
      <c r="A6038">
        <v>58000559</v>
      </c>
      <c r="B6038" t="s">
        <v>8475</v>
      </c>
      <c r="C6038" t="s">
        <v>8474</v>
      </c>
      <c r="D6038" t="s">
        <v>8474</v>
      </c>
      <c r="E6038" t="s">
        <v>8475</v>
      </c>
    </row>
    <row r="6039" spans="1:5" x14ac:dyDescent="0.25">
      <c r="A6039">
        <v>58000560</v>
      </c>
      <c r="B6039" t="s">
        <v>8477</v>
      </c>
      <c r="C6039" t="s">
        <v>8476</v>
      </c>
      <c r="D6039" t="s">
        <v>8476</v>
      </c>
      <c r="E6039" t="s">
        <v>8477</v>
      </c>
    </row>
    <row r="6040" spans="1:5" x14ac:dyDescent="0.25">
      <c r="A6040">
        <v>58000561</v>
      </c>
      <c r="B6040" t="s">
        <v>5698</v>
      </c>
      <c r="C6040" t="s">
        <v>8478</v>
      </c>
      <c r="D6040" t="s">
        <v>8478</v>
      </c>
      <c r="E6040" t="s">
        <v>5698</v>
      </c>
    </row>
    <row r="6041" spans="1:5" x14ac:dyDescent="0.25">
      <c r="A6041">
        <v>58000562</v>
      </c>
      <c r="B6041" t="s">
        <v>8480</v>
      </c>
      <c r="C6041" t="s">
        <v>8479</v>
      </c>
      <c r="D6041" t="s">
        <v>8479</v>
      </c>
      <c r="E6041" t="s">
        <v>8480</v>
      </c>
    </row>
    <row r="6042" spans="1:5" x14ac:dyDescent="0.25">
      <c r="A6042">
        <v>58000563</v>
      </c>
      <c r="B6042" t="s">
        <v>8481</v>
      </c>
      <c r="C6042" t="s">
        <v>8481</v>
      </c>
      <c r="D6042" t="s">
        <v>8481</v>
      </c>
      <c r="E6042" t="s">
        <v>8481</v>
      </c>
    </row>
    <row r="6043" spans="1:5" x14ac:dyDescent="0.25">
      <c r="A6043">
        <v>58000564</v>
      </c>
      <c r="B6043" t="s">
        <v>8482</v>
      </c>
      <c r="C6043" t="s">
        <v>8482</v>
      </c>
      <c r="D6043" t="s">
        <v>8482</v>
      </c>
      <c r="E6043" t="s">
        <v>8482</v>
      </c>
    </row>
    <row r="6044" spans="1:5" x14ac:dyDescent="0.25">
      <c r="A6044">
        <v>58000565</v>
      </c>
      <c r="B6044" t="s">
        <v>5576</v>
      </c>
      <c r="C6044" t="s">
        <v>5576</v>
      </c>
      <c r="D6044" t="s">
        <v>5576</v>
      </c>
      <c r="E6044" t="s">
        <v>5576</v>
      </c>
    </row>
    <row r="6045" spans="1:5" x14ac:dyDescent="0.25">
      <c r="A6045">
        <v>58000566</v>
      </c>
      <c r="B6045" t="s">
        <v>8484</v>
      </c>
      <c r="C6045" t="s">
        <v>8483</v>
      </c>
      <c r="D6045" t="s">
        <v>8483</v>
      </c>
      <c r="E6045" t="s">
        <v>8484</v>
      </c>
    </row>
    <row r="6046" spans="1:5" x14ac:dyDescent="0.25">
      <c r="A6046">
        <v>58000567</v>
      </c>
      <c r="B6046" t="s">
        <v>8486</v>
      </c>
      <c r="C6046" t="s">
        <v>8485</v>
      </c>
      <c r="D6046" t="s">
        <v>8485</v>
      </c>
      <c r="E6046" t="s">
        <v>8486</v>
      </c>
    </row>
    <row r="6047" spans="1:5" x14ac:dyDescent="0.25">
      <c r="A6047">
        <v>58000568</v>
      </c>
      <c r="B6047" t="s">
        <v>8487</v>
      </c>
      <c r="C6047" t="s">
        <v>8152</v>
      </c>
      <c r="D6047" t="s">
        <v>8152</v>
      </c>
      <c r="E6047" t="s">
        <v>8487</v>
      </c>
    </row>
    <row r="6048" spans="1:5" x14ac:dyDescent="0.25">
      <c r="A6048">
        <v>58000569</v>
      </c>
      <c r="B6048" t="s">
        <v>8488</v>
      </c>
      <c r="C6048" t="s">
        <v>5344</v>
      </c>
      <c r="D6048" t="s">
        <v>5344</v>
      </c>
      <c r="E6048" t="s">
        <v>8488</v>
      </c>
    </row>
    <row r="6049" spans="1:5" x14ac:dyDescent="0.25">
      <c r="A6049">
        <v>58000570</v>
      </c>
      <c r="B6049" t="s">
        <v>715</v>
      </c>
      <c r="C6049" t="s">
        <v>8489</v>
      </c>
      <c r="D6049" t="s">
        <v>8489</v>
      </c>
      <c r="E6049" t="s">
        <v>715</v>
      </c>
    </row>
    <row r="6050" spans="1:5" x14ac:dyDescent="0.25">
      <c r="A6050">
        <v>58000571</v>
      </c>
      <c r="B6050" t="s">
        <v>8491</v>
      </c>
      <c r="C6050" t="s">
        <v>8490</v>
      </c>
      <c r="D6050" t="s">
        <v>8490</v>
      </c>
      <c r="E6050" t="s">
        <v>8491</v>
      </c>
    </row>
    <row r="6051" spans="1:5" x14ac:dyDescent="0.25">
      <c r="A6051">
        <v>58000572</v>
      </c>
      <c r="B6051" t="s">
        <v>8492</v>
      </c>
      <c r="C6051" t="s">
        <v>8323</v>
      </c>
      <c r="D6051" t="s">
        <v>8323</v>
      </c>
      <c r="E6051" t="s">
        <v>8492</v>
      </c>
    </row>
    <row r="6052" spans="1:5" x14ac:dyDescent="0.25">
      <c r="A6052">
        <v>58000573</v>
      </c>
      <c r="B6052" t="s">
        <v>8493</v>
      </c>
      <c r="C6052" t="s">
        <v>8143</v>
      </c>
      <c r="D6052" t="s">
        <v>8143</v>
      </c>
      <c r="E6052" t="s">
        <v>8493</v>
      </c>
    </row>
    <row r="6053" spans="1:5" x14ac:dyDescent="0.25">
      <c r="A6053">
        <v>58000574</v>
      </c>
      <c r="B6053" t="s">
        <v>3706</v>
      </c>
      <c r="C6053" t="s">
        <v>8494</v>
      </c>
      <c r="D6053" t="s">
        <v>8494</v>
      </c>
      <c r="E6053" t="s">
        <v>3706</v>
      </c>
    </row>
    <row r="6054" spans="1:5" x14ac:dyDescent="0.25">
      <c r="A6054">
        <v>58000575</v>
      </c>
      <c r="B6054" t="s">
        <v>8320</v>
      </c>
      <c r="C6054" t="s">
        <v>8495</v>
      </c>
      <c r="D6054" t="s">
        <v>8495</v>
      </c>
      <c r="E6054" t="s">
        <v>8320</v>
      </c>
    </row>
    <row r="6055" spans="1:5" x14ac:dyDescent="0.25">
      <c r="A6055">
        <v>58000578</v>
      </c>
      <c r="B6055" t="s">
        <v>8320</v>
      </c>
      <c r="C6055" t="s">
        <v>8319</v>
      </c>
      <c r="D6055" t="s">
        <v>8319</v>
      </c>
      <c r="E6055" t="s">
        <v>8320</v>
      </c>
    </row>
    <row r="6056" spans="1:5" x14ac:dyDescent="0.25">
      <c r="A6056">
        <v>58000579</v>
      </c>
      <c r="B6056" t="s">
        <v>8496</v>
      </c>
      <c r="C6056" t="s">
        <v>8462</v>
      </c>
      <c r="D6056" t="s">
        <v>8462</v>
      </c>
      <c r="E6056" t="s">
        <v>8496</v>
      </c>
    </row>
    <row r="6057" spans="1:5" x14ac:dyDescent="0.25">
      <c r="A6057">
        <v>58000580</v>
      </c>
      <c r="B6057" t="s">
        <v>8498</v>
      </c>
      <c r="C6057" t="s">
        <v>8497</v>
      </c>
      <c r="D6057" t="s">
        <v>8497</v>
      </c>
      <c r="E6057" t="s">
        <v>8498</v>
      </c>
    </row>
    <row r="6058" spans="1:5" x14ac:dyDescent="0.25">
      <c r="A6058">
        <v>58000581</v>
      </c>
      <c r="B6058" t="s">
        <v>8499</v>
      </c>
      <c r="C6058" t="s">
        <v>8497</v>
      </c>
      <c r="D6058" t="s">
        <v>8497</v>
      </c>
      <c r="E6058" t="s">
        <v>8499</v>
      </c>
    </row>
    <row r="6059" spans="1:5" x14ac:dyDescent="0.25">
      <c r="A6059">
        <v>58000582</v>
      </c>
      <c r="B6059" t="s">
        <v>5614</v>
      </c>
      <c r="C6059" t="s">
        <v>8500</v>
      </c>
      <c r="D6059" t="s">
        <v>8500</v>
      </c>
      <c r="E6059" t="s">
        <v>5614</v>
      </c>
    </row>
    <row r="6060" spans="1:5" x14ac:dyDescent="0.25">
      <c r="A6060">
        <v>58000583</v>
      </c>
      <c r="B6060" t="s">
        <v>5616</v>
      </c>
      <c r="C6060" t="s">
        <v>8500</v>
      </c>
      <c r="D6060" t="s">
        <v>8500</v>
      </c>
      <c r="E6060" t="s">
        <v>5616</v>
      </c>
    </row>
    <row r="6061" spans="1:5" x14ac:dyDescent="0.25">
      <c r="A6061">
        <v>58000584</v>
      </c>
      <c r="B6061" t="s">
        <v>8502</v>
      </c>
      <c r="C6061" t="s">
        <v>8501</v>
      </c>
      <c r="D6061" t="s">
        <v>8501</v>
      </c>
      <c r="E6061" t="s">
        <v>8502</v>
      </c>
    </row>
    <row r="6062" spans="1:5" x14ac:dyDescent="0.25">
      <c r="A6062">
        <v>58000585</v>
      </c>
      <c r="B6062" t="s">
        <v>8502</v>
      </c>
      <c r="C6062" t="s">
        <v>8501</v>
      </c>
      <c r="D6062" t="s">
        <v>8501</v>
      </c>
      <c r="E6062" t="s">
        <v>8502</v>
      </c>
    </row>
    <row r="6063" spans="1:5" x14ac:dyDescent="0.25">
      <c r="A6063">
        <v>58000586</v>
      </c>
      <c r="B6063" t="s">
        <v>8314</v>
      </c>
      <c r="C6063" t="s">
        <v>8313</v>
      </c>
      <c r="D6063" t="s">
        <v>8313</v>
      </c>
      <c r="E6063" t="s">
        <v>8314</v>
      </c>
    </row>
    <row r="6064" spans="1:5" x14ac:dyDescent="0.25">
      <c r="A6064">
        <v>58000587</v>
      </c>
      <c r="B6064" t="s">
        <v>8503</v>
      </c>
      <c r="C6064" t="s">
        <v>8143</v>
      </c>
      <c r="D6064" t="s">
        <v>8143</v>
      </c>
      <c r="E6064" t="s">
        <v>8503</v>
      </c>
    </row>
    <row r="6065" spans="1:5" x14ac:dyDescent="0.25">
      <c r="A6065">
        <v>58000588</v>
      </c>
      <c r="B6065" t="s">
        <v>8504</v>
      </c>
      <c r="C6065" t="s">
        <v>8152</v>
      </c>
      <c r="D6065" t="s">
        <v>8152</v>
      </c>
      <c r="E6065" t="s">
        <v>8504</v>
      </c>
    </row>
    <row r="6066" spans="1:5" x14ac:dyDescent="0.25">
      <c r="A6066">
        <v>58000589</v>
      </c>
      <c r="B6066" t="s">
        <v>8505</v>
      </c>
      <c r="C6066" t="s">
        <v>8341</v>
      </c>
      <c r="D6066" t="s">
        <v>8341</v>
      </c>
      <c r="E6066" t="s">
        <v>8505</v>
      </c>
    </row>
    <row r="6067" spans="1:5" x14ac:dyDescent="0.25">
      <c r="A6067">
        <v>58000590</v>
      </c>
      <c r="B6067" t="s">
        <v>8505</v>
      </c>
      <c r="C6067" t="s">
        <v>8341</v>
      </c>
      <c r="D6067" t="s">
        <v>8341</v>
      </c>
      <c r="E6067" t="s">
        <v>8505</v>
      </c>
    </row>
    <row r="6068" spans="1:5" x14ac:dyDescent="0.25">
      <c r="A6068">
        <v>58000591</v>
      </c>
      <c r="B6068" t="s">
        <v>8506</v>
      </c>
      <c r="C6068" t="s">
        <v>8442</v>
      </c>
      <c r="D6068" t="s">
        <v>8442</v>
      </c>
      <c r="E6068" t="s">
        <v>8506</v>
      </c>
    </row>
    <row r="6069" spans="1:5" x14ac:dyDescent="0.25">
      <c r="A6069">
        <v>58000592</v>
      </c>
      <c r="B6069" t="s">
        <v>8506</v>
      </c>
      <c r="C6069" t="s">
        <v>8442</v>
      </c>
      <c r="D6069" t="s">
        <v>8442</v>
      </c>
      <c r="E6069" t="s">
        <v>8506</v>
      </c>
    </row>
    <row r="6070" spans="1:5" x14ac:dyDescent="0.25">
      <c r="A6070">
        <v>58000593</v>
      </c>
      <c r="B6070" t="s">
        <v>8507</v>
      </c>
      <c r="C6070" t="s">
        <v>8341</v>
      </c>
      <c r="D6070" t="s">
        <v>8341</v>
      </c>
      <c r="E6070" t="s">
        <v>8507</v>
      </c>
    </row>
    <row r="6071" spans="1:5" x14ac:dyDescent="0.25">
      <c r="A6071">
        <v>58000594</v>
      </c>
      <c r="B6071" t="s">
        <v>8507</v>
      </c>
      <c r="C6071" t="s">
        <v>8341</v>
      </c>
      <c r="D6071" t="s">
        <v>8341</v>
      </c>
      <c r="E6071" t="s">
        <v>8507</v>
      </c>
    </row>
    <row r="6072" spans="1:5" x14ac:dyDescent="0.25">
      <c r="A6072">
        <v>58000595</v>
      </c>
      <c r="B6072" t="s">
        <v>8508</v>
      </c>
      <c r="C6072" t="s">
        <v>8442</v>
      </c>
      <c r="D6072" t="s">
        <v>8442</v>
      </c>
      <c r="E6072" t="s">
        <v>8508</v>
      </c>
    </row>
    <row r="6073" spans="1:5" x14ac:dyDescent="0.25">
      <c r="A6073">
        <v>58000596</v>
      </c>
      <c r="B6073" t="s">
        <v>8508</v>
      </c>
      <c r="C6073" t="s">
        <v>8442</v>
      </c>
      <c r="D6073" t="s">
        <v>8442</v>
      </c>
      <c r="E6073" t="s">
        <v>8508</v>
      </c>
    </row>
    <row r="6074" spans="1:5" x14ac:dyDescent="0.25">
      <c r="A6074">
        <v>58000597</v>
      </c>
      <c r="B6074" t="s">
        <v>8510</v>
      </c>
      <c r="C6074" t="s">
        <v>8509</v>
      </c>
      <c r="D6074" t="s">
        <v>8509</v>
      </c>
      <c r="E6074" t="s">
        <v>8510</v>
      </c>
    </row>
    <row r="6075" spans="1:5" x14ac:dyDescent="0.25">
      <c r="A6075">
        <v>58000598</v>
      </c>
      <c r="B6075" t="s">
        <v>8512</v>
      </c>
      <c r="C6075" t="s">
        <v>8511</v>
      </c>
      <c r="D6075" t="s">
        <v>8511</v>
      </c>
      <c r="E6075" t="s">
        <v>8512</v>
      </c>
    </row>
    <row r="6076" spans="1:5" x14ac:dyDescent="0.25">
      <c r="A6076">
        <v>58000599</v>
      </c>
      <c r="B6076" t="s">
        <v>8514</v>
      </c>
      <c r="C6076" t="s">
        <v>8513</v>
      </c>
      <c r="D6076" t="s">
        <v>8513</v>
      </c>
      <c r="E6076" t="s">
        <v>8514</v>
      </c>
    </row>
    <row r="6077" spans="1:5" x14ac:dyDescent="0.25">
      <c r="A6077">
        <v>58000600</v>
      </c>
      <c r="B6077" t="s">
        <v>8516</v>
      </c>
      <c r="C6077" t="s">
        <v>8515</v>
      </c>
      <c r="D6077" t="s">
        <v>8515</v>
      </c>
      <c r="E6077" t="s">
        <v>8516</v>
      </c>
    </row>
    <row r="6078" spans="1:5" x14ac:dyDescent="0.25">
      <c r="A6078">
        <v>58000601</v>
      </c>
      <c r="B6078" t="s">
        <v>8518</v>
      </c>
      <c r="C6078" t="s">
        <v>8517</v>
      </c>
      <c r="D6078" t="s">
        <v>8517</v>
      </c>
      <c r="E6078" t="s">
        <v>8518</v>
      </c>
    </row>
    <row r="6079" spans="1:5" x14ac:dyDescent="0.25">
      <c r="A6079">
        <v>58000602</v>
      </c>
      <c r="B6079" t="s">
        <v>8520</v>
      </c>
      <c r="C6079" t="s">
        <v>8519</v>
      </c>
      <c r="D6079" t="s">
        <v>8519</v>
      </c>
      <c r="E6079" t="s">
        <v>8520</v>
      </c>
    </row>
    <row r="6080" spans="1:5" x14ac:dyDescent="0.25">
      <c r="A6080">
        <v>58000603</v>
      </c>
      <c r="B6080" t="s">
        <v>8520</v>
      </c>
      <c r="C6080" t="s">
        <v>8519</v>
      </c>
      <c r="D6080" t="s">
        <v>8519</v>
      </c>
      <c r="E6080" t="s">
        <v>8520</v>
      </c>
    </row>
    <row r="6081" spans="1:5" x14ac:dyDescent="0.25">
      <c r="A6081">
        <v>58000604</v>
      </c>
      <c r="B6081" t="s">
        <v>8270</v>
      </c>
      <c r="C6081" t="s">
        <v>8269</v>
      </c>
      <c r="D6081" t="s">
        <v>8269</v>
      </c>
      <c r="E6081" t="s">
        <v>8270</v>
      </c>
    </row>
    <row r="6082" spans="1:5" x14ac:dyDescent="0.25">
      <c r="A6082">
        <v>58000605</v>
      </c>
      <c r="B6082" t="s">
        <v>8270</v>
      </c>
      <c r="C6082" t="s">
        <v>8269</v>
      </c>
      <c r="D6082" t="s">
        <v>8269</v>
      </c>
      <c r="E6082" t="s">
        <v>8270</v>
      </c>
    </row>
    <row r="6083" spans="1:5" x14ac:dyDescent="0.25">
      <c r="A6083">
        <v>58000606</v>
      </c>
      <c r="B6083" t="s">
        <v>8522</v>
      </c>
      <c r="C6083" t="s">
        <v>8521</v>
      </c>
      <c r="D6083" t="s">
        <v>8521</v>
      </c>
      <c r="E6083" t="s">
        <v>8522</v>
      </c>
    </row>
    <row r="6084" spans="1:5" x14ac:dyDescent="0.25">
      <c r="A6084">
        <v>58000607</v>
      </c>
      <c r="B6084" t="s">
        <v>8524</v>
      </c>
      <c r="C6084" t="s">
        <v>8523</v>
      </c>
      <c r="D6084" t="s">
        <v>8523</v>
      </c>
      <c r="E6084" t="s">
        <v>8524</v>
      </c>
    </row>
    <row r="6085" spans="1:5" x14ac:dyDescent="0.25">
      <c r="A6085">
        <v>58000608</v>
      </c>
      <c r="B6085" t="s">
        <v>8526</v>
      </c>
      <c r="C6085" t="s">
        <v>8525</v>
      </c>
      <c r="D6085" t="s">
        <v>8525</v>
      </c>
      <c r="E6085" t="s">
        <v>8526</v>
      </c>
    </row>
    <row r="6086" spans="1:5" x14ac:dyDescent="0.25">
      <c r="A6086">
        <v>58000609</v>
      </c>
      <c r="B6086" t="s">
        <v>8480</v>
      </c>
      <c r="C6086" t="s">
        <v>8527</v>
      </c>
      <c r="D6086" t="s">
        <v>8527</v>
      </c>
      <c r="E6086" t="s">
        <v>8480</v>
      </c>
    </row>
    <row r="6087" spans="1:5" x14ac:dyDescent="0.25">
      <c r="A6087">
        <v>58000610</v>
      </c>
      <c r="B6087" t="s">
        <v>8144</v>
      </c>
      <c r="C6087" t="s">
        <v>8143</v>
      </c>
      <c r="D6087" t="s">
        <v>8143</v>
      </c>
      <c r="E6087" t="s">
        <v>8144</v>
      </c>
    </row>
    <row r="6088" spans="1:5" x14ac:dyDescent="0.25">
      <c r="A6088">
        <v>58000611</v>
      </c>
      <c r="B6088" t="s">
        <v>8529</v>
      </c>
      <c r="C6088" t="s">
        <v>8528</v>
      </c>
      <c r="D6088" t="s">
        <v>8528</v>
      </c>
      <c r="E6088" t="s">
        <v>8529</v>
      </c>
    </row>
    <row r="6089" spans="1:5" x14ac:dyDescent="0.25">
      <c r="A6089">
        <v>58000612</v>
      </c>
      <c r="B6089" t="s">
        <v>8530</v>
      </c>
      <c r="C6089" t="s">
        <v>8528</v>
      </c>
      <c r="D6089" t="s">
        <v>8528</v>
      </c>
      <c r="E6089" t="s">
        <v>8530</v>
      </c>
    </row>
    <row r="6090" spans="1:5" x14ac:dyDescent="0.25">
      <c r="A6090">
        <v>58000613</v>
      </c>
      <c r="B6090" t="s">
        <v>8532</v>
      </c>
      <c r="C6090" t="s">
        <v>8531</v>
      </c>
      <c r="D6090" t="s">
        <v>8531</v>
      </c>
      <c r="E6090" t="s">
        <v>8532</v>
      </c>
    </row>
    <row r="6091" spans="1:5" x14ac:dyDescent="0.25">
      <c r="A6091">
        <v>58000614</v>
      </c>
      <c r="B6091" t="s">
        <v>8534</v>
      </c>
      <c r="C6091" t="s">
        <v>8533</v>
      </c>
      <c r="D6091" t="s">
        <v>8533</v>
      </c>
      <c r="E6091" t="s">
        <v>8534</v>
      </c>
    </row>
    <row r="6092" spans="1:5" x14ac:dyDescent="0.25">
      <c r="A6092">
        <v>58000615</v>
      </c>
      <c r="B6092" t="s">
        <v>8536</v>
      </c>
      <c r="C6092" t="s">
        <v>8535</v>
      </c>
      <c r="D6092" t="s">
        <v>8535</v>
      </c>
      <c r="E6092" t="s">
        <v>8536</v>
      </c>
    </row>
    <row r="6093" spans="1:5" x14ac:dyDescent="0.25">
      <c r="A6093">
        <v>58000616</v>
      </c>
      <c r="B6093" t="s">
        <v>8538</v>
      </c>
      <c r="C6093" t="s">
        <v>8537</v>
      </c>
      <c r="D6093" t="s">
        <v>8537</v>
      </c>
      <c r="E6093" t="s">
        <v>8538</v>
      </c>
    </row>
    <row r="6094" spans="1:5" x14ac:dyDescent="0.25">
      <c r="A6094">
        <v>58000617</v>
      </c>
      <c r="B6094" t="s">
        <v>8540</v>
      </c>
      <c r="C6094" t="s">
        <v>8539</v>
      </c>
      <c r="D6094" t="s">
        <v>8539</v>
      </c>
      <c r="E6094" t="s">
        <v>8540</v>
      </c>
    </row>
    <row r="6095" spans="1:5" x14ac:dyDescent="0.25">
      <c r="A6095">
        <v>58000618</v>
      </c>
      <c r="B6095" t="s">
        <v>8542</v>
      </c>
      <c r="C6095" t="s">
        <v>8541</v>
      </c>
      <c r="D6095" t="s">
        <v>8541</v>
      </c>
      <c r="E6095" t="s">
        <v>8542</v>
      </c>
    </row>
    <row r="6096" spans="1:5" x14ac:dyDescent="0.25">
      <c r="A6096">
        <v>58000619</v>
      </c>
      <c r="B6096" t="s">
        <v>8543</v>
      </c>
      <c r="C6096" t="s">
        <v>8541</v>
      </c>
      <c r="D6096" t="s">
        <v>8541</v>
      </c>
      <c r="E6096" t="s">
        <v>8543</v>
      </c>
    </row>
    <row r="6097" spans="1:5" x14ac:dyDescent="0.25">
      <c r="A6097">
        <v>58000620</v>
      </c>
      <c r="B6097" t="s">
        <v>8544</v>
      </c>
      <c r="C6097" t="s">
        <v>8541</v>
      </c>
      <c r="D6097" t="s">
        <v>8541</v>
      </c>
      <c r="E6097" t="s">
        <v>8544</v>
      </c>
    </row>
    <row r="6098" spans="1:5" x14ac:dyDescent="0.25">
      <c r="A6098">
        <v>58000621</v>
      </c>
      <c r="B6098" t="s">
        <v>8545</v>
      </c>
      <c r="C6098" t="s">
        <v>8541</v>
      </c>
      <c r="D6098" t="s">
        <v>8541</v>
      </c>
      <c r="E6098" t="s">
        <v>8545</v>
      </c>
    </row>
    <row r="6099" spans="1:5" x14ac:dyDescent="0.25">
      <c r="A6099">
        <v>58000622</v>
      </c>
      <c r="B6099" t="s">
        <v>8546</v>
      </c>
      <c r="C6099" t="s">
        <v>8541</v>
      </c>
      <c r="D6099" t="s">
        <v>8541</v>
      </c>
      <c r="E6099" t="s">
        <v>8546</v>
      </c>
    </row>
    <row r="6100" spans="1:5" x14ac:dyDescent="0.25">
      <c r="A6100">
        <v>58000623</v>
      </c>
      <c r="B6100" t="s">
        <v>8548</v>
      </c>
      <c r="C6100" t="s">
        <v>8547</v>
      </c>
      <c r="D6100" t="s">
        <v>8547</v>
      </c>
      <c r="E6100" t="s">
        <v>8548</v>
      </c>
    </row>
    <row r="6101" spans="1:5" x14ac:dyDescent="0.25">
      <c r="A6101">
        <v>58000624</v>
      </c>
      <c r="B6101" t="s">
        <v>8549</v>
      </c>
      <c r="C6101" t="s">
        <v>8547</v>
      </c>
      <c r="D6101" t="s">
        <v>8547</v>
      </c>
      <c r="E6101" t="s">
        <v>8549</v>
      </c>
    </row>
    <row r="6102" spans="1:5" x14ac:dyDescent="0.25">
      <c r="A6102">
        <v>58000625</v>
      </c>
      <c r="B6102" t="s">
        <v>8550</v>
      </c>
      <c r="C6102" t="s">
        <v>8547</v>
      </c>
      <c r="D6102" t="s">
        <v>8547</v>
      </c>
      <c r="E6102" t="s">
        <v>8550</v>
      </c>
    </row>
    <row r="6103" spans="1:5" x14ac:dyDescent="0.25">
      <c r="A6103">
        <v>58000626</v>
      </c>
      <c r="B6103" t="s">
        <v>8551</v>
      </c>
      <c r="C6103" t="s">
        <v>8547</v>
      </c>
      <c r="D6103" t="s">
        <v>8547</v>
      </c>
      <c r="E6103" t="s">
        <v>8551</v>
      </c>
    </row>
    <row r="6104" spans="1:5" x14ac:dyDescent="0.25">
      <c r="A6104">
        <v>58000627</v>
      </c>
      <c r="B6104" t="s">
        <v>8552</v>
      </c>
      <c r="C6104" t="s">
        <v>8547</v>
      </c>
      <c r="D6104" t="s">
        <v>8547</v>
      </c>
      <c r="E6104" t="s">
        <v>8552</v>
      </c>
    </row>
    <row r="6105" spans="1:5" x14ac:dyDescent="0.25">
      <c r="A6105">
        <v>58000628</v>
      </c>
      <c r="B6105" t="s">
        <v>8553</v>
      </c>
      <c r="C6105" t="s">
        <v>8547</v>
      </c>
      <c r="D6105" t="s">
        <v>8547</v>
      </c>
      <c r="E6105" t="s">
        <v>8553</v>
      </c>
    </row>
    <row r="6106" spans="1:5" x14ac:dyDescent="0.25">
      <c r="A6106">
        <v>58000629</v>
      </c>
      <c r="B6106" t="s">
        <v>8554</v>
      </c>
      <c r="C6106" t="s">
        <v>8547</v>
      </c>
      <c r="D6106" t="s">
        <v>8547</v>
      </c>
      <c r="E6106" t="s">
        <v>8554</v>
      </c>
    </row>
    <row r="6107" spans="1:5" x14ac:dyDescent="0.25">
      <c r="A6107">
        <v>58000630</v>
      </c>
      <c r="B6107" t="s">
        <v>8555</v>
      </c>
      <c r="C6107" t="s">
        <v>8547</v>
      </c>
      <c r="D6107" t="s">
        <v>8547</v>
      </c>
      <c r="E6107" t="s">
        <v>8555</v>
      </c>
    </row>
    <row r="6108" spans="1:5" x14ac:dyDescent="0.25">
      <c r="A6108">
        <v>58000631</v>
      </c>
      <c r="B6108" t="s">
        <v>8557</v>
      </c>
      <c r="C6108" t="s">
        <v>8556</v>
      </c>
      <c r="D6108" t="s">
        <v>8556</v>
      </c>
      <c r="E6108" t="s">
        <v>8557</v>
      </c>
    </row>
    <row r="6109" spans="1:5" x14ac:dyDescent="0.25">
      <c r="A6109">
        <v>58000632</v>
      </c>
      <c r="B6109" t="s">
        <v>8559</v>
      </c>
      <c r="C6109" t="s">
        <v>8558</v>
      </c>
      <c r="D6109" t="s">
        <v>8558</v>
      </c>
      <c r="E6109" t="s">
        <v>8559</v>
      </c>
    </row>
    <row r="6110" spans="1:5" x14ac:dyDescent="0.25">
      <c r="A6110">
        <v>58000633</v>
      </c>
      <c r="B6110" t="s">
        <v>8561</v>
      </c>
      <c r="C6110" t="s">
        <v>8560</v>
      </c>
      <c r="D6110" t="s">
        <v>8560</v>
      </c>
      <c r="E6110" t="s">
        <v>8561</v>
      </c>
    </row>
    <row r="6111" spans="1:5" x14ac:dyDescent="0.25">
      <c r="A6111">
        <v>58000634</v>
      </c>
      <c r="B6111" t="s">
        <v>8563</v>
      </c>
      <c r="C6111" t="s">
        <v>8562</v>
      </c>
      <c r="D6111" t="s">
        <v>8562</v>
      </c>
      <c r="E6111" t="s">
        <v>8563</v>
      </c>
    </row>
    <row r="6112" spans="1:5" x14ac:dyDescent="0.25">
      <c r="A6112">
        <v>58000635</v>
      </c>
      <c r="B6112" t="s">
        <v>8565</v>
      </c>
      <c r="C6112" t="s">
        <v>8564</v>
      </c>
      <c r="D6112" t="s">
        <v>8564</v>
      </c>
      <c r="E6112" t="s">
        <v>8565</v>
      </c>
    </row>
    <row r="6113" spans="1:5" x14ac:dyDescent="0.25">
      <c r="A6113">
        <v>58000636</v>
      </c>
      <c r="B6113" t="s">
        <v>8567</v>
      </c>
      <c r="C6113" t="s">
        <v>8566</v>
      </c>
      <c r="D6113" t="s">
        <v>8566</v>
      </c>
      <c r="E6113" t="s">
        <v>8567</v>
      </c>
    </row>
    <row r="6114" spans="1:5" x14ac:dyDescent="0.25">
      <c r="A6114">
        <v>58000637</v>
      </c>
      <c r="B6114" t="s">
        <v>8569</v>
      </c>
      <c r="C6114" t="s">
        <v>8568</v>
      </c>
      <c r="D6114" t="s">
        <v>8568</v>
      </c>
      <c r="E6114" t="s">
        <v>8569</v>
      </c>
    </row>
    <row r="6115" spans="1:5" x14ac:dyDescent="0.25">
      <c r="A6115">
        <v>58000638</v>
      </c>
      <c r="B6115" t="s">
        <v>8571</v>
      </c>
      <c r="C6115" t="s">
        <v>8570</v>
      </c>
      <c r="D6115" t="s">
        <v>8570</v>
      </c>
      <c r="E6115" t="s">
        <v>8571</v>
      </c>
    </row>
    <row r="6116" spans="1:5" x14ac:dyDescent="0.25">
      <c r="A6116">
        <v>58000639</v>
      </c>
      <c r="B6116" t="s">
        <v>8573</v>
      </c>
      <c r="C6116" t="s">
        <v>8572</v>
      </c>
      <c r="D6116" t="s">
        <v>8572</v>
      </c>
      <c r="E6116" t="s">
        <v>8573</v>
      </c>
    </row>
    <row r="6117" spans="1:5" x14ac:dyDescent="0.25">
      <c r="A6117">
        <v>58000640</v>
      </c>
      <c r="B6117" t="s">
        <v>8575</v>
      </c>
      <c r="C6117" t="s">
        <v>8574</v>
      </c>
      <c r="D6117" t="s">
        <v>8574</v>
      </c>
      <c r="E6117" t="s">
        <v>8575</v>
      </c>
    </row>
    <row r="6118" spans="1:5" x14ac:dyDescent="0.25">
      <c r="A6118">
        <v>58000641</v>
      </c>
      <c r="B6118" t="s">
        <v>8577</v>
      </c>
      <c r="C6118" t="s">
        <v>8576</v>
      </c>
      <c r="D6118" t="s">
        <v>8576</v>
      </c>
      <c r="E6118" t="s">
        <v>8577</v>
      </c>
    </row>
    <row r="6119" spans="1:5" x14ac:dyDescent="0.25">
      <c r="A6119">
        <v>58000642</v>
      </c>
      <c r="B6119" t="s">
        <v>8579</v>
      </c>
      <c r="C6119" t="s">
        <v>8578</v>
      </c>
      <c r="D6119" t="s">
        <v>8578</v>
      </c>
      <c r="E6119" t="s">
        <v>8579</v>
      </c>
    </row>
    <row r="6120" spans="1:5" x14ac:dyDescent="0.25">
      <c r="A6120">
        <v>58000643</v>
      </c>
      <c r="B6120" t="s">
        <v>8581</v>
      </c>
      <c r="C6120" t="s">
        <v>8580</v>
      </c>
      <c r="D6120" t="s">
        <v>8580</v>
      </c>
      <c r="E6120" t="s">
        <v>8581</v>
      </c>
    </row>
    <row r="6121" spans="1:5" x14ac:dyDescent="0.25">
      <c r="A6121">
        <v>58000644</v>
      </c>
      <c r="B6121" t="s">
        <v>8583</v>
      </c>
      <c r="C6121" t="s">
        <v>8582</v>
      </c>
      <c r="D6121" t="s">
        <v>8582</v>
      </c>
      <c r="E6121" t="s">
        <v>8583</v>
      </c>
    </row>
    <row r="6122" spans="1:5" x14ac:dyDescent="0.25">
      <c r="A6122">
        <v>58000645</v>
      </c>
      <c r="B6122" t="s">
        <v>8585</v>
      </c>
      <c r="C6122" t="s">
        <v>8584</v>
      </c>
      <c r="D6122" t="s">
        <v>8584</v>
      </c>
      <c r="E6122" t="s">
        <v>8585</v>
      </c>
    </row>
    <row r="6123" spans="1:5" x14ac:dyDescent="0.25">
      <c r="A6123">
        <v>58000646</v>
      </c>
      <c r="B6123" t="s">
        <v>8587</v>
      </c>
      <c r="C6123" t="s">
        <v>8586</v>
      </c>
      <c r="D6123" t="s">
        <v>8586</v>
      </c>
      <c r="E6123" t="s">
        <v>8587</v>
      </c>
    </row>
    <row r="6124" spans="1:5" x14ac:dyDescent="0.25">
      <c r="A6124">
        <v>58000647</v>
      </c>
      <c r="B6124" t="s">
        <v>8589</v>
      </c>
      <c r="C6124" t="s">
        <v>8588</v>
      </c>
      <c r="D6124" t="s">
        <v>8588</v>
      </c>
      <c r="E6124" t="s">
        <v>8589</v>
      </c>
    </row>
    <row r="6125" spans="1:5" x14ac:dyDescent="0.25">
      <c r="A6125">
        <v>58000648</v>
      </c>
      <c r="B6125" t="s">
        <v>8591</v>
      </c>
      <c r="C6125" t="s">
        <v>8590</v>
      </c>
      <c r="D6125" t="s">
        <v>8590</v>
      </c>
      <c r="E6125" t="s">
        <v>8591</v>
      </c>
    </row>
    <row r="6126" spans="1:5" x14ac:dyDescent="0.25">
      <c r="A6126">
        <v>58000649</v>
      </c>
      <c r="B6126" t="s">
        <v>8593</v>
      </c>
      <c r="C6126" t="s">
        <v>8592</v>
      </c>
      <c r="D6126" t="s">
        <v>8592</v>
      </c>
      <c r="E6126" t="s">
        <v>8593</v>
      </c>
    </row>
    <row r="6127" spans="1:5" x14ac:dyDescent="0.25">
      <c r="A6127">
        <v>58000650</v>
      </c>
      <c r="B6127" t="s">
        <v>8595</v>
      </c>
      <c r="C6127" t="s">
        <v>8594</v>
      </c>
      <c r="D6127" t="s">
        <v>8594</v>
      </c>
      <c r="E6127" t="s">
        <v>8595</v>
      </c>
    </row>
    <row r="6128" spans="1:5" x14ac:dyDescent="0.25">
      <c r="A6128">
        <v>58000651</v>
      </c>
      <c r="B6128" t="s">
        <v>8597</v>
      </c>
      <c r="C6128" t="s">
        <v>8596</v>
      </c>
      <c r="D6128" t="s">
        <v>8596</v>
      </c>
      <c r="E6128" t="s">
        <v>8597</v>
      </c>
    </row>
    <row r="6129" spans="1:5" x14ac:dyDescent="0.25">
      <c r="A6129">
        <v>58000652</v>
      </c>
      <c r="B6129" t="s">
        <v>8599</v>
      </c>
      <c r="C6129" t="s">
        <v>8598</v>
      </c>
      <c r="D6129" t="s">
        <v>8598</v>
      </c>
      <c r="E6129" t="s">
        <v>8599</v>
      </c>
    </row>
    <row r="6130" spans="1:5" x14ac:dyDescent="0.25">
      <c r="A6130">
        <v>58000653</v>
      </c>
      <c r="B6130" t="s">
        <v>8601</v>
      </c>
      <c r="C6130" t="s">
        <v>8600</v>
      </c>
      <c r="D6130" t="s">
        <v>8600</v>
      </c>
      <c r="E6130" t="s">
        <v>8601</v>
      </c>
    </row>
    <row r="6131" spans="1:5" x14ac:dyDescent="0.25">
      <c r="A6131">
        <v>58000654</v>
      </c>
      <c r="B6131" t="s">
        <v>8603</v>
      </c>
      <c r="C6131" t="s">
        <v>8602</v>
      </c>
      <c r="D6131" t="s">
        <v>8602</v>
      </c>
      <c r="E6131" t="s">
        <v>8603</v>
      </c>
    </row>
    <row r="6132" spans="1:5" x14ac:dyDescent="0.25">
      <c r="A6132">
        <v>58000655</v>
      </c>
      <c r="B6132" t="s">
        <v>8605</v>
      </c>
      <c r="C6132" t="s">
        <v>8604</v>
      </c>
      <c r="D6132" t="s">
        <v>8604</v>
      </c>
      <c r="E6132" t="s">
        <v>8605</v>
      </c>
    </row>
    <row r="6133" spans="1:5" x14ac:dyDescent="0.25">
      <c r="A6133">
        <v>58000656</v>
      </c>
      <c r="B6133" t="s">
        <v>8607</v>
      </c>
      <c r="C6133" t="s">
        <v>8606</v>
      </c>
      <c r="D6133" t="s">
        <v>8606</v>
      </c>
      <c r="E6133" t="s">
        <v>8607</v>
      </c>
    </row>
    <row r="6134" spans="1:5" x14ac:dyDescent="0.25">
      <c r="A6134">
        <v>58000657</v>
      </c>
      <c r="B6134" t="s">
        <v>8609</v>
      </c>
      <c r="C6134" t="s">
        <v>8608</v>
      </c>
      <c r="D6134" t="s">
        <v>8608</v>
      </c>
      <c r="E6134" t="s">
        <v>8609</v>
      </c>
    </row>
    <row r="6135" spans="1:5" x14ac:dyDescent="0.25">
      <c r="A6135">
        <v>58000658</v>
      </c>
      <c r="B6135" t="s">
        <v>8611</v>
      </c>
      <c r="C6135" t="s">
        <v>8610</v>
      </c>
      <c r="D6135" t="s">
        <v>8610</v>
      </c>
      <c r="E6135" t="s">
        <v>8611</v>
      </c>
    </row>
    <row r="6136" spans="1:5" x14ac:dyDescent="0.25">
      <c r="A6136">
        <v>58000659</v>
      </c>
      <c r="B6136" t="s">
        <v>8613</v>
      </c>
      <c r="C6136" t="s">
        <v>8612</v>
      </c>
      <c r="D6136" t="s">
        <v>8612</v>
      </c>
      <c r="E6136" t="s">
        <v>8613</v>
      </c>
    </row>
    <row r="6137" spans="1:5" x14ac:dyDescent="0.25">
      <c r="A6137">
        <v>58000660</v>
      </c>
      <c r="B6137" t="s">
        <v>8615</v>
      </c>
      <c r="C6137" t="s">
        <v>8614</v>
      </c>
      <c r="D6137" t="s">
        <v>8614</v>
      </c>
      <c r="E6137" t="s">
        <v>8615</v>
      </c>
    </row>
    <row r="6138" spans="1:5" x14ac:dyDescent="0.25">
      <c r="A6138">
        <v>58000661</v>
      </c>
      <c r="B6138" t="s">
        <v>8617</v>
      </c>
      <c r="C6138" t="s">
        <v>8616</v>
      </c>
      <c r="D6138" t="s">
        <v>8616</v>
      </c>
      <c r="E6138" t="s">
        <v>8617</v>
      </c>
    </row>
    <row r="6139" spans="1:5" x14ac:dyDescent="0.25">
      <c r="A6139">
        <v>58000662</v>
      </c>
      <c r="B6139" t="s">
        <v>8619</v>
      </c>
      <c r="C6139" t="s">
        <v>8618</v>
      </c>
      <c r="D6139" t="s">
        <v>8618</v>
      </c>
      <c r="E6139" t="s">
        <v>8619</v>
      </c>
    </row>
    <row r="6140" spans="1:5" x14ac:dyDescent="0.25">
      <c r="A6140">
        <v>58000663</v>
      </c>
      <c r="B6140" t="s">
        <v>8621</v>
      </c>
      <c r="C6140" t="s">
        <v>8620</v>
      </c>
      <c r="D6140" t="s">
        <v>8620</v>
      </c>
      <c r="E6140" t="s">
        <v>8621</v>
      </c>
    </row>
    <row r="6141" spans="1:5" x14ac:dyDescent="0.25">
      <c r="A6141">
        <v>58000664</v>
      </c>
      <c r="B6141" t="s">
        <v>8623</v>
      </c>
      <c r="C6141" t="s">
        <v>8622</v>
      </c>
      <c r="D6141" t="s">
        <v>8622</v>
      </c>
      <c r="E6141" t="s">
        <v>8623</v>
      </c>
    </row>
    <row r="6142" spans="1:5" x14ac:dyDescent="0.25">
      <c r="A6142">
        <v>58000665</v>
      </c>
      <c r="B6142" t="s">
        <v>8625</v>
      </c>
      <c r="C6142" t="s">
        <v>8624</v>
      </c>
      <c r="D6142" t="s">
        <v>8624</v>
      </c>
      <c r="E6142" t="s">
        <v>8625</v>
      </c>
    </row>
    <row r="6143" spans="1:5" x14ac:dyDescent="0.25">
      <c r="A6143">
        <v>58000666</v>
      </c>
      <c r="B6143" t="s">
        <v>8627</v>
      </c>
      <c r="C6143" t="s">
        <v>8626</v>
      </c>
      <c r="D6143" t="s">
        <v>8626</v>
      </c>
      <c r="E6143" t="s">
        <v>8627</v>
      </c>
    </row>
    <row r="6144" spans="1:5" x14ac:dyDescent="0.25">
      <c r="A6144">
        <v>58000667</v>
      </c>
      <c r="B6144" t="s">
        <v>8629</v>
      </c>
      <c r="C6144" t="s">
        <v>8628</v>
      </c>
      <c r="D6144" t="s">
        <v>8628</v>
      </c>
      <c r="E6144" t="s">
        <v>8629</v>
      </c>
    </row>
    <row r="6145" spans="1:5" x14ac:dyDescent="0.25">
      <c r="A6145">
        <v>58000668</v>
      </c>
      <c r="B6145" t="s">
        <v>8631</v>
      </c>
      <c r="C6145" t="s">
        <v>8630</v>
      </c>
      <c r="D6145" t="s">
        <v>8630</v>
      </c>
      <c r="E6145" t="s">
        <v>8631</v>
      </c>
    </row>
    <row r="6146" spans="1:5" x14ac:dyDescent="0.25">
      <c r="A6146">
        <v>58000669</v>
      </c>
      <c r="B6146" t="s">
        <v>8633</v>
      </c>
      <c r="C6146" t="s">
        <v>8632</v>
      </c>
      <c r="D6146" t="s">
        <v>8632</v>
      </c>
      <c r="E6146" t="s">
        <v>8633</v>
      </c>
    </row>
    <row r="6147" spans="1:5" x14ac:dyDescent="0.25">
      <c r="A6147">
        <v>58000670</v>
      </c>
      <c r="B6147" t="s">
        <v>8635</v>
      </c>
      <c r="C6147" t="s">
        <v>8634</v>
      </c>
      <c r="D6147" t="s">
        <v>8634</v>
      </c>
      <c r="E6147" t="s">
        <v>8635</v>
      </c>
    </row>
    <row r="6148" spans="1:5" x14ac:dyDescent="0.25">
      <c r="A6148">
        <v>58000671</v>
      </c>
      <c r="B6148" t="s">
        <v>8637</v>
      </c>
      <c r="C6148" t="s">
        <v>8636</v>
      </c>
      <c r="D6148" t="s">
        <v>8636</v>
      </c>
      <c r="E6148" t="s">
        <v>8637</v>
      </c>
    </row>
    <row r="6149" spans="1:5" x14ac:dyDescent="0.25">
      <c r="A6149">
        <v>58000672</v>
      </c>
      <c r="B6149" t="s">
        <v>8639</v>
      </c>
      <c r="C6149" t="s">
        <v>8638</v>
      </c>
      <c r="D6149" t="s">
        <v>8638</v>
      </c>
      <c r="E6149" t="s">
        <v>8639</v>
      </c>
    </row>
    <row r="6150" spans="1:5" x14ac:dyDescent="0.25">
      <c r="A6150">
        <v>58000673</v>
      </c>
      <c r="B6150" t="s">
        <v>8641</v>
      </c>
      <c r="C6150" t="s">
        <v>8640</v>
      </c>
      <c r="D6150" t="s">
        <v>8640</v>
      </c>
      <c r="E6150" t="s">
        <v>8641</v>
      </c>
    </row>
    <row r="6151" spans="1:5" x14ac:dyDescent="0.25">
      <c r="A6151">
        <v>58000674</v>
      </c>
      <c r="B6151" t="s">
        <v>8643</v>
      </c>
      <c r="C6151" t="s">
        <v>8642</v>
      </c>
      <c r="D6151" t="s">
        <v>8642</v>
      </c>
      <c r="E6151" t="s">
        <v>8643</v>
      </c>
    </row>
    <row r="6152" spans="1:5" x14ac:dyDescent="0.25">
      <c r="A6152">
        <v>58000675</v>
      </c>
      <c r="B6152" t="s">
        <v>8645</v>
      </c>
      <c r="C6152" t="s">
        <v>8644</v>
      </c>
      <c r="D6152" t="s">
        <v>8644</v>
      </c>
      <c r="E6152" t="s">
        <v>8645</v>
      </c>
    </row>
    <row r="6153" spans="1:5" x14ac:dyDescent="0.25">
      <c r="A6153">
        <v>58000676</v>
      </c>
      <c r="B6153" t="s">
        <v>8647</v>
      </c>
      <c r="C6153" t="s">
        <v>8646</v>
      </c>
      <c r="D6153" t="s">
        <v>8646</v>
      </c>
      <c r="E6153" t="s">
        <v>8647</v>
      </c>
    </row>
    <row r="6154" spans="1:5" x14ac:dyDescent="0.25">
      <c r="A6154">
        <v>58000677</v>
      </c>
      <c r="B6154" t="s">
        <v>8649</v>
      </c>
      <c r="C6154" t="s">
        <v>8648</v>
      </c>
      <c r="D6154" t="s">
        <v>8648</v>
      </c>
      <c r="E6154" t="s">
        <v>8649</v>
      </c>
    </row>
    <row r="6155" spans="1:5" x14ac:dyDescent="0.25">
      <c r="A6155">
        <v>58000678</v>
      </c>
      <c r="B6155" t="s">
        <v>8651</v>
      </c>
      <c r="C6155" t="s">
        <v>8650</v>
      </c>
      <c r="D6155" t="s">
        <v>8650</v>
      </c>
      <c r="E6155" t="s">
        <v>8651</v>
      </c>
    </row>
    <row r="6156" spans="1:5" x14ac:dyDescent="0.25">
      <c r="A6156">
        <v>58000679</v>
      </c>
      <c r="B6156" t="s">
        <v>8653</v>
      </c>
      <c r="C6156" t="s">
        <v>8652</v>
      </c>
      <c r="D6156" t="s">
        <v>8652</v>
      </c>
      <c r="E6156" t="s">
        <v>8653</v>
      </c>
    </row>
    <row r="6157" spans="1:5" x14ac:dyDescent="0.25">
      <c r="A6157">
        <v>58000680</v>
      </c>
      <c r="B6157" t="s">
        <v>8655</v>
      </c>
      <c r="C6157" t="s">
        <v>8654</v>
      </c>
      <c r="D6157" t="s">
        <v>8654</v>
      </c>
      <c r="E6157" t="s">
        <v>8655</v>
      </c>
    </row>
    <row r="6158" spans="1:5" x14ac:dyDescent="0.25">
      <c r="A6158">
        <v>58000681</v>
      </c>
      <c r="B6158" t="s">
        <v>8657</v>
      </c>
      <c r="C6158" t="s">
        <v>8656</v>
      </c>
      <c r="D6158" t="s">
        <v>8656</v>
      </c>
      <c r="E6158" t="s">
        <v>8657</v>
      </c>
    </row>
    <row r="6159" spans="1:5" x14ac:dyDescent="0.25">
      <c r="A6159">
        <v>58000682</v>
      </c>
      <c r="B6159" t="s">
        <v>8659</v>
      </c>
      <c r="C6159" t="s">
        <v>8658</v>
      </c>
      <c r="D6159" t="s">
        <v>8658</v>
      </c>
      <c r="E6159" t="s">
        <v>8659</v>
      </c>
    </row>
    <row r="6160" spans="1:5" x14ac:dyDescent="0.25">
      <c r="A6160">
        <v>58000683</v>
      </c>
      <c r="B6160" t="s">
        <v>8661</v>
      </c>
      <c r="C6160" t="s">
        <v>8660</v>
      </c>
      <c r="D6160" t="s">
        <v>8660</v>
      </c>
      <c r="E6160" t="s">
        <v>8661</v>
      </c>
    </row>
    <row r="6161" spans="1:5" x14ac:dyDescent="0.25">
      <c r="A6161">
        <v>58000684</v>
      </c>
      <c r="B6161" t="s">
        <v>8663</v>
      </c>
      <c r="C6161" t="s">
        <v>8662</v>
      </c>
      <c r="D6161" t="s">
        <v>8662</v>
      </c>
      <c r="E6161" t="s">
        <v>8663</v>
      </c>
    </row>
    <row r="6162" spans="1:5" x14ac:dyDescent="0.25">
      <c r="A6162">
        <v>58000685</v>
      </c>
      <c r="B6162" t="s">
        <v>8665</v>
      </c>
      <c r="C6162" t="s">
        <v>8664</v>
      </c>
      <c r="D6162" t="s">
        <v>8664</v>
      </c>
      <c r="E6162" t="s">
        <v>8665</v>
      </c>
    </row>
    <row r="6163" spans="1:5" x14ac:dyDescent="0.25">
      <c r="A6163">
        <v>58000686</v>
      </c>
      <c r="B6163" t="s">
        <v>8667</v>
      </c>
      <c r="C6163" t="s">
        <v>8666</v>
      </c>
      <c r="D6163" t="s">
        <v>8666</v>
      </c>
      <c r="E6163" t="s">
        <v>8667</v>
      </c>
    </row>
    <row r="6164" spans="1:5" x14ac:dyDescent="0.25">
      <c r="A6164">
        <v>58000687</v>
      </c>
      <c r="B6164" t="s">
        <v>8669</v>
      </c>
      <c r="C6164" t="s">
        <v>8668</v>
      </c>
      <c r="D6164" t="s">
        <v>8668</v>
      </c>
      <c r="E6164" t="s">
        <v>8669</v>
      </c>
    </row>
    <row r="6165" spans="1:5" x14ac:dyDescent="0.25">
      <c r="A6165">
        <v>58000688</v>
      </c>
      <c r="B6165" t="s">
        <v>8671</v>
      </c>
      <c r="C6165" t="s">
        <v>8670</v>
      </c>
      <c r="D6165" t="s">
        <v>8670</v>
      </c>
      <c r="E6165" t="s">
        <v>8671</v>
      </c>
    </row>
    <row r="6166" spans="1:5" x14ac:dyDescent="0.25">
      <c r="A6166">
        <v>58000689</v>
      </c>
      <c r="B6166" t="s">
        <v>8673</v>
      </c>
      <c r="C6166" t="s">
        <v>8672</v>
      </c>
      <c r="D6166" t="s">
        <v>8672</v>
      </c>
      <c r="E6166" t="s">
        <v>8673</v>
      </c>
    </row>
    <row r="6167" spans="1:5" x14ac:dyDescent="0.25">
      <c r="A6167">
        <v>58000690</v>
      </c>
      <c r="B6167" t="s">
        <v>8675</v>
      </c>
      <c r="C6167" t="s">
        <v>8674</v>
      </c>
      <c r="D6167" t="s">
        <v>8674</v>
      </c>
      <c r="E6167" t="s">
        <v>8675</v>
      </c>
    </row>
    <row r="6168" spans="1:5" x14ac:dyDescent="0.25">
      <c r="A6168">
        <v>58000691</v>
      </c>
      <c r="B6168" t="s">
        <v>8677</v>
      </c>
      <c r="C6168" t="s">
        <v>8676</v>
      </c>
      <c r="D6168" t="s">
        <v>8676</v>
      </c>
      <c r="E6168" t="s">
        <v>8677</v>
      </c>
    </row>
    <row r="6169" spans="1:5" x14ac:dyDescent="0.25">
      <c r="A6169">
        <v>58000692</v>
      </c>
      <c r="B6169" t="s">
        <v>8679</v>
      </c>
      <c r="C6169" t="s">
        <v>8678</v>
      </c>
      <c r="D6169" t="s">
        <v>8678</v>
      </c>
      <c r="E6169" t="s">
        <v>8679</v>
      </c>
    </row>
    <row r="6170" spans="1:5" x14ac:dyDescent="0.25">
      <c r="A6170">
        <v>58000693</v>
      </c>
      <c r="B6170" t="s">
        <v>8681</v>
      </c>
      <c r="C6170" t="s">
        <v>8680</v>
      </c>
      <c r="D6170" t="s">
        <v>8680</v>
      </c>
      <c r="E6170" t="s">
        <v>8681</v>
      </c>
    </row>
    <row r="6171" spans="1:5" x14ac:dyDescent="0.25">
      <c r="A6171">
        <v>58000694</v>
      </c>
      <c r="B6171" t="s">
        <v>8683</v>
      </c>
      <c r="C6171" t="s">
        <v>8682</v>
      </c>
      <c r="D6171" t="s">
        <v>8682</v>
      </c>
      <c r="E6171" t="s">
        <v>8683</v>
      </c>
    </row>
    <row r="6172" spans="1:5" x14ac:dyDescent="0.25">
      <c r="A6172">
        <v>58000695</v>
      </c>
      <c r="B6172" t="s">
        <v>8685</v>
      </c>
      <c r="C6172" t="s">
        <v>8684</v>
      </c>
      <c r="D6172" t="s">
        <v>8684</v>
      </c>
      <c r="E6172" t="s">
        <v>8685</v>
      </c>
    </row>
    <row r="6173" spans="1:5" x14ac:dyDescent="0.25">
      <c r="A6173">
        <v>58000696</v>
      </c>
      <c r="B6173" t="s">
        <v>8687</v>
      </c>
      <c r="C6173" t="s">
        <v>8686</v>
      </c>
      <c r="D6173" t="s">
        <v>8686</v>
      </c>
      <c r="E6173" t="s">
        <v>8687</v>
      </c>
    </row>
    <row r="6174" spans="1:5" x14ac:dyDescent="0.25">
      <c r="A6174">
        <v>58000697</v>
      </c>
      <c r="B6174" t="s">
        <v>8689</v>
      </c>
      <c r="C6174" t="s">
        <v>8688</v>
      </c>
      <c r="D6174" t="s">
        <v>8688</v>
      </c>
      <c r="E6174" t="s">
        <v>8689</v>
      </c>
    </row>
    <row r="6175" spans="1:5" x14ac:dyDescent="0.25">
      <c r="A6175">
        <v>58000698</v>
      </c>
      <c r="B6175" t="s">
        <v>8691</v>
      </c>
      <c r="C6175" t="s">
        <v>8690</v>
      </c>
      <c r="D6175" t="s">
        <v>8690</v>
      </c>
      <c r="E6175" t="s">
        <v>8691</v>
      </c>
    </row>
    <row r="6176" spans="1:5" x14ac:dyDescent="0.25">
      <c r="A6176">
        <v>58000699</v>
      </c>
      <c r="B6176" t="s">
        <v>8693</v>
      </c>
      <c r="C6176" t="s">
        <v>8692</v>
      </c>
      <c r="D6176" t="s">
        <v>8692</v>
      </c>
      <c r="E6176" t="s">
        <v>8693</v>
      </c>
    </row>
    <row r="6177" spans="1:5" x14ac:dyDescent="0.25">
      <c r="A6177">
        <v>58000700</v>
      </c>
      <c r="B6177" t="s">
        <v>8695</v>
      </c>
      <c r="C6177" t="s">
        <v>8694</v>
      </c>
      <c r="D6177" t="s">
        <v>8694</v>
      </c>
      <c r="E6177" t="s">
        <v>8695</v>
      </c>
    </row>
    <row r="6178" spans="1:5" x14ac:dyDescent="0.25">
      <c r="A6178">
        <v>58000701</v>
      </c>
      <c r="B6178" t="s">
        <v>8697</v>
      </c>
      <c r="C6178" t="s">
        <v>8696</v>
      </c>
      <c r="D6178" t="s">
        <v>8696</v>
      </c>
      <c r="E6178" t="s">
        <v>8697</v>
      </c>
    </row>
    <row r="6179" spans="1:5" x14ac:dyDescent="0.25">
      <c r="A6179">
        <v>58000702</v>
      </c>
      <c r="B6179" t="s">
        <v>8699</v>
      </c>
      <c r="C6179" t="s">
        <v>8698</v>
      </c>
      <c r="D6179" t="s">
        <v>8698</v>
      </c>
      <c r="E6179" t="s">
        <v>8699</v>
      </c>
    </row>
    <row r="6180" spans="1:5" x14ac:dyDescent="0.25">
      <c r="A6180">
        <v>58000703</v>
      </c>
      <c r="B6180" t="s">
        <v>8701</v>
      </c>
      <c r="C6180" t="s">
        <v>8700</v>
      </c>
      <c r="D6180" t="s">
        <v>8700</v>
      </c>
      <c r="E6180" t="s">
        <v>8701</v>
      </c>
    </row>
    <row r="6181" spans="1:5" x14ac:dyDescent="0.25">
      <c r="A6181">
        <v>58000704</v>
      </c>
      <c r="B6181" t="s">
        <v>8703</v>
      </c>
      <c r="C6181" t="s">
        <v>8702</v>
      </c>
      <c r="D6181" t="s">
        <v>8702</v>
      </c>
      <c r="E6181" t="s">
        <v>8703</v>
      </c>
    </row>
    <row r="6182" spans="1:5" x14ac:dyDescent="0.25">
      <c r="A6182">
        <v>58000705</v>
      </c>
      <c r="B6182" t="s">
        <v>8705</v>
      </c>
      <c r="C6182" t="s">
        <v>8704</v>
      </c>
      <c r="D6182" t="s">
        <v>8704</v>
      </c>
      <c r="E6182" t="s">
        <v>8705</v>
      </c>
    </row>
    <row r="6183" spans="1:5" x14ac:dyDescent="0.25">
      <c r="A6183">
        <v>58000706</v>
      </c>
      <c r="B6183" t="s">
        <v>8707</v>
      </c>
      <c r="C6183" t="s">
        <v>8706</v>
      </c>
      <c r="D6183" t="s">
        <v>8706</v>
      </c>
      <c r="E6183" t="s">
        <v>8707</v>
      </c>
    </row>
    <row r="6184" spans="1:5" x14ac:dyDescent="0.25">
      <c r="A6184">
        <v>58000707</v>
      </c>
      <c r="B6184" t="s">
        <v>8709</v>
      </c>
      <c r="C6184" t="s">
        <v>8708</v>
      </c>
      <c r="D6184" t="s">
        <v>8708</v>
      </c>
      <c r="E6184" t="s">
        <v>8709</v>
      </c>
    </row>
    <row r="6185" spans="1:5" x14ac:dyDescent="0.25">
      <c r="A6185">
        <v>58000708</v>
      </c>
      <c r="B6185" t="s">
        <v>8711</v>
      </c>
      <c r="C6185" t="s">
        <v>8710</v>
      </c>
      <c r="D6185" t="s">
        <v>8710</v>
      </c>
      <c r="E6185" t="s">
        <v>8711</v>
      </c>
    </row>
    <row r="6186" spans="1:5" x14ac:dyDescent="0.25">
      <c r="A6186">
        <v>58000709</v>
      </c>
      <c r="B6186" t="s">
        <v>8713</v>
      </c>
      <c r="C6186" t="s">
        <v>8712</v>
      </c>
      <c r="D6186" t="s">
        <v>8712</v>
      </c>
      <c r="E6186" t="s">
        <v>8713</v>
      </c>
    </row>
    <row r="6187" spans="1:5" x14ac:dyDescent="0.25">
      <c r="A6187">
        <v>58000710</v>
      </c>
      <c r="B6187" t="s">
        <v>8715</v>
      </c>
      <c r="C6187" t="s">
        <v>8714</v>
      </c>
      <c r="D6187" t="s">
        <v>8714</v>
      </c>
      <c r="E6187" t="s">
        <v>8715</v>
      </c>
    </row>
    <row r="6188" spans="1:5" x14ac:dyDescent="0.25">
      <c r="A6188">
        <v>58000711</v>
      </c>
      <c r="B6188" t="s">
        <v>8717</v>
      </c>
      <c r="C6188" t="s">
        <v>8716</v>
      </c>
      <c r="D6188" t="s">
        <v>8716</v>
      </c>
      <c r="E6188" t="s">
        <v>8717</v>
      </c>
    </row>
    <row r="6189" spans="1:5" x14ac:dyDescent="0.25">
      <c r="A6189">
        <v>58000712</v>
      </c>
      <c r="B6189" t="s">
        <v>8719</v>
      </c>
      <c r="C6189" t="s">
        <v>8718</v>
      </c>
      <c r="D6189" t="s">
        <v>8718</v>
      </c>
      <c r="E6189" t="s">
        <v>8719</v>
      </c>
    </row>
    <row r="6190" spans="1:5" x14ac:dyDescent="0.25">
      <c r="A6190">
        <v>58000713</v>
      </c>
      <c r="B6190" t="s">
        <v>8721</v>
      </c>
      <c r="C6190" t="s">
        <v>8720</v>
      </c>
      <c r="D6190" t="s">
        <v>8720</v>
      </c>
      <c r="E6190" t="s">
        <v>8721</v>
      </c>
    </row>
    <row r="6191" spans="1:5" x14ac:dyDescent="0.25">
      <c r="A6191">
        <v>58000714</v>
      </c>
      <c r="B6191" t="s">
        <v>8723</v>
      </c>
      <c r="C6191" t="s">
        <v>8722</v>
      </c>
      <c r="D6191" t="s">
        <v>8722</v>
      </c>
      <c r="E6191" t="s">
        <v>8723</v>
      </c>
    </row>
    <row r="6192" spans="1:5" x14ac:dyDescent="0.25">
      <c r="A6192">
        <v>58000715</v>
      </c>
      <c r="B6192" t="s">
        <v>8725</v>
      </c>
      <c r="C6192" t="s">
        <v>8724</v>
      </c>
      <c r="D6192" t="s">
        <v>8724</v>
      </c>
      <c r="E6192" t="s">
        <v>8725</v>
      </c>
    </row>
    <row r="6193" spans="1:5" x14ac:dyDescent="0.25">
      <c r="A6193">
        <v>58000716</v>
      </c>
      <c r="B6193" t="s">
        <v>8727</v>
      </c>
      <c r="C6193" t="s">
        <v>8726</v>
      </c>
      <c r="D6193" t="s">
        <v>8726</v>
      </c>
      <c r="E6193" t="s">
        <v>8727</v>
      </c>
    </row>
    <row r="6194" spans="1:5" x14ac:dyDescent="0.25">
      <c r="A6194">
        <v>58000717</v>
      </c>
      <c r="B6194" t="s">
        <v>8729</v>
      </c>
      <c r="C6194" t="s">
        <v>8728</v>
      </c>
      <c r="D6194" t="s">
        <v>8728</v>
      </c>
      <c r="E6194" t="s">
        <v>8729</v>
      </c>
    </row>
    <row r="6195" spans="1:5" x14ac:dyDescent="0.25">
      <c r="A6195">
        <v>58000718</v>
      </c>
      <c r="B6195" t="s">
        <v>8731</v>
      </c>
      <c r="C6195" t="s">
        <v>8730</v>
      </c>
      <c r="D6195" t="s">
        <v>8730</v>
      </c>
      <c r="E6195" t="s">
        <v>8731</v>
      </c>
    </row>
    <row r="6196" spans="1:5" x14ac:dyDescent="0.25">
      <c r="A6196">
        <v>58000719</v>
      </c>
      <c r="B6196" t="s">
        <v>8733</v>
      </c>
      <c r="C6196" t="s">
        <v>8732</v>
      </c>
      <c r="D6196" t="s">
        <v>8732</v>
      </c>
      <c r="E6196" t="s">
        <v>8733</v>
      </c>
    </row>
    <row r="6197" spans="1:5" x14ac:dyDescent="0.25">
      <c r="A6197">
        <v>58000720</v>
      </c>
      <c r="B6197" t="s">
        <v>8735</v>
      </c>
      <c r="C6197" t="s">
        <v>8734</v>
      </c>
      <c r="D6197" t="s">
        <v>8734</v>
      </c>
      <c r="E6197" t="s">
        <v>8735</v>
      </c>
    </row>
    <row r="6198" spans="1:5" x14ac:dyDescent="0.25">
      <c r="A6198">
        <v>58000721</v>
      </c>
      <c r="B6198" t="s">
        <v>8737</v>
      </c>
      <c r="C6198" t="s">
        <v>8736</v>
      </c>
      <c r="D6198" t="s">
        <v>8736</v>
      </c>
      <c r="E6198" t="s">
        <v>8737</v>
      </c>
    </row>
    <row r="6199" spans="1:5" x14ac:dyDescent="0.25">
      <c r="A6199">
        <v>58000722</v>
      </c>
      <c r="B6199" t="s">
        <v>8739</v>
      </c>
      <c r="C6199" t="s">
        <v>8738</v>
      </c>
      <c r="D6199" t="s">
        <v>8738</v>
      </c>
      <c r="E6199" t="s">
        <v>8739</v>
      </c>
    </row>
    <row r="6200" spans="1:5" x14ac:dyDescent="0.25">
      <c r="A6200">
        <v>58000723</v>
      </c>
      <c r="B6200" t="s">
        <v>8741</v>
      </c>
      <c r="C6200" t="s">
        <v>8740</v>
      </c>
      <c r="D6200" t="s">
        <v>8740</v>
      </c>
      <c r="E6200" t="s">
        <v>8741</v>
      </c>
    </row>
    <row r="6201" spans="1:5" x14ac:dyDescent="0.25">
      <c r="A6201">
        <v>58000724</v>
      </c>
      <c r="B6201" t="s">
        <v>8743</v>
      </c>
      <c r="C6201" t="s">
        <v>8742</v>
      </c>
      <c r="D6201" t="s">
        <v>8742</v>
      </c>
      <c r="E6201" t="s">
        <v>8743</v>
      </c>
    </row>
    <row r="6202" spans="1:5" x14ac:dyDescent="0.25">
      <c r="A6202">
        <v>58000725</v>
      </c>
      <c r="B6202" t="s">
        <v>8745</v>
      </c>
      <c r="C6202" t="s">
        <v>8744</v>
      </c>
      <c r="D6202" t="s">
        <v>8744</v>
      </c>
      <c r="E6202" t="s">
        <v>8745</v>
      </c>
    </row>
    <row r="6203" spans="1:5" x14ac:dyDescent="0.25">
      <c r="A6203">
        <v>58000726</v>
      </c>
      <c r="B6203" t="s">
        <v>8747</v>
      </c>
      <c r="C6203" t="s">
        <v>8746</v>
      </c>
      <c r="D6203" t="s">
        <v>8746</v>
      </c>
      <c r="E6203" t="s">
        <v>8747</v>
      </c>
    </row>
    <row r="6204" spans="1:5" x14ac:dyDescent="0.25">
      <c r="A6204">
        <v>58000727</v>
      </c>
      <c r="B6204" t="s">
        <v>8749</v>
      </c>
      <c r="C6204" t="s">
        <v>8748</v>
      </c>
      <c r="D6204" t="s">
        <v>8748</v>
      </c>
      <c r="E6204" t="s">
        <v>8749</v>
      </c>
    </row>
    <row r="6205" spans="1:5" x14ac:dyDescent="0.25">
      <c r="A6205">
        <v>58000728</v>
      </c>
      <c r="B6205" t="s">
        <v>8751</v>
      </c>
      <c r="C6205" t="s">
        <v>8750</v>
      </c>
      <c r="D6205" t="s">
        <v>8750</v>
      </c>
      <c r="E6205" t="s">
        <v>8751</v>
      </c>
    </row>
    <row r="6206" spans="1:5" x14ac:dyDescent="0.25">
      <c r="A6206">
        <v>58000729</v>
      </c>
      <c r="B6206" t="s">
        <v>8753</v>
      </c>
      <c r="C6206" t="s">
        <v>8752</v>
      </c>
      <c r="D6206" t="s">
        <v>8752</v>
      </c>
      <c r="E6206" t="s">
        <v>8753</v>
      </c>
    </row>
    <row r="6207" spans="1:5" x14ac:dyDescent="0.25">
      <c r="A6207">
        <v>58000730</v>
      </c>
      <c r="B6207" t="s">
        <v>8755</v>
      </c>
      <c r="C6207" t="s">
        <v>8754</v>
      </c>
      <c r="D6207" t="s">
        <v>8754</v>
      </c>
      <c r="E6207" t="s">
        <v>8755</v>
      </c>
    </row>
    <row r="6208" spans="1:5" x14ac:dyDescent="0.25">
      <c r="A6208">
        <v>58000731</v>
      </c>
      <c r="B6208" t="s">
        <v>8757</v>
      </c>
      <c r="C6208" t="s">
        <v>8756</v>
      </c>
      <c r="D6208" t="s">
        <v>8756</v>
      </c>
      <c r="E6208" t="s">
        <v>8757</v>
      </c>
    </row>
    <row r="6209" spans="1:5" x14ac:dyDescent="0.25">
      <c r="A6209">
        <v>58000732</v>
      </c>
      <c r="B6209" t="s">
        <v>8759</v>
      </c>
      <c r="C6209" t="s">
        <v>8758</v>
      </c>
      <c r="D6209" t="s">
        <v>8758</v>
      </c>
      <c r="E6209" t="s">
        <v>8759</v>
      </c>
    </row>
    <row r="6210" spans="1:5" x14ac:dyDescent="0.25">
      <c r="A6210">
        <v>58000733</v>
      </c>
      <c r="B6210" t="s">
        <v>8761</v>
      </c>
      <c r="C6210" t="s">
        <v>8760</v>
      </c>
      <c r="D6210" t="s">
        <v>8760</v>
      </c>
      <c r="E6210" t="s">
        <v>8761</v>
      </c>
    </row>
    <row r="6211" spans="1:5" x14ac:dyDescent="0.25">
      <c r="A6211">
        <v>58000734</v>
      </c>
      <c r="B6211" t="s">
        <v>8763</v>
      </c>
      <c r="C6211" t="s">
        <v>8762</v>
      </c>
      <c r="D6211" t="s">
        <v>8762</v>
      </c>
      <c r="E6211" t="s">
        <v>8763</v>
      </c>
    </row>
    <row r="6212" spans="1:5" x14ac:dyDescent="0.25">
      <c r="A6212">
        <v>58000735</v>
      </c>
      <c r="B6212" t="s">
        <v>8765</v>
      </c>
      <c r="C6212" t="s">
        <v>8764</v>
      </c>
      <c r="D6212" t="s">
        <v>8764</v>
      </c>
      <c r="E6212" t="s">
        <v>8765</v>
      </c>
    </row>
    <row r="6213" spans="1:5" x14ac:dyDescent="0.25">
      <c r="A6213">
        <v>58000736</v>
      </c>
      <c r="B6213" t="s">
        <v>8767</v>
      </c>
      <c r="C6213" t="s">
        <v>8766</v>
      </c>
      <c r="D6213" t="s">
        <v>8766</v>
      </c>
      <c r="E6213" t="s">
        <v>8767</v>
      </c>
    </row>
    <row r="6214" spans="1:5" x14ac:dyDescent="0.25">
      <c r="A6214">
        <v>58000737</v>
      </c>
      <c r="B6214" t="s">
        <v>8769</v>
      </c>
      <c r="C6214" t="s">
        <v>8768</v>
      </c>
      <c r="D6214" t="s">
        <v>8768</v>
      </c>
      <c r="E6214" t="s">
        <v>8769</v>
      </c>
    </row>
    <row r="6215" spans="1:5" x14ac:dyDescent="0.25">
      <c r="A6215">
        <v>58000738</v>
      </c>
      <c r="B6215" t="s">
        <v>8771</v>
      </c>
      <c r="C6215" t="s">
        <v>8770</v>
      </c>
      <c r="D6215" t="s">
        <v>8770</v>
      </c>
      <c r="E6215" t="s">
        <v>8771</v>
      </c>
    </row>
    <row r="6216" spans="1:5" x14ac:dyDescent="0.25">
      <c r="A6216">
        <v>58000739</v>
      </c>
      <c r="B6216" t="s">
        <v>8773</v>
      </c>
      <c r="C6216" t="s">
        <v>8772</v>
      </c>
      <c r="D6216" t="s">
        <v>8772</v>
      </c>
      <c r="E6216" t="s">
        <v>8773</v>
      </c>
    </row>
    <row r="6217" spans="1:5" x14ac:dyDescent="0.25">
      <c r="A6217">
        <v>58000740</v>
      </c>
      <c r="B6217" t="s">
        <v>8775</v>
      </c>
      <c r="C6217" t="s">
        <v>8774</v>
      </c>
      <c r="D6217" t="s">
        <v>8774</v>
      </c>
      <c r="E6217" t="s">
        <v>8775</v>
      </c>
    </row>
    <row r="6218" spans="1:5" x14ac:dyDescent="0.25">
      <c r="A6218">
        <v>58000741</v>
      </c>
      <c r="B6218" t="s">
        <v>8777</v>
      </c>
      <c r="C6218" t="s">
        <v>8776</v>
      </c>
      <c r="D6218" t="s">
        <v>8776</v>
      </c>
      <c r="E6218" t="s">
        <v>8777</v>
      </c>
    </row>
    <row r="6219" spans="1:5" x14ac:dyDescent="0.25">
      <c r="A6219">
        <v>58000742</v>
      </c>
      <c r="B6219" t="s">
        <v>8779</v>
      </c>
      <c r="C6219" t="s">
        <v>8778</v>
      </c>
      <c r="D6219" t="s">
        <v>8778</v>
      </c>
      <c r="E6219" t="s">
        <v>8779</v>
      </c>
    </row>
    <row r="6220" spans="1:5" x14ac:dyDescent="0.25">
      <c r="A6220">
        <v>58000743</v>
      </c>
      <c r="B6220" t="s">
        <v>8781</v>
      </c>
      <c r="C6220" t="s">
        <v>8780</v>
      </c>
      <c r="D6220" t="s">
        <v>8780</v>
      </c>
      <c r="E6220" t="s">
        <v>8781</v>
      </c>
    </row>
    <row r="6221" spans="1:5" x14ac:dyDescent="0.25">
      <c r="A6221">
        <v>58000744</v>
      </c>
      <c r="B6221" t="s">
        <v>8783</v>
      </c>
      <c r="C6221" t="s">
        <v>8782</v>
      </c>
      <c r="D6221" t="s">
        <v>8782</v>
      </c>
      <c r="E6221" t="s">
        <v>8783</v>
      </c>
    </row>
    <row r="6222" spans="1:5" x14ac:dyDescent="0.25">
      <c r="A6222">
        <v>58000745</v>
      </c>
      <c r="B6222" t="s">
        <v>8785</v>
      </c>
      <c r="C6222" t="s">
        <v>8784</v>
      </c>
      <c r="D6222" t="s">
        <v>8784</v>
      </c>
      <c r="E6222" t="s">
        <v>8785</v>
      </c>
    </row>
    <row r="6223" spans="1:5" x14ac:dyDescent="0.25">
      <c r="A6223">
        <v>58000746</v>
      </c>
      <c r="B6223" t="s">
        <v>8787</v>
      </c>
      <c r="C6223" t="s">
        <v>8786</v>
      </c>
      <c r="D6223" t="s">
        <v>8786</v>
      </c>
      <c r="E6223" t="s">
        <v>8787</v>
      </c>
    </row>
    <row r="6224" spans="1:5" x14ac:dyDescent="0.25">
      <c r="A6224">
        <v>58000747</v>
      </c>
      <c r="B6224" t="s">
        <v>8789</v>
      </c>
      <c r="C6224" t="s">
        <v>8788</v>
      </c>
      <c r="D6224" t="s">
        <v>8788</v>
      </c>
      <c r="E6224" t="s">
        <v>8789</v>
      </c>
    </row>
    <row r="6225" spans="1:5" x14ac:dyDescent="0.25">
      <c r="A6225">
        <v>58000748</v>
      </c>
      <c r="B6225" t="s">
        <v>8791</v>
      </c>
      <c r="C6225" t="s">
        <v>8790</v>
      </c>
      <c r="D6225" t="s">
        <v>8790</v>
      </c>
      <c r="E6225" t="s">
        <v>8791</v>
      </c>
    </row>
    <row r="6226" spans="1:5" x14ac:dyDescent="0.25">
      <c r="A6226">
        <v>58000749</v>
      </c>
      <c r="B6226" t="s">
        <v>8793</v>
      </c>
      <c r="C6226" t="s">
        <v>8792</v>
      </c>
      <c r="D6226" t="s">
        <v>8792</v>
      </c>
      <c r="E6226" t="s">
        <v>8793</v>
      </c>
    </row>
    <row r="6227" spans="1:5" x14ac:dyDescent="0.25">
      <c r="A6227">
        <v>58000750</v>
      </c>
      <c r="B6227" t="s">
        <v>8795</v>
      </c>
      <c r="C6227" t="s">
        <v>8794</v>
      </c>
      <c r="D6227" t="s">
        <v>8794</v>
      </c>
      <c r="E6227" t="s">
        <v>8795</v>
      </c>
    </row>
    <row r="6228" spans="1:5" x14ac:dyDescent="0.25">
      <c r="A6228">
        <v>58000751</v>
      </c>
      <c r="B6228" t="s">
        <v>8797</v>
      </c>
      <c r="C6228" t="s">
        <v>8796</v>
      </c>
      <c r="D6228" t="s">
        <v>8796</v>
      </c>
      <c r="E6228" t="s">
        <v>8797</v>
      </c>
    </row>
    <row r="6229" spans="1:5" x14ac:dyDescent="0.25">
      <c r="A6229">
        <v>58000752</v>
      </c>
      <c r="B6229" t="s">
        <v>8799</v>
      </c>
      <c r="C6229" t="s">
        <v>8798</v>
      </c>
      <c r="D6229" t="s">
        <v>8798</v>
      </c>
      <c r="E6229" t="s">
        <v>8799</v>
      </c>
    </row>
    <row r="6230" spans="1:5" x14ac:dyDescent="0.25">
      <c r="A6230">
        <v>58000753</v>
      </c>
      <c r="B6230" t="s">
        <v>8801</v>
      </c>
      <c r="C6230" t="s">
        <v>8800</v>
      </c>
      <c r="D6230" t="s">
        <v>8800</v>
      </c>
      <c r="E6230" t="s">
        <v>8801</v>
      </c>
    </row>
    <row r="6231" spans="1:5" x14ac:dyDescent="0.25">
      <c r="A6231">
        <v>58000754</v>
      </c>
      <c r="B6231" t="s">
        <v>8803</v>
      </c>
      <c r="C6231" t="s">
        <v>8802</v>
      </c>
      <c r="D6231" t="s">
        <v>8802</v>
      </c>
      <c r="E6231" t="s">
        <v>8803</v>
      </c>
    </row>
    <row r="6232" spans="1:5" x14ac:dyDescent="0.25">
      <c r="A6232">
        <v>58000755</v>
      </c>
      <c r="B6232" t="s">
        <v>8805</v>
      </c>
      <c r="C6232" t="s">
        <v>8804</v>
      </c>
      <c r="D6232" t="s">
        <v>8804</v>
      </c>
      <c r="E6232" t="s">
        <v>8805</v>
      </c>
    </row>
    <row r="6233" spans="1:5" x14ac:dyDescent="0.25">
      <c r="A6233">
        <v>58000756</v>
      </c>
      <c r="B6233" t="s">
        <v>8807</v>
      </c>
      <c r="C6233" t="s">
        <v>8806</v>
      </c>
      <c r="D6233" t="s">
        <v>8806</v>
      </c>
      <c r="E6233" t="s">
        <v>8807</v>
      </c>
    </row>
    <row r="6234" spans="1:5" x14ac:dyDescent="0.25">
      <c r="A6234">
        <v>58000757</v>
      </c>
      <c r="B6234" t="s">
        <v>8809</v>
      </c>
      <c r="C6234" t="s">
        <v>8808</v>
      </c>
      <c r="D6234" t="s">
        <v>8808</v>
      </c>
      <c r="E6234" t="s">
        <v>8809</v>
      </c>
    </row>
    <row r="6235" spans="1:5" x14ac:dyDescent="0.25">
      <c r="A6235">
        <v>58000758</v>
      </c>
      <c r="B6235" t="s">
        <v>8811</v>
      </c>
      <c r="C6235" t="s">
        <v>8810</v>
      </c>
      <c r="D6235" t="s">
        <v>8810</v>
      </c>
      <c r="E6235" t="s">
        <v>8811</v>
      </c>
    </row>
    <row r="6236" spans="1:5" x14ac:dyDescent="0.25">
      <c r="A6236">
        <v>58000759</v>
      </c>
      <c r="B6236" t="s">
        <v>8813</v>
      </c>
      <c r="C6236" t="s">
        <v>8812</v>
      </c>
      <c r="D6236" t="s">
        <v>8812</v>
      </c>
      <c r="E6236" t="s">
        <v>8813</v>
      </c>
    </row>
    <row r="6237" spans="1:5" x14ac:dyDescent="0.25">
      <c r="A6237">
        <v>58000760</v>
      </c>
      <c r="B6237" t="s">
        <v>8815</v>
      </c>
      <c r="C6237" t="s">
        <v>8814</v>
      </c>
      <c r="D6237" t="s">
        <v>8814</v>
      </c>
      <c r="E6237" t="s">
        <v>8815</v>
      </c>
    </row>
    <row r="6238" spans="1:5" x14ac:dyDescent="0.25">
      <c r="A6238">
        <v>58000761</v>
      </c>
      <c r="B6238" t="s">
        <v>8817</v>
      </c>
      <c r="C6238" t="s">
        <v>8816</v>
      </c>
      <c r="D6238" t="s">
        <v>8816</v>
      </c>
      <c r="E6238" t="s">
        <v>8817</v>
      </c>
    </row>
    <row r="6239" spans="1:5" x14ac:dyDescent="0.25">
      <c r="A6239">
        <v>58000762</v>
      </c>
      <c r="B6239" t="s">
        <v>8819</v>
      </c>
      <c r="C6239" t="s">
        <v>8818</v>
      </c>
      <c r="D6239" t="s">
        <v>8818</v>
      </c>
      <c r="E6239" t="s">
        <v>8819</v>
      </c>
    </row>
    <row r="6240" spans="1:5" x14ac:dyDescent="0.25">
      <c r="A6240">
        <v>58000763</v>
      </c>
      <c r="B6240" t="s">
        <v>8821</v>
      </c>
      <c r="C6240" t="s">
        <v>8820</v>
      </c>
      <c r="D6240" t="s">
        <v>8820</v>
      </c>
      <c r="E6240" t="s">
        <v>8821</v>
      </c>
    </row>
    <row r="6241" spans="1:5" x14ac:dyDescent="0.25">
      <c r="A6241">
        <v>58000764</v>
      </c>
      <c r="B6241" t="s">
        <v>8823</v>
      </c>
      <c r="C6241" t="s">
        <v>8822</v>
      </c>
      <c r="D6241" t="s">
        <v>8822</v>
      </c>
      <c r="E6241" t="s">
        <v>8823</v>
      </c>
    </row>
    <row r="6242" spans="1:5" x14ac:dyDescent="0.25">
      <c r="A6242">
        <v>58000765</v>
      </c>
      <c r="B6242" t="s">
        <v>8825</v>
      </c>
      <c r="C6242" t="s">
        <v>8824</v>
      </c>
      <c r="D6242" t="s">
        <v>8824</v>
      </c>
      <c r="E6242" t="s">
        <v>8825</v>
      </c>
    </row>
    <row r="6243" spans="1:5" x14ac:dyDescent="0.25">
      <c r="A6243">
        <v>58000766</v>
      </c>
      <c r="B6243" t="s">
        <v>8827</v>
      </c>
      <c r="C6243" t="s">
        <v>8826</v>
      </c>
      <c r="D6243" t="s">
        <v>8826</v>
      </c>
      <c r="E6243" t="s">
        <v>8827</v>
      </c>
    </row>
    <row r="6244" spans="1:5" x14ac:dyDescent="0.25">
      <c r="A6244">
        <v>58000767</v>
      </c>
      <c r="B6244" t="s">
        <v>8829</v>
      </c>
      <c r="C6244" t="s">
        <v>8828</v>
      </c>
      <c r="D6244" t="s">
        <v>8828</v>
      </c>
      <c r="E6244" t="s">
        <v>8829</v>
      </c>
    </row>
    <row r="6245" spans="1:5" x14ac:dyDescent="0.25">
      <c r="A6245">
        <v>58000768</v>
      </c>
      <c r="B6245" t="s">
        <v>8831</v>
      </c>
      <c r="C6245" t="s">
        <v>8830</v>
      </c>
      <c r="D6245" t="s">
        <v>8830</v>
      </c>
      <c r="E6245" t="s">
        <v>8831</v>
      </c>
    </row>
    <row r="6246" spans="1:5" x14ac:dyDescent="0.25">
      <c r="A6246">
        <v>58000769</v>
      </c>
      <c r="B6246" t="s">
        <v>8833</v>
      </c>
      <c r="C6246" t="s">
        <v>8832</v>
      </c>
      <c r="D6246" t="s">
        <v>8832</v>
      </c>
      <c r="E6246" t="s">
        <v>8833</v>
      </c>
    </row>
    <row r="6247" spans="1:5" x14ac:dyDescent="0.25">
      <c r="A6247">
        <v>58000770</v>
      </c>
      <c r="B6247" t="s">
        <v>8835</v>
      </c>
      <c r="C6247" t="s">
        <v>8834</v>
      </c>
      <c r="D6247" t="s">
        <v>8834</v>
      </c>
      <c r="E6247" t="s">
        <v>8835</v>
      </c>
    </row>
    <row r="6248" spans="1:5" x14ac:dyDescent="0.25">
      <c r="A6248">
        <v>58000771</v>
      </c>
      <c r="B6248" t="s">
        <v>8837</v>
      </c>
      <c r="C6248" t="s">
        <v>8836</v>
      </c>
      <c r="D6248" t="s">
        <v>8836</v>
      </c>
      <c r="E6248" t="s">
        <v>8837</v>
      </c>
    </row>
    <row r="6249" spans="1:5" x14ac:dyDescent="0.25">
      <c r="A6249">
        <v>58000772</v>
      </c>
      <c r="B6249" t="s">
        <v>8839</v>
      </c>
      <c r="C6249" t="s">
        <v>8838</v>
      </c>
      <c r="D6249" t="s">
        <v>8838</v>
      </c>
      <c r="E6249" t="s">
        <v>8839</v>
      </c>
    </row>
    <row r="6250" spans="1:5" x14ac:dyDescent="0.25">
      <c r="A6250">
        <v>58000773</v>
      </c>
      <c r="B6250" t="s">
        <v>8841</v>
      </c>
      <c r="C6250" t="s">
        <v>8840</v>
      </c>
      <c r="D6250" t="s">
        <v>8840</v>
      </c>
      <c r="E6250" t="s">
        <v>8841</v>
      </c>
    </row>
    <row r="6251" spans="1:5" x14ac:dyDescent="0.25">
      <c r="A6251">
        <v>58000774</v>
      </c>
      <c r="B6251" t="s">
        <v>8843</v>
      </c>
      <c r="C6251" t="s">
        <v>8842</v>
      </c>
      <c r="D6251" t="s">
        <v>8842</v>
      </c>
      <c r="E6251" t="s">
        <v>8843</v>
      </c>
    </row>
    <row r="6252" spans="1:5" x14ac:dyDescent="0.25">
      <c r="A6252">
        <v>58000775</v>
      </c>
      <c r="B6252" t="s">
        <v>8845</v>
      </c>
      <c r="C6252" t="s">
        <v>8844</v>
      </c>
      <c r="D6252" t="s">
        <v>8844</v>
      </c>
      <c r="E6252" t="s">
        <v>8845</v>
      </c>
    </row>
    <row r="6253" spans="1:5" x14ac:dyDescent="0.25">
      <c r="A6253">
        <v>58000776</v>
      </c>
      <c r="B6253" t="s">
        <v>8847</v>
      </c>
      <c r="C6253" t="s">
        <v>8846</v>
      </c>
      <c r="D6253" t="s">
        <v>8846</v>
      </c>
      <c r="E6253" t="s">
        <v>8847</v>
      </c>
    </row>
    <row r="6254" spans="1:5" x14ac:dyDescent="0.25">
      <c r="A6254">
        <v>58000777</v>
      </c>
      <c r="B6254" t="s">
        <v>8849</v>
      </c>
      <c r="C6254" t="s">
        <v>8848</v>
      </c>
      <c r="D6254" t="s">
        <v>8848</v>
      </c>
      <c r="E6254" t="s">
        <v>8849</v>
      </c>
    </row>
    <row r="6255" spans="1:5" x14ac:dyDescent="0.25">
      <c r="A6255">
        <v>58000778</v>
      </c>
      <c r="B6255" t="s">
        <v>8850</v>
      </c>
      <c r="C6255" t="s">
        <v>8844</v>
      </c>
      <c r="D6255" t="s">
        <v>8844</v>
      </c>
      <c r="E6255" t="s">
        <v>8850</v>
      </c>
    </row>
    <row r="6256" spans="1:5" x14ac:dyDescent="0.25">
      <c r="A6256">
        <v>58000779</v>
      </c>
      <c r="B6256" t="s">
        <v>8852</v>
      </c>
      <c r="C6256" t="s">
        <v>8851</v>
      </c>
      <c r="D6256" t="s">
        <v>8851</v>
      </c>
      <c r="E6256" t="s">
        <v>8852</v>
      </c>
    </row>
    <row r="6257" spans="1:5" x14ac:dyDescent="0.25">
      <c r="A6257">
        <v>58000780</v>
      </c>
      <c r="B6257" t="s">
        <v>8854</v>
      </c>
      <c r="C6257" t="s">
        <v>8853</v>
      </c>
      <c r="D6257" t="s">
        <v>8853</v>
      </c>
      <c r="E6257" t="s">
        <v>8854</v>
      </c>
    </row>
    <row r="6258" spans="1:5" x14ac:dyDescent="0.25">
      <c r="A6258">
        <v>58000781</v>
      </c>
      <c r="B6258" t="s">
        <v>8856</v>
      </c>
      <c r="C6258" t="s">
        <v>8855</v>
      </c>
      <c r="D6258" t="s">
        <v>8855</v>
      </c>
      <c r="E6258" t="s">
        <v>8856</v>
      </c>
    </row>
    <row r="6259" spans="1:5" x14ac:dyDescent="0.25">
      <c r="A6259">
        <v>58000782</v>
      </c>
      <c r="B6259" t="s">
        <v>8858</v>
      </c>
      <c r="C6259" t="s">
        <v>8857</v>
      </c>
      <c r="D6259" t="s">
        <v>8857</v>
      </c>
      <c r="E6259" t="s">
        <v>8858</v>
      </c>
    </row>
    <row r="6260" spans="1:5" x14ac:dyDescent="0.25">
      <c r="A6260">
        <v>58000783</v>
      </c>
      <c r="B6260" t="s">
        <v>8859</v>
      </c>
      <c r="C6260" t="s">
        <v>8143</v>
      </c>
      <c r="D6260" t="s">
        <v>8143</v>
      </c>
      <c r="E6260" t="s">
        <v>8859</v>
      </c>
    </row>
    <row r="6261" spans="1:5" x14ac:dyDescent="0.25">
      <c r="A6261">
        <v>58000784</v>
      </c>
      <c r="B6261" t="s">
        <v>8860</v>
      </c>
      <c r="C6261" t="s">
        <v>8431</v>
      </c>
      <c r="D6261" t="s">
        <v>8431</v>
      </c>
      <c r="E6261" t="s">
        <v>8860</v>
      </c>
    </row>
    <row r="6262" spans="1:5" x14ac:dyDescent="0.25">
      <c r="A6262">
        <v>58000785</v>
      </c>
      <c r="B6262" t="s">
        <v>8861</v>
      </c>
      <c r="C6262" t="s">
        <v>8429</v>
      </c>
      <c r="D6262" t="s">
        <v>8429</v>
      </c>
      <c r="E6262" t="s">
        <v>8861</v>
      </c>
    </row>
    <row r="6263" spans="1:5" x14ac:dyDescent="0.25">
      <c r="A6263">
        <v>58000786</v>
      </c>
      <c r="B6263" t="s">
        <v>8862</v>
      </c>
      <c r="C6263" t="s">
        <v>8425</v>
      </c>
      <c r="D6263" t="s">
        <v>8425</v>
      </c>
      <c r="E6263" t="s">
        <v>8862</v>
      </c>
    </row>
    <row r="6264" spans="1:5" x14ac:dyDescent="0.25">
      <c r="A6264">
        <v>58000787</v>
      </c>
      <c r="B6264" t="s">
        <v>8863</v>
      </c>
      <c r="C6264" t="s">
        <v>8423</v>
      </c>
      <c r="D6264" t="s">
        <v>8423</v>
      </c>
      <c r="E6264" t="s">
        <v>8863</v>
      </c>
    </row>
    <row r="6265" spans="1:5" x14ac:dyDescent="0.25">
      <c r="A6265">
        <v>58000788</v>
      </c>
      <c r="B6265" t="s">
        <v>8864</v>
      </c>
      <c r="C6265" t="s">
        <v>8421</v>
      </c>
      <c r="D6265" t="s">
        <v>8421</v>
      </c>
      <c r="E6265" t="s">
        <v>8864</v>
      </c>
    </row>
    <row r="6266" spans="1:5" x14ac:dyDescent="0.25">
      <c r="A6266">
        <v>58000789</v>
      </c>
      <c r="B6266" t="s">
        <v>8865</v>
      </c>
      <c r="C6266" t="s">
        <v>8419</v>
      </c>
      <c r="D6266" t="s">
        <v>8419</v>
      </c>
      <c r="E6266" t="s">
        <v>8865</v>
      </c>
    </row>
    <row r="6267" spans="1:5" x14ac:dyDescent="0.25">
      <c r="A6267">
        <v>58000790</v>
      </c>
      <c r="B6267" t="s">
        <v>8866</v>
      </c>
      <c r="C6267" t="s">
        <v>8417</v>
      </c>
      <c r="D6267" t="s">
        <v>8417</v>
      </c>
      <c r="E6267" t="s">
        <v>8866</v>
      </c>
    </row>
    <row r="6268" spans="1:5" x14ac:dyDescent="0.25">
      <c r="A6268">
        <v>58000791</v>
      </c>
      <c r="B6268" t="s">
        <v>8867</v>
      </c>
      <c r="C6268" t="s">
        <v>8415</v>
      </c>
      <c r="D6268" t="s">
        <v>8415</v>
      </c>
      <c r="E6268" t="s">
        <v>8867</v>
      </c>
    </row>
    <row r="6269" spans="1:5" x14ac:dyDescent="0.25">
      <c r="A6269">
        <v>58000792</v>
      </c>
      <c r="B6269" t="s">
        <v>8868</v>
      </c>
      <c r="C6269" t="s">
        <v>8413</v>
      </c>
      <c r="D6269" t="s">
        <v>8413</v>
      </c>
      <c r="E6269" t="s">
        <v>8868</v>
      </c>
    </row>
    <row r="6270" spans="1:5" x14ac:dyDescent="0.25">
      <c r="A6270">
        <v>58000793</v>
      </c>
      <c r="B6270" t="s">
        <v>8869</v>
      </c>
      <c r="C6270" t="s">
        <v>8409</v>
      </c>
      <c r="D6270" t="s">
        <v>8409</v>
      </c>
      <c r="E6270" t="s">
        <v>8869</v>
      </c>
    </row>
    <row r="6271" spans="1:5" x14ac:dyDescent="0.25">
      <c r="A6271">
        <v>58000794</v>
      </c>
      <c r="B6271" t="s">
        <v>8870</v>
      </c>
      <c r="C6271" t="s">
        <v>8407</v>
      </c>
      <c r="D6271" t="s">
        <v>8407</v>
      </c>
      <c r="E6271" t="s">
        <v>8870</v>
      </c>
    </row>
    <row r="6272" spans="1:5" x14ac:dyDescent="0.25">
      <c r="A6272">
        <v>58000795</v>
      </c>
      <c r="B6272" t="s">
        <v>8406</v>
      </c>
      <c r="C6272" t="s">
        <v>8405</v>
      </c>
      <c r="D6272" t="s">
        <v>8405</v>
      </c>
      <c r="E6272" t="s">
        <v>8406</v>
      </c>
    </row>
    <row r="6273" spans="1:5" x14ac:dyDescent="0.25">
      <c r="A6273">
        <v>58000796</v>
      </c>
      <c r="B6273" t="s">
        <v>8402</v>
      </c>
      <c r="C6273" t="s">
        <v>8401</v>
      </c>
      <c r="D6273" t="s">
        <v>8401</v>
      </c>
      <c r="E6273" t="s">
        <v>8402</v>
      </c>
    </row>
    <row r="6274" spans="1:5" x14ac:dyDescent="0.25">
      <c r="A6274">
        <v>58000797</v>
      </c>
      <c r="B6274" t="s">
        <v>8400</v>
      </c>
      <c r="C6274" t="s">
        <v>8399</v>
      </c>
      <c r="D6274" t="s">
        <v>8399</v>
      </c>
      <c r="E6274" t="s">
        <v>8400</v>
      </c>
    </row>
    <row r="6275" spans="1:5" x14ac:dyDescent="0.25">
      <c r="A6275">
        <v>58000798</v>
      </c>
      <c r="B6275" t="s">
        <v>8398</v>
      </c>
      <c r="C6275" t="s">
        <v>8397</v>
      </c>
      <c r="D6275" t="s">
        <v>8397</v>
      </c>
      <c r="E6275" t="s">
        <v>8398</v>
      </c>
    </row>
    <row r="6276" spans="1:5" x14ac:dyDescent="0.25">
      <c r="A6276">
        <v>58000799</v>
      </c>
      <c r="B6276" t="s">
        <v>8871</v>
      </c>
      <c r="C6276" t="s">
        <v>8468</v>
      </c>
      <c r="D6276" t="s">
        <v>8468</v>
      </c>
      <c r="E6276" t="s">
        <v>8871</v>
      </c>
    </row>
    <row r="6277" spans="1:5" x14ac:dyDescent="0.25">
      <c r="A6277">
        <v>58000800</v>
      </c>
      <c r="B6277" t="s">
        <v>8873</v>
      </c>
      <c r="C6277" t="s">
        <v>8872</v>
      </c>
      <c r="D6277" t="s">
        <v>8872</v>
      </c>
      <c r="E6277" t="s">
        <v>8873</v>
      </c>
    </row>
    <row r="6278" spans="1:5" x14ac:dyDescent="0.25">
      <c r="A6278">
        <v>58000801</v>
      </c>
      <c r="B6278" t="s">
        <v>8874</v>
      </c>
      <c r="C6278" t="s">
        <v>8472</v>
      </c>
      <c r="D6278" t="s">
        <v>8472</v>
      </c>
      <c r="E6278" t="s">
        <v>8874</v>
      </c>
    </row>
    <row r="6279" spans="1:5" x14ac:dyDescent="0.25">
      <c r="A6279">
        <v>58000802</v>
      </c>
      <c r="B6279" t="s">
        <v>8875</v>
      </c>
      <c r="C6279" t="s">
        <v>8485</v>
      </c>
      <c r="D6279" t="s">
        <v>8485</v>
      </c>
      <c r="E6279" t="s">
        <v>8875</v>
      </c>
    </row>
    <row r="6280" spans="1:5" x14ac:dyDescent="0.25">
      <c r="A6280">
        <v>58000803</v>
      </c>
      <c r="B6280" t="s">
        <v>8876</v>
      </c>
      <c r="C6280" t="s">
        <v>8515</v>
      </c>
      <c r="D6280" t="s">
        <v>8515</v>
      </c>
      <c r="E6280" t="s">
        <v>8876</v>
      </c>
    </row>
    <row r="6281" spans="1:5" x14ac:dyDescent="0.25">
      <c r="A6281">
        <v>58000804</v>
      </c>
      <c r="B6281" t="s">
        <v>8877</v>
      </c>
      <c r="C6281" t="s">
        <v>8517</v>
      </c>
      <c r="D6281" t="s">
        <v>8517</v>
      </c>
      <c r="E6281" t="s">
        <v>8877</v>
      </c>
    </row>
    <row r="6282" spans="1:5" x14ac:dyDescent="0.25">
      <c r="A6282">
        <v>58000805</v>
      </c>
      <c r="B6282" t="s">
        <v>8878</v>
      </c>
      <c r="C6282" t="s">
        <v>8525</v>
      </c>
      <c r="D6282" t="s">
        <v>8525</v>
      </c>
      <c r="E6282" t="s">
        <v>8878</v>
      </c>
    </row>
    <row r="6283" spans="1:5" x14ac:dyDescent="0.25">
      <c r="A6283">
        <v>58000806</v>
      </c>
      <c r="B6283" t="s">
        <v>8530</v>
      </c>
      <c r="C6283" t="s">
        <v>8528</v>
      </c>
      <c r="D6283" t="s">
        <v>8528</v>
      </c>
      <c r="E6283" t="s">
        <v>8530</v>
      </c>
    </row>
    <row r="6284" spans="1:5" x14ac:dyDescent="0.25">
      <c r="A6284">
        <v>58000807</v>
      </c>
      <c r="B6284" t="s">
        <v>8879</v>
      </c>
      <c r="C6284" t="s">
        <v>8528</v>
      </c>
      <c r="D6284" t="s">
        <v>8528</v>
      </c>
      <c r="E6284" t="s">
        <v>8879</v>
      </c>
    </row>
    <row r="6285" spans="1:5" x14ac:dyDescent="0.25">
      <c r="A6285">
        <v>58000808</v>
      </c>
      <c r="B6285" t="s">
        <v>8880</v>
      </c>
      <c r="C6285" t="s">
        <v>8528</v>
      </c>
      <c r="D6285" t="s">
        <v>8528</v>
      </c>
      <c r="E6285" t="s">
        <v>8880</v>
      </c>
    </row>
    <row r="6286" spans="1:5" x14ac:dyDescent="0.25">
      <c r="A6286">
        <v>58000809</v>
      </c>
      <c r="B6286" t="s">
        <v>8148</v>
      </c>
      <c r="C6286" t="s">
        <v>8881</v>
      </c>
      <c r="D6286" t="s">
        <v>8881</v>
      </c>
      <c r="E6286" t="s">
        <v>8148</v>
      </c>
    </row>
    <row r="6287" spans="1:5" x14ac:dyDescent="0.25">
      <c r="A6287">
        <v>58000810</v>
      </c>
      <c r="B6287" t="s">
        <v>8883</v>
      </c>
      <c r="C6287" t="s">
        <v>8882</v>
      </c>
      <c r="D6287" t="s">
        <v>8882</v>
      </c>
      <c r="E6287" t="s">
        <v>8883</v>
      </c>
    </row>
    <row r="6288" spans="1:5" x14ac:dyDescent="0.25">
      <c r="A6288">
        <v>58000811</v>
      </c>
      <c r="B6288" t="s">
        <v>8493</v>
      </c>
      <c r="C6288" t="s">
        <v>8143</v>
      </c>
      <c r="D6288" t="s">
        <v>8143</v>
      </c>
      <c r="E6288" t="s">
        <v>8493</v>
      </c>
    </row>
    <row r="6289" spans="1:5" x14ac:dyDescent="0.25">
      <c r="A6289">
        <v>58000812</v>
      </c>
      <c r="B6289" t="s">
        <v>8884</v>
      </c>
      <c r="C6289" t="s">
        <v>8143</v>
      </c>
      <c r="D6289" t="s">
        <v>8143</v>
      </c>
      <c r="E6289" t="s">
        <v>8884</v>
      </c>
    </row>
    <row r="6290" spans="1:5" x14ac:dyDescent="0.25">
      <c r="A6290">
        <v>58000813</v>
      </c>
      <c r="B6290" t="s">
        <v>8885</v>
      </c>
      <c r="C6290" t="s">
        <v>8143</v>
      </c>
      <c r="D6290" t="s">
        <v>8143</v>
      </c>
      <c r="E6290" t="s">
        <v>8885</v>
      </c>
    </row>
    <row r="6291" spans="1:5" x14ac:dyDescent="0.25">
      <c r="A6291">
        <v>58000814</v>
      </c>
      <c r="B6291" t="s">
        <v>8145</v>
      </c>
      <c r="C6291" t="s">
        <v>8143</v>
      </c>
      <c r="D6291" t="s">
        <v>8143</v>
      </c>
      <c r="E6291" t="s">
        <v>8145</v>
      </c>
    </row>
    <row r="6292" spans="1:5" x14ac:dyDescent="0.25">
      <c r="A6292">
        <v>58000815</v>
      </c>
      <c r="B6292" t="s">
        <v>8886</v>
      </c>
      <c r="C6292" t="s">
        <v>8143</v>
      </c>
      <c r="D6292" t="s">
        <v>8143</v>
      </c>
      <c r="E6292" t="s">
        <v>8886</v>
      </c>
    </row>
    <row r="6293" spans="1:5" x14ac:dyDescent="0.25">
      <c r="A6293">
        <v>58000816</v>
      </c>
      <c r="B6293" t="s">
        <v>717</v>
      </c>
      <c r="C6293" t="s">
        <v>716</v>
      </c>
      <c r="D6293" t="s">
        <v>716</v>
      </c>
      <c r="E6293" t="s">
        <v>717</v>
      </c>
    </row>
    <row r="6294" spans="1:5" x14ac:dyDescent="0.25">
      <c r="A6294">
        <v>58000817</v>
      </c>
      <c r="B6294" t="s">
        <v>8887</v>
      </c>
      <c r="C6294" t="s">
        <v>8177</v>
      </c>
      <c r="D6294" t="s">
        <v>8177</v>
      </c>
      <c r="E6294" t="s">
        <v>8887</v>
      </c>
    </row>
    <row r="6295" spans="1:5" x14ac:dyDescent="0.25">
      <c r="A6295">
        <v>58000818</v>
      </c>
      <c r="B6295" t="s">
        <v>8888</v>
      </c>
      <c r="C6295" t="s">
        <v>8462</v>
      </c>
      <c r="D6295" t="s">
        <v>8462</v>
      </c>
      <c r="E6295" t="s">
        <v>8888</v>
      </c>
    </row>
    <row r="6296" spans="1:5" x14ac:dyDescent="0.25">
      <c r="A6296">
        <v>58000819</v>
      </c>
      <c r="B6296" t="s">
        <v>8146</v>
      </c>
      <c r="C6296" t="s">
        <v>8462</v>
      </c>
      <c r="D6296" t="s">
        <v>8462</v>
      </c>
      <c r="E6296" t="s">
        <v>8146</v>
      </c>
    </row>
    <row r="6297" spans="1:5" x14ac:dyDescent="0.25">
      <c r="A6297">
        <v>58000820</v>
      </c>
      <c r="B6297" t="s">
        <v>8889</v>
      </c>
      <c r="C6297" t="s">
        <v>8462</v>
      </c>
      <c r="D6297" t="s">
        <v>8462</v>
      </c>
      <c r="E6297" t="s">
        <v>8889</v>
      </c>
    </row>
    <row r="6298" spans="1:5" x14ac:dyDescent="0.25">
      <c r="A6298">
        <v>58000821</v>
      </c>
      <c r="B6298" t="s">
        <v>8890</v>
      </c>
      <c r="C6298" t="s">
        <v>8462</v>
      </c>
      <c r="D6298" t="s">
        <v>8462</v>
      </c>
      <c r="E6298" t="s">
        <v>8890</v>
      </c>
    </row>
    <row r="6299" spans="1:5" x14ac:dyDescent="0.25">
      <c r="A6299">
        <v>58000822</v>
      </c>
      <c r="B6299" t="s">
        <v>8891</v>
      </c>
      <c r="C6299" t="s">
        <v>8462</v>
      </c>
      <c r="D6299" t="s">
        <v>8462</v>
      </c>
      <c r="E6299" t="s">
        <v>8891</v>
      </c>
    </row>
    <row r="6300" spans="1:5" x14ac:dyDescent="0.25">
      <c r="A6300">
        <v>58000823</v>
      </c>
      <c r="B6300" t="s">
        <v>8892</v>
      </c>
      <c r="C6300" t="s">
        <v>8462</v>
      </c>
      <c r="D6300" t="s">
        <v>8462</v>
      </c>
      <c r="E6300" t="s">
        <v>8892</v>
      </c>
    </row>
    <row r="6301" spans="1:5" x14ac:dyDescent="0.25">
      <c r="A6301">
        <v>58000824</v>
      </c>
      <c r="B6301" t="s">
        <v>8893</v>
      </c>
      <c r="C6301" t="s">
        <v>8462</v>
      </c>
      <c r="D6301" t="s">
        <v>8462</v>
      </c>
      <c r="E6301" t="s">
        <v>8893</v>
      </c>
    </row>
    <row r="6302" spans="1:5" x14ac:dyDescent="0.25">
      <c r="A6302">
        <v>58000825</v>
      </c>
      <c r="B6302" t="s">
        <v>8149</v>
      </c>
      <c r="C6302" t="s">
        <v>8462</v>
      </c>
      <c r="D6302" t="s">
        <v>8462</v>
      </c>
      <c r="E6302" t="s">
        <v>8149</v>
      </c>
    </row>
    <row r="6303" spans="1:5" x14ac:dyDescent="0.25">
      <c r="A6303">
        <v>58000826</v>
      </c>
      <c r="B6303" t="s">
        <v>8895</v>
      </c>
      <c r="C6303" t="s">
        <v>8894</v>
      </c>
      <c r="D6303" t="s">
        <v>8894</v>
      </c>
      <c r="E6303" t="s">
        <v>8895</v>
      </c>
    </row>
    <row r="6304" spans="1:5" x14ac:dyDescent="0.25">
      <c r="A6304">
        <v>58000827</v>
      </c>
      <c r="B6304" t="s">
        <v>8897</v>
      </c>
      <c r="C6304" t="s">
        <v>8896</v>
      </c>
      <c r="D6304" t="s">
        <v>8896</v>
      </c>
      <c r="E6304" t="s">
        <v>8897</v>
      </c>
    </row>
    <row r="6305" spans="1:5" x14ac:dyDescent="0.25">
      <c r="A6305">
        <v>58000828</v>
      </c>
      <c r="B6305" t="s">
        <v>8899</v>
      </c>
      <c r="C6305" t="s">
        <v>8898</v>
      </c>
      <c r="D6305" t="s">
        <v>8898</v>
      </c>
      <c r="E6305" t="s">
        <v>8899</v>
      </c>
    </row>
    <row r="6306" spans="1:5" x14ac:dyDescent="0.25">
      <c r="A6306">
        <v>58000829</v>
      </c>
      <c r="B6306" t="s">
        <v>8901</v>
      </c>
      <c r="C6306" t="s">
        <v>8900</v>
      </c>
      <c r="D6306" t="s">
        <v>8900</v>
      </c>
      <c r="E6306" t="s">
        <v>8901</v>
      </c>
    </row>
    <row r="6307" spans="1:5" x14ac:dyDescent="0.25">
      <c r="A6307">
        <v>58000830</v>
      </c>
      <c r="B6307" t="s">
        <v>8903</v>
      </c>
      <c r="C6307" t="s">
        <v>8902</v>
      </c>
      <c r="D6307" t="s">
        <v>8902</v>
      </c>
      <c r="E6307" t="s">
        <v>8903</v>
      </c>
    </row>
    <row r="6308" spans="1:5" x14ac:dyDescent="0.25">
      <c r="A6308">
        <v>58000831</v>
      </c>
      <c r="B6308" t="s">
        <v>8905</v>
      </c>
      <c r="C6308" t="s">
        <v>8904</v>
      </c>
      <c r="D6308" t="s">
        <v>8904</v>
      </c>
      <c r="E6308" t="s">
        <v>8905</v>
      </c>
    </row>
    <row r="6309" spans="1:5" x14ac:dyDescent="0.25">
      <c r="A6309">
        <v>58000832</v>
      </c>
      <c r="B6309" t="s">
        <v>8907</v>
      </c>
      <c r="C6309" t="s">
        <v>8906</v>
      </c>
      <c r="D6309" t="s">
        <v>8906</v>
      </c>
      <c r="E6309" t="s">
        <v>8907</v>
      </c>
    </row>
    <row r="6310" spans="1:5" x14ac:dyDescent="0.25">
      <c r="A6310">
        <v>58000833</v>
      </c>
      <c r="B6310" t="s">
        <v>8909</v>
      </c>
      <c r="C6310" t="s">
        <v>8908</v>
      </c>
      <c r="D6310" t="s">
        <v>8908</v>
      </c>
      <c r="E6310" t="s">
        <v>8909</v>
      </c>
    </row>
    <row r="6311" spans="1:5" x14ac:dyDescent="0.25">
      <c r="A6311">
        <v>58000834</v>
      </c>
      <c r="B6311" t="s">
        <v>8911</v>
      </c>
      <c r="C6311" t="s">
        <v>8910</v>
      </c>
      <c r="D6311" t="s">
        <v>8910</v>
      </c>
      <c r="E6311" t="s">
        <v>8911</v>
      </c>
    </row>
    <row r="6312" spans="1:5" x14ac:dyDescent="0.25">
      <c r="A6312">
        <v>58000835</v>
      </c>
      <c r="B6312" t="s">
        <v>8913</v>
      </c>
      <c r="C6312" t="s">
        <v>8912</v>
      </c>
      <c r="D6312" t="s">
        <v>8912</v>
      </c>
      <c r="E6312" t="s">
        <v>8913</v>
      </c>
    </row>
    <row r="6313" spans="1:5" x14ac:dyDescent="0.25">
      <c r="A6313">
        <v>58000836</v>
      </c>
      <c r="B6313" t="s">
        <v>8915</v>
      </c>
      <c r="C6313" t="s">
        <v>8914</v>
      </c>
      <c r="D6313" t="s">
        <v>8914</v>
      </c>
      <c r="E6313" t="s">
        <v>8915</v>
      </c>
    </row>
    <row r="6314" spans="1:5" x14ac:dyDescent="0.25">
      <c r="A6314">
        <v>58000837</v>
      </c>
      <c r="B6314" t="s">
        <v>8917</v>
      </c>
      <c r="C6314" t="s">
        <v>8916</v>
      </c>
      <c r="D6314" t="s">
        <v>8916</v>
      </c>
      <c r="E6314" t="s">
        <v>8917</v>
      </c>
    </row>
    <row r="6315" spans="1:5" x14ac:dyDescent="0.25">
      <c r="A6315">
        <v>58000838</v>
      </c>
      <c r="B6315" t="s">
        <v>15602</v>
      </c>
      <c r="C6315" t="s">
        <v>8918</v>
      </c>
      <c r="D6315" t="s">
        <v>8918</v>
      </c>
      <c r="E6315" t="s">
        <v>15602</v>
      </c>
    </row>
    <row r="6316" spans="1:5" x14ac:dyDescent="0.25">
      <c r="A6316">
        <v>58000839</v>
      </c>
      <c r="B6316" t="s">
        <v>8878</v>
      </c>
      <c r="C6316" t="s">
        <v>8919</v>
      </c>
      <c r="D6316" t="s">
        <v>8919</v>
      </c>
      <c r="E6316" t="s">
        <v>8878</v>
      </c>
    </row>
    <row r="6317" spans="1:5" x14ac:dyDescent="0.25">
      <c r="A6317">
        <v>58000840</v>
      </c>
      <c r="B6317" t="s">
        <v>8921</v>
      </c>
      <c r="C6317" t="s">
        <v>8920</v>
      </c>
      <c r="D6317" t="s">
        <v>8920</v>
      </c>
      <c r="E6317" t="s">
        <v>8921</v>
      </c>
    </row>
    <row r="6318" spans="1:5" x14ac:dyDescent="0.25">
      <c r="A6318">
        <v>58000841</v>
      </c>
      <c r="B6318" t="s">
        <v>8923</v>
      </c>
      <c r="C6318" t="s">
        <v>8922</v>
      </c>
      <c r="D6318" t="s">
        <v>8922</v>
      </c>
      <c r="E6318" t="s">
        <v>8923</v>
      </c>
    </row>
    <row r="6319" spans="1:5" x14ac:dyDescent="0.25">
      <c r="A6319">
        <v>58000842</v>
      </c>
      <c r="B6319" t="s">
        <v>8406</v>
      </c>
      <c r="C6319" t="s">
        <v>8924</v>
      </c>
      <c r="D6319" t="s">
        <v>8924</v>
      </c>
      <c r="E6319" t="s">
        <v>8406</v>
      </c>
    </row>
    <row r="6320" spans="1:5" x14ac:dyDescent="0.25">
      <c r="A6320">
        <v>58000843</v>
      </c>
      <c r="B6320" t="s">
        <v>8926</v>
      </c>
      <c r="C6320" t="s">
        <v>8925</v>
      </c>
      <c r="D6320" t="s">
        <v>8925</v>
      </c>
      <c r="E6320" t="s">
        <v>8926</v>
      </c>
    </row>
    <row r="6321" spans="1:5" x14ac:dyDescent="0.25">
      <c r="A6321">
        <v>58000844</v>
      </c>
      <c r="B6321" t="s">
        <v>8400</v>
      </c>
      <c r="C6321" t="s">
        <v>8927</v>
      </c>
      <c r="D6321" t="s">
        <v>8927</v>
      </c>
      <c r="E6321" t="s">
        <v>8400</v>
      </c>
    </row>
    <row r="6322" spans="1:5" x14ac:dyDescent="0.25">
      <c r="A6322">
        <v>58000845</v>
      </c>
      <c r="B6322" t="s">
        <v>8929</v>
      </c>
      <c r="C6322" t="s">
        <v>8928</v>
      </c>
      <c r="D6322" t="s">
        <v>8928</v>
      </c>
      <c r="E6322" t="s">
        <v>8929</v>
      </c>
    </row>
    <row r="6323" spans="1:5" x14ac:dyDescent="0.25">
      <c r="A6323">
        <v>58000846</v>
      </c>
      <c r="B6323" t="s">
        <v>8931</v>
      </c>
      <c r="C6323" t="s">
        <v>8930</v>
      </c>
      <c r="D6323" t="s">
        <v>8930</v>
      </c>
      <c r="E6323" t="s">
        <v>8931</v>
      </c>
    </row>
    <row r="6324" spans="1:5" x14ac:dyDescent="0.25">
      <c r="A6324">
        <v>58000847</v>
      </c>
      <c r="B6324" t="s">
        <v>8933</v>
      </c>
      <c r="C6324" t="s">
        <v>8932</v>
      </c>
      <c r="D6324" t="s">
        <v>8932</v>
      </c>
      <c r="E6324" t="s">
        <v>8933</v>
      </c>
    </row>
    <row r="6325" spans="1:5" x14ac:dyDescent="0.25">
      <c r="A6325">
        <v>58000848</v>
      </c>
      <c r="B6325" t="s">
        <v>8935</v>
      </c>
      <c r="C6325" t="s">
        <v>8934</v>
      </c>
      <c r="D6325" t="s">
        <v>8934</v>
      </c>
      <c r="E6325" t="s">
        <v>8935</v>
      </c>
    </row>
    <row r="6326" spans="1:5" x14ac:dyDescent="0.25">
      <c r="A6326">
        <v>58000849</v>
      </c>
      <c r="B6326" t="s">
        <v>8937</v>
      </c>
      <c r="C6326" t="s">
        <v>8936</v>
      </c>
      <c r="D6326" t="s">
        <v>8936</v>
      </c>
      <c r="E6326" t="s">
        <v>8937</v>
      </c>
    </row>
    <row r="6327" spans="1:5" x14ac:dyDescent="0.25">
      <c r="A6327">
        <v>58000850</v>
      </c>
      <c r="B6327" t="s">
        <v>8880</v>
      </c>
      <c r="C6327" t="s">
        <v>8938</v>
      </c>
      <c r="D6327" t="s">
        <v>8938</v>
      </c>
      <c r="E6327" t="s">
        <v>8880</v>
      </c>
    </row>
    <row r="6328" spans="1:5" x14ac:dyDescent="0.25">
      <c r="A6328">
        <v>58000851</v>
      </c>
      <c r="B6328" t="s">
        <v>8536</v>
      </c>
      <c r="C6328" t="s">
        <v>15603</v>
      </c>
      <c r="D6328" t="s">
        <v>15603</v>
      </c>
      <c r="E6328" t="s">
        <v>8536</v>
      </c>
    </row>
    <row r="6329" spans="1:5" x14ac:dyDescent="0.25">
      <c r="A6329">
        <v>58000852</v>
      </c>
      <c r="B6329" t="s">
        <v>8939</v>
      </c>
      <c r="C6329" t="s">
        <v>8537</v>
      </c>
      <c r="D6329" t="s">
        <v>8537</v>
      </c>
      <c r="E6329" t="s">
        <v>8939</v>
      </c>
    </row>
    <row r="6330" spans="1:5" x14ac:dyDescent="0.25">
      <c r="A6330">
        <v>58000853</v>
      </c>
      <c r="B6330" t="s">
        <v>8540</v>
      </c>
      <c r="C6330" t="s">
        <v>8940</v>
      </c>
      <c r="D6330" t="s">
        <v>8940</v>
      </c>
      <c r="E6330" t="s">
        <v>8540</v>
      </c>
    </row>
    <row r="6331" spans="1:5" x14ac:dyDescent="0.25">
      <c r="A6331">
        <v>58000854</v>
      </c>
      <c r="B6331" t="s">
        <v>8942</v>
      </c>
      <c r="C6331" t="s">
        <v>8941</v>
      </c>
      <c r="D6331" t="s">
        <v>8941</v>
      </c>
      <c r="E6331" t="s">
        <v>8942</v>
      </c>
    </row>
    <row r="6332" spans="1:5" x14ac:dyDescent="0.25">
      <c r="A6332">
        <v>58000855</v>
      </c>
      <c r="B6332" t="s">
        <v>8944</v>
      </c>
      <c r="C6332" t="s">
        <v>8943</v>
      </c>
      <c r="D6332" t="s">
        <v>8943</v>
      </c>
      <c r="E6332" t="s">
        <v>8944</v>
      </c>
    </row>
    <row r="6333" spans="1:5" x14ac:dyDescent="0.25">
      <c r="A6333">
        <v>58000856</v>
      </c>
      <c r="B6333" t="s">
        <v>8946</v>
      </c>
      <c r="C6333" t="s">
        <v>8945</v>
      </c>
      <c r="D6333" t="s">
        <v>8945</v>
      </c>
      <c r="E6333" t="s">
        <v>8946</v>
      </c>
    </row>
    <row r="6334" spans="1:5" x14ac:dyDescent="0.25">
      <c r="A6334">
        <v>58000857</v>
      </c>
      <c r="B6334" t="s">
        <v>8948</v>
      </c>
      <c r="C6334" t="s">
        <v>8947</v>
      </c>
      <c r="D6334" t="s">
        <v>8947</v>
      </c>
      <c r="E6334" t="s">
        <v>8948</v>
      </c>
    </row>
    <row r="6335" spans="1:5" x14ac:dyDescent="0.25">
      <c r="A6335">
        <v>58000858</v>
      </c>
      <c r="B6335" t="s">
        <v>8950</v>
      </c>
      <c r="C6335" t="s">
        <v>8949</v>
      </c>
      <c r="D6335" t="s">
        <v>8949</v>
      </c>
      <c r="E6335" t="s">
        <v>8950</v>
      </c>
    </row>
    <row r="6336" spans="1:5" x14ac:dyDescent="0.25">
      <c r="A6336">
        <v>58000859</v>
      </c>
      <c r="B6336" t="s">
        <v>8952</v>
      </c>
      <c r="C6336" t="s">
        <v>8951</v>
      </c>
      <c r="D6336" t="s">
        <v>8951</v>
      </c>
      <c r="E6336" t="s">
        <v>8952</v>
      </c>
    </row>
    <row r="6337" spans="1:5" x14ac:dyDescent="0.25">
      <c r="A6337">
        <v>58000860</v>
      </c>
      <c r="B6337" t="s">
        <v>8954</v>
      </c>
      <c r="C6337" t="s">
        <v>8953</v>
      </c>
      <c r="D6337" t="s">
        <v>8953</v>
      </c>
      <c r="E6337" t="s">
        <v>8954</v>
      </c>
    </row>
    <row r="6338" spans="1:5" x14ac:dyDescent="0.25">
      <c r="A6338">
        <v>58000861</v>
      </c>
      <c r="B6338" t="s">
        <v>8956</v>
      </c>
      <c r="C6338" t="s">
        <v>8955</v>
      </c>
      <c r="D6338" t="s">
        <v>8955</v>
      </c>
      <c r="E6338" t="s">
        <v>8956</v>
      </c>
    </row>
    <row r="6339" spans="1:5" x14ac:dyDescent="0.25">
      <c r="A6339">
        <v>58000862</v>
      </c>
      <c r="B6339" t="s">
        <v>8958</v>
      </c>
      <c r="C6339" t="s">
        <v>8957</v>
      </c>
      <c r="D6339" t="s">
        <v>8957</v>
      </c>
      <c r="E6339" t="s">
        <v>8958</v>
      </c>
    </row>
    <row r="6340" spans="1:5" x14ac:dyDescent="0.25">
      <c r="A6340">
        <v>58000863</v>
      </c>
      <c r="B6340" t="s">
        <v>8960</v>
      </c>
      <c r="C6340" t="s">
        <v>8959</v>
      </c>
      <c r="D6340" t="s">
        <v>8959</v>
      </c>
      <c r="E6340" t="s">
        <v>8960</v>
      </c>
    </row>
    <row r="6341" spans="1:5" x14ac:dyDescent="0.25">
      <c r="A6341">
        <v>58000864</v>
      </c>
      <c r="B6341" t="s">
        <v>8962</v>
      </c>
      <c r="C6341" t="s">
        <v>8961</v>
      </c>
      <c r="D6341" t="s">
        <v>8961</v>
      </c>
      <c r="E6341" t="s">
        <v>8962</v>
      </c>
    </row>
    <row r="6342" spans="1:5" x14ac:dyDescent="0.25">
      <c r="A6342">
        <v>58000865</v>
      </c>
      <c r="B6342" t="s">
        <v>8964</v>
      </c>
      <c r="C6342" t="s">
        <v>8963</v>
      </c>
      <c r="D6342" t="s">
        <v>8963</v>
      </c>
      <c r="E6342" t="s">
        <v>8964</v>
      </c>
    </row>
    <row r="6343" spans="1:5" x14ac:dyDescent="0.25">
      <c r="A6343">
        <v>58000866</v>
      </c>
      <c r="B6343" t="s">
        <v>8966</v>
      </c>
      <c r="C6343" t="s">
        <v>8965</v>
      </c>
      <c r="D6343" t="s">
        <v>8965</v>
      </c>
      <c r="E6343" t="s">
        <v>8966</v>
      </c>
    </row>
    <row r="6344" spans="1:5" x14ac:dyDescent="0.25">
      <c r="A6344">
        <v>58000867</v>
      </c>
      <c r="B6344" t="s">
        <v>8967</v>
      </c>
      <c r="C6344" t="s">
        <v>8166</v>
      </c>
      <c r="D6344" t="s">
        <v>8166</v>
      </c>
      <c r="E6344" t="s">
        <v>8967</v>
      </c>
    </row>
    <row r="6345" spans="1:5" x14ac:dyDescent="0.25">
      <c r="A6345">
        <v>58000868</v>
      </c>
      <c r="B6345" t="s">
        <v>8189</v>
      </c>
      <c r="C6345" t="s">
        <v>8188</v>
      </c>
      <c r="D6345" t="s">
        <v>8188</v>
      </c>
      <c r="E6345" t="s">
        <v>8189</v>
      </c>
    </row>
    <row r="6346" spans="1:5" x14ac:dyDescent="0.25">
      <c r="A6346">
        <v>58000869</v>
      </c>
      <c r="B6346" t="s">
        <v>8968</v>
      </c>
      <c r="C6346" t="s">
        <v>8594</v>
      </c>
      <c r="D6346" t="s">
        <v>8594</v>
      </c>
      <c r="E6346" t="s">
        <v>8968</v>
      </c>
    </row>
    <row r="6347" spans="1:5" x14ac:dyDescent="0.25">
      <c r="A6347">
        <v>58000870</v>
      </c>
      <c r="B6347" t="s">
        <v>8969</v>
      </c>
      <c r="C6347" t="s">
        <v>8750</v>
      </c>
      <c r="D6347" t="s">
        <v>8750</v>
      </c>
      <c r="E6347" t="s">
        <v>8969</v>
      </c>
    </row>
    <row r="6348" spans="1:5" x14ac:dyDescent="0.25">
      <c r="A6348">
        <v>58000871</v>
      </c>
      <c r="B6348" t="s">
        <v>8970</v>
      </c>
      <c r="C6348" t="s">
        <v>8963</v>
      </c>
      <c r="D6348" t="s">
        <v>8963</v>
      </c>
      <c r="E6348" t="s">
        <v>8970</v>
      </c>
    </row>
    <row r="6349" spans="1:5" x14ac:dyDescent="0.25">
      <c r="A6349">
        <v>58000872</v>
      </c>
      <c r="B6349" t="s">
        <v>8330</v>
      </c>
      <c r="C6349" t="s">
        <v>8971</v>
      </c>
      <c r="D6349" t="s">
        <v>8971</v>
      </c>
      <c r="E6349" t="s">
        <v>8330</v>
      </c>
    </row>
    <row r="6350" spans="1:5" x14ac:dyDescent="0.25">
      <c r="A6350">
        <v>58000873</v>
      </c>
      <c r="B6350" t="s">
        <v>8973</v>
      </c>
      <c r="C6350" t="s">
        <v>8972</v>
      </c>
      <c r="D6350" t="s">
        <v>8972</v>
      </c>
      <c r="E6350" t="s">
        <v>8973</v>
      </c>
    </row>
    <row r="6351" spans="1:5" x14ac:dyDescent="0.25">
      <c r="A6351">
        <v>58000874</v>
      </c>
      <c r="B6351" t="s">
        <v>8312</v>
      </c>
      <c r="C6351" t="s">
        <v>8311</v>
      </c>
      <c r="D6351" t="s">
        <v>8311</v>
      </c>
      <c r="E6351" t="s">
        <v>8312</v>
      </c>
    </row>
    <row r="6352" spans="1:5" x14ac:dyDescent="0.25">
      <c r="A6352">
        <v>58000875</v>
      </c>
      <c r="B6352" t="s">
        <v>8314</v>
      </c>
      <c r="C6352" t="s">
        <v>8313</v>
      </c>
      <c r="D6352" t="s">
        <v>8313</v>
      </c>
      <c r="E6352" t="s">
        <v>8314</v>
      </c>
    </row>
    <row r="6353" spans="1:5" x14ac:dyDescent="0.25">
      <c r="A6353">
        <v>58000876</v>
      </c>
      <c r="B6353" t="s">
        <v>6393</v>
      </c>
      <c r="C6353" t="s">
        <v>8198</v>
      </c>
      <c r="D6353" t="s">
        <v>8198</v>
      </c>
      <c r="E6353" t="s">
        <v>6393</v>
      </c>
    </row>
    <row r="6354" spans="1:5" x14ac:dyDescent="0.25">
      <c r="A6354">
        <v>58000877</v>
      </c>
      <c r="B6354" t="s">
        <v>8520</v>
      </c>
      <c r="C6354" t="s">
        <v>8974</v>
      </c>
      <c r="D6354" t="s">
        <v>8974</v>
      </c>
      <c r="E6354" t="s">
        <v>8520</v>
      </c>
    </row>
    <row r="6355" spans="1:5" x14ac:dyDescent="0.25">
      <c r="A6355">
        <v>58000878</v>
      </c>
      <c r="B6355" t="s">
        <v>8975</v>
      </c>
      <c r="C6355" t="s">
        <v>8497</v>
      </c>
      <c r="D6355" t="s">
        <v>8497</v>
      </c>
      <c r="E6355" t="s">
        <v>8975</v>
      </c>
    </row>
    <row r="6356" spans="1:5" x14ac:dyDescent="0.25">
      <c r="A6356">
        <v>58000879</v>
      </c>
      <c r="B6356" t="s">
        <v>8977</v>
      </c>
      <c r="C6356" t="s">
        <v>8976</v>
      </c>
      <c r="D6356" t="s">
        <v>8976</v>
      </c>
      <c r="E6356" t="s">
        <v>8977</v>
      </c>
    </row>
    <row r="6357" spans="1:5" x14ac:dyDescent="0.25">
      <c r="A6357">
        <v>58000880</v>
      </c>
      <c r="B6357" t="s">
        <v>8480</v>
      </c>
      <c r="C6357" t="s">
        <v>8527</v>
      </c>
      <c r="D6357" t="s">
        <v>8527</v>
      </c>
      <c r="E6357" t="s">
        <v>8480</v>
      </c>
    </row>
    <row r="6358" spans="1:5" x14ac:dyDescent="0.25">
      <c r="A6358">
        <v>58000881</v>
      </c>
      <c r="B6358" t="s">
        <v>8979</v>
      </c>
      <c r="C6358" t="s">
        <v>8978</v>
      </c>
      <c r="D6358" t="s">
        <v>8978</v>
      </c>
      <c r="E6358" t="s">
        <v>8979</v>
      </c>
    </row>
    <row r="6359" spans="1:5" x14ac:dyDescent="0.25">
      <c r="A6359">
        <v>58000882</v>
      </c>
      <c r="B6359" t="s">
        <v>8981</v>
      </c>
      <c r="C6359" t="s">
        <v>8980</v>
      </c>
      <c r="D6359" t="s">
        <v>8980</v>
      </c>
      <c r="E6359" t="s">
        <v>8981</v>
      </c>
    </row>
    <row r="6360" spans="1:5" x14ac:dyDescent="0.25">
      <c r="A6360">
        <v>58000883</v>
      </c>
      <c r="B6360" t="s">
        <v>8983</v>
      </c>
      <c r="C6360" t="s">
        <v>8982</v>
      </c>
      <c r="D6360" t="s">
        <v>8982</v>
      </c>
      <c r="E6360" t="s">
        <v>8983</v>
      </c>
    </row>
    <row r="6361" spans="1:5" x14ac:dyDescent="0.25">
      <c r="A6361">
        <v>58000884</v>
      </c>
      <c r="B6361" t="s">
        <v>8985</v>
      </c>
      <c r="C6361" t="s">
        <v>8984</v>
      </c>
      <c r="D6361" t="s">
        <v>8984</v>
      </c>
      <c r="E6361" t="s">
        <v>8985</v>
      </c>
    </row>
    <row r="6362" spans="1:5" x14ac:dyDescent="0.25">
      <c r="A6362">
        <v>58000885</v>
      </c>
      <c r="B6362" t="s">
        <v>8987</v>
      </c>
      <c r="C6362" t="s">
        <v>8986</v>
      </c>
      <c r="D6362" t="s">
        <v>8986</v>
      </c>
      <c r="E6362" t="s">
        <v>8987</v>
      </c>
    </row>
    <row r="6363" spans="1:5" x14ac:dyDescent="0.25">
      <c r="A6363">
        <v>58000886</v>
      </c>
      <c r="B6363" t="s">
        <v>8989</v>
      </c>
      <c r="C6363" t="s">
        <v>8988</v>
      </c>
      <c r="D6363" t="s">
        <v>8988</v>
      </c>
      <c r="E6363" t="s">
        <v>8989</v>
      </c>
    </row>
    <row r="6364" spans="1:5" x14ac:dyDescent="0.25">
      <c r="A6364">
        <v>58000887</v>
      </c>
      <c r="B6364" t="s">
        <v>8991</v>
      </c>
      <c r="C6364" t="s">
        <v>8990</v>
      </c>
      <c r="D6364" t="s">
        <v>8990</v>
      </c>
      <c r="E6364" t="s">
        <v>8991</v>
      </c>
    </row>
    <row r="6365" spans="1:5" x14ac:dyDescent="0.25">
      <c r="A6365">
        <v>58000888</v>
      </c>
      <c r="B6365" t="s">
        <v>8993</v>
      </c>
      <c r="C6365" t="s">
        <v>8992</v>
      </c>
      <c r="D6365" t="s">
        <v>8992</v>
      </c>
      <c r="E6365" t="s">
        <v>8993</v>
      </c>
    </row>
    <row r="6366" spans="1:5" x14ac:dyDescent="0.25">
      <c r="A6366">
        <v>58000889</v>
      </c>
      <c r="B6366" t="s">
        <v>8995</v>
      </c>
      <c r="C6366" t="s">
        <v>8994</v>
      </c>
      <c r="D6366" t="s">
        <v>8994</v>
      </c>
      <c r="E6366" t="s">
        <v>8995</v>
      </c>
    </row>
    <row r="6367" spans="1:5" x14ac:dyDescent="0.25">
      <c r="A6367">
        <v>58000890</v>
      </c>
      <c r="B6367" t="s">
        <v>8997</v>
      </c>
      <c r="C6367" t="s">
        <v>8996</v>
      </c>
      <c r="D6367" t="s">
        <v>8996</v>
      </c>
      <c r="E6367" t="s">
        <v>8997</v>
      </c>
    </row>
    <row r="6368" spans="1:5" x14ac:dyDescent="0.25">
      <c r="A6368">
        <v>58000891</v>
      </c>
      <c r="B6368" t="s">
        <v>8999</v>
      </c>
      <c r="C6368" t="s">
        <v>8998</v>
      </c>
      <c r="D6368" t="s">
        <v>8998</v>
      </c>
      <c r="E6368" t="s">
        <v>8999</v>
      </c>
    </row>
    <row r="6369" spans="1:5" x14ac:dyDescent="0.25">
      <c r="A6369">
        <v>58000892</v>
      </c>
      <c r="B6369" t="s">
        <v>9001</v>
      </c>
      <c r="C6369" t="s">
        <v>9000</v>
      </c>
      <c r="D6369" t="s">
        <v>9000</v>
      </c>
      <c r="E6369" t="s">
        <v>9001</v>
      </c>
    </row>
    <row r="6370" spans="1:5" x14ac:dyDescent="0.25">
      <c r="A6370">
        <v>58000893</v>
      </c>
      <c r="B6370" t="s">
        <v>9003</v>
      </c>
      <c r="C6370" t="s">
        <v>9002</v>
      </c>
      <c r="D6370" t="s">
        <v>9002</v>
      </c>
      <c r="E6370" t="s">
        <v>9003</v>
      </c>
    </row>
    <row r="6371" spans="1:5" x14ac:dyDescent="0.25">
      <c r="A6371">
        <v>58000894</v>
      </c>
      <c r="B6371" t="s">
        <v>9005</v>
      </c>
      <c r="C6371" t="s">
        <v>9004</v>
      </c>
      <c r="D6371" t="s">
        <v>9004</v>
      </c>
      <c r="E6371" t="s">
        <v>9005</v>
      </c>
    </row>
    <row r="6372" spans="1:5" x14ac:dyDescent="0.25">
      <c r="A6372">
        <v>58000895</v>
      </c>
      <c r="B6372" t="s">
        <v>9007</v>
      </c>
      <c r="C6372" t="s">
        <v>9006</v>
      </c>
      <c r="D6372" t="s">
        <v>9006</v>
      </c>
      <c r="E6372" t="s">
        <v>9007</v>
      </c>
    </row>
    <row r="6373" spans="1:5" x14ac:dyDescent="0.25">
      <c r="A6373">
        <v>58000896</v>
      </c>
      <c r="B6373" t="s">
        <v>9009</v>
      </c>
      <c r="C6373" t="s">
        <v>9008</v>
      </c>
      <c r="D6373" t="s">
        <v>9008</v>
      </c>
      <c r="E6373" t="s">
        <v>9009</v>
      </c>
    </row>
    <row r="6374" spans="1:5" x14ac:dyDescent="0.25">
      <c r="A6374">
        <v>58000897</v>
      </c>
      <c r="B6374" t="s">
        <v>9011</v>
      </c>
      <c r="C6374" t="s">
        <v>9010</v>
      </c>
      <c r="D6374" t="s">
        <v>9010</v>
      </c>
      <c r="E6374" t="s">
        <v>9011</v>
      </c>
    </row>
    <row r="6375" spans="1:5" x14ac:dyDescent="0.25">
      <c r="A6375">
        <v>58000898</v>
      </c>
      <c r="B6375" t="s">
        <v>9013</v>
      </c>
      <c r="C6375" t="s">
        <v>9012</v>
      </c>
      <c r="D6375" t="s">
        <v>9012</v>
      </c>
      <c r="E6375" t="s">
        <v>9013</v>
      </c>
    </row>
    <row r="6376" spans="1:5" x14ac:dyDescent="0.25">
      <c r="A6376">
        <v>58000899</v>
      </c>
      <c r="B6376" t="s">
        <v>9015</v>
      </c>
      <c r="C6376" t="s">
        <v>9014</v>
      </c>
      <c r="D6376" t="s">
        <v>9014</v>
      </c>
      <c r="E6376" t="s">
        <v>9015</v>
      </c>
    </row>
    <row r="6377" spans="1:5" x14ac:dyDescent="0.25">
      <c r="A6377">
        <v>58000900</v>
      </c>
      <c r="B6377" t="s">
        <v>8477</v>
      </c>
      <c r="C6377" t="s">
        <v>9016</v>
      </c>
      <c r="D6377" t="s">
        <v>9016</v>
      </c>
      <c r="E6377" t="s">
        <v>8477</v>
      </c>
    </row>
    <row r="6378" spans="1:5" x14ac:dyDescent="0.25">
      <c r="A6378">
        <v>58000901</v>
      </c>
      <c r="B6378" t="s">
        <v>9017</v>
      </c>
      <c r="C6378" t="s">
        <v>8355</v>
      </c>
      <c r="D6378" t="s">
        <v>8355</v>
      </c>
      <c r="E6378" t="s">
        <v>9017</v>
      </c>
    </row>
    <row r="6379" spans="1:5" x14ac:dyDescent="0.25">
      <c r="A6379">
        <v>58000902</v>
      </c>
      <c r="B6379" t="s">
        <v>9019</v>
      </c>
      <c r="C6379" t="s">
        <v>9018</v>
      </c>
      <c r="D6379" t="s">
        <v>9018</v>
      </c>
      <c r="E6379" t="s">
        <v>9019</v>
      </c>
    </row>
    <row r="6380" spans="1:5" x14ac:dyDescent="0.25">
      <c r="A6380">
        <v>58000903</v>
      </c>
      <c r="B6380" t="s">
        <v>9021</v>
      </c>
      <c r="C6380" t="s">
        <v>9020</v>
      </c>
      <c r="D6380" t="s">
        <v>9020</v>
      </c>
      <c r="E6380" t="s">
        <v>9021</v>
      </c>
    </row>
    <row r="6381" spans="1:5" x14ac:dyDescent="0.25">
      <c r="A6381">
        <v>58000904</v>
      </c>
      <c r="B6381" t="s">
        <v>9023</v>
      </c>
      <c r="C6381" t="s">
        <v>9022</v>
      </c>
      <c r="D6381" t="s">
        <v>9022</v>
      </c>
      <c r="E6381" t="s">
        <v>9023</v>
      </c>
    </row>
    <row r="6382" spans="1:5" x14ac:dyDescent="0.25">
      <c r="A6382">
        <v>58000905</v>
      </c>
      <c r="B6382" t="s">
        <v>9025</v>
      </c>
      <c r="C6382" t="s">
        <v>9024</v>
      </c>
      <c r="D6382" t="s">
        <v>9024</v>
      </c>
      <c r="E6382" t="s">
        <v>9025</v>
      </c>
    </row>
    <row r="6383" spans="1:5" x14ac:dyDescent="0.25">
      <c r="A6383">
        <v>58000906</v>
      </c>
      <c r="B6383" t="s">
        <v>9027</v>
      </c>
      <c r="C6383" t="s">
        <v>9026</v>
      </c>
      <c r="D6383" t="s">
        <v>9026</v>
      </c>
      <c r="E6383" t="s">
        <v>9027</v>
      </c>
    </row>
    <row r="6384" spans="1:5" x14ac:dyDescent="0.25">
      <c r="A6384">
        <v>58000907</v>
      </c>
      <c r="B6384" t="s">
        <v>9029</v>
      </c>
      <c r="C6384" t="s">
        <v>9028</v>
      </c>
      <c r="D6384" t="s">
        <v>9028</v>
      </c>
      <c r="E6384" t="s">
        <v>9029</v>
      </c>
    </row>
    <row r="6385" spans="1:5" x14ac:dyDescent="0.25">
      <c r="A6385">
        <v>58000908</v>
      </c>
      <c r="B6385" t="s">
        <v>9031</v>
      </c>
      <c r="C6385" t="s">
        <v>9030</v>
      </c>
      <c r="D6385" t="s">
        <v>9030</v>
      </c>
      <c r="E6385" t="s">
        <v>9031</v>
      </c>
    </row>
    <row r="6386" spans="1:5" x14ac:dyDescent="0.25">
      <c r="A6386">
        <v>58000909</v>
      </c>
      <c r="B6386" t="s">
        <v>9033</v>
      </c>
      <c r="C6386" t="s">
        <v>9032</v>
      </c>
      <c r="D6386" t="s">
        <v>9032</v>
      </c>
      <c r="E6386" t="s">
        <v>9033</v>
      </c>
    </row>
    <row r="6387" spans="1:5" x14ac:dyDescent="0.25">
      <c r="A6387">
        <v>58000910</v>
      </c>
      <c r="B6387" t="s">
        <v>9035</v>
      </c>
      <c r="C6387" t="s">
        <v>9034</v>
      </c>
      <c r="D6387" t="s">
        <v>9034</v>
      </c>
      <c r="E6387" t="s">
        <v>9035</v>
      </c>
    </row>
    <row r="6388" spans="1:5" x14ac:dyDescent="0.25">
      <c r="A6388">
        <v>58000911</v>
      </c>
      <c r="B6388" t="s">
        <v>9037</v>
      </c>
      <c r="C6388" t="s">
        <v>9036</v>
      </c>
      <c r="D6388" t="s">
        <v>9036</v>
      </c>
      <c r="E6388" t="s">
        <v>9037</v>
      </c>
    </row>
    <row r="6389" spans="1:5" x14ac:dyDescent="0.25">
      <c r="A6389">
        <v>58000912</v>
      </c>
      <c r="B6389" t="s">
        <v>9039</v>
      </c>
      <c r="C6389" t="s">
        <v>9038</v>
      </c>
      <c r="D6389" t="s">
        <v>9038</v>
      </c>
      <c r="E6389" t="s">
        <v>9039</v>
      </c>
    </row>
    <row r="6390" spans="1:5" x14ac:dyDescent="0.25">
      <c r="A6390">
        <v>58000913</v>
      </c>
      <c r="B6390" t="s">
        <v>9041</v>
      </c>
      <c r="C6390" t="s">
        <v>9040</v>
      </c>
      <c r="D6390" t="s">
        <v>9040</v>
      </c>
      <c r="E6390" t="s">
        <v>9041</v>
      </c>
    </row>
    <row r="6391" spans="1:5" x14ac:dyDescent="0.25">
      <c r="A6391">
        <v>58000914</v>
      </c>
      <c r="B6391" t="s">
        <v>9043</v>
      </c>
      <c r="C6391" t="s">
        <v>9042</v>
      </c>
      <c r="D6391" t="s">
        <v>9042</v>
      </c>
      <c r="E6391" t="s">
        <v>9043</v>
      </c>
    </row>
    <row r="6392" spans="1:5" x14ac:dyDescent="0.25">
      <c r="A6392">
        <v>58000915</v>
      </c>
      <c r="B6392" t="s">
        <v>9045</v>
      </c>
      <c r="C6392" t="s">
        <v>9044</v>
      </c>
      <c r="D6392" t="s">
        <v>9044</v>
      </c>
      <c r="E6392" t="s">
        <v>9045</v>
      </c>
    </row>
    <row r="6393" spans="1:5" x14ac:dyDescent="0.25">
      <c r="A6393">
        <v>58000916</v>
      </c>
      <c r="B6393" t="s">
        <v>9047</v>
      </c>
      <c r="C6393" t="s">
        <v>9046</v>
      </c>
      <c r="D6393" t="s">
        <v>9046</v>
      </c>
      <c r="E6393" t="s">
        <v>9047</v>
      </c>
    </row>
    <row r="6394" spans="1:5" x14ac:dyDescent="0.25">
      <c r="A6394">
        <v>58000917</v>
      </c>
      <c r="B6394" t="s">
        <v>8371</v>
      </c>
      <c r="C6394" t="s">
        <v>8370</v>
      </c>
      <c r="D6394" t="s">
        <v>8370</v>
      </c>
      <c r="E6394" t="s">
        <v>8371</v>
      </c>
    </row>
    <row r="6395" spans="1:5" x14ac:dyDescent="0.25">
      <c r="A6395">
        <v>58000918</v>
      </c>
      <c r="B6395" t="s">
        <v>5355</v>
      </c>
      <c r="C6395" t="s">
        <v>8466</v>
      </c>
      <c r="D6395" t="s">
        <v>8466</v>
      </c>
      <c r="E6395" t="s">
        <v>5355</v>
      </c>
    </row>
    <row r="6396" spans="1:5" x14ac:dyDescent="0.25">
      <c r="A6396">
        <v>58000919</v>
      </c>
      <c r="B6396" t="s">
        <v>9049</v>
      </c>
      <c r="C6396" t="s">
        <v>9048</v>
      </c>
      <c r="D6396" t="s">
        <v>9048</v>
      </c>
      <c r="E6396" t="s">
        <v>9049</v>
      </c>
    </row>
    <row r="6397" spans="1:5" x14ac:dyDescent="0.25">
      <c r="A6397">
        <v>58000920</v>
      </c>
      <c r="B6397" t="s">
        <v>9051</v>
      </c>
      <c r="C6397" t="s">
        <v>9050</v>
      </c>
      <c r="D6397" t="s">
        <v>9050</v>
      </c>
      <c r="E6397" t="s">
        <v>9051</v>
      </c>
    </row>
    <row r="6398" spans="1:5" x14ac:dyDescent="0.25">
      <c r="A6398">
        <v>58000921</v>
      </c>
      <c r="B6398" t="s">
        <v>9053</v>
      </c>
      <c r="C6398" t="s">
        <v>9052</v>
      </c>
      <c r="D6398" t="s">
        <v>9052</v>
      </c>
      <c r="E6398" t="s">
        <v>9053</v>
      </c>
    </row>
    <row r="6399" spans="1:5" x14ac:dyDescent="0.25">
      <c r="A6399">
        <v>58000922</v>
      </c>
      <c r="B6399" t="s">
        <v>9055</v>
      </c>
      <c r="C6399" t="s">
        <v>9054</v>
      </c>
      <c r="D6399" t="s">
        <v>9054</v>
      </c>
      <c r="E6399" t="s">
        <v>9055</v>
      </c>
    </row>
    <row r="6400" spans="1:5" x14ac:dyDescent="0.25">
      <c r="A6400">
        <v>58000923</v>
      </c>
      <c r="B6400" t="s">
        <v>9057</v>
      </c>
      <c r="C6400" t="s">
        <v>9056</v>
      </c>
      <c r="D6400" t="s">
        <v>9056</v>
      </c>
      <c r="E6400" t="s">
        <v>9057</v>
      </c>
    </row>
    <row r="6401" spans="1:5" x14ac:dyDescent="0.25">
      <c r="A6401">
        <v>58000924</v>
      </c>
      <c r="B6401" t="s">
        <v>9059</v>
      </c>
      <c r="C6401" t="s">
        <v>9058</v>
      </c>
      <c r="D6401" t="s">
        <v>9058</v>
      </c>
      <c r="E6401" t="s">
        <v>9059</v>
      </c>
    </row>
    <row r="6402" spans="1:5" x14ac:dyDescent="0.25">
      <c r="A6402">
        <v>58000925</v>
      </c>
      <c r="B6402" t="s">
        <v>9060</v>
      </c>
      <c r="C6402" t="s">
        <v>8269</v>
      </c>
      <c r="D6402" t="s">
        <v>8269</v>
      </c>
      <c r="E6402" t="s">
        <v>9060</v>
      </c>
    </row>
    <row r="6403" spans="1:5" x14ac:dyDescent="0.25">
      <c r="A6403">
        <v>58000926</v>
      </c>
      <c r="B6403" t="s">
        <v>9062</v>
      </c>
      <c r="C6403" t="s">
        <v>9061</v>
      </c>
      <c r="D6403" t="s">
        <v>9061</v>
      </c>
      <c r="E6403" t="s">
        <v>9062</v>
      </c>
    </row>
    <row r="6404" spans="1:5" x14ac:dyDescent="0.25">
      <c r="A6404">
        <v>58000927</v>
      </c>
      <c r="B6404" t="s">
        <v>9064</v>
      </c>
      <c r="C6404" t="s">
        <v>9063</v>
      </c>
      <c r="D6404" t="s">
        <v>9063</v>
      </c>
      <c r="E6404" t="s">
        <v>9064</v>
      </c>
    </row>
    <row r="6405" spans="1:5" x14ac:dyDescent="0.25">
      <c r="A6405">
        <v>58000928</v>
      </c>
      <c r="B6405" t="s">
        <v>9066</v>
      </c>
      <c r="C6405" t="s">
        <v>9065</v>
      </c>
      <c r="D6405" t="s">
        <v>9065</v>
      </c>
      <c r="E6405" t="s">
        <v>9066</v>
      </c>
    </row>
    <row r="6406" spans="1:5" x14ac:dyDescent="0.25">
      <c r="A6406">
        <v>58000929</v>
      </c>
      <c r="B6406" t="s">
        <v>9068</v>
      </c>
      <c r="C6406" t="s">
        <v>9067</v>
      </c>
      <c r="D6406" t="s">
        <v>9067</v>
      </c>
      <c r="E6406" t="s">
        <v>9068</v>
      </c>
    </row>
    <row r="6407" spans="1:5" x14ac:dyDescent="0.25">
      <c r="A6407">
        <v>58000931</v>
      </c>
      <c r="B6407" t="s">
        <v>9069</v>
      </c>
      <c r="C6407" t="s">
        <v>8708</v>
      </c>
      <c r="D6407" t="s">
        <v>8708</v>
      </c>
      <c r="E6407" t="s">
        <v>9069</v>
      </c>
    </row>
    <row r="6408" spans="1:5" x14ac:dyDescent="0.25">
      <c r="A6408">
        <v>58000932</v>
      </c>
      <c r="B6408" t="s">
        <v>9071</v>
      </c>
      <c r="C6408" t="s">
        <v>9070</v>
      </c>
      <c r="D6408" t="s">
        <v>9070</v>
      </c>
      <c r="E6408" t="s">
        <v>9071</v>
      </c>
    </row>
    <row r="6409" spans="1:5" x14ac:dyDescent="0.25">
      <c r="A6409">
        <v>58000933</v>
      </c>
      <c r="B6409" t="s">
        <v>9073</v>
      </c>
      <c r="C6409" t="s">
        <v>9072</v>
      </c>
      <c r="D6409" t="s">
        <v>9072</v>
      </c>
      <c r="E6409" t="s">
        <v>9073</v>
      </c>
    </row>
    <row r="6410" spans="1:5" x14ac:dyDescent="0.25">
      <c r="A6410">
        <v>58000934</v>
      </c>
      <c r="B6410" t="s">
        <v>9075</v>
      </c>
      <c r="C6410" t="s">
        <v>9074</v>
      </c>
      <c r="D6410" t="s">
        <v>9074</v>
      </c>
      <c r="E6410" t="s">
        <v>9075</v>
      </c>
    </row>
    <row r="6411" spans="1:5" x14ac:dyDescent="0.25">
      <c r="A6411">
        <v>58000935</v>
      </c>
      <c r="B6411" t="s">
        <v>9076</v>
      </c>
      <c r="C6411" t="s">
        <v>9074</v>
      </c>
      <c r="D6411" t="s">
        <v>9074</v>
      </c>
      <c r="E6411" t="s">
        <v>9076</v>
      </c>
    </row>
    <row r="6412" spans="1:5" x14ac:dyDescent="0.25">
      <c r="A6412">
        <v>58000936</v>
      </c>
      <c r="B6412" t="s">
        <v>9075</v>
      </c>
      <c r="C6412" t="s">
        <v>9077</v>
      </c>
      <c r="D6412" t="s">
        <v>9077</v>
      </c>
      <c r="E6412" t="s">
        <v>9075</v>
      </c>
    </row>
    <row r="6413" spans="1:5" x14ac:dyDescent="0.25">
      <c r="A6413">
        <v>58000937</v>
      </c>
      <c r="B6413" t="s">
        <v>9078</v>
      </c>
      <c r="C6413" t="s">
        <v>9074</v>
      </c>
      <c r="D6413" t="s">
        <v>9074</v>
      </c>
      <c r="E6413" t="s">
        <v>9078</v>
      </c>
    </row>
    <row r="6414" spans="1:5" x14ac:dyDescent="0.25">
      <c r="A6414">
        <v>58000938</v>
      </c>
      <c r="B6414" t="s">
        <v>9080</v>
      </c>
      <c r="C6414" t="s">
        <v>9079</v>
      </c>
      <c r="D6414" t="s">
        <v>9079</v>
      </c>
      <c r="E6414" t="s">
        <v>9080</v>
      </c>
    </row>
    <row r="6415" spans="1:5" x14ac:dyDescent="0.25">
      <c r="A6415">
        <v>58000939</v>
      </c>
      <c r="B6415" t="s">
        <v>9082</v>
      </c>
      <c r="C6415" t="s">
        <v>9081</v>
      </c>
      <c r="D6415" t="s">
        <v>9081</v>
      </c>
      <c r="E6415" t="s">
        <v>9082</v>
      </c>
    </row>
    <row r="6416" spans="1:5" x14ac:dyDescent="0.25">
      <c r="A6416">
        <v>58000940</v>
      </c>
      <c r="B6416" t="s">
        <v>9084</v>
      </c>
      <c r="C6416" t="s">
        <v>9083</v>
      </c>
      <c r="D6416" t="s">
        <v>9083</v>
      </c>
      <c r="E6416" t="s">
        <v>9084</v>
      </c>
    </row>
    <row r="6417" spans="1:5" x14ac:dyDescent="0.25">
      <c r="A6417">
        <v>58000941</v>
      </c>
      <c r="B6417" t="s">
        <v>9086</v>
      </c>
      <c r="C6417" t="s">
        <v>9085</v>
      </c>
      <c r="D6417" t="s">
        <v>9085</v>
      </c>
      <c r="E6417" t="s">
        <v>9086</v>
      </c>
    </row>
    <row r="6418" spans="1:5" x14ac:dyDescent="0.25">
      <c r="A6418">
        <v>58000942</v>
      </c>
      <c r="B6418" t="s">
        <v>9088</v>
      </c>
      <c r="C6418" t="s">
        <v>9087</v>
      </c>
      <c r="D6418" t="s">
        <v>9087</v>
      </c>
      <c r="E6418" t="s">
        <v>9088</v>
      </c>
    </row>
    <row r="6419" spans="1:5" x14ac:dyDescent="0.25">
      <c r="A6419">
        <v>58000943</v>
      </c>
      <c r="B6419" t="s">
        <v>9090</v>
      </c>
      <c r="C6419" t="s">
        <v>9089</v>
      </c>
      <c r="D6419" t="s">
        <v>9089</v>
      </c>
      <c r="E6419" t="s">
        <v>9090</v>
      </c>
    </row>
    <row r="6420" spans="1:5" x14ac:dyDescent="0.25">
      <c r="A6420">
        <v>58000944</v>
      </c>
      <c r="B6420" t="s">
        <v>9092</v>
      </c>
      <c r="C6420" t="s">
        <v>9091</v>
      </c>
      <c r="D6420" t="s">
        <v>9091</v>
      </c>
      <c r="E6420" t="s">
        <v>9092</v>
      </c>
    </row>
    <row r="6421" spans="1:5" x14ac:dyDescent="0.25">
      <c r="A6421">
        <v>58000945</v>
      </c>
      <c r="B6421" t="s">
        <v>9094</v>
      </c>
      <c r="C6421" t="s">
        <v>9093</v>
      </c>
      <c r="D6421" t="s">
        <v>9093</v>
      </c>
      <c r="E6421" t="s">
        <v>9094</v>
      </c>
    </row>
    <row r="6422" spans="1:5" x14ac:dyDescent="0.25">
      <c r="A6422">
        <v>58000946</v>
      </c>
      <c r="B6422" t="s">
        <v>9096</v>
      </c>
      <c r="C6422" t="s">
        <v>9095</v>
      </c>
      <c r="D6422" t="s">
        <v>9095</v>
      </c>
      <c r="E6422" t="s">
        <v>9096</v>
      </c>
    </row>
    <row r="6423" spans="1:5" x14ac:dyDescent="0.25">
      <c r="A6423">
        <v>58000947</v>
      </c>
      <c r="B6423" t="s">
        <v>9098</v>
      </c>
      <c r="C6423" t="s">
        <v>9097</v>
      </c>
      <c r="D6423" t="s">
        <v>9097</v>
      </c>
      <c r="E6423" t="s">
        <v>9098</v>
      </c>
    </row>
    <row r="6424" spans="1:5" x14ac:dyDescent="0.25">
      <c r="A6424">
        <v>58000948</v>
      </c>
      <c r="B6424" t="s">
        <v>9100</v>
      </c>
      <c r="C6424" t="s">
        <v>9099</v>
      </c>
      <c r="D6424" t="s">
        <v>9099</v>
      </c>
      <c r="E6424" t="s">
        <v>9100</v>
      </c>
    </row>
    <row r="6425" spans="1:5" x14ac:dyDescent="0.25">
      <c r="A6425">
        <v>58000949</v>
      </c>
      <c r="B6425" t="s">
        <v>9102</v>
      </c>
      <c r="C6425" t="s">
        <v>9101</v>
      </c>
      <c r="D6425" t="s">
        <v>9101</v>
      </c>
      <c r="E6425" t="s">
        <v>9102</v>
      </c>
    </row>
    <row r="6426" spans="1:5" x14ac:dyDescent="0.25">
      <c r="A6426">
        <v>58000950</v>
      </c>
      <c r="B6426" t="s">
        <v>9104</v>
      </c>
      <c r="C6426" t="s">
        <v>9103</v>
      </c>
      <c r="D6426" t="s">
        <v>9103</v>
      </c>
      <c r="E6426" t="s">
        <v>9104</v>
      </c>
    </row>
    <row r="6427" spans="1:5" x14ac:dyDescent="0.25">
      <c r="A6427">
        <v>58000951</v>
      </c>
      <c r="B6427" t="s">
        <v>9106</v>
      </c>
      <c r="C6427" t="s">
        <v>9105</v>
      </c>
      <c r="D6427" t="s">
        <v>9105</v>
      </c>
      <c r="E6427" t="s">
        <v>9106</v>
      </c>
    </row>
    <row r="6428" spans="1:5" x14ac:dyDescent="0.25">
      <c r="A6428">
        <v>58000952</v>
      </c>
      <c r="B6428" t="s">
        <v>9108</v>
      </c>
      <c r="C6428" t="s">
        <v>9107</v>
      </c>
      <c r="D6428" t="s">
        <v>9107</v>
      </c>
      <c r="E6428" t="s">
        <v>9108</v>
      </c>
    </row>
    <row r="6429" spans="1:5" x14ac:dyDescent="0.25">
      <c r="A6429">
        <v>58000953</v>
      </c>
      <c r="B6429" t="s">
        <v>9110</v>
      </c>
      <c r="C6429" t="s">
        <v>9109</v>
      </c>
      <c r="D6429" t="s">
        <v>9109</v>
      </c>
      <c r="E6429" t="s">
        <v>9110</v>
      </c>
    </row>
    <row r="6430" spans="1:5" x14ac:dyDescent="0.25">
      <c r="A6430">
        <v>58000954</v>
      </c>
      <c r="B6430" t="s">
        <v>9112</v>
      </c>
      <c r="C6430" t="s">
        <v>9111</v>
      </c>
      <c r="D6430" t="s">
        <v>9111</v>
      </c>
      <c r="E6430" t="s">
        <v>9112</v>
      </c>
    </row>
    <row r="6431" spans="1:5" x14ac:dyDescent="0.25">
      <c r="A6431">
        <v>58000955</v>
      </c>
      <c r="B6431" t="s">
        <v>9114</v>
      </c>
      <c r="C6431" t="s">
        <v>9113</v>
      </c>
      <c r="D6431" t="s">
        <v>9113</v>
      </c>
      <c r="E6431" t="s">
        <v>9114</v>
      </c>
    </row>
    <row r="6432" spans="1:5" x14ac:dyDescent="0.25">
      <c r="A6432">
        <v>58000956</v>
      </c>
      <c r="B6432" t="s">
        <v>9116</v>
      </c>
      <c r="C6432" t="s">
        <v>9115</v>
      </c>
      <c r="D6432" t="s">
        <v>9115</v>
      </c>
      <c r="E6432" t="s">
        <v>9116</v>
      </c>
    </row>
    <row r="6433" spans="1:5" x14ac:dyDescent="0.25">
      <c r="A6433">
        <v>58000957</v>
      </c>
      <c r="B6433" t="s">
        <v>9118</v>
      </c>
      <c r="C6433" t="s">
        <v>9117</v>
      </c>
      <c r="D6433" t="s">
        <v>9117</v>
      </c>
      <c r="E6433" t="s">
        <v>9118</v>
      </c>
    </row>
    <row r="6434" spans="1:5" x14ac:dyDescent="0.25">
      <c r="A6434">
        <v>58000958</v>
      </c>
      <c r="B6434" t="s">
        <v>9120</v>
      </c>
      <c r="C6434" t="s">
        <v>9119</v>
      </c>
      <c r="D6434" t="s">
        <v>9119</v>
      </c>
      <c r="E6434" t="s">
        <v>9120</v>
      </c>
    </row>
    <row r="6435" spans="1:5" x14ac:dyDescent="0.25">
      <c r="A6435">
        <v>58000959</v>
      </c>
      <c r="B6435" t="s">
        <v>9122</v>
      </c>
      <c r="C6435" t="s">
        <v>9121</v>
      </c>
      <c r="D6435" t="s">
        <v>9121</v>
      </c>
      <c r="E6435" t="s">
        <v>9122</v>
      </c>
    </row>
    <row r="6436" spans="1:5" x14ac:dyDescent="0.25">
      <c r="A6436">
        <v>58000960</v>
      </c>
      <c r="B6436" t="s">
        <v>9124</v>
      </c>
      <c r="C6436" t="s">
        <v>9123</v>
      </c>
      <c r="D6436" t="s">
        <v>9123</v>
      </c>
      <c r="E6436" t="s">
        <v>9124</v>
      </c>
    </row>
    <row r="6437" spans="1:5" x14ac:dyDescent="0.25">
      <c r="A6437">
        <v>58000961</v>
      </c>
      <c r="B6437" t="s">
        <v>9126</v>
      </c>
      <c r="C6437" t="s">
        <v>9125</v>
      </c>
      <c r="D6437" t="s">
        <v>9125</v>
      </c>
      <c r="E6437" t="s">
        <v>9126</v>
      </c>
    </row>
    <row r="6438" spans="1:5" x14ac:dyDescent="0.25">
      <c r="A6438">
        <v>58000962</v>
      </c>
      <c r="B6438" t="s">
        <v>9128</v>
      </c>
      <c r="C6438" t="s">
        <v>9127</v>
      </c>
      <c r="D6438" t="s">
        <v>9127</v>
      </c>
      <c r="E6438" t="s">
        <v>9128</v>
      </c>
    </row>
    <row r="6439" spans="1:5" x14ac:dyDescent="0.25">
      <c r="A6439">
        <v>58000963</v>
      </c>
      <c r="B6439" t="s">
        <v>9130</v>
      </c>
      <c r="C6439" t="s">
        <v>9129</v>
      </c>
      <c r="D6439" t="s">
        <v>9129</v>
      </c>
      <c r="E6439" t="s">
        <v>9130</v>
      </c>
    </row>
    <row r="6440" spans="1:5" x14ac:dyDescent="0.25">
      <c r="A6440">
        <v>58000964</v>
      </c>
      <c r="B6440" t="s">
        <v>9132</v>
      </c>
      <c r="C6440" t="s">
        <v>9131</v>
      </c>
      <c r="D6440" t="s">
        <v>9131</v>
      </c>
      <c r="E6440" t="s">
        <v>9132</v>
      </c>
    </row>
    <row r="6441" spans="1:5" x14ac:dyDescent="0.25">
      <c r="A6441">
        <v>58000965</v>
      </c>
      <c r="B6441" t="s">
        <v>9134</v>
      </c>
      <c r="C6441" t="s">
        <v>9133</v>
      </c>
      <c r="D6441" t="s">
        <v>9133</v>
      </c>
      <c r="E6441" t="s">
        <v>9134</v>
      </c>
    </row>
    <row r="6442" spans="1:5" x14ac:dyDescent="0.25">
      <c r="A6442">
        <v>58000966</v>
      </c>
      <c r="B6442" t="s">
        <v>6654</v>
      </c>
      <c r="C6442" t="s">
        <v>9135</v>
      </c>
      <c r="D6442" t="s">
        <v>9135</v>
      </c>
      <c r="E6442" t="s">
        <v>6654</v>
      </c>
    </row>
    <row r="6443" spans="1:5" x14ac:dyDescent="0.25">
      <c r="A6443">
        <v>58000967</v>
      </c>
      <c r="B6443" t="s">
        <v>6656</v>
      </c>
      <c r="C6443" t="s">
        <v>9136</v>
      </c>
      <c r="D6443" t="s">
        <v>9136</v>
      </c>
      <c r="E6443" t="s">
        <v>6656</v>
      </c>
    </row>
    <row r="6444" spans="1:5" x14ac:dyDescent="0.25">
      <c r="A6444">
        <v>58000968</v>
      </c>
      <c r="B6444" t="s">
        <v>9137</v>
      </c>
      <c r="C6444" t="s">
        <v>9136</v>
      </c>
      <c r="D6444" t="s">
        <v>9136</v>
      </c>
      <c r="E6444" t="s">
        <v>9137</v>
      </c>
    </row>
    <row r="6445" spans="1:5" x14ac:dyDescent="0.25">
      <c r="A6445">
        <v>58000969</v>
      </c>
      <c r="B6445" t="s">
        <v>9139</v>
      </c>
      <c r="C6445" t="s">
        <v>9138</v>
      </c>
      <c r="D6445" t="s">
        <v>9138</v>
      </c>
      <c r="E6445" t="s">
        <v>9139</v>
      </c>
    </row>
    <row r="6446" spans="1:5" x14ac:dyDescent="0.25">
      <c r="A6446">
        <v>58000970</v>
      </c>
      <c r="B6446" t="s">
        <v>8504</v>
      </c>
      <c r="C6446" t="s">
        <v>8152</v>
      </c>
      <c r="D6446" t="s">
        <v>8152</v>
      </c>
      <c r="E6446" t="s">
        <v>8504</v>
      </c>
    </row>
    <row r="6447" spans="1:5" x14ac:dyDescent="0.25">
      <c r="A6447">
        <v>58000971</v>
      </c>
      <c r="B6447" t="s">
        <v>9141</v>
      </c>
      <c r="C6447" t="s">
        <v>9140</v>
      </c>
      <c r="D6447" t="s">
        <v>9140</v>
      </c>
      <c r="E6447" t="s">
        <v>9141</v>
      </c>
    </row>
    <row r="6448" spans="1:5" x14ac:dyDescent="0.25">
      <c r="A6448">
        <v>58000972</v>
      </c>
      <c r="B6448" t="s">
        <v>9143</v>
      </c>
      <c r="C6448" t="s">
        <v>9142</v>
      </c>
      <c r="D6448" t="s">
        <v>9142</v>
      </c>
      <c r="E6448" t="s">
        <v>9143</v>
      </c>
    </row>
    <row r="6449" spans="1:5" x14ac:dyDescent="0.25">
      <c r="A6449">
        <v>58000973</v>
      </c>
      <c r="B6449" t="s">
        <v>9145</v>
      </c>
      <c r="C6449" t="s">
        <v>9144</v>
      </c>
      <c r="D6449" t="s">
        <v>9144</v>
      </c>
      <c r="E6449" t="s">
        <v>9145</v>
      </c>
    </row>
    <row r="6450" spans="1:5" x14ac:dyDescent="0.25">
      <c r="A6450">
        <v>58000974</v>
      </c>
      <c r="B6450" t="s">
        <v>9147</v>
      </c>
      <c r="C6450" t="s">
        <v>9146</v>
      </c>
      <c r="D6450" t="s">
        <v>9146</v>
      </c>
      <c r="E6450" t="s">
        <v>9147</v>
      </c>
    </row>
    <row r="6451" spans="1:5" x14ac:dyDescent="0.25">
      <c r="A6451">
        <v>58000975</v>
      </c>
      <c r="B6451" t="s">
        <v>9149</v>
      </c>
      <c r="C6451" t="s">
        <v>9148</v>
      </c>
      <c r="D6451" t="s">
        <v>9148</v>
      </c>
      <c r="E6451" t="s">
        <v>9149</v>
      </c>
    </row>
    <row r="6452" spans="1:5" x14ac:dyDescent="0.25">
      <c r="A6452">
        <v>58000976</v>
      </c>
      <c r="B6452" t="s">
        <v>8505</v>
      </c>
      <c r="C6452" t="s">
        <v>8341</v>
      </c>
      <c r="D6452" t="s">
        <v>8341</v>
      </c>
      <c r="E6452" t="s">
        <v>8505</v>
      </c>
    </row>
    <row r="6453" spans="1:5" x14ac:dyDescent="0.25">
      <c r="A6453">
        <v>58000977</v>
      </c>
      <c r="B6453" t="s">
        <v>9151</v>
      </c>
      <c r="C6453" t="s">
        <v>9150</v>
      </c>
      <c r="D6453" t="s">
        <v>9150</v>
      </c>
      <c r="E6453" t="s">
        <v>9151</v>
      </c>
    </row>
    <row r="6454" spans="1:5" x14ac:dyDescent="0.25">
      <c r="A6454">
        <v>58000978</v>
      </c>
      <c r="B6454" t="s">
        <v>9153</v>
      </c>
      <c r="C6454" t="s">
        <v>9152</v>
      </c>
      <c r="D6454" t="s">
        <v>9152</v>
      </c>
      <c r="E6454" t="s">
        <v>9153</v>
      </c>
    </row>
    <row r="6455" spans="1:5" x14ac:dyDescent="0.25">
      <c r="A6455">
        <v>58000979</v>
      </c>
      <c r="B6455" t="s">
        <v>9154</v>
      </c>
      <c r="C6455" t="s">
        <v>8974</v>
      </c>
      <c r="D6455" t="s">
        <v>8974</v>
      </c>
      <c r="E6455" t="s">
        <v>9154</v>
      </c>
    </row>
    <row r="6456" spans="1:5" x14ac:dyDescent="0.25">
      <c r="A6456">
        <v>58000980</v>
      </c>
      <c r="B6456" t="s">
        <v>9156</v>
      </c>
      <c r="C6456" t="s">
        <v>9155</v>
      </c>
      <c r="D6456" t="s">
        <v>9155</v>
      </c>
      <c r="E6456" t="s">
        <v>9156</v>
      </c>
    </row>
    <row r="6457" spans="1:5" x14ac:dyDescent="0.25">
      <c r="A6457">
        <v>58000981</v>
      </c>
      <c r="B6457" t="s">
        <v>9157</v>
      </c>
      <c r="C6457" t="s">
        <v>9155</v>
      </c>
      <c r="D6457" t="s">
        <v>9155</v>
      </c>
      <c r="E6457" t="s">
        <v>9157</v>
      </c>
    </row>
    <row r="6458" spans="1:5" x14ac:dyDescent="0.25">
      <c r="A6458">
        <v>58000982</v>
      </c>
      <c r="B6458" t="s">
        <v>9158</v>
      </c>
      <c r="C6458" t="s">
        <v>8044</v>
      </c>
      <c r="D6458" t="s">
        <v>8044</v>
      </c>
      <c r="E6458" t="s">
        <v>9158</v>
      </c>
    </row>
    <row r="6459" spans="1:5" x14ac:dyDescent="0.25">
      <c r="A6459">
        <v>58000983</v>
      </c>
      <c r="B6459" t="s">
        <v>9159</v>
      </c>
      <c r="C6459" t="s">
        <v>9155</v>
      </c>
      <c r="D6459" t="s">
        <v>9155</v>
      </c>
      <c r="E6459" t="s">
        <v>9159</v>
      </c>
    </row>
    <row r="6460" spans="1:5" x14ac:dyDescent="0.25">
      <c r="A6460">
        <v>58000984</v>
      </c>
      <c r="B6460" t="s">
        <v>9161</v>
      </c>
      <c r="C6460" t="s">
        <v>9160</v>
      </c>
      <c r="D6460" t="s">
        <v>9160</v>
      </c>
      <c r="E6460" t="s">
        <v>9161</v>
      </c>
    </row>
    <row r="6461" spans="1:5" x14ac:dyDescent="0.25">
      <c r="A6461">
        <v>58000985</v>
      </c>
      <c r="B6461" t="s">
        <v>9163</v>
      </c>
      <c r="C6461" t="s">
        <v>9162</v>
      </c>
      <c r="D6461" t="s">
        <v>9162</v>
      </c>
      <c r="E6461" t="s">
        <v>9163</v>
      </c>
    </row>
    <row r="6462" spans="1:5" x14ac:dyDescent="0.25">
      <c r="A6462">
        <v>58000986</v>
      </c>
      <c r="B6462" t="s">
        <v>9165</v>
      </c>
      <c r="C6462" t="s">
        <v>9164</v>
      </c>
      <c r="D6462" t="s">
        <v>9164</v>
      </c>
      <c r="E6462" t="s">
        <v>9165</v>
      </c>
    </row>
    <row r="6463" spans="1:5" x14ac:dyDescent="0.25">
      <c r="A6463">
        <v>58000987</v>
      </c>
      <c r="B6463" t="s">
        <v>9167</v>
      </c>
      <c r="C6463" t="s">
        <v>9166</v>
      </c>
      <c r="D6463" t="s">
        <v>9166</v>
      </c>
      <c r="E6463" t="s">
        <v>9167</v>
      </c>
    </row>
    <row r="6464" spans="1:5" x14ac:dyDescent="0.25">
      <c r="A6464">
        <v>58000988</v>
      </c>
      <c r="B6464" t="s">
        <v>9169</v>
      </c>
      <c r="C6464" t="s">
        <v>9168</v>
      </c>
      <c r="D6464" t="s">
        <v>9168</v>
      </c>
      <c r="E6464" t="s">
        <v>9169</v>
      </c>
    </row>
    <row r="6465" spans="1:5" x14ac:dyDescent="0.25">
      <c r="A6465">
        <v>58000989</v>
      </c>
      <c r="B6465" t="s">
        <v>9171</v>
      </c>
      <c r="C6465" t="s">
        <v>9170</v>
      </c>
      <c r="D6465" t="s">
        <v>9170</v>
      </c>
      <c r="E6465" t="s">
        <v>9171</v>
      </c>
    </row>
    <row r="6466" spans="1:5" x14ac:dyDescent="0.25">
      <c r="A6466">
        <v>58000990</v>
      </c>
      <c r="B6466" t="s">
        <v>9173</v>
      </c>
      <c r="C6466" t="s">
        <v>9172</v>
      </c>
      <c r="D6466" t="s">
        <v>9172</v>
      </c>
      <c r="E6466" t="s">
        <v>9173</v>
      </c>
    </row>
    <row r="6467" spans="1:5" x14ac:dyDescent="0.25">
      <c r="A6467">
        <v>58000991</v>
      </c>
      <c r="B6467" t="s">
        <v>9175</v>
      </c>
      <c r="C6467" t="s">
        <v>9174</v>
      </c>
      <c r="D6467" t="s">
        <v>9174</v>
      </c>
      <c r="E6467" t="s">
        <v>9175</v>
      </c>
    </row>
    <row r="6468" spans="1:5" x14ac:dyDescent="0.25">
      <c r="A6468">
        <v>58000992</v>
      </c>
      <c r="B6468" t="s">
        <v>9177</v>
      </c>
      <c r="C6468" t="s">
        <v>9176</v>
      </c>
      <c r="D6468" t="s">
        <v>9176</v>
      </c>
      <c r="E6468" t="s">
        <v>9177</v>
      </c>
    </row>
    <row r="6469" spans="1:5" x14ac:dyDescent="0.25">
      <c r="A6469">
        <v>58000993</v>
      </c>
      <c r="B6469" t="s">
        <v>9179</v>
      </c>
      <c r="C6469" t="s">
        <v>9178</v>
      </c>
      <c r="D6469" t="s">
        <v>9178</v>
      </c>
      <c r="E6469" t="s">
        <v>9179</v>
      </c>
    </row>
    <row r="6470" spans="1:5" x14ac:dyDescent="0.25">
      <c r="A6470">
        <v>58000994</v>
      </c>
      <c r="B6470" t="s">
        <v>9181</v>
      </c>
      <c r="C6470" t="s">
        <v>9180</v>
      </c>
      <c r="D6470" t="s">
        <v>9180</v>
      </c>
      <c r="E6470" t="s">
        <v>9181</v>
      </c>
    </row>
    <row r="6471" spans="1:5" x14ac:dyDescent="0.25">
      <c r="A6471">
        <v>58000995</v>
      </c>
      <c r="B6471" t="s">
        <v>9183</v>
      </c>
      <c r="C6471" t="s">
        <v>9182</v>
      </c>
      <c r="D6471" t="s">
        <v>9182</v>
      </c>
      <c r="E6471" t="s">
        <v>9183</v>
      </c>
    </row>
    <row r="6472" spans="1:5" x14ac:dyDescent="0.25">
      <c r="A6472">
        <v>58000996</v>
      </c>
      <c r="B6472" t="s">
        <v>9185</v>
      </c>
      <c r="C6472" t="s">
        <v>9184</v>
      </c>
      <c r="D6472" t="s">
        <v>9184</v>
      </c>
      <c r="E6472" t="s">
        <v>9185</v>
      </c>
    </row>
    <row r="6473" spans="1:5" x14ac:dyDescent="0.25">
      <c r="A6473">
        <v>58000997</v>
      </c>
      <c r="B6473" t="s">
        <v>9187</v>
      </c>
      <c r="C6473" t="s">
        <v>9186</v>
      </c>
      <c r="D6473" t="s">
        <v>9186</v>
      </c>
      <c r="E6473" t="s">
        <v>9187</v>
      </c>
    </row>
    <row r="6474" spans="1:5" x14ac:dyDescent="0.25">
      <c r="A6474">
        <v>58000998</v>
      </c>
      <c r="B6474" t="s">
        <v>9189</v>
      </c>
      <c r="C6474" t="s">
        <v>9188</v>
      </c>
      <c r="D6474" t="s">
        <v>9188</v>
      </c>
      <c r="E6474" t="s">
        <v>9189</v>
      </c>
    </row>
    <row r="6475" spans="1:5" x14ac:dyDescent="0.25">
      <c r="A6475">
        <v>58000999</v>
      </c>
      <c r="B6475" t="s">
        <v>9191</v>
      </c>
      <c r="C6475" t="s">
        <v>9190</v>
      </c>
      <c r="D6475" t="s">
        <v>9190</v>
      </c>
      <c r="E6475" t="s">
        <v>9191</v>
      </c>
    </row>
    <row r="6476" spans="1:5" x14ac:dyDescent="0.25">
      <c r="A6476">
        <v>58001000</v>
      </c>
      <c r="B6476" t="s">
        <v>9193</v>
      </c>
      <c r="C6476" t="s">
        <v>9192</v>
      </c>
      <c r="D6476" t="s">
        <v>9192</v>
      </c>
      <c r="E6476" t="s">
        <v>9193</v>
      </c>
    </row>
    <row r="6477" spans="1:5" x14ac:dyDescent="0.25">
      <c r="A6477">
        <v>58001001</v>
      </c>
      <c r="B6477" t="s">
        <v>9195</v>
      </c>
      <c r="C6477" t="s">
        <v>9194</v>
      </c>
      <c r="D6477" t="s">
        <v>9194</v>
      </c>
      <c r="E6477" t="s">
        <v>9195</v>
      </c>
    </row>
    <row r="6478" spans="1:5" x14ac:dyDescent="0.25">
      <c r="A6478">
        <v>58001002</v>
      </c>
      <c r="B6478" t="s">
        <v>9197</v>
      </c>
      <c r="C6478" t="s">
        <v>9196</v>
      </c>
      <c r="D6478" t="s">
        <v>9196</v>
      </c>
      <c r="E6478" t="s">
        <v>9197</v>
      </c>
    </row>
    <row r="6479" spans="1:5" x14ac:dyDescent="0.25">
      <c r="A6479">
        <v>58001003</v>
      </c>
      <c r="B6479" t="s">
        <v>9198</v>
      </c>
      <c r="C6479" t="s">
        <v>9196</v>
      </c>
      <c r="D6479" t="s">
        <v>9196</v>
      </c>
      <c r="E6479" t="s">
        <v>9198</v>
      </c>
    </row>
    <row r="6480" spans="1:5" x14ac:dyDescent="0.25">
      <c r="A6480">
        <v>58001004</v>
      </c>
      <c r="B6480" t="s">
        <v>9200</v>
      </c>
      <c r="C6480" t="s">
        <v>9199</v>
      </c>
      <c r="D6480" t="s">
        <v>9199</v>
      </c>
      <c r="E6480" t="s">
        <v>9200</v>
      </c>
    </row>
    <row r="6481" spans="1:5" x14ac:dyDescent="0.25">
      <c r="A6481">
        <v>58001005</v>
      </c>
      <c r="B6481" t="s">
        <v>9202</v>
      </c>
      <c r="C6481" t="s">
        <v>9201</v>
      </c>
      <c r="D6481" t="s">
        <v>9201</v>
      </c>
      <c r="E6481" t="s">
        <v>9202</v>
      </c>
    </row>
    <row r="6482" spans="1:5" x14ac:dyDescent="0.25">
      <c r="A6482">
        <v>58001006</v>
      </c>
      <c r="B6482" t="s">
        <v>9204</v>
      </c>
      <c r="C6482" t="s">
        <v>9203</v>
      </c>
      <c r="D6482" t="s">
        <v>9203</v>
      </c>
      <c r="E6482" t="s">
        <v>9204</v>
      </c>
    </row>
    <row r="6483" spans="1:5" x14ac:dyDescent="0.25">
      <c r="A6483">
        <v>58001007</v>
      </c>
      <c r="B6483" t="s">
        <v>9206</v>
      </c>
      <c r="C6483" t="s">
        <v>9205</v>
      </c>
      <c r="D6483" t="s">
        <v>9205</v>
      </c>
      <c r="E6483" t="s">
        <v>9206</v>
      </c>
    </row>
    <row r="6484" spans="1:5" x14ac:dyDescent="0.25">
      <c r="A6484">
        <v>58001008</v>
      </c>
      <c r="B6484" t="s">
        <v>9208</v>
      </c>
      <c r="C6484" t="s">
        <v>9207</v>
      </c>
      <c r="D6484" t="s">
        <v>9207</v>
      </c>
      <c r="E6484" t="s">
        <v>9208</v>
      </c>
    </row>
    <row r="6485" spans="1:5" x14ac:dyDescent="0.25">
      <c r="A6485">
        <v>58001009</v>
      </c>
      <c r="B6485" t="s">
        <v>9210</v>
      </c>
      <c r="C6485" t="s">
        <v>9209</v>
      </c>
      <c r="D6485" t="s">
        <v>9209</v>
      </c>
      <c r="E6485" t="s">
        <v>9210</v>
      </c>
    </row>
    <row r="6486" spans="1:5" x14ac:dyDescent="0.25">
      <c r="A6486">
        <v>58001010</v>
      </c>
      <c r="B6486" t="s">
        <v>9212</v>
      </c>
      <c r="C6486" t="s">
        <v>9211</v>
      </c>
      <c r="D6486" t="s">
        <v>9211</v>
      </c>
      <c r="E6486" t="s">
        <v>9212</v>
      </c>
    </row>
    <row r="6487" spans="1:5" x14ac:dyDescent="0.25">
      <c r="A6487">
        <v>58001011</v>
      </c>
      <c r="B6487" t="s">
        <v>9214</v>
      </c>
      <c r="C6487" t="s">
        <v>9213</v>
      </c>
      <c r="D6487" t="s">
        <v>9213</v>
      </c>
      <c r="E6487" t="s">
        <v>9214</v>
      </c>
    </row>
    <row r="6488" spans="1:5" x14ac:dyDescent="0.25">
      <c r="A6488">
        <v>58001012</v>
      </c>
      <c r="B6488" t="s">
        <v>9216</v>
      </c>
      <c r="C6488" t="s">
        <v>9215</v>
      </c>
      <c r="D6488" t="s">
        <v>9215</v>
      </c>
      <c r="E6488" t="s">
        <v>9216</v>
      </c>
    </row>
    <row r="6489" spans="1:5" x14ac:dyDescent="0.25">
      <c r="A6489">
        <v>58001013</v>
      </c>
      <c r="B6489" t="s">
        <v>9218</v>
      </c>
      <c r="C6489" t="s">
        <v>9217</v>
      </c>
      <c r="D6489" t="s">
        <v>9217</v>
      </c>
      <c r="E6489" t="s">
        <v>9218</v>
      </c>
    </row>
    <row r="6490" spans="1:5" x14ac:dyDescent="0.25">
      <c r="A6490">
        <v>58001014</v>
      </c>
      <c r="B6490" t="s">
        <v>9220</v>
      </c>
      <c r="C6490" t="s">
        <v>9219</v>
      </c>
      <c r="D6490" t="s">
        <v>9219</v>
      </c>
      <c r="E6490" t="s">
        <v>9220</v>
      </c>
    </row>
    <row r="6491" spans="1:5" x14ac:dyDescent="0.25">
      <c r="A6491">
        <v>58001015</v>
      </c>
      <c r="B6491" t="s">
        <v>9222</v>
      </c>
      <c r="C6491" t="s">
        <v>9221</v>
      </c>
      <c r="D6491" t="s">
        <v>9221</v>
      </c>
      <c r="E6491" t="s">
        <v>9222</v>
      </c>
    </row>
    <row r="6492" spans="1:5" x14ac:dyDescent="0.25">
      <c r="A6492">
        <v>58001016</v>
      </c>
      <c r="B6492" t="s">
        <v>9224</v>
      </c>
      <c r="C6492" t="s">
        <v>9223</v>
      </c>
      <c r="D6492" t="s">
        <v>9223</v>
      </c>
      <c r="E6492" t="s">
        <v>9224</v>
      </c>
    </row>
    <row r="6493" spans="1:5" x14ac:dyDescent="0.25">
      <c r="A6493">
        <v>58001017</v>
      </c>
      <c r="B6493" t="s">
        <v>9226</v>
      </c>
      <c r="C6493" t="s">
        <v>9225</v>
      </c>
      <c r="D6493" t="s">
        <v>9225</v>
      </c>
      <c r="E6493" t="s">
        <v>9226</v>
      </c>
    </row>
    <row r="6494" spans="1:5" x14ac:dyDescent="0.25">
      <c r="A6494">
        <v>58001018</v>
      </c>
      <c r="B6494" t="s">
        <v>9228</v>
      </c>
      <c r="C6494" t="s">
        <v>9227</v>
      </c>
      <c r="D6494" t="s">
        <v>9227</v>
      </c>
      <c r="E6494" t="s">
        <v>9228</v>
      </c>
    </row>
    <row r="6495" spans="1:5" x14ac:dyDescent="0.25">
      <c r="A6495">
        <v>58001019</v>
      </c>
      <c r="B6495" t="s">
        <v>9230</v>
      </c>
      <c r="C6495" t="s">
        <v>9229</v>
      </c>
      <c r="D6495" t="s">
        <v>9229</v>
      </c>
      <c r="E6495" t="s">
        <v>9230</v>
      </c>
    </row>
    <row r="6496" spans="1:5" x14ac:dyDescent="0.25">
      <c r="A6496">
        <v>58001020</v>
      </c>
      <c r="B6496" t="s">
        <v>9232</v>
      </c>
      <c r="C6496" t="s">
        <v>9231</v>
      </c>
      <c r="D6496" t="s">
        <v>9231</v>
      </c>
      <c r="E6496" t="s">
        <v>9232</v>
      </c>
    </row>
    <row r="6497" spans="1:5" x14ac:dyDescent="0.25">
      <c r="A6497">
        <v>58001021</v>
      </c>
      <c r="B6497" t="s">
        <v>9234</v>
      </c>
      <c r="C6497" t="s">
        <v>9233</v>
      </c>
      <c r="D6497" t="s">
        <v>9233</v>
      </c>
      <c r="E6497" t="s">
        <v>9234</v>
      </c>
    </row>
    <row r="6498" spans="1:5" x14ac:dyDescent="0.25">
      <c r="A6498">
        <v>58001022</v>
      </c>
      <c r="B6498" t="s">
        <v>9236</v>
      </c>
      <c r="C6498" t="s">
        <v>9235</v>
      </c>
      <c r="D6498" t="s">
        <v>9235</v>
      </c>
      <c r="E6498" t="s">
        <v>9236</v>
      </c>
    </row>
    <row r="6499" spans="1:5" x14ac:dyDescent="0.25">
      <c r="A6499">
        <v>58001023</v>
      </c>
      <c r="B6499" t="s">
        <v>9238</v>
      </c>
      <c r="C6499" t="s">
        <v>9237</v>
      </c>
      <c r="D6499" t="s">
        <v>9237</v>
      </c>
      <c r="E6499" t="s">
        <v>9238</v>
      </c>
    </row>
    <row r="6500" spans="1:5" x14ac:dyDescent="0.25">
      <c r="A6500">
        <v>58001024</v>
      </c>
      <c r="B6500" t="s">
        <v>9239</v>
      </c>
      <c r="C6500" t="s">
        <v>9070</v>
      </c>
      <c r="D6500" t="s">
        <v>9070</v>
      </c>
      <c r="E6500" t="s">
        <v>9239</v>
      </c>
    </row>
    <row r="6501" spans="1:5" x14ac:dyDescent="0.25">
      <c r="A6501">
        <v>58001025</v>
      </c>
      <c r="B6501" t="s">
        <v>9241</v>
      </c>
      <c r="C6501" t="s">
        <v>9240</v>
      </c>
      <c r="D6501" t="s">
        <v>9240</v>
      </c>
      <c r="E6501" t="s">
        <v>9241</v>
      </c>
    </row>
    <row r="6502" spans="1:5" x14ac:dyDescent="0.25">
      <c r="A6502">
        <v>58001026</v>
      </c>
      <c r="B6502" t="s">
        <v>9242</v>
      </c>
      <c r="C6502" t="s">
        <v>9129</v>
      </c>
      <c r="D6502" t="s">
        <v>9129</v>
      </c>
      <c r="E6502" t="s">
        <v>9242</v>
      </c>
    </row>
    <row r="6503" spans="1:5" x14ac:dyDescent="0.25">
      <c r="A6503">
        <v>58001027</v>
      </c>
      <c r="B6503" t="s">
        <v>9244</v>
      </c>
      <c r="C6503" t="s">
        <v>9243</v>
      </c>
      <c r="D6503" t="s">
        <v>9243</v>
      </c>
      <c r="E6503" t="s">
        <v>9244</v>
      </c>
    </row>
    <row r="6504" spans="1:5" x14ac:dyDescent="0.25">
      <c r="A6504">
        <v>58001028</v>
      </c>
      <c r="B6504" t="s">
        <v>9246</v>
      </c>
      <c r="C6504" t="s">
        <v>9245</v>
      </c>
      <c r="D6504" t="s">
        <v>9245</v>
      </c>
      <c r="E6504" t="s">
        <v>9246</v>
      </c>
    </row>
    <row r="6505" spans="1:5" x14ac:dyDescent="0.25">
      <c r="A6505">
        <v>58001029</v>
      </c>
      <c r="B6505" t="s">
        <v>9248</v>
      </c>
      <c r="C6505" t="s">
        <v>9247</v>
      </c>
      <c r="D6505" t="s">
        <v>9247</v>
      </c>
      <c r="E6505" t="s">
        <v>9248</v>
      </c>
    </row>
    <row r="6506" spans="1:5" x14ac:dyDescent="0.25">
      <c r="A6506">
        <v>58001030</v>
      </c>
      <c r="B6506" t="s">
        <v>9250</v>
      </c>
      <c r="C6506" t="s">
        <v>9249</v>
      </c>
      <c r="D6506" t="s">
        <v>9249</v>
      </c>
      <c r="E6506" t="s">
        <v>9250</v>
      </c>
    </row>
    <row r="6507" spans="1:5" x14ac:dyDescent="0.25">
      <c r="A6507">
        <v>58001031</v>
      </c>
      <c r="B6507" t="s">
        <v>9252</v>
      </c>
      <c r="C6507" t="s">
        <v>9251</v>
      </c>
      <c r="D6507" t="s">
        <v>9251</v>
      </c>
      <c r="E6507" t="s">
        <v>9252</v>
      </c>
    </row>
    <row r="6508" spans="1:5" x14ac:dyDescent="0.25">
      <c r="A6508">
        <v>58001032</v>
      </c>
      <c r="B6508" t="s">
        <v>9254</v>
      </c>
      <c r="C6508" t="s">
        <v>9253</v>
      </c>
      <c r="D6508" t="s">
        <v>9253</v>
      </c>
      <c r="E6508" t="s">
        <v>9254</v>
      </c>
    </row>
    <row r="6509" spans="1:5" x14ac:dyDescent="0.25">
      <c r="A6509">
        <v>58001033</v>
      </c>
      <c r="B6509" t="s">
        <v>9256</v>
      </c>
      <c r="C6509" t="s">
        <v>9255</v>
      </c>
      <c r="D6509" t="s">
        <v>9255</v>
      </c>
      <c r="E6509" t="s">
        <v>9256</v>
      </c>
    </row>
    <row r="6510" spans="1:5" x14ac:dyDescent="0.25">
      <c r="A6510">
        <v>58001034</v>
      </c>
      <c r="B6510" t="s">
        <v>9258</v>
      </c>
      <c r="C6510" t="s">
        <v>9257</v>
      </c>
      <c r="D6510" t="s">
        <v>9257</v>
      </c>
      <c r="E6510" t="s">
        <v>9258</v>
      </c>
    </row>
    <row r="6511" spans="1:5" x14ac:dyDescent="0.25">
      <c r="A6511">
        <v>58001035</v>
      </c>
      <c r="B6511" t="s">
        <v>9260</v>
      </c>
      <c r="C6511" t="s">
        <v>9259</v>
      </c>
      <c r="D6511" t="s">
        <v>9259</v>
      </c>
      <c r="E6511" t="s">
        <v>9260</v>
      </c>
    </row>
    <row r="6512" spans="1:5" x14ac:dyDescent="0.25">
      <c r="A6512">
        <v>58001036</v>
      </c>
      <c r="B6512" t="s">
        <v>9262</v>
      </c>
      <c r="C6512" t="s">
        <v>9261</v>
      </c>
      <c r="D6512" t="s">
        <v>9261</v>
      </c>
      <c r="E6512" t="s">
        <v>9262</v>
      </c>
    </row>
    <row r="6513" spans="1:5" x14ac:dyDescent="0.25">
      <c r="A6513">
        <v>58001037</v>
      </c>
      <c r="B6513" t="s">
        <v>9264</v>
      </c>
      <c r="C6513" t="s">
        <v>9263</v>
      </c>
      <c r="D6513" t="s">
        <v>9263</v>
      </c>
      <c r="E6513" t="s">
        <v>9264</v>
      </c>
    </row>
    <row r="6514" spans="1:5" x14ac:dyDescent="0.25">
      <c r="A6514">
        <v>58001038</v>
      </c>
      <c r="B6514" t="s">
        <v>9266</v>
      </c>
      <c r="C6514" t="s">
        <v>9265</v>
      </c>
      <c r="D6514" t="s">
        <v>9265</v>
      </c>
      <c r="E6514" t="s">
        <v>9266</v>
      </c>
    </row>
    <row r="6515" spans="1:5" x14ac:dyDescent="0.25">
      <c r="A6515">
        <v>58001039</v>
      </c>
      <c r="B6515" t="s">
        <v>9268</v>
      </c>
      <c r="C6515" t="s">
        <v>9267</v>
      </c>
      <c r="D6515" t="s">
        <v>9267</v>
      </c>
      <c r="E6515" t="s">
        <v>9268</v>
      </c>
    </row>
    <row r="6516" spans="1:5" x14ac:dyDescent="0.25">
      <c r="A6516">
        <v>58001040</v>
      </c>
      <c r="B6516" t="s">
        <v>9270</v>
      </c>
      <c r="C6516" t="s">
        <v>9269</v>
      </c>
      <c r="D6516" t="s">
        <v>9269</v>
      </c>
      <c r="E6516" t="s">
        <v>9270</v>
      </c>
    </row>
    <row r="6517" spans="1:5" x14ac:dyDescent="0.25">
      <c r="A6517">
        <v>58001041</v>
      </c>
      <c r="B6517" t="s">
        <v>9272</v>
      </c>
      <c r="C6517" t="s">
        <v>9271</v>
      </c>
      <c r="D6517" t="s">
        <v>9271</v>
      </c>
      <c r="E6517" t="s">
        <v>9272</v>
      </c>
    </row>
    <row r="6518" spans="1:5" x14ac:dyDescent="0.25">
      <c r="A6518">
        <v>58001042</v>
      </c>
      <c r="B6518" t="s">
        <v>9274</v>
      </c>
      <c r="C6518" t="s">
        <v>9273</v>
      </c>
      <c r="D6518" t="s">
        <v>9273</v>
      </c>
      <c r="E6518" t="s">
        <v>9274</v>
      </c>
    </row>
    <row r="6519" spans="1:5" x14ac:dyDescent="0.25">
      <c r="A6519">
        <v>58001043</v>
      </c>
      <c r="B6519" t="s">
        <v>9276</v>
      </c>
      <c r="C6519" t="s">
        <v>9275</v>
      </c>
      <c r="D6519" t="s">
        <v>9275</v>
      </c>
      <c r="E6519" t="s">
        <v>9276</v>
      </c>
    </row>
    <row r="6520" spans="1:5" x14ac:dyDescent="0.25">
      <c r="A6520">
        <v>58001044</v>
      </c>
      <c r="B6520" t="s">
        <v>9278</v>
      </c>
      <c r="C6520" t="s">
        <v>9277</v>
      </c>
      <c r="D6520" t="s">
        <v>9277</v>
      </c>
      <c r="E6520" t="s">
        <v>9278</v>
      </c>
    </row>
    <row r="6521" spans="1:5" x14ac:dyDescent="0.25">
      <c r="A6521">
        <v>58001045</v>
      </c>
      <c r="B6521" t="s">
        <v>9280</v>
      </c>
      <c r="C6521" t="s">
        <v>9279</v>
      </c>
      <c r="D6521" t="s">
        <v>9279</v>
      </c>
      <c r="E6521" t="s">
        <v>9280</v>
      </c>
    </row>
    <row r="6522" spans="1:5" x14ac:dyDescent="0.25">
      <c r="A6522">
        <v>58001046</v>
      </c>
      <c r="B6522" t="s">
        <v>9282</v>
      </c>
      <c r="C6522" t="s">
        <v>9281</v>
      </c>
      <c r="D6522" t="s">
        <v>9281</v>
      </c>
      <c r="E6522" t="s">
        <v>9282</v>
      </c>
    </row>
    <row r="6523" spans="1:5" x14ac:dyDescent="0.25">
      <c r="A6523">
        <v>58001047</v>
      </c>
      <c r="B6523" t="s">
        <v>9284</v>
      </c>
      <c r="C6523" t="s">
        <v>9283</v>
      </c>
      <c r="D6523" t="s">
        <v>9283</v>
      </c>
      <c r="E6523" t="s">
        <v>9284</v>
      </c>
    </row>
    <row r="6524" spans="1:5" x14ac:dyDescent="0.25">
      <c r="A6524">
        <v>58001048</v>
      </c>
      <c r="B6524" t="s">
        <v>9286</v>
      </c>
      <c r="C6524" t="s">
        <v>9285</v>
      </c>
      <c r="D6524" t="s">
        <v>9285</v>
      </c>
      <c r="E6524" t="s">
        <v>9286</v>
      </c>
    </row>
    <row r="6525" spans="1:5" x14ac:dyDescent="0.25">
      <c r="A6525">
        <v>58001049</v>
      </c>
      <c r="B6525" t="s">
        <v>9288</v>
      </c>
      <c r="C6525" t="s">
        <v>9287</v>
      </c>
      <c r="D6525" t="s">
        <v>9287</v>
      </c>
      <c r="E6525" t="s">
        <v>9288</v>
      </c>
    </row>
    <row r="6526" spans="1:5" x14ac:dyDescent="0.25">
      <c r="A6526">
        <v>58001050</v>
      </c>
      <c r="B6526" t="s">
        <v>9290</v>
      </c>
      <c r="C6526" t="s">
        <v>9289</v>
      </c>
      <c r="D6526" t="s">
        <v>9289</v>
      </c>
      <c r="E6526" t="s">
        <v>9290</v>
      </c>
    </row>
    <row r="6527" spans="1:5" x14ac:dyDescent="0.25">
      <c r="A6527">
        <v>58001051</v>
      </c>
      <c r="B6527" t="s">
        <v>9292</v>
      </c>
      <c r="C6527" t="s">
        <v>9291</v>
      </c>
      <c r="D6527" t="s">
        <v>9291</v>
      </c>
      <c r="E6527" t="s">
        <v>9292</v>
      </c>
    </row>
    <row r="6528" spans="1:5" x14ac:dyDescent="0.25">
      <c r="A6528">
        <v>58001052</v>
      </c>
      <c r="B6528" t="s">
        <v>9294</v>
      </c>
      <c r="C6528" t="s">
        <v>9293</v>
      </c>
      <c r="D6528" t="s">
        <v>9293</v>
      </c>
      <c r="E6528" t="s">
        <v>9294</v>
      </c>
    </row>
    <row r="6529" spans="1:5" x14ac:dyDescent="0.25">
      <c r="A6529">
        <v>58001053</v>
      </c>
      <c r="B6529" t="s">
        <v>9296</v>
      </c>
      <c r="C6529" t="s">
        <v>9295</v>
      </c>
      <c r="D6529" t="s">
        <v>9295</v>
      </c>
      <c r="E6529" t="s">
        <v>9296</v>
      </c>
    </row>
    <row r="6530" spans="1:5" x14ac:dyDescent="0.25">
      <c r="A6530">
        <v>58001054</v>
      </c>
      <c r="B6530" t="s">
        <v>9298</v>
      </c>
      <c r="C6530" t="s">
        <v>9297</v>
      </c>
      <c r="D6530" t="s">
        <v>9297</v>
      </c>
      <c r="E6530" t="s">
        <v>9298</v>
      </c>
    </row>
    <row r="6531" spans="1:5" x14ac:dyDescent="0.25">
      <c r="A6531">
        <v>58001055</v>
      </c>
      <c r="B6531" t="s">
        <v>9299</v>
      </c>
      <c r="C6531" t="s">
        <v>9295</v>
      </c>
      <c r="D6531" t="s">
        <v>9295</v>
      </c>
      <c r="E6531" t="s">
        <v>9299</v>
      </c>
    </row>
    <row r="6532" spans="1:5" x14ac:dyDescent="0.25">
      <c r="A6532">
        <v>58001056</v>
      </c>
      <c r="B6532" t="s">
        <v>9301</v>
      </c>
      <c r="C6532" t="s">
        <v>9300</v>
      </c>
      <c r="D6532" t="s">
        <v>9300</v>
      </c>
      <c r="E6532" t="s">
        <v>9301</v>
      </c>
    </row>
    <row r="6533" spans="1:5" x14ac:dyDescent="0.25">
      <c r="A6533">
        <v>58001057</v>
      </c>
      <c r="B6533" t="s">
        <v>9303</v>
      </c>
      <c r="C6533" t="s">
        <v>9302</v>
      </c>
      <c r="D6533" t="s">
        <v>9302</v>
      </c>
      <c r="E6533" t="s">
        <v>9303</v>
      </c>
    </row>
    <row r="6534" spans="1:5" x14ac:dyDescent="0.25">
      <c r="A6534">
        <v>58001058</v>
      </c>
      <c r="B6534" t="s">
        <v>9304</v>
      </c>
      <c r="C6534" t="s">
        <v>8466</v>
      </c>
      <c r="D6534" t="s">
        <v>8466</v>
      </c>
      <c r="E6534" t="s">
        <v>9304</v>
      </c>
    </row>
    <row r="6535" spans="1:5" x14ac:dyDescent="0.25">
      <c r="A6535">
        <v>58001059</v>
      </c>
      <c r="B6535" t="s">
        <v>9306</v>
      </c>
      <c r="C6535" t="s">
        <v>9305</v>
      </c>
      <c r="D6535" t="s">
        <v>9305</v>
      </c>
      <c r="E6535" t="s">
        <v>9306</v>
      </c>
    </row>
    <row r="6536" spans="1:5" x14ac:dyDescent="0.25">
      <c r="A6536">
        <v>58001060</v>
      </c>
      <c r="B6536" t="s">
        <v>9308</v>
      </c>
      <c r="C6536" t="s">
        <v>9307</v>
      </c>
      <c r="D6536" t="s">
        <v>9307</v>
      </c>
      <c r="E6536" t="s">
        <v>9308</v>
      </c>
    </row>
    <row r="6537" spans="1:5" x14ac:dyDescent="0.25">
      <c r="A6537">
        <v>58001061</v>
      </c>
      <c r="B6537" t="s">
        <v>9310</v>
      </c>
      <c r="C6537" t="s">
        <v>9309</v>
      </c>
      <c r="D6537" t="s">
        <v>9309</v>
      </c>
      <c r="E6537" t="s">
        <v>9310</v>
      </c>
    </row>
    <row r="6538" spans="1:5" x14ac:dyDescent="0.25">
      <c r="A6538">
        <v>58001062</v>
      </c>
      <c r="B6538" t="s">
        <v>9312</v>
      </c>
      <c r="C6538" t="s">
        <v>9311</v>
      </c>
      <c r="D6538" t="s">
        <v>9311</v>
      </c>
      <c r="E6538" t="s">
        <v>9312</v>
      </c>
    </row>
    <row r="6539" spans="1:5" x14ac:dyDescent="0.25">
      <c r="A6539">
        <v>58001063</v>
      </c>
      <c r="B6539" t="s">
        <v>9314</v>
      </c>
      <c r="C6539" t="s">
        <v>9313</v>
      </c>
      <c r="D6539" t="s">
        <v>9313</v>
      </c>
      <c r="E6539" t="s">
        <v>9314</v>
      </c>
    </row>
    <row r="6540" spans="1:5" x14ac:dyDescent="0.25">
      <c r="A6540">
        <v>58001064</v>
      </c>
      <c r="B6540" t="s">
        <v>9316</v>
      </c>
      <c r="C6540" t="s">
        <v>9315</v>
      </c>
      <c r="D6540" t="s">
        <v>9315</v>
      </c>
      <c r="E6540" t="s">
        <v>9316</v>
      </c>
    </row>
    <row r="6541" spans="1:5" x14ac:dyDescent="0.25">
      <c r="A6541">
        <v>58001065</v>
      </c>
      <c r="B6541" t="s">
        <v>9318</v>
      </c>
      <c r="C6541" t="s">
        <v>9317</v>
      </c>
      <c r="D6541" t="s">
        <v>9317</v>
      </c>
      <c r="E6541" t="s">
        <v>9318</v>
      </c>
    </row>
    <row r="6542" spans="1:5" x14ac:dyDescent="0.25">
      <c r="A6542">
        <v>58001066</v>
      </c>
      <c r="B6542" t="s">
        <v>9320</v>
      </c>
      <c r="C6542" t="s">
        <v>9319</v>
      </c>
      <c r="D6542" t="s">
        <v>9319</v>
      </c>
      <c r="E6542" t="s">
        <v>9320</v>
      </c>
    </row>
    <row r="6543" spans="1:5" x14ac:dyDescent="0.25">
      <c r="A6543">
        <v>58001067</v>
      </c>
      <c r="B6543" t="s">
        <v>9322</v>
      </c>
      <c r="C6543" t="s">
        <v>9321</v>
      </c>
      <c r="D6543" t="s">
        <v>9321</v>
      </c>
      <c r="E6543" t="s">
        <v>9322</v>
      </c>
    </row>
    <row r="6544" spans="1:5" x14ac:dyDescent="0.25">
      <c r="A6544">
        <v>58001068</v>
      </c>
      <c r="B6544" t="s">
        <v>9324</v>
      </c>
      <c r="C6544" t="s">
        <v>9323</v>
      </c>
      <c r="D6544" t="s">
        <v>9323</v>
      </c>
      <c r="E6544" t="s">
        <v>9324</v>
      </c>
    </row>
    <row r="6545" spans="1:5" x14ac:dyDescent="0.25">
      <c r="A6545">
        <v>58001069</v>
      </c>
      <c r="B6545" t="s">
        <v>9326</v>
      </c>
      <c r="C6545" t="s">
        <v>9325</v>
      </c>
      <c r="D6545" t="s">
        <v>9325</v>
      </c>
      <c r="E6545" t="s">
        <v>9326</v>
      </c>
    </row>
    <row r="6546" spans="1:5" x14ac:dyDescent="0.25">
      <c r="A6546">
        <v>58001070</v>
      </c>
      <c r="B6546" t="s">
        <v>9328</v>
      </c>
      <c r="C6546" t="s">
        <v>9327</v>
      </c>
      <c r="D6546" t="s">
        <v>9327</v>
      </c>
      <c r="E6546" t="s">
        <v>9328</v>
      </c>
    </row>
    <row r="6547" spans="1:5" x14ac:dyDescent="0.25">
      <c r="A6547">
        <v>58001071</v>
      </c>
      <c r="B6547" t="s">
        <v>9330</v>
      </c>
      <c r="C6547" t="s">
        <v>9329</v>
      </c>
      <c r="D6547" t="s">
        <v>9329</v>
      </c>
      <c r="E6547" t="s">
        <v>9330</v>
      </c>
    </row>
    <row r="6548" spans="1:5" x14ac:dyDescent="0.25">
      <c r="A6548">
        <v>58001072</v>
      </c>
      <c r="B6548" t="s">
        <v>9332</v>
      </c>
      <c r="C6548" t="s">
        <v>9331</v>
      </c>
      <c r="D6548" t="s">
        <v>9331</v>
      </c>
      <c r="E6548" t="s">
        <v>9332</v>
      </c>
    </row>
    <row r="6549" spans="1:5" x14ac:dyDescent="0.25">
      <c r="A6549">
        <v>58001073</v>
      </c>
      <c r="B6549" t="s">
        <v>9334</v>
      </c>
      <c r="C6549" t="s">
        <v>9333</v>
      </c>
      <c r="D6549" t="s">
        <v>9333</v>
      </c>
      <c r="E6549" t="s">
        <v>9334</v>
      </c>
    </row>
    <row r="6550" spans="1:5" x14ac:dyDescent="0.25">
      <c r="A6550">
        <v>58001074</v>
      </c>
      <c r="B6550" t="s">
        <v>9336</v>
      </c>
      <c r="C6550" t="s">
        <v>9335</v>
      </c>
      <c r="D6550" t="s">
        <v>9335</v>
      </c>
      <c r="E6550" t="s">
        <v>9336</v>
      </c>
    </row>
    <row r="6551" spans="1:5" x14ac:dyDescent="0.25">
      <c r="A6551">
        <v>58001075</v>
      </c>
      <c r="B6551" t="s">
        <v>9338</v>
      </c>
      <c r="C6551" t="s">
        <v>9337</v>
      </c>
      <c r="D6551" t="s">
        <v>9337</v>
      </c>
      <c r="E6551" t="s">
        <v>9338</v>
      </c>
    </row>
    <row r="6552" spans="1:5" x14ac:dyDescent="0.25">
      <c r="A6552">
        <v>58001076</v>
      </c>
      <c r="B6552" t="s">
        <v>9340</v>
      </c>
      <c r="C6552" t="s">
        <v>9339</v>
      </c>
      <c r="D6552" t="s">
        <v>9339</v>
      </c>
      <c r="E6552" t="s">
        <v>9340</v>
      </c>
    </row>
    <row r="6553" spans="1:5" x14ac:dyDescent="0.25">
      <c r="A6553">
        <v>58001077</v>
      </c>
      <c r="B6553" t="s">
        <v>9342</v>
      </c>
      <c r="C6553" t="s">
        <v>9341</v>
      </c>
      <c r="D6553" t="s">
        <v>9341</v>
      </c>
      <c r="E6553" t="s">
        <v>9342</v>
      </c>
    </row>
    <row r="6554" spans="1:5" x14ac:dyDescent="0.25">
      <c r="A6554">
        <v>58001078</v>
      </c>
      <c r="B6554" t="s">
        <v>9344</v>
      </c>
      <c r="C6554" t="s">
        <v>9343</v>
      </c>
      <c r="D6554" t="s">
        <v>9343</v>
      </c>
      <c r="E6554" t="s">
        <v>9344</v>
      </c>
    </row>
    <row r="6555" spans="1:5" x14ac:dyDescent="0.25">
      <c r="A6555">
        <v>58001079</v>
      </c>
      <c r="B6555" t="s">
        <v>9346</v>
      </c>
      <c r="C6555" t="s">
        <v>9345</v>
      </c>
      <c r="D6555" t="s">
        <v>9345</v>
      </c>
      <c r="E6555" t="s">
        <v>9346</v>
      </c>
    </row>
    <row r="6556" spans="1:5" x14ac:dyDescent="0.25">
      <c r="A6556">
        <v>58001080</v>
      </c>
      <c r="B6556" t="s">
        <v>9348</v>
      </c>
      <c r="C6556" t="s">
        <v>9347</v>
      </c>
      <c r="D6556" t="s">
        <v>9347</v>
      </c>
      <c r="E6556" t="s">
        <v>9348</v>
      </c>
    </row>
    <row r="6557" spans="1:5" x14ac:dyDescent="0.25">
      <c r="A6557">
        <v>58001081</v>
      </c>
      <c r="B6557" t="s">
        <v>9350</v>
      </c>
      <c r="C6557" t="s">
        <v>9349</v>
      </c>
      <c r="D6557" t="s">
        <v>9349</v>
      </c>
      <c r="E6557" t="s">
        <v>9350</v>
      </c>
    </row>
    <row r="6558" spans="1:5" x14ac:dyDescent="0.25">
      <c r="A6558">
        <v>58001082</v>
      </c>
      <c r="B6558" t="s">
        <v>9352</v>
      </c>
      <c r="C6558" t="s">
        <v>9351</v>
      </c>
      <c r="D6558" t="s">
        <v>9351</v>
      </c>
      <c r="E6558" t="s">
        <v>9352</v>
      </c>
    </row>
    <row r="6559" spans="1:5" x14ac:dyDescent="0.25">
      <c r="A6559">
        <v>58001083</v>
      </c>
      <c r="B6559" t="s">
        <v>9354</v>
      </c>
      <c r="C6559" t="s">
        <v>9353</v>
      </c>
      <c r="D6559" t="s">
        <v>9353</v>
      </c>
      <c r="E6559" t="s">
        <v>9354</v>
      </c>
    </row>
    <row r="6560" spans="1:5" x14ac:dyDescent="0.25">
      <c r="A6560">
        <v>58001084</v>
      </c>
      <c r="B6560" t="s">
        <v>9356</v>
      </c>
      <c r="C6560" t="s">
        <v>9355</v>
      </c>
      <c r="D6560" t="s">
        <v>9355</v>
      </c>
      <c r="E6560" t="s">
        <v>9356</v>
      </c>
    </row>
    <row r="6561" spans="1:5" x14ac:dyDescent="0.25">
      <c r="A6561">
        <v>58001085</v>
      </c>
      <c r="B6561" t="s">
        <v>9358</v>
      </c>
      <c r="C6561" t="s">
        <v>9357</v>
      </c>
      <c r="D6561" t="s">
        <v>9357</v>
      </c>
      <c r="E6561" t="s">
        <v>9358</v>
      </c>
    </row>
    <row r="6562" spans="1:5" x14ac:dyDescent="0.25">
      <c r="A6562">
        <v>58001086</v>
      </c>
      <c r="B6562" t="s">
        <v>9359</v>
      </c>
      <c r="C6562" t="s">
        <v>9357</v>
      </c>
      <c r="D6562" t="s">
        <v>9357</v>
      </c>
      <c r="E6562" t="s">
        <v>9359</v>
      </c>
    </row>
    <row r="6563" spans="1:5" x14ac:dyDescent="0.25">
      <c r="A6563">
        <v>58001087</v>
      </c>
      <c r="B6563" t="s">
        <v>9360</v>
      </c>
      <c r="C6563" t="s">
        <v>9357</v>
      </c>
      <c r="D6563" t="s">
        <v>9357</v>
      </c>
      <c r="E6563" t="s">
        <v>9360</v>
      </c>
    </row>
    <row r="6564" spans="1:5" x14ac:dyDescent="0.25">
      <c r="A6564">
        <v>58001088</v>
      </c>
      <c r="B6564" t="s">
        <v>9361</v>
      </c>
      <c r="C6564" t="s">
        <v>9357</v>
      </c>
      <c r="D6564" t="s">
        <v>9357</v>
      </c>
      <c r="E6564" t="s">
        <v>9361</v>
      </c>
    </row>
    <row r="6565" spans="1:5" x14ac:dyDescent="0.25">
      <c r="A6565">
        <v>58001089</v>
      </c>
      <c r="B6565" t="s">
        <v>9363</v>
      </c>
      <c r="C6565" t="s">
        <v>9362</v>
      </c>
      <c r="D6565" t="s">
        <v>9362</v>
      </c>
      <c r="E6565" t="s">
        <v>9363</v>
      </c>
    </row>
    <row r="6566" spans="1:5" x14ac:dyDescent="0.25">
      <c r="A6566">
        <v>58001090</v>
      </c>
      <c r="B6566" t="s">
        <v>9017</v>
      </c>
      <c r="C6566" t="s">
        <v>8355</v>
      </c>
      <c r="D6566" t="s">
        <v>8355</v>
      </c>
      <c r="E6566" t="s">
        <v>9017</v>
      </c>
    </row>
    <row r="6567" spans="1:5" x14ac:dyDescent="0.25">
      <c r="A6567">
        <v>58001091</v>
      </c>
      <c r="B6567" t="s">
        <v>9365</v>
      </c>
      <c r="C6567" t="s">
        <v>9364</v>
      </c>
      <c r="D6567" t="s">
        <v>9364</v>
      </c>
      <c r="E6567" t="s">
        <v>9365</v>
      </c>
    </row>
    <row r="6568" spans="1:5" x14ac:dyDescent="0.25">
      <c r="A6568">
        <v>58001092</v>
      </c>
      <c r="B6568" t="s">
        <v>9367</v>
      </c>
      <c r="C6568" t="s">
        <v>9366</v>
      </c>
      <c r="D6568" t="s">
        <v>9366</v>
      </c>
      <c r="E6568" t="s">
        <v>9367</v>
      </c>
    </row>
    <row r="6569" spans="1:5" x14ac:dyDescent="0.25">
      <c r="A6569">
        <v>58001093</v>
      </c>
      <c r="B6569" t="s">
        <v>9369</v>
      </c>
      <c r="C6569" t="s">
        <v>9368</v>
      </c>
      <c r="D6569" t="s">
        <v>9368</v>
      </c>
      <c r="E6569" t="s">
        <v>9369</v>
      </c>
    </row>
    <row r="6570" spans="1:5" x14ac:dyDescent="0.25">
      <c r="A6570">
        <v>58001094</v>
      </c>
      <c r="B6570" t="s">
        <v>9371</v>
      </c>
      <c r="C6570" t="s">
        <v>9370</v>
      </c>
      <c r="D6570" t="s">
        <v>9370</v>
      </c>
      <c r="E6570" t="s">
        <v>9371</v>
      </c>
    </row>
    <row r="6571" spans="1:5" x14ac:dyDescent="0.25">
      <c r="A6571">
        <v>58001095</v>
      </c>
      <c r="B6571" t="s">
        <v>9373</v>
      </c>
      <c r="C6571" t="s">
        <v>9372</v>
      </c>
      <c r="D6571" t="s">
        <v>9372</v>
      </c>
      <c r="E6571" t="s">
        <v>9373</v>
      </c>
    </row>
    <row r="6572" spans="1:5" x14ac:dyDescent="0.25">
      <c r="A6572">
        <v>58001096</v>
      </c>
      <c r="B6572" t="s">
        <v>9375</v>
      </c>
      <c r="C6572" t="s">
        <v>9374</v>
      </c>
      <c r="D6572" t="s">
        <v>9374</v>
      </c>
      <c r="E6572" t="s">
        <v>9375</v>
      </c>
    </row>
    <row r="6573" spans="1:5" x14ac:dyDescent="0.25">
      <c r="A6573">
        <v>58001097</v>
      </c>
      <c r="B6573" t="s">
        <v>9377</v>
      </c>
      <c r="C6573" t="s">
        <v>9376</v>
      </c>
      <c r="D6573" t="s">
        <v>9376</v>
      </c>
      <c r="E6573" t="s">
        <v>9377</v>
      </c>
    </row>
    <row r="6574" spans="1:5" x14ac:dyDescent="0.25">
      <c r="A6574">
        <v>58001098</v>
      </c>
      <c r="B6574" t="s">
        <v>9379</v>
      </c>
      <c r="C6574" t="s">
        <v>9378</v>
      </c>
      <c r="D6574" t="s">
        <v>9378</v>
      </c>
      <c r="E6574" t="s">
        <v>9379</v>
      </c>
    </row>
    <row r="6575" spans="1:5" x14ac:dyDescent="0.25">
      <c r="A6575">
        <v>58001099</v>
      </c>
      <c r="B6575" t="s">
        <v>9381</v>
      </c>
      <c r="C6575" t="s">
        <v>9380</v>
      </c>
      <c r="D6575" t="s">
        <v>9380</v>
      </c>
      <c r="E6575" t="s">
        <v>9381</v>
      </c>
    </row>
    <row r="6576" spans="1:5" x14ac:dyDescent="0.25">
      <c r="A6576">
        <v>58001100</v>
      </c>
      <c r="B6576" t="s">
        <v>9383</v>
      </c>
      <c r="C6576" t="s">
        <v>9382</v>
      </c>
      <c r="D6576" t="s">
        <v>9382</v>
      </c>
      <c r="E6576" t="s">
        <v>9383</v>
      </c>
    </row>
    <row r="6577" spans="1:5" x14ac:dyDescent="0.25">
      <c r="A6577">
        <v>58001101</v>
      </c>
      <c r="B6577" t="s">
        <v>9385</v>
      </c>
      <c r="C6577" t="s">
        <v>9384</v>
      </c>
      <c r="D6577" t="s">
        <v>9384</v>
      </c>
      <c r="E6577" t="s">
        <v>9385</v>
      </c>
    </row>
    <row r="6578" spans="1:5" x14ac:dyDescent="0.25">
      <c r="A6578">
        <v>58001102</v>
      </c>
      <c r="B6578" t="s">
        <v>9387</v>
      </c>
      <c r="C6578" t="s">
        <v>9386</v>
      </c>
      <c r="D6578" t="s">
        <v>9386</v>
      </c>
      <c r="E6578" t="s">
        <v>9387</v>
      </c>
    </row>
    <row r="6579" spans="1:5" x14ac:dyDescent="0.25">
      <c r="A6579">
        <v>58001103</v>
      </c>
      <c r="B6579" t="s">
        <v>9388</v>
      </c>
      <c r="C6579" t="s">
        <v>8466</v>
      </c>
      <c r="D6579" t="s">
        <v>8466</v>
      </c>
      <c r="E6579" t="s">
        <v>9388</v>
      </c>
    </row>
    <row r="6580" spans="1:5" x14ac:dyDescent="0.25">
      <c r="A6580">
        <v>58001104</v>
      </c>
      <c r="B6580" t="s">
        <v>9390</v>
      </c>
      <c r="C6580" t="s">
        <v>9389</v>
      </c>
      <c r="D6580" t="s">
        <v>9389</v>
      </c>
      <c r="E6580" t="s">
        <v>9390</v>
      </c>
    </row>
    <row r="6581" spans="1:5" x14ac:dyDescent="0.25">
      <c r="A6581">
        <v>58001105</v>
      </c>
      <c r="B6581" t="s">
        <v>9391</v>
      </c>
      <c r="C6581" t="s">
        <v>4356</v>
      </c>
      <c r="D6581" t="s">
        <v>4356</v>
      </c>
      <c r="E6581" t="s">
        <v>9391</v>
      </c>
    </row>
    <row r="6582" spans="1:5" x14ac:dyDescent="0.25">
      <c r="A6582">
        <v>58001106</v>
      </c>
      <c r="B6582" t="s">
        <v>9393</v>
      </c>
      <c r="C6582" t="s">
        <v>9392</v>
      </c>
      <c r="D6582" t="s">
        <v>9392</v>
      </c>
      <c r="E6582" t="s">
        <v>9393</v>
      </c>
    </row>
    <row r="6583" spans="1:5" x14ac:dyDescent="0.25">
      <c r="A6583">
        <v>58001107</v>
      </c>
      <c r="B6583" t="s">
        <v>9365</v>
      </c>
      <c r="C6583" t="s">
        <v>9364</v>
      </c>
      <c r="D6583" t="s">
        <v>9364</v>
      </c>
      <c r="E6583" t="s">
        <v>9365</v>
      </c>
    </row>
    <row r="6584" spans="1:5" x14ac:dyDescent="0.25">
      <c r="A6584">
        <v>58001108</v>
      </c>
      <c r="B6584" t="s">
        <v>9395</v>
      </c>
      <c r="C6584" t="s">
        <v>9394</v>
      </c>
      <c r="D6584" t="s">
        <v>9394</v>
      </c>
      <c r="E6584" t="s">
        <v>9395</v>
      </c>
    </row>
    <row r="6585" spans="1:5" x14ac:dyDescent="0.25">
      <c r="A6585">
        <v>58001109</v>
      </c>
      <c r="B6585" t="s">
        <v>9397</v>
      </c>
      <c r="C6585" t="s">
        <v>9396</v>
      </c>
      <c r="D6585" t="s">
        <v>9396</v>
      </c>
      <c r="E6585" t="s">
        <v>9397</v>
      </c>
    </row>
    <row r="6586" spans="1:5" x14ac:dyDescent="0.25">
      <c r="A6586">
        <v>58001110</v>
      </c>
      <c r="B6586" t="s">
        <v>9399</v>
      </c>
      <c r="C6586" t="s">
        <v>9398</v>
      </c>
      <c r="D6586" t="s">
        <v>9398</v>
      </c>
      <c r="E6586" t="s">
        <v>9399</v>
      </c>
    </row>
    <row r="6587" spans="1:5" x14ac:dyDescent="0.25">
      <c r="A6587">
        <v>58001111</v>
      </c>
      <c r="B6587" t="s">
        <v>9401</v>
      </c>
      <c r="C6587" t="s">
        <v>9400</v>
      </c>
      <c r="D6587" t="s">
        <v>9400</v>
      </c>
      <c r="E6587" t="s">
        <v>9401</v>
      </c>
    </row>
    <row r="6588" spans="1:5" x14ac:dyDescent="0.25">
      <c r="A6588">
        <v>58001112</v>
      </c>
      <c r="B6588" t="s">
        <v>9403</v>
      </c>
      <c r="C6588" t="s">
        <v>9402</v>
      </c>
      <c r="D6588" t="s">
        <v>9402</v>
      </c>
      <c r="E6588" t="s">
        <v>9403</v>
      </c>
    </row>
    <row r="6589" spans="1:5" x14ac:dyDescent="0.25">
      <c r="A6589">
        <v>58001113</v>
      </c>
      <c r="B6589" t="s">
        <v>9405</v>
      </c>
      <c r="C6589" t="s">
        <v>9404</v>
      </c>
      <c r="D6589" t="s">
        <v>9404</v>
      </c>
      <c r="E6589" t="s">
        <v>9405</v>
      </c>
    </row>
    <row r="6590" spans="1:5" x14ac:dyDescent="0.25">
      <c r="A6590">
        <v>58001114</v>
      </c>
      <c r="B6590" t="s">
        <v>9407</v>
      </c>
      <c r="C6590" t="s">
        <v>9406</v>
      </c>
      <c r="D6590" t="s">
        <v>9406</v>
      </c>
      <c r="E6590" t="s">
        <v>9407</v>
      </c>
    </row>
    <row r="6591" spans="1:5" x14ac:dyDescent="0.25">
      <c r="A6591">
        <v>58001115</v>
      </c>
      <c r="B6591" t="s">
        <v>9409</v>
      </c>
      <c r="C6591" t="s">
        <v>9408</v>
      </c>
      <c r="D6591" t="s">
        <v>9408</v>
      </c>
      <c r="E6591" t="s">
        <v>9409</v>
      </c>
    </row>
    <row r="6592" spans="1:5" x14ac:dyDescent="0.25">
      <c r="A6592">
        <v>58001116</v>
      </c>
      <c r="B6592" t="s">
        <v>9411</v>
      </c>
      <c r="C6592" t="s">
        <v>9410</v>
      </c>
      <c r="D6592" t="s">
        <v>9410</v>
      </c>
      <c r="E6592" t="s">
        <v>9411</v>
      </c>
    </row>
    <row r="6593" spans="1:5" x14ac:dyDescent="0.25">
      <c r="A6593">
        <v>58001117</v>
      </c>
      <c r="B6593" t="s">
        <v>9413</v>
      </c>
      <c r="C6593" t="s">
        <v>9412</v>
      </c>
      <c r="D6593" t="s">
        <v>9412</v>
      </c>
      <c r="E6593" t="s">
        <v>9413</v>
      </c>
    </row>
    <row r="6594" spans="1:5" x14ac:dyDescent="0.25">
      <c r="A6594">
        <v>58001118</v>
      </c>
      <c r="B6594" t="s">
        <v>9415</v>
      </c>
      <c r="C6594" t="s">
        <v>9414</v>
      </c>
      <c r="D6594" t="s">
        <v>9414</v>
      </c>
      <c r="E6594" t="s">
        <v>9415</v>
      </c>
    </row>
    <row r="6595" spans="1:5" x14ac:dyDescent="0.25">
      <c r="A6595">
        <v>58001119</v>
      </c>
      <c r="B6595" t="s">
        <v>9417</v>
      </c>
      <c r="C6595" t="s">
        <v>9416</v>
      </c>
      <c r="D6595" t="s">
        <v>9416</v>
      </c>
      <c r="E6595" t="s">
        <v>9417</v>
      </c>
    </row>
    <row r="6596" spans="1:5" x14ac:dyDescent="0.25">
      <c r="A6596">
        <v>58001120</v>
      </c>
      <c r="B6596" t="s">
        <v>9419</v>
      </c>
      <c r="C6596" t="s">
        <v>9418</v>
      </c>
      <c r="D6596" t="s">
        <v>9418</v>
      </c>
      <c r="E6596" t="s">
        <v>9419</v>
      </c>
    </row>
    <row r="6597" spans="1:5" x14ac:dyDescent="0.25">
      <c r="A6597">
        <v>58001121</v>
      </c>
      <c r="B6597" t="s">
        <v>9421</v>
      </c>
      <c r="C6597" t="s">
        <v>9420</v>
      </c>
      <c r="D6597" t="s">
        <v>9420</v>
      </c>
      <c r="E6597" t="s">
        <v>9421</v>
      </c>
    </row>
    <row r="6598" spans="1:5" x14ac:dyDescent="0.25">
      <c r="A6598">
        <v>58001122</v>
      </c>
      <c r="B6598" t="s">
        <v>9423</v>
      </c>
      <c r="C6598" t="s">
        <v>9422</v>
      </c>
      <c r="D6598" t="s">
        <v>9422</v>
      </c>
      <c r="E6598" t="s">
        <v>9423</v>
      </c>
    </row>
    <row r="6599" spans="1:5" x14ac:dyDescent="0.25">
      <c r="A6599">
        <v>58001123</v>
      </c>
      <c r="B6599" t="s">
        <v>9425</v>
      </c>
      <c r="C6599" t="s">
        <v>9424</v>
      </c>
      <c r="D6599" t="s">
        <v>9424</v>
      </c>
      <c r="E6599" t="s">
        <v>9425</v>
      </c>
    </row>
    <row r="6600" spans="1:5" x14ac:dyDescent="0.25">
      <c r="A6600">
        <v>58001124</v>
      </c>
      <c r="B6600" t="s">
        <v>9427</v>
      </c>
      <c r="C6600" t="s">
        <v>9426</v>
      </c>
      <c r="D6600" t="s">
        <v>9426</v>
      </c>
      <c r="E6600" t="s">
        <v>9427</v>
      </c>
    </row>
    <row r="6601" spans="1:5" x14ac:dyDescent="0.25">
      <c r="A6601">
        <v>58001125</v>
      </c>
      <c r="B6601" t="s">
        <v>9429</v>
      </c>
      <c r="C6601" t="s">
        <v>9428</v>
      </c>
      <c r="D6601" t="s">
        <v>9428</v>
      </c>
      <c r="E6601" t="s">
        <v>9429</v>
      </c>
    </row>
    <row r="6602" spans="1:5" x14ac:dyDescent="0.25">
      <c r="A6602">
        <v>58001126</v>
      </c>
      <c r="B6602" t="s">
        <v>9431</v>
      </c>
      <c r="C6602" t="s">
        <v>9430</v>
      </c>
      <c r="D6602" t="s">
        <v>9430</v>
      </c>
      <c r="E6602" t="s">
        <v>9431</v>
      </c>
    </row>
    <row r="6603" spans="1:5" x14ac:dyDescent="0.25">
      <c r="A6603">
        <v>58001127</v>
      </c>
      <c r="B6603" t="s">
        <v>9433</v>
      </c>
      <c r="C6603" t="s">
        <v>9432</v>
      </c>
      <c r="D6603" t="s">
        <v>9432</v>
      </c>
      <c r="E6603" t="s">
        <v>9433</v>
      </c>
    </row>
    <row r="6604" spans="1:5" x14ac:dyDescent="0.25">
      <c r="A6604">
        <v>58001128</v>
      </c>
      <c r="B6604" t="s">
        <v>9433</v>
      </c>
      <c r="C6604" t="s">
        <v>9432</v>
      </c>
      <c r="D6604" t="s">
        <v>9432</v>
      </c>
      <c r="E6604" t="s">
        <v>9433</v>
      </c>
    </row>
    <row r="6605" spans="1:5" x14ac:dyDescent="0.25">
      <c r="A6605">
        <v>58001129</v>
      </c>
      <c r="B6605" t="s">
        <v>9433</v>
      </c>
      <c r="C6605" t="s">
        <v>9432</v>
      </c>
      <c r="D6605" t="s">
        <v>9432</v>
      </c>
      <c r="E6605" t="s">
        <v>9433</v>
      </c>
    </row>
    <row r="6606" spans="1:5" x14ac:dyDescent="0.25">
      <c r="A6606">
        <v>58001130</v>
      </c>
      <c r="B6606" t="s">
        <v>9433</v>
      </c>
      <c r="C6606" t="s">
        <v>9432</v>
      </c>
      <c r="D6606" t="s">
        <v>9432</v>
      </c>
      <c r="E6606" t="s">
        <v>9433</v>
      </c>
    </row>
    <row r="6607" spans="1:5" x14ac:dyDescent="0.25">
      <c r="A6607">
        <v>58001131</v>
      </c>
      <c r="B6607" t="s">
        <v>9435</v>
      </c>
      <c r="C6607" t="s">
        <v>9434</v>
      </c>
      <c r="D6607" t="s">
        <v>9434</v>
      </c>
      <c r="E6607" t="s">
        <v>9435</v>
      </c>
    </row>
    <row r="6608" spans="1:5" x14ac:dyDescent="0.25">
      <c r="A6608">
        <v>58001132</v>
      </c>
      <c r="B6608" t="s">
        <v>9437</v>
      </c>
      <c r="C6608" t="s">
        <v>9436</v>
      </c>
      <c r="D6608" t="s">
        <v>9436</v>
      </c>
      <c r="E6608" t="s">
        <v>9437</v>
      </c>
    </row>
    <row r="6609" spans="1:5" x14ac:dyDescent="0.25">
      <c r="A6609">
        <v>58001133</v>
      </c>
      <c r="B6609" t="s">
        <v>9439</v>
      </c>
      <c r="C6609" t="s">
        <v>9438</v>
      </c>
      <c r="D6609" t="s">
        <v>9438</v>
      </c>
      <c r="E6609" t="s">
        <v>9439</v>
      </c>
    </row>
    <row r="6610" spans="1:5" x14ac:dyDescent="0.25">
      <c r="A6610">
        <v>58001134</v>
      </c>
      <c r="B6610" t="s">
        <v>9441</v>
      </c>
      <c r="C6610" t="s">
        <v>9440</v>
      </c>
      <c r="D6610" t="s">
        <v>9440</v>
      </c>
      <c r="E6610" t="s">
        <v>9441</v>
      </c>
    </row>
    <row r="6611" spans="1:5" x14ac:dyDescent="0.25">
      <c r="A6611">
        <v>58001135</v>
      </c>
      <c r="B6611" t="s">
        <v>9443</v>
      </c>
      <c r="C6611" t="s">
        <v>9442</v>
      </c>
      <c r="D6611" t="s">
        <v>9442</v>
      </c>
      <c r="E6611" t="s">
        <v>9443</v>
      </c>
    </row>
    <row r="6612" spans="1:5" x14ac:dyDescent="0.25">
      <c r="A6612">
        <v>58001136</v>
      </c>
      <c r="B6612" t="s">
        <v>9445</v>
      </c>
      <c r="C6612" t="s">
        <v>9444</v>
      </c>
      <c r="D6612" t="s">
        <v>9444</v>
      </c>
      <c r="E6612" t="s">
        <v>9445</v>
      </c>
    </row>
    <row r="6613" spans="1:5" x14ac:dyDescent="0.25">
      <c r="A6613">
        <v>58001137</v>
      </c>
      <c r="B6613" t="s">
        <v>9447</v>
      </c>
      <c r="C6613" t="s">
        <v>9446</v>
      </c>
      <c r="D6613" t="s">
        <v>9446</v>
      </c>
      <c r="E6613" t="s">
        <v>9447</v>
      </c>
    </row>
    <row r="6614" spans="1:5" x14ac:dyDescent="0.25">
      <c r="A6614">
        <v>58001138</v>
      </c>
      <c r="B6614" t="s">
        <v>9449</v>
      </c>
      <c r="C6614" t="s">
        <v>9448</v>
      </c>
      <c r="D6614" t="s">
        <v>9448</v>
      </c>
      <c r="E6614" t="s">
        <v>9449</v>
      </c>
    </row>
    <row r="6615" spans="1:5" x14ac:dyDescent="0.25">
      <c r="A6615">
        <v>58001139</v>
      </c>
      <c r="B6615" t="s">
        <v>9451</v>
      </c>
      <c r="C6615" t="s">
        <v>9450</v>
      </c>
      <c r="D6615" t="s">
        <v>9450</v>
      </c>
      <c r="E6615" t="s">
        <v>9451</v>
      </c>
    </row>
    <row r="6616" spans="1:5" x14ac:dyDescent="0.25">
      <c r="A6616">
        <v>58001140</v>
      </c>
      <c r="B6616" t="s">
        <v>9453</v>
      </c>
      <c r="C6616" t="s">
        <v>9452</v>
      </c>
      <c r="D6616" t="s">
        <v>9452</v>
      </c>
      <c r="E6616" t="s">
        <v>9453</v>
      </c>
    </row>
    <row r="6617" spans="1:5" x14ac:dyDescent="0.25">
      <c r="A6617">
        <v>58001141</v>
      </c>
      <c r="B6617" t="s">
        <v>9455</v>
      </c>
      <c r="C6617" t="s">
        <v>9454</v>
      </c>
      <c r="D6617" t="s">
        <v>9454</v>
      </c>
      <c r="E6617" t="s">
        <v>9455</v>
      </c>
    </row>
    <row r="6618" spans="1:5" x14ac:dyDescent="0.25">
      <c r="A6618">
        <v>58001142</v>
      </c>
      <c r="B6618" t="s">
        <v>9457</v>
      </c>
      <c r="C6618" t="s">
        <v>9456</v>
      </c>
      <c r="D6618" t="s">
        <v>9456</v>
      </c>
      <c r="E6618" t="s">
        <v>9457</v>
      </c>
    </row>
    <row r="6619" spans="1:5" x14ac:dyDescent="0.25">
      <c r="A6619">
        <v>58001143</v>
      </c>
      <c r="B6619" t="s">
        <v>15604</v>
      </c>
      <c r="C6619" t="s">
        <v>9458</v>
      </c>
      <c r="D6619" t="s">
        <v>9458</v>
      </c>
      <c r="E6619" t="s">
        <v>15604</v>
      </c>
    </row>
    <row r="6620" spans="1:5" x14ac:dyDescent="0.25">
      <c r="A6620">
        <v>58001144</v>
      </c>
      <c r="B6620" t="s">
        <v>9460</v>
      </c>
      <c r="C6620" t="s">
        <v>9459</v>
      </c>
      <c r="D6620" t="s">
        <v>9459</v>
      </c>
      <c r="E6620" t="s">
        <v>9460</v>
      </c>
    </row>
    <row r="6621" spans="1:5" x14ac:dyDescent="0.25">
      <c r="A6621">
        <v>58001145</v>
      </c>
      <c r="B6621" t="s">
        <v>9462</v>
      </c>
      <c r="C6621" t="s">
        <v>9461</v>
      </c>
      <c r="D6621" t="s">
        <v>9461</v>
      </c>
      <c r="E6621" t="s">
        <v>9462</v>
      </c>
    </row>
    <row r="6622" spans="1:5" x14ac:dyDescent="0.25">
      <c r="A6622">
        <v>58001146</v>
      </c>
      <c r="B6622" t="s">
        <v>9464</v>
      </c>
      <c r="C6622" t="s">
        <v>9463</v>
      </c>
      <c r="D6622" t="s">
        <v>9463</v>
      </c>
      <c r="E6622" t="s">
        <v>9464</v>
      </c>
    </row>
    <row r="6623" spans="1:5" x14ac:dyDescent="0.25">
      <c r="A6623">
        <v>58001147</v>
      </c>
      <c r="B6623" t="s">
        <v>9466</v>
      </c>
      <c r="C6623" t="s">
        <v>9465</v>
      </c>
      <c r="D6623" t="s">
        <v>9465</v>
      </c>
      <c r="E6623" t="s">
        <v>9466</v>
      </c>
    </row>
    <row r="6624" spans="1:5" x14ac:dyDescent="0.25">
      <c r="A6624">
        <v>58001148</v>
      </c>
      <c r="B6624" t="s">
        <v>9075</v>
      </c>
      <c r="C6624" t="s">
        <v>9074</v>
      </c>
      <c r="D6624" t="s">
        <v>9074</v>
      </c>
      <c r="E6624" t="s">
        <v>9075</v>
      </c>
    </row>
    <row r="6625" spans="1:5" x14ac:dyDescent="0.25">
      <c r="A6625">
        <v>58001149</v>
      </c>
      <c r="B6625" t="s">
        <v>9467</v>
      </c>
      <c r="C6625" t="s">
        <v>9074</v>
      </c>
      <c r="D6625" t="s">
        <v>9074</v>
      </c>
      <c r="E6625" t="s">
        <v>9467</v>
      </c>
    </row>
    <row r="6626" spans="1:5" x14ac:dyDescent="0.25">
      <c r="A6626">
        <v>58001150</v>
      </c>
      <c r="B6626" t="s">
        <v>9468</v>
      </c>
      <c r="C6626" t="s">
        <v>8497</v>
      </c>
      <c r="D6626" t="s">
        <v>8497</v>
      </c>
      <c r="E6626" t="s">
        <v>9468</v>
      </c>
    </row>
    <row r="6627" spans="1:5" x14ac:dyDescent="0.25">
      <c r="A6627">
        <v>58001151</v>
      </c>
      <c r="B6627" t="s">
        <v>9469</v>
      </c>
      <c r="C6627" t="s">
        <v>8497</v>
      </c>
      <c r="D6627" t="s">
        <v>8497</v>
      </c>
      <c r="E6627" t="s">
        <v>9469</v>
      </c>
    </row>
    <row r="6628" spans="1:5" x14ac:dyDescent="0.25">
      <c r="A6628">
        <v>58001152</v>
      </c>
      <c r="B6628" t="s">
        <v>9470</v>
      </c>
      <c r="C6628" t="s">
        <v>8497</v>
      </c>
      <c r="D6628" t="s">
        <v>8497</v>
      </c>
      <c r="E6628" t="s">
        <v>9470</v>
      </c>
    </row>
    <row r="6629" spans="1:5" x14ac:dyDescent="0.25">
      <c r="A6629">
        <v>58001153</v>
      </c>
      <c r="B6629" t="s">
        <v>9471</v>
      </c>
      <c r="C6629" t="s">
        <v>8497</v>
      </c>
      <c r="D6629" t="s">
        <v>8497</v>
      </c>
      <c r="E6629" t="s">
        <v>9471</v>
      </c>
    </row>
    <row r="6630" spans="1:5" x14ac:dyDescent="0.25">
      <c r="A6630">
        <v>58001154</v>
      </c>
      <c r="B6630" t="s">
        <v>9472</v>
      </c>
      <c r="C6630" t="s">
        <v>8497</v>
      </c>
      <c r="D6630" t="s">
        <v>8497</v>
      </c>
      <c r="E6630" t="s">
        <v>9472</v>
      </c>
    </row>
    <row r="6631" spans="1:5" x14ac:dyDescent="0.25">
      <c r="A6631">
        <v>58001155</v>
      </c>
      <c r="B6631" t="s">
        <v>9474</v>
      </c>
      <c r="C6631" t="s">
        <v>9473</v>
      </c>
      <c r="D6631" t="s">
        <v>9473</v>
      </c>
      <c r="E6631" t="s">
        <v>9474</v>
      </c>
    </row>
    <row r="6632" spans="1:5" x14ac:dyDescent="0.25">
      <c r="A6632">
        <v>58001156</v>
      </c>
      <c r="B6632" t="s">
        <v>15605</v>
      </c>
      <c r="C6632" t="s">
        <v>15606</v>
      </c>
      <c r="D6632" t="s">
        <v>15606</v>
      </c>
      <c r="E6632" t="s">
        <v>15605</v>
      </c>
    </row>
    <row r="6633" spans="1:5" x14ac:dyDescent="0.25">
      <c r="A6633">
        <v>58001157</v>
      </c>
      <c r="B6633" t="s">
        <v>15607</v>
      </c>
      <c r="C6633" t="s">
        <v>15608</v>
      </c>
      <c r="D6633" t="s">
        <v>15608</v>
      </c>
      <c r="E6633" t="s">
        <v>15607</v>
      </c>
    </row>
    <row r="6634" spans="1:5" x14ac:dyDescent="0.25">
      <c r="A6634">
        <v>58001158</v>
      </c>
      <c r="B6634" t="s">
        <v>15609</v>
      </c>
      <c r="C6634" t="s">
        <v>15610</v>
      </c>
      <c r="D6634" t="s">
        <v>15610</v>
      </c>
      <c r="E6634" t="s">
        <v>15609</v>
      </c>
    </row>
    <row r="6635" spans="1:5" x14ac:dyDescent="0.25">
      <c r="A6635">
        <v>58001159</v>
      </c>
      <c r="B6635" t="s">
        <v>15611</v>
      </c>
      <c r="C6635" t="s">
        <v>15612</v>
      </c>
      <c r="D6635" t="s">
        <v>15612</v>
      </c>
      <c r="E6635" t="s">
        <v>15611</v>
      </c>
    </row>
    <row r="6636" spans="1:5" x14ac:dyDescent="0.25">
      <c r="A6636">
        <v>58001160</v>
      </c>
      <c r="B6636" t="s">
        <v>15613</v>
      </c>
      <c r="C6636" t="s">
        <v>15614</v>
      </c>
      <c r="D6636" t="s">
        <v>15614</v>
      </c>
      <c r="E6636" t="s">
        <v>15613</v>
      </c>
    </row>
    <row r="6637" spans="1:5" x14ac:dyDescent="0.25">
      <c r="A6637">
        <v>58001161</v>
      </c>
      <c r="B6637" t="s">
        <v>15615</v>
      </c>
      <c r="C6637" t="s">
        <v>15616</v>
      </c>
      <c r="D6637" t="s">
        <v>15616</v>
      </c>
      <c r="E6637" t="s">
        <v>15615</v>
      </c>
    </row>
    <row r="6638" spans="1:5" x14ac:dyDescent="0.25">
      <c r="A6638">
        <v>58001162</v>
      </c>
      <c r="B6638" t="s">
        <v>15617</v>
      </c>
      <c r="C6638" t="s">
        <v>15618</v>
      </c>
      <c r="D6638" t="s">
        <v>15618</v>
      </c>
      <c r="E6638" t="s">
        <v>15617</v>
      </c>
    </row>
    <row r="6639" spans="1:5" x14ac:dyDescent="0.25">
      <c r="A6639">
        <v>58001163</v>
      </c>
      <c r="B6639" t="s">
        <v>15619</v>
      </c>
      <c r="C6639" t="s">
        <v>15620</v>
      </c>
      <c r="D6639" t="s">
        <v>15620</v>
      </c>
      <c r="E6639" t="s">
        <v>15619</v>
      </c>
    </row>
    <row r="6640" spans="1:5" x14ac:dyDescent="0.25">
      <c r="A6640">
        <v>58001164</v>
      </c>
      <c r="B6640" t="s">
        <v>6654</v>
      </c>
      <c r="C6640" t="s">
        <v>15621</v>
      </c>
      <c r="D6640" t="s">
        <v>15621</v>
      </c>
      <c r="E6640" t="s">
        <v>6654</v>
      </c>
    </row>
    <row r="6641" spans="1:5" x14ac:dyDescent="0.25">
      <c r="A6641">
        <v>58001165</v>
      </c>
      <c r="B6641" t="s">
        <v>6656</v>
      </c>
      <c r="C6641" t="s">
        <v>15622</v>
      </c>
      <c r="D6641" t="s">
        <v>15622</v>
      </c>
      <c r="E6641" t="s">
        <v>6656</v>
      </c>
    </row>
    <row r="6642" spans="1:5" x14ac:dyDescent="0.25">
      <c r="A6642">
        <v>58001166</v>
      </c>
      <c r="B6642" t="s">
        <v>9137</v>
      </c>
      <c r="C6642" t="s">
        <v>15623</v>
      </c>
      <c r="D6642" t="s">
        <v>15623</v>
      </c>
      <c r="E6642" t="s">
        <v>9137</v>
      </c>
    </row>
    <row r="6643" spans="1:5" x14ac:dyDescent="0.25">
      <c r="A6643">
        <v>58001167</v>
      </c>
      <c r="B6643" t="s">
        <v>15624</v>
      </c>
      <c r="C6643" t="s">
        <v>15625</v>
      </c>
      <c r="D6643" t="s">
        <v>15625</v>
      </c>
      <c r="E6643" t="s">
        <v>15624</v>
      </c>
    </row>
    <row r="6644" spans="1:5" x14ac:dyDescent="0.25">
      <c r="A6644">
        <v>58001168</v>
      </c>
      <c r="B6644" t="s">
        <v>15626</v>
      </c>
      <c r="C6644" t="s">
        <v>15627</v>
      </c>
      <c r="D6644" t="s">
        <v>15627</v>
      </c>
      <c r="E6644" t="s">
        <v>15626</v>
      </c>
    </row>
    <row r="6645" spans="1:5" x14ac:dyDescent="0.25">
      <c r="A6645">
        <v>58001169</v>
      </c>
      <c r="B6645" t="s">
        <v>15628</v>
      </c>
      <c r="C6645" t="s">
        <v>15629</v>
      </c>
      <c r="D6645" t="s">
        <v>15629</v>
      </c>
      <c r="E6645" t="s">
        <v>15628</v>
      </c>
    </row>
    <row r="6646" spans="1:5" x14ac:dyDescent="0.25">
      <c r="A6646">
        <v>58001170</v>
      </c>
      <c r="B6646" t="s">
        <v>15630</v>
      </c>
      <c r="C6646" t="s">
        <v>15631</v>
      </c>
      <c r="D6646" t="s">
        <v>15631</v>
      </c>
      <c r="E6646" t="s">
        <v>15630</v>
      </c>
    </row>
    <row r="6647" spans="1:5" x14ac:dyDescent="0.25">
      <c r="A6647">
        <v>58001171</v>
      </c>
      <c r="B6647" t="s">
        <v>15632</v>
      </c>
      <c r="C6647" t="s">
        <v>15633</v>
      </c>
      <c r="D6647" t="s">
        <v>15633</v>
      </c>
      <c r="E6647" t="s">
        <v>15632</v>
      </c>
    </row>
    <row r="6648" spans="1:5" x14ac:dyDescent="0.25">
      <c r="A6648">
        <v>58001172</v>
      </c>
      <c r="B6648" t="s">
        <v>15634</v>
      </c>
      <c r="C6648" t="s">
        <v>15635</v>
      </c>
      <c r="D6648" t="s">
        <v>15635</v>
      </c>
      <c r="E6648" t="s">
        <v>15634</v>
      </c>
    </row>
    <row r="6649" spans="1:5" x14ac:dyDescent="0.25">
      <c r="A6649">
        <v>58001173</v>
      </c>
      <c r="B6649" t="s">
        <v>15636</v>
      </c>
      <c r="C6649" t="s">
        <v>15637</v>
      </c>
      <c r="D6649" t="s">
        <v>15637</v>
      </c>
      <c r="E6649" t="s">
        <v>15636</v>
      </c>
    </row>
    <row r="6650" spans="1:5" x14ac:dyDescent="0.25">
      <c r="A6650">
        <v>58001174</v>
      </c>
      <c r="B6650" t="s">
        <v>15638</v>
      </c>
      <c r="C6650" t="s">
        <v>9376</v>
      </c>
      <c r="D6650" t="s">
        <v>9376</v>
      </c>
      <c r="E6650" t="s">
        <v>15638</v>
      </c>
    </row>
    <row r="6651" spans="1:5" x14ac:dyDescent="0.25">
      <c r="A6651">
        <v>58001175</v>
      </c>
      <c r="B6651" t="s">
        <v>15639</v>
      </c>
      <c r="C6651" t="s">
        <v>8279</v>
      </c>
      <c r="D6651" t="s">
        <v>8279</v>
      </c>
      <c r="E6651" t="s">
        <v>15639</v>
      </c>
    </row>
    <row r="6652" spans="1:5" x14ac:dyDescent="0.25">
      <c r="A6652">
        <v>58001176</v>
      </c>
      <c r="B6652" t="s">
        <v>15640</v>
      </c>
      <c r="C6652" t="s">
        <v>15641</v>
      </c>
      <c r="D6652" t="s">
        <v>15641</v>
      </c>
      <c r="E6652" t="s">
        <v>15640</v>
      </c>
    </row>
    <row r="6653" spans="1:5" x14ac:dyDescent="0.25">
      <c r="A6653">
        <v>58001177</v>
      </c>
      <c r="B6653" t="s">
        <v>15642</v>
      </c>
      <c r="C6653" t="s">
        <v>15643</v>
      </c>
      <c r="D6653" t="s">
        <v>15643</v>
      </c>
      <c r="E6653" t="s">
        <v>15642</v>
      </c>
    </row>
    <row r="6654" spans="1:5" x14ac:dyDescent="0.25">
      <c r="A6654">
        <v>59000001</v>
      </c>
      <c r="B6654" t="s">
        <v>9476</v>
      </c>
      <c r="C6654" t="s">
        <v>9475</v>
      </c>
      <c r="D6654" t="s">
        <v>9475</v>
      </c>
      <c r="E6654" t="s">
        <v>9476</v>
      </c>
    </row>
    <row r="6655" spans="1:5" x14ac:dyDescent="0.25">
      <c r="A6655">
        <v>59000002</v>
      </c>
      <c r="B6655" t="s">
        <v>9477</v>
      </c>
      <c r="C6655" t="s">
        <v>9475</v>
      </c>
      <c r="D6655" t="s">
        <v>9475</v>
      </c>
      <c r="E6655" t="s">
        <v>9477</v>
      </c>
    </row>
    <row r="6656" spans="1:5" x14ac:dyDescent="0.25">
      <c r="A6656">
        <v>59000009</v>
      </c>
      <c r="B6656" t="s">
        <v>9478</v>
      </c>
      <c r="C6656" t="s">
        <v>9475</v>
      </c>
      <c r="D6656" t="s">
        <v>9475</v>
      </c>
      <c r="E6656" t="s">
        <v>9478</v>
      </c>
    </row>
    <row r="6657" spans="1:5" x14ac:dyDescent="0.25">
      <c r="A6657">
        <v>59000012</v>
      </c>
      <c r="B6657" t="s">
        <v>9480</v>
      </c>
      <c r="C6657" t="s">
        <v>9479</v>
      </c>
      <c r="D6657" t="s">
        <v>9479</v>
      </c>
      <c r="E6657" t="s">
        <v>9480</v>
      </c>
    </row>
    <row r="6658" spans="1:5" x14ac:dyDescent="0.25">
      <c r="A6658">
        <v>59000013</v>
      </c>
      <c r="B6658" t="s">
        <v>9482</v>
      </c>
      <c r="C6658" t="s">
        <v>9481</v>
      </c>
      <c r="D6658" t="s">
        <v>9481</v>
      </c>
      <c r="E6658" t="s">
        <v>9482</v>
      </c>
    </row>
    <row r="6659" spans="1:5" x14ac:dyDescent="0.25">
      <c r="A6659">
        <v>59000017</v>
      </c>
      <c r="B6659" t="s">
        <v>1101</v>
      </c>
      <c r="C6659" t="s">
        <v>9483</v>
      </c>
      <c r="D6659" t="s">
        <v>9483</v>
      </c>
      <c r="E6659" t="s">
        <v>1101</v>
      </c>
    </row>
    <row r="6660" spans="1:5" x14ac:dyDescent="0.25">
      <c r="A6660">
        <v>59000019</v>
      </c>
      <c r="B6660" t="s">
        <v>9485</v>
      </c>
      <c r="C6660" t="s">
        <v>9484</v>
      </c>
      <c r="D6660" t="s">
        <v>9484</v>
      </c>
      <c r="E6660" t="s">
        <v>9485</v>
      </c>
    </row>
    <row r="6661" spans="1:5" x14ac:dyDescent="0.25">
      <c r="A6661">
        <v>59000020</v>
      </c>
      <c r="B6661" t="s">
        <v>1101</v>
      </c>
      <c r="C6661" t="s">
        <v>9486</v>
      </c>
      <c r="D6661" t="s">
        <v>9486</v>
      </c>
      <c r="E6661" t="s">
        <v>1101</v>
      </c>
    </row>
    <row r="6662" spans="1:5" x14ac:dyDescent="0.25">
      <c r="A6662">
        <v>59000021</v>
      </c>
      <c r="B6662" t="s">
        <v>9488</v>
      </c>
      <c r="C6662" t="s">
        <v>9487</v>
      </c>
      <c r="D6662" t="s">
        <v>9487</v>
      </c>
      <c r="E6662" t="s">
        <v>9488</v>
      </c>
    </row>
    <row r="6663" spans="1:5" x14ac:dyDescent="0.25">
      <c r="A6663">
        <v>59000022</v>
      </c>
      <c r="B6663" t="s">
        <v>9489</v>
      </c>
      <c r="C6663" t="s">
        <v>9479</v>
      </c>
      <c r="D6663" t="s">
        <v>9479</v>
      </c>
      <c r="E6663" t="s">
        <v>9489</v>
      </c>
    </row>
    <row r="6664" spans="1:5" x14ac:dyDescent="0.25">
      <c r="A6664">
        <v>59000023</v>
      </c>
      <c r="B6664" t="s">
        <v>9490</v>
      </c>
      <c r="C6664" t="s">
        <v>9487</v>
      </c>
      <c r="D6664" t="s">
        <v>9487</v>
      </c>
      <c r="E6664" t="s">
        <v>9490</v>
      </c>
    </row>
    <row r="6665" spans="1:5" x14ac:dyDescent="0.25">
      <c r="A6665">
        <v>59000024</v>
      </c>
      <c r="B6665" t="s">
        <v>9491</v>
      </c>
      <c r="C6665" t="s">
        <v>9487</v>
      </c>
      <c r="D6665" t="s">
        <v>9487</v>
      </c>
      <c r="E6665" t="s">
        <v>9491</v>
      </c>
    </row>
    <row r="6666" spans="1:5" x14ac:dyDescent="0.25">
      <c r="A6666">
        <v>59000025</v>
      </c>
      <c r="B6666" t="s">
        <v>9492</v>
      </c>
      <c r="C6666" t="s">
        <v>9487</v>
      </c>
      <c r="D6666" t="s">
        <v>9487</v>
      </c>
      <c r="E6666" t="s">
        <v>9492</v>
      </c>
    </row>
    <row r="6667" spans="1:5" x14ac:dyDescent="0.25">
      <c r="A6667">
        <v>59000026</v>
      </c>
      <c r="B6667" t="s">
        <v>4301</v>
      </c>
      <c r="C6667" t="s">
        <v>4300</v>
      </c>
      <c r="D6667" t="s">
        <v>4300</v>
      </c>
      <c r="E6667" t="s">
        <v>4301</v>
      </c>
    </row>
    <row r="6668" spans="1:5" x14ac:dyDescent="0.25">
      <c r="A6668">
        <v>59000027</v>
      </c>
      <c r="B6668" t="s">
        <v>9494</v>
      </c>
      <c r="C6668" t="s">
        <v>9493</v>
      </c>
      <c r="D6668" t="s">
        <v>9493</v>
      </c>
      <c r="E6668" t="s">
        <v>9494</v>
      </c>
    </row>
    <row r="6669" spans="1:5" x14ac:dyDescent="0.25">
      <c r="A6669">
        <v>59000028</v>
      </c>
      <c r="B6669" t="s">
        <v>5349</v>
      </c>
      <c r="C6669" t="s">
        <v>9495</v>
      </c>
      <c r="D6669" t="s">
        <v>9495</v>
      </c>
      <c r="E6669" t="s">
        <v>5349</v>
      </c>
    </row>
    <row r="6670" spans="1:5" x14ac:dyDescent="0.25">
      <c r="A6670">
        <v>59000029</v>
      </c>
      <c r="B6670" t="s">
        <v>9497</v>
      </c>
      <c r="C6670" t="s">
        <v>9496</v>
      </c>
      <c r="D6670" t="s">
        <v>9496</v>
      </c>
      <c r="E6670" t="s">
        <v>9497</v>
      </c>
    </row>
    <row r="6671" spans="1:5" x14ac:dyDescent="0.25">
      <c r="A6671">
        <v>59000030</v>
      </c>
      <c r="B6671" t="s">
        <v>9499</v>
      </c>
      <c r="C6671" t="s">
        <v>9498</v>
      </c>
      <c r="D6671" t="s">
        <v>9498</v>
      </c>
      <c r="E6671" t="s">
        <v>9499</v>
      </c>
    </row>
    <row r="6672" spans="1:5" x14ac:dyDescent="0.25">
      <c r="A6672">
        <v>59000031</v>
      </c>
      <c r="B6672" t="s">
        <v>719</v>
      </c>
      <c r="C6672" t="s">
        <v>8382</v>
      </c>
      <c r="D6672" t="s">
        <v>8382</v>
      </c>
      <c r="E6672" t="s">
        <v>719</v>
      </c>
    </row>
    <row r="6673" spans="1:5" x14ac:dyDescent="0.25">
      <c r="A6673">
        <v>59000032</v>
      </c>
      <c r="B6673" t="s">
        <v>715</v>
      </c>
      <c r="C6673" t="s">
        <v>714</v>
      </c>
      <c r="D6673" t="s">
        <v>714</v>
      </c>
      <c r="E6673" t="s">
        <v>715</v>
      </c>
    </row>
    <row r="6674" spans="1:5" x14ac:dyDescent="0.25">
      <c r="A6674">
        <v>59000033</v>
      </c>
      <c r="B6674" t="s">
        <v>8233</v>
      </c>
      <c r="C6674" t="s">
        <v>9500</v>
      </c>
      <c r="D6674" t="s">
        <v>9500</v>
      </c>
      <c r="E6674" t="s">
        <v>8233</v>
      </c>
    </row>
    <row r="6675" spans="1:5" x14ac:dyDescent="0.25">
      <c r="A6675">
        <v>59000034</v>
      </c>
      <c r="B6675" t="s">
        <v>8235</v>
      </c>
      <c r="C6675" t="s">
        <v>8234</v>
      </c>
      <c r="D6675" t="s">
        <v>8234</v>
      </c>
      <c r="E6675" t="s">
        <v>8235</v>
      </c>
    </row>
    <row r="6676" spans="1:5" x14ac:dyDescent="0.25">
      <c r="A6676">
        <v>59000035</v>
      </c>
      <c r="B6676" t="s">
        <v>8236</v>
      </c>
      <c r="C6676" t="s">
        <v>8234</v>
      </c>
      <c r="D6676" t="s">
        <v>8234</v>
      </c>
      <c r="E6676" t="s">
        <v>8236</v>
      </c>
    </row>
    <row r="6677" spans="1:5" x14ac:dyDescent="0.25">
      <c r="A6677">
        <v>59000036</v>
      </c>
      <c r="B6677" t="s">
        <v>5634</v>
      </c>
      <c r="C6677" t="s">
        <v>9501</v>
      </c>
      <c r="D6677" t="s">
        <v>9501</v>
      </c>
      <c r="E6677" t="s">
        <v>5634</v>
      </c>
    </row>
    <row r="6678" spans="1:5" x14ac:dyDescent="0.25">
      <c r="A6678">
        <v>59000037</v>
      </c>
      <c r="B6678" t="s">
        <v>8291</v>
      </c>
      <c r="C6678" t="s">
        <v>8290</v>
      </c>
      <c r="D6678" t="s">
        <v>8290</v>
      </c>
      <c r="E6678" t="s">
        <v>8291</v>
      </c>
    </row>
    <row r="6679" spans="1:5" x14ac:dyDescent="0.25">
      <c r="A6679">
        <v>59000038</v>
      </c>
      <c r="B6679" t="s">
        <v>4717</v>
      </c>
      <c r="C6679" t="s">
        <v>255</v>
      </c>
      <c r="D6679" t="s">
        <v>255</v>
      </c>
      <c r="E6679" t="s">
        <v>4717</v>
      </c>
    </row>
    <row r="6680" spans="1:5" x14ac:dyDescent="0.25">
      <c r="A6680">
        <v>59000039</v>
      </c>
      <c r="B6680" t="s">
        <v>9503</v>
      </c>
      <c r="C6680" t="s">
        <v>9502</v>
      </c>
      <c r="D6680" t="s">
        <v>9502</v>
      </c>
      <c r="E6680" t="s">
        <v>9503</v>
      </c>
    </row>
    <row r="6681" spans="1:5" x14ac:dyDescent="0.25">
      <c r="A6681">
        <v>59000040</v>
      </c>
      <c r="B6681" t="s">
        <v>9505</v>
      </c>
      <c r="C6681" t="s">
        <v>9504</v>
      </c>
      <c r="D6681" t="s">
        <v>9504</v>
      </c>
      <c r="E6681" t="s">
        <v>9505</v>
      </c>
    </row>
    <row r="6682" spans="1:5" x14ac:dyDescent="0.25">
      <c r="A6682">
        <v>59000041</v>
      </c>
      <c r="B6682" t="s">
        <v>717</v>
      </c>
      <c r="C6682" t="s">
        <v>9506</v>
      </c>
      <c r="D6682" t="s">
        <v>9506</v>
      </c>
      <c r="E6682" t="s">
        <v>717</v>
      </c>
    </row>
    <row r="6683" spans="1:5" x14ac:dyDescent="0.25">
      <c r="A6683">
        <v>59000042</v>
      </c>
      <c r="B6683" t="s">
        <v>715</v>
      </c>
      <c r="C6683" t="s">
        <v>714</v>
      </c>
      <c r="D6683" t="s">
        <v>714</v>
      </c>
      <c r="E6683" t="s">
        <v>715</v>
      </c>
    </row>
    <row r="6684" spans="1:5" x14ac:dyDescent="0.25">
      <c r="A6684">
        <v>59000043</v>
      </c>
      <c r="B6684" t="s">
        <v>15644</v>
      </c>
      <c r="C6684" t="s">
        <v>830</v>
      </c>
      <c r="D6684" t="s">
        <v>830</v>
      </c>
      <c r="E6684" t="s">
        <v>15644</v>
      </c>
    </row>
    <row r="6685" spans="1:5" x14ac:dyDescent="0.25">
      <c r="A6685">
        <v>59000044</v>
      </c>
      <c r="B6685" t="s">
        <v>9497</v>
      </c>
      <c r="C6685" t="s">
        <v>9496</v>
      </c>
      <c r="D6685" t="s">
        <v>9496</v>
      </c>
      <c r="E6685" t="s">
        <v>9497</v>
      </c>
    </row>
    <row r="6686" spans="1:5" x14ac:dyDescent="0.25">
      <c r="A6686">
        <v>59500001</v>
      </c>
      <c r="B6686" t="s">
        <v>9508</v>
      </c>
      <c r="C6686" t="s">
        <v>9507</v>
      </c>
      <c r="D6686" t="s">
        <v>9507</v>
      </c>
      <c r="E6686" t="s">
        <v>9508</v>
      </c>
    </row>
    <row r="6687" spans="1:5" x14ac:dyDescent="0.25">
      <c r="A6687">
        <v>59500002</v>
      </c>
      <c r="B6687" t="s">
        <v>9510</v>
      </c>
      <c r="C6687" t="s">
        <v>9509</v>
      </c>
      <c r="D6687" t="s">
        <v>9509</v>
      </c>
      <c r="E6687" t="s">
        <v>9510</v>
      </c>
    </row>
    <row r="6688" spans="1:5" x14ac:dyDescent="0.25">
      <c r="A6688">
        <v>59500004</v>
      </c>
      <c r="B6688" t="s">
        <v>9512</v>
      </c>
      <c r="C6688" t="s">
        <v>9511</v>
      </c>
      <c r="D6688" t="s">
        <v>9511</v>
      </c>
      <c r="E6688" t="s">
        <v>9512</v>
      </c>
    </row>
    <row r="6689" spans="1:5" x14ac:dyDescent="0.25">
      <c r="A6689">
        <v>59500005</v>
      </c>
      <c r="B6689" t="s">
        <v>9514</v>
      </c>
      <c r="C6689" t="s">
        <v>9513</v>
      </c>
      <c r="D6689" t="s">
        <v>9513</v>
      </c>
      <c r="E6689" t="s">
        <v>9514</v>
      </c>
    </row>
    <row r="6690" spans="1:5" x14ac:dyDescent="0.25">
      <c r="A6690">
        <v>59500008</v>
      </c>
      <c r="B6690" t="s">
        <v>9516</v>
      </c>
      <c r="C6690" t="s">
        <v>9515</v>
      </c>
      <c r="D6690" t="s">
        <v>9515</v>
      </c>
      <c r="E6690" t="s">
        <v>9516</v>
      </c>
    </row>
    <row r="6691" spans="1:5" x14ac:dyDescent="0.25">
      <c r="A6691">
        <v>59500020</v>
      </c>
      <c r="B6691" t="s">
        <v>9518</v>
      </c>
      <c r="C6691" t="s">
        <v>9517</v>
      </c>
      <c r="D6691" t="s">
        <v>9517</v>
      </c>
      <c r="E6691" t="s">
        <v>9518</v>
      </c>
    </row>
    <row r="6692" spans="1:5" x14ac:dyDescent="0.25">
      <c r="A6692">
        <v>59500021</v>
      </c>
      <c r="B6692" t="s">
        <v>9520</v>
      </c>
      <c r="C6692" t="s">
        <v>9519</v>
      </c>
      <c r="D6692" t="s">
        <v>9519</v>
      </c>
      <c r="E6692" t="s">
        <v>9520</v>
      </c>
    </row>
    <row r="6693" spans="1:5" x14ac:dyDescent="0.25">
      <c r="A6693">
        <v>59500022</v>
      </c>
      <c r="B6693" t="s">
        <v>9522</v>
      </c>
      <c r="C6693" t="s">
        <v>9521</v>
      </c>
      <c r="D6693" t="s">
        <v>9521</v>
      </c>
      <c r="E6693" t="s">
        <v>9522</v>
      </c>
    </row>
    <row r="6694" spans="1:5" x14ac:dyDescent="0.25">
      <c r="A6694">
        <v>59500023</v>
      </c>
      <c r="B6694" t="s">
        <v>9523</v>
      </c>
      <c r="C6694" t="s">
        <v>9511</v>
      </c>
      <c r="D6694" t="s">
        <v>9511</v>
      </c>
      <c r="E6694" t="s">
        <v>9523</v>
      </c>
    </row>
    <row r="6695" spans="1:5" x14ac:dyDescent="0.25">
      <c r="A6695">
        <v>59500024</v>
      </c>
      <c r="B6695" t="s">
        <v>9525</v>
      </c>
      <c r="C6695" t="s">
        <v>9524</v>
      </c>
      <c r="D6695" t="s">
        <v>9524</v>
      </c>
      <c r="E6695" t="s">
        <v>9525</v>
      </c>
    </row>
    <row r="6696" spans="1:5" x14ac:dyDescent="0.25">
      <c r="A6696">
        <v>59500025</v>
      </c>
      <c r="B6696" t="s">
        <v>9526</v>
      </c>
      <c r="C6696" t="s">
        <v>9526</v>
      </c>
      <c r="D6696" t="s">
        <v>9526</v>
      </c>
      <c r="E6696" t="s">
        <v>9526</v>
      </c>
    </row>
    <row r="6697" spans="1:5" x14ac:dyDescent="0.25">
      <c r="A6697">
        <v>59500026</v>
      </c>
      <c r="B6697" t="s">
        <v>9527</v>
      </c>
      <c r="C6697" t="s">
        <v>9527</v>
      </c>
      <c r="D6697" t="s">
        <v>9527</v>
      </c>
      <c r="E6697" t="s">
        <v>9527</v>
      </c>
    </row>
    <row r="6698" spans="1:5" x14ac:dyDescent="0.25">
      <c r="A6698">
        <v>59500027</v>
      </c>
      <c r="B6698" t="s">
        <v>3325</v>
      </c>
      <c r="C6698" t="s">
        <v>9528</v>
      </c>
      <c r="D6698" t="s">
        <v>9528</v>
      </c>
      <c r="E6698" t="s">
        <v>3325</v>
      </c>
    </row>
    <row r="6699" spans="1:5" x14ac:dyDescent="0.25">
      <c r="A6699">
        <v>59500028</v>
      </c>
      <c r="B6699" t="s">
        <v>9530</v>
      </c>
      <c r="C6699" t="s">
        <v>9529</v>
      </c>
      <c r="D6699" t="s">
        <v>9529</v>
      </c>
      <c r="E6699" t="s">
        <v>9530</v>
      </c>
    </row>
    <row r="6700" spans="1:5" x14ac:dyDescent="0.25">
      <c r="A6700">
        <v>59500029</v>
      </c>
      <c r="B6700" t="s">
        <v>3135</v>
      </c>
      <c r="C6700" t="s">
        <v>9531</v>
      </c>
      <c r="D6700" t="s">
        <v>9531</v>
      </c>
      <c r="E6700" t="s">
        <v>3135</v>
      </c>
    </row>
    <row r="6701" spans="1:5" x14ac:dyDescent="0.25">
      <c r="A6701">
        <v>59500030</v>
      </c>
      <c r="B6701" t="s">
        <v>3126</v>
      </c>
      <c r="C6701" t="s">
        <v>9532</v>
      </c>
      <c r="D6701" t="s">
        <v>9532</v>
      </c>
      <c r="E6701" t="s">
        <v>3126</v>
      </c>
    </row>
    <row r="6702" spans="1:5" x14ac:dyDescent="0.25">
      <c r="A6702">
        <v>59500031</v>
      </c>
      <c r="B6702" t="s">
        <v>3311</v>
      </c>
      <c r="C6702" t="s">
        <v>9533</v>
      </c>
      <c r="D6702" t="s">
        <v>9533</v>
      </c>
      <c r="E6702" t="s">
        <v>3311</v>
      </c>
    </row>
    <row r="6703" spans="1:5" x14ac:dyDescent="0.25">
      <c r="A6703">
        <v>59500032</v>
      </c>
      <c r="B6703" t="s">
        <v>3166</v>
      </c>
      <c r="C6703" t="s">
        <v>9534</v>
      </c>
      <c r="D6703" t="s">
        <v>9534</v>
      </c>
      <c r="E6703" t="s">
        <v>3166</v>
      </c>
    </row>
    <row r="6704" spans="1:5" x14ac:dyDescent="0.25">
      <c r="A6704">
        <v>59500033</v>
      </c>
      <c r="B6704" t="s">
        <v>3235</v>
      </c>
      <c r="C6704" t="s">
        <v>9535</v>
      </c>
      <c r="D6704" t="s">
        <v>9535</v>
      </c>
      <c r="E6704" t="s">
        <v>3235</v>
      </c>
    </row>
    <row r="6705" spans="1:5" x14ac:dyDescent="0.25">
      <c r="A6705">
        <v>59500034</v>
      </c>
      <c r="B6705" t="s">
        <v>3154</v>
      </c>
      <c r="C6705" t="s">
        <v>9536</v>
      </c>
      <c r="D6705" t="s">
        <v>9536</v>
      </c>
      <c r="E6705" t="s">
        <v>3154</v>
      </c>
    </row>
    <row r="6706" spans="1:5" x14ac:dyDescent="0.25">
      <c r="A6706">
        <v>59500035</v>
      </c>
      <c r="B6706" t="s">
        <v>9538</v>
      </c>
      <c r="C6706" t="s">
        <v>9537</v>
      </c>
      <c r="D6706" t="s">
        <v>9537</v>
      </c>
      <c r="E6706" t="s">
        <v>9538</v>
      </c>
    </row>
    <row r="6707" spans="1:5" x14ac:dyDescent="0.25">
      <c r="A6707">
        <v>59500036</v>
      </c>
      <c r="B6707" t="s">
        <v>9539</v>
      </c>
      <c r="C6707" t="s">
        <v>9539</v>
      </c>
      <c r="D6707" t="s">
        <v>9539</v>
      </c>
      <c r="E6707" t="s">
        <v>9539</v>
      </c>
    </row>
    <row r="6708" spans="1:5" x14ac:dyDescent="0.25">
      <c r="A6708">
        <v>59500037</v>
      </c>
      <c r="B6708" t="s">
        <v>9541</v>
      </c>
      <c r="C6708" t="s">
        <v>9540</v>
      </c>
      <c r="D6708" t="s">
        <v>9540</v>
      </c>
      <c r="E6708" t="s">
        <v>9541</v>
      </c>
    </row>
    <row r="6709" spans="1:5" x14ac:dyDescent="0.25">
      <c r="A6709">
        <v>59500038</v>
      </c>
      <c r="B6709" t="s">
        <v>9542</v>
      </c>
      <c r="C6709" t="s">
        <v>9542</v>
      </c>
      <c r="D6709" t="s">
        <v>9542</v>
      </c>
      <c r="E6709" t="s">
        <v>9542</v>
      </c>
    </row>
    <row r="6710" spans="1:5" x14ac:dyDescent="0.25">
      <c r="A6710">
        <v>59500039</v>
      </c>
      <c r="B6710" t="s">
        <v>9544</v>
      </c>
      <c r="C6710" t="s">
        <v>9543</v>
      </c>
      <c r="D6710" t="s">
        <v>9543</v>
      </c>
      <c r="E6710" t="s">
        <v>9544</v>
      </c>
    </row>
    <row r="6711" spans="1:5" x14ac:dyDescent="0.25">
      <c r="A6711">
        <v>59500040</v>
      </c>
      <c r="B6711" t="s">
        <v>9546</v>
      </c>
      <c r="C6711" t="s">
        <v>9545</v>
      </c>
      <c r="D6711" t="s">
        <v>9545</v>
      </c>
      <c r="E6711" t="s">
        <v>9546</v>
      </c>
    </row>
    <row r="6712" spans="1:5" x14ac:dyDescent="0.25">
      <c r="A6712">
        <v>59500041</v>
      </c>
      <c r="B6712" t="s">
        <v>3126</v>
      </c>
      <c r="C6712" t="s">
        <v>9547</v>
      </c>
      <c r="D6712" t="s">
        <v>9547</v>
      </c>
      <c r="E6712" t="s">
        <v>3126</v>
      </c>
    </row>
    <row r="6713" spans="1:5" x14ac:dyDescent="0.25">
      <c r="A6713">
        <v>59500042</v>
      </c>
      <c r="B6713" t="s">
        <v>9548</v>
      </c>
      <c r="C6713" t="s">
        <v>3162</v>
      </c>
      <c r="D6713" t="s">
        <v>3162</v>
      </c>
      <c r="E6713" t="s">
        <v>9548</v>
      </c>
    </row>
    <row r="6714" spans="1:5" x14ac:dyDescent="0.25">
      <c r="A6714">
        <v>59500043</v>
      </c>
      <c r="B6714" t="s">
        <v>3139</v>
      </c>
      <c r="C6714" t="s">
        <v>9549</v>
      </c>
      <c r="D6714" t="s">
        <v>9549</v>
      </c>
      <c r="E6714" t="s">
        <v>3139</v>
      </c>
    </row>
    <row r="6715" spans="1:5" x14ac:dyDescent="0.25">
      <c r="A6715">
        <v>59500044</v>
      </c>
      <c r="B6715" t="s">
        <v>3166</v>
      </c>
      <c r="C6715" t="s">
        <v>9550</v>
      </c>
      <c r="D6715" t="s">
        <v>9550</v>
      </c>
      <c r="E6715" t="s">
        <v>3166</v>
      </c>
    </row>
    <row r="6716" spans="1:5" x14ac:dyDescent="0.25">
      <c r="A6716">
        <v>59500045</v>
      </c>
      <c r="B6716" t="s">
        <v>3126</v>
      </c>
      <c r="C6716" t="s">
        <v>9551</v>
      </c>
      <c r="D6716" t="s">
        <v>9551</v>
      </c>
      <c r="E6716" t="s">
        <v>3126</v>
      </c>
    </row>
    <row r="6717" spans="1:5" x14ac:dyDescent="0.25">
      <c r="A6717">
        <v>59500046</v>
      </c>
      <c r="B6717" t="s">
        <v>3154</v>
      </c>
      <c r="C6717" t="s">
        <v>9536</v>
      </c>
      <c r="D6717" t="s">
        <v>9536</v>
      </c>
      <c r="E6717" t="s">
        <v>3154</v>
      </c>
    </row>
    <row r="6718" spans="1:5" x14ac:dyDescent="0.25">
      <c r="A6718">
        <v>59500047</v>
      </c>
      <c r="B6718" t="s">
        <v>9548</v>
      </c>
      <c r="C6718" t="s">
        <v>9552</v>
      </c>
      <c r="D6718" t="s">
        <v>9552</v>
      </c>
      <c r="E6718" t="s">
        <v>9548</v>
      </c>
    </row>
    <row r="6719" spans="1:5" x14ac:dyDescent="0.25">
      <c r="A6719">
        <v>59500048</v>
      </c>
      <c r="B6719" t="s">
        <v>3135</v>
      </c>
      <c r="C6719" t="s">
        <v>9553</v>
      </c>
      <c r="D6719" t="s">
        <v>9553</v>
      </c>
      <c r="E6719" t="s">
        <v>3135</v>
      </c>
    </row>
    <row r="6720" spans="1:5" x14ac:dyDescent="0.25">
      <c r="A6720">
        <v>59500049</v>
      </c>
      <c r="B6720" t="s">
        <v>9555</v>
      </c>
      <c r="C6720" t="s">
        <v>9554</v>
      </c>
      <c r="D6720" t="s">
        <v>9554</v>
      </c>
      <c r="E6720" t="s">
        <v>9555</v>
      </c>
    </row>
    <row r="6721" spans="1:5" x14ac:dyDescent="0.25">
      <c r="A6721">
        <v>59500050</v>
      </c>
      <c r="B6721" t="s">
        <v>9557</v>
      </c>
      <c r="C6721" t="s">
        <v>9556</v>
      </c>
      <c r="D6721" t="s">
        <v>9556</v>
      </c>
      <c r="E6721" t="s">
        <v>9557</v>
      </c>
    </row>
    <row r="6722" spans="1:5" x14ac:dyDescent="0.25">
      <c r="A6722">
        <v>59500051</v>
      </c>
      <c r="B6722" t="s">
        <v>9558</v>
      </c>
      <c r="C6722" t="s">
        <v>352</v>
      </c>
      <c r="D6722" t="s">
        <v>352</v>
      </c>
      <c r="E6722" t="s">
        <v>9558</v>
      </c>
    </row>
    <row r="6723" spans="1:5" x14ac:dyDescent="0.25">
      <c r="A6723">
        <v>59500052</v>
      </c>
      <c r="B6723" t="s">
        <v>9560</v>
      </c>
      <c r="C6723" t="s">
        <v>9559</v>
      </c>
      <c r="D6723" t="s">
        <v>9559</v>
      </c>
      <c r="E6723" t="s">
        <v>9560</v>
      </c>
    </row>
    <row r="6724" spans="1:5" x14ac:dyDescent="0.25">
      <c r="A6724">
        <v>59500053</v>
      </c>
      <c r="B6724" t="s">
        <v>9562</v>
      </c>
      <c r="C6724" t="s">
        <v>9561</v>
      </c>
      <c r="D6724" t="s">
        <v>9561</v>
      </c>
      <c r="E6724" t="s">
        <v>9562</v>
      </c>
    </row>
    <row r="6725" spans="1:5" x14ac:dyDescent="0.25">
      <c r="A6725">
        <v>59500054</v>
      </c>
      <c r="B6725" t="s">
        <v>3311</v>
      </c>
      <c r="C6725" t="s">
        <v>9563</v>
      </c>
      <c r="D6725" t="s">
        <v>9563</v>
      </c>
      <c r="E6725" t="s">
        <v>3311</v>
      </c>
    </row>
    <row r="6726" spans="1:5" x14ac:dyDescent="0.25">
      <c r="A6726">
        <v>59500055</v>
      </c>
      <c r="B6726" t="s">
        <v>9565</v>
      </c>
      <c r="C6726" t="s">
        <v>9564</v>
      </c>
      <c r="D6726" t="s">
        <v>9564</v>
      </c>
      <c r="E6726" t="s">
        <v>9565</v>
      </c>
    </row>
    <row r="6727" spans="1:5" x14ac:dyDescent="0.25">
      <c r="A6727">
        <v>59500056</v>
      </c>
      <c r="B6727" t="s">
        <v>9567</v>
      </c>
      <c r="C6727" t="s">
        <v>9566</v>
      </c>
      <c r="D6727" t="s">
        <v>9566</v>
      </c>
      <c r="E6727" t="s">
        <v>9567</v>
      </c>
    </row>
    <row r="6728" spans="1:5" x14ac:dyDescent="0.25">
      <c r="A6728">
        <v>59500057</v>
      </c>
      <c r="B6728" t="s">
        <v>9569</v>
      </c>
      <c r="C6728" t="s">
        <v>9568</v>
      </c>
      <c r="D6728" t="s">
        <v>9568</v>
      </c>
      <c r="E6728" t="s">
        <v>9569</v>
      </c>
    </row>
    <row r="6729" spans="1:5" x14ac:dyDescent="0.25">
      <c r="A6729">
        <v>59500058</v>
      </c>
      <c r="B6729" t="s">
        <v>9571</v>
      </c>
      <c r="C6729" t="s">
        <v>9570</v>
      </c>
      <c r="D6729" t="s">
        <v>9570</v>
      </c>
      <c r="E6729" t="s">
        <v>9571</v>
      </c>
    </row>
    <row r="6730" spans="1:5" x14ac:dyDescent="0.25">
      <c r="A6730">
        <v>59500059</v>
      </c>
      <c r="B6730" t="s">
        <v>9573</v>
      </c>
      <c r="C6730" t="s">
        <v>9572</v>
      </c>
      <c r="D6730" t="s">
        <v>9572</v>
      </c>
      <c r="E6730" t="s">
        <v>9573</v>
      </c>
    </row>
    <row r="6731" spans="1:5" x14ac:dyDescent="0.25">
      <c r="A6731">
        <v>59500060</v>
      </c>
      <c r="B6731" t="s">
        <v>153</v>
      </c>
      <c r="C6731" t="s">
        <v>9574</v>
      </c>
      <c r="D6731" t="s">
        <v>9574</v>
      </c>
      <c r="E6731" t="s">
        <v>153</v>
      </c>
    </row>
    <row r="6732" spans="1:5" x14ac:dyDescent="0.25">
      <c r="A6732">
        <v>59500061</v>
      </c>
      <c r="B6732" t="s">
        <v>9576</v>
      </c>
      <c r="C6732" t="s">
        <v>9575</v>
      </c>
      <c r="D6732" t="s">
        <v>9575</v>
      </c>
      <c r="E6732" t="s">
        <v>9576</v>
      </c>
    </row>
    <row r="6733" spans="1:5" x14ac:dyDescent="0.25">
      <c r="A6733">
        <v>59500062</v>
      </c>
      <c r="B6733" t="s">
        <v>9578</v>
      </c>
      <c r="C6733" t="s">
        <v>9577</v>
      </c>
      <c r="D6733" t="s">
        <v>9577</v>
      </c>
      <c r="E6733" t="s">
        <v>9578</v>
      </c>
    </row>
    <row r="6734" spans="1:5" x14ac:dyDescent="0.25">
      <c r="A6734">
        <v>59500063</v>
      </c>
      <c r="B6734" t="s">
        <v>9580</v>
      </c>
      <c r="C6734" t="s">
        <v>9579</v>
      </c>
      <c r="D6734" t="s">
        <v>9579</v>
      </c>
      <c r="E6734" t="s">
        <v>9580</v>
      </c>
    </row>
    <row r="6735" spans="1:5" x14ac:dyDescent="0.25">
      <c r="A6735">
        <v>59500064</v>
      </c>
      <c r="B6735" t="s">
        <v>9582</v>
      </c>
      <c r="C6735" t="s">
        <v>9581</v>
      </c>
      <c r="D6735" t="s">
        <v>9581</v>
      </c>
      <c r="E6735" t="s">
        <v>9582</v>
      </c>
    </row>
    <row r="6736" spans="1:5" x14ac:dyDescent="0.25">
      <c r="A6736">
        <v>59500065</v>
      </c>
      <c r="B6736" t="s">
        <v>9583</v>
      </c>
      <c r="C6736" t="s">
        <v>9581</v>
      </c>
      <c r="D6736" t="s">
        <v>9581</v>
      </c>
      <c r="E6736" t="s">
        <v>9583</v>
      </c>
    </row>
    <row r="6737" spans="1:5" x14ac:dyDescent="0.25">
      <c r="A6737">
        <v>59500066</v>
      </c>
      <c r="B6737" t="s">
        <v>9584</v>
      </c>
      <c r="C6737" t="s">
        <v>9511</v>
      </c>
      <c r="D6737" t="s">
        <v>9511</v>
      </c>
      <c r="E6737" t="s">
        <v>9584</v>
      </c>
    </row>
    <row r="6738" spans="1:5" x14ac:dyDescent="0.25">
      <c r="A6738">
        <v>59500067</v>
      </c>
      <c r="B6738" t="s">
        <v>9586</v>
      </c>
      <c r="C6738" t="s">
        <v>9585</v>
      </c>
      <c r="D6738" t="s">
        <v>9585</v>
      </c>
      <c r="E6738" t="s">
        <v>9586</v>
      </c>
    </row>
    <row r="6739" spans="1:5" x14ac:dyDescent="0.25">
      <c r="A6739">
        <v>59500068</v>
      </c>
      <c r="B6739" t="s">
        <v>9588</v>
      </c>
      <c r="C6739" t="s">
        <v>9587</v>
      </c>
      <c r="D6739" t="s">
        <v>9587</v>
      </c>
      <c r="E6739" t="s">
        <v>9588</v>
      </c>
    </row>
    <row r="6740" spans="1:5" x14ac:dyDescent="0.25">
      <c r="A6740">
        <v>59500069</v>
      </c>
      <c r="B6740" t="s">
        <v>9589</v>
      </c>
      <c r="C6740" t="s">
        <v>9587</v>
      </c>
      <c r="D6740" t="s">
        <v>9587</v>
      </c>
      <c r="E6740" t="s">
        <v>9589</v>
      </c>
    </row>
    <row r="6741" spans="1:5" x14ac:dyDescent="0.25">
      <c r="A6741">
        <v>59500070</v>
      </c>
      <c r="B6741" t="s">
        <v>9591</v>
      </c>
      <c r="C6741" t="s">
        <v>9590</v>
      </c>
      <c r="D6741" t="s">
        <v>9590</v>
      </c>
      <c r="E6741" t="s">
        <v>9591</v>
      </c>
    </row>
    <row r="6742" spans="1:5" x14ac:dyDescent="0.25">
      <c r="A6742">
        <v>59500071</v>
      </c>
      <c r="B6742" t="s">
        <v>9592</v>
      </c>
      <c r="C6742" t="s">
        <v>9521</v>
      </c>
      <c r="D6742" t="s">
        <v>9521</v>
      </c>
      <c r="E6742" t="s">
        <v>9592</v>
      </c>
    </row>
    <row r="6743" spans="1:5" x14ac:dyDescent="0.25">
      <c r="A6743">
        <v>59500072</v>
      </c>
      <c r="B6743" t="s">
        <v>9593</v>
      </c>
      <c r="C6743" t="s">
        <v>9521</v>
      </c>
      <c r="D6743" t="s">
        <v>9521</v>
      </c>
      <c r="E6743" t="s">
        <v>9593</v>
      </c>
    </row>
    <row r="6744" spans="1:5" x14ac:dyDescent="0.25">
      <c r="A6744">
        <v>59500073</v>
      </c>
      <c r="B6744" t="s">
        <v>9595</v>
      </c>
      <c r="C6744" t="s">
        <v>9594</v>
      </c>
      <c r="D6744" t="s">
        <v>9594</v>
      </c>
      <c r="E6744" t="s">
        <v>9595</v>
      </c>
    </row>
    <row r="6745" spans="1:5" x14ac:dyDescent="0.25">
      <c r="A6745">
        <v>59500074</v>
      </c>
      <c r="B6745" t="s">
        <v>9596</v>
      </c>
      <c r="C6745" t="s">
        <v>9594</v>
      </c>
      <c r="D6745" t="s">
        <v>9594</v>
      </c>
      <c r="E6745" t="s">
        <v>9596</v>
      </c>
    </row>
    <row r="6746" spans="1:5" x14ac:dyDescent="0.25">
      <c r="A6746">
        <v>59500075</v>
      </c>
      <c r="B6746" t="s">
        <v>9598</v>
      </c>
      <c r="C6746" t="s">
        <v>9597</v>
      </c>
      <c r="D6746" t="s">
        <v>9597</v>
      </c>
      <c r="E6746" t="s">
        <v>9598</v>
      </c>
    </row>
    <row r="6747" spans="1:5" x14ac:dyDescent="0.25">
      <c r="A6747">
        <v>59500076</v>
      </c>
      <c r="B6747" t="s">
        <v>9599</v>
      </c>
      <c r="C6747" t="s">
        <v>9597</v>
      </c>
      <c r="D6747" t="s">
        <v>9597</v>
      </c>
      <c r="E6747" t="s">
        <v>9599</v>
      </c>
    </row>
    <row r="6748" spans="1:5" x14ac:dyDescent="0.25">
      <c r="A6748">
        <v>59500077</v>
      </c>
      <c r="B6748" t="s">
        <v>9601</v>
      </c>
      <c r="C6748" t="s">
        <v>9600</v>
      </c>
      <c r="D6748" t="s">
        <v>9600</v>
      </c>
      <c r="E6748" t="s">
        <v>9601</v>
      </c>
    </row>
    <row r="6749" spans="1:5" x14ac:dyDescent="0.25">
      <c r="A6749">
        <v>59500078</v>
      </c>
      <c r="B6749" t="s">
        <v>9602</v>
      </c>
      <c r="C6749" t="s">
        <v>9600</v>
      </c>
      <c r="D6749" t="s">
        <v>9600</v>
      </c>
      <c r="E6749" t="s">
        <v>9602</v>
      </c>
    </row>
    <row r="6750" spans="1:5" x14ac:dyDescent="0.25">
      <c r="A6750">
        <v>59500079</v>
      </c>
      <c r="B6750" t="s">
        <v>15645</v>
      </c>
      <c r="C6750" t="s">
        <v>15646</v>
      </c>
      <c r="D6750" t="s">
        <v>15646</v>
      </c>
      <c r="E6750" t="s">
        <v>15645</v>
      </c>
    </row>
    <row r="6751" spans="1:5" x14ac:dyDescent="0.25">
      <c r="A6751">
        <v>70000001</v>
      </c>
      <c r="B6751" t="s">
        <v>9604</v>
      </c>
      <c r="C6751" t="s">
        <v>9603</v>
      </c>
      <c r="D6751" t="s">
        <v>9603</v>
      </c>
      <c r="E6751" t="s">
        <v>9604</v>
      </c>
    </row>
    <row r="6752" spans="1:5" x14ac:dyDescent="0.25">
      <c r="A6752">
        <v>70000002</v>
      </c>
      <c r="B6752" t="s">
        <v>9606</v>
      </c>
      <c r="C6752" t="s">
        <v>9605</v>
      </c>
      <c r="D6752" t="s">
        <v>9605</v>
      </c>
      <c r="E6752" t="s">
        <v>9606</v>
      </c>
    </row>
    <row r="6753" spans="1:5" x14ac:dyDescent="0.25">
      <c r="A6753">
        <v>70000003</v>
      </c>
      <c r="B6753" t="s">
        <v>9608</v>
      </c>
      <c r="C6753" t="s">
        <v>9607</v>
      </c>
      <c r="D6753" t="s">
        <v>9607</v>
      </c>
      <c r="E6753" t="s">
        <v>9608</v>
      </c>
    </row>
    <row r="6754" spans="1:5" x14ac:dyDescent="0.25">
      <c r="A6754">
        <v>70000004</v>
      </c>
      <c r="B6754" t="s">
        <v>9610</v>
      </c>
      <c r="C6754" t="s">
        <v>9609</v>
      </c>
      <c r="D6754" t="s">
        <v>9609</v>
      </c>
      <c r="E6754" t="s">
        <v>9610</v>
      </c>
    </row>
    <row r="6755" spans="1:5" x14ac:dyDescent="0.25">
      <c r="A6755">
        <v>70000005</v>
      </c>
      <c r="B6755" t="s">
        <v>9612</v>
      </c>
      <c r="C6755" t="s">
        <v>9611</v>
      </c>
      <c r="D6755" t="s">
        <v>9611</v>
      </c>
      <c r="E6755" t="s">
        <v>9612</v>
      </c>
    </row>
    <row r="6756" spans="1:5" x14ac:dyDescent="0.25">
      <c r="A6756">
        <v>70000006</v>
      </c>
      <c r="B6756" t="s">
        <v>9614</v>
      </c>
      <c r="C6756" t="s">
        <v>9613</v>
      </c>
      <c r="D6756" t="s">
        <v>9613</v>
      </c>
      <c r="E6756" t="s">
        <v>9614</v>
      </c>
    </row>
    <row r="6757" spans="1:5" x14ac:dyDescent="0.25">
      <c r="A6757">
        <v>70000007</v>
      </c>
      <c r="B6757" t="s">
        <v>9616</v>
      </c>
      <c r="C6757" t="s">
        <v>9615</v>
      </c>
      <c r="D6757" t="s">
        <v>9615</v>
      </c>
      <c r="E6757" t="s">
        <v>9616</v>
      </c>
    </row>
    <row r="6758" spans="1:5" x14ac:dyDescent="0.25">
      <c r="A6758">
        <v>70000008</v>
      </c>
      <c r="B6758" t="s">
        <v>9618</v>
      </c>
      <c r="C6758" t="s">
        <v>9617</v>
      </c>
      <c r="D6758" t="s">
        <v>9617</v>
      </c>
      <c r="E6758" t="s">
        <v>9618</v>
      </c>
    </row>
    <row r="6759" spans="1:5" x14ac:dyDescent="0.25">
      <c r="A6759">
        <v>70000009</v>
      </c>
      <c r="B6759" t="s">
        <v>9620</v>
      </c>
      <c r="C6759" t="s">
        <v>9619</v>
      </c>
      <c r="D6759" t="s">
        <v>9619</v>
      </c>
      <c r="E6759" t="s">
        <v>9620</v>
      </c>
    </row>
    <row r="6760" spans="1:5" x14ac:dyDescent="0.25">
      <c r="A6760">
        <v>70000010</v>
      </c>
      <c r="B6760" t="s">
        <v>9622</v>
      </c>
      <c r="C6760" t="s">
        <v>9621</v>
      </c>
      <c r="D6760" t="s">
        <v>9621</v>
      </c>
      <c r="E6760" t="s">
        <v>9622</v>
      </c>
    </row>
    <row r="6761" spans="1:5" x14ac:dyDescent="0.25">
      <c r="A6761">
        <v>70000011</v>
      </c>
      <c r="B6761" t="s">
        <v>9608</v>
      </c>
      <c r="C6761" t="s">
        <v>9623</v>
      </c>
      <c r="D6761" t="s">
        <v>9623</v>
      </c>
      <c r="E6761" t="s">
        <v>9608</v>
      </c>
    </row>
    <row r="6762" spans="1:5" x14ac:dyDescent="0.25">
      <c r="A6762">
        <v>70000012</v>
      </c>
      <c r="B6762" t="s">
        <v>9625</v>
      </c>
      <c r="C6762" t="s">
        <v>9624</v>
      </c>
      <c r="D6762" t="s">
        <v>9624</v>
      </c>
      <c r="E6762" t="s">
        <v>9625</v>
      </c>
    </row>
    <row r="6763" spans="1:5" x14ac:dyDescent="0.25">
      <c r="A6763">
        <v>70000013</v>
      </c>
      <c r="B6763" t="s">
        <v>9627</v>
      </c>
      <c r="C6763" t="s">
        <v>9626</v>
      </c>
      <c r="D6763" t="s">
        <v>9626</v>
      </c>
      <c r="E6763" t="s">
        <v>9627</v>
      </c>
    </row>
    <row r="6764" spans="1:5" x14ac:dyDescent="0.25">
      <c r="A6764">
        <v>70000014</v>
      </c>
      <c r="B6764" t="s">
        <v>9629</v>
      </c>
      <c r="C6764" t="s">
        <v>9628</v>
      </c>
      <c r="D6764" t="s">
        <v>9628</v>
      </c>
      <c r="E6764" t="s">
        <v>9629</v>
      </c>
    </row>
    <row r="6765" spans="1:5" x14ac:dyDescent="0.25">
      <c r="A6765">
        <v>70000015</v>
      </c>
      <c r="B6765" t="s">
        <v>9614</v>
      </c>
      <c r="C6765" t="s">
        <v>9630</v>
      </c>
      <c r="D6765" t="s">
        <v>9630</v>
      </c>
      <c r="E6765" t="s">
        <v>9614</v>
      </c>
    </row>
    <row r="6766" spans="1:5" x14ac:dyDescent="0.25">
      <c r="A6766">
        <v>70000016</v>
      </c>
      <c r="B6766" t="s">
        <v>9616</v>
      </c>
      <c r="C6766" t="s">
        <v>9631</v>
      </c>
      <c r="D6766" t="s">
        <v>9631</v>
      </c>
      <c r="E6766" t="s">
        <v>9616</v>
      </c>
    </row>
    <row r="6767" spans="1:5" x14ac:dyDescent="0.25">
      <c r="A6767">
        <v>70000017</v>
      </c>
      <c r="B6767" t="s">
        <v>9618</v>
      </c>
      <c r="C6767" t="s">
        <v>9632</v>
      </c>
      <c r="D6767" t="s">
        <v>9632</v>
      </c>
      <c r="E6767" t="s">
        <v>9618</v>
      </c>
    </row>
    <row r="6768" spans="1:5" x14ac:dyDescent="0.25">
      <c r="A6768">
        <v>70000018</v>
      </c>
      <c r="B6768" t="s">
        <v>9634</v>
      </c>
      <c r="C6768" t="s">
        <v>9633</v>
      </c>
      <c r="D6768" t="s">
        <v>9633</v>
      </c>
      <c r="E6768" t="s">
        <v>9634</v>
      </c>
    </row>
    <row r="6769" spans="1:5" x14ac:dyDescent="0.25">
      <c r="A6769">
        <v>70000019</v>
      </c>
      <c r="B6769" t="s">
        <v>9636</v>
      </c>
      <c r="C6769" t="s">
        <v>9635</v>
      </c>
      <c r="D6769" t="s">
        <v>9635</v>
      </c>
      <c r="E6769" t="s">
        <v>9636</v>
      </c>
    </row>
    <row r="6770" spans="1:5" x14ac:dyDescent="0.25">
      <c r="A6770">
        <v>70000020</v>
      </c>
      <c r="B6770" t="s">
        <v>9638</v>
      </c>
      <c r="C6770" t="s">
        <v>9637</v>
      </c>
      <c r="D6770" t="s">
        <v>9637</v>
      </c>
      <c r="E6770" t="s">
        <v>9638</v>
      </c>
    </row>
    <row r="6771" spans="1:5" x14ac:dyDescent="0.25">
      <c r="A6771">
        <v>70000021</v>
      </c>
      <c r="B6771" t="s">
        <v>9640</v>
      </c>
      <c r="C6771" t="s">
        <v>9639</v>
      </c>
      <c r="D6771" t="s">
        <v>9639</v>
      </c>
      <c r="E6771" t="s">
        <v>9640</v>
      </c>
    </row>
    <row r="6772" spans="1:5" x14ac:dyDescent="0.25">
      <c r="A6772">
        <v>70000022</v>
      </c>
      <c r="B6772" t="s">
        <v>9642</v>
      </c>
      <c r="C6772" t="s">
        <v>9641</v>
      </c>
      <c r="D6772" t="s">
        <v>9641</v>
      </c>
      <c r="E6772" t="s">
        <v>9642</v>
      </c>
    </row>
    <row r="6773" spans="1:5" x14ac:dyDescent="0.25">
      <c r="A6773">
        <v>70000023</v>
      </c>
      <c r="B6773" t="s">
        <v>9644</v>
      </c>
      <c r="C6773" t="s">
        <v>9643</v>
      </c>
      <c r="D6773" t="s">
        <v>9643</v>
      </c>
      <c r="E6773" t="s">
        <v>9644</v>
      </c>
    </row>
    <row r="6774" spans="1:5" x14ac:dyDescent="0.25">
      <c r="A6774">
        <v>70000024</v>
      </c>
      <c r="B6774" t="s">
        <v>9646</v>
      </c>
      <c r="C6774" t="s">
        <v>9645</v>
      </c>
      <c r="D6774" t="s">
        <v>9645</v>
      </c>
      <c r="E6774" t="s">
        <v>9646</v>
      </c>
    </row>
    <row r="6775" spans="1:5" x14ac:dyDescent="0.25">
      <c r="A6775">
        <v>70000025</v>
      </c>
      <c r="B6775" t="s">
        <v>9648</v>
      </c>
      <c r="C6775" t="s">
        <v>9647</v>
      </c>
      <c r="D6775" t="s">
        <v>9647</v>
      </c>
      <c r="E6775" t="s">
        <v>9648</v>
      </c>
    </row>
    <row r="6776" spans="1:5" x14ac:dyDescent="0.25">
      <c r="A6776">
        <v>70000026</v>
      </c>
      <c r="B6776" t="s">
        <v>9650</v>
      </c>
      <c r="C6776" t="s">
        <v>9649</v>
      </c>
      <c r="D6776" t="s">
        <v>9649</v>
      </c>
      <c r="E6776" t="s">
        <v>9650</v>
      </c>
    </row>
    <row r="6777" spans="1:5" x14ac:dyDescent="0.25">
      <c r="A6777">
        <v>70000027</v>
      </c>
      <c r="B6777" t="s">
        <v>9652</v>
      </c>
      <c r="C6777" t="s">
        <v>9651</v>
      </c>
      <c r="D6777" t="s">
        <v>9651</v>
      </c>
      <c r="E6777" t="s">
        <v>9652</v>
      </c>
    </row>
    <row r="6778" spans="1:5" x14ac:dyDescent="0.25">
      <c r="A6778">
        <v>70000028</v>
      </c>
      <c r="B6778" t="s">
        <v>9654</v>
      </c>
      <c r="C6778" t="s">
        <v>9653</v>
      </c>
      <c r="D6778" t="s">
        <v>9653</v>
      </c>
      <c r="E6778" t="s">
        <v>9654</v>
      </c>
    </row>
    <row r="6779" spans="1:5" x14ac:dyDescent="0.25">
      <c r="A6779">
        <v>70000029</v>
      </c>
      <c r="B6779" t="s">
        <v>9655</v>
      </c>
      <c r="C6779" t="s">
        <v>9653</v>
      </c>
      <c r="D6779" t="s">
        <v>9653</v>
      </c>
      <c r="E6779" t="s">
        <v>9655</v>
      </c>
    </row>
    <row r="6780" spans="1:5" x14ac:dyDescent="0.25">
      <c r="A6780">
        <v>70000030</v>
      </c>
      <c r="B6780" t="s">
        <v>9656</v>
      </c>
      <c r="C6780" t="s">
        <v>9653</v>
      </c>
      <c r="D6780" t="s">
        <v>9653</v>
      </c>
      <c r="E6780" t="s">
        <v>9656</v>
      </c>
    </row>
    <row r="6781" spans="1:5" x14ac:dyDescent="0.25">
      <c r="A6781">
        <v>70000031</v>
      </c>
      <c r="B6781" t="s">
        <v>9657</v>
      </c>
      <c r="C6781" t="s">
        <v>9653</v>
      </c>
      <c r="D6781" t="s">
        <v>9653</v>
      </c>
      <c r="E6781" t="s">
        <v>9657</v>
      </c>
    </row>
    <row r="6782" spans="1:5" x14ac:dyDescent="0.25">
      <c r="A6782">
        <v>70000032</v>
      </c>
      <c r="B6782" t="s">
        <v>9659</v>
      </c>
      <c r="C6782" t="s">
        <v>9658</v>
      </c>
      <c r="D6782" t="s">
        <v>9658</v>
      </c>
      <c r="E6782" t="s">
        <v>9659</v>
      </c>
    </row>
    <row r="6783" spans="1:5" x14ac:dyDescent="0.25">
      <c r="A6783">
        <v>70000033</v>
      </c>
      <c r="B6783" t="s">
        <v>9657</v>
      </c>
      <c r="C6783" t="s">
        <v>9658</v>
      </c>
      <c r="D6783" t="s">
        <v>9658</v>
      </c>
      <c r="E6783" t="s">
        <v>9657</v>
      </c>
    </row>
    <row r="6784" spans="1:5" x14ac:dyDescent="0.25">
      <c r="A6784">
        <v>70000034</v>
      </c>
      <c r="B6784" t="s">
        <v>9661</v>
      </c>
      <c r="C6784" t="s">
        <v>9660</v>
      </c>
      <c r="D6784" t="s">
        <v>9660</v>
      </c>
      <c r="E6784" t="s">
        <v>9661</v>
      </c>
    </row>
    <row r="6785" spans="1:5" x14ac:dyDescent="0.25">
      <c r="A6785">
        <v>70000035</v>
      </c>
      <c r="B6785" t="s">
        <v>9662</v>
      </c>
      <c r="C6785" t="s">
        <v>9660</v>
      </c>
      <c r="D6785" t="s">
        <v>9660</v>
      </c>
      <c r="E6785" t="s">
        <v>9662</v>
      </c>
    </row>
    <row r="6786" spans="1:5" x14ac:dyDescent="0.25">
      <c r="A6786">
        <v>70000040</v>
      </c>
      <c r="B6786" t="s">
        <v>9664</v>
      </c>
      <c r="C6786" t="s">
        <v>9663</v>
      </c>
      <c r="D6786" t="s">
        <v>9663</v>
      </c>
      <c r="E6786" t="s">
        <v>9664</v>
      </c>
    </row>
    <row r="6787" spans="1:5" x14ac:dyDescent="0.25">
      <c r="A6787">
        <v>70000042</v>
      </c>
      <c r="B6787" t="s">
        <v>9666</v>
      </c>
      <c r="C6787" t="s">
        <v>9665</v>
      </c>
      <c r="D6787" t="s">
        <v>9665</v>
      </c>
      <c r="E6787" t="s">
        <v>9666</v>
      </c>
    </row>
    <row r="6788" spans="1:5" x14ac:dyDescent="0.25">
      <c r="A6788">
        <v>70000043</v>
      </c>
      <c r="B6788" t="s">
        <v>9657</v>
      </c>
      <c r="C6788" t="s">
        <v>9667</v>
      </c>
      <c r="D6788" t="s">
        <v>9667</v>
      </c>
      <c r="E6788" t="s">
        <v>9657</v>
      </c>
    </row>
    <row r="6789" spans="1:5" x14ac:dyDescent="0.25">
      <c r="A6789">
        <v>70000044</v>
      </c>
      <c r="B6789" t="s">
        <v>9668</v>
      </c>
      <c r="C6789" t="s">
        <v>9667</v>
      </c>
      <c r="D6789" t="s">
        <v>9667</v>
      </c>
      <c r="E6789" t="s">
        <v>9668</v>
      </c>
    </row>
    <row r="6790" spans="1:5" x14ac:dyDescent="0.25">
      <c r="A6790">
        <v>70000045</v>
      </c>
      <c r="B6790" t="s">
        <v>9659</v>
      </c>
      <c r="C6790" t="s">
        <v>9658</v>
      </c>
      <c r="D6790" t="s">
        <v>9658</v>
      </c>
      <c r="E6790" t="s">
        <v>9659</v>
      </c>
    </row>
    <row r="6791" spans="1:5" x14ac:dyDescent="0.25">
      <c r="A6791">
        <v>70000047</v>
      </c>
      <c r="B6791" t="s">
        <v>9670</v>
      </c>
      <c r="C6791" t="s">
        <v>9669</v>
      </c>
      <c r="D6791" t="s">
        <v>9669</v>
      </c>
      <c r="E6791" t="s">
        <v>9670</v>
      </c>
    </row>
    <row r="6792" spans="1:5" x14ac:dyDescent="0.25">
      <c r="A6792">
        <v>70000049</v>
      </c>
      <c r="B6792" t="s">
        <v>9671</v>
      </c>
      <c r="C6792" t="s">
        <v>9660</v>
      </c>
      <c r="D6792" t="s">
        <v>9660</v>
      </c>
      <c r="E6792" t="s">
        <v>9671</v>
      </c>
    </row>
    <row r="6793" spans="1:5" x14ac:dyDescent="0.25">
      <c r="A6793">
        <v>70000050</v>
      </c>
      <c r="B6793" t="s">
        <v>9673</v>
      </c>
      <c r="C6793" t="s">
        <v>9672</v>
      </c>
      <c r="D6793" t="s">
        <v>9672</v>
      </c>
      <c r="E6793" t="s">
        <v>9673</v>
      </c>
    </row>
    <row r="6794" spans="1:5" x14ac:dyDescent="0.25">
      <c r="A6794">
        <v>70000051</v>
      </c>
      <c r="B6794" t="s">
        <v>9674</v>
      </c>
      <c r="C6794" t="s">
        <v>9658</v>
      </c>
      <c r="D6794" t="s">
        <v>9658</v>
      </c>
      <c r="E6794" t="s">
        <v>9674</v>
      </c>
    </row>
    <row r="6795" spans="1:5" x14ac:dyDescent="0.25">
      <c r="A6795">
        <v>70000057</v>
      </c>
      <c r="B6795" t="s">
        <v>9676</v>
      </c>
      <c r="C6795" t="s">
        <v>9675</v>
      </c>
      <c r="D6795" t="s">
        <v>9675</v>
      </c>
      <c r="E6795" t="s">
        <v>9676</v>
      </c>
    </row>
    <row r="6796" spans="1:5" x14ac:dyDescent="0.25">
      <c r="A6796">
        <v>70000058</v>
      </c>
      <c r="B6796" t="s">
        <v>9677</v>
      </c>
      <c r="C6796" t="s">
        <v>9675</v>
      </c>
      <c r="D6796" t="s">
        <v>9675</v>
      </c>
      <c r="E6796" t="s">
        <v>9677</v>
      </c>
    </row>
    <row r="6797" spans="1:5" x14ac:dyDescent="0.25">
      <c r="A6797">
        <v>70000059</v>
      </c>
      <c r="B6797" t="s">
        <v>9678</v>
      </c>
      <c r="C6797" t="s">
        <v>9675</v>
      </c>
      <c r="D6797" t="s">
        <v>9675</v>
      </c>
      <c r="E6797" t="s">
        <v>9678</v>
      </c>
    </row>
    <row r="6798" spans="1:5" x14ac:dyDescent="0.25">
      <c r="A6798">
        <v>70000060</v>
      </c>
      <c r="B6798" t="s">
        <v>9679</v>
      </c>
      <c r="C6798" t="s">
        <v>9675</v>
      </c>
      <c r="D6798" t="s">
        <v>9675</v>
      </c>
      <c r="E6798" t="s">
        <v>9679</v>
      </c>
    </row>
    <row r="6799" spans="1:5" x14ac:dyDescent="0.25">
      <c r="A6799">
        <v>70000061</v>
      </c>
      <c r="B6799" t="s">
        <v>9681</v>
      </c>
      <c r="C6799" t="s">
        <v>9680</v>
      </c>
      <c r="D6799" t="s">
        <v>9680</v>
      </c>
      <c r="E6799" t="s">
        <v>9681</v>
      </c>
    </row>
    <row r="6800" spans="1:5" x14ac:dyDescent="0.25">
      <c r="A6800">
        <v>70000063</v>
      </c>
      <c r="B6800" t="s">
        <v>9659</v>
      </c>
      <c r="C6800" t="s">
        <v>9682</v>
      </c>
      <c r="D6800" t="s">
        <v>9682</v>
      </c>
      <c r="E6800" t="s">
        <v>9659</v>
      </c>
    </row>
    <row r="6801" spans="1:5" x14ac:dyDescent="0.25">
      <c r="A6801">
        <v>70000066</v>
      </c>
      <c r="B6801" t="s">
        <v>9684</v>
      </c>
      <c r="C6801" t="s">
        <v>9683</v>
      </c>
      <c r="D6801" t="s">
        <v>9683</v>
      </c>
      <c r="E6801" t="s">
        <v>9684</v>
      </c>
    </row>
    <row r="6802" spans="1:5" x14ac:dyDescent="0.25">
      <c r="A6802">
        <v>70000072</v>
      </c>
      <c r="B6802" t="s">
        <v>9686</v>
      </c>
      <c r="C6802" t="s">
        <v>9685</v>
      </c>
      <c r="D6802" t="s">
        <v>9685</v>
      </c>
      <c r="E6802" t="s">
        <v>9686</v>
      </c>
    </row>
    <row r="6803" spans="1:5" x14ac:dyDescent="0.25">
      <c r="A6803">
        <v>70000073</v>
      </c>
      <c r="B6803" t="s">
        <v>9687</v>
      </c>
      <c r="C6803" t="s">
        <v>9685</v>
      </c>
      <c r="D6803" t="s">
        <v>9685</v>
      </c>
      <c r="E6803" t="s">
        <v>9687</v>
      </c>
    </row>
    <row r="6804" spans="1:5" x14ac:dyDescent="0.25">
      <c r="A6804">
        <v>70000076</v>
      </c>
      <c r="B6804" t="s">
        <v>9689</v>
      </c>
      <c r="C6804" t="s">
        <v>9688</v>
      </c>
      <c r="D6804" t="s">
        <v>9688</v>
      </c>
      <c r="E6804" t="s">
        <v>9689</v>
      </c>
    </row>
    <row r="6805" spans="1:5" x14ac:dyDescent="0.25">
      <c r="A6805">
        <v>70000077</v>
      </c>
      <c r="B6805" t="s">
        <v>9691</v>
      </c>
      <c r="C6805" t="s">
        <v>9690</v>
      </c>
      <c r="D6805" t="s">
        <v>9690</v>
      </c>
      <c r="E6805" t="s">
        <v>9691</v>
      </c>
    </row>
    <row r="6806" spans="1:5" x14ac:dyDescent="0.25">
      <c r="A6806">
        <v>70000078</v>
      </c>
      <c r="B6806" t="s">
        <v>9692</v>
      </c>
      <c r="C6806" t="s">
        <v>9690</v>
      </c>
      <c r="D6806" t="s">
        <v>9690</v>
      </c>
      <c r="E6806" t="s">
        <v>9692</v>
      </c>
    </row>
    <row r="6807" spans="1:5" x14ac:dyDescent="0.25">
      <c r="A6807">
        <v>70000079</v>
      </c>
      <c r="B6807" t="s">
        <v>9693</v>
      </c>
      <c r="C6807" t="s">
        <v>9690</v>
      </c>
      <c r="D6807" t="s">
        <v>9690</v>
      </c>
      <c r="E6807" t="s">
        <v>9693</v>
      </c>
    </row>
    <row r="6808" spans="1:5" x14ac:dyDescent="0.25">
      <c r="A6808">
        <v>70000080</v>
      </c>
      <c r="B6808" t="s">
        <v>9694</v>
      </c>
      <c r="C6808" t="s">
        <v>9690</v>
      </c>
      <c r="D6808" t="s">
        <v>9690</v>
      </c>
      <c r="E6808" t="s">
        <v>9694</v>
      </c>
    </row>
    <row r="6809" spans="1:5" x14ac:dyDescent="0.25">
      <c r="A6809">
        <v>70000081</v>
      </c>
      <c r="B6809" t="s">
        <v>9695</v>
      </c>
      <c r="C6809" t="s">
        <v>9690</v>
      </c>
      <c r="D6809" t="s">
        <v>9690</v>
      </c>
      <c r="E6809" t="s">
        <v>9695</v>
      </c>
    </row>
    <row r="6810" spans="1:5" x14ac:dyDescent="0.25">
      <c r="A6810">
        <v>70000082</v>
      </c>
      <c r="B6810" t="s">
        <v>9696</v>
      </c>
      <c r="C6810" t="s">
        <v>9690</v>
      </c>
      <c r="D6810" t="s">
        <v>9690</v>
      </c>
      <c r="E6810" t="s">
        <v>9696</v>
      </c>
    </row>
    <row r="6811" spans="1:5" x14ac:dyDescent="0.25">
      <c r="A6811">
        <v>70000083</v>
      </c>
      <c r="B6811" t="s">
        <v>9697</v>
      </c>
      <c r="C6811" t="s">
        <v>9690</v>
      </c>
      <c r="D6811" t="s">
        <v>9690</v>
      </c>
      <c r="E6811" t="s">
        <v>9697</v>
      </c>
    </row>
    <row r="6812" spans="1:5" x14ac:dyDescent="0.25">
      <c r="A6812">
        <v>70000084</v>
      </c>
      <c r="B6812" t="s">
        <v>9698</v>
      </c>
      <c r="C6812" t="s">
        <v>9690</v>
      </c>
      <c r="D6812" t="s">
        <v>9690</v>
      </c>
      <c r="E6812" t="s">
        <v>9698</v>
      </c>
    </row>
    <row r="6813" spans="1:5" x14ac:dyDescent="0.25">
      <c r="A6813">
        <v>70000085</v>
      </c>
      <c r="B6813" t="s">
        <v>9699</v>
      </c>
      <c r="C6813" t="s">
        <v>9690</v>
      </c>
      <c r="D6813" t="s">
        <v>9690</v>
      </c>
      <c r="E6813" t="s">
        <v>9699</v>
      </c>
    </row>
    <row r="6814" spans="1:5" x14ac:dyDescent="0.25">
      <c r="A6814">
        <v>70000086</v>
      </c>
      <c r="B6814" t="s">
        <v>9700</v>
      </c>
      <c r="C6814" t="s">
        <v>9690</v>
      </c>
      <c r="D6814" t="s">
        <v>9690</v>
      </c>
      <c r="E6814" t="s">
        <v>9700</v>
      </c>
    </row>
    <row r="6815" spans="1:5" x14ac:dyDescent="0.25">
      <c r="A6815">
        <v>70000087</v>
      </c>
      <c r="B6815" t="s">
        <v>9701</v>
      </c>
      <c r="C6815" t="s">
        <v>9690</v>
      </c>
      <c r="D6815" t="s">
        <v>9690</v>
      </c>
      <c r="E6815" t="s">
        <v>9701</v>
      </c>
    </row>
    <row r="6816" spans="1:5" x14ac:dyDescent="0.25">
      <c r="A6816">
        <v>70000088</v>
      </c>
      <c r="B6816" t="s">
        <v>9702</v>
      </c>
      <c r="C6816" t="s">
        <v>9690</v>
      </c>
      <c r="D6816" t="s">
        <v>9690</v>
      </c>
      <c r="E6816" t="s">
        <v>9702</v>
      </c>
    </row>
    <row r="6817" spans="1:5" x14ac:dyDescent="0.25">
      <c r="A6817">
        <v>70000089</v>
      </c>
      <c r="B6817" t="s">
        <v>9704</v>
      </c>
      <c r="C6817" t="s">
        <v>9703</v>
      </c>
      <c r="D6817" t="s">
        <v>9703</v>
      </c>
      <c r="E6817" t="s">
        <v>9704</v>
      </c>
    </row>
    <row r="6818" spans="1:5" x14ac:dyDescent="0.25">
      <c r="A6818">
        <v>70000090</v>
      </c>
      <c r="B6818" t="s">
        <v>9670</v>
      </c>
      <c r="C6818" t="s">
        <v>9669</v>
      </c>
      <c r="D6818" t="s">
        <v>9669</v>
      </c>
      <c r="E6818" t="s">
        <v>9670</v>
      </c>
    </row>
    <row r="6819" spans="1:5" x14ac:dyDescent="0.25">
      <c r="A6819">
        <v>70000091</v>
      </c>
      <c r="B6819" t="s">
        <v>9705</v>
      </c>
      <c r="C6819" t="s">
        <v>9669</v>
      </c>
      <c r="D6819" t="s">
        <v>9669</v>
      </c>
      <c r="E6819" t="s">
        <v>9705</v>
      </c>
    </row>
    <row r="6820" spans="1:5" x14ac:dyDescent="0.25">
      <c r="A6820">
        <v>70000092</v>
      </c>
      <c r="B6820" t="s">
        <v>9707</v>
      </c>
      <c r="C6820" t="s">
        <v>9706</v>
      </c>
      <c r="D6820" t="s">
        <v>9706</v>
      </c>
      <c r="E6820" t="s">
        <v>9707</v>
      </c>
    </row>
    <row r="6821" spans="1:5" x14ac:dyDescent="0.25">
      <c r="A6821">
        <v>70000093</v>
      </c>
      <c r="B6821" t="s">
        <v>9709</v>
      </c>
      <c r="C6821" t="s">
        <v>9708</v>
      </c>
      <c r="D6821" t="s">
        <v>9708</v>
      </c>
      <c r="E6821" t="s">
        <v>9709</v>
      </c>
    </row>
    <row r="6822" spans="1:5" x14ac:dyDescent="0.25">
      <c r="A6822">
        <v>70000094</v>
      </c>
      <c r="B6822" t="s">
        <v>9704</v>
      </c>
      <c r="C6822" t="s">
        <v>9703</v>
      </c>
      <c r="D6822" t="s">
        <v>9703</v>
      </c>
      <c r="E6822" t="s">
        <v>9704</v>
      </c>
    </row>
    <row r="6823" spans="1:5" x14ac:dyDescent="0.25">
      <c r="A6823">
        <v>70000095</v>
      </c>
      <c r="B6823" t="s">
        <v>9670</v>
      </c>
      <c r="C6823" t="s">
        <v>9669</v>
      </c>
      <c r="D6823" t="s">
        <v>9669</v>
      </c>
      <c r="E6823" t="s">
        <v>9670</v>
      </c>
    </row>
    <row r="6824" spans="1:5" x14ac:dyDescent="0.25">
      <c r="A6824">
        <v>70000096</v>
      </c>
      <c r="B6824" t="s">
        <v>9705</v>
      </c>
      <c r="C6824" t="s">
        <v>9669</v>
      </c>
      <c r="D6824" t="s">
        <v>9669</v>
      </c>
      <c r="E6824" t="s">
        <v>9705</v>
      </c>
    </row>
    <row r="6825" spans="1:5" x14ac:dyDescent="0.25">
      <c r="A6825">
        <v>70000097</v>
      </c>
      <c r="B6825" t="s">
        <v>9711</v>
      </c>
      <c r="C6825" t="s">
        <v>9710</v>
      </c>
      <c r="D6825" t="s">
        <v>9710</v>
      </c>
      <c r="E6825" t="s">
        <v>9711</v>
      </c>
    </row>
    <row r="6826" spans="1:5" x14ac:dyDescent="0.25">
      <c r="A6826">
        <v>70000098</v>
      </c>
      <c r="B6826" t="s">
        <v>9712</v>
      </c>
      <c r="C6826" t="s">
        <v>9710</v>
      </c>
      <c r="D6826" t="s">
        <v>9710</v>
      </c>
      <c r="E6826" t="s">
        <v>9712</v>
      </c>
    </row>
    <row r="6827" spans="1:5" x14ac:dyDescent="0.25">
      <c r="A6827">
        <v>70000099</v>
      </c>
      <c r="B6827" t="s">
        <v>9713</v>
      </c>
      <c r="C6827" t="s">
        <v>9710</v>
      </c>
      <c r="D6827" t="s">
        <v>9710</v>
      </c>
      <c r="E6827" t="s">
        <v>9713</v>
      </c>
    </row>
    <row r="6828" spans="1:5" x14ac:dyDescent="0.25">
      <c r="A6828">
        <v>70000100</v>
      </c>
      <c r="B6828" t="s">
        <v>9715</v>
      </c>
      <c r="C6828" t="s">
        <v>9714</v>
      </c>
      <c r="D6828" t="s">
        <v>9714</v>
      </c>
      <c r="E6828" t="s">
        <v>9715</v>
      </c>
    </row>
    <row r="6829" spans="1:5" x14ac:dyDescent="0.25">
      <c r="A6829">
        <v>70000101</v>
      </c>
      <c r="B6829" t="s">
        <v>9716</v>
      </c>
      <c r="C6829" t="s">
        <v>9714</v>
      </c>
      <c r="D6829" t="s">
        <v>9714</v>
      </c>
      <c r="E6829" t="s">
        <v>9716</v>
      </c>
    </row>
    <row r="6830" spans="1:5" x14ac:dyDescent="0.25">
      <c r="A6830">
        <v>70000102</v>
      </c>
      <c r="B6830" t="s">
        <v>9717</v>
      </c>
      <c r="C6830" t="s">
        <v>9714</v>
      </c>
      <c r="D6830" t="s">
        <v>9714</v>
      </c>
      <c r="E6830" t="s">
        <v>9717</v>
      </c>
    </row>
    <row r="6831" spans="1:5" x14ac:dyDescent="0.25">
      <c r="A6831">
        <v>70000103</v>
      </c>
      <c r="B6831" t="s">
        <v>9718</v>
      </c>
      <c r="C6831" t="s">
        <v>9690</v>
      </c>
      <c r="D6831" t="s">
        <v>9690</v>
      </c>
      <c r="E6831" t="s">
        <v>9718</v>
      </c>
    </row>
    <row r="6832" spans="1:5" x14ac:dyDescent="0.25">
      <c r="A6832">
        <v>70000104</v>
      </c>
      <c r="B6832" t="s">
        <v>9719</v>
      </c>
      <c r="C6832" t="s">
        <v>9690</v>
      </c>
      <c r="D6832" t="s">
        <v>9690</v>
      </c>
      <c r="E6832" t="s">
        <v>9719</v>
      </c>
    </row>
    <row r="6833" spans="1:5" x14ac:dyDescent="0.25">
      <c r="A6833">
        <v>70000105</v>
      </c>
      <c r="B6833" t="s">
        <v>9709</v>
      </c>
      <c r="C6833" t="s">
        <v>9708</v>
      </c>
      <c r="D6833" t="s">
        <v>9708</v>
      </c>
      <c r="E6833" t="s">
        <v>9709</v>
      </c>
    </row>
    <row r="6834" spans="1:5" x14ac:dyDescent="0.25">
      <c r="A6834">
        <v>70000106</v>
      </c>
      <c r="B6834" t="s">
        <v>9721</v>
      </c>
      <c r="C6834" t="s">
        <v>9720</v>
      </c>
      <c r="D6834" t="s">
        <v>9720</v>
      </c>
      <c r="E6834" t="s">
        <v>9721</v>
      </c>
    </row>
    <row r="6835" spans="1:5" x14ac:dyDescent="0.25">
      <c r="A6835">
        <v>70000107</v>
      </c>
      <c r="B6835" t="s">
        <v>9723</v>
      </c>
      <c r="C6835" t="s">
        <v>9722</v>
      </c>
      <c r="D6835" t="s">
        <v>9722</v>
      </c>
      <c r="E6835" t="s">
        <v>9723</v>
      </c>
    </row>
    <row r="6836" spans="1:5" x14ac:dyDescent="0.25">
      <c r="A6836">
        <v>70000108</v>
      </c>
      <c r="B6836" t="s">
        <v>9724</v>
      </c>
      <c r="C6836" t="s">
        <v>9685</v>
      </c>
      <c r="D6836" t="s">
        <v>9685</v>
      </c>
      <c r="E6836" t="s">
        <v>9724</v>
      </c>
    </row>
    <row r="6837" spans="1:5" x14ac:dyDescent="0.25">
      <c r="A6837">
        <v>70000109</v>
      </c>
      <c r="B6837" t="s">
        <v>9725</v>
      </c>
      <c r="C6837" t="s">
        <v>9685</v>
      </c>
      <c r="D6837" t="s">
        <v>9685</v>
      </c>
      <c r="E6837" t="s">
        <v>9725</v>
      </c>
    </row>
    <row r="6838" spans="1:5" x14ac:dyDescent="0.25">
      <c r="A6838">
        <v>70000110</v>
      </c>
      <c r="B6838" t="s">
        <v>9726</v>
      </c>
      <c r="C6838" t="s">
        <v>9685</v>
      </c>
      <c r="D6838" t="s">
        <v>9685</v>
      </c>
      <c r="E6838" t="s">
        <v>9726</v>
      </c>
    </row>
    <row r="6839" spans="1:5" x14ac:dyDescent="0.25">
      <c r="A6839">
        <v>70000111</v>
      </c>
      <c r="B6839" t="s">
        <v>9728</v>
      </c>
      <c r="C6839" t="s">
        <v>9727</v>
      </c>
      <c r="D6839" t="s">
        <v>9727</v>
      </c>
      <c r="E6839" t="s">
        <v>9728</v>
      </c>
    </row>
    <row r="6840" spans="1:5" x14ac:dyDescent="0.25">
      <c r="A6840">
        <v>70000112</v>
      </c>
      <c r="B6840" t="s">
        <v>9729</v>
      </c>
      <c r="C6840" t="s">
        <v>9727</v>
      </c>
      <c r="D6840" t="s">
        <v>9727</v>
      </c>
      <c r="E6840" t="s">
        <v>9729</v>
      </c>
    </row>
    <row r="6841" spans="1:5" x14ac:dyDescent="0.25">
      <c r="A6841">
        <v>70000113</v>
      </c>
      <c r="B6841" t="s">
        <v>9730</v>
      </c>
      <c r="C6841" t="s">
        <v>9727</v>
      </c>
      <c r="D6841" t="s">
        <v>9727</v>
      </c>
      <c r="E6841" t="s">
        <v>9730</v>
      </c>
    </row>
    <row r="6842" spans="1:5" x14ac:dyDescent="0.25">
      <c r="A6842">
        <v>70000114</v>
      </c>
      <c r="B6842" t="s">
        <v>9731</v>
      </c>
      <c r="C6842" t="s">
        <v>9690</v>
      </c>
      <c r="D6842" t="s">
        <v>9690</v>
      </c>
      <c r="E6842" t="s">
        <v>9731</v>
      </c>
    </row>
    <row r="6843" spans="1:5" x14ac:dyDescent="0.25">
      <c r="A6843">
        <v>70000115</v>
      </c>
      <c r="B6843" t="s">
        <v>9732</v>
      </c>
      <c r="C6843" t="s">
        <v>9690</v>
      </c>
      <c r="D6843" t="s">
        <v>9690</v>
      </c>
      <c r="E6843" t="s">
        <v>9732</v>
      </c>
    </row>
    <row r="6844" spans="1:5" x14ac:dyDescent="0.25">
      <c r="A6844">
        <v>70000116</v>
      </c>
      <c r="B6844" t="s">
        <v>9733</v>
      </c>
      <c r="C6844" t="s">
        <v>9690</v>
      </c>
      <c r="D6844" t="s">
        <v>9690</v>
      </c>
      <c r="E6844" t="s">
        <v>9733</v>
      </c>
    </row>
    <row r="6845" spans="1:5" x14ac:dyDescent="0.25">
      <c r="A6845">
        <v>70000117</v>
      </c>
      <c r="B6845" t="s">
        <v>9734</v>
      </c>
      <c r="C6845" t="s">
        <v>9690</v>
      </c>
      <c r="D6845" t="s">
        <v>9690</v>
      </c>
      <c r="E6845" t="s">
        <v>9734</v>
      </c>
    </row>
    <row r="6846" spans="1:5" x14ac:dyDescent="0.25">
      <c r="A6846">
        <v>70000118</v>
      </c>
      <c r="B6846" t="s">
        <v>9735</v>
      </c>
      <c r="C6846" t="s">
        <v>9690</v>
      </c>
      <c r="D6846" t="s">
        <v>9690</v>
      </c>
      <c r="E6846" t="s">
        <v>9735</v>
      </c>
    </row>
    <row r="6847" spans="1:5" x14ac:dyDescent="0.25">
      <c r="A6847">
        <v>70000119</v>
      </c>
      <c r="B6847" t="s">
        <v>9736</v>
      </c>
      <c r="C6847" t="s">
        <v>9690</v>
      </c>
      <c r="D6847" t="s">
        <v>9690</v>
      </c>
      <c r="E6847" t="s">
        <v>9736</v>
      </c>
    </row>
    <row r="6848" spans="1:5" x14ac:dyDescent="0.25">
      <c r="A6848">
        <v>70000120</v>
      </c>
      <c r="B6848" t="s">
        <v>9697</v>
      </c>
      <c r="C6848" t="s">
        <v>9690</v>
      </c>
      <c r="D6848" t="s">
        <v>9690</v>
      </c>
      <c r="E6848" t="s">
        <v>9697</v>
      </c>
    </row>
    <row r="6849" spans="1:5" x14ac:dyDescent="0.25">
      <c r="A6849">
        <v>70000121</v>
      </c>
      <c r="B6849" t="s">
        <v>9698</v>
      </c>
      <c r="C6849" t="s">
        <v>9690</v>
      </c>
      <c r="D6849" t="s">
        <v>9690</v>
      </c>
      <c r="E6849" t="s">
        <v>9698</v>
      </c>
    </row>
    <row r="6850" spans="1:5" x14ac:dyDescent="0.25">
      <c r="A6850">
        <v>70000122</v>
      </c>
      <c r="B6850" t="s">
        <v>9678</v>
      </c>
      <c r="C6850" t="s">
        <v>9675</v>
      </c>
      <c r="D6850" t="s">
        <v>9675</v>
      </c>
      <c r="E6850" t="s">
        <v>9678</v>
      </c>
    </row>
    <row r="6851" spans="1:5" x14ac:dyDescent="0.25">
      <c r="A6851">
        <v>70000123</v>
      </c>
      <c r="B6851" t="s">
        <v>9677</v>
      </c>
      <c r="C6851" t="s">
        <v>9675</v>
      </c>
      <c r="D6851" t="s">
        <v>9675</v>
      </c>
      <c r="E6851" t="s">
        <v>9677</v>
      </c>
    </row>
    <row r="6852" spans="1:5" x14ac:dyDescent="0.25">
      <c r="A6852">
        <v>70000124</v>
      </c>
      <c r="B6852" t="s">
        <v>9737</v>
      </c>
      <c r="C6852" t="s">
        <v>9675</v>
      </c>
      <c r="D6852" t="s">
        <v>9675</v>
      </c>
      <c r="E6852" t="s">
        <v>9737</v>
      </c>
    </row>
    <row r="6853" spans="1:5" x14ac:dyDescent="0.25">
      <c r="A6853">
        <v>70000125</v>
      </c>
      <c r="B6853" t="s">
        <v>9662</v>
      </c>
      <c r="C6853" t="s">
        <v>9675</v>
      </c>
      <c r="D6853" t="s">
        <v>9675</v>
      </c>
      <c r="E6853" t="s">
        <v>9662</v>
      </c>
    </row>
    <row r="6854" spans="1:5" x14ac:dyDescent="0.25">
      <c r="A6854">
        <v>70000126</v>
      </c>
      <c r="B6854" t="s">
        <v>9671</v>
      </c>
      <c r="C6854" t="s">
        <v>9660</v>
      </c>
      <c r="D6854" t="s">
        <v>9660</v>
      </c>
      <c r="E6854" t="s">
        <v>9671</v>
      </c>
    </row>
    <row r="6855" spans="1:5" x14ac:dyDescent="0.25">
      <c r="A6855">
        <v>70000127</v>
      </c>
      <c r="B6855" t="s">
        <v>9704</v>
      </c>
      <c r="C6855" t="s">
        <v>9703</v>
      </c>
      <c r="D6855" t="s">
        <v>9703</v>
      </c>
      <c r="E6855" t="s">
        <v>9704</v>
      </c>
    </row>
    <row r="6856" spans="1:5" x14ac:dyDescent="0.25">
      <c r="A6856">
        <v>70000128</v>
      </c>
      <c r="B6856" t="s">
        <v>9670</v>
      </c>
      <c r="C6856" t="s">
        <v>9669</v>
      </c>
      <c r="D6856" t="s">
        <v>9669</v>
      </c>
      <c r="E6856" t="s">
        <v>9670</v>
      </c>
    </row>
    <row r="6857" spans="1:5" x14ac:dyDescent="0.25">
      <c r="A6857">
        <v>70000129</v>
      </c>
      <c r="B6857" t="s">
        <v>9705</v>
      </c>
      <c r="C6857" t="s">
        <v>9669</v>
      </c>
      <c r="D6857" t="s">
        <v>9669</v>
      </c>
      <c r="E6857" t="s">
        <v>9705</v>
      </c>
    </row>
    <row r="6858" spans="1:5" x14ac:dyDescent="0.25">
      <c r="A6858">
        <v>70000133</v>
      </c>
      <c r="B6858" t="s">
        <v>9739</v>
      </c>
      <c r="C6858" t="s">
        <v>9738</v>
      </c>
      <c r="D6858" t="s">
        <v>9738</v>
      </c>
      <c r="E6858" t="s">
        <v>9739</v>
      </c>
    </row>
    <row r="6859" spans="1:5" x14ac:dyDescent="0.25">
      <c r="A6859">
        <v>70000134</v>
      </c>
      <c r="B6859" t="s">
        <v>9741</v>
      </c>
      <c r="C6859" t="s">
        <v>9740</v>
      </c>
      <c r="D6859" t="s">
        <v>9740</v>
      </c>
      <c r="E6859" t="s">
        <v>9741</v>
      </c>
    </row>
    <row r="6860" spans="1:5" x14ac:dyDescent="0.25">
      <c r="A6860">
        <v>70000135</v>
      </c>
      <c r="B6860" t="s">
        <v>9742</v>
      </c>
      <c r="C6860" t="s">
        <v>9740</v>
      </c>
      <c r="D6860" t="s">
        <v>9740</v>
      </c>
      <c r="E6860" t="s">
        <v>9742</v>
      </c>
    </row>
    <row r="6861" spans="1:5" x14ac:dyDescent="0.25">
      <c r="A6861">
        <v>70000136</v>
      </c>
      <c r="B6861" t="s">
        <v>9743</v>
      </c>
      <c r="C6861" t="s">
        <v>9740</v>
      </c>
      <c r="D6861" t="s">
        <v>9740</v>
      </c>
      <c r="E6861" t="s">
        <v>9743</v>
      </c>
    </row>
    <row r="6862" spans="1:5" x14ac:dyDescent="0.25">
      <c r="A6862">
        <v>70000141</v>
      </c>
      <c r="B6862" t="s">
        <v>9745</v>
      </c>
      <c r="C6862" t="s">
        <v>9744</v>
      </c>
      <c r="D6862" t="s">
        <v>9744</v>
      </c>
      <c r="E6862" t="s">
        <v>9745</v>
      </c>
    </row>
    <row r="6863" spans="1:5" x14ac:dyDescent="0.25">
      <c r="A6863">
        <v>70000142</v>
      </c>
      <c r="B6863" t="s">
        <v>9747</v>
      </c>
      <c r="C6863" t="s">
        <v>9746</v>
      </c>
      <c r="D6863" t="s">
        <v>9746</v>
      </c>
      <c r="E6863" t="s">
        <v>9747</v>
      </c>
    </row>
    <row r="6864" spans="1:5" x14ac:dyDescent="0.25">
      <c r="A6864">
        <v>70000143</v>
      </c>
      <c r="B6864" t="s">
        <v>9748</v>
      </c>
      <c r="C6864" t="s">
        <v>9744</v>
      </c>
      <c r="D6864" t="s">
        <v>9744</v>
      </c>
      <c r="E6864" t="s">
        <v>9748</v>
      </c>
    </row>
    <row r="6865" spans="1:5" x14ac:dyDescent="0.25">
      <c r="A6865">
        <v>70000144</v>
      </c>
      <c r="B6865" t="s">
        <v>9750</v>
      </c>
      <c r="C6865" t="s">
        <v>9749</v>
      </c>
      <c r="D6865" t="s">
        <v>9749</v>
      </c>
      <c r="E6865" t="s">
        <v>9750</v>
      </c>
    </row>
    <row r="6866" spans="1:5" x14ac:dyDescent="0.25">
      <c r="A6866">
        <v>70000147</v>
      </c>
      <c r="B6866" t="s">
        <v>9752</v>
      </c>
      <c r="C6866" t="s">
        <v>9751</v>
      </c>
      <c r="D6866" t="s">
        <v>9751</v>
      </c>
      <c r="E6866" t="s">
        <v>9752</v>
      </c>
    </row>
    <row r="6867" spans="1:5" x14ac:dyDescent="0.25">
      <c r="A6867">
        <v>70000148</v>
      </c>
      <c r="B6867" t="s">
        <v>9754</v>
      </c>
      <c r="C6867" t="s">
        <v>9753</v>
      </c>
      <c r="D6867" t="s">
        <v>9753</v>
      </c>
      <c r="E6867" t="s">
        <v>9754</v>
      </c>
    </row>
    <row r="6868" spans="1:5" x14ac:dyDescent="0.25">
      <c r="A6868">
        <v>70000149</v>
      </c>
      <c r="B6868" t="s">
        <v>9756</v>
      </c>
      <c r="C6868" t="s">
        <v>9755</v>
      </c>
      <c r="D6868" t="s">
        <v>9755</v>
      </c>
      <c r="E6868" t="s">
        <v>9756</v>
      </c>
    </row>
    <row r="6869" spans="1:5" x14ac:dyDescent="0.25">
      <c r="A6869">
        <v>70000150</v>
      </c>
      <c r="B6869" t="s">
        <v>9758</v>
      </c>
      <c r="C6869" t="s">
        <v>9757</v>
      </c>
      <c r="D6869" t="s">
        <v>9757</v>
      </c>
      <c r="E6869" t="s">
        <v>9758</v>
      </c>
    </row>
    <row r="6870" spans="1:5" x14ac:dyDescent="0.25">
      <c r="A6870">
        <v>70000151</v>
      </c>
      <c r="B6870" t="s">
        <v>9760</v>
      </c>
      <c r="C6870" t="s">
        <v>9759</v>
      </c>
      <c r="D6870" t="s">
        <v>9759</v>
      </c>
      <c r="E6870" t="s">
        <v>9760</v>
      </c>
    </row>
    <row r="6871" spans="1:5" x14ac:dyDescent="0.25">
      <c r="A6871">
        <v>70000152</v>
      </c>
      <c r="B6871" t="s">
        <v>9762</v>
      </c>
      <c r="C6871" t="s">
        <v>9761</v>
      </c>
      <c r="D6871" t="s">
        <v>9761</v>
      </c>
      <c r="E6871" t="s">
        <v>9762</v>
      </c>
    </row>
    <row r="6872" spans="1:5" x14ac:dyDescent="0.25">
      <c r="A6872">
        <v>70000153</v>
      </c>
      <c r="B6872" t="s">
        <v>9764</v>
      </c>
      <c r="C6872" t="s">
        <v>9763</v>
      </c>
      <c r="D6872" t="s">
        <v>9763</v>
      </c>
      <c r="E6872" t="s">
        <v>9764</v>
      </c>
    </row>
    <row r="6873" spans="1:5" x14ac:dyDescent="0.25">
      <c r="A6873">
        <v>70000154</v>
      </c>
      <c r="B6873" t="s">
        <v>9766</v>
      </c>
      <c r="C6873" t="s">
        <v>9765</v>
      </c>
      <c r="D6873" t="s">
        <v>9765</v>
      </c>
      <c r="E6873" t="s">
        <v>9766</v>
      </c>
    </row>
    <row r="6874" spans="1:5" x14ac:dyDescent="0.25">
      <c r="A6874">
        <v>70000155</v>
      </c>
      <c r="B6874" t="s">
        <v>9768</v>
      </c>
      <c r="C6874" t="s">
        <v>9767</v>
      </c>
      <c r="D6874" t="s">
        <v>9767</v>
      </c>
      <c r="E6874" t="s">
        <v>9768</v>
      </c>
    </row>
    <row r="6875" spans="1:5" x14ac:dyDescent="0.25">
      <c r="A6875">
        <v>70000157</v>
      </c>
      <c r="B6875" t="s">
        <v>9770</v>
      </c>
      <c r="C6875" t="s">
        <v>9769</v>
      </c>
      <c r="D6875" t="s">
        <v>9769</v>
      </c>
      <c r="E6875" t="s">
        <v>9770</v>
      </c>
    </row>
    <row r="6876" spans="1:5" x14ac:dyDescent="0.25">
      <c r="A6876">
        <v>70000158</v>
      </c>
      <c r="B6876" t="s">
        <v>9772</v>
      </c>
      <c r="C6876" t="s">
        <v>9771</v>
      </c>
      <c r="D6876" t="s">
        <v>9771</v>
      </c>
      <c r="E6876" t="s">
        <v>9772</v>
      </c>
    </row>
    <row r="6877" spans="1:5" x14ac:dyDescent="0.25">
      <c r="A6877">
        <v>70000159</v>
      </c>
      <c r="B6877" t="s">
        <v>9773</v>
      </c>
      <c r="C6877" t="s">
        <v>9771</v>
      </c>
      <c r="D6877" t="s">
        <v>9771</v>
      </c>
      <c r="E6877" t="s">
        <v>9773</v>
      </c>
    </row>
    <row r="6878" spans="1:5" x14ac:dyDescent="0.25">
      <c r="A6878">
        <v>70000161</v>
      </c>
      <c r="B6878" t="s">
        <v>9775</v>
      </c>
      <c r="C6878" t="s">
        <v>9774</v>
      </c>
      <c r="D6878" t="s">
        <v>9774</v>
      </c>
      <c r="E6878" t="s">
        <v>9775</v>
      </c>
    </row>
    <row r="6879" spans="1:5" x14ac:dyDescent="0.25">
      <c r="A6879">
        <v>70000162</v>
      </c>
      <c r="B6879" t="s">
        <v>9777</v>
      </c>
      <c r="C6879" t="s">
        <v>9776</v>
      </c>
      <c r="D6879" t="s">
        <v>9776</v>
      </c>
      <c r="E6879" t="s">
        <v>9777</v>
      </c>
    </row>
    <row r="6880" spans="1:5" x14ac:dyDescent="0.25">
      <c r="A6880">
        <v>70000163</v>
      </c>
      <c r="B6880" t="s">
        <v>9779</v>
      </c>
      <c r="C6880" t="s">
        <v>9778</v>
      </c>
      <c r="D6880" t="s">
        <v>9778</v>
      </c>
      <c r="E6880" t="s">
        <v>9779</v>
      </c>
    </row>
    <row r="6881" spans="1:5" x14ac:dyDescent="0.25">
      <c r="A6881">
        <v>70000164</v>
      </c>
      <c r="B6881" t="s">
        <v>9781</v>
      </c>
      <c r="C6881" t="s">
        <v>9780</v>
      </c>
      <c r="D6881" t="s">
        <v>9780</v>
      </c>
      <c r="E6881" t="s">
        <v>9781</v>
      </c>
    </row>
    <row r="6882" spans="1:5" x14ac:dyDescent="0.25">
      <c r="A6882">
        <v>70000165</v>
      </c>
      <c r="B6882" t="s">
        <v>9783</v>
      </c>
      <c r="C6882" t="s">
        <v>9782</v>
      </c>
      <c r="D6882" t="s">
        <v>9782</v>
      </c>
      <c r="E6882" t="s">
        <v>9783</v>
      </c>
    </row>
    <row r="6883" spans="1:5" x14ac:dyDescent="0.25">
      <c r="A6883">
        <v>70000166</v>
      </c>
      <c r="B6883" t="s">
        <v>9784</v>
      </c>
      <c r="C6883" t="s">
        <v>9780</v>
      </c>
      <c r="D6883" t="s">
        <v>9780</v>
      </c>
      <c r="E6883" t="s">
        <v>9784</v>
      </c>
    </row>
    <row r="6884" spans="1:5" x14ac:dyDescent="0.25">
      <c r="A6884">
        <v>70000168</v>
      </c>
      <c r="B6884" t="s">
        <v>9691</v>
      </c>
      <c r="C6884" t="s">
        <v>9690</v>
      </c>
      <c r="D6884" t="s">
        <v>9690</v>
      </c>
      <c r="E6884" t="s">
        <v>9691</v>
      </c>
    </row>
    <row r="6885" spans="1:5" x14ac:dyDescent="0.25">
      <c r="A6885">
        <v>70000169</v>
      </c>
      <c r="B6885" t="s">
        <v>9692</v>
      </c>
      <c r="C6885" t="s">
        <v>9690</v>
      </c>
      <c r="D6885" t="s">
        <v>9690</v>
      </c>
      <c r="E6885" t="s">
        <v>9692</v>
      </c>
    </row>
    <row r="6886" spans="1:5" x14ac:dyDescent="0.25">
      <c r="A6886">
        <v>70000171</v>
      </c>
      <c r="B6886" t="s">
        <v>9786</v>
      </c>
      <c r="C6886" t="s">
        <v>9785</v>
      </c>
      <c r="D6886" t="s">
        <v>9785</v>
      </c>
      <c r="E6886" t="s">
        <v>9786</v>
      </c>
    </row>
    <row r="6887" spans="1:5" x14ac:dyDescent="0.25">
      <c r="A6887">
        <v>70000172</v>
      </c>
      <c r="B6887" t="s">
        <v>9788</v>
      </c>
      <c r="C6887" t="s">
        <v>9787</v>
      </c>
      <c r="D6887" t="s">
        <v>9787</v>
      </c>
      <c r="E6887" t="s">
        <v>9788</v>
      </c>
    </row>
    <row r="6888" spans="1:5" x14ac:dyDescent="0.25">
      <c r="A6888">
        <v>70000173</v>
      </c>
      <c r="B6888" t="s">
        <v>9790</v>
      </c>
      <c r="C6888" t="s">
        <v>9789</v>
      </c>
      <c r="D6888" t="s">
        <v>9789</v>
      </c>
      <c r="E6888" t="s">
        <v>9790</v>
      </c>
    </row>
    <row r="6889" spans="1:5" x14ac:dyDescent="0.25">
      <c r="A6889">
        <v>70000174</v>
      </c>
      <c r="B6889" t="s">
        <v>9792</v>
      </c>
      <c r="C6889" t="s">
        <v>9791</v>
      </c>
      <c r="D6889" t="s">
        <v>9791</v>
      </c>
      <c r="E6889" t="s">
        <v>9792</v>
      </c>
    </row>
    <row r="6890" spans="1:5" x14ac:dyDescent="0.25">
      <c r="A6890">
        <v>70000175</v>
      </c>
      <c r="B6890" t="s">
        <v>9794</v>
      </c>
      <c r="C6890" t="s">
        <v>9793</v>
      </c>
      <c r="D6890" t="s">
        <v>9793</v>
      </c>
      <c r="E6890" t="s">
        <v>9794</v>
      </c>
    </row>
    <row r="6891" spans="1:5" x14ac:dyDescent="0.25">
      <c r="A6891">
        <v>70000176</v>
      </c>
      <c r="B6891" t="s">
        <v>9796</v>
      </c>
      <c r="C6891" t="s">
        <v>9795</v>
      </c>
      <c r="D6891" t="s">
        <v>9795</v>
      </c>
      <c r="E6891" t="s">
        <v>9796</v>
      </c>
    </row>
    <row r="6892" spans="1:5" x14ac:dyDescent="0.25">
      <c r="A6892">
        <v>70000177</v>
      </c>
      <c r="B6892" t="s">
        <v>9798</v>
      </c>
      <c r="C6892" t="s">
        <v>9797</v>
      </c>
      <c r="D6892" t="s">
        <v>9797</v>
      </c>
      <c r="E6892" t="s">
        <v>9798</v>
      </c>
    </row>
    <row r="6893" spans="1:5" x14ac:dyDescent="0.25">
      <c r="A6893">
        <v>70000178</v>
      </c>
      <c r="B6893" t="s">
        <v>9800</v>
      </c>
      <c r="C6893" t="s">
        <v>9799</v>
      </c>
      <c r="D6893" t="s">
        <v>9799</v>
      </c>
      <c r="E6893" t="s">
        <v>9800</v>
      </c>
    </row>
    <row r="6894" spans="1:5" x14ac:dyDescent="0.25">
      <c r="A6894">
        <v>70000179</v>
      </c>
      <c r="B6894" t="s">
        <v>9802</v>
      </c>
      <c r="C6894" t="s">
        <v>9801</v>
      </c>
      <c r="D6894" t="s">
        <v>9801</v>
      </c>
      <c r="E6894" t="s">
        <v>9802</v>
      </c>
    </row>
    <row r="6895" spans="1:5" x14ac:dyDescent="0.25">
      <c r="A6895">
        <v>70000180</v>
      </c>
      <c r="B6895" t="s">
        <v>9803</v>
      </c>
      <c r="C6895" t="s">
        <v>9801</v>
      </c>
      <c r="D6895" t="s">
        <v>9801</v>
      </c>
      <c r="E6895" t="s">
        <v>9803</v>
      </c>
    </row>
    <row r="6896" spans="1:5" x14ac:dyDescent="0.25">
      <c r="A6896">
        <v>70000181</v>
      </c>
      <c r="B6896" t="s">
        <v>9804</v>
      </c>
      <c r="C6896" t="s">
        <v>9801</v>
      </c>
      <c r="D6896" t="s">
        <v>9801</v>
      </c>
      <c r="E6896" t="s">
        <v>9804</v>
      </c>
    </row>
    <row r="6897" spans="1:5" x14ac:dyDescent="0.25">
      <c r="A6897">
        <v>70000182</v>
      </c>
      <c r="B6897" t="s">
        <v>9806</v>
      </c>
      <c r="C6897" t="s">
        <v>9805</v>
      </c>
      <c r="D6897" t="s">
        <v>9805</v>
      </c>
      <c r="E6897" t="s">
        <v>9806</v>
      </c>
    </row>
    <row r="6898" spans="1:5" x14ac:dyDescent="0.25">
      <c r="A6898">
        <v>70000183</v>
      </c>
      <c r="B6898" t="s">
        <v>9807</v>
      </c>
      <c r="C6898" t="s">
        <v>9805</v>
      </c>
      <c r="D6898" t="s">
        <v>9805</v>
      </c>
      <c r="E6898" t="s">
        <v>9807</v>
      </c>
    </row>
    <row r="6899" spans="1:5" x14ac:dyDescent="0.25">
      <c r="A6899">
        <v>70000184</v>
      </c>
      <c r="B6899" t="s">
        <v>9808</v>
      </c>
      <c r="C6899" t="s">
        <v>9805</v>
      </c>
      <c r="D6899" t="s">
        <v>9805</v>
      </c>
      <c r="E6899" t="s">
        <v>9808</v>
      </c>
    </row>
    <row r="6900" spans="1:5" x14ac:dyDescent="0.25">
      <c r="A6900">
        <v>70000186</v>
      </c>
      <c r="B6900" t="s">
        <v>9810</v>
      </c>
      <c r="C6900" t="s">
        <v>9809</v>
      </c>
      <c r="D6900" t="s">
        <v>9809</v>
      </c>
      <c r="E6900" t="s">
        <v>9810</v>
      </c>
    </row>
    <row r="6901" spans="1:5" x14ac:dyDescent="0.25">
      <c r="A6901">
        <v>70000187</v>
      </c>
      <c r="B6901" t="s">
        <v>9812</v>
      </c>
      <c r="C6901" t="s">
        <v>9811</v>
      </c>
      <c r="D6901" t="s">
        <v>9811</v>
      </c>
      <c r="E6901" t="s">
        <v>9812</v>
      </c>
    </row>
    <row r="6902" spans="1:5" x14ac:dyDescent="0.25">
      <c r="A6902">
        <v>70000189</v>
      </c>
      <c r="B6902" t="s">
        <v>9814</v>
      </c>
      <c r="C6902" t="s">
        <v>9813</v>
      </c>
      <c r="D6902" t="s">
        <v>9813</v>
      </c>
      <c r="E6902" t="s">
        <v>9814</v>
      </c>
    </row>
    <row r="6903" spans="1:5" x14ac:dyDescent="0.25">
      <c r="A6903">
        <v>70000190</v>
      </c>
      <c r="B6903" t="s">
        <v>9815</v>
      </c>
      <c r="C6903" t="s">
        <v>9813</v>
      </c>
      <c r="D6903" t="s">
        <v>9813</v>
      </c>
      <c r="E6903" t="s">
        <v>9815</v>
      </c>
    </row>
    <row r="6904" spans="1:5" x14ac:dyDescent="0.25">
      <c r="A6904">
        <v>70000191</v>
      </c>
      <c r="B6904" t="s">
        <v>9816</v>
      </c>
      <c r="C6904" t="s">
        <v>9813</v>
      </c>
      <c r="D6904" t="s">
        <v>9813</v>
      </c>
      <c r="E6904" t="s">
        <v>9816</v>
      </c>
    </row>
    <row r="6905" spans="1:5" x14ac:dyDescent="0.25">
      <c r="A6905">
        <v>70000192</v>
      </c>
      <c r="B6905" t="s">
        <v>9817</v>
      </c>
      <c r="C6905" t="s">
        <v>9813</v>
      </c>
      <c r="D6905" t="s">
        <v>9813</v>
      </c>
      <c r="E6905" t="s">
        <v>9817</v>
      </c>
    </row>
    <row r="6906" spans="1:5" x14ac:dyDescent="0.25">
      <c r="A6906">
        <v>70000193</v>
      </c>
      <c r="B6906" t="s">
        <v>9819</v>
      </c>
      <c r="C6906" t="s">
        <v>9818</v>
      </c>
      <c r="D6906" t="s">
        <v>9818</v>
      </c>
      <c r="E6906" t="s">
        <v>9819</v>
      </c>
    </row>
    <row r="6907" spans="1:5" x14ac:dyDescent="0.25">
      <c r="A6907">
        <v>70000195</v>
      </c>
      <c r="B6907" t="s">
        <v>9821</v>
      </c>
      <c r="C6907" t="s">
        <v>9820</v>
      </c>
      <c r="D6907" t="s">
        <v>9820</v>
      </c>
      <c r="E6907" t="s">
        <v>9821</v>
      </c>
    </row>
    <row r="6908" spans="1:5" x14ac:dyDescent="0.25">
      <c r="A6908">
        <v>70000196</v>
      </c>
      <c r="B6908" t="s">
        <v>9823</v>
      </c>
      <c r="C6908" t="s">
        <v>9822</v>
      </c>
      <c r="D6908" t="s">
        <v>9822</v>
      </c>
      <c r="E6908" t="s">
        <v>9823</v>
      </c>
    </row>
    <row r="6909" spans="1:5" x14ac:dyDescent="0.25">
      <c r="A6909">
        <v>70000197</v>
      </c>
      <c r="B6909" t="s">
        <v>9825</v>
      </c>
      <c r="C6909" t="s">
        <v>9824</v>
      </c>
      <c r="D6909" t="s">
        <v>9824</v>
      </c>
      <c r="E6909" t="s">
        <v>9825</v>
      </c>
    </row>
    <row r="6910" spans="1:5" x14ac:dyDescent="0.25">
      <c r="A6910">
        <v>70000198</v>
      </c>
      <c r="B6910" t="s">
        <v>9827</v>
      </c>
      <c r="C6910" t="s">
        <v>9826</v>
      </c>
      <c r="D6910" t="s">
        <v>9826</v>
      </c>
      <c r="E6910" t="s">
        <v>9827</v>
      </c>
    </row>
    <row r="6911" spans="1:5" x14ac:dyDescent="0.25">
      <c r="A6911">
        <v>70000199</v>
      </c>
      <c r="B6911" t="s">
        <v>9829</v>
      </c>
      <c r="C6911" t="s">
        <v>9828</v>
      </c>
      <c r="D6911" t="s">
        <v>9828</v>
      </c>
      <c r="E6911" t="s">
        <v>9829</v>
      </c>
    </row>
    <row r="6912" spans="1:5" x14ac:dyDescent="0.25">
      <c r="A6912">
        <v>70000200</v>
      </c>
      <c r="B6912" t="s">
        <v>9830</v>
      </c>
      <c r="C6912" t="s">
        <v>9828</v>
      </c>
      <c r="D6912" t="s">
        <v>9828</v>
      </c>
      <c r="E6912" t="s">
        <v>9830</v>
      </c>
    </row>
    <row r="6913" spans="1:5" x14ac:dyDescent="0.25">
      <c r="A6913">
        <v>70000201</v>
      </c>
      <c r="B6913" t="s">
        <v>9831</v>
      </c>
      <c r="C6913" t="s">
        <v>9828</v>
      </c>
      <c r="D6913" t="s">
        <v>9828</v>
      </c>
      <c r="E6913" t="s">
        <v>9831</v>
      </c>
    </row>
    <row r="6914" spans="1:5" x14ac:dyDescent="0.25">
      <c r="A6914">
        <v>70000202</v>
      </c>
      <c r="B6914" t="s">
        <v>9832</v>
      </c>
      <c r="C6914" t="s">
        <v>9828</v>
      </c>
      <c r="D6914" t="s">
        <v>9828</v>
      </c>
      <c r="E6914" t="s">
        <v>9832</v>
      </c>
    </row>
    <row r="6915" spans="1:5" x14ac:dyDescent="0.25">
      <c r="A6915">
        <v>70000203</v>
      </c>
      <c r="B6915" t="s">
        <v>9834</v>
      </c>
      <c r="C6915" t="s">
        <v>9833</v>
      </c>
      <c r="D6915" t="s">
        <v>9833</v>
      </c>
      <c r="E6915" t="s">
        <v>9834</v>
      </c>
    </row>
    <row r="6916" spans="1:5" x14ac:dyDescent="0.25">
      <c r="A6916">
        <v>70000204</v>
      </c>
      <c r="B6916" t="s">
        <v>9835</v>
      </c>
      <c r="C6916" t="s">
        <v>9833</v>
      </c>
      <c r="D6916" t="s">
        <v>9833</v>
      </c>
      <c r="E6916" t="s">
        <v>9835</v>
      </c>
    </row>
    <row r="6917" spans="1:5" x14ac:dyDescent="0.25">
      <c r="A6917">
        <v>70000205</v>
      </c>
      <c r="B6917" t="s">
        <v>9836</v>
      </c>
      <c r="C6917" t="s">
        <v>9833</v>
      </c>
      <c r="D6917" t="s">
        <v>9833</v>
      </c>
      <c r="E6917" t="s">
        <v>9836</v>
      </c>
    </row>
    <row r="6918" spans="1:5" x14ac:dyDescent="0.25">
      <c r="A6918">
        <v>70000206</v>
      </c>
      <c r="B6918" t="s">
        <v>9837</v>
      </c>
      <c r="C6918" t="s">
        <v>9833</v>
      </c>
      <c r="D6918" t="s">
        <v>9833</v>
      </c>
      <c r="E6918" t="s">
        <v>9837</v>
      </c>
    </row>
    <row r="6919" spans="1:5" x14ac:dyDescent="0.25">
      <c r="A6919">
        <v>70000207</v>
      </c>
      <c r="B6919" t="s">
        <v>9839</v>
      </c>
      <c r="C6919" t="s">
        <v>9838</v>
      </c>
      <c r="D6919" t="s">
        <v>9838</v>
      </c>
      <c r="E6919" t="s">
        <v>9839</v>
      </c>
    </row>
    <row r="6920" spans="1:5" x14ac:dyDescent="0.25">
      <c r="A6920">
        <v>70000208</v>
      </c>
      <c r="B6920" t="s">
        <v>9841</v>
      </c>
      <c r="C6920" t="s">
        <v>9840</v>
      </c>
      <c r="D6920" t="s">
        <v>9840</v>
      </c>
      <c r="E6920" t="s">
        <v>9841</v>
      </c>
    </row>
    <row r="6921" spans="1:5" x14ac:dyDescent="0.25">
      <c r="A6921">
        <v>70000209</v>
      </c>
      <c r="B6921" t="s">
        <v>9843</v>
      </c>
      <c r="C6921" t="s">
        <v>9842</v>
      </c>
      <c r="D6921" t="s">
        <v>9842</v>
      </c>
      <c r="E6921" t="s">
        <v>9843</v>
      </c>
    </row>
    <row r="6922" spans="1:5" x14ac:dyDescent="0.25">
      <c r="A6922">
        <v>70000210</v>
      </c>
      <c r="B6922" t="s">
        <v>9845</v>
      </c>
      <c r="C6922" t="s">
        <v>9844</v>
      </c>
      <c r="D6922" t="s">
        <v>9844</v>
      </c>
      <c r="E6922" t="s">
        <v>9845</v>
      </c>
    </row>
    <row r="6923" spans="1:5" x14ac:dyDescent="0.25">
      <c r="A6923">
        <v>70000211</v>
      </c>
      <c r="B6923" t="s">
        <v>9847</v>
      </c>
      <c r="C6923" t="s">
        <v>9846</v>
      </c>
      <c r="D6923" t="s">
        <v>9846</v>
      </c>
      <c r="E6923" t="s">
        <v>9847</v>
      </c>
    </row>
    <row r="6924" spans="1:5" x14ac:dyDescent="0.25">
      <c r="A6924">
        <v>70000212</v>
      </c>
      <c r="B6924" t="s">
        <v>9849</v>
      </c>
      <c r="C6924" t="s">
        <v>9848</v>
      </c>
      <c r="D6924" t="s">
        <v>9848</v>
      </c>
      <c r="E6924" t="s">
        <v>9849</v>
      </c>
    </row>
    <row r="6925" spans="1:5" x14ac:dyDescent="0.25">
      <c r="A6925">
        <v>70000213</v>
      </c>
      <c r="B6925" t="s">
        <v>9851</v>
      </c>
      <c r="C6925" t="s">
        <v>9850</v>
      </c>
      <c r="D6925" t="s">
        <v>9850</v>
      </c>
      <c r="E6925" t="s">
        <v>9851</v>
      </c>
    </row>
    <row r="6926" spans="1:5" x14ac:dyDescent="0.25">
      <c r="A6926">
        <v>70000214</v>
      </c>
      <c r="B6926" t="s">
        <v>9853</v>
      </c>
      <c r="C6926" t="s">
        <v>9852</v>
      </c>
      <c r="D6926" t="s">
        <v>9852</v>
      </c>
      <c r="E6926" t="s">
        <v>9853</v>
      </c>
    </row>
    <row r="6927" spans="1:5" x14ac:dyDescent="0.25">
      <c r="A6927">
        <v>70000216</v>
      </c>
      <c r="B6927" t="s">
        <v>9855</v>
      </c>
      <c r="C6927" t="s">
        <v>9854</v>
      </c>
      <c r="D6927" t="s">
        <v>9854</v>
      </c>
      <c r="E6927" t="s">
        <v>9855</v>
      </c>
    </row>
    <row r="6928" spans="1:5" x14ac:dyDescent="0.25">
      <c r="A6928">
        <v>70000218</v>
      </c>
      <c r="B6928" t="s">
        <v>9857</v>
      </c>
      <c r="C6928" t="s">
        <v>9856</v>
      </c>
      <c r="D6928" t="s">
        <v>9856</v>
      </c>
      <c r="E6928" t="s">
        <v>9857</v>
      </c>
    </row>
    <row r="6929" spans="1:5" x14ac:dyDescent="0.25">
      <c r="A6929">
        <v>70000219</v>
      </c>
      <c r="B6929" t="s">
        <v>9859</v>
      </c>
      <c r="C6929" t="s">
        <v>9858</v>
      </c>
      <c r="D6929" t="s">
        <v>9858</v>
      </c>
      <c r="E6929" t="s">
        <v>9859</v>
      </c>
    </row>
    <row r="6930" spans="1:5" x14ac:dyDescent="0.25">
      <c r="A6930">
        <v>70000220</v>
      </c>
      <c r="B6930" t="s">
        <v>9860</v>
      </c>
      <c r="C6930" t="s">
        <v>9858</v>
      </c>
      <c r="D6930" t="s">
        <v>9858</v>
      </c>
      <c r="E6930" t="s">
        <v>9860</v>
      </c>
    </row>
    <row r="6931" spans="1:5" x14ac:dyDescent="0.25">
      <c r="A6931">
        <v>70000221</v>
      </c>
      <c r="B6931" t="s">
        <v>9862</v>
      </c>
      <c r="C6931" t="s">
        <v>9861</v>
      </c>
      <c r="D6931" t="s">
        <v>9861</v>
      </c>
      <c r="E6931" t="s">
        <v>9862</v>
      </c>
    </row>
    <row r="6932" spans="1:5" x14ac:dyDescent="0.25">
      <c r="A6932">
        <v>70000222</v>
      </c>
      <c r="B6932" t="s">
        <v>9863</v>
      </c>
      <c r="C6932" t="s">
        <v>9828</v>
      </c>
      <c r="D6932" t="s">
        <v>9828</v>
      </c>
      <c r="E6932" t="s">
        <v>9863</v>
      </c>
    </row>
    <row r="6933" spans="1:5" x14ac:dyDescent="0.25">
      <c r="A6933">
        <v>70000223</v>
      </c>
      <c r="B6933" t="s">
        <v>9864</v>
      </c>
      <c r="C6933" t="s">
        <v>9828</v>
      </c>
      <c r="D6933" t="s">
        <v>9828</v>
      </c>
      <c r="E6933" t="s">
        <v>9864</v>
      </c>
    </row>
    <row r="6934" spans="1:5" x14ac:dyDescent="0.25">
      <c r="A6934">
        <v>70000224</v>
      </c>
      <c r="B6934" t="s">
        <v>9865</v>
      </c>
      <c r="C6934" t="s">
        <v>9828</v>
      </c>
      <c r="D6934" t="s">
        <v>9828</v>
      </c>
      <c r="E6934" t="s">
        <v>9865</v>
      </c>
    </row>
    <row r="6935" spans="1:5" x14ac:dyDescent="0.25">
      <c r="A6935">
        <v>70000225</v>
      </c>
      <c r="B6935" t="s">
        <v>9866</v>
      </c>
      <c r="C6935" t="s">
        <v>9828</v>
      </c>
      <c r="D6935" t="s">
        <v>9828</v>
      </c>
      <c r="E6935" t="s">
        <v>9866</v>
      </c>
    </row>
    <row r="6936" spans="1:5" x14ac:dyDescent="0.25">
      <c r="A6936">
        <v>70000226</v>
      </c>
      <c r="B6936" t="s">
        <v>9867</v>
      </c>
      <c r="C6936" t="s">
        <v>9828</v>
      </c>
      <c r="D6936" t="s">
        <v>9828</v>
      </c>
      <c r="E6936" t="s">
        <v>9867</v>
      </c>
    </row>
    <row r="6937" spans="1:5" x14ac:dyDescent="0.25">
      <c r="A6937">
        <v>70000227</v>
      </c>
      <c r="B6937" t="s">
        <v>9868</v>
      </c>
      <c r="C6937" t="s">
        <v>9828</v>
      </c>
      <c r="D6937" t="s">
        <v>9828</v>
      </c>
      <c r="E6937" t="s">
        <v>9868</v>
      </c>
    </row>
    <row r="6938" spans="1:5" x14ac:dyDescent="0.25">
      <c r="A6938">
        <v>70000228</v>
      </c>
      <c r="B6938" t="s">
        <v>9869</v>
      </c>
      <c r="C6938" t="s">
        <v>9828</v>
      </c>
      <c r="D6938" t="s">
        <v>9828</v>
      </c>
      <c r="E6938" t="s">
        <v>9869</v>
      </c>
    </row>
    <row r="6939" spans="1:5" x14ac:dyDescent="0.25">
      <c r="A6939">
        <v>70000229</v>
      </c>
      <c r="B6939" t="s">
        <v>9870</v>
      </c>
      <c r="C6939" t="s">
        <v>9828</v>
      </c>
      <c r="D6939" t="s">
        <v>9828</v>
      </c>
      <c r="E6939" t="s">
        <v>9870</v>
      </c>
    </row>
    <row r="6940" spans="1:5" x14ac:dyDescent="0.25">
      <c r="A6940">
        <v>70000230</v>
      </c>
      <c r="B6940" t="s">
        <v>9829</v>
      </c>
      <c r="C6940" t="s">
        <v>9828</v>
      </c>
      <c r="D6940" t="s">
        <v>9828</v>
      </c>
      <c r="E6940" t="s">
        <v>9829</v>
      </c>
    </row>
    <row r="6941" spans="1:5" x14ac:dyDescent="0.25">
      <c r="A6941">
        <v>70000231</v>
      </c>
      <c r="B6941" t="s">
        <v>9871</v>
      </c>
      <c r="C6941" t="s">
        <v>9828</v>
      </c>
      <c r="D6941" t="s">
        <v>9828</v>
      </c>
      <c r="E6941" t="s">
        <v>9871</v>
      </c>
    </row>
    <row r="6942" spans="1:5" x14ac:dyDescent="0.25">
      <c r="A6942">
        <v>70000232</v>
      </c>
      <c r="B6942" t="s">
        <v>9872</v>
      </c>
      <c r="C6942" t="s">
        <v>9833</v>
      </c>
      <c r="D6942" t="s">
        <v>9833</v>
      </c>
      <c r="E6942" t="s">
        <v>9872</v>
      </c>
    </row>
    <row r="6943" spans="1:5" x14ac:dyDescent="0.25">
      <c r="A6943">
        <v>70000233</v>
      </c>
      <c r="B6943" t="s">
        <v>9873</v>
      </c>
      <c r="C6943" t="s">
        <v>9833</v>
      </c>
      <c r="D6943" t="s">
        <v>9833</v>
      </c>
      <c r="E6943" t="s">
        <v>9873</v>
      </c>
    </row>
    <row r="6944" spans="1:5" x14ac:dyDescent="0.25">
      <c r="A6944">
        <v>70000234</v>
      </c>
      <c r="B6944" t="s">
        <v>9874</v>
      </c>
      <c r="C6944" t="s">
        <v>9833</v>
      </c>
      <c r="D6944" t="s">
        <v>9833</v>
      </c>
      <c r="E6944" t="s">
        <v>9874</v>
      </c>
    </row>
    <row r="6945" spans="1:5" x14ac:dyDescent="0.25">
      <c r="A6945">
        <v>70000235</v>
      </c>
      <c r="B6945" t="s">
        <v>9875</v>
      </c>
      <c r="C6945" t="s">
        <v>9833</v>
      </c>
      <c r="D6945" t="s">
        <v>9833</v>
      </c>
      <c r="E6945" t="s">
        <v>9875</v>
      </c>
    </row>
    <row r="6946" spans="1:5" x14ac:dyDescent="0.25">
      <c r="A6946">
        <v>70000236</v>
      </c>
      <c r="B6946" t="s">
        <v>9876</v>
      </c>
      <c r="C6946" t="s">
        <v>9833</v>
      </c>
      <c r="D6946" t="s">
        <v>9833</v>
      </c>
      <c r="E6946" t="s">
        <v>9876</v>
      </c>
    </row>
    <row r="6947" spans="1:5" x14ac:dyDescent="0.25">
      <c r="A6947">
        <v>70000237</v>
      </c>
      <c r="B6947" t="s">
        <v>9876</v>
      </c>
      <c r="C6947" t="s">
        <v>9833</v>
      </c>
      <c r="D6947" t="s">
        <v>9833</v>
      </c>
      <c r="E6947" t="s">
        <v>9876</v>
      </c>
    </row>
    <row r="6948" spans="1:5" x14ac:dyDescent="0.25">
      <c r="A6948">
        <v>70000238</v>
      </c>
      <c r="B6948" t="s">
        <v>9877</v>
      </c>
      <c r="C6948" t="s">
        <v>9833</v>
      </c>
      <c r="D6948" t="s">
        <v>9833</v>
      </c>
      <c r="E6948" t="s">
        <v>9877</v>
      </c>
    </row>
    <row r="6949" spans="1:5" x14ac:dyDescent="0.25">
      <c r="A6949">
        <v>70000239</v>
      </c>
      <c r="B6949" t="s">
        <v>9878</v>
      </c>
      <c r="C6949" t="s">
        <v>9833</v>
      </c>
      <c r="D6949" t="s">
        <v>9833</v>
      </c>
      <c r="E6949" t="s">
        <v>9878</v>
      </c>
    </row>
    <row r="6950" spans="1:5" x14ac:dyDescent="0.25">
      <c r="A6950">
        <v>70000240</v>
      </c>
      <c r="B6950" t="s">
        <v>9879</v>
      </c>
      <c r="C6950" t="s">
        <v>9833</v>
      </c>
      <c r="D6950" t="s">
        <v>9833</v>
      </c>
      <c r="E6950" t="s">
        <v>9879</v>
      </c>
    </row>
    <row r="6951" spans="1:5" x14ac:dyDescent="0.25">
      <c r="A6951">
        <v>70000241</v>
      </c>
      <c r="B6951" t="s">
        <v>9834</v>
      </c>
      <c r="C6951" t="s">
        <v>9833</v>
      </c>
      <c r="D6951" t="s">
        <v>9833</v>
      </c>
      <c r="E6951" t="s">
        <v>9834</v>
      </c>
    </row>
    <row r="6952" spans="1:5" x14ac:dyDescent="0.25">
      <c r="A6952">
        <v>70000243</v>
      </c>
      <c r="B6952" t="s">
        <v>9881</v>
      </c>
      <c r="C6952" t="s">
        <v>9880</v>
      </c>
      <c r="D6952" t="s">
        <v>9880</v>
      </c>
      <c r="E6952" t="s">
        <v>9881</v>
      </c>
    </row>
    <row r="6953" spans="1:5" x14ac:dyDescent="0.25">
      <c r="A6953">
        <v>70000244</v>
      </c>
      <c r="B6953" t="s">
        <v>9883</v>
      </c>
      <c r="C6953" t="s">
        <v>9882</v>
      </c>
      <c r="D6953" t="s">
        <v>9882</v>
      </c>
      <c r="E6953" t="s">
        <v>9883</v>
      </c>
    </row>
    <row r="6954" spans="1:5" x14ac:dyDescent="0.25">
      <c r="A6954">
        <v>70000245</v>
      </c>
      <c r="B6954" t="s">
        <v>9885</v>
      </c>
      <c r="C6954" t="s">
        <v>9884</v>
      </c>
      <c r="D6954" t="s">
        <v>9884</v>
      </c>
      <c r="E6954" t="s">
        <v>9885</v>
      </c>
    </row>
    <row r="6955" spans="1:5" x14ac:dyDescent="0.25">
      <c r="A6955">
        <v>70000246</v>
      </c>
      <c r="B6955" t="s">
        <v>9887</v>
      </c>
      <c r="C6955" t="s">
        <v>9886</v>
      </c>
      <c r="D6955" t="s">
        <v>9886</v>
      </c>
      <c r="E6955" t="s">
        <v>9887</v>
      </c>
    </row>
    <row r="6956" spans="1:5" x14ac:dyDescent="0.25">
      <c r="A6956">
        <v>70000247</v>
      </c>
      <c r="B6956" t="s">
        <v>9889</v>
      </c>
      <c r="C6956" t="s">
        <v>9888</v>
      </c>
      <c r="D6956" t="s">
        <v>9888</v>
      </c>
      <c r="E6956" t="s">
        <v>9889</v>
      </c>
    </row>
    <row r="6957" spans="1:5" x14ac:dyDescent="0.25">
      <c r="A6957">
        <v>70000248</v>
      </c>
      <c r="B6957" t="s">
        <v>9891</v>
      </c>
      <c r="C6957" t="s">
        <v>9890</v>
      </c>
      <c r="D6957" t="s">
        <v>9890</v>
      </c>
      <c r="E6957" t="s">
        <v>9891</v>
      </c>
    </row>
    <row r="6958" spans="1:5" x14ac:dyDescent="0.25">
      <c r="A6958">
        <v>70000249</v>
      </c>
      <c r="B6958" t="s">
        <v>9893</v>
      </c>
      <c r="C6958" t="s">
        <v>9892</v>
      </c>
      <c r="D6958" t="s">
        <v>9892</v>
      </c>
      <c r="E6958" t="s">
        <v>9893</v>
      </c>
    </row>
    <row r="6959" spans="1:5" x14ac:dyDescent="0.25">
      <c r="A6959">
        <v>70000250</v>
      </c>
      <c r="B6959" t="s">
        <v>9895</v>
      </c>
      <c r="C6959" t="s">
        <v>9894</v>
      </c>
      <c r="D6959" t="s">
        <v>9894</v>
      </c>
      <c r="E6959" t="s">
        <v>9895</v>
      </c>
    </row>
    <row r="6960" spans="1:5" x14ac:dyDescent="0.25">
      <c r="A6960">
        <v>70000251</v>
      </c>
      <c r="B6960" t="s">
        <v>9897</v>
      </c>
      <c r="C6960" t="s">
        <v>9896</v>
      </c>
      <c r="D6960" t="s">
        <v>9896</v>
      </c>
      <c r="E6960" t="s">
        <v>9897</v>
      </c>
    </row>
    <row r="6961" spans="1:5" x14ac:dyDescent="0.25">
      <c r="A6961">
        <v>70000252</v>
      </c>
      <c r="B6961" t="s">
        <v>9898</v>
      </c>
      <c r="C6961" t="s">
        <v>9896</v>
      </c>
      <c r="D6961" t="s">
        <v>9896</v>
      </c>
      <c r="E6961" t="s">
        <v>9898</v>
      </c>
    </row>
    <row r="6962" spans="1:5" x14ac:dyDescent="0.25">
      <c r="A6962">
        <v>70000253</v>
      </c>
      <c r="B6962" t="s">
        <v>9900</v>
      </c>
      <c r="C6962" t="s">
        <v>9899</v>
      </c>
      <c r="D6962" t="s">
        <v>9899</v>
      </c>
      <c r="E6962" t="s">
        <v>9900</v>
      </c>
    </row>
    <row r="6963" spans="1:5" x14ac:dyDescent="0.25">
      <c r="A6963">
        <v>70000254</v>
      </c>
      <c r="B6963" t="s">
        <v>9902</v>
      </c>
      <c r="C6963" t="s">
        <v>9901</v>
      </c>
      <c r="D6963" t="s">
        <v>9901</v>
      </c>
      <c r="E6963" t="s">
        <v>9902</v>
      </c>
    </row>
    <row r="6964" spans="1:5" x14ac:dyDescent="0.25">
      <c r="A6964">
        <v>70000255</v>
      </c>
      <c r="B6964" t="s">
        <v>9904</v>
      </c>
      <c r="C6964" t="s">
        <v>9903</v>
      </c>
      <c r="D6964" t="s">
        <v>9903</v>
      </c>
      <c r="E6964" t="s">
        <v>9904</v>
      </c>
    </row>
    <row r="6965" spans="1:5" x14ac:dyDescent="0.25">
      <c r="A6965">
        <v>70000270</v>
      </c>
      <c r="B6965" t="s">
        <v>9906</v>
      </c>
      <c r="C6965" t="s">
        <v>9905</v>
      </c>
      <c r="D6965" t="s">
        <v>9905</v>
      </c>
      <c r="E6965" t="s">
        <v>9906</v>
      </c>
    </row>
    <row r="6966" spans="1:5" x14ac:dyDescent="0.25">
      <c r="A6966">
        <v>70000271</v>
      </c>
      <c r="B6966" t="s">
        <v>9907</v>
      </c>
      <c r="C6966" t="s">
        <v>9905</v>
      </c>
      <c r="D6966" t="s">
        <v>9905</v>
      </c>
      <c r="E6966" t="s">
        <v>9907</v>
      </c>
    </row>
    <row r="6967" spans="1:5" x14ac:dyDescent="0.25">
      <c r="A6967">
        <v>70000272</v>
      </c>
      <c r="B6967" t="s">
        <v>9909</v>
      </c>
      <c r="C6967" t="s">
        <v>9908</v>
      </c>
      <c r="D6967" t="s">
        <v>9908</v>
      </c>
      <c r="E6967" t="s">
        <v>9909</v>
      </c>
    </row>
    <row r="6968" spans="1:5" x14ac:dyDescent="0.25">
      <c r="A6968">
        <v>70000273</v>
      </c>
      <c r="B6968" t="s">
        <v>9911</v>
      </c>
      <c r="C6968" t="s">
        <v>9910</v>
      </c>
      <c r="D6968" t="s">
        <v>9910</v>
      </c>
      <c r="E6968" t="s">
        <v>9911</v>
      </c>
    </row>
    <row r="6969" spans="1:5" x14ac:dyDescent="0.25">
      <c r="A6969">
        <v>70000274</v>
      </c>
      <c r="B6969" t="s">
        <v>9912</v>
      </c>
      <c r="C6969" t="s">
        <v>9910</v>
      </c>
      <c r="D6969" t="s">
        <v>9910</v>
      </c>
      <c r="E6969" t="s">
        <v>9912</v>
      </c>
    </row>
    <row r="6970" spans="1:5" x14ac:dyDescent="0.25">
      <c r="A6970">
        <v>70000275</v>
      </c>
      <c r="B6970" t="s">
        <v>9914</v>
      </c>
      <c r="C6970" t="s">
        <v>9913</v>
      </c>
      <c r="D6970" t="s">
        <v>9913</v>
      </c>
      <c r="E6970" t="s">
        <v>9914</v>
      </c>
    </row>
    <row r="6971" spans="1:5" x14ac:dyDescent="0.25">
      <c r="A6971">
        <v>70000276</v>
      </c>
      <c r="B6971" t="s">
        <v>9916</v>
      </c>
      <c r="C6971" t="s">
        <v>9915</v>
      </c>
      <c r="D6971" t="s">
        <v>9915</v>
      </c>
      <c r="E6971" t="s">
        <v>9916</v>
      </c>
    </row>
    <row r="6972" spans="1:5" x14ac:dyDescent="0.25">
      <c r="A6972">
        <v>70000277</v>
      </c>
      <c r="B6972" t="s">
        <v>9917</v>
      </c>
      <c r="C6972" t="s">
        <v>9915</v>
      </c>
      <c r="D6972" t="s">
        <v>9915</v>
      </c>
      <c r="E6972" t="s">
        <v>9917</v>
      </c>
    </row>
    <row r="6973" spans="1:5" x14ac:dyDescent="0.25">
      <c r="A6973">
        <v>70000278</v>
      </c>
      <c r="B6973" t="s">
        <v>9918</v>
      </c>
      <c r="C6973" t="s">
        <v>9915</v>
      </c>
      <c r="D6973" t="s">
        <v>9915</v>
      </c>
      <c r="E6973" t="s">
        <v>9918</v>
      </c>
    </row>
    <row r="6974" spans="1:5" x14ac:dyDescent="0.25">
      <c r="A6974">
        <v>70000279</v>
      </c>
      <c r="B6974" t="s">
        <v>9919</v>
      </c>
      <c r="C6974" t="s">
        <v>9688</v>
      </c>
      <c r="D6974" t="s">
        <v>9688</v>
      </c>
      <c r="E6974" t="s">
        <v>9919</v>
      </c>
    </row>
    <row r="6975" spans="1:5" x14ac:dyDescent="0.25">
      <c r="A6975">
        <v>70000280</v>
      </c>
      <c r="B6975" t="s">
        <v>9921</v>
      </c>
      <c r="C6975" t="s">
        <v>9920</v>
      </c>
      <c r="D6975" t="s">
        <v>9920</v>
      </c>
      <c r="E6975" t="s">
        <v>9921</v>
      </c>
    </row>
    <row r="6976" spans="1:5" x14ac:dyDescent="0.25">
      <c r="A6976">
        <v>70000281</v>
      </c>
      <c r="B6976" t="s">
        <v>9922</v>
      </c>
      <c r="C6976" t="s">
        <v>9688</v>
      </c>
      <c r="D6976" t="s">
        <v>9688</v>
      </c>
      <c r="E6976" t="s">
        <v>9922</v>
      </c>
    </row>
    <row r="6977" spans="1:5" x14ac:dyDescent="0.25">
      <c r="A6977">
        <v>70000282</v>
      </c>
      <c r="B6977" t="s">
        <v>9923</v>
      </c>
      <c r="C6977" t="s">
        <v>9688</v>
      </c>
      <c r="D6977" t="s">
        <v>9688</v>
      </c>
      <c r="E6977" t="s">
        <v>9923</v>
      </c>
    </row>
    <row r="6978" spans="1:5" x14ac:dyDescent="0.25">
      <c r="A6978">
        <v>70000283</v>
      </c>
      <c r="B6978" t="s">
        <v>9924</v>
      </c>
      <c r="C6978" t="s">
        <v>9688</v>
      </c>
      <c r="D6978" t="s">
        <v>9688</v>
      </c>
      <c r="E6978" t="s">
        <v>9924</v>
      </c>
    </row>
    <row r="6979" spans="1:5" x14ac:dyDescent="0.25">
      <c r="A6979">
        <v>70000285</v>
      </c>
      <c r="B6979" t="s">
        <v>9926</v>
      </c>
      <c r="C6979" t="s">
        <v>9925</v>
      </c>
      <c r="D6979" t="s">
        <v>9925</v>
      </c>
      <c r="E6979" t="s">
        <v>9926</v>
      </c>
    </row>
    <row r="6980" spans="1:5" x14ac:dyDescent="0.25">
      <c r="A6980">
        <v>70000286</v>
      </c>
      <c r="B6980" t="s">
        <v>9928</v>
      </c>
      <c r="C6980" t="s">
        <v>9927</v>
      </c>
      <c r="D6980" t="s">
        <v>9927</v>
      </c>
      <c r="E6980" t="s">
        <v>9928</v>
      </c>
    </row>
    <row r="6981" spans="1:5" x14ac:dyDescent="0.25">
      <c r="A6981">
        <v>70000288</v>
      </c>
      <c r="B6981" t="s">
        <v>9929</v>
      </c>
      <c r="C6981" t="s">
        <v>9927</v>
      </c>
      <c r="D6981" t="s">
        <v>9927</v>
      </c>
      <c r="E6981" t="s">
        <v>9929</v>
      </c>
    </row>
    <row r="6982" spans="1:5" x14ac:dyDescent="0.25">
      <c r="A6982">
        <v>70000289</v>
      </c>
      <c r="B6982" t="s">
        <v>9931</v>
      </c>
      <c r="C6982" t="s">
        <v>9930</v>
      </c>
      <c r="D6982" t="s">
        <v>9930</v>
      </c>
      <c r="E6982" t="s">
        <v>9931</v>
      </c>
    </row>
    <row r="6983" spans="1:5" x14ac:dyDescent="0.25">
      <c r="A6983">
        <v>70000290</v>
      </c>
      <c r="B6983" t="s">
        <v>9932</v>
      </c>
      <c r="C6983" t="s">
        <v>9930</v>
      </c>
      <c r="D6983" t="s">
        <v>9930</v>
      </c>
      <c r="E6983" t="s">
        <v>9932</v>
      </c>
    </row>
    <row r="6984" spans="1:5" x14ac:dyDescent="0.25">
      <c r="A6984">
        <v>70000291</v>
      </c>
      <c r="B6984" t="s">
        <v>9933</v>
      </c>
      <c r="C6984" t="s">
        <v>9930</v>
      </c>
      <c r="D6984" t="s">
        <v>9930</v>
      </c>
      <c r="E6984" t="s">
        <v>9933</v>
      </c>
    </row>
    <row r="6985" spans="1:5" x14ac:dyDescent="0.25">
      <c r="A6985">
        <v>70000292</v>
      </c>
      <c r="B6985" t="s">
        <v>9935</v>
      </c>
      <c r="C6985" t="s">
        <v>9934</v>
      </c>
      <c r="D6985" t="s">
        <v>9934</v>
      </c>
      <c r="E6985" t="s">
        <v>9935</v>
      </c>
    </row>
    <row r="6986" spans="1:5" x14ac:dyDescent="0.25">
      <c r="A6986">
        <v>70000293</v>
      </c>
      <c r="B6986" t="s">
        <v>9936</v>
      </c>
      <c r="C6986" t="s">
        <v>9934</v>
      </c>
      <c r="D6986" t="s">
        <v>9934</v>
      </c>
      <c r="E6986" t="s">
        <v>9936</v>
      </c>
    </row>
    <row r="6987" spans="1:5" x14ac:dyDescent="0.25">
      <c r="A6987">
        <v>70000294</v>
      </c>
      <c r="B6987" t="s">
        <v>9937</v>
      </c>
      <c r="C6987" t="s">
        <v>9934</v>
      </c>
      <c r="D6987" t="s">
        <v>9934</v>
      </c>
      <c r="E6987" t="s">
        <v>9937</v>
      </c>
    </row>
    <row r="6988" spans="1:5" x14ac:dyDescent="0.25">
      <c r="A6988">
        <v>70000295</v>
      </c>
      <c r="B6988" t="s">
        <v>9939</v>
      </c>
      <c r="C6988" t="s">
        <v>9938</v>
      </c>
      <c r="D6988" t="s">
        <v>9938</v>
      </c>
      <c r="E6988" t="s">
        <v>9939</v>
      </c>
    </row>
    <row r="6989" spans="1:5" x14ac:dyDescent="0.25">
      <c r="A6989">
        <v>70000296</v>
      </c>
      <c r="B6989" t="s">
        <v>9940</v>
      </c>
      <c r="C6989" t="s">
        <v>9938</v>
      </c>
      <c r="D6989" t="s">
        <v>9938</v>
      </c>
      <c r="E6989" t="s">
        <v>9940</v>
      </c>
    </row>
    <row r="6990" spans="1:5" x14ac:dyDescent="0.25">
      <c r="A6990">
        <v>70000297</v>
      </c>
      <c r="B6990" t="s">
        <v>9941</v>
      </c>
      <c r="C6990" t="s">
        <v>9938</v>
      </c>
      <c r="D6990" t="s">
        <v>9938</v>
      </c>
      <c r="E6990" t="s">
        <v>9941</v>
      </c>
    </row>
    <row r="6991" spans="1:5" x14ac:dyDescent="0.25">
      <c r="A6991">
        <v>70000298</v>
      </c>
      <c r="B6991" t="s">
        <v>9942</v>
      </c>
      <c r="C6991" t="s">
        <v>9938</v>
      </c>
      <c r="D6991" t="s">
        <v>9938</v>
      </c>
      <c r="E6991" t="s">
        <v>9942</v>
      </c>
    </row>
    <row r="6992" spans="1:5" x14ac:dyDescent="0.25">
      <c r="A6992">
        <v>70000299</v>
      </c>
      <c r="B6992" t="s">
        <v>9943</v>
      </c>
      <c r="C6992" t="s">
        <v>9938</v>
      </c>
      <c r="D6992" t="s">
        <v>9938</v>
      </c>
      <c r="E6992" t="s">
        <v>9943</v>
      </c>
    </row>
    <row r="6993" spans="1:5" x14ac:dyDescent="0.25">
      <c r="A6993">
        <v>70000300</v>
      </c>
      <c r="B6993" t="s">
        <v>9945</v>
      </c>
      <c r="C6993" t="s">
        <v>9944</v>
      </c>
      <c r="D6993" t="s">
        <v>9944</v>
      </c>
      <c r="E6993" t="s">
        <v>9945</v>
      </c>
    </row>
    <row r="6994" spans="1:5" x14ac:dyDescent="0.25">
      <c r="A6994">
        <v>70000301</v>
      </c>
      <c r="B6994" t="s">
        <v>9946</v>
      </c>
      <c r="C6994" t="s">
        <v>9944</v>
      </c>
      <c r="D6994" t="s">
        <v>9944</v>
      </c>
      <c r="E6994" t="s">
        <v>9946</v>
      </c>
    </row>
    <row r="6995" spans="1:5" x14ac:dyDescent="0.25">
      <c r="A6995">
        <v>70000302</v>
      </c>
      <c r="B6995" t="s">
        <v>9947</v>
      </c>
      <c r="C6995" t="s">
        <v>9944</v>
      </c>
      <c r="D6995" t="s">
        <v>9944</v>
      </c>
      <c r="E6995" t="s">
        <v>9947</v>
      </c>
    </row>
    <row r="6996" spans="1:5" x14ac:dyDescent="0.25">
      <c r="A6996">
        <v>70000303</v>
      </c>
      <c r="B6996" t="s">
        <v>9949</v>
      </c>
      <c r="C6996" t="s">
        <v>9948</v>
      </c>
      <c r="D6996" t="s">
        <v>9948</v>
      </c>
      <c r="E6996" t="s">
        <v>9949</v>
      </c>
    </row>
    <row r="6997" spans="1:5" x14ac:dyDescent="0.25">
      <c r="A6997">
        <v>70000304</v>
      </c>
      <c r="B6997" t="s">
        <v>9786</v>
      </c>
      <c r="C6997" t="s">
        <v>9950</v>
      </c>
      <c r="D6997" t="s">
        <v>9950</v>
      </c>
      <c r="E6997" t="s">
        <v>9786</v>
      </c>
    </row>
    <row r="6998" spans="1:5" x14ac:dyDescent="0.25">
      <c r="A6998">
        <v>70000305</v>
      </c>
      <c r="B6998" t="s">
        <v>9788</v>
      </c>
      <c r="C6998" t="s">
        <v>9951</v>
      </c>
      <c r="D6998" t="s">
        <v>9951</v>
      </c>
      <c r="E6998" t="s">
        <v>9788</v>
      </c>
    </row>
    <row r="6999" spans="1:5" x14ac:dyDescent="0.25">
      <c r="A6999">
        <v>70000306</v>
      </c>
      <c r="B6999" t="s">
        <v>9792</v>
      </c>
      <c r="C6999" t="s">
        <v>9952</v>
      </c>
      <c r="D6999" t="s">
        <v>9952</v>
      </c>
      <c r="E6999" t="s">
        <v>9792</v>
      </c>
    </row>
    <row r="7000" spans="1:5" x14ac:dyDescent="0.25">
      <c r="A7000">
        <v>70000307</v>
      </c>
      <c r="B7000" t="s">
        <v>9954</v>
      </c>
      <c r="C7000" t="s">
        <v>9953</v>
      </c>
      <c r="D7000" t="s">
        <v>9953</v>
      </c>
      <c r="E7000" t="s">
        <v>9954</v>
      </c>
    </row>
    <row r="7001" spans="1:5" x14ac:dyDescent="0.25">
      <c r="A7001">
        <v>70000308</v>
      </c>
      <c r="B7001" t="s">
        <v>9796</v>
      </c>
      <c r="C7001" t="s">
        <v>9955</v>
      </c>
      <c r="D7001" t="s">
        <v>9955</v>
      </c>
      <c r="E7001" t="s">
        <v>9796</v>
      </c>
    </row>
    <row r="7002" spans="1:5" x14ac:dyDescent="0.25">
      <c r="A7002">
        <v>70000309</v>
      </c>
      <c r="B7002" t="s">
        <v>9957</v>
      </c>
      <c r="C7002" t="s">
        <v>9956</v>
      </c>
      <c r="D7002" t="s">
        <v>9956</v>
      </c>
      <c r="E7002" t="s">
        <v>9957</v>
      </c>
    </row>
    <row r="7003" spans="1:5" x14ac:dyDescent="0.25">
      <c r="A7003">
        <v>70000310</v>
      </c>
      <c r="B7003" t="s">
        <v>9959</v>
      </c>
      <c r="C7003" t="s">
        <v>9958</v>
      </c>
      <c r="D7003" t="s">
        <v>9958</v>
      </c>
      <c r="E7003" t="s">
        <v>9959</v>
      </c>
    </row>
    <row r="7004" spans="1:5" x14ac:dyDescent="0.25">
      <c r="A7004">
        <v>70000311</v>
      </c>
      <c r="B7004" t="s">
        <v>9961</v>
      </c>
      <c r="C7004" t="s">
        <v>9960</v>
      </c>
      <c r="D7004" t="s">
        <v>9960</v>
      </c>
      <c r="E7004" t="s">
        <v>9961</v>
      </c>
    </row>
    <row r="7005" spans="1:5" x14ac:dyDescent="0.25">
      <c r="A7005">
        <v>70000312</v>
      </c>
      <c r="B7005" t="s">
        <v>9963</v>
      </c>
      <c r="C7005" t="s">
        <v>9962</v>
      </c>
      <c r="D7005" t="s">
        <v>9962</v>
      </c>
      <c r="E7005" t="s">
        <v>9963</v>
      </c>
    </row>
    <row r="7006" spans="1:5" x14ac:dyDescent="0.25">
      <c r="A7006">
        <v>70000313</v>
      </c>
      <c r="B7006" t="s">
        <v>9964</v>
      </c>
      <c r="C7006" t="s">
        <v>9960</v>
      </c>
      <c r="D7006" t="s">
        <v>9960</v>
      </c>
      <c r="E7006" t="s">
        <v>9964</v>
      </c>
    </row>
    <row r="7007" spans="1:5" x14ac:dyDescent="0.25">
      <c r="A7007">
        <v>70000314</v>
      </c>
      <c r="B7007" t="s">
        <v>9966</v>
      </c>
      <c r="C7007" t="s">
        <v>9965</v>
      </c>
      <c r="D7007" t="s">
        <v>9965</v>
      </c>
      <c r="E7007" t="s">
        <v>9966</v>
      </c>
    </row>
    <row r="7008" spans="1:5" x14ac:dyDescent="0.25">
      <c r="A7008">
        <v>70000315</v>
      </c>
      <c r="B7008" t="s">
        <v>9967</v>
      </c>
      <c r="C7008" t="s">
        <v>9960</v>
      </c>
      <c r="D7008" t="s">
        <v>9960</v>
      </c>
      <c r="E7008" t="s">
        <v>9967</v>
      </c>
    </row>
    <row r="7009" spans="1:5" x14ac:dyDescent="0.25">
      <c r="A7009">
        <v>70000316</v>
      </c>
      <c r="B7009" t="s">
        <v>9968</v>
      </c>
      <c r="C7009" t="s">
        <v>9962</v>
      </c>
      <c r="D7009" t="s">
        <v>9962</v>
      </c>
      <c r="E7009" t="s">
        <v>9968</v>
      </c>
    </row>
    <row r="7010" spans="1:5" x14ac:dyDescent="0.25">
      <c r="A7010">
        <v>70000317</v>
      </c>
      <c r="B7010" t="s">
        <v>9970</v>
      </c>
      <c r="C7010" t="s">
        <v>9969</v>
      </c>
      <c r="D7010" t="s">
        <v>9969</v>
      </c>
      <c r="E7010" t="s">
        <v>9970</v>
      </c>
    </row>
    <row r="7011" spans="1:5" x14ac:dyDescent="0.25">
      <c r="A7011">
        <v>70000318</v>
      </c>
      <c r="B7011" t="s">
        <v>9972</v>
      </c>
      <c r="C7011" t="s">
        <v>9971</v>
      </c>
      <c r="D7011" t="s">
        <v>9971</v>
      </c>
      <c r="E7011" t="s">
        <v>9972</v>
      </c>
    </row>
    <row r="7012" spans="1:5" x14ac:dyDescent="0.25">
      <c r="A7012">
        <v>70000319</v>
      </c>
      <c r="B7012" t="s">
        <v>9974</v>
      </c>
      <c r="C7012" t="s">
        <v>9973</v>
      </c>
      <c r="D7012" t="s">
        <v>9973</v>
      </c>
      <c r="E7012" t="s">
        <v>9974</v>
      </c>
    </row>
    <row r="7013" spans="1:5" x14ac:dyDescent="0.25">
      <c r="A7013">
        <v>70000320</v>
      </c>
      <c r="B7013" t="s">
        <v>9692</v>
      </c>
      <c r="C7013" t="s">
        <v>9975</v>
      </c>
      <c r="D7013" t="s">
        <v>9975</v>
      </c>
      <c r="E7013" t="s">
        <v>9692</v>
      </c>
    </row>
    <row r="7014" spans="1:5" x14ac:dyDescent="0.25">
      <c r="A7014">
        <v>70000321</v>
      </c>
      <c r="B7014" t="s">
        <v>9691</v>
      </c>
      <c r="C7014" t="s">
        <v>9975</v>
      </c>
      <c r="D7014" t="s">
        <v>9975</v>
      </c>
      <c r="E7014" t="s">
        <v>9691</v>
      </c>
    </row>
    <row r="7015" spans="1:5" x14ac:dyDescent="0.25">
      <c r="A7015">
        <v>70000322</v>
      </c>
      <c r="B7015" t="s">
        <v>9937</v>
      </c>
      <c r="C7015" t="s">
        <v>9934</v>
      </c>
      <c r="D7015" t="s">
        <v>9934</v>
      </c>
      <c r="E7015" t="s">
        <v>9937</v>
      </c>
    </row>
    <row r="7016" spans="1:5" x14ac:dyDescent="0.25">
      <c r="A7016">
        <v>70000323</v>
      </c>
      <c r="B7016" t="s">
        <v>9936</v>
      </c>
      <c r="C7016" t="s">
        <v>9934</v>
      </c>
      <c r="D7016" t="s">
        <v>9934</v>
      </c>
      <c r="E7016" t="s">
        <v>9936</v>
      </c>
    </row>
    <row r="7017" spans="1:5" x14ac:dyDescent="0.25">
      <c r="A7017">
        <v>70000324</v>
      </c>
      <c r="B7017" t="s">
        <v>9976</v>
      </c>
      <c r="C7017" t="s">
        <v>9934</v>
      </c>
      <c r="D7017" t="s">
        <v>9934</v>
      </c>
      <c r="E7017" t="s">
        <v>9976</v>
      </c>
    </row>
    <row r="7018" spans="1:5" x14ac:dyDescent="0.25">
      <c r="A7018">
        <v>70000325</v>
      </c>
      <c r="B7018" t="s">
        <v>9977</v>
      </c>
      <c r="C7018" t="s">
        <v>9854</v>
      </c>
      <c r="D7018" t="s">
        <v>9854</v>
      </c>
      <c r="E7018" t="s">
        <v>9977</v>
      </c>
    </row>
    <row r="7019" spans="1:5" x14ac:dyDescent="0.25">
      <c r="A7019">
        <v>70000326</v>
      </c>
      <c r="B7019" t="s">
        <v>9978</v>
      </c>
      <c r="C7019" t="s">
        <v>9854</v>
      </c>
      <c r="D7019" t="s">
        <v>9854</v>
      </c>
      <c r="E7019" t="s">
        <v>9978</v>
      </c>
    </row>
    <row r="7020" spans="1:5" x14ac:dyDescent="0.25">
      <c r="A7020">
        <v>70000327</v>
      </c>
      <c r="B7020" t="s">
        <v>9979</v>
      </c>
      <c r="C7020" t="s">
        <v>9854</v>
      </c>
      <c r="D7020" t="s">
        <v>9854</v>
      </c>
      <c r="E7020" t="s">
        <v>9979</v>
      </c>
    </row>
    <row r="7021" spans="1:5" x14ac:dyDescent="0.25">
      <c r="A7021">
        <v>70000328</v>
      </c>
      <c r="B7021" t="s">
        <v>9895</v>
      </c>
      <c r="C7021" t="s">
        <v>9894</v>
      </c>
      <c r="D7021" t="s">
        <v>9894</v>
      </c>
      <c r="E7021" t="s">
        <v>9895</v>
      </c>
    </row>
    <row r="7022" spans="1:5" x14ac:dyDescent="0.25">
      <c r="A7022">
        <v>70000329</v>
      </c>
      <c r="B7022" t="s">
        <v>9891</v>
      </c>
      <c r="C7022" t="s">
        <v>9890</v>
      </c>
      <c r="D7022" t="s">
        <v>9890</v>
      </c>
      <c r="E7022" t="s">
        <v>9891</v>
      </c>
    </row>
    <row r="7023" spans="1:5" x14ac:dyDescent="0.25">
      <c r="A7023">
        <v>70000330</v>
      </c>
      <c r="B7023" t="s">
        <v>9893</v>
      </c>
      <c r="C7023" t="s">
        <v>9892</v>
      </c>
      <c r="D7023" t="s">
        <v>9892</v>
      </c>
      <c r="E7023" t="s">
        <v>9893</v>
      </c>
    </row>
    <row r="7024" spans="1:5" x14ac:dyDescent="0.25">
      <c r="A7024">
        <v>70000331</v>
      </c>
      <c r="B7024" t="s">
        <v>9981</v>
      </c>
      <c r="C7024" t="s">
        <v>9980</v>
      </c>
      <c r="D7024" t="s">
        <v>9980</v>
      </c>
      <c r="E7024" t="s">
        <v>9981</v>
      </c>
    </row>
    <row r="7025" spans="1:5" x14ac:dyDescent="0.25">
      <c r="A7025">
        <v>70000332</v>
      </c>
      <c r="B7025" t="s">
        <v>9983</v>
      </c>
      <c r="C7025" t="s">
        <v>9982</v>
      </c>
      <c r="D7025" t="s">
        <v>9982</v>
      </c>
      <c r="E7025" t="s">
        <v>9983</v>
      </c>
    </row>
    <row r="7026" spans="1:5" x14ac:dyDescent="0.25">
      <c r="A7026">
        <v>70000333</v>
      </c>
      <c r="B7026" t="s">
        <v>9985</v>
      </c>
      <c r="C7026" t="s">
        <v>9984</v>
      </c>
      <c r="D7026" t="s">
        <v>9984</v>
      </c>
      <c r="E7026" t="s">
        <v>9985</v>
      </c>
    </row>
    <row r="7027" spans="1:5" x14ac:dyDescent="0.25">
      <c r="A7027">
        <v>70000334</v>
      </c>
      <c r="B7027" t="s">
        <v>9986</v>
      </c>
      <c r="C7027" t="s">
        <v>9774</v>
      </c>
      <c r="D7027" t="s">
        <v>9774</v>
      </c>
      <c r="E7027" t="s">
        <v>9986</v>
      </c>
    </row>
    <row r="7028" spans="1:5" x14ac:dyDescent="0.25">
      <c r="A7028">
        <v>70000335</v>
      </c>
      <c r="B7028" t="s">
        <v>9988</v>
      </c>
      <c r="C7028" t="s">
        <v>9987</v>
      </c>
      <c r="D7028" t="s">
        <v>9987</v>
      </c>
      <c r="E7028" t="s">
        <v>9988</v>
      </c>
    </row>
    <row r="7029" spans="1:5" x14ac:dyDescent="0.25">
      <c r="A7029">
        <v>70000336</v>
      </c>
      <c r="B7029" t="s">
        <v>9990</v>
      </c>
      <c r="C7029" t="s">
        <v>9989</v>
      </c>
      <c r="D7029" t="s">
        <v>9989</v>
      </c>
      <c r="E7029" t="s">
        <v>9990</v>
      </c>
    </row>
    <row r="7030" spans="1:5" x14ac:dyDescent="0.25">
      <c r="A7030">
        <v>70000337</v>
      </c>
      <c r="B7030" t="s">
        <v>9992</v>
      </c>
      <c r="C7030" t="s">
        <v>9991</v>
      </c>
      <c r="D7030" t="s">
        <v>9991</v>
      </c>
      <c r="E7030" t="s">
        <v>9992</v>
      </c>
    </row>
    <row r="7031" spans="1:5" x14ac:dyDescent="0.25">
      <c r="A7031">
        <v>70000338</v>
      </c>
      <c r="B7031" t="s">
        <v>9994</v>
      </c>
      <c r="C7031" t="s">
        <v>9993</v>
      </c>
      <c r="D7031" t="s">
        <v>9993</v>
      </c>
      <c r="E7031" t="s">
        <v>9994</v>
      </c>
    </row>
    <row r="7032" spans="1:5" x14ac:dyDescent="0.25">
      <c r="A7032">
        <v>70000339</v>
      </c>
      <c r="B7032" t="s">
        <v>9996</v>
      </c>
      <c r="C7032" t="s">
        <v>9995</v>
      </c>
      <c r="D7032" t="s">
        <v>9995</v>
      </c>
      <c r="E7032" t="s">
        <v>9996</v>
      </c>
    </row>
    <row r="7033" spans="1:5" x14ac:dyDescent="0.25">
      <c r="A7033">
        <v>70000343</v>
      </c>
      <c r="B7033" t="s">
        <v>9792</v>
      </c>
      <c r="C7033" t="s">
        <v>9791</v>
      </c>
      <c r="D7033" t="s">
        <v>9791</v>
      </c>
      <c r="E7033" t="s">
        <v>9792</v>
      </c>
    </row>
    <row r="7034" spans="1:5" x14ac:dyDescent="0.25">
      <c r="A7034">
        <v>70000344</v>
      </c>
      <c r="B7034" t="s">
        <v>9998</v>
      </c>
      <c r="C7034" t="s">
        <v>9997</v>
      </c>
      <c r="D7034" t="s">
        <v>9997</v>
      </c>
      <c r="E7034" t="s">
        <v>9998</v>
      </c>
    </row>
    <row r="7035" spans="1:5" x14ac:dyDescent="0.25">
      <c r="A7035">
        <v>70000345</v>
      </c>
      <c r="B7035" t="s">
        <v>10000</v>
      </c>
      <c r="C7035" t="s">
        <v>9999</v>
      </c>
      <c r="D7035" t="s">
        <v>9999</v>
      </c>
      <c r="E7035" t="s">
        <v>10000</v>
      </c>
    </row>
    <row r="7036" spans="1:5" x14ac:dyDescent="0.25">
      <c r="A7036">
        <v>70000346</v>
      </c>
      <c r="B7036" t="s">
        <v>9768</v>
      </c>
      <c r="C7036" t="s">
        <v>9767</v>
      </c>
      <c r="D7036" t="s">
        <v>9767</v>
      </c>
      <c r="E7036" t="s">
        <v>9768</v>
      </c>
    </row>
    <row r="7037" spans="1:5" x14ac:dyDescent="0.25">
      <c r="A7037">
        <v>70000347</v>
      </c>
      <c r="B7037" t="s">
        <v>10001</v>
      </c>
      <c r="C7037" t="s">
        <v>9938</v>
      </c>
      <c r="D7037" t="s">
        <v>9938</v>
      </c>
      <c r="E7037" t="s">
        <v>10001</v>
      </c>
    </row>
    <row r="7038" spans="1:5" x14ac:dyDescent="0.25">
      <c r="A7038">
        <v>70000348</v>
      </c>
      <c r="B7038" t="s">
        <v>10003</v>
      </c>
      <c r="C7038" t="s">
        <v>10002</v>
      </c>
      <c r="D7038" t="s">
        <v>10002</v>
      </c>
      <c r="E7038" t="s">
        <v>10003</v>
      </c>
    </row>
    <row r="7039" spans="1:5" x14ac:dyDescent="0.25">
      <c r="A7039">
        <v>70000349</v>
      </c>
      <c r="B7039" t="s">
        <v>10004</v>
      </c>
      <c r="C7039" t="s">
        <v>10002</v>
      </c>
      <c r="D7039" t="s">
        <v>10002</v>
      </c>
      <c r="E7039" t="s">
        <v>10004</v>
      </c>
    </row>
    <row r="7040" spans="1:5" x14ac:dyDescent="0.25">
      <c r="A7040">
        <v>70000350</v>
      </c>
      <c r="B7040" t="s">
        <v>10005</v>
      </c>
      <c r="C7040" t="s">
        <v>10002</v>
      </c>
      <c r="D7040" t="s">
        <v>10002</v>
      </c>
      <c r="E7040" t="s">
        <v>10005</v>
      </c>
    </row>
    <row r="7041" spans="1:5" x14ac:dyDescent="0.25">
      <c r="A7041">
        <v>70000351</v>
      </c>
      <c r="B7041" t="s">
        <v>10006</v>
      </c>
      <c r="C7041" t="s">
        <v>10002</v>
      </c>
      <c r="D7041" t="s">
        <v>10002</v>
      </c>
      <c r="E7041" t="s">
        <v>10006</v>
      </c>
    </row>
    <row r="7042" spans="1:5" x14ac:dyDescent="0.25">
      <c r="A7042">
        <v>70000352</v>
      </c>
      <c r="B7042" t="s">
        <v>10008</v>
      </c>
      <c r="C7042" t="s">
        <v>10007</v>
      </c>
      <c r="D7042" t="s">
        <v>10007</v>
      </c>
      <c r="E7042" t="s">
        <v>10008</v>
      </c>
    </row>
    <row r="7043" spans="1:5" x14ac:dyDescent="0.25">
      <c r="A7043">
        <v>70000353</v>
      </c>
      <c r="B7043" t="s">
        <v>10009</v>
      </c>
      <c r="C7043" t="s">
        <v>10007</v>
      </c>
      <c r="D7043" t="s">
        <v>10007</v>
      </c>
      <c r="E7043" t="s">
        <v>10009</v>
      </c>
    </row>
    <row r="7044" spans="1:5" x14ac:dyDescent="0.25">
      <c r="A7044">
        <v>70000354</v>
      </c>
      <c r="B7044" t="s">
        <v>10010</v>
      </c>
      <c r="C7044" t="s">
        <v>10007</v>
      </c>
      <c r="D7044" t="s">
        <v>10007</v>
      </c>
      <c r="E7044" t="s">
        <v>10010</v>
      </c>
    </row>
    <row r="7045" spans="1:5" x14ac:dyDescent="0.25">
      <c r="A7045">
        <v>70000355</v>
      </c>
      <c r="B7045" t="s">
        <v>10011</v>
      </c>
      <c r="C7045" t="s">
        <v>10007</v>
      </c>
      <c r="D7045" t="s">
        <v>10007</v>
      </c>
      <c r="E7045" t="s">
        <v>10011</v>
      </c>
    </row>
    <row r="7046" spans="1:5" x14ac:dyDescent="0.25">
      <c r="A7046">
        <v>70000356</v>
      </c>
      <c r="B7046" t="s">
        <v>10013</v>
      </c>
      <c r="C7046" t="s">
        <v>10012</v>
      </c>
      <c r="D7046" t="s">
        <v>10012</v>
      </c>
      <c r="E7046" t="s">
        <v>10013</v>
      </c>
    </row>
    <row r="7047" spans="1:5" x14ac:dyDescent="0.25">
      <c r="A7047">
        <v>70000357</v>
      </c>
      <c r="B7047" t="s">
        <v>10015</v>
      </c>
      <c r="C7047" t="s">
        <v>10014</v>
      </c>
      <c r="D7047" t="s">
        <v>10014</v>
      </c>
      <c r="E7047" t="s">
        <v>10015</v>
      </c>
    </row>
    <row r="7048" spans="1:5" x14ac:dyDescent="0.25">
      <c r="A7048">
        <v>70000358</v>
      </c>
      <c r="B7048" t="s">
        <v>10017</v>
      </c>
      <c r="C7048" t="s">
        <v>10016</v>
      </c>
      <c r="D7048" t="s">
        <v>10016</v>
      </c>
      <c r="E7048" t="s">
        <v>10017</v>
      </c>
    </row>
    <row r="7049" spans="1:5" x14ac:dyDescent="0.25">
      <c r="A7049">
        <v>70000359</v>
      </c>
      <c r="B7049" t="s">
        <v>10019</v>
      </c>
      <c r="C7049" t="s">
        <v>10018</v>
      </c>
      <c r="D7049" t="s">
        <v>10018</v>
      </c>
      <c r="E7049" t="s">
        <v>10019</v>
      </c>
    </row>
    <row r="7050" spans="1:5" x14ac:dyDescent="0.25">
      <c r="A7050">
        <v>70000360</v>
      </c>
      <c r="B7050" t="s">
        <v>10021</v>
      </c>
      <c r="C7050" t="s">
        <v>10020</v>
      </c>
      <c r="D7050" t="s">
        <v>10020</v>
      </c>
      <c r="E7050" t="s">
        <v>10021</v>
      </c>
    </row>
    <row r="7051" spans="1:5" x14ac:dyDescent="0.25">
      <c r="A7051">
        <v>70000361</v>
      </c>
      <c r="B7051" t="s">
        <v>10023</v>
      </c>
      <c r="C7051" t="s">
        <v>10022</v>
      </c>
      <c r="D7051" t="s">
        <v>10022</v>
      </c>
      <c r="E7051" t="s">
        <v>10023</v>
      </c>
    </row>
    <row r="7052" spans="1:5" x14ac:dyDescent="0.25">
      <c r="A7052">
        <v>70000362</v>
      </c>
      <c r="B7052" t="s">
        <v>10025</v>
      </c>
      <c r="C7052" t="s">
        <v>10024</v>
      </c>
      <c r="D7052" t="s">
        <v>10024</v>
      </c>
      <c r="E7052" t="s">
        <v>10025</v>
      </c>
    </row>
    <row r="7053" spans="1:5" x14ac:dyDescent="0.25">
      <c r="A7053">
        <v>70000363</v>
      </c>
      <c r="B7053" t="s">
        <v>10026</v>
      </c>
      <c r="C7053" t="s">
        <v>9984</v>
      </c>
      <c r="D7053" t="s">
        <v>9984</v>
      </c>
      <c r="E7053" t="s">
        <v>10026</v>
      </c>
    </row>
    <row r="7054" spans="1:5" x14ac:dyDescent="0.25">
      <c r="A7054">
        <v>70000365</v>
      </c>
      <c r="B7054" t="s">
        <v>10028</v>
      </c>
      <c r="C7054" t="s">
        <v>10027</v>
      </c>
      <c r="D7054" t="s">
        <v>10027</v>
      </c>
      <c r="E7054" t="s">
        <v>10028</v>
      </c>
    </row>
    <row r="7055" spans="1:5" x14ac:dyDescent="0.25">
      <c r="A7055">
        <v>70000366</v>
      </c>
      <c r="B7055" t="s">
        <v>10030</v>
      </c>
      <c r="C7055" t="s">
        <v>10029</v>
      </c>
      <c r="D7055" t="s">
        <v>10029</v>
      </c>
      <c r="E7055" t="s">
        <v>10030</v>
      </c>
    </row>
    <row r="7056" spans="1:5" x14ac:dyDescent="0.25">
      <c r="A7056">
        <v>70000367</v>
      </c>
      <c r="B7056" t="s">
        <v>10032</v>
      </c>
      <c r="C7056" t="s">
        <v>10031</v>
      </c>
      <c r="D7056" t="s">
        <v>10031</v>
      </c>
      <c r="E7056" t="s">
        <v>10032</v>
      </c>
    </row>
    <row r="7057" spans="1:5" x14ac:dyDescent="0.25">
      <c r="A7057">
        <v>70000368</v>
      </c>
      <c r="B7057" t="s">
        <v>10034</v>
      </c>
      <c r="C7057" t="s">
        <v>10033</v>
      </c>
      <c r="D7057" t="s">
        <v>10033</v>
      </c>
      <c r="E7057" t="s">
        <v>10034</v>
      </c>
    </row>
    <row r="7058" spans="1:5" x14ac:dyDescent="0.25">
      <c r="A7058">
        <v>70000369</v>
      </c>
      <c r="B7058" t="s">
        <v>10036</v>
      </c>
      <c r="C7058" t="s">
        <v>10035</v>
      </c>
      <c r="D7058" t="s">
        <v>10035</v>
      </c>
      <c r="E7058" t="s">
        <v>10036</v>
      </c>
    </row>
    <row r="7059" spans="1:5" x14ac:dyDescent="0.25">
      <c r="A7059">
        <v>70000370</v>
      </c>
      <c r="B7059" t="s">
        <v>10038</v>
      </c>
      <c r="C7059" t="s">
        <v>10037</v>
      </c>
      <c r="D7059" t="s">
        <v>10037</v>
      </c>
      <c r="E7059" t="s">
        <v>10038</v>
      </c>
    </row>
    <row r="7060" spans="1:5" x14ac:dyDescent="0.25">
      <c r="A7060">
        <v>70000371</v>
      </c>
      <c r="B7060" t="s">
        <v>10040</v>
      </c>
      <c r="C7060" t="s">
        <v>10039</v>
      </c>
      <c r="D7060" t="s">
        <v>10039</v>
      </c>
      <c r="E7060" t="s">
        <v>10040</v>
      </c>
    </row>
    <row r="7061" spans="1:5" x14ac:dyDescent="0.25">
      <c r="A7061">
        <v>70000372</v>
      </c>
      <c r="B7061" t="s">
        <v>10042</v>
      </c>
      <c r="C7061" t="s">
        <v>10041</v>
      </c>
      <c r="D7061" t="s">
        <v>10041</v>
      </c>
      <c r="E7061" t="s">
        <v>10042</v>
      </c>
    </row>
    <row r="7062" spans="1:5" x14ac:dyDescent="0.25">
      <c r="A7062">
        <v>70000373</v>
      </c>
      <c r="B7062" t="s">
        <v>10044</v>
      </c>
      <c r="C7062" t="s">
        <v>10043</v>
      </c>
      <c r="D7062" t="s">
        <v>10043</v>
      </c>
      <c r="E7062" t="s">
        <v>10044</v>
      </c>
    </row>
    <row r="7063" spans="1:5" x14ac:dyDescent="0.25">
      <c r="A7063">
        <v>70000374</v>
      </c>
      <c r="B7063" t="s">
        <v>10046</v>
      </c>
      <c r="C7063" t="s">
        <v>10045</v>
      </c>
      <c r="D7063" t="s">
        <v>10045</v>
      </c>
      <c r="E7063" t="s">
        <v>10046</v>
      </c>
    </row>
    <row r="7064" spans="1:5" x14ac:dyDescent="0.25">
      <c r="A7064">
        <v>70000375</v>
      </c>
      <c r="B7064" t="s">
        <v>10047</v>
      </c>
      <c r="C7064" t="s">
        <v>9995</v>
      </c>
      <c r="D7064" t="s">
        <v>9995</v>
      </c>
      <c r="E7064" t="s">
        <v>10047</v>
      </c>
    </row>
    <row r="7065" spans="1:5" x14ac:dyDescent="0.25">
      <c r="A7065">
        <v>70000376</v>
      </c>
      <c r="B7065" t="s">
        <v>10048</v>
      </c>
      <c r="C7065" t="s">
        <v>9995</v>
      </c>
      <c r="D7065" t="s">
        <v>9995</v>
      </c>
      <c r="E7065" t="s">
        <v>10048</v>
      </c>
    </row>
    <row r="7066" spans="1:5" x14ac:dyDescent="0.25">
      <c r="A7066">
        <v>70000377</v>
      </c>
      <c r="B7066" t="s">
        <v>9996</v>
      </c>
      <c r="C7066" t="s">
        <v>9995</v>
      </c>
      <c r="D7066" t="s">
        <v>9995</v>
      </c>
      <c r="E7066" t="s">
        <v>9996</v>
      </c>
    </row>
    <row r="7067" spans="1:5" x14ac:dyDescent="0.25">
      <c r="A7067">
        <v>70000378</v>
      </c>
      <c r="B7067" t="s">
        <v>10050</v>
      </c>
      <c r="C7067" t="s">
        <v>10049</v>
      </c>
      <c r="D7067" t="s">
        <v>10049</v>
      </c>
      <c r="E7067" t="s">
        <v>10050</v>
      </c>
    </row>
    <row r="7068" spans="1:5" x14ac:dyDescent="0.25">
      <c r="A7068">
        <v>70000379</v>
      </c>
      <c r="B7068" t="s">
        <v>10052</v>
      </c>
      <c r="C7068" t="s">
        <v>10051</v>
      </c>
      <c r="D7068" t="s">
        <v>10051</v>
      </c>
      <c r="E7068" t="s">
        <v>10052</v>
      </c>
    </row>
    <row r="7069" spans="1:5" x14ac:dyDescent="0.25">
      <c r="A7069">
        <v>70000380</v>
      </c>
      <c r="B7069" t="s">
        <v>10054</v>
      </c>
      <c r="C7069" t="s">
        <v>10053</v>
      </c>
      <c r="D7069" t="s">
        <v>10053</v>
      </c>
      <c r="E7069" t="s">
        <v>10054</v>
      </c>
    </row>
    <row r="7070" spans="1:5" x14ac:dyDescent="0.25">
      <c r="A7070">
        <v>70000381</v>
      </c>
      <c r="B7070" t="s">
        <v>10056</v>
      </c>
      <c r="C7070" t="s">
        <v>10055</v>
      </c>
      <c r="D7070" t="s">
        <v>10055</v>
      </c>
      <c r="E7070" t="s">
        <v>10056</v>
      </c>
    </row>
    <row r="7071" spans="1:5" x14ac:dyDescent="0.25">
      <c r="A7071">
        <v>70000382</v>
      </c>
      <c r="B7071" t="s">
        <v>10058</v>
      </c>
      <c r="C7071" t="s">
        <v>10057</v>
      </c>
      <c r="D7071" t="s">
        <v>10057</v>
      </c>
      <c r="E7071" t="s">
        <v>10058</v>
      </c>
    </row>
    <row r="7072" spans="1:5" x14ac:dyDescent="0.25">
      <c r="A7072">
        <v>70000383</v>
      </c>
      <c r="B7072" t="s">
        <v>10060</v>
      </c>
      <c r="C7072" t="s">
        <v>10059</v>
      </c>
      <c r="D7072" t="s">
        <v>10059</v>
      </c>
      <c r="E7072" t="s">
        <v>10060</v>
      </c>
    </row>
    <row r="7073" spans="1:5" x14ac:dyDescent="0.25">
      <c r="A7073">
        <v>70000384</v>
      </c>
      <c r="B7073" t="s">
        <v>10061</v>
      </c>
      <c r="C7073" t="s">
        <v>10049</v>
      </c>
      <c r="D7073" t="s">
        <v>10049</v>
      </c>
      <c r="E7073" t="s">
        <v>10061</v>
      </c>
    </row>
    <row r="7074" spans="1:5" x14ac:dyDescent="0.25">
      <c r="A7074">
        <v>70000385</v>
      </c>
      <c r="B7074" t="s">
        <v>10062</v>
      </c>
      <c r="C7074" t="s">
        <v>10051</v>
      </c>
      <c r="D7074" t="s">
        <v>10051</v>
      </c>
      <c r="E7074" t="s">
        <v>10062</v>
      </c>
    </row>
    <row r="7075" spans="1:5" x14ac:dyDescent="0.25">
      <c r="A7075">
        <v>70000386</v>
      </c>
      <c r="B7075" t="s">
        <v>10063</v>
      </c>
      <c r="C7075" t="s">
        <v>10053</v>
      </c>
      <c r="D7075" t="s">
        <v>10053</v>
      </c>
      <c r="E7075" t="s">
        <v>10063</v>
      </c>
    </row>
    <row r="7076" spans="1:5" x14ac:dyDescent="0.25">
      <c r="A7076">
        <v>70000387</v>
      </c>
      <c r="B7076" t="s">
        <v>10064</v>
      </c>
      <c r="C7076" t="s">
        <v>9905</v>
      </c>
      <c r="D7076" t="s">
        <v>9905</v>
      </c>
      <c r="E7076" t="s">
        <v>10064</v>
      </c>
    </row>
    <row r="7077" spans="1:5" x14ac:dyDescent="0.25">
      <c r="A7077">
        <v>70000388</v>
      </c>
      <c r="B7077" t="s">
        <v>10065</v>
      </c>
      <c r="C7077" t="s">
        <v>9905</v>
      </c>
      <c r="D7077" t="s">
        <v>9905</v>
      </c>
      <c r="E7077" t="s">
        <v>10065</v>
      </c>
    </row>
    <row r="7078" spans="1:5" x14ac:dyDescent="0.25">
      <c r="A7078">
        <v>70000389</v>
      </c>
      <c r="B7078" t="s">
        <v>10067</v>
      </c>
      <c r="C7078" t="s">
        <v>10066</v>
      </c>
      <c r="D7078" t="s">
        <v>10066</v>
      </c>
      <c r="E7078" t="s">
        <v>10067</v>
      </c>
    </row>
    <row r="7079" spans="1:5" x14ac:dyDescent="0.25">
      <c r="A7079">
        <v>70000390</v>
      </c>
      <c r="B7079" t="s">
        <v>10069</v>
      </c>
      <c r="C7079" t="s">
        <v>10068</v>
      </c>
      <c r="D7079" t="s">
        <v>10068</v>
      </c>
      <c r="E7079" t="s">
        <v>10069</v>
      </c>
    </row>
    <row r="7080" spans="1:5" x14ac:dyDescent="0.25">
      <c r="A7080">
        <v>70000391</v>
      </c>
      <c r="B7080" t="s">
        <v>10071</v>
      </c>
      <c r="C7080" t="s">
        <v>10070</v>
      </c>
      <c r="D7080" t="s">
        <v>10070</v>
      </c>
      <c r="E7080" t="s">
        <v>10071</v>
      </c>
    </row>
    <row r="7081" spans="1:5" x14ac:dyDescent="0.25">
      <c r="A7081">
        <v>70000393</v>
      </c>
      <c r="B7081" t="s">
        <v>10073</v>
      </c>
      <c r="C7081" t="s">
        <v>10072</v>
      </c>
      <c r="D7081" t="s">
        <v>10072</v>
      </c>
      <c r="E7081" t="s">
        <v>10073</v>
      </c>
    </row>
    <row r="7082" spans="1:5" x14ac:dyDescent="0.25">
      <c r="A7082">
        <v>70000394</v>
      </c>
      <c r="B7082" t="s">
        <v>10075</v>
      </c>
      <c r="C7082" t="s">
        <v>10074</v>
      </c>
      <c r="D7082" t="s">
        <v>10074</v>
      </c>
      <c r="E7082" t="s">
        <v>10075</v>
      </c>
    </row>
    <row r="7083" spans="1:5" x14ac:dyDescent="0.25">
      <c r="A7083">
        <v>70000395</v>
      </c>
      <c r="B7083" t="s">
        <v>10077</v>
      </c>
      <c r="C7083" t="s">
        <v>10076</v>
      </c>
      <c r="D7083" t="s">
        <v>10076</v>
      </c>
      <c r="E7083" t="s">
        <v>10077</v>
      </c>
    </row>
    <row r="7084" spans="1:5" x14ac:dyDescent="0.25">
      <c r="A7084">
        <v>70000396</v>
      </c>
      <c r="B7084" t="s">
        <v>10079</v>
      </c>
      <c r="C7084" t="s">
        <v>10078</v>
      </c>
      <c r="D7084" t="s">
        <v>10078</v>
      </c>
      <c r="E7084" t="s">
        <v>10079</v>
      </c>
    </row>
    <row r="7085" spans="1:5" x14ac:dyDescent="0.25">
      <c r="A7085">
        <v>70000397</v>
      </c>
      <c r="B7085" t="s">
        <v>10081</v>
      </c>
      <c r="C7085" t="s">
        <v>10080</v>
      </c>
      <c r="D7085" t="s">
        <v>10080</v>
      </c>
      <c r="E7085" t="s">
        <v>10081</v>
      </c>
    </row>
    <row r="7086" spans="1:5" x14ac:dyDescent="0.25">
      <c r="A7086">
        <v>70000398</v>
      </c>
      <c r="B7086" t="s">
        <v>10082</v>
      </c>
      <c r="C7086" t="s">
        <v>9880</v>
      </c>
      <c r="D7086" t="s">
        <v>9880</v>
      </c>
      <c r="E7086" t="s">
        <v>10082</v>
      </c>
    </row>
    <row r="7087" spans="1:5" x14ac:dyDescent="0.25">
      <c r="A7087">
        <v>70000399</v>
      </c>
      <c r="B7087" t="s">
        <v>10084</v>
      </c>
      <c r="C7087" t="s">
        <v>10083</v>
      </c>
      <c r="D7087" t="s">
        <v>10083</v>
      </c>
      <c r="E7087" t="s">
        <v>10084</v>
      </c>
    </row>
    <row r="7088" spans="1:5" x14ac:dyDescent="0.25">
      <c r="A7088">
        <v>70000400</v>
      </c>
      <c r="B7088" t="s">
        <v>10086</v>
      </c>
      <c r="C7088" t="s">
        <v>10085</v>
      </c>
      <c r="D7088" t="s">
        <v>10085</v>
      </c>
      <c r="E7088" t="s">
        <v>10086</v>
      </c>
    </row>
    <row r="7089" spans="1:5" x14ac:dyDescent="0.25">
      <c r="A7089">
        <v>70000401</v>
      </c>
      <c r="B7089" t="s">
        <v>10087</v>
      </c>
      <c r="C7089" t="s">
        <v>10083</v>
      </c>
      <c r="D7089" t="s">
        <v>10083</v>
      </c>
      <c r="E7089" t="s">
        <v>10087</v>
      </c>
    </row>
    <row r="7090" spans="1:5" x14ac:dyDescent="0.25">
      <c r="A7090">
        <v>70000402</v>
      </c>
      <c r="B7090" t="s">
        <v>10088</v>
      </c>
      <c r="C7090" t="s">
        <v>10085</v>
      </c>
      <c r="D7090" t="s">
        <v>10085</v>
      </c>
      <c r="E7090" t="s">
        <v>10088</v>
      </c>
    </row>
    <row r="7091" spans="1:5" x14ac:dyDescent="0.25">
      <c r="A7091">
        <v>70000403</v>
      </c>
      <c r="B7091" t="s">
        <v>10090</v>
      </c>
      <c r="C7091" t="s">
        <v>10089</v>
      </c>
      <c r="D7091" t="s">
        <v>10089</v>
      </c>
      <c r="E7091" t="s">
        <v>10090</v>
      </c>
    </row>
    <row r="7092" spans="1:5" x14ac:dyDescent="0.25">
      <c r="A7092">
        <v>70000404</v>
      </c>
      <c r="B7092" t="s">
        <v>10092</v>
      </c>
      <c r="C7092" t="s">
        <v>10091</v>
      </c>
      <c r="D7092" t="s">
        <v>10091</v>
      </c>
      <c r="E7092" t="s">
        <v>10092</v>
      </c>
    </row>
    <row r="7093" spans="1:5" x14ac:dyDescent="0.25">
      <c r="A7093">
        <v>70000405</v>
      </c>
      <c r="B7093" t="s">
        <v>10094</v>
      </c>
      <c r="C7093" t="s">
        <v>10093</v>
      </c>
      <c r="D7093" t="s">
        <v>10093</v>
      </c>
      <c r="E7093" t="s">
        <v>10094</v>
      </c>
    </row>
    <row r="7094" spans="1:5" x14ac:dyDescent="0.25">
      <c r="A7094">
        <v>70000406</v>
      </c>
      <c r="B7094" t="s">
        <v>9966</v>
      </c>
      <c r="C7094" t="s">
        <v>10095</v>
      </c>
      <c r="D7094" t="s">
        <v>10095</v>
      </c>
      <c r="E7094" t="s">
        <v>9966</v>
      </c>
    </row>
    <row r="7095" spans="1:5" x14ac:dyDescent="0.25">
      <c r="A7095">
        <v>70000407</v>
      </c>
      <c r="B7095" t="s">
        <v>10097</v>
      </c>
      <c r="C7095" t="s">
        <v>10096</v>
      </c>
      <c r="D7095" t="s">
        <v>10096</v>
      </c>
      <c r="E7095" t="s">
        <v>10097</v>
      </c>
    </row>
    <row r="7096" spans="1:5" x14ac:dyDescent="0.25">
      <c r="A7096">
        <v>70000408</v>
      </c>
      <c r="B7096" t="s">
        <v>10099</v>
      </c>
      <c r="C7096" t="s">
        <v>10098</v>
      </c>
      <c r="D7096" t="s">
        <v>10098</v>
      </c>
      <c r="E7096" t="s">
        <v>10099</v>
      </c>
    </row>
    <row r="7097" spans="1:5" x14ac:dyDescent="0.25">
      <c r="A7097">
        <v>70000409</v>
      </c>
      <c r="B7097" t="s">
        <v>10101</v>
      </c>
      <c r="C7097" t="s">
        <v>10100</v>
      </c>
      <c r="D7097" t="s">
        <v>10100</v>
      </c>
      <c r="E7097" t="s">
        <v>10101</v>
      </c>
    </row>
    <row r="7098" spans="1:5" x14ac:dyDescent="0.25">
      <c r="A7098">
        <v>70000410</v>
      </c>
      <c r="B7098" t="s">
        <v>10102</v>
      </c>
      <c r="C7098" t="s">
        <v>10100</v>
      </c>
      <c r="D7098" t="s">
        <v>10100</v>
      </c>
      <c r="E7098" t="s">
        <v>10102</v>
      </c>
    </row>
    <row r="7099" spans="1:5" x14ac:dyDescent="0.25">
      <c r="A7099">
        <v>70000411</v>
      </c>
      <c r="B7099" t="s">
        <v>10103</v>
      </c>
      <c r="C7099" t="s">
        <v>10100</v>
      </c>
      <c r="D7099" t="s">
        <v>10100</v>
      </c>
      <c r="E7099" t="s">
        <v>10103</v>
      </c>
    </row>
    <row r="7100" spans="1:5" x14ac:dyDescent="0.25">
      <c r="A7100">
        <v>70000412</v>
      </c>
      <c r="B7100" t="s">
        <v>10104</v>
      </c>
      <c r="C7100" t="s">
        <v>10100</v>
      </c>
      <c r="D7100" t="s">
        <v>10100</v>
      </c>
      <c r="E7100" t="s">
        <v>10104</v>
      </c>
    </row>
    <row r="7101" spans="1:5" x14ac:dyDescent="0.25">
      <c r="A7101">
        <v>70000413</v>
      </c>
      <c r="B7101" t="s">
        <v>10105</v>
      </c>
      <c r="C7101" t="s">
        <v>10100</v>
      </c>
      <c r="D7101" t="s">
        <v>10100</v>
      </c>
      <c r="E7101" t="s">
        <v>10105</v>
      </c>
    </row>
    <row r="7102" spans="1:5" x14ac:dyDescent="0.25">
      <c r="A7102">
        <v>70000414</v>
      </c>
      <c r="B7102" t="s">
        <v>10107</v>
      </c>
      <c r="C7102" t="s">
        <v>10106</v>
      </c>
      <c r="D7102" t="s">
        <v>10106</v>
      </c>
      <c r="E7102" t="s">
        <v>10107</v>
      </c>
    </row>
    <row r="7103" spans="1:5" x14ac:dyDescent="0.25">
      <c r="A7103">
        <v>70000415</v>
      </c>
      <c r="B7103" t="s">
        <v>9988</v>
      </c>
      <c r="C7103" t="s">
        <v>10016</v>
      </c>
      <c r="D7103" t="s">
        <v>10016</v>
      </c>
      <c r="E7103" t="s">
        <v>9988</v>
      </c>
    </row>
    <row r="7104" spans="1:5" x14ac:dyDescent="0.25">
      <c r="A7104">
        <v>70000416</v>
      </c>
      <c r="B7104" t="s">
        <v>9990</v>
      </c>
      <c r="C7104" t="s">
        <v>10016</v>
      </c>
      <c r="D7104" t="s">
        <v>10016</v>
      </c>
      <c r="E7104" t="s">
        <v>9990</v>
      </c>
    </row>
    <row r="7105" spans="1:5" x14ac:dyDescent="0.25">
      <c r="A7105">
        <v>70000417</v>
      </c>
      <c r="B7105" t="s">
        <v>9992</v>
      </c>
      <c r="C7105" t="s">
        <v>10016</v>
      </c>
      <c r="D7105" t="s">
        <v>10016</v>
      </c>
      <c r="E7105" t="s">
        <v>9992</v>
      </c>
    </row>
    <row r="7106" spans="1:5" x14ac:dyDescent="0.25">
      <c r="A7106">
        <v>70000418</v>
      </c>
      <c r="B7106" t="s">
        <v>9996</v>
      </c>
      <c r="C7106" t="s">
        <v>9995</v>
      </c>
      <c r="D7106" t="s">
        <v>9995</v>
      </c>
      <c r="E7106" t="s">
        <v>9996</v>
      </c>
    </row>
    <row r="7107" spans="1:5" x14ac:dyDescent="0.25">
      <c r="A7107">
        <v>70000419</v>
      </c>
      <c r="B7107" t="s">
        <v>10108</v>
      </c>
      <c r="C7107" t="s">
        <v>9690</v>
      </c>
      <c r="D7107" t="s">
        <v>9690</v>
      </c>
      <c r="E7107" t="s">
        <v>10108</v>
      </c>
    </row>
    <row r="7108" spans="1:5" x14ac:dyDescent="0.25">
      <c r="A7108">
        <v>70000420</v>
      </c>
      <c r="B7108" t="s">
        <v>9691</v>
      </c>
      <c r="C7108" t="s">
        <v>9690</v>
      </c>
      <c r="D7108" t="s">
        <v>9690</v>
      </c>
      <c r="E7108" t="s">
        <v>9691</v>
      </c>
    </row>
    <row r="7109" spans="1:5" x14ac:dyDescent="0.25">
      <c r="A7109">
        <v>70000421</v>
      </c>
      <c r="B7109" t="s">
        <v>9911</v>
      </c>
      <c r="C7109" t="s">
        <v>9910</v>
      </c>
      <c r="D7109" t="s">
        <v>9910</v>
      </c>
      <c r="E7109" t="s">
        <v>9911</v>
      </c>
    </row>
    <row r="7110" spans="1:5" x14ac:dyDescent="0.25">
      <c r="A7110">
        <v>70000422</v>
      </c>
      <c r="B7110" t="s">
        <v>9912</v>
      </c>
      <c r="C7110" t="s">
        <v>9910</v>
      </c>
      <c r="D7110" t="s">
        <v>9910</v>
      </c>
      <c r="E7110" t="s">
        <v>9912</v>
      </c>
    </row>
    <row r="7111" spans="1:5" x14ac:dyDescent="0.25">
      <c r="A7111">
        <v>70000423</v>
      </c>
      <c r="B7111" t="s">
        <v>9914</v>
      </c>
      <c r="C7111" t="s">
        <v>9913</v>
      </c>
      <c r="D7111" t="s">
        <v>9913</v>
      </c>
      <c r="E7111" t="s">
        <v>9914</v>
      </c>
    </row>
    <row r="7112" spans="1:5" x14ac:dyDescent="0.25">
      <c r="A7112">
        <v>70000424</v>
      </c>
      <c r="B7112" t="s">
        <v>10110</v>
      </c>
      <c r="C7112" t="s">
        <v>10109</v>
      </c>
      <c r="D7112" t="s">
        <v>10109</v>
      </c>
      <c r="E7112" t="s">
        <v>10110</v>
      </c>
    </row>
    <row r="7113" spans="1:5" x14ac:dyDescent="0.25">
      <c r="A7113">
        <v>70000425</v>
      </c>
      <c r="B7113" t="s">
        <v>10112</v>
      </c>
      <c r="C7113" t="s">
        <v>10111</v>
      </c>
      <c r="D7113" t="s">
        <v>10111</v>
      </c>
      <c r="E7113" t="s">
        <v>10112</v>
      </c>
    </row>
    <row r="7114" spans="1:5" x14ac:dyDescent="0.25">
      <c r="A7114">
        <v>70000426</v>
      </c>
      <c r="B7114" t="s">
        <v>10114</v>
      </c>
      <c r="C7114" t="s">
        <v>10113</v>
      </c>
      <c r="D7114" t="s">
        <v>10113</v>
      </c>
      <c r="E7114" t="s">
        <v>10114</v>
      </c>
    </row>
    <row r="7115" spans="1:5" x14ac:dyDescent="0.25">
      <c r="A7115">
        <v>70000427</v>
      </c>
      <c r="B7115" t="s">
        <v>10116</v>
      </c>
      <c r="C7115" t="s">
        <v>10115</v>
      </c>
      <c r="D7115" t="s">
        <v>10115</v>
      </c>
      <c r="E7115" t="s">
        <v>10116</v>
      </c>
    </row>
    <row r="7116" spans="1:5" x14ac:dyDescent="0.25">
      <c r="A7116">
        <v>70000428</v>
      </c>
      <c r="B7116" t="s">
        <v>10118</v>
      </c>
      <c r="C7116" t="s">
        <v>10117</v>
      </c>
      <c r="D7116" t="s">
        <v>10117</v>
      </c>
      <c r="E7116" t="s">
        <v>10118</v>
      </c>
    </row>
    <row r="7117" spans="1:5" x14ac:dyDescent="0.25">
      <c r="A7117">
        <v>70000429</v>
      </c>
      <c r="B7117" t="s">
        <v>10120</v>
      </c>
      <c r="C7117" t="s">
        <v>10119</v>
      </c>
      <c r="D7117" t="s">
        <v>10119</v>
      </c>
      <c r="E7117" t="s">
        <v>10120</v>
      </c>
    </row>
    <row r="7118" spans="1:5" x14ac:dyDescent="0.25">
      <c r="A7118">
        <v>70000430</v>
      </c>
      <c r="B7118" t="s">
        <v>9770</v>
      </c>
      <c r="C7118" t="s">
        <v>10121</v>
      </c>
      <c r="D7118" t="s">
        <v>10121</v>
      </c>
      <c r="E7118" t="s">
        <v>9770</v>
      </c>
    </row>
    <row r="7119" spans="1:5" x14ac:dyDescent="0.25">
      <c r="A7119">
        <v>70000431</v>
      </c>
      <c r="B7119" t="s">
        <v>10123</v>
      </c>
      <c r="C7119" t="s">
        <v>10122</v>
      </c>
      <c r="D7119" t="s">
        <v>10122</v>
      </c>
      <c r="E7119" t="s">
        <v>10123</v>
      </c>
    </row>
    <row r="7120" spans="1:5" x14ac:dyDescent="0.25">
      <c r="A7120">
        <v>70000432</v>
      </c>
      <c r="B7120" t="s">
        <v>10125</v>
      </c>
      <c r="C7120" t="s">
        <v>10124</v>
      </c>
      <c r="D7120" t="s">
        <v>10124</v>
      </c>
      <c r="E7120" t="s">
        <v>10125</v>
      </c>
    </row>
    <row r="7121" spans="1:5" x14ac:dyDescent="0.25">
      <c r="A7121">
        <v>70000433</v>
      </c>
      <c r="B7121" t="s">
        <v>10126</v>
      </c>
      <c r="C7121" t="s">
        <v>10109</v>
      </c>
      <c r="D7121" t="s">
        <v>10109</v>
      </c>
      <c r="E7121" t="s">
        <v>10126</v>
      </c>
    </row>
    <row r="7122" spans="1:5" x14ac:dyDescent="0.25">
      <c r="A7122">
        <v>70000434</v>
      </c>
      <c r="B7122" t="s">
        <v>10128</v>
      </c>
      <c r="C7122" t="s">
        <v>10127</v>
      </c>
      <c r="D7122" t="s">
        <v>10127</v>
      </c>
      <c r="E7122" t="s">
        <v>10128</v>
      </c>
    </row>
    <row r="7123" spans="1:5" x14ac:dyDescent="0.25">
      <c r="A7123">
        <v>70000435</v>
      </c>
      <c r="B7123" t="s">
        <v>10130</v>
      </c>
      <c r="C7123" t="s">
        <v>10129</v>
      </c>
      <c r="D7123" t="s">
        <v>10129</v>
      </c>
      <c r="E7123" t="s">
        <v>10130</v>
      </c>
    </row>
    <row r="7124" spans="1:5" x14ac:dyDescent="0.25">
      <c r="A7124">
        <v>70000436</v>
      </c>
      <c r="B7124" t="s">
        <v>10131</v>
      </c>
      <c r="C7124" t="s">
        <v>9688</v>
      </c>
      <c r="D7124" t="s">
        <v>9688</v>
      </c>
      <c r="E7124" t="s">
        <v>10131</v>
      </c>
    </row>
    <row r="7125" spans="1:5" x14ac:dyDescent="0.25">
      <c r="A7125">
        <v>70000437</v>
      </c>
      <c r="B7125" t="s">
        <v>10133</v>
      </c>
      <c r="C7125" t="s">
        <v>10132</v>
      </c>
      <c r="D7125" t="s">
        <v>10132</v>
      </c>
      <c r="E7125" t="s">
        <v>10133</v>
      </c>
    </row>
    <row r="7126" spans="1:5" x14ac:dyDescent="0.25">
      <c r="A7126">
        <v>70000438</v>
      </c>
      <c r="B7126" t="s">
        <v>9692</v>
      </c>
      <c r="C7126" t="s">
        <v>10134</v>
      </c>
      <c r="D7126" t="s">
        <v>10134</v>
      </c>
      <c r="E7126" t="s">
        <v>9692</v>
      </c>
    </row>
    <row r="7127" spans="1:5" x14ac:dyDescent="0.25">
      <c r="A7127">
        <v>70000439</v>
      </c>
      <c r="B7127" t="s">
        <v>9691</v>
      </c>
      <c r="C7127" t="s">
        <v>10135</v>
      </c>
      <c r="D7127" t="s">
        <v>10135</v>
      </c>
      <c r="E7127" t="s">
        <v>9691</v>
      </c>
    </row>
    <row r="7128" spans="1:5" x14ac:dyDescent="0.25">
      <c r="A7128">
        <v>70000440</v>
      </c>
      <c r="B7128" t="s">
        <v>10116</v>
      </c>
      <c r="C7128" t="s">
        <v>10136</v>
      </c>
      <c r="D7128" t="s">
        <v>10136</v>
      </c>
      <c r="E7128" t="s">
        <v>10116</v>
      </c>
    </row>
    <row r="7129" spans="1:5" x14ac:dyDescent="0.25">
      <c r="A7129">
        <v>70000441</v>
      </c>
      <c r="B7129" t="s">
        <v>10118</v>
      </c>
      <c r="C7129" t="s">
        <v>10137</v>
      </c>
      <c r="D7129" t="s">
        <v>10137</v>
      </c>
      <c r="E7129" t="s">
        <v>10118</v>
      </c>
    </row>
    <row r="7130" spans="1:5" x14ac:dyDescent="0.25">
      <c r="A7130">
        <v>70000442</v>
      </c>
      <c r="B7130" t="s">
        <v>10120</v>
      </c>
      <c r="C7130" t="s">
        <v>10138</v>
      </c>
      <c r="D7130" t="s">
        <v>10138</v>
      </c>
      <c r="E7130" t="s">
        <v>10120</v>
      </c>
    </row>
    <row r="7131" spans="1:5" x14ac:dyDescent="0.25">
      <c r="A7131">
        <v>70000443</v>
      </c>
      <c r="B7131" t="s">
        <v>9770</v>
      </c>
      <c r="C7131" t="s">
        <v>10139</v>
      </c>
      <c r="D7131" t="s">
        <v>10139</v>
      </c>
      <c r="E7131" t="s">
        <v>9770</v>
      </c>
    </row>
    <row r="7132" spans="1:5" x14ac:dyDescent="0.25">
      <c r="A7132">
        <v>70000444</v>
      </c>
      <c r="B7132" t="s">
        <v>10141</v>
      </c>
      <c r="C7132" t="s">
        <v>10140</v>
      </c>
      <c r="D7132" t="s">
        <v>10140</v>
      </c>
      <c r="E7132" t="s">
        <v>10141</v>
      </c>
    </row>
    <row r="7133" spans="1:5" x14ac:dyDescent="0.25">
      <c r="A7133">
        <v>70000445</v>
      </c>
      <c r="B7133" t="s">
        <v>10142</v>
      </c>
      <c r="C7133" t="s">
        <v>10140</v>
      </c>
      <c r="D7133" t="s">
        <v>10140</v>
      </c>
      <c r="E7133" t="s">
        <v>10142</v>
      </c>
    </row>
    <row r="7134" spans="1:5" x14ac:dyDescent="0.25">
      <c r="A7134">
        <v>70000446</v>
      </c>
      <c r="B7134" t="s">
        <v>10143</v>
      </c>
      <c r="C7134" t="s">
        <v>10140</v>
      </c>
      <c r="D7134" t="s">
        <v>10140</v>
      </c>
      <c r="E7134" t="s">
        <v>10143</v>
      </c>
    </row>
    <row r="7135" spans="1:5" x14ac:dyDescent="0.25">
      <c r="A7135">
        <v>70000447</v>
      </c>
      <c r="B7135" t="s">
        <v>10145</v>
      </c>
      <c r="C7135" t="s">
        <v>10144</v>
      </c>
      <c r="D7135" t="s">
        <v>10144</v>
      </c>
      <c r="E7135" t="s">
        <v>10145</v>
      </c>
    </row>
    <row r="7136" spans="1:5" x14ac:dyDescent="0.25">
      <c r="A7136">
        <v>70000448</v>
      </c>
      <c r="B7136" t="s">
        <v>10146</v>
      </c>
      <c r="C7136" t="s">
        <v>10144</v>
      </c>
      <c r="D7136" t="s">
        <v>10144</v>
      </c>
      <c r="E7136" t="s">
        <v>10146</v>
      </c>
    </row>
    <row r="7137" spans="1:5" x14ac:dyDescent="0.25">
      <c r="A7137">
        <v>70000449</v>
      </c>
      <c r="B7137" t="s">
        <v>10147</v>
      </c>
      <c r="C7137" t="s">
        <v>10144</v>
      </c>
      <c r="D7137" t="s">
        <v>10144</v>
      </c>
      <c r="E7137" t="s">
        <v>10147</v>
      </c>
    </row>
    <row r="7138" spans="1:5" x14ac:dyDescent="0.25">
      <c r="A7138">
        <v>70000451</v>
      </c>
      <c r="B7138" t="s">
        <v>10149</v>
      </c>
      <c r="C7138" t="s">
        <v>10148</v>
      </c>
      <c r="D7138" t="s">
        <v>10148</v>
      </c>
      <c r="E7138" t="s">
        <v>10149</v>
      </c>
    </row>
    <row r="7139" spans="1:5" x14ac:dyDescent="0.25">
      <c r="A7139">
        <v>70000452</v>
      </c>
      <c r="B7139" t="s">
        <v>10151</v>
      </c>
      <c r="C7139" t="s">
        <v>10150</v>
      </c>
      <c r="D7139" t="s">
        <v>10150</v>
      </c>
      <c r="E7139" t="s">
        <v>10151</v>
      </c>
    </row>
    <row r="7140" spans="1:5" x14ac:dyDescent="0.25">
      <c r="A7140">
        <v>70000453</v>
      </c>
      <c r="B7140" t="s">
        <v>10153</v>
      </c>
      <c r="C7140" t="s">
        <v>10152</v>
      </c>
      <c r="D7140" t="s">
        <v>10152</v>
      </c>
      <c r="E7140" t="s">
        <v>10153</v>
      </c>
    </row>
    <row r="7141" spans="1:5" x14ac:dyDescent="0.25">
      <c r="A7141">
        <v>70000454</v>
      </c>
      <c r="B7141" t="s">
        <v>10155</v>
      </c>
      <c r="C7141" t="s">
        <v>10154</v>
      </c>
      <c r="D7141" t="s">
        <v>10154</v>
      </c>
      <c r="E7141" t="s">
        <v>10155</v>
      </c>
    </row>
    <row r="7142" spans="1:5" x14ac:dyDescent="0.25">
      <c r="A7142">
        <v>70000455</v>
      </c>
      <c r="B7142" t="s">
        <v>10157</v>
      </c>
      <c r="C7142" t="s">
        <v>10156</v>
      </c>
      <c r="D7142" t="s">
        <v>10156</v>
      </c>
      <c r="E7142" t="s">
        <v>10157</v>
      </c>
    </row>
    <row r="7143" spans="1:5" x14ac:dyDescent="0.25">
      <c r="A7143">
        <v>70000456</v>
      </c>
      <c r="B7143" t="s">
        <v>10159</v>
      </c>
      <c r="C7143" t="s">
        <v>10158</v>
      </c>
      <c r="D7143" t="s">
        <v>10158</v>
      </c>
      <c r="E7143" t="s">
        <v>10159</v>
      </c>
    </row>
    <row r="7144" spans="1:5" x14ac:dyDescent="0.25">
      <c r="A7144">
        <v>70000462</v>
      </c>
      <c r="B7144" t="s">
        <v>10161</v>
      </c>
      <c r="C7144" t="s">
        <v>10160</v>
      </c>
      <c r="D7144" t="s">
        <v>10160</v>
      </c>
      <c r="E7144" t="s">
        <v>10161</v>
      </c>
    </row>
    <row r="7145" spans="1:5" x14ac:dyDescent="0.25">
      <c r="A7145">
        <v>70000463</v>
      </c>
      <c r="B7145" t="s">
        <v>10163</v>
      </c>
      <c r="C7145" t="s">
        <v>10162</v>
      </c>
      <c r="D7145" t="s">
        <v>10162</v>
      </c>
      <c r="E7145" t="s">
        <v>10163</v>
      </c>
    </row>
    <row r="7146" spans="1:5" x14ac:dyDescent="0.25">
      <c r="A7146">
        <v>70000466</v>
      </c>
      <c r="B7146" t="s">
        <v>10165</v>
      </c>
      <c r="C7146" t="s">
        <v>10164</v>
      </c>
      <c r="D7146" t="s">
        <v>10164</v>
      </c>
      <c r="E7146" t="s">
        <v>10165</v>
      </c>
    </row>
    <row r="7147" spans="1:5" x14ac:dyDescent="0.25">
      <c r="A7147">
        <v>70000467</v>
      </c>
      <c r="B7147" t="s">
        <v>10167</v>
      </c>
      <c r="C7147" t="s">
        <v>10166</v>
      </c>
      <c r="D7147" t="s">
        <v>10166</v>
      </c>
      <c r="E7147" t="s">
        <v>10167</v>
      </c>
    </row>
    <row r="7148" spans="1:5" x14ac:dyDescent="0.25">
      <c r="A7148">
        <v>70000468</v>
      </c>
      <c r="B7148" t="s">
        <v>10168</v>
      </c>
      <c r="C7148" t="s">
        <v>10166</v>
      </c>
      <c r="D7148" t="s">
        <v>10166</v>
      </c>
      <c r="E7148" t="s">
        <v>10168</v>
      </c>
    </row>
    <row r="7149" spans="1:5" x14ac:dyDescent="0.25">
      <c r="A7149">
        <v>70000469</v>
      </c>
      <c r="B7149" t="s">
        <v>10169</v>
      </c>
      <c r="C7149" t="s">
        <v>10166</v>
      </c>
      <c r="D7149" t="s">
        <v>10166</v>
      </c>
      <c r="E7149" t="s">
        <v>10169</v>
      </c>
    </row>
    <row r="7150" spans="1:5" x14ac:dyDescent="0.25">
      <c r="A7150">
        <v>70000470</v>
      </c>
      <c r="B7150" t="s">
        <v>10170</v>
      </c>
      <c r="C7150" t="s">
        <v>10166</v>
      </c>
      <c r="D7150" t="s">
        <v>10166</v>
      </c>
      <c r="E7150" t="s">
        <v>10170</v>
      </c>
    </row>
    <row r="7151" spans="1:5" x14ac:dyDescent="0.25">
      <c r="A7151">
        <v>70000471</v>
      </c>
      <c r="B7151" t="s">
        <v>10172</v>
      </c>
      <c r="C7151" t="s">
        <v>10171</v>
      </c>
      <c r="D7151" t="s">
        <v>10171</v>
      </c>
      <c r="E7151" t="s">
        <v>10172</v>
      </c>
    </row>
    <row r="7152" spans="1:5" x14ac:dyDescent="0.25">
      <c r="A7152">
        <v>70000472</v>
      </c>
      <c r="B7152" t="s">
        <v>10173</v>
      </c>
      <c r="C7152" t="s">
        <v>10171</v>
      </c>
      <c r="D7152" t="s">
        <v>10171</v>
      </c>
      <c r="E7152" t="s">
        <v>10173</v>
      </c>
    </row>
    <row r="7153" spans="1:5" x14ac:dyDescent="0.25">
      <c r="A7153">
        <v>70000473</v>
      </c>
      <c r="B7153" t="s">
        <v>10174</v>
      </c>
      <c r="C7153" t="s">
        <v>10171</v>
      </c>
      <c r="D7153" t="s">
        <v>10171</v>
      </c>
      <c r="E7153" t="s">
        <v>10174</v>
      </c>
    </row>
    <row r="7154" spans="1:5" x14ac:dyDescent="0.25">
      <c r="A7154">
        <v>70000474</v>
      </c>
      <c r="B7154" t="s">
        <v>10175</v>
      </c>
      <c r="C7154" t="s">
        <v>10171</v>
      </c>
      <c r="D7154" t="s">
        <v>10171</v>
      </c>
      <c r="E7154" t="s">
        <v>10175</v>
      </c>
    </row>
    <row r="7155" spans="1:5" x14ac:dyDescent="0.25">
      <c r="A7155">
        <v>70000475</v>
      </c>
      <c r="B7155" t="s">
        <v>10177</v>
      </c>
      <c r="C7155" t="s">
        <v>10176</v>
      </c>
      <c r="D7155" t="s">
        <v>10176</v>
      </c>
      <c r="E7155" t="s">
        <v>10177</v>
      </c>
    </row>
    <row r="7156" spans="1:5" x14ac:dyDescent="0.25">
      <c r="A7156">
        <v>70000476</v>
      </c>
      <c r="B7156" t="s">
        <v>10179</v>
      </c>
      <c r="C7156" t="s">
        <v>10178</v>
      </c>
      <c r="D7156" t="s">
        <v>10178</v>
      </c>
      <c r="E7156" t="s">
        <v>10179</v>
      </c>
    </row>
    <row r="7157" spans="1:5" x14ac:dyDescent="0.25">
      <c r="A7157">
        <v>70000477</v>
      </c>
      <c r="B7157" t="s">
        <v>10181</v>
      </c>
      <c r="C7157" t="s">
        <v>10180</v>
      </c>
      <c r="D7157" t="s">
        <v>10180</v>
      </c>
      <c r="E7157" t="s">
        <v>10181</v>
      </c>
    </row>
    <row r="7158" spans="1:5" x14ac:dyDescent="0.25">
      <c r="A7158">
        <v>70000478</v>
      </c>
      <c r="B7158" t="s">
        <v>10183</v>
      </c>
      <c r="C7158" t="s">
        <v>10182</v>
      </c>
      <c r="D7158" t="s">
        <v>10182</v>
      </c>
      <c r="E7158" t="s">
        <v>10183</v>
      </c>
    </row>
    <row r="7159" spans="1:5" x14ac:dyDescent="0.25">
      <c r="A7159">
        <v>70000479</v>
      </c>
      <c r="B7159" t="s">
        <v>10185</v>
      </c>
      <c r="C7159" t="s">
        <v>10184</v>
      </c>
      <c r="D7159" t="s">
        <v>10184</v>
      </c>
      <c r="E7159" t="s">
        <v>10185</v>
      </c>
    </row>
    <row r="7160" spans="1:5" x14ac:dyDescent="0.25">
      <c r="A7160">
        <v>70000480</v>
      </c>
      <c r="B7160" t="s">
        <v>10187</v>
      </c>
      <c r="C7160" t="s">
        <v>10186</v>
      </c>
      <c r="D7160" t="s">
        <v>10186</v>
      </c>
      <c r="E7160" t="s">
        <v>10187</v>
      </c>
    </row>
    <row r="7161" spans="1:5" x14ac:dyDescent="0.25">
      <c r="A7161">
        <v>70000481</v>
      </c>
      <c r="B7161" t="s">
        <v>10189</v>
      </c>
      <c r="C7161" t="s">
        <v>10188</v>
      </c>
      <c r="D7161" t="s">
        <v>10188</v>
      </c>
      <c r="E7161" t="s">
        <v>10189</v>
      </c>
    </row>
    <row r="7162" spans="1:5" x14ac:dyDescent="0.25">
      <c r="A7162">
        <v>70000482</v>
      </c>
      <c r="B7162" t="s">
        <v>10191</v>
      </c>
      <c r="C7162" t="s">
        <v>10190</v>
      </c>
      <c r="D7162" t="s">
        <v>10190</v>
      </c>
      <c r="E7162" t="s">
        <v>10191</v>
      </c>
    </row>
    <row r="7163" spans="1:5" x14ac:dyDescent="0.25">
      <c r="A7163">
        <v>70000483</v>
      </c>
      <c r="B7163" t="s">
        <v>10193</v>
      </c>
      <c r="C7163" t="s">
        <v>10192</v>
      </c>
      <c r="D7163" t="s">
        <v>10192</v>
      </c>
      <c r="E7163" t="s">
        <v>10193</v>
      </c>
    </row>
    <row r="7164" spans="1:5" x14ac:dyDescent="0.25">
      <c r="A7164">
        <v>70000484</v>
      </c>
      <c r="B7164" t="s">
        <v>10195</v>
      </c>
      <c r="C7164" t="s">
        <v>10194</v>
      </c>
      <c r="D7164" t="s">
        <v>10194</v>
      </c>
      <c r="E7164" t="s">
        <v>10195</v>
      </c>
    </row>
    <row r="7165" spans="1:5" x14ac:dyDescent="0.25">
      <c r="A7165">
        <v>70000485</v>
      </c>
      <c r="B7165" t="s">
        <v>10197</v>
      </c>
      <c r="C7165" t="s">
        <v>10196</v>
      </c>
      <c r="D7165" t="s">
        <v>10196</v>
      </c>
      <c r="E7165" t="s">
        <v>10197</v>
      </c>
    </row>
    <row r="7166" spans="1:5" x14ac:dyDescent="0.25">
      <c r="A7166">
        <v>70000486</v>
      </c>
      <c r="B7166" t="s">
        <v>10199</v>
      </c>
      <c r="C7166" t="s">
        <v>10198</v>
      </c>
      <c r="D7166" t="s">
        <v>10198</v>
      </c>
      <c r="E7166" t="s">
        <v>10199</v>
      </c>
    </row>
    <row r="7167" spans="1:5" x14ac:dyDescent="0.25">
      <c r="A7167">
        <v>70000487</v>
      </c>
      <c r="B7167" t="s">
        <v>10201</v>
      </c>
      <c r="C7167" t="s">
        <v>10200</v>
      </c>
      <c r="D7167" t="s">
        <v>10200</v>
      </c>
      <c r="E7167" t="s">
        <v>10201</v>
      </c>
    </row>
    <row r="7168" spans="1:5" x14ac:dyDescent="0.25">
      <c r="A7168">
        <v>70000488</v>
      </c>
      <c r="B7168" t="s">
        <v>10203</v>
      </c>
      <c r="C7168" t="s">
        <v>10202</v>
      </c>
      <c r="D7168" t="s">
        <v>10202</v>
      </c>
      <c r="E7168" t="s">
        <v>10203</v>
      </c>
    </row>
    <row r="7169" spans="1:5" x14ac:dyDescent="0.25">
      <c r="A7169">
        <v>70000489</v>
      </c>
      <c r="B7169" t="s">
        <v>10205</v>
      </c>
      <c r="C7169" t="s">
        <v>10204</v>
      </c>
      <c r="D7169" t="s">
        <v>10204</v>
      </c>
      <c r="E7169" t="s">
        <v>10205</v>
      </c>
    </row>
    <row r="7170" spans="1:5" x14ac:dyDescent="0.25">
      <c r="A7170">
        <v>70000490</v>
      </c>
      <c r="B7170" t="s">
        <v>10207</v>
      </c>
      <c r="C7170" t="s">
        <v>10206</v>
      </c>
      <c r="D7170" t="s">
        <v>10206</v>
      </c>
      <c r="E7170" t="s">
        <v>10207</v>
      </c>
    </row>
    <row r="7171" spans="1:5" x14ac:dyDescent="0.25">
      <c r="A7171">
        <v>70000491</v>
      </c>
      <c r="B7171" t="s">
        <v>10209</v>
      </c>
      <c r="C7171" t="s">
        <v>10208</v>
      </c>
      <c r="D7171" t="s">
        <v>10208</v>
      </c>
      <c r="E7171" t="s">
        <v>10209</v>
      </c>
    </row>
    <row r="7172" spans="1:5" x14ac:dyDescent="0.25">
      <c r="A7172">
        <v>70000492</v>
      </c>
      <c r="B7172" t="s">
        <v>10211</v>
      </c>
      <c r="C7172" t="s">
        <v>10210</v>
      </c>
      <c r="D7172" t="s">
        <v>10210</v>
      </c>
      <c r="E7172" t="s">
        <v>10211</v>
      </c>
    </row>
    <row r="7173" spans="1:5" x14ac:dyDescent="0.25">
      <c r="A7173">
        <v>70000493</v>
      </c>
      <c r="B7173" t="s">
        <v>10213</v>
      </c>
      <c r="C7173" t="s">
        <v>10212</v>
      </c>
      <c r="D7173" t="s">
        <v>10212</v>
      </c>
      <c r="E7173" t="s">
        <v>10213</v>
      </c>
    </row>
    <row r="7174" spans="1:5" x14ac:dyDescent="0.25">
      <c r="A7174">
        <v>70000494</v>
      </c>
      <c r="B7174" t="s">
        <v>10195</v>
      </c>
      <c r="C7174" t="s">
        <v>10214</v>
      </c>
      <c r="D7174" t="s">
        <v>10214</v>
      </c>
      <c r="E7174" t="s">
        <v>10195</v>
      </c>
    </row>
    <row r="7175" spans="1:5" x14ac:dyDescent="0.25">
      <c r="A7175">
        <v>70000495</v>
      </c>
      <c r="B7175" t="s">
        <v>10216</v>
      </c>
      <c r="C7175" t="s">
        <v>10215</v>
      </c>
      <c r="D7175" t="s">
        <v>10215</v>
      </c>
      <c r="E7175" t="s">
        <v>10216</v>
      </c>
    </row>
    <row r="7176" spans="1:5" x14ac:dyDescent="0.25">
      <c r="A7176">
        <v>70000496</v>
      </c>
      <c r="B7176" t="s">
        <v>10218</v>
      </c>
      <c r="C7176" t="s">
        <v>10217</v>
      </c>
      <c r="D7176" t="s">
        <v>10217</v>
      </c>
      <c r="E7176" t="s">
        <v>10218</v>
      </c>
    </row>
    <row r="7177" spans="1:5" x14ac:dyDescent="0.25">
      <c r="A7177">
        <v>70000497</v>
      </c>
      <c r="B7177" t="s">
        <v>10220</v>
      </c>
      <c r="C7177" t="s">
        <v>10219</v>
      </c>
      <c r="D7177" t="s">
        <v>10219</v>
      </c>
      <c r="E7177" t="s">
        <v>10220</v>
      </c>
    </row>
    <row r="7178" spans="1:5" x14ac:dyDescent="0.25">
      <c r="A7178">
        <v>70000498</v>
      </c>
      <c r="B7178" t="s">
        <v>10222</v>
      </c>
      <c r="C7178" t="s">
        <v>10221</v>
      </c>
      <c r="D7178" t="s">
        <v>10221</v>
      </c>
      <c r="E7178" t="s">
        <v>10222</v>
      </c>
    </row>
    <row r="7179" spans="1:5" x14ac:dyDescent="0.25">
      <c r="A7179">
        <v>70000499</v>
      </c>
      <c r="B7179" t="s">
        <v>10224</v>
      </c>
      <c r="C7179" t="s">
        <v>10223</v>
      </c>
      <c r="D7179" t="s">
        <v>10223</v>
      </c>
      <c r="E7179" t="s">
        <v>10224</v>
      </c>
    </row>
    <row r="7180" spans="1:5" x14ac:dyDescent="0.25">
      <c r="A7180">
        <v>70000500</v>
      </c>
      <c r="B7180" t="s">
        <v>10226</v>
      </c>
      <c r="C7180" t="s">
        <v>10225</v>
      </c>
      <c r="D7180" t="s">
        <v>10225</v>
      </c>
      <c r="E7180" t="s">
        <v>10226</v>
      </c>
    </row>
    <row r="7181" spans="1:5" x14ac:dyDescent="0.25">
      <c r="A7181">
        <v>70000501</v>
      </c>
      <c r="B7181" t="s">
        <v>10227</v>
      </c>
      <c r="C7181" t="s">
        <v>10225</v>
      </c>
      <c r="D7181" t="s">
        <v>10225</v>
      </c>
      <c r="E7181" t="s">
        <v>10227</v>
      </c>
    </row>
    <row r="7182" spans="1:5" x14ac:dyDescent="0.25">
      <c r="A7182">
        <v>70000502</v>
      </c>
      <c r="B7182" t="s">
        <v>10228</v>
      </c>
      <c r="C7182" t="s">
        <v>10225</v>
      </c>
      <c r="D7182" t="s">
        <v>10225</v>
      </c>
      <c r="E7182" t="s">
        <v>10228</v>
      </c>
    </row>
    <row r="7183" spans="1:5" x14ac:dyDescent="0.25">
      <c r="A7183">
        <v>70000503</v>
      </c>
      <c r="B7183" t="s">
        <v>10230</v>
      </c>
      <c r="C7183" t="s">
        <v>10229</v>
      </c>
      <c r="D7183" t="s">
        <v>10229</v>
      </c>
      <c r="E7183" t="s">
        <v>10230</v>
      </c>
    </row>
    <row r="7184" spans="1:5" x14ac:dyDescent="0.25">
      <c r="A7184">
        <v>70000504</v>
      </c>
      <c r="B7184" t="s">
        <v>10232</v>
      </c>
      <c r="C7184" t="s">
        <v>10231</v>
      </c>
      <c r="D7184" t="s">
        <v>10231</v>
      </c>
      <c r="E7184" t="s">
        <v>10232</v>
      </c>
    </row>
    <row r="7185" spans="1:5" x14ac:dyDescent="0.25">
      <c r="A7185">
        <v>70000505</v>
      </c>
      <c r="B7185" t="s">
        <v>10234</v>
      </c>
      <c r="C7185" t="s">
        <v>10233</v>
      </c>
      <c r="D7185" t="s">
        <v>10233</v>
      </c>
      <c r="E7185" t="s">
        <v>10234</v>
      </c>
    </row>
    <row r="7186" spans="1:5" x14ac:dyDescent="0.25">
      <c r="A7186">
        <v>70000506</v>
      </c>
      <c r="B7186" t="s">
        <v>10236</v>
      </c>
      <c r="C7186" t="s">
        <v>10235</v>
      </c>
      <c r="D7186" t="s">
        <v>10235</v>
      </c>
      <c r="E7186" t="s">
        <v>10236</v>
      </c>
    </row>
    <row r="7187" spans="1:5" x14ac:dyDescent="0.25">
      <c r="A7187">
        <v>70000507</v>
      </c>
      <c r="B7187" t="s">
        <v>10237</v>
      </c>
      <c r="C7187" t="s">
        <v>10229</v>
      </c>
      <c r="D7187" t="s">
        <v>10229</v>
      </c>
      <c r="E7187" t="s">
        <v>10237</v>
      </c>
    </row>
    <row r="7188" spans="1:5" x14ac:dyDescent="0.25">
      <c r="A7188">
        <v>70000508</v>
      </c>
      <c r="B7188" t="s">
        <v>10239</v>
      </c>
      <c r="C7188" t="s">
        <v>10238</v>
      </c>
      <c r="D7188" t="s">
        <v>10238</v>
      </c>
      <c r="E7188" t="s">
        <v>10239</v>
      </c>
    </row>
    <row r="7189" spans="1:5" x14ac:dyDescent="0.25">
      <c r="A7189">
        <v>70000513</v>
      </c>
      <c r="B7189" t="s">
        <v>10241</v>
      </c>
      <c r="C7189" t="s">
        <v>10240</v>
      </c>
      <c r="D7189" t="s">
        <v>10240</v>
      </c>
      <c r="E7189" t="s">
        <v>10241</v>
      </c>
    </row>
    <row r="7190" spans="1:5" x14ac:dyDescent="0.25">
      <c r="A7190">
        <v>70000514</v>
      </c>
      <c r="B7190" t="s">
        <v>10243</v>
      </c>
      <c r="C7190" t="s">
        <v>10242</v>
      </c>
      <c r="D7190" t="s">
        <v>10242</v>
      </c>
      <c r="E7190" t="s">
        <v>10243</v>
      </c>
    </row>
    <row r="7191" spans="1:5" x14ac:dyDescent="0.25">
      <c r="A7191">
        <v>70000515</v>
      </c>
      <c r="B7191" t="s">
        <v>10244</v>
      </c>
      <c r="C7191" t="s">
        <v>10240</v>
      </c>
      <c r="D7191" t="s">
        <v>10240</v>
      </c>
      <c r="E7191" t="s">
        <v>10244</v>
      </c>
    </row>
    <row r="7192" spans="1:5" x14ac:dyDescent="0.25">
      <c r="A7192">
        <v>70000516</v>
      </c>
      <c r="B7192" t="s">
        <v>10245</v>
      </c>
      <c r="C7192" t="s">
        <v>10242</v>
      </c>
      <c r="D7192" t="s">
        <v>10242</v>
      </c>
      <c r="E7192" t="s">
        <v>10245</v>
      </c>
    </row>
    <row r="7193" spans="1:5" x14ac:dyDescent="0.25">
      <c r="A7193">
        <v>70000519</v>
      </c>
      <c r="B7193" t="s">
        <v>10247</v>
      </c>
      <c r="C7193" t="s">
        <v>10246</v>
      </c>
      <c r="D7193" t="s">
        <v>10246</v>
      </c>
      <c r="E7193" t="s">
        <v>10247</v>
      </c>
    </row>
    <row r="7194" spans="1:5" x14ac:dyDescent="0.25">
      <c r="A7194">
        <v>70000526</v>
      </c>
      <c r="B7194" t="s">
        <v>10248</v>
      </c>
      <c r="C7194" t="s">
        <v>10246</v>
      </c>
      <c r="D7194" t="s">
        <v>10246</v>
      </c>
      <c r="E7194" t="s">
        <v>10248</v>
      </c>
    </row>
    <row r="7195" spans="1:5" x14ac:dyDescent="0.25">
      <c r="A7195">
        <v>70000528</v>
      </c>
      <c r="B7195" t="s">
        <v>10249</v>
      </c>
      <c r="C7195" t="s">
        <v>10246</v>
      </c>
      <c r="D7195" t="s">
        <v>10246</v>
      </c>
      <c r="E7195" t="s">
        <v>10249</v>
      </c>
    </row>
    <row r="7196" spans="1:5" x14ac:dyDescent="0.25">
      <c r="A7196">
        <v>70000530</v>
      </c>
      <c r="B7196" t="s">
        <v>10251</v>
      </c>
      <c r="C7196" t="s">
        <v>10250</v>
      </c>
      <c r="D7196" t="s">
        <v>10250</v>
      </c>
      <c r="E7196" t="s">
        <v>10251</v>
      </c>
    </row>
    <row r="7197" spans="1:5" x14ac:dyDescent="0.25">
      <c r="A7197">
        <v>70000532</v>
      </c>
      <c r="B7197" t="s">
        <v>10253</v>
      </c>
      <c r="C7197" t="s">
        <v>10252</v>
      </c>
      <c r="D7197" t="s">
        <v>10252</v>
      </c>
      <c r="E7197" t="s">
        <v>10253</v>
      </c>
    </row>
    <row r="7198" spans="1:5" x14ac:dyDescent="0.25">
      <c r="A7198">
        <v>70000533</v>
      </c>
      <c r="B7198" t="s">
        <v>10255</v>
      </c>
      <c r="C7198" t="s">
        <v>10254</v>
      </c>
      <c r="D7198" t="s">
        <v>10254</v>
      </c>
      <c r="E7198" t="s">
        <v>10255</v>
      </c>
    </row>
    <row r="7199" spans="1:5" x14ac:dyDescent="0.25">
      <c r="A7199">
        <v>70000539</v>
      </c>
      <c r="B7199" t="s">
        <v>10257</v>
      </c>
      <c r="C7199" t="s">
        <v>10256</v>
      </c>
      <c r="D7199" t="s">
        <v>10256</v>
      </c>
      <c r="E7199" t="s">
        <v>10257</v>
      </c>
    </row>
    <row r="7200" spans="1:5" x14ac:dyDescent="0.25">
      <c r="A7200">
        <v>70000541</v>
      </c>
      <c r="B7200" t="s">
        <v>10258</v>
      </c>
      <c r="C7200" t="s">
        <v>10252</v>
      </c>
      <c r="D7200" t="s">
        <v>10252</v>
      </c>
      <c r="E7200" t="s">
        <v>10258</v>
      </c>
    </row>
    <row r="7201" spans="1:5" x14ac:dyDescent="0.25">
      <c r="A7201">
        <v>70000542</v>
      </c>
      <c r="B7201" t="s">
        <v>10260</v>
      </c>
      <c r="C7201" t="s">
        <v>10259</v>
      </c>
      <c r="D7201" t="s">
        <v>10259</v>
      </c>
      <c r="E7201" t="s">
        <v>10260</v>
      </c>
    </row>
    <row r="7202" spans="1:5" x14ac:dyDescent="0.25">
      <c r="A7202">
        <v>70000543</v>
      </c>
      <c r="B7202" t="s">
        <v>10262</v>
      </c>
      <c r="C7202" t="s">
        <v>10261</v>
      </c>
      <c r="D7202" t="s">
        <v>10261</v>
      </c>
      <c r="E7202" t="s">
        <v>10262</v>
      </c>
    </row>
    <row r="7203" spans="1:5" x14ac:dyDescent="0.25">
      <c r="A7203">
        <v>70000544</v>
      </c>
      <c r="B7203" t="s">
        <v>10264</v>
      </c>
      <c r="C7203" t="s">
        <v>10263</v>
      </c>
      <c r="D7203" t="s">
        <v>10263</v>
      </c>
      <c r="E7203" t="s">
        <v>10264</v>
      </c>
    </row>
    <row r="7204" spans="1:5" x14ac:dyDescent="0.25">
      <c r="A7204">
        <v>70000547</v>
      </c>
      <c r="B7204" t="s">
        <v>10266</v>
      </c>
      <c r="C7204" t="s">
        <v>10265</v>
      </c>
      <c r="D7204" t="s">
        <v>10265</v>
      </c>
      <c r="E7204" t="s">
        <v>10266</v>
      </c>
    </row>
    <row r="7205" spans="1:5" x14ac:dyDescent="0.25">
      <c r="A7205">
        <v>70000548</v>
      </c>
      <c r="B7205" t="s">
        <v>10267</v>
      </c>
      <c r="C7205" t="s">
        <v>10265</v>
      </c>
      <c r="D7205" t="s">
        <v>10265</v>
      </c>
      <c r="E7205" t="s">
        <v>10267</v>
      </c>
    </row>
    <row r="7206" spans="1:5" x14ac:dyDescent="0.25">
      <c r="A7206">
        <v>70000549</v>
      </c>
      <c r="B7206" t="s">
        <v>10269</v>
      </c>
      <c r="C7206" t="s">
        <v>10268</v>
      </c>
      <c r="D7206" t="s">
        <v>10268</v>
      </c>
      <c r="E7206" t="s">
        <v>10269</v>
      </c>
    </row>
    <row r="7207" spans="1:5" x14ac:dyDescent="0.25">
      <c r="A7207">
        <v>70000550</v>
      </c>
      <c r="B7207" t="s">
        <v>10271</v>
      </c>
      <c r="C7207" t="s">
        <v>10270</v>
      </c>
      <c r="D7207" t="s">
        <v>10270</v>
      </c>
      <c r="E7207" t="s">
        <v>10271</v>
      </c>
    </row>
    <row r="7208" spans="1:5" x14ac:dyDescent="0.25">
      <c r="A7208">
        <v>70000551</v>
      </c>
      <c r="B7208" t="s">
        <v>10273</v>
      </c>
      <c r="C7208" t="s">
        <v>10272</v>
      </c>
      <c r="D7208" t="s">
        <v>10272</v>
      </c>
      <c r="E7208" t="s">
        <v>10273</v>
      </c>
    </row>
    <row r="7209" spans="1:5" x14ac:dyDescent="0.25">
      <c r="A7209">
        <v>70000553</v>
      </c>
      <c r="B7209" t="s">
        <v>10275</v>
      </c>
      <c r="C7209" t="s">
        <v>10274</v>
      </c>
      <c r="D7209" t="s">
        <v>10274</v>
      </c>
      <c r="E7209" t="s">
        <v>10275</v>
      </c>
    </row>
    <row r="7210" spans="1:5" x14ac:dyDescent="0.25">
      <c r="A7210">
        <v>70000554</v>
      </c>
      <c r="B7210" t="s">
        <v>10277</v>
      </c>
      <c r="C7210" t="s">
        <v>10276</v>
      </c>
      <c r="D7210" t="s">
        <v>10276</v>
      </c>
      <c r="E7210" t="s">
        <v>10277</v>
      </c>
    </row>
    <row r="7211" spans="1:5" x14ac:dyDescent="0.25">
      <c r="A7211">
        <v>70000555</v>
      </c>
      <c r="B7211" t="s">
        <v>10279</v>
      </c>
      <c r="C7211" t="s">
        <v>10278</v>
      </c>
      <c r="D7211" t="s">
        <v>10278</v>
      </c>
      <c r="E7211" t="s">
        <v>10279</v>
      </c>
    </row>
    <row r="7212" spans="1:5" x14ac:dyDescent="0.25">
      <c r="A7212">
        <v>70000558</v>
      </c>
      <c r="B7212" t="s">
        <v>10281</v>
      </c>
      <c r="C7212" t="s">
        <v>10280</v>
      </c>
      <c r="D7212" t="s">
        <v>10280</v>
      </c>
      <c r="E7212" t="s">
        <v>10281</v>
      </c>
    </row>
    <row r="7213" spans="1:5" x14ac:dyDescent="0.25">
      <c r="A7213">
        <v>70000562</v>
      </c>
      <c r="B7213" t="s">
        <v>10283</v>
      </c>
      <c r="C7213" t="s">
        <v>10282</v>
      </c>
      <c r="D7213" t="s">
        <v>10282</v>
      </c>
      <c r="E7213" t="s">
        <v>10283</v>
      </c>
    </row>
    <row r="7214" spans="1:5" x14ac:dyDescent="0.25">
      <c r="A7214">
        <v>70000563</v>
      </c>
      <c r="B7214" t="s">
        <v>10285</v>
      </c>
      <c r="C7214" t="s">
        <v>10284</v>
      </c>
      <c r="D7214" t="s">
        <v>10284</v>
      </c>
      <c r="E7214" t="s">
        <v>10285</v>
      </c>
    </row>
    <row r="7215" spans="1:5" x14ac:dyDescent="0.25">
      <c r="A7215">
        <v>70000564</v>
      </c>
      <c r="B7215" t="s">
        <v>10286</v>
      </c>
      <c r="C7215" t="s">
        <v>10284</v>
      </c>
      <c r="D7215" t="s">
        <v>10284</v>
      </c>
      <c r="E7215" t="s">
        <v>10286</v>
      </c>
    </row>
    <row r="7216" spans="1:5" x14ac:dyDescent="0.25">
      <c r="A7216">
        <v>70000565</v>
      </c>
      <c r="B7216" t="s">
        <v>10288</v>
      </c>
      <c r="C7216" t="s">
        <v>10287</v>
      </c>
      <c r="D7216" t="s">
        <v>10287</v>
      </c>
      <c r="E7216" t="s">
        <v>10288</v>
      </c>
    </row>
    <row r="7217" spans="1:5" x14ac:dyDescent="0.25">
      <c r="A7217">
        <v>70000566</v>
      </c>
      <c r="B7217" t="s">
        <v>10290</v>
      </c>
      <c r="C7217" t="s">
        <v>10289</v>
      </c>
      <c r="D7217" t="s">
        <v>10289</v>
      </c>
      <c r="E7217" t="s">
        <v>10290</v>
      </c>
    </row>
    <row r="7218" spans="1:5" x14ac:dyDescent="0.25">
      <c r="A7218">
        <v>70000567</v>
      </c>
      <c r="B7218" t="s">
        <v>10292</v>
      </c>
      <c r="C7218" t="s">
        <v>10291</v>
      </c>
      <c r="D7218" t="s">
        <v>10291</v>
      </c>
      <c r="E7218" t="s">
        <v>10292</v>
      </c>
    </row>
    <row r="7219" spans="1:5" x14ac:dyDescent="0.25">
      <c r="A7219">
        <v>70000568</v>
      </c>
      <c r="B7219" t="s">
        <v>10293</v>
      </c>
      <c r="C7219" t="s">
        <v>10291</v>
      </c>
      <c r="D7219" t="s">
        <v>10291</v>
      </c>
      <c r="E7219" t="s">
        <v>10293</v>
      </c>
    </row>
    <row r="7220" spans="1:5" x14ac:dyDescent="0.25">
      <c r="A7220">
        <v>70000569</v>
      </c>
      <c r="B7220" t="s">
        <v>10294</v>
      </c>
      <c r="C7220" t="s">
        <v>10291</v>
      </c>
      <c r="D7220" t="s">
        <v>10291</v>
      </c>
      <c r="E7220" t="s">
        <v>10294</v>
      </c>
    </row>
    <row r="7221" spans="1:5" x14ac:dyDescent="0.25">
      <c r="A7221">
        <v>70000570</v>
      </c>
      <c r="B7221" t="s">
        <v>10295</v>
      </c>
      <c r="C7221" t="s">
        <v>10291</v>
      </c>
      <c r="D7221" t="s">
        <v>10291</v>
      </c>
      <c r="E7221" t="s">
        <v>10295</v>
      </c>
    </row>
    <row r="7222" spans="1:5" x14ac:dyDescent="0.25">
      <c r="A7222">
        <v>70000571</v>
      </c>
      <c r="B7222" t="s">
        <v>10296</v>
      </c>
      <c r="C7222" t="s">
        <v>10291</v>
      </c>
      <c r="D7222" t="s">
        <v>10291</v>
      </c>
      <c r="E7222" t="s">
        <v>10296</v>
      </c>
    </row>
    <row r="7223" spans="1:5" x14ac:dyDescent="0.25">
      <c r="A7223">
        <v>70000572</v>
      </c>
      <c r="B7223" t="s">
        <v>10298</v>
      </c>
      <c r="C7223" t="s">
        <v>10297</v>
      </c>
      <c r="D7223" t="s">
        <v>10297</v>
      </c>
      <c r="E7223" t="s">
        <v>10298</v>
      </c>
    </row>
    <row r="7224" spans="1:5" x14ac:dyDescent="0.25">
      <c r="A7224">
        <v>70000573</v>
      </c>
      <c r="B7224" t="s">
        <v>10295</v>
      </c>
      <c r="C7224" t="s">
        <v>10291</v>
      </c>
      <c r="D7224" t="s">
        <v>10291</v>
      </c>
      <c r="E7224" t="s">
        <v>10295</v>
      </c>
    </row>
    <row r="7225" spans="1:5" x14ac:dyDescent="0.25">
      <c r="A7225">
        <v>70000574</v>
      </c>
      <c r="B7225" t="s">
        <v>10299</v>
      </c>
      <c r="C7225" t="s">
        <v>10265</v>
      </c>
      <c r="D7225" t="s">
        <v>10265</v>
      </c>
      <c r="E7225" t="s">
        <v>10299</v>
      </c>
    </row>
    <row r="7226" spans="1:5" x14ac:dyDescent="0.25">
      <c r="A7226">
        <v>70000575</v>
      </c>
      <c r="B7226" t="s">
        <v>10300</v>
      </c>
      <c r="C7226" t="s">
        <v>10265</v>
      </c>
      <c r="D7226" t="s">
        <v>10265</v>
      </c>
      <c r="E7226" t="s">
        <v>10300</v>
      </c>
    </row>
    <row r="7227" spans="1:5" x14ac:dyDescent="0.25">
      <c r="A7227">
        <v>70000576</v>
      </c>
      <c r="B7227" t="s">
        <v>10302</v>
      </c>
      <c r="C7227" t="s">
        <v>10301</v>
      </c>
      <c r="D7227" t="s">
        <v>10301</v>
      </c>
      <c r="E7227" t="s">
        <v>10302</v>
      </c>
    </row>
    <row r="7228" spans="1:5" x14ac:dyDescent="0.25">
      <c r="A7228">
        <v>70000577</v>
      </c>
      <c r="B7228" t="s">
        <v>10304</v>
      </c>
      <c r="C7228" t="s">
        <v>10303</v>
      </c>
      <c r="D7228" t="s">
        <v>10303</v>
      </c>
      <c r="E7228" t="s">
        <v>10304</v>
      </c>
    </row>
    <row r="7229" spans="1:5" x14ac:dyDescent="0.25">
      <c r="A7229">
        <v>70000578</v>
      </c>
      <c r="B7229" t="s">
        <v>10306</v>
      </c>
      <c r="C7229" t="s">
        <v>10305</v>
      </c>
      <c r="D7229" t="s">
        <v>10305</v>
      </c>
      <c r="E7229" t="s">
        <v>10306</v>
      </c>
    </row>
    <row r="7230" spans="1:5" x14ac:dyDescent="0.25">
      <c r="A7230">
        <v>70000579</v>
      </c>
      <c r="B7230" t="s">
        <v>10307</v>
      </c>
      <c r="C7230" t="s">
        <v>10305</v>
      </c>
      <c r="D7230" t="s">
        <v>10305</v>
      </c>
      <c r="E7230" t="s">
        <v>10307</v>
      </c>
    </row>
    <row r="7231" spans="1:5" x14ac:dyDescent="0.25">
      <c r="A7231">
        <v>70000580</v>
      </c>
      <c r="B7231" t="s">
        <v>10308</v>
      </c>
      <c r="C7231" t="s">
        <v>10305</v>
      </c>
      <c r="D7231" t="s">
        <v>10305</v>
      </c>
      <c r="E7231" t="s">
        <v>10308</v>
      </c>
    </row>
    <row r="7232" spans="1:5" x14ac:dyDescent="0.25">
      <c r="A7232">
        <v>70000581</v>
      </c>
      <c r="B7232" t="s">
        <v>10309</v>
      </c>
      <c r="C7232" t="s">
        <v>10305</v>
      </c>
      <c r="D7232" t="s">
        <v>10305</v>
      </c>
      <c r="E7232" t="s">
        <v>10309</v>
      </c>
    </row>
    <row r="7233" spans="1:5" x14ac:dyDescent="0.25">
      <c r="A7233">
        <v>70000582</v>
      </c>
      <c r="B7233" t="s">
        <v>10310</v>
      </c>
      <c r="C7233" t="s">
        <v>10305</v>
      </c>
      <c r="D7233" t="s">
        <v>10305</v>
      </c>
      <c r="E7233" t="s">
        <v>10310</v>
      </c>
    </row>
    <row r="7234" spans="1:5" x14ac:dyDescent="0.25">
      <c r="A7234">
        <v>70000583</v>
      </c>
      <c r="B7234" t="s">
        <v>10311</v>
      </c>
      <c r="C7234" t="s">
        <v>10305</v>
      </c>
      <c r="D7234" t="s">
        <v>10305</v>
      </c>
      <c r="E7234" t="s">
        <v>10311</v>
      </c>
    </row>
    <row r="7235" spans="1:5" x14ac:dyDescent="0.25">
      <c r="A7235">
        <v>70000584</v>
      </c>
      <c r="B7235" t="s">
        <v>10312</v>
      </c>
      <c r="C7235" t="s">
        <v>10305</v>
      </c>
      <c r="D7235" t="s">
        <v>10305</v>
      </c>
      <c r="E7235" t="s">
        <v>10312</v>
      </c>
    </row>
    <row r="7236" spans="1:5" x14ac:dyDescent="0.25">
      <c r="A7236">
        <v>70000585</v>
      </c>
      <c r="B7236" t="s">
        <v>10313</v>
      </c>
      <c r="C7236" t="s">
        <v>10305</v>
      </c>
      <c r="D7236" t="s">
        <v>10305</v>
      </c>
      <c r="E7236" t="s">
        <v>10313</v>
      </c>
    </row>
    <row r="7237" spans="1:5" x14ac:dyDescent="0.25">
      <c r="A7237">
        <v>70000586</v>
      </c>
      <c r="B7237" t="s">
        <v>10314</v>
      </c>
      <c r="C7237" t="s">
        <v>10252</v>
      </c>
      <c r="D7237" t="s">
        <v>10252</v>
      </c>
      <c r="E7237" t="s">
        <v>10314</v>
      </c>
    </row>
    <row r="7238" spans="1:5" x14ac:dyDescent="0.25">
      <c r="A7238">
        <v>70000587</v>
      </c>
      <c r="B7238" t="s">
        <v>10315</v>
      </c>
      <c r="C7238" t="s">
        <v>10252</v>
      </c>
      <c r="D7238" t="s">
        <v>10252</v>
      </c>
      <c r="E7238" t="s">
        <v>10315</v>
      </c>
    </row>
    <row r="7239" spans="1:5" x14ac:dyDescent="0.25">
      <c r="A7239">
        <v>70000588</v>
      </c>
      <c r="B7239" t="s">
        <v>10316</v>
      </c>
      <c r="C7239" t="s">
        <v>10252</v>
      </c>
      <c r="D7239" t="s">
        <v>10252</v>
      </c>
      <c r="E7239" t="s">
        <v>10316</v>
      </c>
    </row>
    <row r="7240" spans="1:5" x14ac:dyDescent="0.25">
      <c r="A7240">
        <v>70000589</v>
      </c>
      <c r="B7240" t="s">
        <v>10253</v>
      </c>
      <c r="C7240" t="s">
        <v>10252</v>
      </c>
      <c r="D7240" t="s">
        <v>10252</v>
      </c>
      <c r="E7240" t="s">
        <v>10253</v>
      </c>
    </row>
    <row r="7241" spans="1:5" x14ac:dyDescent="0.25">
      <c r="A7241">
        <v>70000590</v>
      </c>
      <c r="B7241" t="s">
        <v>10317</v>
      </c>
      <c r="C7241" t="s">
        <v>10252</v>
      </c>
      <c r="D7241" t="s">
        <v>10252</v>
      </c>
      <c r="E7241" t="s">
        <v>10317</v>
      </c>
    </row>
    <row r="7242" spans="1:5" x14ac:dyDescent="0.25">
      <c r="A7242">
        <v>70000591</v>
      </c>
      <c r="B7242" t="s">
        <v>10318</v>
      </c>
      <c r="C7242" t="s">
        <v>10252</v>
      </c>
      <c r="D7242" t="s">
        <v>10252</v>
      </c>
      <c r="E7242" t="s">
        <v>10318</v>
      </c>
    </row>
    <row r="7243" spans="1:5" x14ac:dyDescent="0.25">
      <c r="A7243">
        <v>70000592</v>
      </c>
      <c r="B7243" t="s">
        <v>10319</v>
      </c>
      <c r="C7243" t="s">
        <v>10252</v>
      </c>
      <c r="D7243" t="s">
        <v>10252</v>
      </c>
      <c r="E7243" t="s">
        <v>10319</v>
      </c>
    </row>
    <row r="7244" spans="1:5" x14ac:dyDescent="0.25">
      <c r="A7244">
        <v>70000593</v>
      </c>
      <c r="B7244" t="s">
        <v>10320</v>
      </c>
      <c r="C7244" t="s">
        <v>10252</v>
      </c>
      <c r="D7244" t="s">
        <v>10252</v>
      </c>
      <c r="E7244" t="s">
        <v>10320</v>
      </c>
    </row>
    <row r="7245" spans="1:5" x14ac:dyDescent="0.25">
      <c r="A7245">
        <v>70000594</v>
      </c>
      <c r="B7245" t="s">
        <v>10321</v>
      </c>
      <c r="C7245" t="s">
        <v>10256</v>
      </c>
      <c r="D7245" t="s">
        <v>10256</v>
      </c>
      <c r="E7245" t="s">
        <v>10321</v>
      </c>
    </row>
    <row r="7246" spans="1:5" x14ac:dyDescent="0.25">
      <c r="A7246">
        <v>70000595</v>
      </c>
      <c r="B7246" t="s">
        <v>10323</v>
      </c>
      <c r="C7246" t="s">
        <v>10322</v>
      </c>
      <c r="D7246" t="s">
        <v>10322</v>
      </c>
      <c r="E7246" t="s">
        <v>10323</v>
      </c>
    </row>
    <row r="7247" spans="1:5" x14ac:dyDescent="0.25">
      <c r="A7247">
        <v>70000596</v>
      </c>
      <c r="B7247" t="s">
        <v>10324</v>
      </c>
      <c r="C7247" t="s">
        <v>10322</v>
      </c>
      <c r="D7247" t="s">
        <v>10322</v>
      </c>
      <c r="E7247" t="s">
        <v>10324</v>
      </c>
    </row>
    <row r="7248" spans="1:5" x14ac:dyDescent="0.25">
      <c r="A7248">
        <v>70000597</v>
      </c>
      <c r="B7248" t="s">
        <v>10326</v>
      </c>
      <c r="C7248" t="s">
        <v>10325</v>
      </c>
      <c r="D7248" t="s">
        <v>10325</v>
      </c>
      <c r="E7248" t="s">
        <v>10326</v>
      </c>
    </row>
    <row r="7249" spans="1:5" x14ac:dyDescent="0.25">
      <c r="A7249">
        <v>70000598</v>
      </c>
      <c r="B7249" t="s">
        <v>10327</v>
      </c>
      <c r="C7249" t="s">
        <v>10325</v>
      </c>
      <c r="D7249" t="s">
        <v>10325</v>
      </c>
      <c r="E7249" t="s">
        <v>10327</v>
      </c>
    </row>
    <row r="7250" spans="1:5" x14ac:dyDescent="0.25">
      <c r="A7250">
        <v>70000599</v>
      </c>
      <c r="B7250" t="s">
        <v>10329</v>
      </c>
      <c r="C7250" t="s">
        <v>10328</v>
      </c>
      <c r="D7250" t="s">
        <v>10328</v>
      </c>
      <c r="E7250" t="s">
        <v>10329</v>
      </c>
    </row>
    <row r="7251" spans="1:5" x14ac:dyDescent="0.25">
      <c r="A7251">
        <v>70000600</v>
      </c>
      <c r="B7251" t="s">
        <v>10331</v>
      </c>
      <c r="C7251" t="s">
        <v>10330</v>
      </c>
      <c r="D7251" t="s">
        <v>10330</v>
      </c>
      <c r="E7251" t="s">
        <v>10331</v>
      </c>
    </row>
    <row r="7252" spans="1:5" x14ac:dyDescent="0.25">
      <c r="A7252">
        <v>70000601</v>
      </c>
      <c r="B7252" t="s">
        <v>10332</v>
      </c>
      <c r="C7252" t="s">
        <v>10291</v>
      </c>
      <c r="D7252" t="s">
        <v>10291</v>
      </c>
      <c r="E7252" t="s">
        <v>10332</v>
      </c>
    </row>
    <row r="7253" spans="1:5" x14ac:dyDescent="0.25">
      <c r="A7253">
        <v>70000602</v>
      </c>
      <c r="B7253" t="s">
        <v>10333</v>
      </c>
      <c r="C7253" t="s">
        <v>10291</v>
      </c>
      <c r="D7253" t="s">
        <v>10291</v>
      </c>
      <c r="E7253" t="s">
        <v>10333</v>
      </c>
    </row>
    <row r="7254" spans="1:5" x14ac:dyDescent="0.25">
      <c r="A7254">
        <v>70000603</v>
      </c>
      <c r="B7254" t="s">
        <v>10334</v>
      </c>
      <c r="C7254" t="s">
        <v>10291</v>
      </c>
      <c r="D7254" t="s">
        <v>10291</v>
      </c>
      <c r="E7254" t="s">
        <v>10334</v>
      </c>
    </row>
    <row r="7255" spans="1:5" x14ac:dyDescent="0.25">
      <c r="A7255">
        <v>70000604</v>
      </c>
      <c r="B7255" t="s">
        <v>10335</v>
      </c>
      <c r="C7255" t="s">
        <v>10291</v>
      </c>
      <c r="D7255" t="s">
        <v>10291</v>
      </c>
      <c r="E7255" t="s">
        <v>10335</v>
      </c>
    </row>
    <row r="7256" spans="1:5" x14ac:dyDescent="0.25">
      <c r="A7256">
        <v>70000605</v>
      </c>
      <c r="B7256" t="s">
        <v>10336</v>
      </c>
      <c r="C7256" t="s">
        <v>10291</v>
      </c>
      <c r="D7256" t="s">
        <v>10291</v>
      </c>
      <c r="E7256" t="s">
        <v>10336</v>
      </c>
    </row>
    <row r="7257" spans="1:5" x14ac:dyDescent="0.25">
      <c r="A7257">
        <v>70000606</v>
      </c>
      <c r="B7257" t="s">
        <v>10337</v>
      </c>
      <c r="C7257" t="s">
        <v>10291</v>
      </c>
      <c r="D7257" t="s">
        <v>10291</v>
      </c>
      <c r="E7257" t="s">
        <v>10337</v>
      </c>
    </row>
    <row r="7258" spans="1:5" x14ac:dyDescent="0.25">
      <c r="A7258">
        <v>70000607</v>
      </c>
      <c r="B7258" t="s">
        <v>10339</v>
      </c>
      <c r="C7258" t="s">
        <v>10338</v>
      </c>
      <c r="D7258" t="s">
        <v>10338</v>
      </c>
      <c r="E7258" t="s">
        <v>10339</v>
      </c>
    </row>
    <row r="7259" spans="1:5" x14ac:dyDescent="0.25">
      <c r="A7259">
        <v>70000608</v>
      </c>
      <c r="B7259" t="s">
        <v>10341</v>
      </c>
      <c r="C7259" t="s">
        <v>10340</v>
      </c>
      <c r="D7259" t="s">
        <v>10340</v>
      </c>
      <c r="E7259" t="s">
        <v>10341</v>
      </c>
    </row>
    <row r="7260" spans="1:5" x14ac:dyDescent="0.25">
      <c r="A7260">
        <v>70000609</v>
      </c>
      <c r="B7260" t="s">
        <v>10342</v>
      </c>
      <c r="C7260" t="s">
        <v>10340</v>
      </c>
      <c r="D7260" t="s">
        <v>10340</v>
      </c>
      <c r="E7260" t="s">
        <v>10342</v>
      </c>
    </row>
    <row r="7261" spans="1:5" x14ac:dyDescent="0.25">
      <c r="A7261">
        <v>70000610</v>
      </c>
      <c r="B7261" t="s">
        <v>10343</v>
      </c>
      <c r="C7261" t="s">
        <v>10340</v>
      </c>
      <c r="D7261" t="s">
        <v>10340</v>
      </c>
      <c r="E7261" t="s">
        <v>10343</v>
      </c>
    </row>
    <row r="7262" spans="1:5" x14ac:dyDescent="0.25">
      <c r="A7262">
        <v>70000611</v>
      </c>
      <c r="B7262" t="s">
        <v>10141</v>
      </c>
      <c r="C7262" t="s">
        <v>10140</v>
      </c>
      <c r="D7262" t="s">
        <v>10140</v>
      </c>
      <c r="E7262" t="s">
        <v>10141</v>
      </c>
    </row>
    <row r="7263" spans="1:5" x14ac:dyDescent="0.25">
      <c r="A7263">
        <v>70000612</v>
      </c>
      <c r="B7263" t="s">
        <v>10142</v>
      </c>
      <c r="C7263" t="s">
        <v>10140</v>
      </c>
      <c r="D7263" t="s">
        <v>10140</v>
      </c>
      <c r="E7263" t="s">
        <v>10142</v>
      </c>
    </row>
    <row r="7264" spans="1:5" x14ac:dyDescent="0.25">
      <c r="A7264">
        <v>70000613</v>
      </c>
      <c r="B7264" t="s">
        <v>10143</v>
      </c>
      <c r="C7264" t="s">
        <v>10140</v>
      </c>
      <c r="D7264" t="s">
        <v>10140</v>
      </c>
      <c r="E7264" t="s">
        <v>10143</v>
      </c>
    </row>
    <row r="7265" spans="1:5" x14ac:dyDescent="0.25">
      <c r="A7265">
        <v>70000614</v>
      </c>
      <c r="B7265" t="s">
        <v>10295</v>
      </c>
      <c r="C7265" t="s">
        <v>10291</v>
      </c>
      <c r="D7265" t="s">
        <v>10291</v>
      </c>
      <c r="E7265" t="s">
        <v>10295</v>
      </c>
    </row>
    <row r="7266" spans="1:5" x14ac:dyDescent="0.25">
      <c r="A7266">
        <v>70000615</v>
      </c>
      <c r="B7266" t="s">
        <v>10344</v>
      </c>
      <c r="C7266" t="s">
        <v>10250</v>
      </c>
      <c r="D7266" t="s">
        <v>10250</v>
      </c>
      <c r="E7266" t="s">
        <v>10344</v>
      </c>
    </row>
    <row r="7267" spans="1:5" x14ac:dyDescent="0.25">
      <c r="A7267">
        <v>70000616</v>
      </c>
      <c r="B7267" t="s">
        <v>10345</v>
      </c>
      <c r="C7267" t="s">
        <v>10250</v>
      </c>
      <c r="D7267" t="s">
        <v>10250</v>
      </c>
      <c r="E7267" t="s">
        <v>10345</v>
      </c>
    </row>
    <row r="7268" spans="1:5" x14ac:dyDescent="0.25">
      <c r="A7268">
        <v>70000617</v>
      </c>
      <c r="B7268" t="s">
        <v>10228</v>
      </c>
      <c r="C7268" t="s">
        <v>10225</v>
      </c>
      <c r="D7268" t="s">
        <v>10225</v>
      </c>
      <c r="E7268" t="s">
        <v>10228</v>
      </c>
    </row>
    <row r="7269" spans="1:5" x14ac:dyDescent="0.25">
      <c r="A7269">
        <v>70000618</v>
      </c>
      <c r="B7269" t="s">
        <v>10346</v>
      </c>
      <c r="C7269" t="s">
        <v>10225</v>
      </c>
      <c r="D7269" t="s">
        <v>10225</v>
      </c>
      <c r="E7269" t="s">
        <v>10346</v>
      </c>
    </row>
    <row r="7270" spans="1:5" x14ac:dyDescent="0.25">
      <c r="A7270">
        <v>70000619</v>
      </c>
      <c r="B7270" t="s">
        <v>10227</v>
      </c>
      <c r="C7270" t="s">
        <v>10225</v>
      </c>
      <c r="D7270" t="s">
        <v>10225</v>
      </c>
      <c r="E7270" t="s">
        <v>10227</v>
      </c>
    </row>
    <row r="7271" spans="1:5" x14ac:dyDescent="0.25">
      <c r="A7271">
        <v>70000620</v>
      </c>
      <c r="B7271" t="s">
        <v>10348</v>
      </c>
      <c r="C7271" t="s">
        <v>10347</v>
      </c>
      <c r="D7271" t="s">
        <v>10347</v>
      </c>
      <c r="E7271" t="s">
        <v>10348</v>
      </c>
    </row>
    <row r="7272" spans="1:5" x14ac:dyDescent="0.25">
      <c r="A7272">
        <v>70000621</v>
      </c>
      <c r="B7272" t="s">
        <v>10350</v>
      </c>
      <c r="C7272" t="s">
        <v>10349</v>
      </c>
      <c r="D7272" t="s">
        <v>10349</v>
      </c>
      <c r="E7272" t="s">
        <v>10350</v>
      </c>
    </row>
    <row r="7273" spans="1:5" x14ac:dyDescent="0.25">
      <c r="A7273">
        <v>70000622</v>
      </c>
      <c r="B7273" t="s">
        <v>10352</v>
      </c>
      <c r="C7273" t="s">
        <v>10351</v>
      </c>
      <c r="D7273" t="s">
        <v>10351</v>
      </c>
      <c r="E7273" t="s">
        <v>10352</v>
      </c>
    </row>
    <row r="7274" spans="1:5" x14ac:dyDescent="0.25">
      <c r="A7274">
        <v>70000623</v>
      </c>
      <c r="B7274" t="s">
        <v>10354</v>
      </c>
      <c r="C7274" t="s">
        <v>10353</v>
      </c>
      <c r="D7274" t="s">
        <v>10353</v>
      </c>
      <c r="E7274" t="s">
        <v>10354</v>
      </c>
    </row>
    <row r="7275" spans="1:5" x14ac:dyDescent="0.25">
      <c r="A7275">
        <v>70000624</v>
      </c>
      <c r="B7275" t="s">
        <v>10356</v>
      </c>
      <c r="C7275" t="s">
        <v>10355</v>
      </c>
      <c r="D7275" t="s">
        <v>10355</v>
      </c>
      <c r="E7275" t="s">
        <v>10356</v>
      </c>
    </row>
    <row r="7276" spans="1:5" x14ac:dyDescent="0.25">
      <c r="A7276">
        <v>70000625</v>
      </c>
      <c r="B7276" t="s">
        <v>10358</v>
      </c>
      <c r="C7276" t="s">
        <v>10357</v>
      </c>
      <c r="D7276" t="s">
        <v>10357</v>
      </c>
      <c r="E7276" t="s">
        <v>10358</v>
      </c>
    </row>
    <row r="7277" spans="1:5" x14ac:dyDescent="0.25">
      <c r="A7277">
        <v>70000626</v>
      </c>
      <c r="B7277" t="s">
        <v>10360</v>
      </c>
      <c r="C7277" t="s">
        <v>10359</v>
      </c>
      <c r="D7277" t="s">
        <v>10359</v>
      </c>
      <c r="E7277" t="s">
        <v>10360</v>
      </c>
    </row>
    <row r="7278" spans="1:5" x14ac:dyDescent="0.25">
      <c r="A7278">
        <v>70000627</v>
      </c>
      <c r="B7278" t="s">
        <v>10362</v>
      </c>
      <c r="C7278" t="s">
        <v>10361</v>
      </c>
      <c r="D7278" t="s">
        <v>10361</v>
      </c>
      <c r="E7278" t="s">
        <v>10362</v>
      </c>
    </row>
    <row r="7279" spans="1:5" x14ac:dyDescent="0.25">
      <c r="A7279">
        <v>70000628</v>
      </c>
      <c r="B7279" t="s">
        <v>10294</v>
      </c>
      <c r="C7279" t="s">
        <v>10291</v>
      </c>
      <c r="D7279" t="s">
        <v>10291</v>
      </c>
      <c r="E7279" t="s">
        <v>10294</v>
      </c>
    </row>
    <row r="7280" spans="1:5" x14ac:dyDescent="0.25">
      <c r="A7280">
        <v>70000629</v>
      </c>
      <c r="B7280" t="s">
        <v>10364</v>
      </c>
      <c r="C7280" t="s">
        <v>10363</v>
      </c>
      <c r="D7280" t="s">
        <v>10363</v>
      </c>
      <c r="E7280" t="s">
        <v>10364</v>
      </c>
    </row>
    <row r="7281" spans="1:5" x14ac:dyDescent="0.25">
      <c r="A7281">
        <v>70000630</v>
      </c>
      <c r="B7281" t="s">
        <v>10366</v>
      </c>
      <c r="C7281" t="s">
        <v>10365</v>
      </c>
      <c r="D7281" t="s">
        <v>10365</v>
      </c>
      <c r="E7281" t="s">
        <v>10366</v>
      </c>
    </row>
    <row r="7282" spans="1:5" x14ac:dyDescent="0.25">
      <c r="A7282">
        <v>70000631</v>
      </c>
      <c r="B7282" t="s">
        <v>10368</v>
      </c>
      <c r="C7282" t="s">
        <v>10367</v>
      </c>
      <c r="D7282" t="s">
        <v>10367</v>
      </c>
      <c r="E7282" t="s">
        <v>10368</v>
      </c>
    </row>
    <row r="7283" spans="1:5" x14ac:dyDescent="0.25">
      <c r="A7283">
        <v>70000632</v>
      </c>
      <c r="B7283" t="s">
        <v>10370</v>
      </c>
      <c r="C7283" t="s">
        <v>10369</v>
      </c>
      <c r="D7283" t="s">
        <v>10369</v>
      </c>
      <c r="E7283" t="s">
        <v>10370</v>
      </c>
    </row>
    <row r="7284" spans="1:5" x14ac:dyDescent="0.25">
      <c r="A7284">
        <v>70000633</v>
      </c>
      <c r="B7284" t="s">
        <v>10372</v>
      </c>
      <c r="C7284" t="s">
        <v>10371</v>
      </c>
      <c r="D7284" t="s">
        <v>10371</v>
      </c>
      <c r="E7284" t="s">
        <v>10372</v>
      </c>
    </row>
    <row r="7285" spans="1:5" x14ac:dyDescent="0.25">
      <c r="A7285">
        <v>70000634</v>
      </c>
      <c r="B7285" t="s">
        <v>10373</v>
      </c>
      <c r="C7285" t="s">
        <v>10259</v>
      </c>
      <c r="D7285" t="s">
        <v>10259</v>
      </c>
      <c r="E7285" t="s">
        <v>10373</v>
      </c>
    </row>
    <row r="7286" spans="1:5" x14ac:dyDescent="0.25">
      <c r="A7286">
        <v>70000635</v>
      </c>
      <c r="B7286" t="s">
        <v>10375</v>
      </c>
      <c r="C7286" t="s">
        <v>10374</v>
      </c>
      <c r="D7286" t="s">
        <v>10374</v>
      </c>
      <c r="E7286" t="s">
        <v>10375</v>
      </c>
    </row>
    <row r="7287" spans="1:5" x14ac:dyDescent="0.25">
      <c r="A7287">
        <v>70000636</v>
      </c>
      <c r="B7287" t="s">
        <v>10376</v>
      </c>
      <c r="C7287" t="s">
        <v>10233</v>
      </c>
      <c r="D7287" t="s">
        <v>10233</v>
      </c>
      <c r="E7287" t="s">
        <v>10376</v>
      </c>
    </row>
    <row r="7288" spans="1:5" x14ac:dyDescent="0.25">
      <c r="A7288">
        <v>70000637</v>
      </c>
      <c r="B7288" t="s">
        <v>10377</v>
      </c>
      <c r="C7288" t="s">
        <v>10231</v>
      </c>
      <c r="D7288" t="s">
        <v>10231</v>
      </c>
      <c r="E7288" t="s">
        <v>10377</v>
      </c>
    </row>
    <row r="7289" spans="1:5" x14ac:dyDescent="0.25">
      <c r="A7289">
        <v>70000638</v>
      </c>
      <c r="B7289" t="s">
        <v>10378</v>
      </c>
      <c r="C7289" t="s">
        <v>10369</v>
      </c>
      <c r="D7289" t="s">
        <v>10369</v>
      </c>
      <c r="E7289" t="s">
        <v>10378</v>
      </c>
    </row>
    <row r="7290" spans="1:5" x14ac:dyDescent="0.25">
      <c r="A7290">
        <v>70000639</v>
      </c>
      <c r="B7290" t="s">
        <v>10380</v>
      </c>
      <c r="C7290" t="s">
        <v>10379</v>
      </c>
      <c r="D7290" t="s">
        <v>10379</v>
      </c>
      <c r="E7290" t="s">
        <v>10380</v>
      </c>
    </row>
    <row r="7291" spans="1:5" x14ac:dyDescent="0.25">
      <c r="A7291">
        <v>70000640</v>
      </c>
      <c r="B7291" t="s">
        <v>10382</v>
      </c>
      <c r="C7291" t="s">
        <v>10381</v>
      </c>
      <c r="D7291" t="s">
        <v>10381</v>
      </c>
      <c r="E7291" t="s">
        <v>10382</v>
      </c>
    </row>
    <row r="7292" spans="1:5" x14ac:dyDescent="0.25">
      <c r="A7292">
        <v>70000641</v>
      </c>
      <c r="B7292" t="s">
        <v>10384</v>
      </c>
      <c r="C7292" t="s">
        <v>10383</v>
      </c>
      <c r="D7292" t="s">
        <v>10383</v>
      </c>
      <c r="E7292" t="s">
        <v>10384</v>
      </c>
    </row>
    <row r="7293" spans="1:5" x14ac:dyDescent="0.25">
      <c r="A7293">
        <v>70000642</v>
      </c>
      <c r="B7293" t="s">
        <v>10386</v>
      </c>
      <c r="C7293" t="s">
        <v>10385</v>
      </c>
      <c r="D7293" t="s">
        <v>10385</v>
      </c>
      <c r="E7293" t="s">
        <v>10386</v>
      </c>
    </row>
    <row r="7294" spans="1:5" x14ac:dyDescent="0.25">
      <c r="A7294">
        <v>70000643</v>
      </c>
      <c r="B7294" t="s">
        <v>10387</v>
      </c>
      <c r="C7294" t="s">
        <v>10235</v>
      </c>
      <c r="D7294" t="s">
        <v>10235</v>
      </c>
      <c r="E7294" t="s">
        <v>10387</v>
      </c>
    </row>
    <row r="7295" spans="1:5" x14ac:dyDescent="0.25">
      <c r="A7295">
        <v>70000644</v>
      </c>
      <c r="B7295" t="s">
        <v>10389</v>
      </c>
      <c r="C7295" t="s">
        <v>10388</v>
      </c>
      <c r="D7295" t="s">
        <v>10388</v>
      </c>
      <c r="E7295" t="s">
        <v>10389</v>
      </c>
    </row>
    <row r="7296" spans="1:5" x14ac:dyDescent="0.25">
      <c r="A7296">
        <v>70000645</v>
      </c>
      <c r="B7296" t="s">
        <v>10390</v>
      </c>
      <c r="C7296" t="s">
        <v>10388</v>
      </c>
      <c r="D7296" t="s">
        <v>10388</v>
      </c>
      <c r="E7296" t="s">
        <v>10390</v>
      </c>
    </row>
    <row r="7297" spans="1:5" x14ac:dyDescent="0.25">
      <c r="A7297">
        <v>70000646</v>
      </c>
      <c r="B7297" t="s">
        <v>10391</v>
      </c>
      <c r="C7297" t="s">
        <v>10388</v>
      </c>
      <c r="D7297" t="s">
        <v>10388</v>
      </c>
      <c r="E7297" t="s">
        <v>10391</v>
      </c>
    </row>
    <row r="7298" spans="1:5" x14ac:dyDescent="0.25">
      <c r="A7298">
        <v>70000647</v>
      </c>
      <c r="B7298" t="s">
        <v>10393</v>
      </c>
      <c r="C7298" t="s">
        <v>10392</v>
      </c>
      <c r="D7298" t="s">
        <v>10392</v>
      </c>
      <c r="E7298" t="s">
        <v>10393</v>
      </c>
    </row>
    <row r="7299" spans="1:5" x14ac:dyDescent="0.25">
      <c r="A7299">
        <v>70000648</v>
      </c>
      <c r="B7299" t="s">
        <v>10395</v>
      </c>
      <c r="C7299" t="s">
        <v>10394</v>
      </c>
      <c r="D7299" t="s">
        <v>10394</v>
      </c>
      <c r="E7299" t="s">
        <v>10395</v>
      </c>
    </row>
    <row r="7300" spans="1:5" x14ac:dyDescent="0.25">
      <c r="A7300">
        <v>70000649</v>
      </c>
      <c r="B7300" t="s">
        <v>10397</v>
      </c>
      <c r="C7300" t="s">
        <v>10396</v>
      </c>
      <c r="D7300" t="s">
        <v>10396</v>
      </c>
      <c r="E7300" t="s">
        <v>10397</v>
      </c>
    </row>
    <row r="7301" spans="1:5" x14ac:dyDescent="0.25">
      <c r="A7301">
        <v>70000650</v>
      </c>
      <c r="B7301" t="s">
        <v>10398</v>
      </c>
      <c r="C7301" t="s">
        <v>10396</v>
      </c>
      <c r="D7301" t="s">
        <v>10396</v>
      </c>
      <c r="E7301" t="s">
        <v>10398</v>
      </c>
    </row>
    <row r="7302" spans="1:5" x14ac:dyDescent="0.25">
      <c r="A7302">
        <v>70000651</v>
      </c>
      <c r="B7302" t="s">
        <v>10399</v>
      </c>
      <c r="C7302" t="s">
        <v>10396</v>
      </c>
      <c r="D7302" t="s">
        <v>10396</v>
      </c>
      <c r="E7302" t="s">
        <v>10399</v>
      </c>
    </row>
    <row r="7303" spans="1:5" x14ac:dyDescent="0.25">
      <c r="A7303">
        <v>70000652</v>
      </c>
      <c r="B7303" t="s">
        <v>10400</v>
      </c>
      <c r="C7303" t="s">
        <v>10396</v>
      </c>
      <c r="D7303" t="s">
        <v>10396</v>
      </c>
      <c r="E7303" t="s">
        <v>10400</v>
      </c>
    </row>
    <row r="7304" spans="1:5" x14ac:dyDescent="0.25">
      <c r="A7304">
        <v>70000653</v>
      </c>
      <c r="B7304" t="s">
        <v>10401</v>
      </c>
      <c r="C7304" t="s">
        <v>10396</v>
      </c>
      <c r="D7304" t="s">
        <v>10396</v>
      </c>
      <c r="E7304" t="s">
        <v>10401</v>
      </c>
    </row>
    <row r="7305" spans="1:5" x14ac:dyDescent="0.25">
      <c r="A7305">
        <v>70000654</v>
      </c>
      <c r="B7305" t="s">
        <v>10402</v>
      </c>
      <c r="C7305" t="s">
        <v>10396</v>
      </c>
      <c r="D7305" t="s">
        <v>10396</v>
      </c>
      <c r="E7305" t="s">
        <v>10402</v>
      </c>
    </row>
    <row r="7306" spans="1:5" x14ac:dyDescent="0.25">
      <c r="A7306">
        <v>70000655</v>
      </c>
      <c r="B7306" t="s">
        <v>10404</v>
      </c>
      <c r="C7306" t="s">
        <v>10403</v>
      </c>
      <c r="D7306" t="s">
        <v>10403</v>
      </c>
      <c r="E7306" t="s">
        <v>10404</v>
      </c>
    </row>
    <row r="7307" spans="1:5" x14ac:dyDescent="0.25">
      <c r="A7307">
        <v>70000656</v>
      </c>
      <c r="B7307" t="s">
        <v>10406</v>
      </c>
      <c r="C7307" t="s">
        <v>10405</v>
      </c>
      <c r="D7307" t="s">
        <v>10405</v>
      </c>
      <c r="E7307" t="s">
        <v>10406</v>
      </c>
    </row>
    <row r="7308" spans="1:5" x14ac:dyDescent="0.25">
      <c r="A7308">
        <v>70000657</v>
      </c>
      <c r="B7308" t="s">
        <v>10408</v>
      </c>
      <c r="C7308" t="s">
        <v>10407</v>
      </c>
      <c r="D7308" t="s">
        <v>10407</v>
      </c>
      <c r="E7308" t="s">
        <v>10408</v>
      </c>
    </row>
    <row r="7309" spans="1:5" x14ac:dyDescent="0.25">
      <c r="A7309">
        <v>70000658</v>
      </c>
      <c r="B7309" t="s">
        <v>10410</v>
      </c>
      <c r="C7309" t="s">
        <v>10409</v>
      </c>
      <c r="D7309" t="s">
        <v>10409</v>
      </c>
      <c r="E7309" t="s">
        <v>10410</v>
      </c>
    </row>
    <row r="7310" spans="1:5" x14ac:dyDescent="0.25">
      <c r="A7310">
        <v>70000659</v>
      </c>
      <c r="B7310" t="s">
        <v>10412</v>
      </c>
      <c r="C7310" t="s">
        <v>10411</v>
      </c>
      <c r="D7310" t="s">
        <v>10411</v>
      </c>
      <c r="E7310" t="s">
        <v>10412</v>
      </c>
    </row>
    <row r="7311" spans="1:5" x14ac:dyDescent="0.25">
      <c r="A7311">
        <v>70000660</v>
      </c>
      <c r="B7311" t="s">
        <v>10414</v>
      </c>
      <c r="C7311" t="s">
        <v>10413</v>
      </c>
      <c r="D7311" t="s">
        <v>10413</v>
      </c>
      <c r="E7311" t="s">
        <v>10414</v>
      </c>
    </row>
    <row r="7312" spans="1:5" x14ac:dyDescent="0.25">
      <c r="A7312">
        <v>70000661</v>
      </c>
      <c r="B7312" t="s">
        <v>10415</v>
      </c>
      <c r="C7312" t="s">
        <v>10413</v>
      </c>
      <c r="D7312" t="s">
        <v>10413</v>
      </c>
      <c r="E7312" t="s">
        <v>10415</v>
      </c>
    </row>
    <row r="7313" spans="1:5" x14ac:dyDescent="0.25">
      <c r="A7313">
        <v>70000662</v>
      </c>
      <c r="B7313" t="s">
        <v>10417</v>
      </c>
      <c r="C7313" t="s">
        <v>10416</v>
      </c>
      <c r="D7313" t="s">
        <v>10416</v>
      </c>
      <c r="E7313" t="s">
        <v>10417</v>
      </c>
    </row>
    <row r="7314" spans="1:5" x14ac:dyDescent="0.25">
      <c r="A7314">
        <v>70000663</v>
      </c>
      <c r="B7314" t="s">
        <v>10418</v>
      </c>
      <c r="C7314" t="s">
        <v>10416</v>
      </c>
      <c r="D7314" t="s">
        <v>10416</v>
      </c>
      <c r="E7314" t="s">
        <v>10418</v>
      </c>
    </row>
    <row r="7315" spans="1:5" x14ac:dyDescent="0.25">
      <c r="A7315">
        <v>70000664</v>
      </c>
      <c r="B7315" t="s">
        <v>10420</v>
      </c>
      <c r="C7315" t="s">
        <v>10419</v>
      </c>
      <c r="D7315" t="s">
        <v>10419</v>
      </c>
      <c r="E7315" t="s">
        <v>10420</v>
      </c>
    </row>
    <row r="7316" spans="1:5" x14ac:dyDescent="0.25">
      <c r="A7316">
        <v>70000665</v>
      </c>
      <c r="B7316" t="s">
        <v>10421</v>
      </c>
      <c r="C7316" t="s">
        <v>10419</v>
      </c>
      <c r="D7316" t="s">
        <v>10419</v>
      </c>
      <c r="E7316" t="s">
        <v>10421</v>
      </c>
    </row>
    <row r="7317" spans="1:5" x14ac:dyDescent="0.25">
      <c r="A7317">
        <v>70000666</v>
      </c>
      <c r="B7317" t="s">
        <v>10422</v>
      </c>
      <c r="C7317" t="s">
        <v>10419</v>
      </c>
      <c r="D7317" t="s">
        <v>10419</v>
      </c>
      <c r="E7317" t="s">
        <v>10422</v>
      </c>
    </row>
    <row r="7318" spans="1:5" x14ac:dyDescent="0.25">
      <c r="A7318">
        <v>70000667</v>
      </c>
      <c r="B7318" t="s">
        <v>10423</v>
      </c>
      <c r="C7318" t="s">
        <v>10419</v>
      </c>
      <c r="D7318" t="s">
        <v>10419</v>
      </c>
      <c r="E7318" t="s">
        <v>10423</v>
      </c>
    </row>
    <row r="7319" spans="1:5" x14ac:dyDescent="0.25">
      <c r="A7319">
        <v>70000668</v>
      </c>
      <c r="B7319" t="s">
        <v>10424</v>
      </c>
      <c r="C7319" t="s">
        <v>10419</v>
      </c>
      <c r="D7319" t="s">
        <v>10419</v>
      </c>
      <c r="E7319" t="s">
        <v>10424</v>
      </c>
    </row>
    <row r="7320" spans="1:5" x14ac:dyDescent="0.25">
      <c r="A7320">
        <v>70000669</v>
      </c>
      <c r="B7320" t="s">
        <v>10425</v>
      </c>
      <c r="C7320" t="s">
        <v>10419</v>
      </c>
      <c r="D7320" t="s">
        <v>10419</v>
      </c>
      <c r="E7320" t="s">
        <v>10425</v>
      </c>
    </row>
    <row r="7321" spans="1:5" x14ac:dyDescent="0.25">
      <c r="A7321">
        <v>70000670</v>
      </c>
      <c r="B7321" t="s">
        <v>10426</v>
      </c>
      <c r="C7321" t="s">
        <v>10419</v>
      </c>
      <c r="D7321" t="s">
        <v>10419</v>
      </c>
      <c r="E7321" t="s">
        <v>10426</v>
      </c>
    </row>
    <row r="7322" spans="1:5" x14ac:dyDescent="0.25">
      <c r="A7322">
        <v>70000671</v>
      </c>
      <c r="B7322" t="s">
        <v>10427</v>
      </c>
      <c r="C7322" t="s">
        <v>10419</v>
      </c>
      <c r="D7322" t="s">
        <v>10419</v>
      </c>
      <c r="E7322" t="s">
        <v>10427</v>
      </c>
    </row>
    <row r="7323" spans="1:5" x14ac:dyDescent="0.25">
      <c r="A7323">
        <v>70000672</v>
      </c>
      <c r="B7323" t="s">
        <v>10429</v>
      </c>
      <c r="C7323" t="s">
        <v>10428</v>
      </c>
      <c r="D7323" t="s">
        <v>10428</v>
      </c>
      <c r="E7323" t="s">
        <v>10429</v>
      </c>
    </row>
    <row r="7324" spans="1:5" x14ac:dyDescent="0.25">
      <c r="A7324">
        <v>70000673</v>
      </c>
      <c r="B7324" t="s">
        <v>10431</v>
      </c>
      <c r="C7324" t="s">
        <v>10430</v>
      </c>
      <c r="D7324" t="s">
        <v>10430</v>
      </c>
      <c r="E7324" t="s">
        <v>10431</v>
      </c>
    </row>
    <row r="7325" spans="1:5" x14ac:dyDescent="0.25">
      <c r="A7325">
        <v>70000674</v>
      </c>
      <c r="B7325" t="s">
        <v>10433</v>
      </c>
      <c r="C7325" t="s">
        <v>10432</v>
      </c>
      <c r="D7325" t="s">
        <v>10432</v>
      </c>
      <c r="E7325" t="s">
        <v>10433</v>
      </c>
    </row>
    <row r="7326" spans="1:5" x14ac:dyDescent="0.25">
      <c r="A7326">
        <v>70000675</v>
      </c>
      <c r="B7326" t="s">
        <v>10435</v>
      </c>
      <c r="C7326" t="s">
        <v>10434</v>
      </c>
      <c r="D7326" t="s">
        <v>10434</v>
      </c>
      <c r="E7326" t="s">
        <v>10435</v>
      </c>
    </row>
    <row r="7327" spans="1:5" x14ac:dyDescent="0.25">
      <c r="A7327">
        <v>70000676</v>
      </c>
      <c r="B7327" t="s">
        <v>10404</v>
      </c>
      <c r="C7327" t="s">
        <v>10403</v>
      </c>
      <c r="D7327" t="s">
        <v>10403</v>
      </c>
      <c r="E7327" t="s">
        <v>10404</v>
      </c>
    </row>
    <row r="7328" spans="1:5" x14ac:dyDescent="0.25">
      <c r="A7328">
        <v>70000677</v>
      </c>
      <c r="B7328" t="s">
        <v>10437</v>
      </c>
      <c r="C7328" t="s">
        <v>10436</v>
      </c>
      <c r="D7328" t="s">
        <v>10436</v>
      </c>
      <c r="E7328" t="s">
        <v>10437</v>
      </c>
    </row>
    <row r="7329" spans="1:5" x14ac:dyDescent="0.25">
      <c r="A7329">
        <v>70000678</v>
      </c>
      <c r="B7329" t="s">
        <v>10439</v>
      </c>
      <c r="C7329" t="s">
        <v>10438</v>
      </c>
      <c r="D7329" t="s">
        <v>10438</v>
      </c>
      <c r="E7329" t="s">
        <v>10439</v>
      </c>
    </row>
    <row r="7330" spans="1:5" x14ac:dyDescent="0.25">
      <c r="A7330">
        <v>70000679</v>
      </c>
      <c r="B7330" t="s">
        <v>10441</v>
      </c>
      <c r="C7330" t="s">
        <v>10440</v>
      </c>
      <c r="D7330" t="s">
        <v>10440</v>
      </c>
      <c r="E7330" t="s">
        <v>10441</v>
      </c>
    </row>
    <row r="7331" spans="1:5" x14ac:dyDescent="0.25">
      <c r="A7331">
        <v>70000680</v>
      </c>
      <c r="B7331" t="s">
        <v>10443</v>
      </c>
      <c r="C7331" t="s">
        <v>10442</v>
      </c>
      <c r="D7331" t="s">
        <v>10442</v>
      </c>
      <c r="E7331" t="s">
        <v>10443</v>
      </c>
    </row>
    <row r="7332" spans="1:5" x14ac:dyDescent="0.25">
      <c r="A7332">
        <v>70000681</v>
      </c>
      <c r="B7332" t="s">
        <v>10445</v>
      </c>
      <c r="C7332" t="s">
        <v>10444</v>
      </c>
      <c r="D7332" t="s">
        <v>10444</v>
      </c>
      <c r="E7332" t="s">
        <v>10445</v>
      </c>
    </row>
    <row r="7333" spans="1:5" x14ac:dyDescent="0.25">
      <c r="A7333">
        <v>70000682</v>
      </c>
      <c r="B7333" t="s">
        <v>10447</v>
      </c>
      <c r="C7333" t="s">
        <v>10446</v>
      </c>
      <c r="D7333" t="s">
        <v>10446</v>
      </c>
      <c r="E7333" t="s">
        <v>10447</v>
      </c>
    </row>
    <row r="7334" spans="1:5" x14ac:dyDescent="0.25">
      <c r="A7334">
        <v>70000683</v>
      </c>
      <c r="B7334" t="s">
        <v>10439</v>
      </c>
      <c r="C7334" t="s">
        <v>10448</v>
      </c>
      <c r="D7334" t="s">
        <v>10448</v>
      </c>
      <c r="E7334" t="s">
        <v>10439</v>
      </c>
    </row>
    <row r="7335" spans="1:5" x14ac:dyDescent="0.25">
      <c r="A7335">
        <v>70000684</v>
      </c>
      <c r="B7335" t="s">
        <v>10450</v>
      </c>
      <c r="C7335" t="s">
        <v>10449</v>
      </c>
      <c r="D7335" t="s">
        <v>10449</v>
      </c>
      <c r="E7335" t="s">
        <v>10450</v>
      </c>
    </row>
    <row r="7336" spans="1:5" x14ac:dyDescent="0.25">
      <c r="A7336">
        <v>70000685</v>
      </c>
      <c r="B7336" t="s">
        <v>10441</v>
      </c>
      <c r="C7336" t="s">
        <v>10451</v>
      </c>
      <c r="D7336" t="s">
        <v>10451</v>
      </c>
      <c r="E7336" t="s">
        <v>10441</v>
      </c>
    </row>
    <row r="7337" spans="1:5" x14ac:dyDescent="0.25">
      <c r="A7337">
        <v>70000686</v>
      </c>
      <c r="B7337" t="s">
        <v>10453</v>
      </c>
      <c r="C7337" t="s">
        <v>10452</v>
      </c>
      <c r="D7337" t="s">
        <v>10452</v>
      </c>
      <c r="E7337" t="s">
        <v>10453</v>
      </c>
    </row>
    <row r="7338" spans="1:5" x14ac:dyDescent="0.25">
      <c r="A7338">
        <v>70000687</v>
      </c>
      <c r="B7338" t="s">
        <v>10455</v>
      </c>
      <c r="C7338" t="s">
        <v>10454</v>
      </c>
      <c r="D7338" t="s">
        <v>10454</v>
      </c>
      <c r="E7338" t="s">
        <v>10455</v>
      </c>
    </row>
    <row r="7339" spans="1:5" x14ac:dyDescent="0.25">
      <c r="A7339">
        <v>70000688</v>
      </c>
      <c r="B7339" t="s">
        <v>10457</v>
      </c>
      <c r="C7339" t="s">
        <v>10456</v>
      </c>
      <c r="D7339" t="s">
        <v>10456</v>
      </c>
      <c r="E7339" t="s">
        <v>10457</v>
      </c>
    </row>
    <row r="7340" spans="1:5" x14ac:dyDescent="0.25">
      <c r="A7340">
        <v>70000689</v>
      </c>
      <c r="B7340" t="s">
        <v>10458</v>
      </c>
      <c r="C7340" t="s">
        <v>10322</v>
      </c>
      <c r="D7340" t="s">
        <v>10322</v>
      </c>
      <c r="E7340" t="s">
        <v>10458</v>
      </c>
    </row>
    <row r="7341" spans="1:5" x14ac:dyDescent="0.25">
      <c r="A7341">
        <v>70000690</v>
      </c>
      <c r="B7341" t="s">
        <v>10458</v>
      </c>
      <c r="C7341" t="s">
        <v>10322</v>
      </c>
      <c r="D7341" t="s">
        <v>10322</v>
      </c>
      <c r="E7341" t="s">
        <v>10458</v>
      </c>
    </row>
    <row r="7342" spans="1:5" x14ac:dyDescent="0.25">
      <c r="A7342">
        <v>70000691</v>
      </c>
      <c r="B7342" t="s">
        <v>10459</v>
      </c>
      <c r="C7342" t="s">
        <v>9623</v>
      </c>
      <c r="D7342" t="s">
        <v>9623</v>
      </c>
      <c r="E7342" t="s">
        <v>10459</v>
      </c>
    </row>
    <row r="7343" spans="1:5" x14ac:dyDescent="0.25">
      <c r="A7343">
        <v>70000692</v>
      </c>
      <c r="B7343" t="s">
        <v>10460</v>
      </c>
      <c r="C7343" t="s">
        <v>9641</v>
      </c>
      <c r="D7343" t="s">
        <v>9641</v>
      </c>
      <c r="E7343" t="s">
        <v>10460</v>
      </c>
    </row>
    <row r="7344" spans="1:5" x14ac:dyDescent="0.25">
      <c r="A7344">
        <v>70000693</v>
      </c>
      <c r="B7344" t="s">
        <v>10462</v>
      </c>
      <c r="C7344" t="s">
        <v>10461</v>
      </c>
      <c r="D7344" t="s">
        <v>10461</v>
      </c>
      <c r="E7344" t="s">
        <v>10462</v>
      </c>
    </row>
    <row r="7345" spans="1:5" x14ac:dyDescent="0.25">
      <c r="A7345">
        <v>70000694</v>
      </c>
      <c r="B7345" t="s">
        <v>10464</v>
      </c>
      <c r="C7345" t="s">
        <v>10463</v>
      </c>
      <c r="D7345" t="s">
        <v>10463</v>
      </c>
      <c r="E7345" t="s">
        <v>10464</v>
      </c>
    </row>
    <row r="7346" spans="1:5" x14ac:dyDescent="0.25">
      <c r="A7346">
        <v>70000695</v>
      </c>
      <c r="B7346" t="s">
        <v>10466</v>
      </c>
      <c r="C7346" t="s">
        <v>10465</v>
      </c>
      <c r="D7346" t="s">
        <v>10465</v>
      </c>
      <c r="E7346" t="s">
        <v>10466</v>
      </c>
    </row>
    <row r="7347" spans="1:5" x14ac:dyDescent="0.25">
      <c r="A7347">
        <v>70000696</v>
      </c>
      <c r="B7347" t="s">
        <v>10468</v>
      </c>
      <c r="C7347" t="s">
        <v>10467</v>
      </c>
      <c r="D7347" t="s">
        <v>10467</v>
      </c>
      <c r="E7347" t="s">
        <v>10468</v>
      </c>
    </row>
    <row r="7348" spans="1:5" x14ac:dyDescent="0.25">
      <c r="A7348">
        <v>70000697</v>
      </c>
      <c r="B7348" t="s">
        <v>10470</v>
      </c>
      <c r="C7348" t="s">
        <v>10469</v>
      </c>
      <c r="D7348" t="s">
        <v>10469</v>
      </c>
      <c r="E7348" t="s">
        <v>10470</v>
      </c>
    </row>
    <row r="7349" spans="1:5" x14ac:dyDescent="0.25">
      <c r="A7349">
        <v>70000698</v>
      </c>
      <c r="B7349" t="s">
        <v>10471</v>
      </c>
      <c r="C7349" t="s">
        <v>9605</v>
      </c>
      <c r="D7349" t="s">
        <v>9605</v>
      </c>
      <c r="E7349" t="s">
        <v>10471</v>
      </c>
    </row>
    <row r="7350" spans="1:5" x14ac:dyDescent="0.25">
      <c r="A7350">
        <v>70000699</v>
      </c>
      <c r="B7350" t="s">
        <v>10472</v>
      </c>
      <c r="C7350" t="s">
        <v>9623</v>
      </c>
      <c r="D7350" t="s">
        <v>9623</v>
      </c>
      <c r="E7350" t="s">
        <v>10472</v>
      </c>
    </row>
    <row r="7351" spans="1:5" x14ac:dyDescent="0.25">
      <c r="A7351">
        <v>70000700</v>
      </c>
      <c r="B7351" t="s">
        <v>10462</v>
      </c>
      <c r="C7351" t="s">
        <v>10461</v>
      </c>
      <c r="D7351" t="s">
        <v>10461</v>
      </c>
      <c r="E7351" t="s">
        <v>10462</v>
      </c>
    </row>
    <row r="7352" spans="1:5" x14ac:dyDescent="0.25">
      <c r="A7352">
        <v>70000701</v>
      </c>
      <c r="B7352" t="s">
        <v>10474</v>
      </c>
      <c r="C7352" t="s">
        <v>10473</v>
      </c>
      <c r="D7352" t="s">
        <v>10473</v>
      </c>
      <c r="E7352" t="s">
        <v>10474</v>
      </c>
    </row>
    <row r="7353" spans="1:5" x14ac:dyDescent="0.25">
      <c r="A7353">
        <v>70000702</v>
      </c>
      <c r="B7353" t="s">
        <v>10476</v>
      </c>
      <c r="C7353" t="s">
        <v>10475</v>
      </c>
      <c r="D7353" t="s">
        <v>10475</v>
      </c>
      <c r="E7353" t="s">
        <v>10476</v>
      </c>
    </row>
    <row r="7354" spans="1:5" x14ac:dyDescent="0.25">
      <c r="A7354">
        <v>70000703</v>
      </c>
      <c r="B7354" t="s">
        <v>10478</v>
      </c>
      <c r="C7354" t="s">
        <v>10477</v>
      </c>
      <c r="D7354" t="s">
        <v>10477</v>
      </c>
      <c r="E7354" t="s">
        <v>10478</v>
      </c>
    </row>
    <row r="7355" spans="1:5" x14ac:dyDescent="0.25">
      <c r="A7355">
        <v>70000704</v>
      </c>
      <c r="B7355" t="s">
        <v>10480</v>
      </c>
      <c r="C7355" t="s">
        <v>10479</v>
      </c>
      <c r="D7355" t="s">
        <v>10479</v>
      </c>
      <c r="E7355" t="s">
        <v>10480</v>
      </c>
    </row>
    <row r="7356" spans="1:5" x14ac:dyDescent="0.25">
      <c r="A7356">
        <v>70000705</v>
      </c>
      <c r="B7356" t="s">
        <v>10482</v>
      </c>
      <c r="C7356" t="s">
        <v>10481</v>
      </c>
      <c r="D7356" t="s">
        <v>10481</v>
      </c>
      <c r="E7356" t="s">
        <v>10482</v>
      </c>
    </row>
    <row r="7357" spans="1:5" x14ac:dyDescent="0.25">
      <c r="A7357">
        <v>70000706</v>
      </c>
      <c r="B7357" t="s">
        <v>10484</v>
      </c>
      <c r="C7357" t="s">
        <v>10483</v>
      </c>
      <c r="D7357" t="s">
        <v>10483</v>
      </c>
      <c r="E7357" t="s">
        <v>10484</v>
      </c>
    </row>
    <row r="7358" spans="1:5" x14ac:dyDescent="0.25">
      <c r="A7358">
        <v>70000707</v>
      </c>
      <c r="B7358" t="s">
        <v>10486</v>
      </c>
      <c r="C7358" t="s">
        <v>10485</v>
      </c>
      <c r="D7358" t="s">
        <v>10485</v>
      </c>
      <c r="E7358" t="s">
        <v>10486</v>
      </c>
    </row>
    <row r="7359" spans="1:5" x14ac:dyDescent="0.25">
      <c r="A7359">
        <v>70000708</v>
      </c>
      <c r="B7359" t="s">
        <v>10488</v>
      </c>
      <c r="C7359" t="s">
        <v>10487</v>
      </c>
      <c r="D7359" t="s">
        <v>10487</v>
      </c>
      <c r="E7359" t="s">
        <v>10488</v>
      </c>
    </row>
    <row r="7360" spans="1:5" x14ac:dyDescent="0.25">
      <c r="A7360">
        <v>70000709</v>
      </c>
      <c r="B7360" t="s">
        <v>10489</v>
      </c>
      <c r="C7360" t="s">
        <v>9647</v>
      </c>
      <c r="D7360" t="s">
        <v>9647</v>
      </c>
      <c r="E7360" t="s">
        <v>10489</v>
      </c>
    </row>
    <row r="7361" spans="1:5" x14ac:dyDescent="0.25">
      <c r="A7361">
        <v>70000710</v>
      </c>
      <c r="B7361" t="s">
        <v>10491</v>
      </c>
      <c r="C7361" t="s">
        <v>10490</v>
      </c>
      <c r="D7361" t="s">
        <v>10490</v>
      </c>
      <c r="E7361" t="s">
        <v>10491</v>
      </c>
    </row>
    <row r="7362" spans="1:5" x14ac:dyDescent="0.25">
      <c r="A7362">
        <v>70000711</v>
      </c>
      <c r="B7362" t="s">
        <v>10493</v>
      </c>
      <c r="C7362" t="s">
        <v>10492</v>
      </c>
      <c r="D7362" t="s">
        <v>10492</v>
      </c>
      <c r="E7362" t="s">
        <v>10493</v>
      </c>
    </row>
    <row r="7363" spans="1:5" x14ac:dyDescent="0.25">
      <c r="A7363">
        <v>70000718</v>
      </c>
      <c r="B7363" t="s">
        <v>10495</v>
      </c>
      <c r="C7363" t="s">
        <v>10494</v>
      </c>
      <c r="D7363" t="s">
        <v>10494</v>
      </c>
      <c r="E7363" t="s">
        <v>10495</v>
      </c>
    </row>
    <row r="7364" spans="1:5" x14ac:dyDescent="0.25">
      <c r="A7364">
        <v>70000722</v>
      </c>
      <c r="B7364" t="s">
        <v>10497</v>
      </c>
      <c r="C7364" t="s">
        <v>10496</v>
      </c>
      <c r="D7364" t="s">
        <v>10496</v>
      </c>
      <c r="E7364" t="s">
        <v>10497</v>
      </c>
    </row>
    <row r="7365" spans="1:5" x14ac:dyDescent="0.25">
      <c r="A7365">
        <v>70000723</v>
      </c>
      <c r="B7365" t="s">
        <v>10499</v>
      </c>
      <c r="C7365" t="s">
        <v>10498</v>
      </c>
      <c r="D7365" t="s">
        <v>10498</v>
      </c>
      <c r="E7365" t="s">
        <v>10499</v>
      </c>
    </row>
    <row r="7366" spans="1:5" x14ac:dyDescent="0.25">
      <c r="A7366">
        <v>70000724</v>
      </c>
      <c r="B7366" t="s">
        <v>10501</v>
      </c>
      <c r="C7366" t="s">
        <v>10500</v>
      </c>
      <c r="D7366" t="s">
        <v>10500</v>
      </c>
      <c r="E7366" t="s">
        <v>10501</v>
      </c>
    </row>
    <row r="7367" spans="1:5" x14ac:dyDescent="0.25">
      <c r="A7367">
        <v>70000725</v>
      </c>
      <c r="B7367" t="s">
        <v>10503</v>
      </c>
      <c r="C7367" t="s">
        <v>10502</v>
      </c>
      <c r="D7367" t="s">
        <v>10502</v>
      </c>
      <c r="E7367" t="s">
        <v>10503</v>
      </c>
    </row>
    <row r="7368" spans="1:5" x14ac:dyDescent="0.25">
      <c r="A7368">
        <v>70000726</v>
      </c>
      <c r="B7368" t="s">
        <v>10505</v>
      </c>
      <c r="C7368" t="s">
        <v>10504</v>
      </c>
      <c r="D7368" t="s">
        <v>10504</v>
      </c>
      <c r="E7368" t="s">
        <v>10505</v>
      </c>
    </row>
    <row r="7369" spans="1:5" x14ac:dyDescent="0.25">
      <c r="A7369">
        <v>70000728</v>
      </c>
      <c r="B7369" t="s">
        <v>10507</v>
      </c>
      <c r="C7369" t="s">
        <v>10506</v>
      </c>
      <c r="D7369" t="s">
        <v>10506</v>
      </c>
      <c r="E7369" t="s">
        <v>10507</v>
      </c>
    </row>
    <row r="7370" spans="1:5" x14ac:dyDescent="0.25">
      <c r="A7370">
        <v>70000729</v>
      </c>
      <c r="B7370" t="s">
        <v>10509</v>
      </c>
      <c r="C7370" t="s">
        <v>10508</v>
      </c>
      <c r="D7370" t="s">
        <v>10508</v>
      </c>
      <c r="E7370" t="s">
        <v>10509</v>
      </c>
    </row>
    <row r="7371" spans="1:5" x14ac:dyDescent="0.25">
      <c r="A7371">
        <v>70000730</v>
      </c>
      <c r="B7371" t="s">
        <v>10511</v>
      </c>
      <c r="C7371" t="s">
        <v>10510</v>
      </c>
      <c r="D7371" t="s">
        <v>10510</v>
      </c>
      <c r="E7371" t="s">
        <v>10511</v>
      </c>
    </row>
    <row r="7372" spans="1:5" x14ac:dyDescent="0.25">
      <c r="A7372">
        <v>70000731</v>
      </c>
      <c r="B7372" t="s">
        <v>10513</v>
      </c>
      <c r="C7372" t="s">
        <v>10512</v>
      </c>
      <c r="D7372" t="s">
        <v>10512</v>
      </c>
      <c r="E7372" t="s">
        <v>10513</v>
      </c>
    </row>
    <row r="7373" spans="1:5" x14ac:dyDescent="0.25">
      <c r="A7373">
        <v>70000732</v>
      </c>
      <c r="B7373" t="s">
        <v>10515</v>
      </c>
      <c r="C7373" t="s">
        <v>10514</v>
      </c>
      <c r="D7373" t="s">
        <v>10514</v>
      </c>
      <c r="E7373" t="s">
        <v>10515</v>
      </c>
    </row>
    <row r="7374" spans="1:5" x14ac:dyDescent="0.25">
      <c r="A7374">
        <v>70000733</v>
      </c>
      <c r="B7374" t="s">
        <v>10516</v>
      </c>
      <c r="C7374" t="s">
        <v>10508</v>
      </c>
      <c r="D7374" t="s">
        <v>10508</v>
      </c>
      <c r="E7374" t="s">
        <v>10516</v>
      </c>
    </row>
    <row r="7375" spans="1:5" x14ac:dyDescent="0.25">
      <c r="A7375">
        <v>70000734</v>
      </c>
      <c r="B7375" t="s">
        <v>10517</v>
      </c>
      <c r="C7375" t="s">
        <v>10510</v>
      </c>
      <c r="D7375" t="s">
        <v>10510</v>
      </c>
      <c r="E7375" t="s">
        <v>10517</v>
      </c>
    </row>
    <row r="7376" spans="1:5" x14ac:dyDescent="0.25">
      <c r="A7376">
        <v>70000735</v>
      </c>
      <c r="B7376" t="s">
        <v>10518</v>
      </c>
      <c r="C7376" t="s">
        <v>10512</v>
      </c>
      <c r="D7376" t="s">
        <v>10512</v>
      </c>
      <c r="E7376" t="s">
        <v>10518</v>
      </c>
    </row>
    <row r="7377" spans="1:5" x14ac:dyDescent="0.25">
      <c r="A7377">
        <v>70000736</v>
      </c>
      <c r="B7377" t="s">
        <v>10519</v>
      </c>
      <c r="C7377" t="s">
        <v>10514</v>
      </c>
      <c r="D7377" t="s">
        <v>10514</v>
      </c>
      <c r="E7377" t="s">
        <v>10519</v>
      </c>
    </row>
    <row r="7378" spans="1:5" x14ac:dyDescent="0.25">
      <c r="A7378">
        <v>70000737</v>
      </c>
      <c r="B7378" t="s">
        <v>10521</v>
      </c>
      <c r="C7378" t="s">
        <v>10520</v>
      </c>
      <c r="D7378" t="s">
        <v>10520</v>
      </c>
      <c r="E7378" t="s">
        <v>10521</v>
      </c>
    </row>
    <row r="7379" spans="1:5" x14ac:dyDescent="0.25">
      <c r="A7379">
        <v>70000738</v>
      </c>
      <c r="B7379" t="s">
        <v>10523</v>
      </c>
      <c r="C7379" t="s">
        <v>10522</v>
      </c>
      <c r="D7379" t="s">
        <v>10522</v>
      </c>
      <c r="E7379" t="s">
        <v>10523</v>
      </c>
    </row>
    <row r="7380" spans="1:5" x14ac:dyDescent="0.25">
      <c r="A7380">
        <v>70000739</v>
      </c>
      <c r="B7380" t="s">
        <v>10525</v>
      </c>
      <c r="C7380" t="s">
        <v>10524</v>
      </c>
      <c r="D7380" t="s">
        <v>10524</v>
      </c>
      <c r="E7380" t="s">
        <v>10525</v>
      </c>
    </row>
    <row r="7381" spans="1:5" x14ac:dyDescent="0.25">
      <c r="A7381">
        <v>70000740</v>
      </c>
      <c r="B7381" t="s">
        <v>10527</v>
      </c>
      <c r="C7381" t="s">
        <v>10526</v>
      </c>
      <c r="D7381" t="s">
        <v>10526</v>
      </c>
      <c r="E7381" t="s">
        <v>10527</v>
      </c>
    </row>
    <row r="7382" spans="1:5" x14ac:dyDescent="0.25">
      <c r="A7382">
        <v>70000741</v>
      </c>
      <c r="B7382" t="s">
        <v>10529</v>
      </c>
      <c r="C7382" t="s">
        <v>10528</v>
      </c>
      <c r="D7382" t="s">
        <v>10528</v>
      </c>
      <c r="E7382" t="s">
        <v>10529</v>
      </c>
    </row>
    <row r="7383" spans="1:5" x14ac:dyDescent="0.25">
      <c r="A7383">
        <v>70000742</v>
      </c>
      <c r="B7383" t="s">
        <v>10531</v>
      </c>
      <c r="C7383" t="s">
        <v>10530</v>
      </c>
      <c r="D7383" t="s">
        <v>10530</v>
      </c>
      <c r="E7383" t="s">
        <v>10531</v>
      </c>
    </row>
    <row r="7384" spans="1:5" x14ac:dyDescent="0.25">
      <c r="A7384">
        <v>70000743</v>
      </c>
      <c r="B7384" t="s">
        <v>10533</v>
      </c>
      <c r="C7384" t="s">
        <v>10532</v>
      </c>
      <c r="D7384" t="s">
        <v>10532</v>
      </c>
      <c r="E7384" t="s">
        <v>10533</v>
      </c>
    </row>
    <row r="7385" spans="1:5" x14ac:dyDescent="0.25">
      <c r="A7385">
        <v>70000744</v>
      </c>
      <c r="B7385" t="s">
        <v>10535</v>
      </c>
      <c r="C7385" t="s">
        <v>10534</v>
      </c>
      <c r="D7385" t="s">
        <v>10534</v>
      </c>
      <c r="E7385" t="s">
        <v>10535</v>
      </c>
    </row>
    <row r="7386" spans="1:5" x14ac:dyDescent="0.25">
      <c r="A7386">
        <v>70000745</v>
      </c>
      <c r="B7386" t="s">
        <v>10537</v>
      </c>
      <c r="C7386" t="s">
        <v>10536</v>
      </c>
      <c r="D7386" t="s">
        <v>10536</v>
      </c>
      <c r="E7386" t="s">
        <v>10537</v>
      </c>
    </row>
    <row r="7387" spans="1:5" x14ac:dyDescent="0.25">
      <c r="A7387">
        <v>70000746</v>
      </c>
      <c r="B7387" t="s">
        <v>10493</v>
      </c>
      <c r="C7387" t="s">
        <v>10492</v>
      </c>
      <c r="D7387" t="s">
        <v>10492</v>
      </c>
      <c r="E7387" t="s">
        <v>10493</v>
      </c>
    </row>
    <row r="7388" spans="1:5" x14ac:dyDescent="0.25">
      <c r="A7388">
        <v>70000747</v>
      </c>
      <c r="B7388" t="s">
        <v>10539</v>
      </c>
      <c r="C7388" t="s">
        <v>10538</v>
      </c>
      <c r="D7388" t="s">
        <v>10538</v>
      </c>
      <c r="E7388" t="s">
        <v>10539</v>
      </c>
    </row>
    <row r="7389" spans="1:5" x14ac:dyDescent="0.25">
      <c r="A7389">
        <v>70000748</v>
      </c>
      <c r="B7389" t="s">
        <v>10541</v>
      </c>
      <c r="C7389" t="s">
        <v>10540</v>
      </c>
      <c r="D7389" t="s">
        <v>10540</v>
      </c>
      <c r="E7389" t="s">
        <v>10541</v>
      </c>
    </row>
    <row r="7390" spans="1:5" x14ac:dyDescent="0.25">
      <c r="A7390">
        <v>70000749</v>
      </c>
      <c r="B7390" t="s">
        <v>10543</v>
      </c>
      <c r="C7390" t="s">
        <v>10542</v>
      </c>
      <c r="D7390" t="s">
        <v>10542</v>
      </c>
      <c r="E7390" t="s">
        <v>10543</v>
      </c>
    </row>
    <row r="7391" spans="1:5" x14ac:dyDescent="0.25">
      <c r="A7391">
        <v>70000750</v>
      </c>
      <c r="B7391" t="s">
        <v>10545</v>
      </c>
      <c r="C7391" t="s">
        <v>10544</v>
      </c>
      <c r="D7391" t="s">
        <v>10544</v>
      </c>
      <c r="E7391" t="s">
        <v>10545</v>
      </c>
    </row>
    <row r="7392" spans="1:5" x14ac:dyDescent="0.25">
      <c r="A7392">
        <v>70000751</v>
      </c>
      <c r="B7392" t="s">
        <v>10547</v>
      </c>
      <c r="C7392" t="s">
        <v>10546</v>
      </c>
      <c r="D7392" t="s">
        <v>10546</v>
      </c>
      <c r="E7392" t="s">
        <v>10547</v>
      </c>
    </row>
    <row r="7393" spans="1:5" x14ac:dyDescent="0.25">
      <c r="A7393">
        <v>70000752</v>
      </c>
      <c r="B7393" t="s">
        <v>10549</v>
      </c>
      <c r="C7393" t="s">
        <v>10548</v>
      </c>
      <c r="D7393" t="s">
        <v>10548</v>
      </c>
      <c r="E7393" t="s">
        <v>10549</v>
      </c>
    </row>
    <row r="7394" spans="1:5" x14ac:dyDescent="0.25">
      <c r="A7394">
        <v>70000753</v>
      </c>
      <c r="B7394" t="s">
        <v>10550</v>
      </c>
      <c r="C7394" t="s">
        <v>10548</v>
      </c>
      <c r="D7394" t="s">
        <v>10548</v>
      </c>
      <c r="E7394" t="s">
        <v>10550</v>
      </c>
    </row>
    <row r="7395" spans="1:5" x14ac:dyDescent="0.25">
      <c r="A7395">
        <v>70000754</v>
      </c>
      <c r="B7395" t="s">
        <v>10551</v>
      </c>
      <c r="C7395" t="s">
        <v>10548</v>
      </c>
      <c r="D7395" t="s">
        <v>10548</v>
      </c>
      <c r="E7395" t="s">
        <v>10551</v>
      </c>
    </row>
    <row r="7396" spans="1:5" x14ac:dyDescent="0.25">
      <c r="A7396">
        <v>70000755</v>
      </c>
      <c r="B7396" t="s">
        <v>10552</v>
      </c>
      <c r="C7396" t="s">
        <v>10548</v>
      </c>
      <c r="D7396" t="s">
        <v>10548</v>
      </c>
      <c r="E7396" t="s">
        <v>10552</v>
      </c>
    </row>
    <row r="7397" spans="1:5" x14ac:dyDescent="0.25">
      <c r="A7397">
        <v>70000756</v>
      </c>
      <c r="B7397" t="s">
        <v>10554</v>
      </c>
      <c r="C7397" t="s">
        <v>10553</v>
      </c>
      <c r="D7397" t="s">
        <v>10553</v>
      </c>
      <c r="E7397" t="s">
        <v>10554</v>
      </c>
    </row>
    <row r="7398" spans="1:5" x14ac:dyDescent="0.25">
      <c r="A7398">
        <v>70000757</v>
      </c>
      <c r="B7398" t="s">
        <v>10554</v>
      </c>
      <c r="C7398" t="s">
        <v>10553</v>
      </c>
      <c r="D7398" t="s">
        <v>10553</v>
      </c>
      <c r="E7398" t="s">
        <v>10554</v>
      </c>
    </row>
    <row r="7399" spans="1:5" x14ac:dyDescent="0.25">
      <c r="A7399">
        <v>70000758</v>
      </c>
      <c r="B7399" t="s">
        <v>10555</v>
      </c>
      <c r="C7399" t="s">
        <v>10528</v>
      </c>
      <c r="D7399" t="s">
        <v>10528</v>
      </c>
      <c r="E7399" t="s">
        <v>10555</v>
      </c>
    </row>
    <row r="7400" spans="1:5" x14ac:dyDescent="0.25">
      <c r="A7400">
        <v>70000759</v>
      </c>
      <c r="B7400" t="s">
        <v>10557</v>
      </c>
      <c r="C7400" t="s">
        <v>10556</v>
      </c>
      <c r="D7400" t="s">
        <v>10556</v>
      </c>
      <c r="E7400" t="s">
        <v>10557</v>
      </c>
    </row>
    <row r="7401" spans="1:5" x14ac:dyDescent="0.25">
      <c r="A7401">
        <v>70000760</v>
      </c>
      <c r="B7401" t="s">
        <v>10559</v>
      </c>
      <c r="C7401" t="s">
        <v>10558</v>
      </c>
      <c r="D7401" t="s">
        <v>10558</v>
      </c>
      <c r="E7401" t="s">
        <v>10559</v>
      </c>
    </row>
    <row r="7402" spans="1:5" x14ac:dyDescent="0.25">
      <c r="A7402">
        <v>70000761</v>
      </c>
      <c r="B7402" t="s">
        <v>10560</v>
      </c>
      <c r="C7402" t="s">
        <v>10558</v>
      </c>
      <c r="D7402" t="s">
        <v>10558</v>
      </c>
      <c r="E7402" t="s">
        <v>10560</v>
      </c>
    </row>
    <row r="7403" spans="1:5" x14ac:dyDescent="0.25">
      <c r="A7403">
        <v>70000762</v>
      </c>
      <c r="B7403" t="s">
        <v>10561</v>
      </c>
      <c r="C7403" t="s">
        <v>10520</v>
      </c>
      <c r="D7403" t="s">
        <v>10520</v>
      </c>
      <c r="E7403" t="s">
        <v>10561</v>
      </c>
    </row>
    <row r="7404" spans="1:5" x14ac:dyDescent="0.25">
      <c r="A7404">
        <v>70000763</v>
      </c>
      <c r="B7404" t="s">
        <v>10563</v>
      </c>
      <c r="C7404" t="s">
        <v>10562</v>
      </c>
      <c r="D7404" t="s">
        <v>10562</v>
      </c>
      <c r="E7404" t="s">
        <v>10563</v>
      </c>
    </row>
    <row r="7405" spans="1:5" x14ac:dyDescent="0.25">
      <c r="A7405">
        <v>70000764</v>
      </c>
      <c r="B7405" t="s">
        <v>10564</v>
      </c>
      <c r="C7405" t="s">
        <v>10562</v>
      </c>
      <c r="D7405" t="s">
        <v>10562</v>
      </c>
      <c r="E7405" t="s">
        <v>10564</v>
      </c>
    </row>
    <row r="7406" spans="1:5" x14ac:dyDescent="0.25">
      <c r="A7406">
        <v>70000765</v>
      </c>
      <c r="B7406" t="s">
        <v>10565</v>
      </c>
      <c r="C7406" t="s">
        <v>10562</v>
      </c>
      <c r="D7406" t="s">
        <v>10562</v>
      </c>
      <c r="E7406" t="s">
        <v>10565</v>
      </c>
    </row>
    <row r="7407" spans="1:5" x14ac:dyDescent="0.25">
      <c r="A7407">
        <v>70000766</v>
      </c>
      <c r="B7407" t="s">
        <v>10566</v>
      </c>
      <c r="C7407" t="s">
        <v>10562</v>
      </c>
      <c r="D7407" t="s">
        <v>10562</v>
      </c>
      <c r="E7407" t="s">
        <v>10566</v>
      </c>
    </row>
    <row r="7408" spans="1:5" x14ac:dyDescent="0.25">
      <c r="A7408">
        <v>70000767</v>
      </c>
      <c r="B7408" t="s">
        <v>10567</v>
      </c>
      <c r="C7408" t="s">
        <v>10506</v>
      </c>
      <c r="D7408" t="s">
        <v>10506</v>
      </c>
      <c r="E7408" t="s">
        <v>10567</v>
      </c>
    </row>
    <row r="7409" spans="1:5" x14ac:dyDescent="0.25">
      <c r="A7409">
        <v>70000768</v>
      </c>
      <c r="B7409" t="s">
        <v>10569</v>
      </c>
      <c r="C7409" t="s">
        <v>10568</v>
      </c>
      <c r="D7409" t="s">
        <v>10568</v>
      </c>
      <c r="E7409" t="s">
        <v>10569</v>
      </c>
    </row>
    <row r="7410" spans="1:5" x14ac:dyDescent="0.25">
      <c r="A7410">
        <v>70000769</v>
      </c>
      <c r="B7410" t="s">
        <v>10570</v>
      </c>
      <c r="C7410" t="s">
        <v>10568</v>
      </c>
      <c r="D7410" t="s">
        <v>10568</v>
      </c>
      <c r="E7410" t="s">
        <v>10570</v>
      </c>
    </row>
    <row r="7411" spans="1:5" x14ac:dyDescent="0.25">
      <c r="A7411">
        <v>70000770</v>
      </c>
      <c r="B7411" t="s">
        <v>10571</v>
      </c>
      <c r="C7411" t="s">
        <v>10496</v>
      </c>
      <c r="D7411" t="s">
        <v>10496</v>
      </c>
      <c r="E7411" t="s">
        <v>10571</v>
      </c>
    </row>
    <row r="7412" spans="1:5" x14ac:dyDescent="0.25">
      <c r="A7412">
        <v>70000771</v>
      </c>
      <c r="B7412" t="s">
        <v>10572</v>
      </c>
      <c r="C7412" t="s">
        <v>10496</v>
      </c>
      <c r="D7412" t="s">
        <v>10496</v>
      </c>
      <c r="E7412" t="s">
        <v>10572</v>
      </c>
    </row>
    <row r="7413" spans="1:5" x14ac:dyDescent="0.25">
      <c r="A7413">
        <v>70000772</v>
      </c>
      <c r="B7413" t="s">
        <v>10573</v>
      </c>
      <c r="C7413" t="s">
        <v>10496</v>
      </c>
      <c r="D7413" t="s">
        <v>10496</v>
      </c>
      <c r="E7413" t="s">
        <v>10573</v>
      </c>
    </row>
    <row r="7414" spans="1:5" x14ac:dyDescent="0.25">
      <c r="A7414">
        <v>70000773</v>
      </c>
      <c r="B7414" t="s">
        <v>10574</v>
      </c>
      <c r="C7414" t="s">
        <v>9649</v>
      </c>
      <c r="D7414" t="s">
        <v>9649</v>
      </c>
      <c r="E7414" t="s">
        <v>10574</v>
      </c>
    </row>
    <row r="7415" spans="1:5" x14ac:dyDescent="0.25">
      <c r="A7415">
        <v>70000774</v>
      </c>
      <c r="B7415" t="s">
        <v>10576</v>
      </c>
      <c r="C7415" t="s">
        <v>10575</v>
      </c>
      <c r="D7415" t="s">
        <v>10575</v>
      </c>
      <c r="E7415" t="s">
        <v>10576</v>
      </c>
    </row>
    <row r="7416" spans="1:5" x14ac:dyDescent="0.25">
      <c r="A7416">
        <v>70000775</v>
      </c>
      <c r="B7416" t="s">
        <v>10578</v>
      </c>
      <c r="C7416" t="s">
        <v>10577</v>
      </c>
      <c r="D7416" t="s">
        <v>10577</v>
      </c>
      <c r="E7416" t="s">
        <v>10578</v>
      </c>
    </row>
    <row r="7417" spans="1:5" x14ac:dyDescent="0.25">
      <c r="A7417">
        <v>70000776</v>
      </c>
      <c r="B7417" t="s">
        <v>10580</v>
      </c>
      <c r="C7417" t="s">
        <v>10579</v>
      </c>
      <c r="D7417" t="s">
        <v>10579</v>
      </c>
      <c r="E7417" t="s">
        <v>10580</v>
      </c>
    </row>
    <row r="7418" spans="1:5" x14ac:dyDescent="0.25">
      <c r="A7418">
        <v>70000777</v>
      </c>
      <c r="B7418" t="s">
        <v>10581</v>
      </c>
      <c r="C7418" t="s">
        <v>10562</v>
      </c>
      <c r="D7418" t="s">
        <v>10562</v>
      </c>
      <c r="E7418" t="s">
        <v>10581</v>
      </c>
    </row>
    <row r="7419" spans="1:5" x14ac:dyDescent="0.25">
      <c r="A7419">
        <v>70000778</v>
      </c>
      <c r="B7419" t="s">
        <v>10582</v>
      </c>
      <c r="C7419" t="s">
        <v>10562</v>
      </c>
      <c r="D7419" t="s">
        <v>10562</v>
      </c>
      <c r="E7419" t="s">
        <v>10582</v>
      </c>
    </row>
    <row r="7420" spans="1:5" x14ac:dyDescent="0.25">
      <c r="A7420">
        <v>70000779</v>
      </c>
      <c r="B7420" t="s">
        <v>10583</v>
      </c>
      <c r="C7420" t="s">
        <v>10562</v>
      </c>
      <c r="D7420" t="s">
        <v>10562</v>
      </c>
      <c r="E7420" t="s">
        <v>10583</v>
      </c>
    </row>
    <row r="7421" spans="1:5" x14ac:dyDescent="0.25">
      <c r="A7421">
        <v>70000780</v>
      </c>
      <c r="B7421" t="s">
        <v>10584</v>
      </c>
      <c r="C7421" t="s">
        <v>10562</v>
      </c>
      <c r="D7421" t="s">
        <v>10562</v>
      </c>
      <c r="E7421" t="s">
        <v>10584</v>
      </c>
    </row>
    <row r="7422" spans="1:5" x14ac:dyDescent="0.25">
      <c r="A7422">
        <v>70000781</v>
      </c>
      <c r="B7422" t="s">
        <v>10586</v>
      </c>
      <c r="C7422" t="s">
        <v>10585</v>
      </c>
      <c r="D7422" t="s">
        <v>10585</v>
      </c>
      <c r="E7422" t="s">
        <v>10586</v>
      </c>
    </row>
    <row r="7423" spans="1:5" x14ac:dyDescent="0.25">
      <c r="A7423">
        <v>70000782</v>
      </c>
      <c r="B7423" t="s">
        <v>10543</v>
      </c>
      <c r="C7423" t="s">
        <v>10542</v>
      </c>
      <c r="D7423" t="s">
        <v>10542</v>
      </c>
      <c r="E7423" t="s">
        <v>10543</v>
      </c>
    </row>
    <row r="7424" spans="1:5" x14ac:dyDescent="0.25">
      <c r="A7424">
        <v>70000783</v>
      </c>
      <c r="B7424" t="s">
        <v>10588</v>
      </c>
      <c r="C7424" t="s">
        <v>10587</v>
      </c>
      <c r="D7424" t="s">
        <v>10587</v>
      </c>
      <c r="E7424" t="s">
        <v>10588</v>
      </c>
    </row>
    <row r="7425" spans="1:5" x14ac:dyDescent="0.25">
      <c r="A7425">
        <v>70000784</v>
      </c>
      <c r="B7425" t="s">
        <v>10589</v>
      </c>
      <c r="C7425" t="s">
        <v>10587</v>
      </c>
      <c r="D7425" t="s">
        <v>10587</v>
      </c>
      <c r="E7425" t="s">
        <v>10589</v>
      </c>
    </row>
    <row r="7426" spans="1:5" x14ac:dyDescent="0.25">
      <c r="A7426">
        <v>70000785</v>
      </c>
      <c r="B7426" t="s">
        <v>10591</v>
      </c>
      <c r="C7426" t="s">
        <v>10590</v>
      </c>
      <c r="D7426" t="s">
        <v>10590</v>
      </c>
      <c r="E7426" t="s">
        <v>10591</v>
      </c>
    </row>
    <row r="7427" spans="1:5" x14ac:dyDescent="0.25">
      <c r="A7427">
        <v>70000786</v>
      </c>
      <c r="B7427" t="s">
        <v>10592</v>
      </c>
      <c r="C7427" t="s">
        <v>10538</v>
      </c>
      <c r="D7427" t="s">
        <v>10538</v>
      </c>
      <c r="E7427" t="s">
        <v>10592</v>
      </c>
    </row>
    <row r="7428" spans="1:5" x14ac:dyDescent="0.25">
      <c r="A7428">
        <v>70000787</v>
      </c>
      <c r="B7428" t="s">
        <v>10594</v>
      </c>
      <c r="C7428" t="s">
        <v>10593</v>
      </c>
      <c r="D7428" t="s">
        <v>10593</v>
      </c>
      <c r="E7428" t="s">
        <v>10594</v>
      </c>
    </row>
    <row r="7429" spans="1:5" x14ac:dyDescent="0.25">
      <c r="A7429">
        <v>70000788</v>
      </c>
      <c r="B7429" t="s">
        <v>10596</v>
      </c>
      <c r="C7429" t="s">
        <v>10595</v>
      </c>
      <c r="D7429" t="s">
        <v>10595</v>
      </c>
      <c r="E7429" t="s">
        <v>10596</v>
      </c>
    </row>
    <row r="7430" spans="1:5" x14ac:dyDescent="0.25">
      <c r="A7430">
        <v>70000789</v>
      </c>
      <c r="B7430" t="s">
        <v>10597</v>
      </c>
      <c r="C7430" t="s">
        <v>10542</v>
      </c>
      <c r="D7430" t="s">
        <v>10542</v>
      </c>
      <c r="E7430" t="s">
        <v>10597</v>
      </c>
    </row>
    <row r="7431" spans="1:5" x14ac:dyDescent="0.25">
      <c r="A7431">
        <v>70000790</v>
      </c>
      <c r="B7431" t="s">
        <v>10545</v>
      </c>
      <c r="C7431" t="s">
        <v>10590</v>
      </c>
      <c r="D7431" t="s">
        <v>10590</v>
      </c>
      <c r="E7431" t="s">
        <v>10545</v>
      </c>
    </row>
    <row r="7432" spans="1:5" x14ac:dyDescent="0.25">
      <c r="A7432">
        <v>70000791</v>
      </c>
      <c r="B7432" t="s">
        <v>10539</v>
      </c>
      <c r="C7432" t="s">
        <v>10538</v>
      </c>
      <c r="D7432" t="s">
        <v>10538</v>
      </c>
      <c r="E7432" t="s">
        <v>10539</v>
      </c>
    </row>
    <row r="7433" spans="1:5" x14ac:dyDescent="0.25">
      <c r="A7433">
        <v>70000792</v>
      </c>
      <c r="B7433" t="s">
        <v>10599</v>
      </c>
      <c r="C7433" t="s">
        <v>10598</v>
      </c>
      <c r="D7433" t="s">
        <v>10598</v>
      </c>
      <c r="E7433" t="s">
        <v>10599</v>
      </c>
    </row>
    <row r="7434" spans="1:5" x14ac:dyDescent="0.25">
      <c r="A7434">
        <v>70000793</v>
      </c>
      <c r="B7434" t="s">
        <v>10601</v>
      </c>
      <c r="C7434" t="s">
        <v>10600</v>
      </c>
      <c r="D7434" t="s">
        <v>10600</v>
      </c>
      <c r="E7434" t="s">
        <v>10601</v>
      </c>
    </row>
    <row r="7435" spans="1:5" x14ac:dyDescent="0.25">
      <c r="A7435">
        <v>70000794</v>
      </c>
      <c r="B7435" t="s">
        <v>10603</v>
      </c>
      <c r="C7435" t="s">
        <v>10602</v>
      </c>
      <c r="D7435" t="s">
        <v>10602</v>
      </c>
      <c r="E7435" t="s">
        <v>10603</v>
      </c>
    </row>
    <row r="7436" spans="1:5" x14ac:dyDescent="0.25">
      <c r="A7436">
        <v>70000795</v>
      </c>
      <c r="B7436" t="s">
        <v>10604</v>
      </c>
      <c r="C7436" t="s">
        <v>10587</v>
      </c>
      <c r="D7436" t="s">
        <v>10587</v>
      </c>
      <c r="E7436" t="s">
        <v>10604</v>
      </c>
    </row>
    <row r="7437" spans="1:5" x14ac:dyDescent="0.25">
      <c r="A7437">
        <v>70000796</v>
      </c>
      <c r="B7437" t="s">
        <v>10605</v>
      </c>
      <c r="E7437" t="s">
        <v>10605</v>
      </c>
    </row>
    <row r="7438" spans="1:5" x14ac:dyDescent="0.25">
      <c r="A7438">
        <v>70000797</v>
      </c>
      <c r="B7438" t="s">
        <v>10606</v>
      </c>
      <c r="E7438" t="s">
        <v>10606</v>
      </c>
    </row>
    <row r="7439" spans="1:5" x14ac:dyDescent="0.25">
      <c r="A7439">
        <v>70000798</v>
      </c>
      <c r="B7439" t="s">
        <v>10608</v>
      </c>
      <c r="C7439" t="s">
        <v>10607</v>
      </c>
      <c r="D7439" t="s">
        <v>10607</v>
      </c>
      <c r="E7439" t="s">
        <v>10608</v>
      </c>
    </row>
    <row r="7440" spans="1:5" x14ac:dyDescent="0.25">
      <c r="A7440">
        <v>70000799</v>
      </c>
      <c r="B7440" t="s">
        <v>10610</v>
      </c>
      <c r="C7440" t="s">
        <v>10609</v>
      </c>
      <c r="D7440" t="s">
        <v>10609</v>
      </c>
      <c r="E7440" t="s">
        <v>10610</v>
      </c>
    </row>
    <row r="7441" spans="1:5" x14ac:dyDescent="0.25">
      <c r="A7441">
        <v>70000800</v>
      </c>
      <c r="B7441" t="s">
        <v>10612</v>
      </c>
      <c r="C7441" t="s">
        <v>10611</v>
      </c>
      <c r="D7441" t="s">
        <v>10611</v>
      </c>
      <c r="E7441" t="s">
        <v>10612</v>
      </c>
    </row>
    <row r="7442" spans="1:5" x14ac:dyDescent="0.25">
      <c r="A7442">
        <v>70000801</v>
      </c>
      <c r="B7442" t="s">
        <v>10614</v>
      </c>
      <c r="C7442" t="s">
        <v>10613</v>
      </c>
      <c r="D7442" t="s">
        <v>10613</v>
      </c>
      <c r="E7442" t="s">
        <v>10614</v>
      </c>
    </row>
    <row r="7443" spans="1:5" x14ac:dyDescent="0.25">
      <c r="A7443">
        <v>70000802</v>
      </c>
      <c r="B7443" t="s">
        <v>10616</v>
      </c>
      <c r="C7443" t="s">
        <v>10615</v>
      </c>
      <c r="D7443" t="s">
        <v>10615</v>
      </c>
      <c r="E7443" t="s">
        <v>10616</v>
      </c>
    </row>
    <row r="7444" spans="1:5" x14ac:dyDescent="0.25">
      <c r="A7444">
        <v>70000803</v>
      </c>
      <c r="B7444" t="s">
        <v>10618</v>
      </c>
      <c r="C7444" t="s">
        <v>10617</v>
      </c>
      <c r="D7444" t="s">
        <v>10617</v>
      </c>
      <c r="E7444" t="s">
        <v>10618</v>
      </c>
    </row>
    <row r="7445" spans="1:5" x14ac:dyDescent="0.25">
      <c r="A7445">
        <v>70000804</v>
      </c>
      <c r="B7445" t="s">
        <v>10618</v>
      </c>
      <c r="C7445" t="s">
        <v>10619</v>
      </c>
      <c r="D7445" t="s">
        <v>10619</v>
      </c>
      <c r="E7445" t="s">
        <v>10618</v>
      </c>
    </row>
    <row r="7446" spans="1:5" x14ac:dyDescent="0.25">
      <c r="A7446">
        <v>70000812</v>
      </c>
      <c r="B7446" t="s">
        <v>9996</v>
      </c>
      <c r="C7446" t="s">
        <v>9995</v>
      </c>
      <c r="D7446" t="s">
        <v>9995</v>
      </c>
      <c r="E7446" t="s">
        <v>9996</v>
      </c>
    </row>
    <row r="7447" spans="1:5" x14ac:dyDescent="0.25">
      <c r="A7447">
        <v>70000813</v>
      </c>
      <c r="B7447" t="s">
        <v>10082</v>
      </c>
      <c r="C7447" t="s">
        <v>9958</v>
      </c>
      <c r="D7447" t="s">
        <v>9958</v>
      </c>
      <c r="E7447" t="s">
        <v>10082</v>
      </c>
    </row>
    <row r="7448" spans="1:5" x14ac:dyDescent="0.25">
      <c r="A7448">
        <v>70000815</v>
      </c>
      <c r="B7448" t="s">
        <v>10013</v>
      </c>
      <c r="C7448" t="s">
        <v>10012</v>
      </c>
      <c r="D7448" t="s">
        <v>10012</v>
      </c>
      <c r="E7448" t="s">
        <v>10013</v>
      </c>
    </row>
    <row r="7449" spans="1:5" x14ac:dyDescent="0.25">
      <c r="A7449">
        <v>70000816</v>
      </c>
      <c r="B7449" t="s">
        <v>10015</v>
      </c>
      <c r="C7449" t="s">
        <v>10014</v>
      </c>
      <c r="D7449" t="s">
        <v>10014</v>
      </c>
      <c r="E7449" t="s">
        <v>10015</v>
      </c>
    </row>
    <row r="7450" spans="1:5" x14ac:dyDescent="0.25">
      <c r="A7450">
        <v>70000817</v>
      </c>
      <c r="B7450" t="s">
        <v>10145</v>
      </c>
      <c r="C7450" t="s">
        <v>10620</v>
      </c>
      <c r="D7450" t="s">
        <v>10620</v>
      </c>
      <c r="E7450" t="s">
        <v>10145</v>
      </c>
    </row>
    <row r="7451" spans="1:5" x14ac:dyDescent="0.25">
      <c r="A7451">
        <v>70000818</v>
      </c>
      <c r="B7451" t="s">
        <v>10146</v>
      </c>
      <c r="C7451" t="s">
        <v>10018</v>
      </c>
      <c r="D7451" t="s">
        <v>10018</v>
      </c>
      <c r="E7451" t="s">
        <v>10146</v>
      </c>
    </row>
    <row r="7452" spans="1:5" x14ac:dyDescent="0.25">
      <c r="A7452">
        <v>70000819</v>
      </c>
      <c r="B7452" t="s">
        <v>10622</v>
      </c>
      <c r="C7452" t="s">
        <v>10621</v>
      </c>
      <c r="D7452" t="s">
        <v>10621</v>
      </c>
      <c r="E7452" t="s">
        <v>10622</v>
      </c>
    </row>
    <row r="7453" spans="1:5" x14ac:dyDescent="0.25">
      <c r="A7453">
        <v>70000820</v>
      </c>
      <c r="B7453" t="s">
        <v>10624</v>
      </c>
      <c r="C7453" t="s">
        <v>10623</v>
      </c>
      <c r="D7453" t="s">
        <v>10623</v>
      </c>
      <c r="E7453" t="s">
        <v>10624</v>
      </c>
    </row>
    <row r="7454" spans="1:5" x14ac:dyDescent="0.25">
      <c r="A7454">
        <v>70000821</v>
      </c>
      <c r="B7454" t="s">
        <v>10626</v>
      </c>
      <c r="C7454" t="s">
        <v>10625</v>
      </c>
      <c r="D7454" t="s">
        <v>10625</v>
      </c>
      <c r="E7454" t="s">
        <v>10626</v>
      </c>
    </row>
    <row r="7455" spans="1:5" x14ac:dyDescent="0.25">
      <c r="A7455">
        <v>70000822</v>
      </c>
      <c r="B7455" t="s">
        <v>10628</v>
      </c>
      <c r="C7455" t="s">
        <v>10627</v>
      </c>
      <c r="D7455" t="s">
        <v>10627</v>
      </c>
      <c r="E7455" t="s">
        <v>10628</v>
      </c>
    </row>
    <row r="7456" spans="1:5" x14ac:dyDescent="0.25">
      <c r="A7456">
        <v>70000823</v>
      </c>
      <c r="B7456" t="s">
        <v>10630</v>
      </c>
      <c r="C7456" t="s">
        <v>10629</v>
      </c>
      <c r="D7456" t="s">
        <v>10629</v>
      </c>
      <c r="E7456" t="s">
        <v>10630</v>
      </c>
    </row>
    <row r="7457" spans="1:5" x14ac:dyDescent="0.25">
      <c r="A7457">
        <v>70000824</v>
      </c>
      <c r="B7457" t="s">
        <v>10630</v>
      </c>
      <c r="C7457" t="s">
        <v>10631</v>
      </c>
      <c r="D7457" t="s">
        <v>10631</v>
      </c>
      <c r="E7457" t="s">
        <v>10630</v>
      </c>
    </row>
    <row r="7458" spans="1:5" x14ac:dyDescent="0.25">
      <c r="A7458">
        <v>70000825</v>
      </c>
      <c r="B7458" t="s">
        <v>10632</v>
      </c>
      <c r="C7458" t="s">
        <v>9980</v>
      </c>
      <c r="D7458" t="s">
        <v>9980</v>
      </c>
      <c r="E7458" t="s">
        <v>10632</v>
      </c>
    </row>
    <row r="7459" spans="1:5" x14ac:dyDescent="0.25">
      <c r="A7459">
        <v>70000826</v>
      </c>
      <c r="B7459" t="s">
        <v>10633</v>
      </c>
      <c r="C7459" t="s">
        <v>9982</v>
      </c>
      <c r="D7459" t="s">
        <v>9982</v>
      </c>
      <c r="E7459" t="s">
        <v>10633</v>
      </c>
    </row>
    <row r="7460" spans="1:5" x14ac:dyDescent="0.25">
      <c r="A7460">
        <v>70000827</v>
      </c>
      <c r="B7460" t="s">
        <v>10635</v>
      </c>
      <c r="C7460" t="s">
        <v>10634</v>
      </c>
      <c r="D7460" t="s">
        <v>10634</v>
      </c>
      <c r="E7460" t="s">
        <v>10635</v>
      </c>
    </row>
    <row r="7461" spans="1:5" x14ac:dyDescent="0.25">
      <c r="A7461">
        <v>70000828</v>
      </c>
      <c r="B7461" t="s">
        <v>10637</v>
      </c>
      <c r="C7461" t="s">
        <v>10636</v>
      </c>
      <c r="D7461" t="s">
        <v>10636</v>
      </c>
      <c r="E7461" t="s">
        <v>10637</v>
      </c>
    </row>
    <row r="7462" spans="1:5" x14ac:dyDescent="0.25">
      <c r="A7462">
        <v>70000829</v>
      </c>
      <c r="B7462" t="s">
        <v>10639</v>
      </c>
      <c r="C7462" t="s">
        <v>10638</v>
      </c>
      <c r="D7462" t="s">
        <v>10638</v>
      </c>
      <c r="E7462" t="s">
        <v>10639</v>
      </c>
    </row>
    <row r="7463" spans="1:5" x14ac:dyDescent="0.25">
      <c r="A7463">
        <v>70000830</v>
      </c>
      <c r="B7463" t="s">
        <v>10641</v>
      </c>
      <c r="C7463" t="s">
        <v>10640</v>
      </c>
      <c r="D7463" t="s">
        <v>10640</v>
      </c>
      <c r="E7463" t="s">
        <v>10641</v>
      </c>
    </row>
    <row r="7464" spans="1:5" x14ac:dyDescent="0.25">
      <c r="A7464">
        <v>70000831</v>
      </c>
      <c r="B7464" t="s">
        <v>9996</v>
      </c>
      <c r="C7464" t="s">
        <v>9995</v>
      </c>
      <c r="D7464" t="s">
        <v>9995</v>
      </c>
      <c r="E7464" t="s">
        <v>9996</v>
      </c>
    </row>
    <row r="7465" spans="1:5" x14ac:dyDescent="0.25">
      <c r="A7465">
        <v>70000832</v>
      </c>
      <c r="B7465" t="s">
        <v>9996</v>
      </c>
      <c r="C7465" t="s">
        <v>9995</v>
      </c>
      <c r="D7465" t="s">
        <v>9995</v>
      </c>
      <c r="E7465" t="s">
        <v>9996</v>
      </c>
    </row>
    <row r="7466" spans="1:5" x14ac:dyDescent="0.25">
      <c r="A7466">
        <v>70000833</v>
      </c>
      <c r="B7466" t="s">
        <v>10642</v>
      </c>
      <c r="C7466" t="s">
        <v>9905</v>
      </c>
      <c r="D7466" t="s">
        <v>9905</v>
      </c>
      <c r="E7466" t="s">
        <v>10642</v>
      </c>
    </row>
    <row r="7467" spans="1:5" x14ac:dyDescent="0.25">
      <c r="A7467">
        <v>70000834</v>
      </c>
      <c r="B7467" t="s">
        <v>10643</v>
      </c>
      <c r="C7467" t="s">
        <v>9925</v>
      </c>
      <c r="D7467" t="s">
        <v>9925</v>
      </c>
      <c r="E7467" t="s">
        <v>10643</v>
      </c>
    </row>
    <row r="7468" spans="1:5" x14ac:dyDescent="0.25">
      <c r="A7468">
        <v>70000837</v>
      </c>
      <c r="B7468" t="s">
        <v>10645</v>
      </c>
      <c r="C7468" t="s">
        <v>10644</v>
      </c>
      <c r="D7468" t="s">
        <v>10644</v>
      </c>
      <c r="E7468" t="s">
        <v>10645</v>
      </c>
    </row>
    <row r="7469" spans="1:5" x14ac:dyDescent="0.25">
      <c r="A7469">
        <v>70000838</v>
      </c>
      <c r="B7469" t="s">
        <v>10647</v>
      </c>
      <c r="C7469" t="s">
        <v>10646</v>
      </c>
      <c r="D7469" t="s">
        <v>10646</v>
      </c>
      <c r="E7469" t="s">
        <v>10647</v>
      </c>
    </row>
    <row r="7470" spans="1:5" x14ac:dyDescent="0.25">
      <c r="A7470">
        <v>70000839</v>
      </c>
      <c r="B7470" t="s">
        <v>10649</v>
      </c>
      <c r="C7470" t="s">
        <v>10648</v>
      </c>
      <c r="D7470" t="s">
        <v>10648</v>
      </c>
      <c r="E7470" t="s">
        <v>10649</v>
      </c>
    </row>
    <row r="7471" spans="1:5" x14ac:dyDescent="0.25">
      <c r="A7471">
        <v>70000840</v>
      </c>
      <c r="B7471" t="s">
        <v>10651</v>
      </c>
      <c r="C7471" t="s">
        <v>10650</v>
      </c>
      <c r="D7471" t="s">
        <v>10650</v>
      </c>
      <c r="E7471" t="s">
        <v>10651</v>
      </c>
    </row>
    <row r="7472" spans="1:5" x14ac:dyDescent="0.25">
      <c r="A7472">
        <v>70000841</v>
      </c>
      <c r="B7472" t="s">
        <v>10653</v>
      </c>
      <c r="C7472" t="s">
        <v>10652</v>
      </c>
      <c r="D7472" t="s">
        <v>10652</v>
      </c>
      <c r="E7472" t="s">
        <v>10653</v>
      </c>
    </row>
    <row r="7473" spans="1:5" x14ac:dyDescent="0.25">
      <c r="A7473">
        <v>70000842</v>
      </c>
      <c r="B7473" t="s">
        <v>10655</v>
      </c>
      <c r="C7473" t="s">
        <v>10654</v>
      </c>
      <c r="D7473" t="s">
        <v>10654</v>
      </c>
      <c r="E7473" t="s">
        <v>10655</v>
      </c>
    </row>
    <row r="7474" spans="1:5" x14ac:dyDescent="0.25">
      <c r="A7474">
        <v>70000843</v>
      </c>
      <c r="B7474" t="s">
        <v>10657</v>
      </c>
      <c r="C7474" t="s">
        <v>10656</v>
      </c>
      <c r="D7474" t="s">
        <v>10656</v>
      </c>
      <c r="E7474" t="s">
        <v>10657</v>
      </c>
    </row>
    <row r="7475" spans="1:5" x14ac:dyDescent="0.25">
      <c r="A7475">
        <v>70000844</v>
      </c>
      <c r="B7475" t="s">
        <v>10659</v>
      </c>
      <c r="C7475" t="s">
        <v>10658</v>
      </c>
      <c r="D7475" t="s">
        <v>10658</v>
      </c>
      <c r="E7475" t="s">
        <v>10659</v>
      </c>
    </row>
    <row r="7476" spans="1:5" x14ac:dyDescent="0.25">
      <c r="A7476">
        <v>70000845</v>
      </c>
      <c r="B7476" t="s">
        <v>10661</v>
      </c>
      <c r="C7476" t="s">
        <v>10660</v>
      </c>
      <c r="D7476" t="s">
        <v>10660</v>
      </c>
      <c r="E7476" t="s">
        <v>10661</v>
      </c>
    </row>
    <row r="7477" spans="1:5" x14ac:dyDescent="0.25">
      <c r="A7477">
        <v>70000846</v>
      </c>
      <c r="B7477" t="s">
        <v>10663</v>
      </c>
      <c r="C7477" t="s">
        <v>10662</v>
      </c>
      <c r="D7477" t="s">
        <v>10662</v>
      </c>
      <c r="E7477" t="s">
        <v>10663</v>
      </c>
    </row>
    <row r="7478" spans="1:5" x14ac:dyDescent="0.25">
      <c r="A7478">
        <v>70000847</v>
      </c>
      <c r="B7478" t="s">
        <v>10664</v>
      </c>
      <c r="C7478" t="s">
        <v>10662</v>
      </c>
      <c r="D7478" t="s">
        <v>10662</v>
      </c>
      <c r="E7478" t="s">
        <v>10664</v>
      </c>
    </row>
    <row r="7479" spans="1:5" x14ac:dyDescent="0.25">
      <c r="A7479">
        <v>70000848</v>
      </c>
      <c r="B7479" t="s">
        <v>10665</v>
      </c>
      <c r="C7479" t="s">
        <v>10662</v>
      </c>
      <c r="D7479" t="s">
        <v>10662</v>
      </c>
      <c r="E7479" t="s">
        <v>10665</v>
      </c>
    </row>
    <row r="7480" spans="1:5" x14ac:dyDescent="0.25">
      <c r="A7480">
        <v>70000849</v>
      </c>
      <c r="B7480" t="s">
        <v>10666</v>
      </c>
      <c r="C7480" t="s">
        <v>10662</v>
      </c>
      <c r="D7480" t="s">
        <v>10662</v>
      </c>
      <c r="E7480" t="s">
        <v>10666</v>
      </c>
    </row>
    <row r="7481" spans="1:5" x14ac:dyDescent="0.25">
      <c r="A7481">
        <v>70000852</v>
      </c>
      <c r="B7481" t="s">
        <v>10667</v>
      </c>
      <c r="C7481" t="s">
        <v>10301</v>
      </c>
      <c r="D7481" t="s">
        <v>10301</v>
      </c>
      <c r="E7481" t="s">
        <v>10667</v>
      </c>
    </row>
    <row r="7482" spans="1:5" x14ac:dyDescent="0.25">
      <c r="A7482">
        <v>70000857</v>
      </c>
      <c r="B7482" t="s">
        <v>10669</v>
      </c>
      <c r="C7482" t="s">
        <v>10668</v>
      </c>
      <c r="D7482" t="s">
        <v>10668</v>
      </c>
      <c r="E7482" t="s">
        <v>10669</v>
      </c>
    </row>
    <row r="7483" spans="1:5" x14ac:dyDescent="0.25">
      <c r="A7483">
        <v>70000858</v>
      </c>
      <c r="B7483" t="s">
        <v>10670</v>
      </c>
      <c r="C7483" t="s">
        <v>10371</v>
      </c>
      <c r="D7483" t="s">
        <v>10371</v>
      </c>
      <c r="E7483" t="s">
        <v>10670</v>
      </c>
    </row>
    <row r="7484" spans="1:5" x14ac:dyDescent="0.25">
      <c r="A7484">
        <v>70000859</v>
      </c>
      <c r="B7484" t="s">
        <v>10672</v>
      </c>
      <c r="C7484" t="s">
        <v>10671</v>
      </c>
      <c r="D7484" t="s">
        <v>10671</v>
      </c>
      <c r="E7484" t="s">
        <v>10672</v>
      </c>
    </row>
    <row r="7485" spans="1:5" x14ac:dyDescent="0.25">
      <c r="A7485">
        <v>70000860</v>
      </c>
      <c r="B7485" t="s">
        <v>10673</v>
      </c>
      <c r="C7485" t="s">
        <v>10374</v>
      </c>
      <c r="D7485" t="s">
        <v>10374</v>
      </c>
      <c r="E7485" t="s">
        <v>10673</v>
      </c>
    </row>
    <row r="7486" spans="1:5" x14ac:dyDescent="0.25">
      <c r="A7486">
        <v>70000861</v>
      </c>
      <c r="B7486" t="s">
        <v>10674</v>
      </c>
      <c r="C7486" t="s">
        <v>10381</v>
      </c>
      <c r="D7486" t="s">
        <v>10381</v>
      </c>
      <c r="E7486" t="s">
        <v>10674</v>
      </c>
    </row>
    <row r="7487" spans="1:5" x14ac:dyDescent="0.25">
      <c r="A7487">
        <v>70000863</v>
      </c>
      <c r="B7487" t="s">
        <v>10676</v>
      </c>
      <c r="C7487" t="s">
        <v>10675</v>
      </c>
      <c r="D7487" t="s">
        <v>10675</v>
      </c>
      <c r="E7487" t="s">
        <v>10676</v>
      </c>
    </row>
    <row r="7488" spans="1:5" x14ac:dyDescent="0.25">
      <c r="A7488">
        <v>70000871</v>
      </c>
      <c r="B7488" t="s">
        <v>10678</v>
      </c>
      <c r="C7488" t="s">
        <v>10677</v>
      </c>
      <c r="D7488" t="s">
        <v>10677</v>
      </c>
      <c r="E7488" t="s">
        <v>10678</v>
      </c>
    </row>
    <row r="7489" spans="1:5" x14ac:dyDescent="0.25">
      <c r="A7489">
        <v>70000884</v>
      </c>
      <c r="B7489" t="s">
        <v>10679</v>
      </c>
      <c r="C7489" t="s">
        <v>9660</v>
      </c>
      <c r="D7489" t="s">
        <v>9660</v>
      </c>
      <c r="E7489" t="s">
        <v>10679</v>
      </c>
    </row>
    <row r="7490" spans="1:5" x14ac:dyDescent="0.25">
      <c r="A7490">
        <v>70000912</v>
      </c>
      <c r="B7490" t="s">
        <v>10680</v>
      </c>
      <c r="C7490" t="s">
        <v>10613</v>
      </c>
      <c r="D7490" t="s">
        <v>10613</v>
      </c>
      <c r="E7490" t="s">
        <v>10680</v>
      </c>
    </row>
    <row r="7491" spans="1:5" x14ac:dyDescent="0.25">
      <c r="A7491">
        <v>70000913</v>
      </c>
      <c r="B7491" t="s">
        <v>10682</v>
      </c>
      <c r="C7491" t="s">
        <v>10681</v>
      </c>
      <c r="D7491" t="s">
        <v>10681</v>
      </c>
      <c r="E7491" t="s">
        <v>10682</v>
      </c>
    </row>
    <row r="7492" spans="1:5" x14ac:dyDescent="0.25">
      <c r="A7492">
        <v>70000914</v>
      </c>
      <c r="B7492" t="s">
        <v>10684</v>
      </c>
      <c r="C7492" t="s">
        <v>10683</v>
      </c>
      <c r="D7492" t="s">
        <v>10683</v>
      </c>
      <c r="E7492" t="s">
        <v>10684</v>
      </c>
    </row>
    <row r="7493" spans="1:5" x14ac:dyDescent="0.25">
      <c r="A7493">
        <v>70000916</v>
      </c>
      <c r="B7493" t="s">
        <v>10686</v>
      </c>
      <c r="C7493" t="s">
        <v>10685</v>
      </c>
      <c r="D7493" t="s">
        <v>10685</v>
      </c>
      <c r="E7493" t="s">
        <v>10686</v>
      </c>
    </row>
    <row r="7494" spans="1:5" x14ac:dyDescent="0.25">
      <c r="A7494">
        <v>70000917</v>
      </c>
      <c r="B7494" t="s">
        <v>10688</v>
      </c>
      <c r="C7494" t="s">
        <v>10687</v>
      </c>
      <c r="D7494" t="s">
        <v>10687</v>
      </c>
      <c r="E7494" t="s">
        <v>10688</v>
      </c>
    </row>
    <row r="7495" spans="1:5" x14ac:dyDescent="0.25">
      <c r="A7495">
        <v>70000918</v>
      </c>
      <c r="B7495" t="s">
        <v>10689</v>
      </c>
      <c r="C7495" t="s">
        <v>10613</v>
      </c>
      <c r="D7495" t="s">
        <v>10613</v>
      </c>
      <c r="E7495" t="s">
        <v>10689</v>
      </c>
    </row>
    <row r="7496" spans="1:5" x14ac:dyDescent="0.25">
      <c r="A7496">
        <v>70000919</v>
      </c>
      <c r="B7496" t="s">
        <v>10690</v>
      </c>
      <c r="C7496" t="s">
        <v>10613</v>
      </c>
      <c r="D7496" t="s">
        <v>10613</v>
      </c>
      <c r="E7496" t="s">
        <v>10690</v>
      </c>
    </row>
    <row r="7497" spans="1:5" x14ac:dyDescent="0.25">
      <c r="A7497">
        <v>70000921</v>
      </c>
      <c r="B7497" t="s">
        <v>10691</v>
      </c>
      <c r="C7497" t="s">
        <v>10613</v>
      </c>
      <c r="D7497" t="s">
        <v>10613</v>
      </c>
      <c r="E7497" t="s">
        <v>10691</v>
      </c>
    </row>
    <row r="7498" spans="1:5" x14ac:dyDescent="0.25">
      <c r="A7498">
        <v>70000923</v>
      </c>
      <c r="B7498" t="s">
        <v>10692</v>
      </c>
      <c r="C7498" t="s">
        <v>10613</v>
      </c>
      <c r="D7498" t="s">
        <v>10613</v>
      </c>
      <c r="E7498" t="s">
        <v>10692</v>
      </c>
    </row>
    <row r="7499" spans="1:5" x14ac:dyDescent="0.25">
      <c r="A7499">
        <v>70000924</v>
      </c>
      <c r="B7499" t="s">
        <v>10693</v>
      </c>
      <c r="C7499" t="s">
        <v>10609</v>
      </c>
      <c r="D7499" t="s">
        <v>10609</v>
      </c>
      <c r="E7499" t="s">
        <v>10693</v>
      </c>
    </row>
    <row r="7500" spans="1:5" x14ac:dyDescent="0.25">
      <c r="A7500">
        <v>70000925</v>
      </c>
      <c r="B7500" t="s">
        <v>10694</v>
      </c>
      <c r="C7500" t="s">
        <v>10609</v>
      </c>
      <c r="D7500" t="s">
        <v>10609</v>
      </c>
      <c r="E7500" t="s">
        <v>10694</v>
      </c>
    </row>
    <row r="7501" spans="1:5" x14ac:dyDescent="0.25">
      <c r="A7501">
        <v>70000926</v>
      </c>
      <c r="B7501" t="s">
        <v>10695</v>
      </c>
      <c r="C7501" t="s">
        <v>10609</v>
      </c>
      <c r="D7501" t="s">
        <v>10609</v>
      </c>
      <c r="E7501" t="s">
        <v>10695</v>
      </c>
    </row>
    <row r="7502" spans="1:5" x14ac:dyDescent="0.25">
      <c r="A7502">
        <v>70000927</v>
      </c>
      <c r="B7502" t="s">
        <v>10696</v>
      </c>
      <c r="C7502" t="s">
        <v>10609</v>
      </c>
      <c r="D7502" t="s">
        <v>10609</v>
      </c>
      <c r="E7502" t="s">
        <v>10696</v>
      </c>
    </row>
    <row r="7503" spans="1:5" x14ac:dyDescent="0.25">
      <c r="A7503">
        <v>70000928</v>
      </c>
      <c r="B7503" t="s">
        <v>10698</v>
      </c>
      <c r="C7503" t="s">
        <v>10697</v>
      </c>
      <c r="D7503" t="s">
        <v>10697</v>
      </c>
      <c r="E7503" t="s">
        <v>10698</v>
      </c>
    </row>
    <row r="7504" spans="1:5" x14ac:dyDescent="0.25">
      <c r="A7504">
        <v>70000929</v>
      </c>
      <c r="B7504" t="s">
        <v>10700</v>
      </c>
      <c r="C7504" t="s">
        <v>10699</v>
      </c>
      <c r="D7504" t="s">
        <v>10699</v>
      </c>
      <c r="E7504" t="s">
        <v>10700</v>
      </c>
    </row>
    <row r="7505" spans="1:5" x14ac:dyDescent="0.25">
      <c r="A7505">
        <v>70000930</v>
      </c>
      <c r="B7505" t="s">
        <v>10701</v>
      </c>
      <c r="C7505" t="s">
        <v>10699</v>
      </c>
      <c r="D7505" t="s">
        <v>10699</v>
      </c>
      <c r="E7505" t="s">
        <v>10701</v>
      </c>
    </row>
    <row r="7506" spans="1:5" x14ac:dyDescent="0.25">
      <c r="A7506">
        <v>70000931</v>
      </c>
      <c r="B7506" t="s">
        <v>10702</v>
      </c>
      <c r="C7506" t="s">
        <v>10699</v>
      </c>
      <c r="D7506" t="s">
        <v>10699</v>
      </c>
      <c r="E7506" t="s">
        <v>10702</v>
      </c>
    </row>
    <row r="7507" spans="1:5" x14ac:dyDescent="0.25">
      <c r="A7507">
        <v>70000933</v>
      </c>
      <c r="B7507" t="s">
        <v>10703</v>
      </c>
      <c r="C7507" t="s">
        <v>9905</v>
      </c>
      <c r="D7507" t="s">
        <v>9905</v>
      </c>
      <c r="E7507" t="s">
        <v>10703</v>
      </c>
    </row>
    <row r="7508" spans="1:5" x14ac:dyDescent="0.25">
      <c r="A7508">
        <v>70000936</v>
      </c>
      <c r="B7508" t="s">
        <v>10705</v>
      </c>
      <c r="C7508" t="s">
        <v>10704</v>
      </c>
      <c r="D7508" t="s">
        <v>10704</v>
      </c>
      <c r="E7508" t="s">
        <v>10705</v>
      </c>
    </row>
    <row r="7509" spans="1:5" x14ac:dyDescent="0.25">
      <c r="A7509">
        <v>70000937</v>
      </c>
      <c r="B7509" t="s">
        <v>10706</v>
      </c>
      <c r="C7509" t="s">
        <v>10704</v>
      </c>
      <c r="D7509" t="s">
        <v>10704</v>
      </c>
      <c r="E7509" t="s">
        <v>10706</v>
      </c>
    </row>
    <row r="7510" spans="1:5" x14ac:dyDescent="0.25">
      <c r="A7510">
        <v>70000938</v>
      </c>
      <c r="B7510" t="s">
        <v>10707</v>
      </c>
      <c r="C7510" t="s">
        <v>10704</v>
      </c>
      <c r="D7510" t="s">
        <v>10704</v>
      </c>
      <c r="E7510" t="s">
        <v>10707</v>
      </c>
    </row>
    <row r="7511" spans="1:5" x14ac:dyDescent="0.25">
      <c r="A7511">
        <v>70000939</v>
      </c>
      <c r="B7511" t="s">
        <v>10709</v>
      </c>
      <c r="C7511" t="s">
        <v>10708</v>
      </c>
      <c r="D7511" t="s">
        <v>10708</v>
      </c>
      <c r="E7511" t="s">
        <v>10709</v>
      </c>
    </row>
    <row r="7512" spans="1:5" x14ac:dyDescent="0.25">
      <c r="A7512">
        <v>70000940</v>
      </c>
      <c r="B7512" t="s">
        <v>10711</v>
      </c>
      <c r="C7512" t="s">
        <v>10710</v>
      </c>
      <c r="D7512" t="s">
        <v>10710</v>
      </c>
      <c r="E7512" t="s">
        <v>10711</v>
      </c>
    </row>
    <row r="7513" spans="1:5" x14ac:dyDescent="0.25">
      <c r="A7513">
        <v>70000941</v>
      </c>
      <c r="B7513" t="s">
        <v>10713</v>
      </c>
      <c r="C7513" t="s">
        <v>10712</v>
      </c>
      <c r="D7513" t="s">
        <v>10712</v>
      </c>
      <c r="E7513" t="s">
        <v>10713</v>
      </c>
    </row>
    <row r="7514" spans="1:5" x14ac:dyDescent="0.25">
      <c r="A7514">
        <v>70000942</v>
      </c>
      <c r="B7514" t="s">
        <v>10715</v>
      </c>
      <c r="C7514" t="s">
        <v>10714</v>
      </c>
      <c r="D7514" t="s">
        <v>10714</v>
      </c>
      <c r="E7514" t="s">
        <v>10715</v>
      </c>
    </row>
    <row r="7515" spans="1:5" x14ac:dyDescent="0.25">
      <c r="A7515">
        <v>70000944</v>
      </c>
      <c r="B7515" t="s">
        <v>10716</v>
      </c>
      <c r="C7515" t="s">
        <v>9915</v>
      </c>
      <c r="D7515" t="s">
        <v>9915</v>
      </c>
      <c r="E7515" t="s">
        <v>10716</v>
      </c>
    </row>
    <row r="7516" spans="1:5" x14ac:dyDescent="0.25">
      <c r="A7516">
        <v>70000945</v>
      </c>
      <c r="B7516" t="s">
        <v>10717</v>
      </c>
      <c r="C7516" t="s">
        <v>9915</v>
      </c>
      <c r="D7516" t="s">
        <v>9915</v>
      </c>
      <c r="E7516" t="s">
        <v>10717</v>
      </c>
    </row>
    <row r="7517" spans="1:5" x14ac:dyDescent="0.25">
      <c r="A7517">
        <v>70000946</v>
      </c>
      <c r="B7517" t="s">
        <v>10718</v>
      </c>
      <c r="C7517" t="s">
        <v>9915</v>
      </c>
      <c r="D7517" t="s">
        <v>9915</v>
      </c>
      <c r="E7517" t="s">
        <v>10718</v>
      </c>
    </row>
    <row r="7518" spans="1:5" x14ac:dyDescent="0.25">
      <c r="A7518">
        <v>70000951</v>
      </c>
      <c r="B7518" t="s">
        <v>10720</v>
      </c>
      <c r="C7518" t="s">
        <v>10719</v>
      </c>
      <c r="D7518" t="s">
        <v>10719</v>
      </c>
      <c r="E7518" t="s">
        <v>10720</v>
      </c>
    </row>
    <row r="7519" spans="1:5" x14ac:dyDescent="0.25">
      <c r="A7519">
        <v>70000953</v>
      </c>
      <c r="B7519" t="s">
        <v>10721</v>
      </c>
      <c r="C7519" t="s">
        <v>9771</v>
      </c>
      <c r="D7519" t="s">
        <v>9771</v>
      </c>
      <c r="E7519" t="s">
        <v>10721</v>
      </c>
    </row>
    <row r="7520" spans="1:5" x14ac:dyDescent="0.25">
      <c r="A7520">
        <v>70000954</v>
      </c>
      <c r="B7520" t="s">
        <v>10722</v>
      </c>
      <c r="C7520" t="s">
        <v>9771</v>
      </c>
      <c r="D7520" t="s">
        <v>9771</v>
      </c>
      <c r="E7520" t="s">
        <v>10722</v>
      </c>
    </row>
    <row r="7521" spans="1:5" x14ac:dyDescent="0.25">
      <c r="A7521">
        <v>70000958</v>
      </c>
      <c r="B7521" t="s">
        <v>10723</v>
      </c>
      <c r="C7521" t="s">
        <v>9774</v>
      </c>
      <c r="D7521" t="s">
        <v>9774</v>
      </c>
      <c r="E7521" t="s">
        <v>10723</v>
      </c>
    </row>
    <row r="7522" spans="1:5" x14ac:dyDescent="0.25">
      <c r="A7522">
        <v>70000959</v>
      </c>
      <c r="B7522" t="s">
        <v>10724</v>
      </c>
      <c r="C7522" t="s">
        <v>9774</v>
      </c>
      <c r="D7522" t="s">
        <v>9774</v>
      </c>
      <c r="E7522" t="s">
        <v>10724</v>
      </c>
    </row>
    <row r="7523" spans="1:5" x14ac:dyDescent="0.25">
      <c r="A7523">
        <v>70000961</v>
      </c>
      <c r="B7523" t="s">
        <v>9897</v>
      </c>
      <c r="C7523" t="s">
        <v>9896</v>
      </c>
      <c r="D7523" t="s">
        <v>9896</v>
      </c>
      <c r="E7523" t="s">
        <v>9897</v>
      </c>
    </row>
    <row r="7524" spans="1:5" x14ac:dyDescent="0.25">
      <c r="A7524">
        <v>70000962</v>
      </c>
      <c r="B7524" t="s">
        <v>10725</v>
      </c>
      <c r="C7524" t="s">
        <v>9896</v>
      </c>
      <c r="D7524" t="s">
        <v>9896</v>
      </c>
      <c r="E7524" t="s">
        <v>10725</v>
      </c>
    </row>
    <row r="7525" spans="1:5" x14ac:dyDescent="0.25">
      <c r="A7525">
        <v>70000963</v>
      </c>
      <c r="B7525" t="s">
        <v>9898</v>
      </c>
      <c r="C7525" t="s">
        <v>9896</v>
      </c>
      <c r="D7525" t="s">
        <v>9896</v>
      </c>
      <c r="E7525" t="s">
        <v>9898</v>
      </c>
    </row>
    <row r="7526" spans="1:5" x14ac:dyDescent="0.25">
      <c r="A7526">
        <v>70000968</v>
      </c>
      <c r="B7526" t="s">
        <v>10726</v>
      </c>
      <c r="C7526" t="s">
        <v>10018</v>
      </c>
      <c r="D7526" t="s">
        <v>10018</v>
      </c>
      <c r="E7526" t="s">
        <v>10726</v>
      </c>
    </row>
    <row r="7527" spans="1:5" x14ac:dyDescent="0.25">
      <c r="A7527">
        <v>70000969</v>
      </c>
      <c r="B7527" t="s">
        <v>9819</v>
      </c>
      <c r="C7527" t="s">
        <v>10024</v>
      </c>
      <c r="D7527" t="s">
        <v>10024</v>
      </c>
      <c r="E7527" t="s">
        <v>9819</v>
      </c>
    </row>
    <row r="7528" spans="1:5" x14ac:dyDescent="0.25">
      <c r="A7528">
        <v>70000972</v>
      </c>
      <c r="B7528" t="s">
        <v>10727</v>
      </c>
      <c r="C7528" t="s">
        <v>9984</v>
      </c>
      <c r="D7528" t="s">
        <v>9984</v>
      </c>
      <c r="E7528" t="s">
        <v>10727</v>
      </c>
    </row>
    <row r="7529" spans="1:5" x14ac:dyDescent="0.25">
      <c r="A7529">
        <v>70000973</v>
      </c>
      <c r="B7529" t="s">
        <v>10729</v>
      </c>
      <c r="C7529" t="s">
        <v>10728</v>
      </c>
      <c r="D7529" t="s">
        <v>10728</v>
      </c>
      <c r="E7529" t="s">
        <v>10729</v>
      </c>
    </row>
    <row r="7530" spans="1:5" x14ac:dyDescent="0.25">
      <c r="A7530">
        <v>70000974</v>
      </c>
      <c r="B7530" t="s">
        <v>10730</v>
      </c>
      <c r="C7530" t="s">
        <v>10728</v>
      </c>
      <c r="D7530" t="s">
        <v>10728</v>
      </c>
      <c r="E7530" t="s">
        <v>10730</v>
      </c>
    </row>
    <row r="7531" spans="1:5" x14ac:dyDescent="0.25">
      <c r="A7531">
        <v>70000975</v>
      </c>
      <c r="B7531" t="s">
        <v>9988</v>
      </c>
      <c r="C7531" t="s">
        <v>9987</v>
      </c>
      <c r="D7531" t="s">
        <v>9987</v>
      </c>
      <c r="E7531" t="s">
        <v>9988</v>
      </c>
    </row>
    <row r="7532" spans="1:5" x14ac:dyDescent="0.25">
      <c r="A7532">
        <v>70000976</v>
      </c>
      <c r="B7532" t="s">
        <v>9990</v>
      </c>
      <c r="C7532" t="s">
        <v>9989</v>
      </c>
      <c r="D7532" t="s">
        <v>9989</v>
      </c>
      <c r="E7532" t="s">
        <v>9990</v>
      </c>
    </row>
    <row r="7533" spans="1:5" x14ac:dyDescent="0.25">
      <c r="A7533">
        <v>70000977</v>
      </c>
      <c r="B7533" t="s">
        <v>9992</v>
      </c>
      <c r="C7533" t="s">
        <v>9991</v>
      </c>
      <c r="D7533" t="s">
        <v>9991</v>
      </c>
      <c r="E7533" t="s">
        <v>9992</v>
      </c>
    </row>
    <row r="7534" spans="1:5" x14ac:dyDescent="0.25">
      <c r="A7534">
        <v>70000978</v>
      </c>
      <c r="B7534" t="s">
        <v>10731</v>
      </c>
      <c r="C7534" t="s">
        <v>9925</v>
      </c>
      <c r="D7534" t="s">
        <v>9925</v>
      </c>
      <c r="E7534" t="s">
        <v>10731</v>
      </c>
    </row>
    <row r="7535" spans="1:5" x14ac:dyDescent="0.25">
      <c r="A7535">
        <v>70000980</v>
      </c>
      <c r="B7535" t="s">
        <v>10733</v>
      </c>
      <c r="C7535" t="s">
        <v>10732</v>
      </c>
      <c r="D7535" t="s">
        <v>10732</v>
      </c>
      <c r="E7535" t="s">
        <v>10733</v>
      </c>
    </row>
    <row r="7536" spans="1:5" x14ac:dyDescent="0.25">
      <c r="A7536">
        <v>70000981</v>
      </c>
      <c r="B7536" t="s">
        <v>10735</v>
      </c>
      <c r="C7536" t="s">
        <v>10734</v>
      </c>
      <c r="D7536" t="s">
        <v>10734</v>
      </c>
      <c r="E7536" t="s">
        <v>10735</v>
      </c>
    </row>
    <row r="7537" spans="1:5" x14ac:dyDescent="0.25">
      <c r="A7537">
        <v>70000982</v>
      </c>
      <c r="B7537" t="s">
        <v>10737</v>
      </c>
      <c r="C7537" t="s">
        <v>10736</v>
      </c>
      <c r="D7537" t="s">
        <v>10736</v>
      </c>
      <c r="E7537" t="s">
        <v>10737</v>
      </c>
    </row>
    <row r="7538" spans="1:5" x14ac:dyDescent="0.25">
      <c r="A7538">
        <v>70000983</v>
      </c>
      <c r="B7538" t="s">
        <v>10739</v>
      </c>
      <c r="C7538" t="s">
        <v>10738</v>
      </c>
      <c r="D7538" t="s">
        <v>10738</v>
      </c>
      <c r="E7538" t="s">
        <v>10739</v>
      </c>
    </row>
    <row r="7539" spans="1:5" x14ac:dyDescent="0.25">
      <c r="A7539">
        <v>70000985</v>
      </c>
      <c r="B7539" t="s">
        <v>10741</v>
      </c>
      <c r="C7539" t="s">
        <v>10740</v>
      </c>
      <c r="D7539" t="s">
        <v>10740</v>
      </c>
      <c r="E7539" t="s">
        <v>10741</v>
      </c>
    </row>
    <row r="7540" spans="1:5" x14ac:dyDescent="0.25">
      <c r="A7540">
        <v>70000986</v>
      </c>
      <c r="B7540" t="s">
        <v>10743</v>
      </c>
      <c r="C7540" t="s">
        <v>10742</v>
      </c>
      <c r="D7540" t="s">
        <v>10742</v>
      </c>
      <c r="E7540" t="s">
        <v>10743</v>
      </c>
    </row>
    <row r="7541" spans="1:5" x14ac:dyDescent="0.25">
      <c r="A7541">
        <v>70000987</v>
      </c>
      <c r="B7541" t="s">
        <v>10745</v>
      </c>
      <c r="C7541" t="s">
        <v>10744</v>
      </c>
      <c r="D7541" t="s">
        <v>10744</v>
      </c>
      <c r="E7541" t="s">
        <v>10745</v>
      </c>
    </row>
    <row r="7542" spans="1:5" x14ac:dyDescent="0.25">
      <c r="A7542">
        <v>70000988</v>
      </c>
      <c r="B7542" t="s">
        <v>10747</v>
      </c>
      <c r="C7542" t="s">
        <v>10746</v>
      </c>
      <c r="D7542" t="s">
        <v>10746</v>
      </c>
      <c r="E7542" t="s">
        <v>10747</v>
      </c>
    </row>
    <row r="7543" spans="1:5" x14ac:dyDescent="0.25">
      <c r="A7543">
        <v>70000989</v>
      </c>
      <c r="B7543" t="s">
        <v>10749</v>
      </c>
      <c r="C7543" t="s">
        <v>10748</v>
      </c>
      <c r="D7543" t="s">
        <v>10748</v>
      </c>
      <c r="E7543" t="s">
        <v>10749</v>
      </c>
    </row>
    <row r="7544" spans="1:5" x14ac:dyDescent="0.25">
      <c r="A7544">
        <v>70000990</v>
      </c>
      <c r="B7544" t="s">
        <v>10750</v>
      </c>
      <c r="C7544" t="s">
        <v>10748</v>
      </c>
      <c r="D7544" t="s">
        <v>10748</v>
      </c>
      <c r="E7544" t="s">
        <v>10750</v>
      </c>
    </row>
    <row r="7545" spans="1:5" x14ac:dyDescent="0.25">
      <c r="A7545">
        <v>70000991</v>
      </c>
      <c r="B7545" t="s">
        <v>10751</v>
      </c>
      <c r="C7545" t="s">
        <v>10748</v>
      </c>
      <c r="D7545" t="s">
        <v>10748</v>
      </c>
      <c r="E7545" t="s">
        <v>10751</v>
      </c>
    </row>
    <row r="7546" spans="1:5" x14ac:dyDescent="0.25">
      <c r="A7546">
        <v>70000992</v>
      </c>
      <c r="B7546" t="s">
        <v>10753</v>
      </c>
      <c r="C7546" t="s">
        <v>10752</v>
      </c>
      <c r="D7546" t="s">
        <v>10752</v>
      </c>
      <c r="E7546" t="s">
        <v>10753</v>
      </c>
    </row>
    <row r="7547" spans="1:5" x14ac:dyDescent="0.25">
      <c r="A7547">
        <v>70000993</v>
      </c>
      <c r="B7547" t="s">
        <v>10755</v>
      </c>
      <c r="C7547" t="s">
        <v>10754</v>
      </c>
      <c r="D7547" t="s">
        <v>10754</v>
      </c>
      <c r="E7547" t="s">
        <v>10755</v>
      </c>
    </row>
    <row r="7548" spans="1:5" x14ac:dyDescent="0.25">
      <c r="A7548">
        <v>70000994</v>
      </c>
      <c r="B7548" t="s">
        <v>10757</v>
      </c>
      <c r="C7548" t="s">
        <v>10756</v>
      </c>
      <c r="D7548" t="s">
        <v>10756</v>
      </c>
      <c r="E7548" t="s">
        <v>10757</v>
      </c>
    </row>
    <row r="7549" spans="1:5" x14ac:dyDescent="0.25">
      <c r="A7549">
        <v>70000995</v>
      </c>
      <c r="B7549" t="s">
        <v>10759</v>
      </c>
      <c r="C7549" t="s">
        <v>10758</v>
      </c>
      <c r="D7549" t="s">
        <v>10758</v>
      </c>
      <c r="E7549" t="s">
        <v>10759</v>
      </c>
    </row>
    <row r="7550" spans="1:5" x14ac:dyDescent="0.25">
      <c r="A7550">
        <v>70000996</v>
      </c>
      <c r="B7550" t="s">
        <v>10761</v>
      </c>
      <c r="C7550" t="s">
        <v>10760</v>
      </c>
      <c r="D7550" t="s">
        <v>10760</v>
      </c>
      <c r="E7550" t="s">
        <v>10761</v>
      </c>
    </row>
    <row r="7551" spans="1:5" x14ac:dyDescent="0.25">
      <c r="A7551">
        <v>70001001</v>
      </c>
      <c r="B7551" t="s">
        <v>10762</v>
      </c>
      <c r="C7551" t="s">
        <v>10388</v>
      </c>
      <c r="D7551" t="s">
        <v>10388</v>
      </c>
      <c r="E7551" t="s">
        <v>10762</v>
      </c>
    </row>
    <row r="7552" spans="1:5" x14ac:dyDescent="0.25">
      <c r="A7552">
        <v>70001002</v>
      </c>
      <c r="B7552" t="s">
        <v>10389</v>
      </c>
      <c r="C7552" t="s">
        <v>10388</v>
      </c>
      <c r="D7552" t="s">
        <v>10388</v>
      </c>
      <c r="E7552" t="s">
        <v>10389</v>
      </c>
    </row>
    <row r="7553" spans="1:5" x14ac:dyDescent="0.25">
      <c r="A7553">
        <v>70001003</v>
      </c>
      <c r="B7553" t="s">
        <v>10763</v>
      </c>
      <c r="C7553" t="s">
        <v>10388</v>
      </c>
      <c r="D7553" t="s">
        <v>10388</v>
      </c>
      <c r="E7553" t="s">
        <v>10763</v>
      </c>
    </row>
    <row r="7554" spans="1:5" x14ac:dyDescent="0.25">
      <c r="A7554">
        <v>70001004</v>
      </c>
      <c r="B7554" t="s">
        <v>10391</v>
      </c>
      <c r="C7554" t="s">
        <v>10388</v>
      </c>
      <c r="D7554" t="s">
        <v>10388</v>
      </c>
      <c r="E7554" t="s">
        <v>10391</v>
      </c>
    </row>
    <row r="7555" spans="1:5" x14ac:dyDescent="0.25">
      <c r="A7555">
        <v>70001010</v>
      </c>
      <c r="B7555" t="s">
        <v>10765</v>
      </c>
      <c r="C7555" t="s">
        <v>10764</v>
      </c>
      <c r="D7555" t="s">
        <v>10764</v>
      </c>
      <c r="E7555" t="s">
        <v>10765</v>
      </c>
    </row>
    <row r="7556" spans="1:5" x14ac:dyDescent="0.25">
      <c r="A7556">
        <v>70001025</v>
      </c>
      <c r="B7556" t="s">
        <v>10767</v>
      </c>
      <c r="C7556" t="s">
        <v>10766</v>
      </c>
      <c r="D7556" t="s">
        <v>10766</v>
      </c>
      <c r="E7556" t="s">
        <v>10767</v>
      </c>
    </row>
    <row r="7557" spans="1:5" x14ac:dyDescent="0.25">
      <c r="A7557">
        <v>70001028</v>
      </c>
      <c r="B7557" t="s">
        <v>10768</v>
      </c>
      <c r="C7557" t="s">
        <v>10338</v>
      </c>
      <c r="D7557" t="s">
        <v>10338</v>
      </c>
      <c r="E7557" t="s">
        <v>10768</v>
      </c>
    </row>
    <row r="7558" spans="1:5" x14ac:dyDescent="0.25">
      <c r="A7558">
        <v>70001029</v>
      </c>
      <c r="B7558" t="s">
        <v>10770</v>
      </c>
      <c r="C7558" t="s">
        <v>10769</v>
      </c>
      <c r="D7558" t="s">
        <v>10769</v>
      </c>
      <c r="E7558" t="s">
        <v>10770</v>
      </c>
    </row>
    <row r="7559" spans="1:5" x14ac:dyDescent="0.25">
      <c r="A7559">
        <v>70001030</v>
      </c>
      <c r="B7559" t="s">
        <v>10772</v>
      </c>
      <c r="C7559" t="s">
        <v>10771</v>
      </c>
      <c r="D7559" t="s">
        <v>10771</v>
      </c>
      <c r="E7559" t="s">
        <v>10772</v>
      </c>
    </row>
    <row r="7560" spans="1:5" x14ac:dyDescent="0.25">
      <c r="A7560">
        <v>70001035</v>
      </c>
      <c r="B7560" t="s">
        <v>10774</v>
      </c>
      <c r="C7560" t="s">
        <v>10773</v>
      </c>
      <c r="D7560" t="s">
        <v>10773</v>
      </c>
      <c r="E7560" t="s">
        <v>10774</v>
      </c>
    </row>
    <row r="7561" spans="1:5" x14ac:dyDescent="0.25">
      <c r="A7561">
        <v>70001037</v>
      </c>
      <c r="B7561" t="s">
        <v>10395</v>
      </c>
      <c r="C7561" t="s">
        <v>10775</v>
      </c>
      <c r="D7561" t="s">
        <v>10775</v>
      </c>
      <c r="E7561" t="s">
        <v>10395</v>
      </c>
    </row>
    <row r="7562" spans="1:5" x14ac:dyDescent="0.25">
      <c r="A7562">
        <v>70001038</v>
      </c>
      <c r="B7562" t="s">
        <v>10393</v>
      </c>
      <c r="C7562" t="s">
        <v>10776</v>
      </c>
      <c r="D7562" t="s">
        <v>10776</v>
      </c>
      <c r="E7562" t="s">
        <v>10393</v>
      </c>
    </row>
    <row r="7563" spans="1:5" x14ac:dyDescent="0.25">
      <c r="A7563">
        <v>70001039</v>
      </c>
      <c r="B7563" t="s">
        <v>10778</v>
      </c>
      <c r="C7563" t="s">
        <v>10777</v>
      </c>
      <c r="D7563" t="s">
        <v>10777</v>
      </c>
      <c r="E7563" t="s">
        <v>10778</v>
      </c>
    </row>
    <row r="7564" spans="1:5" x14ac:dyDescent="0.25">
      <c r="A7564">
        <v>70001056</v>
      </c>
      <c r="B7564" t="s">
        <v>10354</v>
      </c>
      <c r="C7564" t="s">
        <v>10353</v>
      </c>
      <c r="D7564" t="s">
        <v>10353</v>
      </c>
      <c r="E7564" t="s">
        <v>10354</v>
      </c>
    </row>
    <row r="7565" spans="1:5" x14ac:dyDescent="0.25">
      <c r="A7565">
        <v>70001057</v>
      </c>
      <c r="B7565" t="s">
        <v>10356</v>
      </c>
      <c r="C7565" t="s">
        <v>10355</v>
      </c>
      <c r="D7565" t="s">
        <v>10355</v>
      </c>
      <c r="E7565" t="s">
        <v>10356</v>
      </c>
    </row>
    <row r="7566" spans="1:5" x14ac:dyDescent="0.25">
      <c r="A7566">
        <v>70001058</v>
      </c>
      <c r="B7566" t="s">
        <v>10358</v>
      </c>
      <c r="C7566" t="s">
        <v>10357</v>
      </c>
      <c r="D7566" t="s">
        <v>10357</v>
      </c>
      <c r="E7566" t="s">
        <v>10358</v>
      </c>
    </row>
    <row r="7567" spans="1:5" x14ac:dyDescent="0.25">
      <c r="A7567">
        <v>70001059</v>
      </c>
      <c r="B7567" t="s">
        <v>10360</v>
      </c>
      <c r="C7567" t="s">
        <v>10359</v>
      </c>
      <c r="D7567" t="s">
        <v>10359</v>
      </c>
      <c r="E7567" t="s">
        <v>10360</v>
      </c>
    </row>
    <row r="7568" spans="1:5" x14ac:dyDescent="0.25">
      <c r="A7568">
        <v>70001063</v>
      </c>
      <c r="B7568" t="s">
        <v>10779</v>
      </c>
      <c r="C7568" t="s">
        <v>10328</v>
      </c>
      <c r="D7568" t="s">
        <v>10328</v>
      </c>
      <c r="E7568" t="s">
        <v>10779</v>
      </c>
    </row>
    <row r="7569" spans="1:5" x14ac:dyDescent="0.25">
      <c r="A7569">
        <v>70001064</v>
      </c>
      <c r="B7569" t="s">
        <v>10781</v>
      </c>
      <c r="C7569" t="s">
        <v>10780</v>
      </c>
      <c r="D7569" t="s">
        <v>10780</v>
      </c>
      <c r="E7569" t="s">
        <v>10781</v>
      </c>
    </row>
    <row r="7570" spans="1:5" x14ac:dyDescent="0.25">
      <c r="A7570">
        <v>70001065</v>
      </c>
      <c r="B7570" t="s">
        <v>10293</v>
      </c>
      <c r="C7570" t="s">
        <v>10291</v>
      </c>
      <c r="D7570" t="s">
        <v>10291</v>
      </c>
      <c r="E7570" t="s">
        <v>10293</v>
      </c>
    </row>
    <row r="7571" spans="1:5" x14ac:dyDescent="0.25">
      <c r="A7571">
        <v>70001066</v>
      </c>
      <c r="B7571" t="s">
        <v>10294</v>
      </c>
      <c r="C7571" t="s">
        <v>10291</v>
      </c>
      <c r="D7571" t="s">
        <v>10291</v>
      </c>
      <c r="E7571" t="s">
        <v>10294</v>
      </c>
    </row>
    <row r="7572" spans="1:5" x14ac:dyDescent="0.25">
      <c r="A7572">
        <v>70001067</v>
      </c>
      <c r="B7572" t="s">
        <v>10295</v>
      </c>
      <c r="C7572" t="s">
        <v>10291</v>
      </c>
      <c r="D7572" t="s">
        <v>10291</v>
      </c>
      <c r="E7572" t="s">
        <v>10295</v>
      </c>
    </row>
    <row r="7573" spans="1:5" x14ac:dyDescent="0.25">
      <c r="A7573">
        <v>70001068</v>
      </c>
      <c r="B7573" t="s">
        <v>10296</v>
      </c>
      <c r="C7573" t="s">
        <v>10291</v>
      </c>
      <c r="D7573" t="s">
        <v>10291</v>
      </c>
      <c r="E7573" t="s">
        <v>10296</v>
      </c>
    </row>
    <row r="7574" spans="1:5" x14ac:dyDescent="0.25">
      <c r="A7574">
        <v>70001072</v>
      </c>
      <c r="B7574" t="s">
        <v>10782</v>
      </c>
      <c r="C7574" t="s">
        <v>10585</v>
      </c>
      <c r="D7574" t="s">
        <v>10585</v>
      </c>
      <c r="E7574" t="s">
        <v>10782</v>
      </c>
    </row>
    <row r="7575" spans="1:5" x14ac:dyDescent="0.25">
      <c r="A7575">
        <v>70001073</v>
      </c>
      <c r="B7575" t="s">
        <v>10784</v>
      </c>
      <c r="C7575" t="s">
        <v>10783</v>
      </c>
      <c r="D7575" t="s">
        <v>10783</v>
      </c>
      <c r="E7575" t="s">
        <v>10784</v>
      </c>
    </row>
    <row r="7576" spans="1:5" x14ac:dyDescent="0.25">
      <c r="A7576">
        <v>70001074</v>
      </c>
      <c r="B7576" t="s">
        <v>10786</v>
      </c>
      <c r="C7576" t="s">
        <v>10785</v>
      </c>
      <c r="D7576" t="s">
        <v>10785</v>
      </c>
      <c r="E7576" t="s">
        <v>10786</v>
      </c>
    </row>
    <row r="7577" spans="1:5" x14ac:dyDescent="0.25">
      <c r="A7577">
        <v>70001077</v>
      </c>
      <c r="B7577" t="s">
        <v>10787</v>
      </c>
      <c r="C7577" t="s">
        <v>10579</v>
      </c>
      <c r="D7577" t="s">
        <v>10579</v>
      </c>
      <c r="E7577" t="s">
        <v>10787</v>
      </c>
    </row>
    <row r="7578" spans="1:5" x14ac:dyDescent="0.25">
      <c r="A7578">
        <v>70001078</v>
      </c>
      <c r="B7578" t="s">
        <v>10789</v>
      </c>
      <c r="C7578" t="s">
        <v>10788</v>
      </c>
      <c r="D7578" t="s">
        <v>10788</v>
      </c>
      <c r="E7578" t="s">
        <v>10789</v>
      </c>
    </row>
    <row r="7579" spans="1:5" x14ac:dyDescent="0.25">
      <c r="A7579">
        <v>70001079</v>
      </c>
      <c r="B7579" t="s">
        <v>10791</v>
      </c>
      <c r="C7579" t="s">
        <v>10790</v>
      </c>
      <c r="D7579" t="s">
        <v>10790</v>
      </c>
      <c r="E7579" t="s">
        <v>10791</v>
      </c>
    </row>
    <row r="7580" spans="1:5" x14ac:dyDescent="0.25">
      <c r="A7580">
        <v>70001082</v>
      </c>
      <c r="B7580" t="s">
        <v>10793</v>
      </c>
      <c r="C7580" t="s">
        <v>10792</v>
      </c>
      <c r="D7580" t="s">
        <v>10792</v>
      </c>
      <c r="E7580" t="s">
        <v>10793</v>
      </c>
    </row>
    <row r="7581" spans="1:5" x14ac:dyDescent="0.25">
      <c r="A7581">
        <v>70001085</v>
      </c>
      <c r="B7581" t="s">
        <v>10795</v>
      </c>
      <c r="C7581" t="s">
        <v>10794</v>
      </c>
      <c r="D7581" t="s">
        <v>10794</v>
      </c>
      <c r="E7581" t="s">
        <v>10795</v>
      </c>
    </row>
    <row r="7582" spans="1:5" x14ac:dyDescent="0.25">
      <c r="A7582">
        <v>70001086</v>
      </c>
      <c r="B7582" t="s">
        <v>10797</v>
      </c>
      <c r="C7582" t="s">
        <v>10796</v>
      </c>
      <c r="D7582" t="s">
        <v>10796</v>
      </c>
      <c r="E7582" t="s">
        <v>10797</v>
      </c>
    </row>
    <row r="7583" spans="1:5" x14ac:dyDescent="0.25">
      <c r="A7583">
        <v>70001093</v>
      </c>
      <c r="B7583" t="s">
        <v>10798</v>
      </c>
      <c r="C7583" t="s">
        <v>10634</v>
      </c>
      <c r="D7583" t="s">
        <v>10634</v>
      </c>
      <c r="E7583" t="s">
        <v>10798</v>
      </c>
    </row>
    <row r="7584" spans="1:5" x14ac:dyDescent="0.25">
      <c r="A7584">
        <v>70001095</v>
      </c>
      <c r="B7584" t="s">
        <v>10800</v>
      </c>
      <c r="C7584" t="s">
        <v>10799</v>
      </c>
      <c r="D7584" t="s">
        <v>10799</v>
      </c>
      <c r="E7584" t="s">
        <v>10800</v>
      </c>
    </row>
    <row r="7585" spans="1:5" x14ac:dyDescent="0.25">
      <c r="A7585">
        <v>70001102</v>
      </c>
      <c r="B7585" t="s">
        <v>9845</v>
      </c>
      <c r="C7585" t="s">
        <v>9844</v>
      </c>
      <c r="D7585" t="s">
        <v>9844</v>
      </c>
      <c r="E7585" t="s">
        <v>9845</v>
      </c>
    </row>
    <row r="7586" spans="1:5" x14ac:dyDescent="0.25">
      <c r="A7586">
        <v>70001103</v>
      </c>
      <c r="B7586" t="s">
        <v>9847</v>
      </c>
      <c r="C7586" t="s">
        <v>9846</v>
      </c>
      <c r="D7586" t="s">
        <v>9846</v>
      </c>
      <c r="E7586" t="s">
        <v>9847</v>
      </c>
    </row>
    <row r="7587" spans="1:5" x14ac:dyDescent="0.25">
      <c r="A7587">
        <v>70001104</v>
      </c>
      <c r="B7587" t="s">
        <v>9849</v>
      </c>
      <c r="C7587" t="s">
        <v>9848</v>
      </c>
      <c r="D7587" t="s">
        <v>9848</v>
      </c>
      <c r="E7587" t="s">
        <v>9849</v>
      </c>
    </row>
    <row r="7588" spans="1:5" x14ac:dyDescent="0.25">
      <c r="A7588">
        <v>70001108</v>
      </c>
      <c r="B7588" t="s">
        <v>10802</v>
      </c>
      <c r="C7588" t="s">
        <v>10801</v>
      </c>
      <c r="D7588" t="s">
        <v>10801</v>
      </c>
      <c r="E7588" t="s">
        <v>10802</v>
      </c>
    </row>
    <row r="7589" spans="1:5" x14ac:dyDescent="0.25">
      <c r="A7589">
        <v>70001109</v>
      </c>
      <c r="B7589" t="s">
        <v>10803</v>
      </c>
      <c r="C7589" t="s">
        <v>10801</v>
      </c>
      <c r="D7589" t="s">
        <v>10801</v>
      </c>
      <c r="E7589" t="s">
        <v>10803</v>
      </c>
    </row>
    <row r="7590" spans="1:5" x14ac:dyDescent="0.25">
      <c r="A7590">
        <v>70001110</v>
      </c>
      <c r="B7590" t="s">
        <v>10804</v>
      </c>
      <c r="C7590" t="s">
        <v>10801</v>
      </c>
      <c r="D7590" t="s">
        <v>10801</v>
      </c>
      <c r="E7590" t="s">
        <v>10804</v>
      </c>
    </row>
    <row r="7591" spans="1:5" x14ac:dyDescent="0.25">
      <c r="A7591">
        <v>70001128</v>
      </c>
      <c r="B7591" t="s">
        <v>10341</v>
      </c>
      <c r="C7591" t="s">
        <v>10340</v>
      </c>
      <c r="D7591" t="s">
        <v>10340</v>
      </c>
      <c r="E7591" t="s">
        <v>10341</v>
      </c>
    </row>
    <row r="7592" spans="1:5" x14ac:dyDescent="0.25">
      <c r="A7592">
        <v>70001129</v>
      </c>
      <c r="B7592" t="s">
        <v>10342</v>
      </c>
      <c r="C7592" t="s">
        <v>10340</v>
      </c>
      <c r="D7592" t="s">
        <v>10340</v>
      </c>
      <c r="E7592" t="s">
        <v>10342</v>
      </c>
    </row>
    <row r="7593" spans="1:5" x14ac:dyDescent="0.25">
      <c r="A7593">
        <v>70001130</v>
      </c>
      <c r="B7593" t="s">
        <v>10343</v>
      </c>
      <c r="C7593" t="s">
        <v>10340</v>
      </c>
      <c r="D7593" t="s">
        <v>10340</v>
      </c>
      <c r="E7593" t="s">
        <v>10343</v>
      </c>
    </row>
    <row r="7594" spans="1:5" x14ac:dyDescent="0.25">
      <c r="A7594">
        <v>70001131</v>
      </c>
      <c r="B7594" t="s">
        <v>10348</v>
      </c>
      <c r="C7594" t="s">
        <v>10805</v>
      </c>
      <c r="D7594" t="s">
        <v>10805</v>
      </c>
      <c r="E7594" t="s">
        <v>10348</v>
      </c>
    </row>
    <row r="7595" spans="1:5" x14ac:dyDescent="0.25">
      <c r="A7595">
        <v>70001132</v>
      </c>
      <c r="B7595" t="s">
        <v>10352</v>
      </c>
      <c r="C7595" t="s">
        <v>10351</v>
      </c>
      <c r="D7595" t="s">
        <v>10351</v>
      </c>
      <c r="E7595" t="s">
        <v>10352</v>
      </c>
    </row>
    <row r="7596" spans="1:5" x14ac:dyDescent="0.25">
      <c r="A7596">
        <v>70001133</v>
      </c>
      <c r="B7596" t="s">
        <v>10350</v>
      </c>
      <c r="C7596" t="s">
        <v>10806</v>
      </c>
      <c r="D7596" t="s">
        <v>10806</v>
      </c>
      <c r="E7596" t="s">
        <v>10350</v>
      </c>
    </row>
    <row r="7597" spans="1:5" x14ac:dyDescent="0.25">
      <c r="A7597">
        <v>70001134</v>
      </c>
      <c r="B7597" t="s">
        <v>10808</v>
      </c>
      <c r="C7597" t="s">
        <v>10807</v>
      </c>
      <c r="D7597" t="s">
        <v>10807</v>
      </c>
      <c r="E7597" t="s">
        <v>10808</v>
      </c>
    </row>
    <row r="7598" spans="1:5" x14ac:dyDescent="0.25">
      <c r="A7598">
        <v>70001135</v>
      </c>
      <c r="B7598" t="s">
        <v>10768</v>
      </c>
      <c r="C7598" t="s">
        <v>10338</v>
      </c>
      <c r="D7598" t="s">
        <v>10338</v>
      </c>
      <c r="E7598" t="s">
        <v>10768</v>
      </c>
    </row>
    <row r="7599" spans="1:5" x14ac:dyDescent="0.25">
      <c r="A7599">
        <v>70001136</v>
      </c>
      <c r="B7599" t="s">
        <v>10283</v>
      </c>
      <c r="C7599" t="s">
        <v>10282</v>
      </c>
      <c r="D7599" t="s">
        <v>10282</v>
      </c>
      <c r="E7599" t="s">
        <v>10283</v>
      </c>
    </row>
    <row r="7600" spans="1:5" x14ac:dyDescent="0.25">
      <c r="A7600">
        <v>70001137</v>
      </c>
      <c r="B7600" t="s">
        <v>10809</v>
      </c>
      <c r="C7600" t="s">
        <v>10022</v>
      </c>
      <c r="D7600" t="s">
        <v>10022</v>
      </c>
      <c r="E7600" t="s">
        <v>10809</v>
      </c>
    </row>
    <row r="7601" spans="1:5" x14ac:dyDescent="0.25">
      <c r="A7601">
        <v>70001138</v>
      </c>
      <c r="B7601" t="s">
        <v>10810</v>
      </c>
      <c r="C7601" t="s">
        <v>10020</v>
      </c>
      <c r="D7601" t="s">
        <v>10020</v>
      </c>
      <c r="E7601" t="s">
        <v>10810</v>
      </c>
    </row>
    <row r="7602" spans="1:5" x14ac:dyDescent="0.25">
      <c r="A7602">
        <v>70001139</v>
      </c>
      <c r="B7602" t="s">
        <v>10812</v>
      </c>
      <c r="C7602" t="s">
        <v>10811</v>
      </c>
      <c r="D7602" t="s">
        <v>10811</v>
      </c>
      <c r="E7602" t="s">
        <v>10812</v>
      </c>
    </row>
    <row r="7603" spans="1:5" x14ac:dyDescent="0.25">
      <c r="A7603">
        <v>70001140</v>
      </c>
      <c r="B7603" t="s">
        <v>10814</v>
      </c>
      <c r="C7603" t="s">
        <v>10813</v>
      </c>
      <c r="D7603" t="s">
        <v>10813</v>
      </c>
      <c r="E7603" t="s">
        <v>10814</v>
      </c>
    </row>
    <row r="7604" spans="1:5" x14ac:dyDescent="0.25">
      <c r="A7604">
        <v>70001141</v>
      </c>
      <c r="B7604" t="s">
        <v>10815</v>
      </c>
      <c r="C7604" t="s">
        <v>10813</v>
      </c>
      <c r="D7604" t="s">
        <v>10813</v>
      </c>
      <c r="E7604" t="s">
        <v>10815</v>
      </c>
    </row>
    <row r="7605" spans="1:5" x14ac:dyDescent="0.25">
      <c r="A7605">
        <v>70001142</v>
      </c>
      <c r="B7605" t="s">
        <v>10817</v>
      </c>
      <c r="C7605" t="s">
        <v>10816</v>
      </c>
      <c r="D7605" t="s">
        <v>10816</v>
      </c>
      <c r="E7605" t="s">
        <v>10817</v>
      </c>
    </row>
    <row r="7606" spans="1:5" x14ac:dyDescent="0.25">
      <c r="A7606">
        <v>70001143</v>
      </c>
      <c r="B7606" t="s">
        <v>10819</v>
      </c>
      <c r="C7606" t="s">
        <v>10818</v>
      </c>
      <c r="D7606" t="s">
        <v>10818</v>
      </c>
      <c r="E7606" t="s">
        <v>10819</v>
      </c>
    </row>
    <row r="7607" spans="1:5" x14ac:dyDescent="0.25">
      <c r="A7607">
        <v>70001144</v>
      </c>
      <c r="B7607" t="s">
        <v>10820</v>
      </c>
      <c r="C7607" t="s">
        <v>10127</v>
      </c>
      <c r="D7607" t="s">
        <v>10127</v>
      </c>
      <c r="E7607" t="s">
        <v>10820</v>
      </c>
    </row>
    <row r="7608" spans="1:5" x14ac:dyDescent="0.25">
      <c r="A7608">
        <v>70001145</v>
      </c>
      <c r="B7608" t="s">
        <v>10821</v>
      </c>
      <c r="C7608" t="s">
        <v>10127</v>
      </c>
      <c r="D7608" t="s">
        <v>10127</v>
      </c>
      <c r="E7608" t="s">
        <v>10821</v>
      </c>
    </row>
    <row r="7609" spans="1:5" x14ac:dyDescent="0.25">
      <c r="A7609">
        <v>70001146</v>
      </c>
      <c r="B7609" t="s">
        <v>10822</v>
      </c>
      <c r="C7609" t="s">
        <v>10127</v>
      </c>
      <c r="D7609" t="s">
        <v>10127</v>
      </c>
      <c r="E7609" t="s">
        <v>10822</v>
      </c>
    </row>
    <row r="7610" spans="1:5" x14ac:dyDescent="0.25">
      <c r="A7610">
        <v>70001147</v>
      </c>
      <c r="B7610" t="s">
        <v>10823</v>
      </c>
      <c r="C7610" t="s">
        <v>10127</v>
      </c>
      <c r="D7610" t="s">
        <v>10127</v>
      </c>
      <c r="E7610" t="s">
        <v>10823</v>
      </c>
    </row>
    <row r="7611" spans="1:5" x14ac:dyDescent="0.25">
      <c r="A7611">
        <v>70001148</v>
      </c>
      <c r="B7611" t="s">
        <v>10824</v>
      </c>
      <c r="C7611" t="s">
        <v>10127</v>
      </c>
      <c r="D7611" t="s">
        <v>10127</v>
      </c>
      <c r="E7611" t="s">
        <v>10824</v>
      </c>
    </row>
    <row r="7612" spans="1:5" x14ac:dyDescent="0.25">
      <c r="A7612">
        <v>70001149</v>
      </c>
      <c r="B7612" t="s">
        <v>10825</v>
      </c>
      <c r="C7612" t="s">
        <v>10127</v>
      </c>
      <c r="D7612" t="s">
        <v>10127</v>
      </c>
      <c r="E7612" t="s">
        <v>10825</v>
      </c>
    </row>
    <row r="7613" spans="1:5" x14ac:dyDescent="0.25">
      <c r="A7613">
        <v>70001150</v>
      </c>
      <c r="B7613" t="s">
        <v>10826</v>
      </c>
      <c r="C7613" t="s">
        <v>10127</v>
      </c>
      <c r="D7613" t="s">
        <v>10127</v>
      </c>
      <c r="E7613" t="s">
        <v>10826</v>
      </c>
    </row>
    <row r="7614" spans="1:5" x14ac:dyDescent="0.25">
      <c r="A7614">
        <v>70001151</v>
      </c>
      <c r="B7614" t="s">
        <v>10828</v>
      </c>
      <c r="C7614" t="s">
        <v>10827</v>
      </c>
      <c r="D7614" t="s">
        <v>10827</v>
      </c>
      <c r="E7614" t="s">
        <v>10828</v>
      </c>
    </row>
    <row r="7615" spans="1:5" x14ac:dyDescent="0.25">
      <c r="A7615">
        <v>70001152</v>
      </c>
      <c r="B7615" t="s">
        <v>10830</v>
      </c>
      <c r="C7615" t="s">
        <v>10829</v>
      </c>
      <c r="D7615" t="s">
        <v>10829</v>
      </c>
      <c r="E7615" t="s">
        <v>10830</v>
      </c>
    </row>
    <row r="7616" spans="1:5" x14ac:dyDescent="0.25">
      <c r="A7616">
        <v>70001153</v>
      </c>
      <c r="B7616" t="s">
        <v>10832</v>
      </c>
      <c r="C7616" t="s">
        <v>10831</v>
      </c>
      <c r="D7616" t="s">
        <v>10831</v>
      </c>
      <c r="E7616" t="s">
        <v>10832</v>
      </c>
    </row>
    <row r="7617" spans="1:5" x14ac:dyDescent="0.25">
      <c r="A7617">
        <v>70001154</v>
      </c>
      <c r="B7617" t="s">
        <v>10834</v>
      </c>
      <c r="C7617" t="s">
        <v>10833</v>
      </c>
      <c r="D7617" t="s">
        <v>10833</v>
      </c>
      <c r="E7617" t="s">
        <v>10834</v>
      </c>
    </row>
    <row r="7618" spans="1:5" x14ac:dyDescent="0.25">
      <c r="A7618">
        <v>70001155</v>
      </c>
      <c r="B7618" t="s">
        <v>10835</v>
      </c>
      <c r="C7618" t="s">
        <v>10833</v>
      </c>
      <c r="D7618" t="s">
        <v>10833</v>
      </c>
      <c r="E7618" t="s">
        <v>10835</v>
      </c>
    </row>
    <row r="7619" spans="1:5" x14ac:dyDescent="0.25">
      <c r="A7619">
        <v>70001156</v>
      </c>
      <c r="B7619" t="s">
        <v>10836</v>
      </c>
      <c r="C7619" t="s">
        <v>9690</v>
      </c>
      <c r="D7619" t="s">
        <v>9690</v>
      </c>
      <c r="E7619" t="s">
        <v>10836</v>
      </c>
    </row>
    <row r="7620" spans="1:5" x14ac:dyDescent="0.25">
      <c r="A7620">
        <v>70001157</v>
      </c>
      <c r="B7620" t="s">
        <v>10837</v>
      </c>
      <c r="C7620" t="s">
        <v>9690</v>
      </c>
      <c r="D7620" t="s">
        <v>9690</v>
      </c>
      <c r="E7620" t="s">
        <v>10837</v>
      </c>
    </row>
    <row r="7621" spans="1:5" x14ac:dyDescent="0.25">
      <c r="A7621">
        <v>70001158</v>
      </c>
      <c r="B7621" t="s">
        <v>10838</v>
      </c>
      <c r="C7621" t="s">
        <v>10771</v>
      </c>
      <c r="D7621" t="s">
        <v>10771</v>
      </c>
      <c r="E7621" t="s">
        <v>10838</v>
      </c>
    </row>
    <row r="7622" spans="1:5" x14ac:dyDescent="0.25">
      <c r="A7622">
        <v>70001159</v>
      </c>
      <c r="B7622" t="s">
        <v>10839</v>
      </c>
      <c r="C7622" t="s">
        <v>10100</v>
      </c>
      <c r="D7622" t="s">
        <v>10100</v>
      </c>
      <c r="E7622" t="s">
        <v>10839</v>
      </c>
    </row>
    <row r="7623" spans="1:5" x14ac:dyDescent="0.25">
      <c r="A7623">
        <v>70001160</v>
      </c>
      <c r="B7623" t="s">
        <v>10841</v>
      </c>
      <c r="C7623" t="s">
        <v>10840</v>
      </c>
      <c r="D7623" t="s">
        <v>10840</v>
      </c>
      <c r="E7623" t="s">
        <v>10841</v>
      </c>
    </row>
    <row r="7624" spans="1:5" x14ac:dyDescent="0.25">
      <c r="A7624">
        <v>70001161</v>
      </c>
      <c r="B7624" t="s">
        <v>10843</v>
      </c>
      <c r="C7624" t="s">
        <v>10842</v>
      </c>
      <c r="D7624" t="s">
        <v>10842</v>
      </c>
      <c r="E7624" t="s">
        <v>10843</v>
      </c>
    </row>
    <row r="7625" spans="1:5" x14ac:dyDescent="0.25">
      <c r="A7625">
        <v>70001162</v>
      </c>
      <c r="B7625" t="s">
        <v>10845</v>
      </c>
      <c r="C7625" t="s">
        <v>10844</v>
      </c>
      <c r="D7625" t="s">
        <v>10844</v>
      </c>
      <c r="E7625" t="s">
        <v>10845</v>
      </c>
    </row>
    <row r="7626" spans="1:5" x14ac:dyDescent="0.25">
      <c r="A7626">
        <v>70001163</v>
      </c>
      <c r="B7626" t="s">
        <v>10846</v>
      </c>
      <c r="C7626" t="s">
        <v>10842</v>
      </c>
      <c r="D7626" t="s">
        <v>10842</v>
      </c>
      <c r="E7626" t="s">
        <v>10846</v>
      </c>
    </row>
    <row r="7627" spans="1:5" x14ac:dyDescent="0.25">
      <c r="A7627">
        <v>70001164</v>
      </c>
      <c r="B7627" t="s">
        <v>10847</v>
      </c>
      <c r="C7627" t="s">
        <v>10844</v>
      </c>
      <c r="D7627" t="s">
        <v>10844</v>
      </c>
      <c r="E7627" t="s">
        <v>10847</v>
      </c>
    </row>
    <row r="7628" spans="1:5" x14ac:dyDescent="0.25">
      <c r="A7628">
        <v>70001165</v>
      </c>
      <c r="B7628" t="s">
        <v>10848</v>
      </c>
      <c r="C7628" t="s">
        <v>10842</v>
      </c>
      <c r="D7628" t="s">
        <v>10842</v>
      </c>
      <c r="E7628" t="s">
        <v>10848</v>
      </c>
    </row>
    <row r="7629" spans="1:5" x14ac:dyDescent="0.25">
      <c r="A7629">
        <v>70001166</v>
      </c>
      <c r="B7629" t="s">
        <v>10849</v>
      </c>
      <c r="C7629" t="s">
        <v>10844</v>
      </c>
      <c r="D7629" t="s">
        <v>10844</v>
      </c>
      <c r="E7629" t="s">
        <v>10849</v>
      </c>
    </row>
    <row r="7630" spans="1:5" x14ac:dyDescent="0.25">
      <c r="A7630">
        <v>70001167</v>
      </c>
      <c r="B7630" t="s">
        <v>10850</v>
      </c>
      <c r="C7630" t="s">
        <v>10842</v>
      </c>
      <c r="D7630" t="s">
        <v>10842</v>
      </c>
      <c r="E7630" t="s">
        <v>10850</v>
      </c>
    </row>
    <row r="7631" spans="1:5" x14ac:dyDescent="0.25">
      <c r="A7631">
        <v>70001168</v>
      </c>
      <c r="B7631" t="s">
        <v>10851</v>
      </c>
      <c r="C7631" t="s">
        <v>10844</v>
      </c>
      <c r="D7631" t="s">
        <v>10844</v>
      </c>
      <c r="E7631" t="s">
        <v>10851</v>
      </c>
    </row>
    <row r="7632" spans="1:5" x14ac:dyDescent="0.25">
      <c r="A7632">
        <v>70001169</v>
      </c>
      <c r="B7632" t="s">
        <v>10555</v>
      </c>
      <c r="C7632" t="s">
        <v>10842</v>
      </c>
      <c r="D7632" t="s">
        <v>10842</v>
      </c>
      <c r="E7632" t="s">
        <v>10555</v>
      </c>
    </row>
    <row r="7633" spans="1:5" x14ac:dyDescent="0.25">
      <c r="A7633">
        <v>70001170</v>
      </c>
      <c r="B7633" t="s">
        <v>10561</v>
      </c>
      <c r="C7633" t="s">
        <v>10844</v>
      </c>
      <c r="D7633" t="s">
        <v>10844</v>
      </c>
      <c r="E7633" t="s">
        <v>10561</v>
      </c>
    </row>
    <row r="7634" spans="1:5" x14ac:dyDescent="0.25">
      <c r="A7634">
        <v>70001171</v>
      </c>
      <c r="B7634" t="s">
        <v>10852</v>
      </c>
      <c r="C7634" t="s">
        <v>10842</v>
      </c>
      <c r="D7634" t="s">
        <v>10842</v>
      </c>
      <c r="E7634" t="s">
        <v>10852</v>
      </c>
    </row>
    <row r="7635" spans="1:5" x14ac:dyDescent="0.25">
      <c r="A7635">
        <v>70001172</v>
      </c>
      <c r="B7635" t="s">
        <v>10853</v>
      </c>
      <c r="C7635" t="s">
        <v>10844</v>
      </c>
      <c r="D7635" t="s">
        <v>10844</v>
      </c>
      <c r="E7635" t="s">
        <v>10853</v>
      </c>
    </row>
    <row r="7636" spans="1:5" x14ac:dyDescent="0.25">
      <c r="A7636">
        <v>70001174</v>
      </c>
      <c r="B7636" t="s">
        <v>10854</v>
      </c>
      <c r="C7636" t="s">
        <v>10813</v>
      </c>
      <c r="D7636" t="s">
        <v>10813</v>
      </c>
      <c r="E7636" t="s">
        <v>10854</v>
      </c>
    </row>
    <row r="7637" spans="1:5" x14ac:dyDescent="0.25">
      <c r="A7637">
        <v>70001175</v>
      </c>
      <c r="B7637" t="s">
        <v>10855</v>
      </c>
      <c r="C7637" t="s">
        <v>10813</v>
      </c>
      <c r="D7637" t="s">
        <v>10813</v>
      </c>
      <c r="E7637" t="s">
        <v>10855</v>
      </c>
    </row>
    <row r="7638" spans="1:5" x14ac:dyDescent="0.25">
      <c r="A7638">
        <v>70001177</v>
      </c>
      <c r="B7638" t="s">
        <v>10856</v>
      </c>
      <c r="C7638" t="s">
        <v>9995</v>
      </c>
      <c r="D7638" t="s">
        <v>9995</v>
      </c>
      <c r="E7638" t="s">
        <v>10856</v>
      </c>
    </row>
    <row r="7639" spans="1:5" x14ac:dyDescent="0.25">
      <c r="A7639">
        <v>70001178</v>
      </c>
      <c r="B7639" t="s">
        <v>10857</v>
      </c>
      <c r="C7639" t="s">
        <v>9995</v>
      </c>
      <c r="D7639" t="s">
        <v>9995</v>
      </c>
      <c r="E7639" t="s">
        <v>10857</v>
      </c>
    </row>
    <row r="7640" spans="1:5" x14ac:dyDescent="0.25">
      <c r="A7640">
        <v>70001179</v>
      </c>
      <c r="B7640" t="s">
        <v>10858</v>
      </c>
      <c r="C7640" t="s">
        <v>9884</v>
      </c>
      <c r="D7640" t="s">
        <v>9884</v>
      </c>
      <c r="E7640" t="s">
        <v>10858</v>
      </c>
    </row>
    <row r="7641" spans="1:5" x14ac:dyDescent="0.25">
      <c r="A7641">
        <v>70001180</v>
      </c>
      <c r="B7641" t="s">
        <v>10859</v>
      </c>
      <c r="C7641" t="s">
        <v>9886</v>
      </c>
      <c r="D7641" t="s">
        <v>9886</v>
      </c>
      <c r="E7641" t="s">
        <v>10859</v>
      </c>
    </row>
    <row r="7642" spans="1:5" x14ac:dyDescent="0.25">
      <c r="A7642">
        <v>70001181</v>
      </c>
      <c r="B7642" t="s">
        <v>10860</v>
      </c>
      <c r="C7642" t="s">
        <v>9888</v>
      </c>
      <c r="D7642" t="s">
        <v>9888</v>
      </c>
      <c r="E7642" t="s">
        <v>10860</v>
      </c>
    </row>
    <row r="7643" spans="1:5" x14ac:dyDescent="0.25">
      <c r="A7643">
        <v>70001182</v>
      </c>
      <c r="B7643" t="s">
        <v>10862</v>
      </c>
      <c r="C7643" t="s">
        <v>10861</v>
      </c>
      <c r="D7643" t="s">
        <v>10861</v>
      </c>
      <c r="E7643" t="s">
        <v>10862</v>
      </c>
    </row>
    <row r="7644" spans="1:5" x14ac:dyDescent="0.25">
      <c r="A7644">
        <v>70001183</v>
      </c>
      <c r="B7644" t="s">
        <v>10863</v>
      </c>
      <c r="C7644" t="s">
        <v>9910</v>
      </c>
      <c r="D7644" t="s">
        <v>9910</v>
      </c>
      <c r="E7644" t="s">
        <v>10863</v>
      </c>
    </row>
    <row r="7645" spans="1:5" x14ac:dyDescent="0.25">
      <c r="A7645">
        <v>70001184</v>
      </c>
      <c r="B7645" t="s">
        <v>10863</v>
      </c>
      <c r="C7645" t="s">
        <v>9910</v>
      </c>
      <c r="D7645" t="s">
        <v>9910</v>
      </c>
      <c r="E7645" t="s">
        <v>10863</v>
      </c>
    </row>
    <row r="7646" spans="1:5" x14ac:dyDescent="0.25">
      <c r="A7646">
        <v>70001185</v>
      </c>
      <c r="B7646" t="s">
        <v>9914</v>
      </c>
      <c r="C7646" t="s">
        <v>9913</v>
      </c>
      <c r="D7646" t="s">
        <v>9913</v>
      </c>
      <c r="E7646" t="s">
        <v>9914</v>
      </c>
    </row>
    <row r="7647" spans="1:5" x14ac:dyDescent="0.25">
      <c r="A7647">
        <v>70001186</v>
      </c>
      <c r="B7647" t="s">
        <v>10858</v>
      </c>
      <c r="C7647" t="s">
        <v>9890</v>
      </c>
      <c r="D7647" t="s">
        <v>9890</v>
      </c>
      <c r="E7647" t="s">
        <v>10858</v>
      </c>
    </row>
    <row r="7648" spans="1:5" x14ac:dyDescent="0.25">
      <c r="A7648">
        <v>70001187</v>
      </c>
      <c r="B7648" t="s">
        <v>10864</v>
      </c>
      <c r="C7648" t="s">
        <v>9892</v>
      </c>
      <c r="D7648" t="s">
        <v>9892</v>
      </c>
      <c r="E7648" t="s">
        <v>10864</v>
      </c>
    </row>
    <row r="7649" spans="1:5" x14ac:dyDescent="0.25">
      <c r="A7649">
        <v>70001188</v>
      </c>
      <c r="B7649" t="s">
        <v>10865</v>
      </c>
      <c r="C7649" t="s">
        <v>9894</v>
      </c>
      <c r="D7649" t="s">
        <v>9894</v>
      </c>
      <c r="E7649" t="s">
        <v>10865</v>
      </c>
    </row>
    <row r="7650" spans="1:5" x14ac:dyDescent="0.25">
      <c r="A7650">
        <v>70001189</v>
      </c>
      <c r="B7650" t="s">
        <v>10867</v>
      </c>
      <c r="C7650" t="s">
        <v>10866</v>
      </c>
      <c r="D7650" t="s">
        <v>10866</v>
      </c>
      <c r="E7650" t="s">
        <v>10867</v>
      </c>
    </row>
    <row r="7651" spans="1:5" x14ac:dyDescent="0.25">
      <c r="A7651">
        <v>70001190</v>
      </c>
      <c r="B7651" t="s">
        <v>10868</v>
      </c>
      <c r="C7651" t="s">
        <v>9905</v>
      </c>
      <c r="D7651" t="s">
        <v>9905</v>
      </c>
      <c r="E7651" t="s">
        <v>10868</v>
      </c>
    </row>
    <row r="7652" spans="1:5" x14ac:dyDescent="0.25">
      <c r="A7652">
        <v>70001191</v>
      </c>
      <c r="B7652" t="s">
        <v>10869</v>
      </c>
      <c r="C7652" t="s">
        <v>9905</v>
      </c>
      <c r="D7652" t="s">
        <v>9905</v>
      </c>
      <c r="E7652" t="s">
        <v>10869</v>
      </c>
    </row>
    <row r="7653" spans="1:5" x14ac:dyDescent="0.25">
      <c r="A7653">
        <v>70001192</v>
      </c>
      <c r="B7653" t="s">
        <v>10870</v>
      </c>
      <c r="C7653" t="s">
        <v>9905</v>
      </c>
      <c r="D7653" t="s">
        <v>9905</v>
      </c>
      <c r="E7653" t="s">
        <v>10870</v>
      </c>
    </row>
    <row r="7654" spans="1:5" x14ac:dyDescent="0.25">
      <c r="A7654">
        <v>70001193</v>
      </c>
      <c r="B7654" t="s">
        <v>10554</v>
      </c>
      <c r="C7654" t="s">
        <v>10553</v>
      </c>
      <c r="D7654" t="s">
        <v>10553</v>
      </c>
      <c r="E7654" t="s">
        <v>10554</v>
      </c>
    </row>
    <row r="7655" spans="1:5" x14ac:dyDescent="0.25">
      <c r="A7655">
        <v>70001194</v>
      </c>
      <c r="B7655" t="s">
        <v>10872</v>
      </c>
      <c r="C7655" t="s">
        <v>10871</v>
      </c>
      <c r="D7655" t="s">
        <v>10871</v>
      </c>
      <c r="E7655" t="s">
        <v>10872</v>
      </c>
    </row>
    <row r="7656" spans="1:5" x14ac:dyDescent="0.25">
      <c r="A7656">
        <v>70001196</v>
      </c>
      <c r="B7656" t="s">
        <v>10069</v>
      </c>
      <c r="C7656" t="s">
        <v>10068</v>
      </c>
      <c r="D7656" t="s">
        <v>10068</v>
      </c>
      <c r="E7656" t="s">
        <v>10069</v>
      </c>
    </row>
    <row r="7657" spans="1:5" x14ac:dyDescent="0.25">
      <c r="A7657">
        <v>70001197</v>
      </c>
      <c r="B7657" t="s">
        <v>10071</v>
      </c>
      <c r="C7657" t="s">
        <v>10070</v>
      </c>
      <c r="D7657" t="s">
        <v>10070</v>
      </c>
      <c r="E7657" t="s">
        <v>10071</v>
      </c>
    </row>
    <row r="7658" spans="1:5" x14ac:dyDescent="0.25">
      <c r="A7658">
        <v>70001198</v>
      </c>
      <c r="B7658" t="s">
        <v>10808</v>
      </c>
      <c r="C7658" t="s">
        <v>10807</v>
      </c>
      <c r="D7658" t="s">
        <v>10807</v>
      </c>
      <c r="E7658" t="s">
        <v>10808</v>
      </c>
    </row>
    <row r="7659" spans="1:5" x14ac:dyDescent="0.25">
      <c r="A7659">
        <v>70001199</v>
      </c>
      <c r="B7659" t="s">
        <v>10862</v>
      </c>
      <c r="C7659" t="s">
        <v>10861</v>
      </c>
      <c r="D7659" t="s">
        <v>10861</v>
      </c>
      <c r="E7659" t="s">
        <v>10862</v>
      </c>
    </row>
    <row r="7660" spans="1:5" x14ac:dyDescent="0.25">
      <c r="A7660">
        <v>70001200</v>
      </c>
      <c r="B7660" t="s">
        <v>10873</v>
      </c>
      <c r="C7660" t="s">
        <v>9944</v>
      </c>
      <c r="D7660" t="s">
        <v>9944</v>
      </c>
      <c r="E7660" t="s">
        <v>10873</v>
      </c>
    </row>
    <row r="7661" spans="1:5" x14ac:dyDescent="0.25">
      <c r="A7661">
        <v>70001201</v>
      </c>
      <c r="B7661" t="s">
        <v>10874</v>
      </c>
      <c r="C7661" t="s">
        <v>9944</v>
      </c>
      <c r="D7661" t="s">
        <v>9944</v>
      </c>
      <c r="E7661" t="s">
        <v>10874</v>
      </c>
    </row>
    <row r="7662" spans="1:5" x14ac:dyDescent="0.25">
      <c r="A7662">
        <v>70001202</v>
      </c>
      <c r="B7662" t="s">
        <v>10875</v>
      </c>
      <c r="C7662" t="s">
        <v>9944</v>
      </c>
      <c r="D7662" t="s">
        <v>9944</v>
      </c>
      <c r="E7662" t="s">
        <v>10875</v>
      </c>
    </row>
    <row r="7663" spans="1:5" x14ac:dyDescent="0.25">
      <c r="A7663">
        <v>70001203</v>
      </c>
      <c r="B7663" t="s">
        <v>10405</v>
      </c>
      <c r="C7663" t="s">
        <v>10405</v>
      </c>
      <c r="D7663" t="s">
        <v>10405</v>
      </c>
      <c r="E7663" t="s">
        <v>10405</v>
      </c>
    </row>
    <row r="7664" spans="1:5" x14ac:dyDescent="0.25">
      <c r="A7664">
        <v>70001204</v>
      </c>
      <c r="B7664" t="s">
        <v>10876</v>
      </c>
      <c r="C7664" t="s">
        <v>9623</v>
      </c>
      <c r="D7664" t="s">
        <v>9623</v>
      </c>
      <c r="E7664" t="s">
        <v>10876</v>
      </c>
    </row>
    <row r="7665" spans="1:5" x14ac:dyDescent="0.25">
      <c r="A7665">
        <v>70001205</v>
      </c>
      <c r="B7665" t="s">
        <v>10273</v>
      </c>
      <c r="C7665" t="s">
        <v>10272</v>
      </c>
      <c r="D7665" t="s">
        <v>10272</v>
      </c>
      <c r="E7665" t="s">
        <v>10273</v>
      </c>
    </row>
    <row r="7666" spans="1:5" x14ac:dyDescent="0.25">
      <c r="A7666">
        <v>70001206</v>
      </c>
      <c r="B7666" t="s">
        <v>10269</v>
      </c>
      <c r="C7666" t="s">
        <v>10268</v>
      </c>
      <c r="D7666" t="s">
        <v>10268</v>
      </c>
      <c r="E7666" t="s">
        <v>10269</v>
      </c>
    </row>
    <row r="7667" spans="1:5" x14ac:dyDescent="0.25">
      <c r="A7667">
        <v>70001207</v>
      </c>
      <c r="B7667" t="s">
        <v>10271</v>
      </c>
      <c r="C7667" t="s">
        <v>10270</v>
      </c>
      <c r="D7667" t="s">
        <v>10270</v>
      </c>
      <c r="E7667" t="s">
        <v>10271</v>
      </c>
    </row>
    <row r="7668" spans="1:5" x14ac:dyDescent="0.25">
      <c r="A7668">
        <v>70001208</v>
      </c>
      <c r="B7668" t="s">
        <v>10878</v>
      </c>
      <c r="C7668" t="s">
        <v>10877</v>
      </c>
      <c r="D7668" t="s">
        <v>10877</v>
      </c>
      <c r="E7668" t="s">
        <v>10878</v>
      </c>
    </row>
    <row r="7669" spans="1:5" x14ac:dyDescent="0.25">
      <c r="A7669">
        <v>70001209</v>
      </c>
      <c r="B7669" t="s">
        <v>10725</v>
      </c>
      <c r="C7669" t="s">
        <v>9896</v>
      </c>
      <c r="D7669" t="s">
        <v>9896</v>
      </c>
      <c r="E7669" t="s">
        <v>10725</v>
      </c>
    </row>
    <row r="7670" spans="1:5" x14ac:dyDescent="0.25">
      <c r="A7670">
        <v>70001210</v>
      </c>
      <c r="B7670" t="s">
        <v>10389</v>
      </c>
      <c r="C7670" t="s">
        <v>10388</v>
      </c>
      <c r="D7670" t="s">
        <v>10388</v>
      </c>
      <c r="E7670" t="s">
        <v>10389</v>
      </c>
    </row>
    <row r="7671" spans="1:5" x14ac:dyDescent="0.25">
      <c r="A7671">
        <v>70001211</v>
      </c>
      <c r="B7671" t="s">
        <v>10880</v>
      </c>
      <c r="C7671" t="s">
        <v>10879</v>
      </c>
      <c r="D7671" t="s">
        <v>10879</v>
      </c>
      <c r="E7671" t="s">
        <v>10880</v>
      </c>
    </row>
    <row r="7672" spans="1:5" x14ac:dyDescent="0.25">
      <c r="A7672">
        <v>70001212</v>
      </c>
      <c r="B7672" t="s">
        <v>10395</v>
      </c>
      <c r="C7672" t="s">
        <v>10394</v>
      </c>
      <c r="D7672" t="s">
        <v>10394</v>
      </c>
      <c r="E7672" t="s">
        <v>10395</v>
      </c>
    </row>
    <row r="7673" spans="1:5" x14ac:dyDescent="0.25">
      <c r="A7673">
        <v>70001213</v>
      </c>
      <c r="B7673" t="s">
        <v>10393</v>
      </c>
      <c r="C7673" t="s">
        <v>10392</v>
      </c>
      <c r="D7673" t="s">
        <v>10392</v>
      </c>
      <c r="E7673" t="s">
        <v>10393</v>
      </c>
    </row>
    <row r="7674" spans="1:5" x14ac:dyDescent="0.25">
      <c r="A7674">
        <v>70001214</v>
      </c>
      <c r="B7674" t="s">
        <v>10881</v>
      </c>
      <c r="C7674" t="s">
        <v>10764</v>
      </c>
      <c r="D7674" t="s">
        <v>10764</v>
      </c>
      <c r="E7674" t="s">
        <v>10881</v>
      </c>
    </row>
    <row r="7675" spans="1:5" x14ac:dyDescent="0.25">
      <c r="A7675">
        <v>70001215</v>
      </c>
      <c r="B7675" t="s">
        <v>10882</v>
      </c>
      <c r="C7675" t="s">
        <v>10274</v>
      </c>
      <c r="D7675" t="s">
        <v>10274</v>
      </c>
      <c r="E7675" t="s">
        <v>10882</v>
      </c>
    </row>
    <row r="7676" spans="1:5" x14ac:dyDescent="0.25">
      <c r="A7676">
        <v>70001216</v>
      </c>
      <c r="B7676" t="s">
        <v>10884</v>
      </c>
      <c r="C7676" t="s">
        <v>10883</v>
      </c>
      <c r="D7676" t="s">
        <v>10883</v>
      </c>
      <c r="E7676" t="s">
        <v>10884</v>
      </c>
    </row>
    <row r="7677" spans="1:5" x14ac:dyDescent="0.25">
      <c r="A7677">
        <v>70001217</v>
      </c>
      <c r="B7677" t="s">
        <v>10886</v>
      </c>
      <c r="C7677" t="s">
        <v>10885</v>
      </c>
      <c r="D7677" t="s">
        <v>10885</v>
      </c>
      <c r="E7677" t="s">
        <v>10886</v>
      </c>
    </row>
    <row r="7678" spans="1:5" x14ac:dyDescent="0.25">
      <c r="A7678">
        <v>70001218</v>
      </c>
      <c r="B7678" t="s">
        <v>10887</v>
      </c>
      <c r="C7678" t="s">
        <v>9685</v>
      </c>
      <c r="D7678" t="s">
        <v>9685</v>
      </c>
      <c r="E7678" t="s">
        <v>10887</v>
      </c>
    </row>
    <row r="7679" spans="1:5" x14ac:dyDescent="0.25">
      <c r="A7679">
        <v>70001219</v>
      </c>
      <c r="B7679" t="s">
        <v>10888</v>
      </c>
      <c r="C7679" t="s">
        <v>9653</v>
      </c>
      <c r="D7679" t="s">
        <v>9653</v>
      </c>
      <c r="E7679" t="s">
        <v>10888</v>
      </c>
    </row>
    <row r="7680" spans="1:5" x14ac:dyDescent="0.25">
      <c r="A7680">
        <v>70001220</v>
      </c>
      <c r="B7680" t="s">
        <v>10890</v>
      </c>
      <c r="C7680" t="s">
        <v>10889</v>
      </c>
      <c r="D7680" t="s">
        <v>10889</v>
      </c>
      <c r="E7680" t="s">
        <v>10890</v>
      </c>
    </row>
    <row r="7681" spans="1:5" x14ac:dyDescent="0.25">
      <c r="A7681">
        <v>70001221</v>
      </c>
      <c r="B7681" t="s">
        <v>10892</v>
      </c>
      <c r="C7681" t="s">
        <v>10891</v>
      </c>
      <c r="D7681" t="s">
        <v>10891</v>
      </c>
      <c r="E7681" t="s">
        <v>10892</v>
      </c>
    </row>
    <row r="7682" spans="1:5" x14ac:dyDescent="0.25">
      <c r="A7682">
        <v>70001234</v>
      </c>
      <c r="B7682" t="s">
        <v>10894</v>
      </c>
      <c r="C7682" t="s">
        <v>10893</v>
      </c>
      <c r="D7682" t="s">
        <v>10893</v>
      </c>
      <c r="E7682" t="s">
        <v>10894</v>
      </c>
    </row>
    <row r="7683" spans="1:5" x14ac:dyDescent="0.25">
      <c r="A7683">
        <v>70001235</v>
      </c>
      <c r="B7683" t="s">
        <v>10075</v>
      </c>
      <c r="C7683" t="s">
        <v>10074</v>
      </c>
      <c r="D7683" t="s">
        <v>10074</v>
      </c>
      <c r="E7683" t="s">
        <v>10075</v>
      </c>
    </row>
    <row r="7684" spans="1:5" x14ac:dyDescent="0.25">
      <c r="A7684">
        <v>70001236</v>
      </c>
      <c r="B7684" t="s">
        <v>10077</v>
      </c>
      <c r="C7684" t="s">
        <v>10895</v>
      </c>
      <c r="D7684" t="s">
        <v>10895</v>
      </c>
      <c r="E7684" t="s">
        <v>10077</v>
      </c>
    </row>
    <row r="7685" spans="1:5" x14ac:dyDescent="0.25">
      <c r="A7685">
        <v>70001237</v>
      </c>
      <c r="B7685" t="s">
        <v>10079</v>
      </c>
      <c r="C7685" t="s">
        <v>10078</v>
      </c>
      <c r="D7685" t="s">
        <v>10078</v>
      </c>
      <c r="E7685" t="s">
        <v>10079</v>
      </c>
    </row>
    <row r="7686" spans="1:5" x14ac:dyDescent="0.25">
      <c r="A7686">
        <v>70001238</v>
      </c>
      <c r="B7686" t="s">
        <v>10897</v>
      </c>
      <c r="C7686" t="s">
        <v>10896</v>
      </c>
      <c r="D7686" t="s">
        <v>10896</v>
      </c>
      <c r="E7686" t="s">
        <v>10897</v>
      </c>
    </row>
    <row r="7687" spans="1:5" x14ac:dyDescent="0.25">
      <c r="A7687">
        <v>70001239</v>
      </c>
      <c r="B7687" t="s">
        <v>9996</v>
      </c>
      <c r="C7687" t="s">
        <v>9995</v>
      </c>
      <c r="D7687" t="s">
        <v>9995</v>
      </c>
      <c r="E7687" t="s">
        <v>9996</v>
      </c>
    </row>
    <row r="7688" spans="1:5" x14ac:dyDescent="0.25">
      <c r="A7688">
        <v>70001240</v>
      </c>
      <c r="B7688" t="s">
        <v>10898</v>
      </c>
      <c r="C7688" t="s">
        <v>9995</v>
      </c>
      <c r="D7688" t="s">
        <v>9995</v>
      </c>
      <c r="E7688" t="s">
        <v>10898</v>
      </c>
    </row>
    <row r="7689" spans="1:5" x14ac:dyDescent="0.25">
      <c r="A7689">
        <v>70001241</v>
      </c>
      <c r="B7689" t="s">
        <v>10900</v>
      </c>
      <c r="C7689" t="s">
        <v>10899</v>
      </c>
      <c r="D7689" t="s">
        <v>10899</v>
      </c>
      <c r="E7689" t="s">
        <v>10900</v>
      </c>
    </row>
    <row r="7690" spans="1:5" x14ac:dyDescent="0.25">
      <c r="A7690">
        <v>70001242</v>
      </c>
      <c r="B7690" t="s">
        <v>10902</v>
      </c>
      <c r="C7690" t="s">
        <v>10901</v>
      </c>
      <c r="D7690" t="s">
        <v>10901</v>
      </c>
      <c r="E7690" t="s">
        <v>10902</v>
      </c>
    </row>
    <row r="7691" spans="1:5" x14ac:dyDescent="0.25">
      <c r="A7691">
        <v>70001243</v>
      </c>
      <c r="B7691" t="s">
        <v>10904</v>
      </c>
      <c r="C7691" t="s">
        <v>10903</v>
      </c>
      <c r="D7691" t="s">
        <v>10903</v>
      </c>
      <c r="E7691" t="s">
        <v>10904</v>
      </c>
    </row>
    <row r="7692" spans="1:5" x14ac:dyDescent="0.25">
      <c r="A7692">
        <v>70001244</v>
      </c>
      <c r="B7692" t="s">
        <v>10905</v>
      </c>
      <c r="C7692" t="s">
        <v>10274</v>
      </c>
      <c r="D7692" t="s">
        <v>10274</v>
      </c>
      <c r="E7692" t="s">
        <v>10905</v>
      </c>
    </row>
    <row r="7693" spans="1:5" x14ac:dyDescent="0.25">
      <c r="A7693">
        <v>70001245</v>
      </c>
      <c r="B7693" t="s">
        <v>10907</v>
      </c>
      <c r="C7693" t="s">
        <v>10906</v>
      </c>
      <c r="D7693" t="s">
        <v>10906</v>
      </c>
      <c r="E7693" t="s">
        <v>10907</v>
      </c>
    </row>
    <row r="7694" spans="1:5" x14ac:dyDescent="0.25">
      <c r="A7694">
        <v>70001246</v>
      </c>
      <c r="B7694" t="s">
        <v>10908</v>
      </c>
      <c r="C7694" t="s">
        <v>10906</v>
      </c>
      <c r="D7694" t="s">
        <v>10906</v>
      </c>
      <c r="E7694" t="s">
        <v>10908</v>
      </c>
    </row>
    <row r="7695" spans="1:5" x14ac:dyDescent="0.25">
      <c r="A7695">
        <v>70001247</v>
      </c>
      <c r="B7695" t="s">
        <v>10909</v>
      </c>
      <c r="C7695" t="s">
        <v>10906</v>
      </c>
      <c r="D7695" t="s">
        <v>10906</v>
      </c>
      <c r="E7695" t="s">
        <v>10909</v>
      </c>
    </row>
    <row r="7696" spans="1:5" x14ac:dyDescent="0.25">
      <c r="A7696">
        <v>70001248</v>
      </c>
      <c r="B7696" t="s">
        <v>10910</v>
      </c>
      <c r="C7696" t="s">
        <v>10906</v>
      </c>
      <c r="D7696" t="s">
        <v>10906</v>
      </c>
      <c r="E7696" t="s">
        <v>10910</v>
      </c>
    </row>
    <row r="7697" spans="1:5" x14ac:dyDescent="0.25">
      <c r="A7697">
        <v>70001249</v>
      </c>
      <c r="B7697" t="s">
        <v>10911</v>
      </c>
      <c r="C7697" t="s">
        <v>10906</v>
      </c>
      <c r="D7697" t="s">
        <v>10906</v>
      </c>
      <c r="E7697" t="s">
        <v>10911</v>
      </c>
    </row>
    <row r="7698" spans="1:5" x14ac:dyDescent="0.25">
      <c r="A7698">
        <v>70001250</v>
      </c>
      <c r="B7698" t="s">
        <v>10913</v>
      </c>
      <c r="C7698" t="s">
        <v>10912</v>
      </c>
      <c r="D7698" t="s">
        <v>10912</v>
      </c>
      <c r="E7698" t="s">
        <v>10913</v>
      </c>
    </row>
    <row r="7699" spans="1:5" x14ac:dyDescent="0.25">
      <c r="A7699">
        <v>70001251</v>
      </c>
      <c r="B7699" t="s">
        <v>10914</v>
      </c>
      <c r="C7699" t="s">
        <v>10912</v>
      </c>
      <c r="D7699" t="s">
        <v>10912</v>
      </c>
      <c r="E7699" t="s">
        <v>10914</v>
      </c>
    </row>
    <row r="7700" spans="1:5" x14ac:dyDescent="0.25">
      <c r="A7700">
        <v>70001252</v>
      </c>
      <c r="B7700" t="s">
        <v>10915</v>
      </c>
      <c r="C7700" t="s">
        <v>10912</v>
      </c>
      <c r="D7700" t="s">
        <v>10912</v>
      </c>
      <c r="E7700" t="s">
        <v>10915</v>
      </c>
    </row>
    <row r="7701" spans="1:5" x14ac:dyDescent="0.25">
      <c r="A7701">
        <v>70001253</v>
      </c>
      <c r="B7701" t="s">
        <v>10916</v>
      </c>
      <c r="C7701" t="s">
        <v>10912</v>
      </c>
      <c r="D7701" t="s">
        <v>10912</v>
      </c>
      <c r="E7701" t="s">
        <v>10916</v>
      </c>
    </row>
    <row r="7702" spans="1:5" x14ac:dyDescent="0.25">
      <c r="A7702">
        <v>70001254</v>
      </c>
      <c r="B7702" t="s">
        <v>10917</v>
      </c>
      <c r="C7702" t="s">
        <v>10912</v>
      </c>
      <c r="D7702" t="s">
        <v>10912</v>
      </c>
      <c r="E7702" t="s">
        <v>10917</v>
      </c>
    </row>
    <row r="7703" spans="1:5" x14ac:dyDescent="0.25">
      <c r="A7703">
        <v>70001255</v>
      </c>
      <c r="B7703" t="s">
        <v>10067</v>
      </c>
      <c r="C7703" t="s">
        <v>10066</v>
      </c>
      <c r="D7703" t="s">
        <v>10066</v>
      </c>
      <c r="E7703" t="s">
        <v>10067</v>
      </c>
    </row>
    <row r="7704" spans="1:5" x14ac:dyDescent="0.25">
      <c r="A7704">
        <v>70001256</v>
      </c>
      <c r="B7704" t="s">
        <v>10360</v>
      </c>
      <c r="C7704" t="s">
        <v>10359</v>
      </c>
      <c r="D7704" t="s">
        <v>10359</v>
      </c>
      <c r="E7704" t="s">
        <v>10360</v>
      </c>
    </row>
    <row r="7705" spans="1:5" x14ac:dyDescent="0.25">
      <c r="A7705">
        <v>70001257</v>
      </c>
      <c r="B7705" t="s">
        <v>10919</v>
      </c>
      <c r="C7705" t="s">
        <v>10918</v>
      </c>
      <c r="D7705" t="s">
        <v>10918</v>
      </c>
      <c r="E7705" t="s">
        <v>10919</v>
      </c>
    </row>
    <row r="7706" spans="1:5" x14ac:dyDescent="0.25">
      <c r="A7706">
        <v>70001258</v>
      </c>
      <c r="B7706" t="s">
        <v>10921</v>
      </c>
      <c r="C7706" t="s">
        <v>10920</v>
      </c>
      <c r="D7706" t="s">
        <v>10920</v>
      </c>
      <c r="E7706" t="s">
        <v>10921</v>
      </c>
    </row>
    <row r="7707" spans="1:5" x14ac:dyDescent="0.25">
      <c r="A7707">
        <v>70001259</v>
      </c>
      <c r="B7707" t="s">
        <v>10922</v>
      </c>
      <c r="C7707" t="s">
        <v>10918</v>
      </c>
      <c r="D7707" t="s">
        <v>10918</v>
      </c>
      <c r="E7707" t="s">
        <v>10922</v>
      </c>
    </row>
    <row r="7708" spans="1:5" x14ac:dyDescent="0.25">
      <c r="A7708">
        <v>70001260</v>
      </c>
      <c r="B7708" t="s">
        <v>10923</v>
      </c>
      <c r="C7708" t="s">
        <v>10920</v>
      </c>
      <c r="D7708" t="s">
        <v>10920</v>
      </c>
      <c r="E7708" t="s">
        <v>10923</v>
      </c>
    </row>
    <row r="7709" spans="1:5" x14ac:dyDescent="0.25">
      <c r="A7709">
        <v>70001261</v>
      </c>
      <c r="B7709" t="s">
        <v>10924</v>
      </c>
      <c r="C7709" t="s">
        <v>10918</v>
      </c>
      <c r="D7709" t="s">
        <v>10918</v>
      </c>
      <c r="E7709" t="s">
        <v>10924</v>
      </c>
    </row>
    <row r="7710" spans="1:5" x14ac:dyDescent="0.25">
      <c r="A7710">
        <v>70001262</v>
      </c>
      <c r="B7710" t="s">
        <v>10925</v>
      </c>
      <c r="C7710" t="s">
        <v>10920</v>
      </c>
      <c r="D7710" t="s">
        <v>10920</v>
      </c>
      <c r="E7710" t="s">
        <v>10925</v>
      </c>
    </row>
    <row r="7711" spans="1:5" x14ac:dyDescent="0.25">
      <c r="A7711">
        <v>70001263</v>
      </c>
      <c r="B7711" t="s">
        <v>10927</v>
      </c>
      <c r="C7711" t="s">
        <v>10926</v>
      </c>
      <c r="D7711" t="s">
        <v>10926</v>
      </c>
      <c r="E7711" t="s">
        <v>10927</v>
      </c>
    </row>
    <row r="7712" spans="1:5" x14ac:dyDescent="0.25">
      <c r="A7712">
        <v>70001264</v>
      </c>
      <c r="B7712" t="s">
        <v>10573</v>
      </c>
      <c r="C7712" t="s">
        <v>10496</v>
      </c>
      <c r="D7712" t="s">
        <v>10496</v>
      </c>
      <c r="E7712" t="s">
        <v>10573</v>
      </c>
    </row>
    <row r="7713" spans="1:5" x14ac:dyDescent="0.25">
      <c r="A7713">
        <v>70001265</v>
      </c>
      <c r="B7713" t="s">
        <v>10571</v>
      </c>
      <c r="C7713" t="s">
        <v>10496</v>
      </c>
      <c r="D7713" t="s">
        <v>10496</v>
      </c>
      <c r="E7713" t="s">
        <v>10571</v>
      </c>
    </row>
    <row r="7714" spans="1:5" x14ac:dyDescent="0.25">
      <c r="A7714">
        <v>70001266</v>
      </c>
      <c r="B7714" t="s">
        <v>10572</v>
      </c>
      <c r="C7714" t="s">
        <v>10496</v>
      </c>
      <c r="D7714" t="s">
        <v>10496</v>
      </c>
      <c r="E7714" t="s">
        <v>10572</v>
      </c>
    </row>
    <row r="7715" spans="1:5" x14ac:dyDescent="0.25">
      <c r="A7715">
        <v>70001268</v>
      </c>
      <c r="B7715" t="s">
        <v>10928</v>
      </c>
      <c r="C7715" t="s">
        <v>10496</v>
      </c>
      <c r="D7715" t="s">
        <v>10496</v>
      </c>
      <c r="E7715" t="s">
        <v>10928</v>
      </c>
    </row>
    <row r="7716" spans="1:5" x14ac:dyDescent="0.25">
      <c r="A7716">
        <v>70001270</v>
      </c>
      <c r="B7716" t="s">
        <v>10930</v>
      </c>
      <c r="C7716" t="s">
        <v>10929</v>
      </c>
      <c r="D7716" t="s">
        <v>10929</v>
      </c>
      <c r="E7716" t="s">
        <v>10930</v>
      </c>
    </row>
    <row r="7717" spans="1:5" x14ac:dyDescent="0.25">
      <c r="A7717">
        <v>70001271</v>
      </c>
      <c r="B7717" t="s">
        <v>10932</v>
      </c>
      <c r="C7717" t="s">
        <v>10931</v>
      </c>
      <c r="D7717" t="s">
        <v>10931</v>
      </c>
      <c r="E7717" t="s">
        <v>10932</v>
      </c>
    </row>
    <row r="7718" spans="1:5" x14ac:dyDescent="0.25">
      <c r="A7718">
        <v>70001272</v>
      </c>
      <c r="B7718" t="s">
        <v>10934</v>
      </c>
      <c r="C7718" t="s">
        <v>10933</v>
      </c>
      <c r="D7718" t="s">
        <v>10933</v>
      </c>
      <c r="E7718" t="s">
        <v>10934</v>
      </c>
    </row>
    <row r="7719" spans="1:5" x14ac:dyDescent="0.25">
      <c r="A7719">
        <v>70001273</v>
      </c>
      <c r="B7719" t="s">
        <v>10935</v>
      </c>
      <c r="C7719" t="s">
        <v>10933</v>
      </c>
      <c r="D7719" t="s">
        <v>10933</v>
      </c>
      <c r="E7719" t="s">
        <v>10935</v>
      </c>
    </row>
    <row r="7720" spans="1:5" x14ac:dyDescent="0.25">
      <c r="A7720">
        <v>70001274</v>
      </c>
      <c r="B7720" t="s">
        <v>10937</v>
      </c>
      <c r="C7720" t="s">
        <v>10936</v>
      </c>
      <c r="D7720" t="s">
        <v>10936</v>
      </c>
      <c r="E7720" t="s">
        <v>10937</v>
      </c>
    </row>
    <row r="7721" spans="1:5" x14ac:dyDescent="0.25">
      <c r="A7721">
        <v>70001275</v>
      </c>
      <c r="B7721" t="s">
        <v>10938</v>
      </c>
      <c r="C7721" t="s">
        <v>10022</v>
      </c>
      <c r="D7721" t="s">
        <v>10022</v>
      </c>
      <c r="E7721" t="s">
        <v>10938</v>
      </c>
    </row>
    <row r="7722" spans="1:5" x14ac:dyDescent="0.25">
      <c r="A7722">
        <v>70001276</v>
      </c>
      <c r="B7722" t="s">
        <v>10939</v>
      </c>
      <c r="C7722" t="s">
        <v>10020</v>
      </c>
      <c r="D7722" t="s">
        <v>10020</v>
      </c>
      <c r="E7722" t="s">
        <v>10939</v>
      </c>
    </row>
    <row r="7723" spans="1:5" x14ac:dyDescent="0.25">
      <c r="A7723">
        <v>70001277</v>
      </c>
      <c r="B7723" t="s">
        <v>10940</v>
      </c>
      <c r="C7723" t="s">
        <v>10301</v>
      </c>
      <c r="D7723" t="s">
        <v>10301</v>
      </c>
      <c r="E7723" t="s">
        <v>10940</v>
      </c>
    </row>
    <row r="7724" spans="1:5" x14ac:dyDescent="0.25">
      <c r="A7724">
        <v>70001278</v>
      </c>
      <c r="B7724" t="s">
        <v>10941</v>
      </c>
      <c r="C7724" t="s">
        <v>9905</v>
      </c>
      <c r="D7724" t="s">
        <v>9905</v>
      </c>
      <c r="E7724" t="s">
        <v>10941</v>
      </c>
    </row>
    <row r="7725" spans="1:5" x14ac:dyDescent="0.25">
      <c r="A7725">
        <v>70001279</v>
      </c>
      <c r="B7725" t="s">
        <v>10943</v>
      </c>
      <c r="C7725" t="s">
        <v>10942</v>
      </c>
      <c r="D7725" t="s">
        <v>10942</v>
      </c>
      <c r="E7725" t="s">
        <v>10943</v>
      </c>
    </row>
    <row r="7726" spans="1:5" x14ac:dyDescent="0.25">
      <c r="A7726">
        <v>70001280</v>
      </c>
      <c r="B7726" t="s">
        <v>10945</v>
      </c>
      <c r="C7726" t="s">
        <v>10944</v>
      </c>
      <c r="D7726" t="s">
        <v>10944</v>
      </c>
      <c r="E7726" t="s">
        <v>10945</v>
      </c>
    </row>
    <row r="7727" spans="1:5" x14ac:dyDescent="0.25">
      <c r="A7727">
        <v>70001281</v>
      </c>
      <c r="B7727" t="s">
        <v>10947</v>
      </c>
      <c r="C7727" t="s">
        <v>10946</v>
      </c>
      <c r="D7727" t="s">
        <v>10946</v>
      </c>
      <c r="E7727" t="s">
        <v>10947</v>
      </c>
    </row>
    <row r="7728" spans="1:5" x14ac:dyDescent="0.25">
      <c r="A7728">
        <v>70001282</v>
      </c>
      <c r="B7728" t="s">
        <v>10949</v>
      </c>
      <c r="C7728" t="s">
        <v>10948</v>
      </c>
      <c r="D7728" t="s">
        <v>10948</v>
      </c>
      <c r="E7728" t="s">
        <v>10949</v>
      </c>
    </row>
    <row r="7729" spans="1:5" x14ac:dyDescent="0.25">
      <c r="A7729">
        <v>70001283</v>
      </c>
      <c r="B7729" t="s">
        <v>9659</v>
      </c>
      <c r="C7729" t="s">
        <v>9667</v>
      </c>
      <c r="D7729" t="s">
        <v>9667</v>
      </c>
      <c r="E7729" t="s">
        <v>9659</v>
      </c>
    </row>
    <row r="7730" spans="1:5" x14ac:dyDescent="0.25">
      <c r="A7730">
        <v>70001284</v>
      </c>
      <c r="B7730" t="s">
        <v>10950</v>
      </c>
      <c r="C7730" t="s">
        <v>10948</v>
      </c>
      <c r="D7730" t="s">
        <v>10948</v>
      </c>
      <c r="E7730" t="s">
        <v>10950</v>
      </c>
    </row>
    <row r="7731" spans="1:5" x14ac:dyDescent="0.25">
      <c r="A7731">
        <v>70001285</v>
      </c>
      <c r="B7731" t="s">
        <v>10952</v>
      </c>
      <c r="C7731" t="s">
        <v>10951</v>
      </c>
      <c r="D7731" t="s">
        <v>10951</v>
      </c>
      <c r="E7731" t="s">
        <v>10952</v>
      </c>
    </row>
    <row r="7732" spans="1:5" x14ac:dyDescent="0.25">
      <c r="A7732">
        <v>70001286</v>
      </c>
      <c r="B7732" t="s">
        <v>10293</v>
      </c>
      <c r="C7732" t="s">
        <v>10291</v>
      </c>
      <c r="D7732" t="s">
        <v>10291</v>
      </c>
      <c r="E7732" t="s">
        <v>10293</v>
      </c>
    </row>
    <row r="7733" spans="1:5" x14ac:dyDescent="0.25">
      <c r="A7733">
        <v>70001287</v>
      </c>
      <c r="B7733" t="s">
        <v>10294</v>
      </c>
      <c r="C7733" t="s">
        <v>10291</v>
      </c>
      <c r="D7733" t="s">
        <v>10291</v>
      </c>
      <c r="E7733" t="s">
        <v>10294</v>
      </c>
    </row>
    <row r="7734" spans="1:5" x14ac:dyDescent="0.25">
      <c r="A7734">
        <v>70001288</v>
      </c>
      <c r="B7734" t="s">
        <v>10295</v>
      </c>
      <c r="C7734" t="s">
        <v>10291</v>
      </c>
      <c r="D7734" t="s">
        <v>10291</v>
      </c>
      <c r="E7734" t="s">
        <v>10295</v>
      </c>
    </row>
    <row r="7735" spans="1:5" x14ac:dyDescent="0.25">
      <c r="A7735">
        <v>70001289</v>
      </c>
      <c r="B7735" t="s">
        <v>10292</v>
      </c>
      <c r="C7735" t="s">
        <v>10291</v>
      </c>
      <c r="D7735" t="s">
        <v>10291</v>
      </c>
      <c r="E7735" t="s">
        <v>10292</v>
      </c>
    </row>
    <row r="7736" spans="1:5" x14ac:dyDescent="0.25">
      <c r="A7736">
        <v>70001290</v>
      </c>
      <c r="B7736" t="s">
        <v>10954</v>
      </c>
      <c r="C7736" t="s">
        <v>10953</v>
      </c>
      <c r="D7736" t="s">
        <v>10953</v>
      </c>
      <c r="E7736" t="s">
        <v>10954</v>
      </c>
    </row>
    <row r="7737" spans="1:5" x14ac:dyDescent="0.25">
      <c r="A7737">
        <v>70001291</v>
      </c>
      <c r="B7737" t="s">
        <v>10013</v>
      </c>
      <c r="C7737" t="s">
        <v>10955</v>
      </c>
      <c r="D7737" t="s">
        <v>10955</v>
      </c>
      <c r="E7737" t="s">
        <v>10013</v>
      </c>
    </row>
    <row r="7738" spans="1:5" x14ac:dyDescent="0.25">
      <c r="A7738">
        <v>70001292</v>
      </c>
      <c r="B7738" t="s">
        <v>10956</v>
      </c>
      <c r="C7738" t="s">
        <v>9995</v>
      </c>
      <c r="D7738" t="s">
        <v>9995</v>
      </c>
      <c r="E7738" t="s">
        <v>10956</v>
      </c>
    </row>
    <row r="7739" spans="1:5" x14ac:dyDescent="0.25">
      <c r="A7739">
        <v>70001293</v>
      </c>
      <c r="B7739" t="s">
        <v>10958</v>
      </c>
      <c r="C7739" t="s">
        <v>10957</v>
      </c>
      <c r="D7739" t="s">
        <v>10957</v>
      </c>
      <c r="E7739" t="s">
        <v>10958</v>
      </c>
    </row>
    <row r="7740" spans="1:5" x14ac:dyDescent="0.25">
      <c r="A7740">
        <v>70001294</v>
      </c>
      <c r="B7740" t="s">
        <v>10960</v>
      </c>
      <c r="C7740" t="s">
        <v>10959</v>
      </c>
      <c r="D7740" t="s">
        <v>10959</v>
      </c>
      <c r="E7740" t="s">
        <v>10960</v>
      </c>
    </row>
    <row r="7741" spans="1:5" x14ac:dyDescent="0.25">
      <c r="A7741">
        <v>70001295</v>
      </c>
      <c r="B7741" t="s">
        <v>10962</v>
      </c>
      <c r="C7741" t="s">
        <v>10961</v>
      </c>
      <c r="D7741" t="s">
        <v>10961</v>
      </c>
      <c r="E7741" t="s">
        <v>10962</v>
      </c>
    </row>
    <row r="7742" spans="1:5" x14ac:dyDescent="0.25">
      <c r="A7742">
        <v>70001296</v>
      </c>
      <c r="B7742" t="s">
        <v>10964</v>
      </c>
      <c r="C7742" t="s">
        <v>10963</v>
      </c>
      <c r="D7742" t="s">
        <v>10963</v>
      </c>
      <c r="E7742" t="s">
        <v>10964</v>
      </c>
    </row>
    <row r="7743" spans="1:5" x14ac:dyDescent="0.25">
      <c r="A7743">
        <v>70001297</v>
      </c>
      <c r="B7743" t="s">
        <v>10960</v>
      </c>
      <c r="C7743" t="s">
        <v>10959</v>
      </c>
      <c r="D7743" t="s">
        <v>10959</v>
      </c>
      <c r="E7743" t="s">
        <v>10960</v>
      </c>
    </row>
    <row r="7744" spans="1:5" x14ac:dyDescent="0.25">
      <c r="A7744">
        <v>70001298</v>
      </c>
      <c r="B7744" t="s">
        <v>10966</v>
      </c>
      <c r="C7744" t="s">
        <v>10965</v>
      </c>
      <c r="D7744" t="s">
        <v>10965</v>
      </c>
      <c r="E7744" t="s">
        <v>10966</v>
      </c>
    </row>
    <row r="7745" spans="1:5" x14ac:dyDescent="0.25">
      <c r="A7745">
        <v>70001299</v>
      </c>
      <c r="B7745" t="s">
        <v>10968</v>
      </c>
      <c r="C7745" t="s">
        <v>10967</v>
      </c>
      <c r="D7745" t="s">
        <v>10967</v>
      </c>
      <c r="E7745" t="s">
        <v>10968</v>
      </c>
    </row>
    <row r="7746" spans="1:5" x14ac:dyDescent="0.25">
      <c r="A7746">
        <v>70001300</v>
      </c>
      <c r="B7746" t="s">
        <v>10970</v>
      </c>
      <c r="C7746" t="s">
        <v>10969</v>
      </c>
      <c r="D7746" t="s">
        <v>10969</v>
      </c>
      <c r="E7746" t="s">
        <v>10970</v>
      </c>
    </row>
    <row r="7747" spans="1:5" x14ac:dyDescent="0.25">
      <c r="A7747">
        <v>70001301</v>
      </c>
      <c r="B7747" t="s">
        <v>10968</v>
      </c>
      <c r="C7747" t="s">
        <v>10967</v>
      </c>
      <c r="D7747" t="s">
        <v>10967</v>
      </c>
      <c r="E7747" t="s">
        <v>10968</v>
      </c>
    </row>
    <row r="7748" spans="1:5" x14ac:dyDescent="0.25">
      <c r="A7748">
        <v>70001302</v>
      </c>
      <c r="B7748" t="s">
        <v>10972</v>
      </c>
      <c r="C7748" t="s">
        <v>10971</v>
      </c>
      <c r="D7748" t="s">
        <v>10971</v>
      </c>
      <c r="E7748" t="s">
        <v>10972</v>
      </c>
    </row>
    <row r="7749" spans="1:5" x14ac:dyDescent="0.25">
      <c r="A7749">
        <v>70001303</v>
      </c>
      <c r="B7749" t="s">
        <v>10974</v>
      </c>
      <c r="C7749" t="s">
        <v>10973</v>
      </c>
      <c r="D7749" t="s">
        <v>10973</v>
      </c>
      <c r="E7749" t="s">
        <v>10974</v>
      </c>
    </row>
    <row r="7750" spans="1:5" x14ac:dyDescent="0.25">
      <c r="A7750">
        <v>70001304</v>
      </c>
      <c r="B7750" t="s">
        <v>10974</v>
      </c>
      <c r="C7750" t="s">
        <v>10973</v>
      </c>
      <c r="D7750" t="s">
        <v>10973</v>
      </c>
      <c r="E7750" t="s">
        <v>10974</v>
      </c>
    </row>
    <row r="7751" spans="1:5" x14ac:dyDescent="0.25">
      <c r="A7751">
        <v>70001305</v>
      </c>
      <c r="B7751" t="s">
        <v>10976</v>
      </c>
      <c r="C7751" t="s">
        <v>10975</v>
      </c>
      <c r="D7751" t="s">
        <v>10975</v>
      </c>
      <c r="E7751" t="s">
        <v>10976</v>
      </c>
    </row>
    <row r="7752" spans="1:5" x14ac:dyDescent="0.25">
      <c r="A7752">
        <v>70001306</v>
      </c>
      <c r="B7752" t="s">
        <v>10978</v>
      </c>
      <c r="C7752" t="s">
        <v>10977</v>
      </c>
      <c r="D7752" t="s">
        <v>10977</v>
      </c>
      <c r="E7752" t="s">
        <v>10978</v>
      </c>
    </row>
    <row r="7753" spans="1:5" x14ac:dyDescent="0.25">
      <c r="A7753">
        <v>70001307</v>
      </c>
      <c r="B7753" t="s">
        <v>10980</v>
      </c>
      <c r="C7753" t="s">
        <v>10979</v>
      </c>
      <c r="D7753" t="s">
        <v>10979</v>
      </c>
      <c r="E7753" t="s">
        <v>10980</v>
      </c>
    </row>
    <row r="7754" spans="1:5" x14ac:dyDescent="0.25">
      <c r="A7754">
        <v>70001308</v>
      </c>
      <c r="B7754" t="s">
        <v>10980</v>
      </c>
      <c r="C7754" t="s">
        <v>10979</v>
      </c>
      <c r="D7754" t="s">
        <v>10979</v>
      </c>
      <c r="E7754" t="s">
        <v>10980</v>
      </c>
    </row>
    <row r="7755" spans="1:5" x14ac:dyDescent="0.25">
      <c r="A7755">
        <v>70001309</v>
      </c>
      <c r="B7755" t="s">
        <v>10982</v>
      </c>
      <c r="C7755" t="s">
        <v>10981</v>
      </c>
      <c r="D7755" t="s">
        <v>10981</v>
      </c>
      <c r="E7755" t="s">
        <v>10982</v>
      </c>
    </row>
    <row r="7756" spans="1:5" x14ac:dyDescent="0.25">
      <c r="A7756">
        <v>70001310</v>
      </c>
      <c r="B7756" t="s">
        <v>10984</v>
      </c>
      <c r="C7756" t="s">
        <v>10983</v>
      </c>
      <c r="D7756" t="s">
        <v>10983</v>
      </c>
      <c r="E7756" t="s">
        <v>10984</v>
      </c>
    </row>
    <row r="7757" spans="1:5" x14ac:dyDescent="0.25">
      <c r="A7757">
        <v>70001311</v>
      </c>
      <c r="B7757" t="s">
        <v>10986</v>
      </c>
      <c r="C7757" t="s">
        <v>10985</v>
      </c>
      <c r="D7757" t="s">
        <v>10985</v>
      </c>
      <c r="E7757" t="s">
        <v>10986</v>
      </c>
    </row>
    <row r="7758" spans="1:5" x14ac:dyDescent="0.25">
      <c r="A7758">
        <v>70001312</v>
      </c>
      <c r="B7758" t="s">
        <v>10986</v>
      </c>
      <c r="C7758" t="s">
        <v>10985</v>
      </c>
      <c r="D7758" t="s">
        <v>10985</v>
      </c>
      <c r="E7758" t="s">
        <v>10986</v>
      </c>
    </row>
    <row r="7759" spans="1:5" x14ac:dyDescent="0.25">
      <c r="A7759">
        <v>70001313</v>
      </c>
      <c r="B7759" t="s">
        <v>10988</v>
      </c>
      <c r="C7759" t="s">
        <v>10987</v>
      </c>
      <c r="D7759" t="s">
        <v>10987</v>
      </c>
      <c r="E7759" t="s">
        <v>10988</v>
      </c>
    </row>
    <row r="7760" spans="1:5" x14ac:dyDescent="0.25">
      <c r="A7760">
        <v>70001316</v>
      </c>
      <c r="B7760" t="s">
        <v>10989</v>
      </c>
      <c r="C7760" t="s">
        <v>10989</v>
      </c>
      <c r="D7760" t="s">
        <v>10989</v>
      </c>
      <c r="E7760" t="s">
        <v>10989</v>
      </c>
    </row>
    <row r="7761" spans="1:5" x14ac:dyDescent="0.25">
      <c r="A7761">
        <v>70001317</v>
      </c>
      <c r="B7761" t="s">
        <v>10990</v>
      </c>
      <c r="C7761" t="s">
        <v>10990</v>
      </c>
      <c r="D7761" t="s">
        <v>10990</v>
      </c>
      <c r="E7761" t="s">
        <v>10990</v>
      </c>
    </row>
    <row r="7762" spans="1:5" x14ac:dyDescent="0.25">
      <c r="A7762">
        <v>70001318</v>
      </c>
      <c r="B7762" t="s">
        <v>10991</v>
      </c>
      <c r="C7762" t="s">
        <v>10991</v>
      </c>
      <c r="D7762" t="s">
        <v>10991</v>
      </c>
      <c r="E7762" t="s">
        <v>10991</v>
      </c>
    </row>
    <row r="7763" spans="1:5" x14ac:dyDescent="0.25">
      <c r="A7763">
        <v>70001319</v>
      </c>
      <c r="B7763" t="s">
        <v>10992</v>
      </c>
      <c r="C7763" t="s">
        <v>10992</v>
      </c>
      <c r="D7763" t="s">
        <v>10992</v>
      </c>
      <c r="E7763" t="s">
        <v>10992</v>
      </c>
    </row>
    <row r="7764" spans="1:5" x14ac:dyDescent="0.25">
      <c r="A7764">
        <v>70001320</v>
      </c>
      <c r="B7764" t="s">
        <v>10993</v>
      </c>
      <c r="C7764" t="s">
        <v>10993</v>
      </c>
      <c r="D7764" t="s">
        <v>10993</v>
      </c>
      <c r="E7764" t="s">
        <v>10993</v>
      </c>
    </row>
    <row r="7765" spans="1:5" x14ac:dyDescent="0.25">
      <c r="A7765">
        <v>70001321</v>
      </c>
      <c r="B7765" t="s">
        <v>10995</v>
      </c>
      <c r="C7765" t="s">
        <v>10994</v>
      </c>
      <c r="D7765" t="s">
        <v>10994</v>
      </c>
      <c r="E7765" t="s">
        <v>10995</v>
      </c>
    </row>
    <row r="7766" spans="1:5" x14ac:dyDescent="0.25">
      <c r="A7766">
        <v>70001322</v>
      </c>
      <c r="B7766" t="s">
        <v>10996</v>
      </c>
      <c r="C7766" t="s">
        <v>10996</v>
      </c>
      <c r="D7766" t="s">
        <v>10996</v>
      </c>
      <c r="E7766" t="s">
        <v>10996</v>
      </c>
    </row>
    <row r="7767" spans="1:5" x14ac:dyDescent="0.25">
      <c r="A7767">
        <v>70001323</v>
      </c>
      <c r="B7767" t="s">
        <v>10997</v>
      </c>
      <c r="C7767" t="s">
        <v>10997</v>
      </c>
      <c r="D7767" t="s">
        <v>10997</v>
      </c>
      <c r="E7767" t="s">
        <v>10997</v>
      </c>
    </row>
    <row r="7768" spans="1:5" x14ac:dyDescent="0.25">
      <c r="A7768">
        <v>70001324</v>
      </c>
      <c r="B7768" t="s">
        <v>10999</v>
      </c>
      <c r="C7768" t="s">
        <v>10998</v>
      </c>
      <c r="D7768" t="s">
        <v>10998</v>
      </c>
      <c r="E7768" t="s">
        <v>10999</v>
      </c>
    </row>
    <row r="7769" spans="1:5" x14ac:dyDescent="0.25">
      <c r="A7769">
        <v>70001325</v>
      </c>
      <c r="B7769" t="s">
        <v>11000</v>
      </c>
      <c r="C7769" t="s">
        <v>11000</v>
      </c>
      <c r="D7769" t="s">
        <v>11000</v>
      </c>
      <c r="E7769" t="s">
        <v>11000</v>
      </c>
    </row>
    <row r="7770" spans="1:5" x14ac:dyDescent="0.25">
      <c r="A7770">
        <v>70001326</v>
      </c>
      <c r="B7770" t="s">
        <v>11001</v>
      </c>
      <c r="C7770" t="s">
        <v>11001</v>
      </c>
      <c r="D7770" t="s">
        <v>11001</v>
      </c>
      <c r="E7770" t="s">
        <v>11001</v>
      </c>
    </row>
    <row r="7771" spans="1:5" x14ac:dyDescent="0.25">
      <c r="A7771">
        <v>70001327</v>
      </c>
      <c r="B7771" t="s">
        <v>11002</v>
      </c>
      <c r="C7771" t="s">
        <v>11002</v>
      </c>
      <c r="D7771" t="s">
        <v>11002</v>
      </c>
      <c r="E7771" t="s">
        <v>11002</v>
      </c>
    </row>
    <row r="7772" spans="1:5" x14ac:dyDescent="0.25">
      <c r="A7772">
        <v>70001328</v>
      </c>
      <c r="B7772" t="s">
        <v>11003</v>
      </c>
      <c r="C7772" t="s">
        <v>11003</v>
      </c>
      <c r="D7772" t="s">
        <v>11003</v>
      </c>
      <c r="E7772" t="s">
        <v>11003</v>
      </c>
    </row>
    <row r="7773" spans="1:5" x14ac:dyDescent="0.25">
      <c r="A7773">
        <v>70001329</v>
      </c>
      <c r="B7773" t="s">
        <v>11005</v>
      </c>
      <c r="C7773" t="s">
        <v>11004</v>
      </c>
      <c r="D7773" t="s">
        <v>11004</v>
      </c>
      <c r="E7773" t="s">
        <v>11005</v>
      </c>
    </row>
    <row r="7774" spans="1:5" x14ac:dyDescent="0.25">
      <c r="A7774">
        <v>70001330</v>
      </c>
      <c r="B7774" t="s">
        <v>11007</v>
      </c>
      <c r="C7774" t="s">
        <v>11006</v>
      </c>
      <c r="D7774" t="s">
        <v>11006</v>
      </c>
      <c r="E7774" t="s">
        <v>11007</v>
      </c>
    </row>
    <row r="7775" spans="1:5" x14ac:dyDescent="0.25">
      <c r="A7775">
        <v>70001331</v>
      </c>
      <c r="B7775" t="s">
        <v>11009</v>
      </c>
      <c r="C7775" t="s">
        <v>11008</v>
      </c>
      <c r="D7775" t="s">
        <v>11008</v>
      </c>
      <c r="E7775" t="s">
        <v>11009</v>
      </c>
    </row>
    <row r="7776" spans="1:5" x14ac:dyDescent="0.25">
      <c r="A7776">
        <v>70001332</v>
      </c>
      <c r="B7776" t="s">
        <v>11010</v>
      </c>
      <c r="C7776" t="s">
        <v>11010</v>
      </c>
      <c r="D7776" t="s">
        <v>11010</v>
      </c>
      <c r="E7776" t="s">
        <v>11010</v>
      </c>
    </row>
    <row r="7777" spans="1:5" x14ac:dyDescent="0.25">
      <c r="A7777">
        <v>70001333</v>
      </c>
      <c r="B7777" t="s">
        <v>11011</v>
      </c>
      <c r="C7777" t="s">
        <v>11011</v>
      </c>
      <c r="D7777" t="s">
        <v>11011</v>
      </c>
      <c r="E7777" t="s">
        <v>11011</v>
      </c>
    </row>
    <row r="7778" spans="1:5" x14ac:dyDescent="0.25">
      <c r="A7778">
        <v>70001334</v>
      </c>
      <c r="B7778" t="s">
        <v>11012</v>
      </c>
      <c r="C7778" t="s">
        <v>11012</v>
      </c>
      <c r="D7778" t="s">
        <v>11012</v>
      </c>
      <c r="E7778" t="s">
        <v>11012</v>
      </c>
    </row>
    <row r="7779" spans="1:5" x14ac:dyDescent="0.25">
      <c r="A7779">
        <v>70001335</v>
      </c>
      <c r="B7779" t="s">
        <v>11013</v>
      </c>
      <c r="C7779" t="s">
        <v>11013</v>
      </c>
      <c r="D7779" t="s">
        <v>11013</v>
      </c>
      <c r="E7779" t="s">
        <v>11013</v>
      </c>
    </row>
    <row r="7780" spans="1:5" x14ac:dyDescent="0.25">
      <c r="A7780">
        <v>70001336</v>
      </c>
      <c r="B7780" t="s">
        <v>11014</v>
      </c>
      <c r="C7780" t="s">
        <v>9690</v>
      </c>
      <c r="D7780" t="s">
        <v>9690</v>
      </c>
      <c r="E7780" t="s">
        <v>11014</v>
      </c>
    </row>
    <row r="7781" spans="1:5" x14ac:dyDescent="0.25">
      <c r="A7781">
        <v>70001337</v>
      </c>
      <c r="B7781" t="s">
        <v>11016</v>
      </c>
      <c r="C7781" t="s">
        <v>11015</v>
      </c>
      <c r="D7781" t="s">
        <v>11015</v>
      </c>
      <c r="E7781" t="s">
        <v>11016</v>
      </c>
    </row>
    <row r="7782" spans="1:5" x14ac:dyDescent="0.25">
      <c r="A7782">
        <v>70001338</v>
      </c>
      <c r="B7782" t="s">
        <v>11018</v>
      </c>
      <c r="C7782" t="s">
        <v>11017</v>
      </c>
      <c r="D7782" t="s">
        <v>11017</v>
      </c>
      <c r="E7782" t="s">
        <v>11018</v>
      </c>
    </row>
    <row r="7783" spans="1:5" x14ac:dyDescent="0.25">
      <c r="A7783">
        <v>70001339</v>
      </c>
      <c r="B7783" t="s">
        <v>11020</v>
      </c>
      <c r="C7783" t="s">
        <v>11019</v>
      </c>
      <c r="D7783" t="s">
        <v>11019</v>
      </c>
      <c r="E7783" t="s">
        <v>11020</v>
      </c>
    </row>
    <row r="7784" spans="1:5" x14ac:dyDescent="0.25">
      <c r="A7784">
        <v>70001340</v>
      </c>
      <c r="B7784" t="s">
        <v>11022</v>
      </c>
      <c r="C7784" t="s">
        <v>11021</v>
      </c>
      <c r="D7784" t="s">
        <v>11021</v>
      </c>
      <c r="E7784" t="s">
        <v>11022</v>
      </c>
    </row>
    <row r="7785" spans="1:5" x14ac:dyDescent="0.25">
      <c r="A7785">
        <v>70001341</v>
      </c>
      <c r="B7785" t="s">
        <v>11023</v>
      </c>
      <c r="C7785" t="s">
        <v>11019</v>
      </c>
      <c r="D7785" t="s">
        <v>11019</v>
      </c>
      <c r="E7785" t="s">
        <v>11023</v>
      </c>
    </row>
    <row r="7786" spans="1:5" x14ac:dyDescent="0.25">
      <c r="A7786">
        <v>70001342</v>
      </c>
      <c r="B7786" t="s">
        <v>11025</v>
      </c>
      <c r="C7786" t="s">
        <v>11024</v>
      </c>
      <c r="D7786" t="s">
        <v>11024</v>
      </c>
      <c r="E7786" t="s">
        <v>11025</v>
      </c>
    </row>
    <row r="7787" spans="1:5" x14ac:dyDescent="0.25">
      <c r="A7787">
        <v>70001343</v>
      </c>
      <c r="B7787" t="s">
        <v>11027</v>
      </c>
      <c r="C7787" t="s">
        <v>11026</v>
      </c>
      <c r="D7787" t="s">
        <v>11026</v>
      </c>
      <c r="E7787" t="s">
        <v>11027</v>
      </c>
    </row>
    <row r="7788" spans="1:5" x14ac:dyDescent="0.25">
      <c r="A7788">
        <v>70001344</v>
      </c>
      <c r="B7788" t="s">
        <v>11028</v>
      </c>
      <c r="C7788" t="s">
        <v>10901</v>
      </c>
      <c r="D7788" t="s">
        <v>10901</v>
      </c>
      <c r="E7788" t="s">
        <v>11028</v>
      </c>
    </row>
    <row r="7789" spans="1:5" x14ac:dyDescent="0.25">
      <c r="A7789">
        <v>70001345</v>
      </c>
      <c r="B7789" t="s">
        <v>11029</v>
      </c>
      <c r="C7789" t="s">
        <v>10291</v>
      </c>
      <c r="D7789" t="s">
        <v>10291</v>
      </c>
      <c r="E7789" t="s">
        <v>11029</v>
      </c>
    </row>
    <row r="7790" spans="1:5" x14ac:dyDescent="0.25">
      <c r="A7790">
        <v>70001346</v>
      </c>
      <c r="B7790" t="s">
        <v>11030</v>
      </c>
      <c r="C7790" t="s">
        <v>10291</v>
      </c>
      <c r="D7790" t="s">
        <v>10291</v>
      </c>
      <c r="E7790" t="s">
        <v>11030</v>
      </c>
    </row>
    <row r="7791" spans="1:5" x14ac:dyDescent="0.25">
      <c r="A7791">
        <v>70001347</v>
      </c>
      <c r="B7791" t="s">
        <v>11031</v>
      </c>
      <c r="C7791" t="s">
        <v>10291</v>
      </c>
      <c r="D7791" t="s">
        <v>10291</v>
      </c>
      <c r="E7791" t="s">
        <v>11031</v>
      </c>
    </row>
    <row r="7792" spans="1:5" x14ac:dyDescent="0.25">
      <c r="A7792">
        <v>70001348</v>
      </c>
      <c r="B7792" t="s">
        <v>11032</v>
      </c>
      <c r="C7792" t="s">
        <v>10291</v>
      </c>
      <c r="D7792" t="s">
        <v>10291</v>
      </c>
      <c r="E7792" t="s">
        <v>11032</v>
      </c>
    </row>
    <row r="7793" spans="1:5" x14ac:dyDescent="0.25">
      <c r="A7793">
        <v>70001349</v>
      </c>
      <c r="B7793" t="s">
        <v>11033</v>
      </c>
      <c r="C7793" t="s">
        <v>9905</v>
      </c>
      <c r="D7793" t="s">
        <v>9905</v>
      </c>
      <c r="E7793" t="s">
        <v>11033</v>
      </c>
    </row>
    <row r="7794" spans="1:5" x14ac:dyDescent="0.25">
      <c r="A7794">
        <v>70001350</v>
      </c>
      <c r="B7794" t="s">
        <v>11034</v>
      </c>
      <c r="C7794" t="s">
        <v>10920</v>
      </c>
      <c r="D7794" t="s">
        <v>10920</v>
      </c>
      <c r="E7794" t="s">
        <v>11034</v>
      </c>
    </row>
    <row r="7795" spans="1:5" x14ac:dyDescent="0.25">
      <c r="A7795">
        <v>70001351</v>
      </c>
      <c r="B7795" t="s">
        <v>11035</v>
      </c>
      <c r="C7795" t="s">
        <v>10918</v>
      </c>
      <c r="D7795" t="s">
        <v>10918</v>
      </c>
      <c r="E7795" t="s">
        <v>11035</v>
      </c>
    </row>
    <row r="7796" spans="1:5" x14ac:dyDescent="0.25">
      <c r="A7796">
        <v>70001352</v>
      </c>
      <c r="B7796" t="s">
        <v>11036</v>
      </c>
      <c r="C7796" t="s">
        <v>10289</v>
      </c>
      <c r="D7796" t="s">
        <v>10289</v>
      </c>
      <c r="E7796" t="s">
        <v>11036</v>
      </c>
    </row>
    <row r="7797" spans="1:5" x14ac:dyDescent="0.25">
      <c r="A7797">
        <v>70001353</v>
      </c>
      <c r="B7797" t="s">
        <v>11037</v>
      </c>
      <c r="C7797" t="s">
        <v>10805</v>
      </c>
      <c r="D7797" t="s">
        <v>10805</v>
      </c>
      <c r="E7797" t="s">
        <v>11037</v>
      </c>
    </row>
    <row r="7798" spans="1:5" x14ac:dyDescent="0.25">
      <c r="A7798">
        <v>70001354</v>
      </c>
      <c r="B7798" t="s">
        <v>11038</v>
      </c>
      <c r="C7798" t="s">
        <v>10351</v>
      </c>
      <c r="D7798" t="s">
        <v>10351</v>
      </c>
      <c r="E7798" t="s">
        <v>11038</v>
      </c>
    </row>
    <row r="7799" spans="1:5" x14ac:dyDescent="0.25">
      <c r="A7799">
        <v>70001355</v>
      </c>
      <c r="B7799" t="s">
        <v>11039</v>
      </c>
      <c r="C7799" t="s">
        <v>10806</v>
      </c>
      <c r="D7799" t="s">
        <v>10806</v>
      </c>
      <c r="E7799" t="s">
        <v>11039</v>
      </c>
    </row>
    <row r="7800" spans="1:5" x14ac:dyDescent="0.25">
      <c r="A7800">
        <v>70001356</v>
      </c>
      <c r="B7800" t="s">
        <v>11040</v>
      </c>
      <c r="C7800" t="s">
        <v>10629</v>
      </c>
      <c r="D7800" t="s">
        <v>10629</v>
      </c>
      <c r="E7800" t="s">
        <v>11040</v>
      </c>
    </row>
    <row r="7801" spans="1:5" x14ac:dyDescent="0.25">
      <c r="A7801">
        <v>70001357</v>
      </c>
      <c r="B7801" t="s">
        <v>11041</v>
      </c>
      <c r="C7801" t="s">
        <v>10627</v>
      </c>
      <c r="D7801" t="s">
        <v>10627</v>
      </c>
      <c r="E7801" t="s">
        <v>11041</v>
      </c>
    </row>
    <row r="7802" spans="1:5" x14ac:dyDescent="0.25">
      <c r="A7802">
        <v>70001358</v>
      </c>
      <c r="B7802" t="s">
        <v>11042</v>
      </c>
      <c r="C7802" t="s">
        <v>10024</v>
      </c>
      <c r="D7802" t="s">
        <v>10024</v>
      </c>
      <c r="E7802" t="s">
        <v>11042</v>
      </c>
    </row>
    <row r="7803" spans="1:5" x14ac:dyDescent="0.25">
      <c r="A7803">
        <v>70001359</v>
      </c>
      <c r="B7803" t="s">
        <v>10907</v>
      </c>
      <c r="C7803" t="s">
        <v>10906</v>
      </c>
      <c r="D7803" t="s">
        <v>10906</v>
      </c>
      <c r="E7803" t="s">
        <v>10907</v>
      </c>
    </row>
    <row r="7804" spans="1:5" x14ac:dyDescent="0.25">
      <c r="A7804">
        <v>70001360</v>
      </c>
      <c r="B7804" t="s">
        <v>10908</v>
      </c>
      <c r="C7804" t="s">
        <v>10906</v>
      </c>
      <c r="D7804" t="s">
        <v>10906</v>
      </c>
      <c r="E7804" t="s">
        <v>10908</v>
      </c>
    </row>
    <row r="7805" spans="1:5" x14ac:dyDescent="0.25">
      <c r="A7805">
        <v>70001361</v>
      </c>
      <c r="B7805" t="s">
        <v>11043</v>
      </c>
      <c r="C7805" t="s">
        <v>10906</v>
      </c>
      <c r="D7805" t="s">
        <v>10906</v>
      </c>
      <c r="E7805" t="s">
        <v>11043</v>
      </c>
    </row>
    <row r="7806" spans="1:5" x14ac:dyDescent="0.25">
      <c r="A7806">
        <v>70001362</v>
      </c>
      <c r="B7806" t="s">
        <v>11044</v>
      </c>
      <c r="C7806" t="s">
        <v>10906</v>
      </c>
      <c r="D7806" t="s">
        <v>10906</v>
      </c>
      <c r="E7806" t="s">
        <v>11044</v>
      </c>
    </row>
    <row r="7807" spans="1:5" x14ac:dyDescent="0.25">
      <c r="A7807">
        <v>70001363</v>
      </c>
      <c r="B7807" t="s">
        <v>10911</v>
      </c>
      <c r="C7807" t="s">
        <v>10906</v>
      </c>
      <c r="D7807" t="s">
        <v>10906</v>
      </c>
      <c r="E7807" t="s">
        <v>10911</v>
      </c>
    </row>
    <row r="7808" spans="1:5" x14ac:dyDescent="0.25">
      <c r="A7808">
        <v>70001364</v>
      </c>
      <c r="B7808" t="s">
        <v>11045</v>
      </c>
      <c r="C7808" t="s">
        <v>10134</v>
      </c>
      <c r="D7808" t="s">
        <v>10134</v>
      </c>
      <c r="E7808" t="s">
        <v>11045</v>
      </c>
    </row>
    <row r="7809" spans="1:5" x14ac:dyDescent="0.25">
      <c r="A7809">
        <v>70001365</v>
      </c>
      <c r="B7809" t="s">
        <v>11046</v>
      </c>
      <c r="C7809" t="s">
        <v>10135</v>
      </c>
      <c r="D7809" t="s">
        <v>10135</v>
      </c>
      <c r="E7809" t="s">
        <v>11046</v>
      </c>
    </row>
    <row r="7810" spans="1:5" x14ac:dyDescent="0.25">
      <c r="A7810">
        <v>70001366</v>
      </c>
      <c r="B7810" t="s">
        <v>11047</v>
      </c>
      <c r="C7810" t="s">
        <v>10899</v>
      </c>
      <c r="D7810" t="s">
        <v>10899</v>
      </c>
      <c r="E7810" t="s">
        <v>11047</v>
      </c>
    </row>
    <row r="7811" spans="1:5" x14ac:dyDescent="0.25">
      <c r="A7811">
        <v>70001367</v>
      </c>
      <c r="B7811" t="s">
        <v>10917</v>
      </c>
      <c r="C7811" t="s">
        <v>10912</v>
      </c>
      <c r="D7811" t="s">
        <v>10912</v>
      </c>
      <c r="E7811" t="s">
        <v>10917</v>
      </c>
    </row>
    <row r="7812" spans="1:5" x14ac:dyDescent="0.25">
      <c r="A7812">
        <v>70001368</v>
      </c>
      <c r="B7812" t="s">
        <v>11049</v>
      </c>
      <c r="C7812" t="s">
        <v>11048</v>
      </c>
      <c r="D7812" t="s">
        <v>11048</v>
      </c>
      <c r="E7812" t="s">
        <v>11049</v>
      </c>
    </row>
    <row r="7813" spans="1:5" x14ac:dyDescent="0.25">
      <c r="A7813">
        <v>70001369</v>
      </c>
      <c r="B7813" t="s">
        <v>11050</v>
      </c>
      <c r="C7813" t="s">
        <v>11026</v>
      </c>
      <c r="D7813" t="s">
        <v>11026</v>
      </c>
      <c r="E7813" t="s">
        <v>11050</v>
      </c>
    </row>
    <row r="7814" spans="1:5" x14ac:dyDescent="0.25">
      <c r="A7814">
        <v>70001370</v>
      </c>
      <c r="B7814" t="s">
        <v>11051</v>
      </c>
      <c r="C7814" t="s">
        <v>10827</v>
      </c>
      <c r="D7814" t="s">
        <v>10827</v>
      </c>
      <c r="E7814" t="s">
        <v>11051</v>
      </c>
    </row>
    <row r="7815" spans="1:5" x14ac:dyDescent="0.25">
      <c r="A7815">
        <v>70001371</v>
      </c>
      <c r="B7815" t="s">
        <v>10356</v>
      </c>
      <c r="C7815" t="s">
        <v>10355</v>
      </c>
      <c r="D7815" t="s">
        <v>10355</v>
      </c>
      <c r="E7815" t="s">
        <v>10356</v>
      </c>
    </row>
    <row r="7816" spans="1:5" x14ac:dyDescent="0.25">
      <c r="A7816">
        <v>70001372</v>
      </c>
      <c r="B7816" t="s">
        <v>11053</v>
      </c>
      <c r="C7816" t="s">
        <v>11052</v>
      </c>
      <c r="D7816" t="s">
        <v>11052</v>
      </c>
      <c r="E7816" t="s">
        <v>11053</v>
      </c>
    </row>
    <row r="7817" spans="1:5" x14ac:dyDescent="0.25">
      <c r="A7817">
        <v>70001373</v>
      </c>
      <c r="B7817" t="s">
        <v>11055</v>
      </c>
      <c r="C7817" t="s">
        <v>11054</v>
      </c>
      <c r="D7817" t="s">
        <v>11054</v>
      </c>
      <c r="E7817" t="s">
        <v>11055</v>
      </c>
    </row>
    <row r="7818" spans="1:5" x14ac:dyDescent="0.25">
      <c r="A7818">
        <v>70001374</v>
      </c>
      <c r="B7818" t="s">
        <v>11057</v>
      </c>
      <c r="C7818" t="s">
        <v>11056</v>
      </c>
      <c r="D7818" t="s">
        <v>11056</v>
      </c>
      <c r="E7818" t="s">
        <v>11057</v>
      </c>
    </row>
    <row r="7819" spans="1:5" x14ac:dyDescent="0.25">
      <c r="A7819">
        <v>70001375</v>
      </c>
      <c r="B7819" t="s">
        <v>11058</v>
      </c>
      <c r="C7819" t="s">
        <v>11054</v>
      </c>
      <c r="D7819" t="s">
        <v>11054</v>
      </c>
      <c r="E7819" t="s">
        <v>11058</v>
      </c>
    </row>
    <row r="7820" spans="1:5" x14ac:dyDescent="0.25">
      <c r="A7820">
        <v>70001376</v>
      </c>
      <c r="B7820" t="s">
        <v>11060</v>
      </c>
      <c r="C7820" t="s">
        <v>11059</v>
      </c>
      <c r="D7820" t="s">
        <v>11059</v>
      </c>
      <c r="E7820" t="s">
        <v>11060</v>
      </c>
    </row>
    <row r="7821" spans="1:5" x14ac:dyDescent="0.25">
      <c r="A7821">
        <v>70001377</v>
      </c>
      <c r="B7821" t="s">
        <v>11061</v>
      </c>
      <c r="C7821" t="s">
        <v>11059</v>
      </c>
      <c r="D7821" t="s">
        <v>11059</v>
      </c>
      <c r="E7821" t="s">
        <v>11061</v>
      </c>
    </row>
    <row r="7822" spans="1:5" x14ac:dyDescent="0.25">
      <c r="A7822">
        <v>70001378</v>
      </c>
      <c r="B7822" t="s">
        <v>11062</v>
      </c>
      <c r="C7822" t="s">
        <v>11059</v>
      </c>
      <c r="D7822" t="s">
        <v>11059</v>
      </c>
      <c r="E7822" t="s">
        <v>11062</v>
      </c>
    </row>
    <row r="7823" spans="1:5" x14ac:dyDescent="0.25">
      <c r="A7823">
        <v>70001379</v>
      </c>
      <c r="B7823" t="s">
        <v>11063</v>
      </c>
      <c r="C7823" t="s">
        <v>11059</v>
      </c>
      <c r="D7823" t="s">
        <v>11059</v>
      </c>
      <c r="E7823" t="s">
        <v>11063</v>
      </c>
    </row>
    <row r="7824" spans="1:5" x14ac:dyDescent="0.25">
      <c r="A7824">
        <v>70001380</v>
      </c>
      <c r="B7824" t="s">
        <v>11064</v>
      </c>
      <c r="C7824" t="s">
        <v>11059</v>
      </c>
      <c r="D7824" t="s">
        <v>11059</v>
      </c>
      <c r="E7824" t="s">
        <v>11064</v>
      </c>
    </row>
    <row r="7825" spans="1:5" x14ac:dyDescent="0.25">
      <c r="A7825">
        <v>70001381</v>
      </c>
      <c r="B7825" t="s">
        <v>11065</v>
      </c>
      <c r="C7825" t="s">
        <v>11059</v>
      </c>
      <c r="D7825" t="s">
        <v>11059</v>
      </c>
      <c r="E7825" t="s">
        <v>11065</v>
      </c>
    </row>
    <row r="7826" spans="1:5" x14ac:dyDescent="0.25">
      <c r="A7826">
        <v>70001382</v>
      </c>
      <c r="B7826" t="s">
        <v>11066</v>
      </c>
      <c r="C7826" t="s">
        <v>11059</v>
      </c>
      <c r="D7826" t="s">
        <v>11059</v>
      </c>
      <c r="E7826" t="s">
        <v>11066</v>
      </c>
    </row>
    <row r="7827" spans="1:5" x14ac:dyDescent="0.25">
      <c r="A7827">
        <v>70001383</v>
      </c>
      <c r="B7827" t="s">
        <v>11067</v>
      </c>
      <c r="C7827" t="s">
        <v>11059</v>
      </c>
      <c r="D7827" t="s">
        <v>11059</v>
      </c>
      <c r="E7827" t="s">
        <v>11067</v>
      </c>
    </row>
    <row r="7828" spans="1:5" x14ac:dyDescent="0.25">
      <c r="A7828">
        <v>70001384</v>
      </c>
      <c r="B7828" t="s">
        <v>11069</v>
      </c>
      <c r="C7828" t="s">
        <v>11068</v>
      </c>
      <c r="D7828" t="s">
        <v>11068</v>
      </c>
      <c r="E7828" t="s">
        <v>11069</v>
      </c>
    </row>
    <row r="7829" spans="1:5" x14ac:dyDescent="0.25">
      <c r="A7829">
        <v>70001385</v>
      </c>
      <c r="B7829" t="s">
        <v>11070</v>
      </c>
      <c r="C7829" t="s">
        <v>11068</v>
      </c>
      <c r="D7829" t="s">
        <v>11068</v>
      </c>
      <c r="E7829" t="s">
        <v>11070</v>
      </c>
    </row>
    <row r="7830" spans="1:5" x14ac:dyDescent="0.25">
      <c r="A7830">
        <v>70001386</v>
      </c>
      <c r="B7830" t="s">
        <v>11072</v>
      </c>
      <c r="C7830" t="s">
        <v>11071</v>
      </c>
      <c r="D7830" t="s">
        <v>11071</v>
      </c>
      <c r="E7830" t="s">
        <v>11072</v>
      </c>
    </row>
    <row r="7831" spans="1:5" x14ac:dyDescent="0.25">
      <c r="A7831">
        <v>70001387</v>
      </c>
      <c r="B7831" t="s">
        <v>11073</v>
      </c>
      <c r="C7831" t="s">
        <v>11071</v>
      </c>
      <c r="D7831" t="s">
        <v>11071</v>
      </c>
      <c r="E7831" t="s">
        <v>11073</v>
      </c>
    </row>
    <row r="7832" spans="1:5" x14ac:dyDescent="0.25">
      <c r="A7832">
        <v>70001388</v>
      </c>
      <c r="B7832" t="s">
        <v>11074</v>
      </c>
      <c r="C7832" t="s">
        <v>9611</v>
      </c>
      <c r="D7832" t="s">
        <v>9611</v>
      </c>
      <c r="E7832" t="s">
        <v>11074</v>
      </c>
    </row>
    <row r="7833" spans="1:5" x14ac:dyDescent="0.25">
      <c r="A7833">
        <v>70001389</v>
      </c>
      <c r="B7833" t="s">
        <v>11075</v>
      </c>
      <c r="C7833" t="s">
        <v>9631</v>
      </c>
      <c r="D7833" t="s">
        <v>9631</v>
      </c>
      <c r="E7833" t="s">
        <v>11075</v>
      </c>
    </row>
    <row r="7834" spans="1:5" x14ac:dyDescent="0.25">
      <c r="A7834">
        <v>70001390</v>
      </c>
      <c r="B7834" t="s">
        <v>11076</v>
      </c>
      <c r="C7834" t="s">
        <v>9630</v>
      </c>
      <c r="D7834" t="s">
        <v>9630</v>
      </c>
      <c r="E7834" t="s">
        <v>11076</v>
      </c>
    </row>
    <row r="7835" spans="1:5" x14ac:dyDescent="0.25">
      <c r="A7835">
        <v>70001392</v>
      </c>
      <c r="B7835" t="s">
        <v>11077</v>
      </c>
      <c r="C7835" t="s">
        <v>11024</v>
      </c>
      <c r="D7835" t="s">
        <v>11024</v>
      </c>
      <c r="E7835" t="s">
        <v>11077</v>
      </c>
    </row>
    <row r="7836" spans="1:5" x14ac:dyDescent="0.25">
      <c r="A7836">
        <v>70001393</v>
      </c>
      <c r="B7836" t="s">
        <v>11079</v>
      </c>
      <c r="C7836" t="s">
        <v>11078</v>
      </c>
      <c r="D7836" t="s">
        <v>11078</v>
      </c>
      <c r="E7836" t="s">
        <v>11079</v>
      </c>
    </row>
    <row r="7837" spans="1:5" x14ac:dyDescent="0.25">
      <c r="A7837">
        <v>70001394</v>
      </c>
      <c r="B7837" t="s">
        <v>11081</v>
      </c>
      <c r="C7837" t="s">
        <v>11080</v>
      </c>
      <c r="D7837" t="s">
        <v>11080</v>
      </c>
      <c r="E7837" t="s">
        <v>11081</v>
      </c>
    </row>
    <row r="7838" spans="1:5" x14ac:dyDescent="0.25">
      <c r="A7838">
        <v>70001395</v>
      </c>
      <c r="B7838" t="s">
        <v>11081</v>
      </c>
      <c r="C7838" t="s">
        <v>11080</v>
      </c>
      <c r="D7838" t="s">
        <v>11080</v>
      </c>
      <c r="E7838" t="s">
        <v>11081</v>
      </c>
    </row>
    <row r="7839" spans="1:5" x14ac:dyDescent="0.25">
      <c r="A7839">
        <v>70001396</v>
      </c>
      <c r="B7839" t="s">
        <v>11082</v>
      </c>
      <c r="C7839" t="s">
        <v>10074</v>
      </c>
      <c r="D7839" t="s">
        <v>10074</v>
      </c>
      <c r="E7839" t="s">
        <v>11082</v>
      </c>
    </row>
    <row r="7840" spans="1:5" x14ac:dyDescent="0.25">
      <c r="A7840">
        <v>70001397</v>
      </c>
      <c r="B7840" t="s">
        <v>11082</v>
      </c>
      <c r="C7840" t="s">
        <v>10074</v>
      </c>
      <c r="D7840" t="s">
        <v>10074</v>
      </c>
      <c r="E7840" t="s">
        <v>11082</v>
      </c>
    </row>
    <row r="7841" spans="1:5" x14ac:dyDescent="0.25">
      <c r="A7841">
        <v>70001398</v>
      </c>
      <c r="B7841" t="s">
        <v>11084</v>
      </c>
      <c r="C7841" t="s">
        <v>11083</v>
      </c>
      <c r="D7841" t="s">
        <v>11083</v>
      </c>
      <c r="E7841" t="s">
        <v>11084</v>
      </c>
    </row>
    <row r="7842" spans="1:5" x14ac:dyDescent="0.25">
      <c r="A7842">
        <v>70001399</v>
      </c>
      <c r="B7842" t="s">
        <v>11085</v>
      </c>
      <c r="C7842" t="s">
        <v>10598</v>
      </c>
      <c r="D7842" t="s">
        <v>10598</v>
      </c>
      <c r="E7842" t="s">
        <v>11085</v>
      </c>
    </row>
    <row r="7843" spans="1:5" x14ac:dyDescent="0.25">
      <c r="A7843">
        <v>70001400</v>
      </c>
      <c r="B7843" t="s">
        <v>11086</v>
      </c>
      <c r="C7843" t="s">
        <v>10600</v>
      </c>
      <c r="D7843" t="s">
        <v>10600</v>
      </c>
      <c r="E7843" t="s">
        <v>11086</v>
      </c>
    </row>
    <row r="7844" spans="1:5" x14ac:dyDescent="0.25">
      <c r="A7844">
        <v>70001401</v>
      </c>
      <c r="B7844" t="s">
        <v>11088</v>
      </c>
      <c r="C7844" t="s">
        <v>11087</v>
      </c>
      <c r="D7844" t="s">
        <v>11087</v>
      </c>
      <c r="E7844" t="s">
        <v>11088</v>
      </c>
    </row>
    <row r="7845" spans="1:5" x14ac:dyDescent="0.25">
      <c r="A7845">
        <v>70001402</v>
      </c>
      <c r="B7845" t="s">
        <v>11089</v>
      </c>
      <c r="C7845" t="s">
        <v>10587</v>
      </c>
      <c r="D7845" t="s">
        <v>10587</v>
      </c>
      <c r="E7845" t="s">
        <v>11089</v>
      </c>
    </row>
    <row r="7846" spans="1:5" x14ac:dyDescent="0.25">
      <c r="A7846">
        <v>70001403</v>
      </c>
      <c r="B7846" t="s">
        <v>11090</v>
      </c>
      <c r="C7846" t="s">
        <v>10587</v>
      </c>
      <c r="D7846" t="s">
        <v>10587</v>
      </c>
      <c r="E7846" t="s">
        <v>11090</v>
      </c>
    </row>
    <row r="7847" spans="1:5" x14ac:dyDescent="0.25">
      <c r="A7847">
        <v>70001404</v>
      </c>
      <c r="B7847" t="s">
        <v>11091</v>
      </c>
      <c r="C7847" t="s">
        <v>10538</v>
      </c>
      <c r="D7847" t="s">
        <v>10538</v>
      </c>
      <c r="E7847" t="s">
        <v>11091</v>
      </c>
    </row>
    <row r="7848" spans="1:5" x14ac:dyDescent="0.25">
      <c r="A7848">
        <v>70001405</v>
      </c>
      <c r="B7848" t="s">
        <v>11092</v>
      </c>
      <c r="C7848" t="s">
        <v>10542</v>
      </c>
      <c r="D7848" t="s">
        <v>10542</v>
      </c>
      <c r="E7848" t="s">
        <v>11092</v>
      </c>
    </row>
    <row r="7849" spans="1:5" x14ac:dyDescent="0.25">
      <c r="A7849">
        <v>70001406</v>
      </c>
      <c r="B7849" t="s">
        <v>11093</v>
      </c>
      <c r="C7849" t="s">
        <v>10590</v>
      </c>
      <c r="D7849" t="s">
        <v>10590</v>
      </c>
      <c r="E7849" t="s">
        <v>11093</v>
      </c>
    </row>
    <row r="7850" spans="1:5" x14ac:dyDescent="0.25">
      <c r="A7850">
        <v>70001407</v>
      </c>
      <c r="B7850" t="s">
        <v>11094</v>
      </c>
      <c r="C7850" t="s">
        <v>10595</v>
      </c>
      <c r="D7850" t="s">
        <v>10595</v>
      </c>
      <c r="E7850" t="s">
        <v>11094</v>
      </c>
    </row>
    <row r="7851" spans="1:5" x14ac:dyDescent="0.25">
      <c r="A7851">
        <v>70001409</v>
      </c>
      <c r="B7851" t="s">
        <v>11095</v>
      </c>
      <c r="C7851" t="s">
        <v>10546</v>
      </c>
      <c r="D7851" t="s">
        <v>10546</v>
      </c>
      <c r="E7851" t="s">
        <v>11095</v>
      </c>
    </row>
    <row r="7852" spans="1:5" x14ac:dyDescent="0.25">
      <c r="A7852">
        <v>70001410</v>
      </c>
      <c r="B7852" t="s">
        <v>11096</v>
      </c>
      <c r="C7852" t="s">
        <v>10590</v>
      </c>
      <c r="D7852" t="s">
        <v>10590</v>
      </c>
      <c r="E7852" t="s">
        <v>11096</v>
      </c>
    </row>
    <row r="7853" spans="1:5" x14ac:dyDescent="0.25">
      <c r="A7853">
        <v>70001411</v>
      </c>
      <c r="B7853" t="s">
        <v>11097</v>
      </c>
      <c r="C7853" t="s">
        <v>10542</v>
      </c>
      <c r="D7853" t="s">
        <v>10542</v>
      </c>
      <c r="E7853" t="s">
        <v>11097</v>
      </c>
    </row>
    <row r="7854" spans="1:5" x14ac:dyDescent="0.25">
      <c r="A7854">
        <v>70001412</v>
      </c>
      <c r="B7854" t="s">
        <v>11098</v>
      </c>
      <c r="C7854" t="s">
        <v>10538</v>
      </c>
      <c r="D7854" t="s">
        <v>10538</v>
      </c>
      <c r="E7854" t="s">
        <v>11098</v>
      </c>
    </row>
    <row r="7855" spans="1:5" x14ac:dyDescent="0.25">
      <c r="A7855">
        <v>70001413</v>
      </c>
      <c r="B7855" t="s">
        <v>11099</v>
      </c>
      <c r="C7855" t="s">
        <v>10877</v>
      </c>
      <c r="D7855" t="s">
        <v>10877</v>
      </c>
      <c r="E7855" t="s">
        <v>11099</v>
      </c>
    </row>
    <row r="7856" spans="1:5" x14ac:dyDescent="0.25">
      <c r="A7856">
        <v>70001414</v>
      </c>
      <c r="B7856" t="s">
        <v>11101</v>
      </c>
      <c r="C7856" t="s">
        <v>11100</v>
      </c>
      <c r="D7856" t="s">
        <v>11100</v>
      </c>
      <c r="E7856" t="s">
        <v>11101</v>
      </c>
    </row>
    <row r="7857" spans="1:5" x14ac:dyDescent="0.25">
      <c r="A7857">
        <v>70001415</v>
      </c>
      <c r="B7857" t="s">
        <v>11103</v>
      </c>
      <c r="C7857" t="s">
        <v>11102</v>
      </c>
      <c r="D7857" t="s">
        <v>11102</v>
      </c>
      <c r="E7857" t="s">
        <v>11103</v>
      </c>
    </row>
    <row r="7858" spans="1:5" x14ac:dyDescent="0.25">
      <c r="A7858">
        <v>70001416</v>
      </c>
      <c r="B7858" t="s">
        <v>11104</v>
      </c>
      <c r="C7858" t="s">
        <v>9710</v>
      </c>
      <c r="D7858" t="s">
        <v>9710</v>
      </c>
      <c r="E7858" t="s">
        <v>11104</v>
      </c>
    </row>
    <row r="7859" spans="1:5" x14ac:dyDescent="0.25">
      <c r="A7859">
        <v>70001417</v>
      </c>
      <c r="B7859" t="s">
        <v>11105</v>
      </c>
      <c r="C7859" t="s">
        <v>9710</v>
      </c>
      <c r="D7859" t="s">
        <v>9710</v>
      </c>
      <c r="E7859" t="s">
        <v>11105</v>
      </c>
    </row>
    <row r="7860" spans="1:5" x14ac:dyDescent="0.25">
      <c r="A7860">
        <v>70001419</v>
      </c>
      <c r="B7860" t="s">
        <v>11106</v>
      </c>
      <c r="C7860" t="s">
        <v>10891</v>
      </c>
      <c r="D7860" t="s">
        <v>10891</v>
      </c>
      <c r="E7860" t="s">
        <v>11106</v>
      </c>
    </row>
    <row r="7861" spans="1:5" x14ac:dyDescent="0.25">
      <c r="A7861">
        <v>70001420</v>
      </c>
      <c r="B7861" t="s">
        <v>11107</v>
      </c>
      <c r="C7861" t="s">
        <v>10033</v>
      </c>
      <c r="D7861" t="s">
        <v>10033</v>
      </c>
      <c r="E7861" t="s">
        <v>11107</v>
      </c>
    </row>
    <row r="7862" spans="1:5" x14ac:dyDescent="0.25">
      <c r="A7862">
        <v>70001421</v>
      </c>
      <c r="B7862" t="s">
        <v>11108</v>
      </c>
      <c r="C7862" t="s">
        <v>11108</v>
      </c>
      <c r="D7862" t="s">
        <v>11108</v>
      </c>
      <c r="E7862" t="s">
        <v>11108</v>
      </c>
    </row>
    <row r="7863" spans="1:5" x14ac:dyDescent="0.25">
      <c r="A7863">
        <v>70001422</v>
      </c>
      <c r="B7863" t="s">
        <v>11110</v>
      </c>
      <c r="C7863" t="s">
        <v>11109</v>
      </c>
      <c r="D7863" t="s">
        <v>11109</v>
      </c>
      <c r="E7863" t="s">
        <v>11110</v>
      </c>
    </row>
    <row r="7864" spans="1:5" x14ac:dyDescent="0.25">
      <c r="A7864">
        <v>70001423</v>
      </c>
      <c r="B7864" t="s">
        <v>11112</v>
      </c>
      <c r="C7864" t="s">
        <v>11111</v>
      </c>
      <c r="D7864" t="s">
        <v>11111</v>
      </c>
      <c r="E7864" t="s">
        <v>11112</v>
      </c>
    </row>
    <row r="7865" spans="1:5" x14ac:dyDescent="0.25">
      <c r="A7865">
        <v>70001424</v>
      </c>
      <c r="B7865" t="s">
        <v>11113</v>
      </c>
      <c r="C7865" t="s">
        <v>11111</v>
      </c>
      <c r="D7865" t="s">
        <v>11111</v>
      </c>
      <c r="E7865" t="s">
        <v>11113</v>
      </c>
    </row>
    <row r="7866" spans="1:5" x14ac:dyDescent="0.25">
      <c r="A7866">
        <v>70001425</v>
      </c>
      <c r="B7866" t="s">
        <v>11115</v>
      </c>
      <c r="C7866" t="s">
        <v>11114</v>
      </c>
      <c r="D7866" t="s">
        <v>11114</v>
      </c>
      <c r="E7866" t="s">
        <v>11115</v>
      </c>
    </row>
    <row r="7867" spans="1:5" x14ac:dyDescent="0.25">
      <c r="A7867">
        <v>70001426</v>
      </c>
      <c r="B7867" t="s">
        <v>11117</v>
      </c>
      <c r="C7867" t="s">
        <v>11116</v>
      </c>
      <c r="D7867" t="s">
        <v>11116</v>
      </c>
      <c r="E7867" t="s">
        <v>11117</v>
      </c>
    </row>
    <row r="7868" spans="1:5" x14ac:dyDescent="0.25">
      <c r="A7868">
        <v>70001427</v>
      </c>
      <c r="B7868" t="s">
        <v>11118</v>
      </c>
      <c r="C7868" t="s">
        <v>11116</v>
      </c>
      <c r="D7868" t="s">
        <v>11116</v>
      </c>
      <c r="E7868" t="s">
        <v>11118</v>
      </c>
    </row>
    <row r="7869" spans="1:5" x14ac:dyDescent="0.25">
      <c r="A7869">
        <v>70001428</v>
      </c>
      <c r="B7869" t="s">
        <v>11119</v>
      </c>
      <c r="C7869" t="s">
        <v>11116</v>
      </c>
      <c r="D7869" t="s">
        <v>11116</v>
      </c>
      <c r="E7869" t="s">
        <v>11119</v>
      </c>
    </row>
    <row r="7870" spans="1:5" x14ac:dyDescent="0.25">
      <c r="A7870">
        <v>70001429</v>
      </c>
      <c r="B7870" t="s">
        <v>11121</v>
      </c>
      <c r="C7870" t="s">
        <v>11120</v>
      </c>
      <c r="D7870" t="s">
        <v>11120</v>
      </c>
      <c r="E7870" t="s">
        <v>11121</v>
      </c>
    </row>
    <row r="7871" spans="1:5" x14ac:dyDescent="0.25">
      <c r="A7871">
        <v>70001430</v>
      </c>
      <c r="B7871" t="s">
        <v>11123</v>
      </c>
      <c r="C7871" t="s">
        <v>11122</v>
      </c>
      <c r="D7871" t="s">
        <v>11122</v>
      </c>
      <c r="E7871" t="s">
        <v>11123</v>
      </c>
    </row>
    <row r="7872" spans="1:5" x14ac:dyDescent="0.25">
      <c r="A7872">
        <v>70001431</v>
      </c>
      <c r="B7872" t="s">
        <v>11124</v>
      </c>
      <c r="C7872" t="s">
        <v>11120</v>
      </c>
      <c r="D7872" t="s">
        <v>11120</v>
      </c>
      <c r="E7872" t="s">
        <v>11124</v>
      </c>
    </row>
    <row r="7873" spans="1:5" x14ac:dyDescent="0.25">
      <c r="A7873">
        <v>70001432</v>
      </c>
      <c r="B7873" t="s">
        <v>11125</v>
      </c>
      <c r="C7873" t="s">
        <v>11122</v>
      </c>
      <c r="D7873" t="s">
        <v>11122</v>
      </c>
      <c r="E7873" t="s">
        <v>11125</v>
      </c>
    </row>
    <row r="7874" spans="1:5" x14ac:dyDescent="0.25">
      <c r="A7874">
        <v>70001433</v>
      </c>
      <c r="B7874" t="s">
        <v>11126</v>
      </c>
      <c r="C7874" t="s">
        <v>10371</v>
      </c>
      <c r="D7874" t="s">
        <v>10371</v>
      </c>
      <c r="E7874" t="s">
        <v>11126</v>
      </c>
    </row>
    <row r="7875" spans="1:5" x14ac:dyDescent="0.25">
      <c r="A7875">
        <v>70001434</v>
      </c>
      <c r="B7875" t="s">
        <v>11127</v>
      </c>
      <c r="C7875" t="s">
        <v>10933</v>
      </c>
      <c r="D7875" t="s">
        <v>10933</v>
      </c>
      <c r="E7875" t="s">
        <v>11127</v>
      </c>
    </row>
    <row r="7876" spans="1:5" x14ac:dyDescent="0.25">
      <c r="A7876">
        <v>70001435</v>
      </c>
      <c r="B7876" t="s">
        <v>11128</v>
      </c>
      <c r="C7876" t="s">
        <v>10933</v>
      </c>
      <c r="D7876" t="s">
        <v>10933</v>
      </c>
      <c r="E7876" t="s">
        <v>11128</v>
      </c>
    </row>
    <row r="7877" spans="1:5" x14ac:dyDescent="0.25">
      <c r="A7877">
        <v>70001436</v>
      </c>
      <c r="B7877" t="s">
        <v>11129</v>
      </c>
      <c r="C7877" t="s">
        <v>10933</v>
      </c>
      <c r="D7877" t="s">
        <v>10933</v>
      </c>
      <c r="E7877" t="s">
        <v>11129</v>
      </c>
    </row>
    <row r="7878" spans="1:5" x14ac:dyDescent="0.25">
      <c r="A7878">
        <v>70001437</v>
      </c>
      <c r="B7878" t="s">
        <v>11130</v>
      </c>
      <c r="C7878" t="s">
        <v>10933</v>
      </c>
      <c r="D7878" t="s">
        <v>10933</v>
      </c>
      <c r="E7878" t="s">
        <v>11130</v>
      </c>
    </row>
    <row r="7879" spans="1:5" x14ac:dyDescent="0.25">
      <c r="A7879">
        <v>70001438</v>
      </c>
      <c r="B7879" t="s">
        <v>11132</v>
      </c>
      <c r="C7879" t="s">
        <v>11131</v>
      </c>
      <c r="D7879" t="s">
        <v>11131</v>
      </c>
      <c r="E7879" t="s">
        <v>11132</v>
      </c>
    </row>
    <row r="7880" spans="1:5" x14ac:dyDescent="0.25">
      <c r="A7880">
        <v>70001439</v>
      </c>
      <c r="B7880" t="s">
        <v>11133</v>
      </c>
      <c r="C7880" t="s">
        <v>11131</v>
      </c>
      <c r="D7880" t="s">
        <v>11131</v>
      </c>
      <c r="E7880" t="s">
        <v>11133</v>
      </c>
    </row>
    <row r="7881" spans="1:5" x14ac:dyDescent="0.25">
      <c r="A7881">
        <v>70001440</v>
      </c>
      <c r="B7881" t="s">
        <v>11134</v>
      </c>
      <c r="C7881" t="s">
        <v>11131</v>
      </c>
      <c r="D7881" t="s">
        <v>11131</v>
      </c>
      <c r="E7881" t="s">
        <v>11134</v>
      </c>
    </row>
    <row r="7882" spans="1:5" x14ac:dyDescent="0.25">
      <c r="A7882">
        <v>70001441</v>
      </c>
      <c r="B7882" t="s">
        <v>11135</v>
      </c>
      <c r="C7882" t="s">
        <v>11131</v>
      </c>
      <c r="D7882" t="s">
        <v>11131</v>
      </c>
      <c r="E7882" t="s">
        <v>11135</v>
      </c>
    </row>
    <row r="7883" spans="1:5" x14ac:dyDescent="0.25">
      <c r="A7883">
        <v>70001442</v>
      </c>
      <c r="B7883" t="s">
        <v>11137</v>
      </c>
      <c r="C7883" t="s">
        <v>11136</v>
      </c>
      <c r="D7883" t="s">
        <v>11136</v>
      </c>
      <c r="E7883" t="s">
        <v>11137</v>
      </c>
    </row>
    <row r="7884" spans="1:5" x14ac:dyDescent="0.25">
      <c r="A7884">
        <v>70001443</v>
      </c>
      <c r="B7884" t="s">
        <v>11139</v>
      </c>
      <c r="C7884" t="s">
        <v>11138</v>
      </c>
      <c r="D7884" t="s">
        <v>11138</v>
      </c>
      <c r="E7884" t="s">
        <v>11139</v>
      </c>
    </row>
    <row r="7885" spans="1:5" x14ac:dyDescent="0.25">
      <c r="A7885">
        <v>70001444</v>
      </c>
      <c r="B7885" t="s">
        <v>11140</v>
      </c>
      <c r="C7885" t="s">
        <v>10991</v>
      </c>
      <c r="D7885" t="s">
        <v>10991</v>
      </c>
      <c r="E7885" t="s">
        <v>11140</v>
      </c>
    </row>
    <row r="7886" spans="1:5" x14ac:dyDescent="0.25">
      <c r="A7886">
        <v>70001445</v>
      </c>
      <c r="B7886" t="s">
        <v>11142</v>
      </c>
      <c r="C7886" t="s">
        <v>11141</v>
      </c>
      <c r="D7886" t="s">
        <v>11141</v>
      </c>
      <c r="E7886" t="s">
        <v>11142</v>
      </c>
    </row>
    <row r="7887" spans="1:5" x14ac:dyDescent="0.25">
      <c r="A7887">
        <v>70001446</v>
      </c>
      <c r="B7887" t="s">
        <v>11143</v>
      </c>
      <c r="C7887" t="s">
        <v>10992</v>
      </c>
      <c r="D7887" t="s">
        <v>10992</v>
      </c>
      <c r="E7887" t="s">
        <v>11143</v>
      </c>
    </row>
    <row r="7888" spans="1:5" x14ac:dyDescent="0.25">
      <c r="A7888">
        <v>70001447</v>
      </c>
      <c r="B7888" t="s">
        <v>11144</v>
      </c>
      <c r="C7888" t="s">
        <v>10989</v>
      </c>
      <c r="D7888" t="s">
        <v>10989</v>
      </c>
      <c r="E7888" t="s">
        <v>11144</v>
      </c>
    </row>
    <row r="7889" spans="1:5" x14ac:dyDescent="0.25">
      <c r="A7889">
        <v>70001448</v>
      </c>
      <c r="B7889" t="s">
        <v>11145</v>
      </c>
      <c r="C7889" t="s">
        <v>11015</v>
      </c>
      <c r="D7889" t="s">
        <v>11015</v>
      </c>
      <c r="E7889" t="s">
        <v>11145</v>
      </c>
    </row>
    <row r="7890" spans="1:5" x14ac:dyDescent="0.25">
      <c r="A7890">
        <v>70001449</v>
      </c>
      <c r="B7890" t="s">
        <v>11146</v>
      </c>
      <c r="C7890" t="s">
        <v>10996</v>
      </c>
      <c r="D7890" t="s">
        <v>10996</v>
      </c>
      <c r="E7890" t="s">
        <v>11146</v>
      </c>
    </row>
    <row r="7891" spans="1:5" x14ac:dyDescent="0.25">
      <c r="A7891">
        <v>70001450</v>
      </c>
      <c r="B7891" t="s">
        <v>11147</v>
      </c>
      <c r="C7891" t="s">
        <v>10994</v>
      </c>
      <c r="D7891" t="s">
        <v>10994</v>
      </c>
      <c r="E7891" t="s">
        <v>11147</v>
      </c>
    </row>
    <row r="7892" spans="1:5" x14ac:dyDescent="0.25">
      <c r="A7892">
        <v>70001451</v>
      </c>
      <c r="B7892" t="s">
        <v>11149</v>
      </c>
      <c r="C7892" t="s">
        <v>11148</v>
      </c>
      <c r="D7892" t="s">
        <v>11148</v>
      </c>
      <c r="E7892" t="s">
        <v>11149</v>
      </c>
    </row>
    <row r="7893" spans="1:5" x14ac:dyDescent="0.25">
      <c r="A7893">
        <v>70001452</v>
      </c>
      <c r="B7893" t="s">
        <v>11150</v>
      </c>
      <c r="C7893" t="s">
        <v>11021</v>
      </c>
      <c r="D7893" t="s">
        <v>11021</v>
      </c>
      <c r="E7893" t="s">
        <v>11150</v>
      </c>
    </row>
    <row r="7894" spans="1:5" x14ac:dyDescent="0.25">
      <c r="A7894">
        <v>70001453</v>
      </c>
      <c r="B7894" t="s">
        <v>11151</v>
      </c>
      <c r="C7894" t="s">
        <v>11013</v>
      </c>
      <c r="D7894" t="s">
        <v>11013</v>
      </c>
      <c r="E7894" t="s">
        <v>11151</v>
      </c>
    </row>
    <row r="7895" spans="1:5" x14ac:dyDescent="0.25">
      <c r="A7895">
        <v>70001454</v>
      </c>
      <c r="B7895" t="s">
        <v>11152</v>
      </c>
      <c r="C7895" t="s">
        <v>11019</v>
      </c>
      <c r="D7895" t="s">
        <v>11019</v>
      </c>
      <c r="E7895" t="s">
        <v>11152</v>
      </c>
    </row>
    <row r="7896" spans="1:5" x14ac:dyDescent="0.25">
      <c r="A7896">
        <v>70001455</v>
      </c>
      <c r="B7896" t="s">
        <v>11153</v>
      </c>
      <c r="C7896" t="s">
        <v>11017</v>
      </c>
      <c r="D7896" t="s">
        <v>11017</v>
      </c>
      <c r="E7896" t="s">
        <v>11153</v>
      </c>
    </row>
    <row r="7897" spans="1:5" x14ac:dyDescent="0.25">
      <c r="A7897">
        <v>70001456</v>
      </c>
      <c r="B7897" t="s">
        <v>11154</v>
      </c>
      <c r="C7897" t="s">
        <v>11012</v>
      </c>
      <c r="D7897" t="s">
        <v>11012</v>
      </c>
      <c r="E7897" t="s">
        <v>11154</v>
      </c>
    </row>
    <row r="7898" spans="1:5" x14ac:dyDescent="0.25">
      <c r="A7898">
        <v>70001457</v>
      </c>
      <c r="B7898" t="s">
        <v>11155</v>
      </c>
      <c r="C7898" t="s">
        <v>10998</v>
      </c>
      <c r="D7898" t="s">
        <v>10998</v>
      </c>
      <c r="E7898" t="s">
        <v>11155</v>
      </c>
    </row>
    <row r="7899" spans="1:5" x14ac:dyDescent="0.25">
      <c r="A7899">
        <v>70001458</v>
      </c>
      <c r="B7899" t="s">
        <v>11156</v>
      </c>
      <c r="C7899" t="s">
        <v>11001</v>
      </c>
      <c r="D7899" t="s">
        <v>11001</v>
      </c>
      <c r="E7899" t="s">
        <v>11156</v>
      </c>
    </row>
    <row r="7900" spans="1:5" x14ac:dyDescent="0.25">
      <c r="A7900">
        <v>70001459</v>
      </c>
      <c r="B7900" t="s">
        <v>11157</v>
      </c>
      <c r="C7900" t="s">
        <v>11002</v>
      </c>
      <c r="D7900" t="s">
        <v>11002</v>
      </c>
      <c r="E7900" t="s">
        <v>11157</v>
      </c>
    </row>
    <row r="7901" spans="1:5" x14ac:dyDescent="0.25">
      <c r="A7901">
        <v>70001460</v>
      </c>
      <c r="B7901" t="s">
        <v>11158</v>
      </c>
      <c r="C7901" t="s">
        <v>11000</v>
      </c>
      <c r="D7901" t="s">
        <v>11000</v>
      </c>
      <c r="E7901" t="s">
        <v>11158</v>
      </c>
    </row>
    <row r="7902" spans="1:5" x14ac:dyDescent="0.25">
      <c r="A7902">
        <v>70001461</v>
      </c>
      <c r="B7902" t="s">
        <v>11160</v>
      </c>
      <c r="C7902" t="s">
        <v>11159</v>
      </c>
      <c r="D7902" t="s">
        <v>11159</v>
      </c>
      <c r="E7902" t="s">
        <v>11160</v>
      </c>
    </row>
    <row r="7903" spans="1:5" x14ac:dyDescent="0.25">
      <c r="A7903">
        <v>70001462</v>
      </c>
      <c r="B7903" t="s">
        <v>11162</v>
      </c>
      <c r="C7903" t="s">
        <v>11161</v>
      </c>
      <c r="D7903" t="s">
        <v>11161</v>
      </c>
      <c r="E7903" t="s">
        <v>11162</v>
      </c>
    </row>
    <row r="7904" spans="1:5" x14ac:dyDescent="0.25">
      <c r="A7904">
        <v>70001463</v>
      </c>
      <c r="B7904" t="s">
        <v>11163</v>
      </c>
      <c r="C7904" t="s">
        <v>11003</v>
      </c>
      <c r="D7904" t="s">
        <v>11003</v>
      </c>
      <c r="E7904" t="s">
        <v>11163</v>
      </c>
    </row>
    <row r="7905" spans="1:5" x14ac:dyDescent="0.25">
      <c r="A7905">
        <v>70001464</v>
      </c>
      <c r="B7905" t="s">
        <v>11164</v>
      </c>
      <c r="C7905" t="s">
        <v>11011</v>
      </c>
      <c r="D7905" t="s">
        <v>11011</v>
      </c>
      <c r="E7905" t="s">
        <v>11164</v>
      </c>
    </row>
    <row r="7906" spans="1:5" x14ac:dyDescent="0.25">
      <c r="A7906">
        <v>70001465</v>
      </c>
      <c r="B7906" t="s">
        <v>11165</v>
      </c>
      <c r="C7906" t="s">
        <v>11010</v>
      </c>
      <c r="D7906" t="s">
        <v>11010</v>
      </c>
      <c r="E7906" t="s">
        <v>11165</v>
      </c>
    </row>
    <row r="7907" spans="1:5" x14ac:dyDescent="0.25">
      <c r="A7907">
        <v>70001466</v>
      </c>
      <c r="B7907" t="s">
        <v>11166</v>
      </c>
      <c r="C7907" t="s">
        <v>11004</v>
      </c>
      <c r="D7907" t="s">
        <v>11004</v>
      </c>
      <c r="E7907" t="s">
        <v>11166</v>
      </c>
    </row>
    <row r="7908" spans="1:5" x14ac:dyDescent="0.25">
      <c r="A7908">
        <v>70001467</v>
      </c>
      <c r="B7908" t="s">
        <v>11167</v>
      </c>
      <c r="C7908" t="s">
        <v>10990</v>
      </c>
      <c r="D7908" t="s">
        <v>10990</v>
      </c>
      <c r="E7908" t="s">
        <v>11167</v>
      </c>
    </row>
    <row r="7909" spans="1:5" x14ac:dyDescent="0.25">
      <c r="A7909">
        <v>70001468</v>
      </c>
      <c r="B7909" t="s">
        <v>11168</v>
      </c>
      <c r="C7909" t="s">
        <v>10997</v>
      </c>
      <c r="D7909" t="s">
        <v>10997</v>
      </c>
      <c r="E7909" t="s">
        <v>11168</v>
      </c>
    </row>
    <row r="7910" spans="1:5" x14ac:dyDescent="0.25">
      <c r="A7910">
        <v>70001469</v>
      </c>
      <c r="B7910" t="s">
        <v>11169</v>
      </c>
      <c r="C7910" t="s">
        <v>10992</v>
      </c>
      <c r="D7910" t="s">
        <v>10992</v>
      </c>
      <c r="E7910" t="s">
        <v>11169</v>
      </c>
    </row>
    <row r="7911" spans="1:5" x14ac:dyDescent="0.25">
      <c r="A7911">
        <v>70001470</v>
      </c>
      <c r="B7911" t="s">
        <v>11170</v>
      </c>
      <c r="C7911" t="s">
        <v>10989</v>
      </c>
      <c r="D7911" t="s">
        <v>10989</v>
      </c>
      <c r="E7911" t="s">
        <v>11170</v>
      </c>
    </row>
    <row r="7912" spans="1:5" x14ac:dyDescent="0.25">
      <c r="A7912">
        <v>70001471</v>
      </c>
      <c r="B7912" t="s">
        <v>11171</v>
      </c>
      <c r="C7912" t="s">
        <v>11015</v>
      </c>
      <c r="D7912" t="s">
        <v>11015</v>
      </c>
      <c r="E7912" t="s">
        <v>11171</v>
      </c>
    </row>
    <row r="7913" spans="1:5" x14ac:dyDescent="0.25">
      <c r="A7913">
        <v>70001472</v>
      </c>
      <c r="B7913" t="s">
        <v>11172</v>
      </c>
      <c r="C7913" t="s">
        <v>10996</v>
      </c>
      <c r="D7913" t="s">
        <v>10996</v>
      </c>
      <c r="E7913" t="s">
        <v>11172</v>
      </c>
    </row>
    <row r="7914" spans="1:5" x14ac:dyDescent="0.25">
      <c r="A7914">
        <v>70001473</v>
      </c>
      <c r="B7914" t="s">
        <v>11173</v>
      </c>
      <c r="C7914" t="s">
        <v>10994</v>
      </c>
      <c r="D7914" t="s">
        <v>10994</v>
      </c>
      <c r="E7914" t="s">
        <v>11173</v>
      </c>
    </row>
    <row r="7915" spans="1:5" x14ac:dyDescent="0.25">
      <c r="A7915">
        <v>70001474</v>
      </c>
      <c r="B7915" t="s">
        <v>11174</v>
      </c>
      <c r="C7915" t="s">
        <v>11021</v>
      </c>
      <c r="D7915" t="s">
        <v>11021</v>
      </c>
      <c r="E7915" t="s">
        <v>11174</v>
      </c>
    </row>
    <row r="7916" spans="1:5" x14ac:dyDescent="0.25">
      <c r="A7916">
        <v>70001475</v>
      </c>
      <c r="B7916" t="s">
        <v>11175</v>
      </c>
      <c r="C7916" t="s">
        <v>11019</v>
      </c>
      <c r="D7916" t="s">
        <v>11019</v>
      </c>
      <c r="E7916" t="s">
        <v>11175</v>
      </c>
    </row>
    <row r="7917" spans="1:5" x14ac:dyDescent="0.25">
      <c r="A7917">
        <v>70001476</v>
      </c>
      <c r="B7917" t="s">
        <v>11176</v>
      </c>
      <c r="C7917" t="s">
        <v>11017</v>
      </c>
      <c r="D7917" t="s">
        <v>11017</v>
      </c>
      <c r="E7917" t="s">
        <v>11176</v>
      </c>
    </row>
    <row r="7918" spans="1:5" x14ac:dyDescent="0.25">
      <c r="A7918">
        <v>70001477</v>
      </c>
      <c r="B7918" t="s">
        <v>11177</v>
      </c>
      <c r="C7918" t="s">
        <v>10998</v>
      </c>
      <c r="D7918" t="s">
        <v>10998</v>
      </c>
      <c r="E7918" t="s">
        <v>11177</v>
      </c>
    </row>
    <row r="7919" spans="1:5" x14ac:dyDescent="0.25">
      <c r="A7919">
        <v>70001478</v>
      </c>
      <c r="B7919" t="s">
        <v>11178</v>
      </c>
      <c r="C7919" t="s">
        <v>11001</v>
      </c>
      <c r="D7919" t="s">
        <v>11001</v>
      </c>
      <c r="E7919" t="s">
        <v>11178</v>
      </c>
    </row>
    <row r="7920" spans="1:5" x14ac:dyDescent="0.25">
      <c r="A7920">
        <v>70001479</v>
      </c>
      <c r="B7920" t="s">
        <v>11179</v>
      </c>
      <c r="C7920" t="s">
        <v>11002</v>
      </c>
      <c r="D7920" t="s">
        <v>11002</v>
      </c>
      <c r="E7920" t="s">
        <v>11179</v>
      </c>
    </row>
    <row r="7921" spans="1:5" x14ac:dyDescent="0.25">
      <c r="A7921">
        <v>70001480</v>
      </c>
      <c r="B7921" t="s">
        <v>11180</v>
      </c>
      <c r="C7921" t="s">
        <v>11003</v>
      </c>
      <c r="D7921" t="s">
        <v>11003</v>
      </c>
      <c r="E7921" t="s">
        <v>11180</v>
      </c>
    </row>
    <row r="7922" spans="1:5" x14ac:dyDescent="0.25">
      <c r="A7922">
        <v>70001481</v>
      </c>
      <c r="B7922" t="s">
        <v>11181</v>
      </c>
      <c r="C7922" t="s">
        <v>11011</v>
      </c>
      <c r="D7922" t="s">
        <v>11011</v>
      </c>
      <c r="E7922" t="s">
        <v>11181</v>
      </c>
    </row>
    <row r="7923" spans="1:5" x14ac:dyDescent="0.25">
      <c r="A7923">
        <v>70001482</v>
      </c>
      <c r="B7923" t="s">
        <v>11182</v>
      </c>
      <c r="C7923" t="s">
        <v>11004</v>
      </c>
      <c r="D7923" t="s">
        <v>11004</v>
      </c>
      <c r="E7923" t="s">
        <v>11182</v>
      </c>
    </row>
    <row r="7924" spans="1:5" x14ac:dyDescent="0.25">
      <c r="A7924">
        <v>70001483</v>
      </c>
      <c r="B7924" t="s">
        <v>11184</v>
      </c>
      <c r="C7924" t="s">
        <v>11183</v>
      </c>
      <c r="D7924" t="s">
        <v>11183</v>
      </c>
      <c r="E7924" t="s">
        <v>11184</v>
      </c>
    </row>
    <row r="7925" spans="1:5" x14ac:dyDescent="0.25">
      <c r="A7925">
        <v>70001484</v>
      </c>
      <c r="B7925" t="s">
        <v>11186</v>
      </c>
      <c r="C7925" t="s">
        <v>11185</v>
      </c>
      <c r="D7925" t="s">
        <v>11185</v>
      </c>
      <c r="E7925" t="s">
        <v>11186</v>
      </c>
    </row>
    <row r="7926" spans="1:5" x14ac:dyDescent="0.25">
      <c r="A7926">
        <v>70001485</v>
      </c>
      <c r="B7926" t="s">
        <v>11188</v>
      </c>
      <c r="C7926" t="s">
        <v>11187</v>
      </c>
      <c r="D7926" t="s">
        <v>11187</v>
      </c>
      <c r="E7926" t="s">
        <v>11188</v>
      </c>
    </row>
    <row r="7927" spans="1:5" x14ac:dyDescent="0.25">
      <c r="A7927">
        <v>70001486</v>
      </c>
      <c r="B7927" t="s">
        <v>11190</v>
      </c>
      <c r="C7927" t="s">
        <v>11189</v>
      </c>
      <c r="D7927" t="s">
        <v>11189</v>
      </c>
      <c r="E7927" t="s">
        <v>11190</v>
      </c>
    </row>
    <row r="7928" spans="1:5" x14ac:dyDescent="0.25">
      <c r="A7928">
        <v>70001487</v>
      </c>
      <c r="B7928" t="s">
        <v>11192</v>
      </c>
      <c r="C7928" t="s">
        <v>11191</v>
      </c>
      <c r="D7928" t="s">
        <v>11191</v>
      </c>
      <c r="E7928" t="s">
        <v>11192</v>
      </c>
    </row>
    <row r="7929" spans="1:5" x14ac:dyDescent="0.25">
      <c r="A7929">
        <v>70001488</v>
      </c>
      <c r="B7929" t="s">
        <v>11193</v>
      </c>
      <c r="C7929" t="s">
        <v>10496</v>
      </c>
      <c r="D7929" t="s">
        <v>10496</v>
      </c>
      <c r="E7929" t="s">
        <v>11193</v>
      </c>
    </row>
    <row r="7930" spans="1:5" x14ac:dyDescent="0.25">
      <c r="A7930">
        <v>70001493</v>
      </c>
      <c r="B7930" t="s">
        <v>10778</v>
      </c>
      <c r="C7930" t="s">
        <v>10777</v>
      </c>
      <c r="D7930" t="s">
        <v>10777</v>
      </c>
      <c r="E7930" t="s">
        <v>10778</v>
      </c>
    </row>
    <row r="7931" spans="1:5" x14ac:dyDescent="0.25">
      <c r="A7931">
        <v>70001494</v>
      </c>
      <c r="B7931" t="s">
        <v>10294</v>
      </c>
      <c r="C7931" t="s">
        <v>10291</v>
      </c>
      <c r="D7931" t="s">
        <v>10291</v>
      </c>
      <c r="E7931" t="s">
        <v>10294</v>
      </c>
    </row>
    <row r="7932" spans="1:5" x14ac:dyDescent="0.25">
      <c r="A7932">
        <v>70001495</v>
      </c>
      <c r="B7932" t="s">
        <v>10778</v>
      </c>
      <c r="C7932" t="s">
        <v>10777</v>
      </c>
      <c r="D7932" t="s">
        <v>10777</v>
      </c>
      <c r="E7932" t="s">
        <v>10778</v>
      </c>
    </row>
    <row r="7933" spans="1:5" x14ac:dyDescent="0.25">
      <c r="A7933">
        <v>70001496</v>
      </c>
      <c r="B7933" t="s">
        <v>11195</v>
      </c>
      <c r="C7933" t="s">
        <v>11194</v>
      </c>
      <c r="D7933" t="s">
        <v>11194</v>
      </c>
      <c r="E7933" t="s">
        <v>11195</v>
      </c>
    </row>
    <row r="7934" spans="1:5" x14ac:dyDescent="0.25">
      <c r="A7934">
        <v>70001497</v>
      </c>
      <c r="B7934" t="s">
        <v>11197</v>
      </c>
      <c r="C7934" t="s">
        <v>11196</v>
      </c>
      <c r="D7934" t="s">
        <v>11196</v>
      </c>
      <c r="E7934" t="s">
        <v>11197</v>
      </c>
    </row>
    <row r="7935" spans="1:5" x14ac:dyDescent="0.25">
      <c r="A7935">
        <v>70001498</v>
      </c>
      <c r="B7935" t="s">
        <v>11199</v>
      </c>
      <c r="C7935" t="s">
        <v>11198</v>
      </c>
      <c r="D7935" t="s">
        <v>11198</v>
      </c>
      <c r="E7935" t="s">
        <v>11199</v>
      </c>
    </row>
    <row r="7936" spans="1:5" x14ac:dyDescent="0.25">
      <c r="A7936">
        <v>70001499</v>
      </c>
      <c r="B7936" t="s">
        <v>11200</v>
      </c>
      <c r="C7936" t="s">
        <v>11054</v>
      </c>
      <c r="D7936" t="s">
        <v>11054</v>
      </c>
      <c r="E7936" t="s">
        <v>11200</v>
      </c>
    </row>
    <row r="7937" spans="1:5" x14ac:dyDescent="0.25">
      <c r="A7937">
        <v>70001500</v>
      </c>
      <c r="B7937" t="s">
        <v>11201</v>
      </c>
      <c r="C7937" t="s">
        <v>11116</v>
      </c>
      <c r="D7937" t="s">
        <v>11116</v>
      </c>
      <c r="E7937" t="s">
        <v>11201</v>
      </c>
    </row>
    <row r="7938" spans="1:5" x14ac:dyDescent="0.25">
      <c r="A7938">
        <v>70001501</v>
      </c>
      <c r="B7938" t="s">
        <v>11203</v>
      </c>
      <c r="C7938" t="s">
        <v>11202</v>
      </c>
      <c r="D7938" t="s">
        <v>11202</v>
      </c>
      <c r="E7938" t="s">
        <v>11203</v>
      </c>
    </row>
    <row r="7939" spans="1:5" x14ac:dyDescent="0.25">
      <c r="A7939">
        <v>70001502</v>
      </c>
      <c r="B7939" t="s">
        <v>11204</v>
      </c>
      <c r="C7939" t="s">
        <v>11204</v>
      </c>
      <c r="D7939" t="s">
        <v>11204</v>
      </c>
      <c r="E7939" t="s">
        <v>11204</v>
      </c>
    </row>
    <row r="7940" spans="1:5" x14ac:dyDescent="0.25">
      <c r="A7940">
        <v>70001503</v>
      </c>
      <c r="B7940" t="s">
        <v>11206</v>
      </c>
      <c r="C7940" t="s">
        <v>11205</v>
      </c>
      <c r="D7940" t="s">
        <v>11205</v>
      </c>
      <c r="E7940" t="s">
        <v>11206</v>
      </c>
    </row>
    <row r="7941" spans="1:5" x14ac:dyDescent="0.25">
      <c r="A7941">
        <v>70001504</v>
      </c>
      <c r="B7941" t="s">
        <v>11207</v>
      </c>
      <c r="C7941" t="s">
        <v>9690</v>
      </c>
      <c r="D7941" t="s">
        <v>9690</v>
      </c>
      <c r="E7941" t="s">
        <v>11207</v>
      </c>
    </row>
    <row r="7942" spans="1:5" x14ac:dyDescent="0.25">
      <c r="A7942">
        <v>70001505</v>
      </c>
      <c r="B7942" t="s">
        <v>11208</v>
      </c>
      <c r="C7942" t="s">
        <v>9690</v>
      </c>
      <c r="D7942" t="s">
        <v>9690</v>
      </c>
      <c r="E7942" t="s">
        <v>11208</v>
      </c>
    </row>
    <row r="7943" spans="1:5" x14ac:dyDescent="0.25">
      <c r="A7943">
        <v>70001506</v>
      </c>
      <c r="B7943" t="s">
        <v>11209</v>
      </c>
      <c r="C7943" t="s">
        <v>9690</v>
      </c>
      <c r="D7943" t="s">
        <v>9690</v>
      </c>
      <c r="E7943" t="s">
        <v>11209</v>
      </c>
    </row>
    <row r="7944" spans="1:5" x14ac:dyDescent="0.25">
      <c r="A7944">
        <v>70001507</v>
      </c>
      <c r="B7944" t="s">
        <v>11210</v>
      </c>
      <c r="C7944" t="s">
        <v>9690</v>
      </c>
      <c r="D7944" t="s">
        <v>9690</v>
      </c>
      <c r="E7944" t="s">
        <v>11210</v>
      </c>
    </row>
    <row r="7945" spans="1:5" x14ac:dyDescent="0.25">
      <c r="A7945">
        <v>70001508</v>
      </c>
      <c r="B7945" t="s">
        <v>11211</v>
      </c>
      <c r="C7945" t="s">
        <v>9690</v>
      </c>
      <c r="D7945" t="s">
        <v>9690</v>
      </c>
      <c r="E7945" t="s">
        <v>11211</v>
      </c>
    </row>
    <row r="7946" spans="1:5" x14ac:dyDescent="0.25">
      <c r="A7946">
        <v>70001509</v>
      </c>
      <c r="B7946" t="s">
        <v>11212</v>
      </c>
      <c r="C7946" t="s">
        <v>9690</v>
      </c>
      <c r="D7946" t="s">
        <v>9690</v>
      </c>
      <c r="E7946" t="s">
        <v>11212</v>
      </c>
    </row>
    <row r="7947" spans="1:5" x14ac:dyDescent="0.25">
      <c r="A7947">
        <v>70001510</v>
      </c>
      <c r="B7947" t="s">
        <v>9692</v>
      </c>
      <c r="C7947" t="s">
        <v>9690</v>
      </c>
      <c r="D7947" t="s">
        <v>9690</v>
      </c>
      <c r="E7947" t="s">
        <v>9692</v>
      </c>
    </row>
    <row r="7948" spans="1:5" x14ac:dyDescent="0.25">
      <c r="A7948">
        <v>70001511</v>
      </c>
      <c r="B7948" t="s">
        <v>11214</v>
      </c>
      <c r="C7948" t="s">
        <v>11213</v>
      </c>
      <c r="D7948" t="s">
        <v>11213</v>
      </c>
      <c r="E7948" t="s">
        <v>11214</v>
      </c>
    </row>
    <row r="7949" spans="1:5" x14ac:dyDescent="0.25">
      <c r="A7949">
        <v>70001512</v>
      </c>
      <c r="B7949" t="s">
        <v>11216</v>
      </c>
      <c r="C7949" t="s">
        <v>11215</v>
      </c>
      <c r="D7949" t="s">
        <v>11215</v>
      </c>
      <c r="E7949" t="s">
        <v>11216</v>
      </c>
    </row>
    <row r="7950" spans="1:5" x14ac:dyDescent="0.25">
      <c r="A7950">
        <v>70001513</v>
      </c>
      <c r="B7950" t="s">
        <v>11218</v>
      </c>
      <c r="C7950" t="s">
        <v>11217</v>
      </c>
      <c r="D7950" t="s">
        <v>11217</v>
      </c>
      <c r="E7950" t="s">
        <v>11218</v>
      </c>
    </row>
    <row r="7951" spans="1:5" x14ac:dyDescent="0.25">
      <c r="A7951">
        <v>70001514</v>
      </c>
      <c r="B7951" t="s">
        <v>11220</v>
      </c>
      <c r="C7951" t="s">
        <v>11219</v>
      </c>
      <c r="D7951" t="s">
        <v>11219</v>
      </c>
      <c r="E7951" t="s">
        <v>11220</v>
      </c>
    </row>
    <row r="7952" spans="1:5" x14ac:dyDescent="0.25">
      <c r="A7952">
        <v>70001515</v>
      </c>
      <c r="B7952" t="s">
        <v>11222</v>
      </c>
      <c r="C7952" t="s">
        <v>11221</v>
      </c>
      <c r="D7952" t="s">
        <v>11221</v>
      </c>
      <c r="E7952" t="s">
        <v>11222</v>
      </c>
    </row>
    <row r="7953" spans="1:5" x14ac:dyDescent="0.25">
      <c r="A7953">
        <v>70001516</v>
      </c>
      <c r="B7953" t="s">
        <v>11224</v>
      </c>
      <c r="C7953" t="s">
        <v>11223</v>
      </c>
      <c r="D7953" t="s">
        <v>11223</v>
      </c>
      <c r="E7953" t="s">
        <v>11224</v>
      </c>
    </row>
    <row r="7954" spans="1:5" x14ac:dyDescent="0.25">
      <c r="A7954">
        <v>70001517</v>
      </c>
      <c r="B7954" t="s">
        <v>11226</v>
      </c>
      <c r="C7954" t="s">
        <v>11225</v>
      </c>
      <c r="D7954" t="s">
        <v>11225</v>
      </c>
      <c r="E7954" t="s">
        <v>11226</v>
      </c>
    </row>
    <row r="7955" spans="1:5" x14ac:dyDescent="0.25">
      <c r="A7955">
        <v>70001518</v>
      </c>
      <c r="B7955" t="s">
        <v>11228</v>
      </c>
      <c r="C7955" t="s">
        <v>11227</v>
      </c>
      <c r="D7955" t="s">
        <v>11227</v>
      </c>
      <c r="E7955" t="s">
        <v>11228</v>
      </c>
    </row>
    <row r="7956" spans="1:5" x14ac:dyDescent="0.25">
      <c r="A7956">
        <v>70001519</v>
      </c>
      <c r="B7956" t="s">
        <v>11230</v>
      </c>
      <c r="C7956" t="s">
        <v>11229</v>
      </c>
      <c r="D7956" t="s">
        <v>11229</v>
      </c>
      <c r="E7956" t="s">
        <v>11230</v>
      </c>
    </row>
    <row r="7957" spans="1:5" x14ac:dyDescent="0.25">
      <c r="A7957">
        <v>70001520</v>
      </c>
      <c r="B7957" t="s">
        <v>11232</v>
      </c>
      <c r="C7957" t="s">
        <v>11231</v>
      </c>
      <c r="D7957" t="s">
        <v>11231</v>
      </c>
      <c r="E7957" t="s">
        <v>11232</v>
      </c>
    </row>
    <row r="7958" spans="1:5" x14ac:dyDescent="0.25">
      <c r="A7958">
        <v>70001521</v>
      </c>
      <c r="B7958" t="s">
        <v>11234</v>
      </c>
      <c r="C7958" t="s">
        <v>11233</v>
      </c>
      <c r="D7958" t="s">
        <v>11233</v>
      </c>
      <c r="E7958" t="s">
        <v>11234</v>
      </c>
    </row>
    <row r="7959" spans="1:5" x14ac:dyDescent="0.25">
      <c r="A7959">
        <v>70001522</v>
      </c>
      <c r="B7959" t="s">
        <v>11236</v>
      </c>
      <c r="C7959" t="s">
        <v>11235</v>
      </c>
      <c r="D7959" t="s">
        <v>11235</v>
      </c>
      <c r="E7959" t="s">
        <v>11236</v>
      </c>
    </row>
    <row r="7960" spans="1:5" x14ac:dyDescent="0.25">
      <c r="A7960">
        <v>70001523</v>
      </c>
      <c r="B7960" t="s">
        <v>11238</v>
      </c>
      <c r="C7960" t="s">
        <v>11237</v>
      </c>
      <c r="D7960" t="s">
        <v>11237</v>
      </c>
      <c r="E7960" t="s">
        <v>11238</v>
      </c>
    </row>
    <row r="7961" spans="1:5" x14ac:dyDescent="0.25">
      <c r="A7961">
        <v>70001524</v>
      </c>
      <c r="B7961" t="s">
        <v>11240</v>
      </c>
      <c r="C7961" t="s">
        <v>11239</v>
      </c>
      <c r="D7961" t="s">
        <v>11239</v>
      </c>
      <c r="E7961" t="s">
        <v>11240</v>
      </c>
    </row>
    <row r="7962" spans="1:5" x14ac:dyDescent="0.25">
      <c r="A7962">
        <v>70001525</v>
      </c>
      <c r="B7962" t="s">
        <v>11242</v>
      </c>
      <c r="C7962" t="s">
        <v>11241</v>
      </c>
      <c r="D7962" t="s">
        <v>11241</v>
      </c>
      <c r="E7962" t="s">
        <v>11242</v>
      </c>
    </row>
    <row r="7963" spans="1:5" x14ac:dyDescent="0.25">
      <c r="A7963">
        <v>70001526</v>
      </c>
      <c r="B7963" t="s">
        <v>11244</v>
      </c>
      <c r="C7963" t="s">
        <v>11243</v>
      </c>
      <c r="D7963" t="s">
        <v>11243</v>
      </c>
      <c r="E7963" t="s">
        <v>11244</v>
      </c>
    </row>
    <row r="7964" spans="1:5" x14ac:dyDescent="0.25">
      <c r="A7964">
        <v>70001527</v>
      </c>
      <c r="B7964" t="s">
        <v>11246</v>
      </c>
      <c r="C7964" t="s">
        <v>11245</v>
      </c>
      <c r="D7964" t="s">
        <v>11245</v>
      </c>
      <c r="E7964" t="s">
        <v>11246</v>
      </c>
    </row>
    <row r="7965" spans="1:5" x14ac:dyDescent="0.25">
      <c r="A7965">
        <v>70001528</v>
      </c>
      <c r="B7965" t="s">
        <v>11248</v>
      </c>
      <c r="C7965" t="s">
        <v>11247</v>
      </c>
      <c r="D7965" t="s">
        <v>11247</v>
      </c>
      <c r="E7965" t="s">
        <v>11248</v>
      </c>
    </row>
    <row r="7966" spans="1:5" x14ac:dyDescent="0.25">
      <c r="A7966">
        <v>70001529</v>
      </c>
      <c r="B7966" t="s">
        <v>10954</v>
      </c>
      <c r="C7966" t="s">
        <v>10953</v>
      </c>
      <c r="D7966" t="s">
        <v>10953</v>
      </c>
      <c r="E7966" t="s">
        <v>10954</v>
      </c>
    </row>
    <row r="7967" spans="1:5" x14ac:dyDescent="0.25">
      <c r="A7967">
        <v>70001530</v>
      </c>
      <c r="B7967" t="s">
        <v>11250</v>
      </c>
      <c r="C7967" t="s">
        <v>11249</v>
      </c>
      <c r="D7967" t="s">
        <v>11249</v>
      </c>
      <c r="E7967" t="s">
        <v>11250</v>
      </c>
    </row>
    <row r="7968" spans="1:5" x14ac:dyDescent="0.25">
      <c r="A7968">
        <v>70001531</v>
      </c>
      <c r="B7968" t="s">
        <v>11252</v>
      </c>
      <c r="C7968" t="s">
        <v>11251</v>
      </c>
      <c r="D7968" t="s">
        <v>11251</v>
      </c>
      <c r="E7968" t="s">
        <v>11252</v>
      </c>
    </row>
    <row r="7969" spans="1:5" x14ac:dyDescent="0.25">
      <c r="A7969">
        <v>70001532</v>
      </c>
      <c r="B7969" t="s">
        <v>11253</v>
      </c>
      <c r="C7969" t="s">
        <v>11217</v>
      </c>
      <c r="D7969" t="s">
        <v>11217</v>
      </c>
      <c r="E7969" t="s">
        <v>11253</v>
      </c>
    </row>
    <row r="7970" spans="1:5" x14ac:dyDescent="0.25">
      <c r="A7970">
        <v>70001533</v>
      </c>
      <c r="B7970" t="s">
        <v>11255</v>
      </c>
      <c r="C7970" t="s">
        <v>11254</v>
      </c>
      <c r="D7970" t="s">
        <v>11254</v>
      </c>
      <c r="E7970" t="s">
        <v>11255</v>
      </c>
    </row>
    <row r="7971" spans="1:5" x14ac:dyDescent="0.25">
      <c r="A7971">
        <v>70001534</v>
      </c>
      <c r="B7971" t="s">
        <v>11257</v>
      </c>
      <c r="C7971" t="s">
        <v>11256</v>
      </c>
      <c r="D7971" t="s">
        <v>11256</v>
      </c>
      <c r="E7971" t="s">
        <v>11257</v>
      </c>
    </row>
    <row r="7972" spans="1:5" x14ac:dyDescent="0.25">
      <c r="A7972">
        <v>70001535</v>
      </c>
      <c r="B7972" t="s">
        <v>11259</v>
      </c>
      <c r="C7972" t="s">
        <v>11258</v>
      </c>
      <c r="D7972" t="s">
        <v>11258</v>
      </c>
      <c r="E7972" t="s">
        <v>11259</v>
      </c>
    </row>
    <row r="7973" spans="1:5" x14ac:dyDescent="0.25">
      <c r="A7973">
        <v>70001536</v>
      </c>
      <c r="B7973" t="s">
        <v>11261</v>
      </c>
      <c r="C7973" t="s">
        <v>11260</v>
      </c>
      <c r="D7973" t="s">
        <v>11260</v>
      </c>
      <c r="E7973" t="s">
        <v>11261</v>
      </c>
    </row>
    <row r="7974" spans="1:5" x14ac:dyDescent="0.25">
      <c r="A7974">
        <v>70001537</v>
      </c>
      <c r="B7974" t="s">
        <v>11263</v>
      </c>
      <c r="C7974" t="s">
        <v>11262</v>
      </c>
      <c r="D7974" t="s">
        <v>11262</v>
      </c>
      <c r="E7974" t="s">
        <v>11263</v>
      </c>
    </row>
    <row r="7975" spans="1:5" x14ac:dyDescent="0.25">
      <c r="A7975">
        <v>70001538</v>
      </c>
      <c r="B7975" t="s">
        <v>11265</v>
      </c>
      <c r="C7975" t="s">
        <v>11264</v>
      </c>
      <c r="D7975" t="s">
        <v>11264</v>
      </c>
      <c r="E7975" t="s">
        <v>11265</v>
      </c>
    </row>
    <row r="7976" spans="1:5" x14ac:dyDescent="0.25">
      <c r="A7976">
        <v>70001539</v>
      </c>
      <c r="B7976" t="s">
        <v>11267</v>
      </c>
      <c r="C7976" t="s">
        <v>11266</v>
      </c>
      <c r="D7976" t="s">
        <v>11266</v>
      </c>
      <c r="E7976" t="s">
        <v>11267</v>
      </c>
    </row>
    <row r="7977" spans="1:5" x14ac:dyDescent="0.25">
      <c r="A7977">
        <v>70001540</v>
      </c>
      <c r="B7977" t="s">
        <v>11269</v>
      </c>
      <c r="C7977" t="s">
        <v>11268</v>
      </c>
      <c r="D7977" t="s">
        <v>11268</v>
      </c>
      <c r="E7977" t="s">
        <v>11269</v>
      </c>
    </row>
    <row r="7978" spans="1:5" x14ac:dyDescent="0.25">
      <c r="A7978">
        <v>70001541</v>
      </c>
      <c r="B7978" t="s">
        <v>11271</v>
      </c>
      <c r="C7978" t="s">
        <v>11270</v>
      </c>
      <c r="D7978" t="s">
        <v>11270</v>
      </c>
      <c r="E7978" t="s">
        <v>11271</v>
      </c>
    </row>
    <row r="7979" spans="1:5" x14ac:dyDescent="0.25">
      <c r="A7979">
        <v>70001542</v>
      </c>
      <c r="B7979" t="s">
        <v>11273</v>
      </c>
      <c r="C7979" t="s">
        <v>11272</v>
      </c>
      <c r="D7979" t="s">
        <v>11272</v>
      </c>
      <c r="E7979" t="s">
        <v>11273</v>
      </c>
    </row>
    <row r="7980" spans="1:5" x14ac:dyDescent="0.25">
      <c r="A7980">
        <v>70001543</v>
      </c>
      <c r="B7980" t="s">
        <v>11275</v>
      </c>
      <c r="C7980" t="s">
        <v>11274</v>
      </c>
      <c r="D7980" t="s">
        <v>11274</v>
      </c>
      <c r="E7980" t="s">
        <v>11275</v>
      </c>
    </row>
    <row r="7981" spans="1:5" x14ac:dyDescent="0.25">
      <c r="A7981">
        <v>70001544</v>
      </c>
      <c r="B7981" t="s">
        <v>11277</v>
      </c>
      <c r="C7981" t="s">
        <v>11276</v>
      </c>
      <c r="D7981" t="s">
        <v>11276</v>
      </c>
      <c r="E7981" t="s">
        <v>11277</v>
      </c>
    </row>
    <row r="7982" spans="1:5" x14ac:dyDescent="0.25">
      <c r="A7982">
        <v>70001545</v>
      </c>
      <c r="B7982" t="s">
        <v>11279</v>
      </c>
      <c r="C7982" t="s">
        <v>11278</v>
      </c>
      <c r="D7982" t="s">
        <v>11278</v>
      </c>
      <c r="E7982" t="s">
        <v>11279</v>
      </c>
    </row>
    <row r="7983" spans="1:5" x14ac:dyDescent="0.25">
      <c r="A7983">
        <v>70001546</v>
      </c>
      <c r="B7983" t="s">
        <v>11281</v>
      </c>
      <c r="C7983" t="s">
        <v>11280</v>
      </c>
      <c r="D7983" t="s">
        <v>11280</v>
      </c>
      <c r="E7983" t="s">
        <v>11281</v>
      </c>
    </row>
    <row r="7984" spans="1:5" x14ac:dyDescent="0.25">
      <c r="A7984">
        <v>70001547</v>
      </c>
      <c r="B7984" t="s">
        <v>11282</v>
      </c>
      <c r="C7984" t="s">
        <v>11221</v>
      </c>
      <c r="D7984" t="s">
        <v>11221</v>
      </c>
      <c r="E7984" t="s">
        <v>11282</v>
      </c>
    </row>
    <row r="7985" spans="1:5" x14ac:dyDescent="0.25">
      <c r="A7985">
        <v>70001548</v>
      </c>
      <c r="B7985" t="s">
        <v>11284</v>
      </c>
      <c r="C7985" t="s">
        <v>11283</v>
      </c>
      <c r="D7985" t="s">
        <v>11283</v>
      </c>
      <c r="E7985" t="s">
        <v>11284</v>
      </c>
    </row>
    <row r="7986" spans="1:5" x14ac:dyDescent="0.25">
      <c r="A7986">
        <v>70001549</v>
      </c>
      <c r="B7986" t="s">
        <v>11286</v>
      </c>
      <c r="C7986" t="s">
        <v>11285</v>
      </c>
      <c r="D7986" t="s">
        <v>11285</v>
      </c>
      <c r="E7986" t="s">
        <v>11286</v>
      </c>
    </row>
    <row r="7987" spans="1:5" x14ac:dyDescent="0.25">
      <c r="A7987">
        <v>70001550</v>
      </c>
      <c r="B7987" t="s">
        <v>11288</v>
      </c>
      <c r="C7987" t="s">
        <v>11287</v>
      </c>
      <c r="D7987" t="s">
        <v>11287</v>
      </c>
      <c r="E7987" t="s">
        <v>11288</v>
      </c>
    </row>
    <row r="7988" spans="1:5" x14ac:dyDescent="0.25">
      <c r="A7988">
        <v>70001551</v>
      </c>
      <c r="B7988" t="s">
        <v>11290</v>
      </c>
      <c r="C7988" t="s">
        <v>11289</v>
      </c>
      <c r="D7988" t="s">
        <v>11289</v>
      </c>
      <c r="E7988" t="s">
        <v>11290</v>
      </c>
    </row>
    <row r="7989" spans="1:5" x14ac:dyDescent="0.25">
      <c r="A7989">
        <v>70001552</v>
      </c>
      <c r="B7989" t="s">
        <v>11292</v>
      </c>
      <c r="C7989" t="s">
        <v>11291</v>
      </c>
      <c r="D7989" t="s">
        <v>11291</v>
      </c>
      <c r="E7989" t="s">
        <v>11292</v>
      </c>
    </row>
    <row r="7990" spans="1:5" x14ac:dyDescent="0.25">
      <c r="A7990">
        <v>70001553</v>
      </c>
      <c r="B7990" t="s">
        <v>11294</v>
      </c>
      <c r="C7990" t="s">
        <v>11293</v>
      </c>
      <c r="D7990" t="s">
        <v>11293</v>
      </c>
      <c r="E7990" t="s">
        <v>11294</v>
      </c>
    </row>
    <row r="7991" spans="1:5" x14ac:dyDescent="0.25">
      <c r="A7991">
        <v>70001554</v>
      </c>
      <c r="B7991" t="s">
        <v>11296</v>
      </c>
      <c r="C7991" t="s">
        <v>11295</v>
      </c>
      <c r="D7991" t="s">
        <v>11295</v>
      </c>
      <c r="E7991" t="s">
        <v>11296</v>
      </c>
    </row>
    <row r="7992" spans="1:5" x14ac:dyDescent="0.25">
      <c r="A7992">
        <v>70001555</v>
      </c>
      <c r="B7992" t="s">
        <v>11298</v>
      </c>
      <c r="C7992" t="s">
        <v>11297</v>
      </c>
      <c r="D7992" t="s">
        <v>11297</v>
      </c>
      <c r="E7992" t="s">
        <v>11298</v>
      </c>
    </row>
    <row r="7993" spans="1:5" x14ac:dyDescent="0.25">
      <c r="A7993">
        <v>70001556</v>
      </c>
      <c r="B7993" t="s">
        <v>11300</v>
      </c>
      <c r="C7993" t="s">
        <v>11299</v>
      </c>
      <c r="D7993" t="s">
        <v>11299</v>
      </c>
      <c r="E7993" t="s">
        <v>11300</v>
      </c>
    </row>
    <row r="7994" spans="1:5" x14ac:dyDescent="0.25">
      <c r="A7994">
        <v>70001557</v>
      </c>
      <c r="B7994" t="s">
        <v>11302</v>
      </c>
      <c r="C7994" t="s">
        <v>11301</v>
      </c>
      <c r="D7994" t="s">
        <v>11301</v>
      </c>
      <c r="E7994" t="s">
        <v>11302</v>
      </c>
    </row>
    <row r="7995" spans="1:5" x14ac:dyDescent="0.25">
      <c r="A7995">
        <v>70001558</v>
      </c>
      <c r="B7995" t="s">
        <v>11304</v>
      </c>
      <c r="C7995" t="s">
        <v>11303</v>
      </c>
      <c r="D7995" t="s">
        <v>11303</v>
      </c>
      <c r="E7995" t="s">
        <v>11304</v>
      </c>
    </row>
    <row r="7996" spans="1:5" x14ac:dyDescent="0.25">
      <c r="A7996">
        <v>70001559</v>
      </c>
      <c r="B7996" t="s">
        <v>11306</v>
      </c>
      <c r="C7996" t="s">
        <v>11305</v>
      </c>
      <c r="D7996" t="s">
        <v>11305</v>
      </c>
      <c r="E7996" t="s">
        <v>11306</v>
      </c>
    </row>
    <row r="7997" spans="1:5" x14ac:dyDescent="0.25">
      <c r="A7997">
        <v>70001560</v>
      </c>
      <c r="B7997" t="s">
        <v>11308</v>
      </c>
      <c r="C7997" t="s">
        <v>11307</v>
      </c>
      <c r="D7997" t="s">
        <v>11307</v>
      </c>
      <c r="E7997" t="s">
        <v>11308</v>
      </c>
    </row>
    <row r="7998" spans="1:5" x14ac:dyDescent="0.25">
      <c r="A7998">
        <v>70001561</v>
      </c>
      <c r="B7998" t="s">
        <v>11310</v>
      </c>
      <c r="C7998" t="s">
        <v>11309</v>
      </c>
      <c r="D7998" t="s">
        <v>11309</v>
      </c>
      <c r="E7998" t="s">
        <v>11310</v>
      </c>
    </row>
    <row r="7999" spans="1:5" x14ac:dyDescent="0.25">
      <c r="A7999">
        <v>70001562</v>
      </c>
      <c r="B7999" t="s">
        <v>11312</v>
      </c>
      <c r="C7999" t="s">
        <v>11311</v>
      </c>
      <c r="D7999" t="s">
        <v>11311</v>
      </c>
      <c r="E7999" t="s">
        <v>11312</v>
      </c>
    </row>
    <row r="8000" spans="1:5" x14ac:dyDescent="0.25">
      <c r="A8000">
        <v>70001563</v>
      </c>
      <c r="B8000" t="s">
        <v>11313</v>
      </c>
      <c r="C8000" t="s">
        <v>11221</v>
      </c>
      <c r="D8000" t="s">
        <v>11221</v>
      </c>
      <c r="E8000" t="s">
        <v>11313</v>
      </c>
    </row>
    <row r="8001" spans="1:5" x14ac:dyDescent="0.25">
      <c r="A8001">
        <v>70001564</v>
      </c>
      <c r="B8001" t="s">
        <v>11315</v>
      </c>
      <c r="C8001" t="s">
        <v>11314</v>
      </c>
      <c r="D8001" t="s">
        <v>11314</v>
      </c>
      <c r="E8001" t="s">
        <v>11315</v>
      </c>
    </row>
    <row r="8002" spans="1:5" x14ac:dyDescent="0.25">
      <c r="A8002">
        <v>70001565</v>
      </c>
      <c r="B8002" t="s">
        <v>11317</v>
      </c>
      <c r="C8002" t="s">
        <v>11316</v>
      </c>
      <c r="D8002" t="s">
        <v>11316</v>
      </c>
      <c r="E8002" t="s">
        <v>11317</v>
      </c>
    </row>
    <row r="8003" spans="1:5" x14ac:dyDescent="0.25">
      <c r="A8003">
        <v>70001566</v>
      </c>
      <c r="B8003" t="s">
        <v>11319</v>
      </c>
      <c r="C8003" t="s">
        <v>11318</v>
      </c>
      <c r="D8003" t="s">
        <v>11318</v>
      </c>
      <c r="E8003" t="s">
        <v>11319</v>
      </c>
    </row>
    <row r="8004" spans="1:5" x14ac:dyDescent="0.25">
      <c r="A8004">
        <v>70001567</v>
      </c>
      <c r="B8004" t="s">
        <v>11321</v>
      </c>
      <c r="C8004" t="s">
        <v>11320</v>
      </c>
      <c r="D8004" t="s">
        <v>11320</v>
      </c>
      <c r="E8004" t="s">
        <v>11321</v>
      </c>
    </row>
    <row r="8005" spans="1:5" x14ac:dyDescent="0.25">
      <c r="A8005">
        <v>70001568</v>
      </c>
      <c r="B8005" t="s">
        <v>11323</v>
      </c>
      <c r="C8005" t="s">
        <v>11322</v>
      </c>
      <c r="D8005" t="s">
        <v>11322</v>
      </c>
      <c r="E8005" t="s">
        <v>11323</v>
      </c>
    </row>
    <row r="8006" spans="1:5" x14ac:dyDescent="0.25">
      <c r="A8006">
        <v>70001569</v>
      </c>
      <c r="B8006" t="s">
        <v>11324</v>
      </c>
      <c r="C8006" t="s">
        <v>11217</v>
      </c>
      <c r="D8006" t="s">
        <v>11217</v>
      </c>
      <c r="E8006" t="s">
        <v>11324</v>
      </c>
    </row>
    <row r="8007" spans="1:5" x14ac:dyDescent="0.25">
      <c r="A8007">
        <v>70001570</v>
      </c>
      <c r="B8007" t="s">
        <v>11326</v>
      </c>
      <c r="C8007" t="s">
        <v>11325</v>
      </c>
      <c r="D8007" t="s">
        <v>11325</v>
      </c>
      <c r="E8007" t="s">
        <v>11326</v>
      </c>
    </row>
    <row r="8008" spans="1:5" x14ac:dyDescent="0.25">
      <c r="A8008">
        <v>70001571</v>
      </c>
      <c r="B8008" t="s">
        <v>11328</v>
      </c>
      <c r="C8008" t="s">
        <v>11327</v>
      </c>
      <c r="D8008" t="s">
        <v>11327</v>
      </c>
      <c r="E8008" t="s">
        <v>11328</v>
      </c>
    </row>
    <row r="8009" spans="1:5" x14ac:dyDescent="0.25">
      <c r="A8009">
        <v>70001572</v>
      </c>
      <c r="B8009" t="s">
        <v>11330</v>
      </c>
      <c r="C8009" t="s">
        <v>11329</v>
      </c>
      <c r="D8009" t="s">
        <v>11329</v>
      </c>
      <c r="E8009" t="s">
        <v>11330</v>
      </c>
    </row>
    <row r="8010" spans="1:5" x14ac:dyDescent="0.25">
      <c r="A8010">
        <v>70001573</v>
      </c>
      <c r="B8010" t="s">
        <v>11332</v>
      </c>
      <c r="C8010" t="s">
        <v>11331</v>
      </c>
      <c r="D8010" t="s">
        <v>11331</v>
      </c>
      <c r="E8010" t="s">
        <v>11332</v>
      </c>
    </row>
    <row r="8011" spans="1:5" x14ac:dyDescent="0.25">
      <c r="A8011">
        <v>70001574</v>
      </c>
      <c r="B8011" t="s">
        <v>11334</v>
      </c>
      <c r="C8011" t="s">
        <v>11333</v>
      </c>
      <c r="D8011" t="s">
        <v>11333</v>
      </c>
      <c r="E8011" t="s">
        <v>11334</v>
      </c>
    </row>
    <row r="8012" spans="1:5" x14ac:dyDescent="0.25">
      <c r="A8012">
        <v>70001575</v>
      </c>
      <c r="B8012" t="s">
        <v>11336</v>
      </c>
      <c r="C8012" t="s">
        <v>11335</v>
      </c>
      <c r="D8012" t="s">
        <v>11335</v>
      </c>
      <c r="E8012" t="s">
        <v>11336</v>
      </c>
    </row>
    <row r="8013" spans="1:5" x14ac:dyDescent="0.25">
      <c r="A8013">
        <v>70001576</v>
      </c>
      <c r="B8013" t="s">
        <v>11338</v>
      </c>
      <c r="C8013" t="s">
        <v>11337</v>
      </c>
      <c r="D8013" t="s">
        <v>11337</v>
      </c>
      <c r="E8013" t="s">
        <v>11338</v>
      </c>
    </row>
    <row r="8014" spans="1:5" x14ac:dyDescent="0.25">
      <c r="A8014">
        <v>70001577</v>
      </c>
      <c r="B8014" t="s">
        <v>11340</v>
      </c>
      <c r="C8014" t="s">
        <v>11339</v>
      </c>
      <c r="D8014" t="s">
        <v>11339</v>
      </c>
      <c r="E8014" t="s">
        <v>11340</v>
      </c>
    </row>
    <row r="8015" spans="1:5" x14ac:dyDescent="0.25">
      <c r="A8015">
        <v>70001578</v>
      </c>
      <c r="B8015" t="s">
        <v>11342</v>
      </c>
      <c r="C8015" t="s">
        <v>11341</v>
      </c>
      <c r="D8015" t="s">
        <v>11341</v>
      </c>
      <c r="E8015" t="s">
        <v>11342</v>
      </c>
    </row>
    <row r="8016" spans="1:5" x14ac:dyDescent="0.25">
      <c r="A8016">
        <v>70001579</v>
      </c>
      <c r="B8016" t="s">
        <v>11344</v>
      </c>
      <c r="C8016" t="s">
        <v>11343</v>
      </c>
      <c r="D8016" t="s">
        <v>11343</v>
      </c>
      <c r="E8016" t="s">
        <v>11344</v>
      </c>
    </row>
    <row r="8017" spans="1:5" x14ac:dyDescent="0.25">
      <c r="A8017">
        <v>70001580</v>
      </c>
      <c r="B8017" t="s">
        <v>11346</v>
      </c>
      <c r="C8017" t="s">
        <v>11345</v>
      </c>
      <c r="D8017" t="s">
        <v>11345</v>
      </c>
      <c r="E8017" t="s">
        <v>11346</v>
      </c>
    </row>
    <row r="8018" spans="1:5" x14ac:dyDescent="0.25">
      <c r="A8018">
        <v>70001581</v>
      </c>
      <c r="B8018" t="s">
        <v>11348</v>
      </c>
      <c r="C8018" t="s">
        <v>11347</v>
      </c>
      <c r="D8018" t="s">
        <v>11347</v>
      </c>
      <c r="E8018" t="s">
        <v>11348</v>
      </c>
    </row>
    <row r="8019" spans="1:5" x14ac:dyDescent="0.25">
      <c r="A8019">
        <v>70001582</v>
      </c>
      <c r="B8019" t="s">
        <v>11350</v>
      </c>
      <c r="C8019" t="s">
        <v>11349</v>
      </c>
      <c r="D8019" t="s">
        <v>11349</v>
      </c>
      <c r="E8019" t="s">
        <v>11350</v>
      </c>
    </row>
    <row r="8020" spans="1:5" x14ac:dyDescent="0.25">
      <c r="A8020">
        <v>70001583</v>
      </c>
      <c r="B8020" t="s">
        <v>11351</v>
      </c>
      <c r="C8020" t="s">
        <v>11217</v>
      </c>
      <c r="D8020" t="s">
        <v>11217</v>
      </c>
      <c r="E8020" t="s">
        <v>11351</v>
      </c>
    </row>
    <row r="8021" spans="1:5" x14ac:dyDescent="0.25">
      <c r="A8021">
        <v>70001584</v>
      </c>
      <c r="B8021" t="s">
        <v>11353</v>
      </c>
      <c r="C8021" t="s">
        <v>11352</v>
      </c>
      <c r="D8021" t="s">
        <v>11352</v>
      </c>
      <c r="E8021" t="s">
        <v>11353</v>
      </c>
    </row>
    <row r="8022" spans="1:5" x14ac:dyDescent="0.25">
      <c r="A8022">
        <v>70001585</v>
      </c>
      <c r="B8022" t="s">
        <v>11355</v>
      </c>
      <c r="C8022" t="s">
        <v>11354</v>
      </c>
      <c r="D8022" t="s">
        <v>11354</v>
      </c>
      <c r="E8022" t="s">
        <v>11355</v>
      </c>
    </row>
    <row r="8023" spans="1:5" x14ac:dyDescent="0.25">
      <c r="A8023">
        <v>70001586</v>
      </c>
      <c r="B8023" t="s">
        <v>11357</v>
      </c>
      <c r="C8023" t="s">
        <v>11356</v>
      </c>
      <c r="D8023" t="s">
        <v>11356</v>
      </c>
      <c r="E8023" t="s">
        <v>11357</v>
      </c>
    </row>
    <row r="8024" spans="1:5" x14ac:dyDescent="0.25">
      <c r="A8024">
        <v>70001587</v>
      </c>
      <c r="B8024" t="s">
        <v>11359</v>
      </c>
      <c r="C8024" t="s">
        <v>11358</v>
      </c>
      <c r="D8024" t="s">
        <v>11358</v>
      </c>
      <c r="E8024" t="s">
        <v>11359</v>
      </c>
    </row>
    <row r="8025" spans="1:5" x14ac:dyDescent="0.25">
      <c r="A8025">
        <v>70001588</v>
      </c>
      <c r="B8025" t="s">
        <v>11361</v>
      </c>
      <c r="C8025" t="s">
        <v>11360</v>
      </c>
      <c r="D8025" t="s">
        <v>11360</v>
      </c>
      <c r="E8025" t="s">
        <v>11361</v>
      </c>
    </row>
    <row r="8026" spans="1:5" x14ac:dyDescent="0.25">
      <c r="A8026">
        <v>70001589</v>
      </c>
      <c r="B8026" t="s">
        <v>11363</v>
      </c>
      <c r="C8026" t="s">
        <v>11362</v>
      </c>
      <c r="D8026" t="s">
        <v>11362</v>
      </c>
      <c r="E8026" t="s">
        <v>11363</v>
      </c>
    </row>
    <row r="8027" spans="1:5" x14ac:dyDescent="0.25">
      <c r="A8027">
        <v>70001590</v>
      </c>
      <c r="B8027" t="s">
        <v>11365</v>
      </c>
      <c r="C8027" t="s">
        <v>11364</v>
      </c>
      <c r="D8027" t="s">
        <v>11364</v>
      </c>
      <c r="E8027" t="s">
        <v>11365</v>
      </c>
    </row>
    <row r="8028" spans="1:5" x14ac:dyDescent="0.25">
      <c r="A8028">
        <v>70001591</v>
      </c>
      <c r="B8028" t="s">
        <v>11367</v>
      </c>
      <c r="C8028" t="s">
        <v>11366</v>
      </c>
      <c r="D8028" t="s">
        <v>11366</v>
      </c>
      <c r="E8028" t="s">
        <v>11367</v>
      </c>
    </row>
    <row r="8029" spans="1:5" x14ac:dyDescent="0.25">
      <c r="A8029">
        <v>70001592</v>
      </c>
      <c r="B8029" t="s">
        <v>11369</v>
      </c>
      <c r="C8029" t="s">
        <v>11368</v>
      </c>
      <c r="D8029" t="s">
        <v>11368</v>
      </c>
      <c r="E8029" t="s">
        <v>11369</v>
      </c>
    </row>
    <row r="8030" spans="1:5" x14ac:dyDescent="0.25">
      <c r="A8030">
        <v>70001593</v>
      </c>
      <c r="B8030" t="s">
        <v>11371</v>
      </c>
      <c r="C8030" t="s">
        <v>11370</v>
      </c>
      <c r="D8030" t="s">
        <v>11370</v>
      </c>
      <c r="E8030" t="s">
        <v>11371</v>
      </c>
    </row>
    <row r="8031" spans="1:5" x14ac:dyDescent="0.25">
      <c r="A8031">
        <v>70001594</v>
      </c>
      <c r="B8031" t="s">
        <v>11373</v>
      </c>
      <c r="C8031" t="s">
        <v>11372</v>
      </c>
      <c r="D8031" t="s">
        <v>11372</v>
      </c>
      <c r="E8031" t="s">
        <v>11373</v>
      </c>
    </row>
    <row r="8032" spans="1:5" x14ac:dyDescent="0.25">
      <c r="A8032">
        <v>70001595</v>
      </c>
      <c r="B8032" t="s">
        <v>11374</v>
      </c>
      <c r="C8032" t="s">
        <v>11217</v>
      </c>
      <c r="D8032" t="s">
        <v>11217</v>
      </c>
      <c r="E8032" t="s">
        <v>11374</v>
      </c>
    </row>
    <row r="8033" spans="1:5" x14ac:dyDescent="0.25">
      <c r="A8033">
        <v>70001596</v>
      </c>
      <c r="B8033" t="s">
        <v>11376</v>
      </c>
      <c r="C8033" t="s">
        <v>11375</v>
      </c>
      <c r="D8033" t="s">
        <v>11375</v>
      </c>
      <c r="E8033" t="s">
        <v>11376</v>
      </c>
    </row>
    <row r="8034" spans="1:5" x14ac:dyDescent="0.25">
      <c r="A8034">
        <v>70001597</v>
      </c>
      <c r="B8034" t="s">
        <v>11378</v>
      </c>
      <c r="C8034" t="s">
        <v>11377</v>
      </c>
      <c r="D8034" t="s">
        <v>11377</v>
      </c>
      <c r="E8034" t="s">
        <v>11378</v>
      </c>
    </row>
    <row r="8035" spans="1:5" x14ac:dyDescent="0.25">
      <c r="A8035">
        <v>70001598</v>
      </c>
      <c r="B8035" t="s">
        <v>11380</v>
      </c>
      <c r="C8035" t="s">
        <v>11379</v>
      </c>
      <c r="D8035" t="s">
        <v>11379</v>
      </c>
      <c r="E8035" t="s">
        <v>11380</v>
      </c>
    </row>
    <row r="8036" spans="1:5" x14ac:dyDescent="0.25">
      <c r="A8036">
        <v>70001599</v>
      </c>
      <c r="B8036" t="s">
        <v>11382</v>
      </c>
      <c r="C8036" t="s">
        <v>11381</v>
      </c>
      <c r="D8036" t="s">
        <v>11381</v>
      </c>
      <c r="E8036" t="s">
        <v>11382</v>
      </c>
    </row>
    <row r="8037" spans="1:5" x14ac:dyDescent="0.25">
      <c r="A8037">
        <v>70001600</v>
      </c>
      <c r="B8037" t="s">
        <v>11384</v>
      </c>
      <c r="C8037" t="s">
        <v>11383</v>
      </c>
      <c r="D8037" t="s">
        <v>11383</v>
      </c>
      <c r="E8037" t="s">
        <v>11384</v>
      </c>
    </row>
    <row r="8038" spans="1:5" x14ac:dyDescent="0.25">
      <c r="A8038">
        <v>70001601</v>
      </c>
      <c r="B8038" t="s">
        <v>11386</v>
      </c>
      <c r="C8038" t="s">
        <v>11385</v>
      </c>
      <c r="D8038" t="s">
        <v>11385</v>
      </c>
      <c r="E8038" t="s">
        <v>11386</v>
      </c>
    </row>
    <row r="8039" spans="1:5" x14ac:dyDescent="0.25">
      <c r="A8039">
        <v>70001602</v>
      </c>
      <c r="B8039" t="s">
        <v>11388</v>
      </c>
      <c r="C8039" t="s">
        <v>11387</v>
      </c>
      <c r="D8039" t="s">
        <v>11387</v>
      </c>
      <c r="E8039" t="s">
        <v>11388</v>
      </c>
    </row>
    <row r="8040" spans="1:5" x14ac:dyDescent="0.25">
      <c r="A8040">
        <v>70001603</v>
      </c>
      <c r="B8040" t="s">
        <v>11390</v>
      </c>
      <c r="C8040" t="s">
        <v>11389</v>
      </c>
      <c r="D8040" t="s">
        <v>11389</v>
      </c>
      <c r="E8040" t="s">
        <v>11390</v>
      </c>
    </row>
    <row r="8041" spans="1:5" x14ac:dyDescent="0.25">
      <c r="A8041">
        <v>70001604</v>
      </c>
      <c r="B8041" t="s">
        <v>11392</v>
      </c>
      <c r="C8041" t="s">
        <v>11391</v>
      </c>
      <c r="D8041" t="s">
        <v>11391</v>
      </c>
      <c r="E8041" t="s">
        <v>11392</v>
      </c>
    </row>
    <row r="8042" spans="1:5" x14ac:dyDescent="0.25">
      <c r="A8042">
        <v>70001605</v>
      </c>
      <c r="B8042" t="s">
        <v>11394</v>
      </c>
      <c r="C8042" t="s">
        <v>11393</v>
      </c>
      <c r="D8042" t="s">
        <v>11393</v>
      </c>
      <c r="E8042" t="s">
        <v>11394</v>
      </c>
    </row>
    <row r="8043" spans="1:5" x14ac:dyDescent="0.25">
      <c r="A8043">
        <v>70001606</v>
      </c>
      <c r="B8043" t="s">
        <v>11396</v>
      </c>
      <c r="C8043" t="s">
        <v>11395</v>
      </c>
      <c r="D8043" t="s">
        <v>11395</v>
      </c>
      <c r="E8043" t="s">
        <v>11396</v>
      </c>
    </row>
    <row r="8044" spans="1:5" x14ac:dyDescent="0.25">
      <c r="A8044">
        <v>70001607</v>
      </c>
      <c r="B8044" t="s">
        <v>11397</v>
      </c>
      <c r="C8044" t="s">
        <v>11221</v>
      </c>
      <c r="D8044" t="s">
        <v>11221</v>
      </c>
      <c r="E8044" t="s">
        <v>11397</v>
      </c>
    </row>
    <row r="8045" spans="1:5" x14ac:dyDescent="0.25">
      <c r="A8045">
        <v>70001608</v>
      </c>
      <c r="B8045" t="s">
        <v>11399</v>
      </c>
      <c r="C8045" t="s">
        <v>11398</v>
      </c>
      <c r="D8045" t="s">
        <v>11398</v>
      </c>
      <c r="E8045" t="s">
        <v>11399</v>
      </c>
    </row>
    <row r="8046" spans="1:5" x14ac:dyDescent="0.25">
      <c r="A8046">
        <v>70001609</v>
      </c>
      <c r="B8046" t="s">
        <v>11400</v>
      </c>
      <c r="C8046" t="s">
        <v>11217</v>
      </c>
      <c r="D8046" t="s">
        <v>11217</v>
      </c>
      <c r="E8046" t="s">
        <v>11400</v>
      </c>
    </row>
    <row r="8047" spans="1:5" x14ac:dyDescent="0.25">
      <c r="A8047">
        <v>70001610</v>
      </c>
      <c r="B8047" t="s">
        <v>11402</v>
      </c>
      <c r="C8047" t="s">
        <v>11401</v>
      </c>
      <c r="D8047" t="s">
        <v>11401</v>
      </c>
      <c r="E8047" t="s">
        <v>11402</v>
      </c>
    </row>
    <row r="8048" spans="1:5" x14ac:dyDescent="0.25">
      <c r="A8048">
        <v>70001611</v>
      </c>
      <c r="B8048" t="s">
        <v>11404</v>
      </c>
      <c r="C8048" t="s">
        <v>11403</v>
      </c>
      <c r="D8048" t="s">
        <v>11403</v>
      </c>
      <c r="E8048" t="s">
        <v>11404</v>
      </c>
    </row>
    <row r="8049" spans="1:5" x14ac:dyDescent="0.25">
      <c r="A8049">
        <v>70001612</v>
      </c>
      <c r="B8049" t="s">
        <v>11406</v>
      </c>
      <c r="C8049" t="s">
        <v>11405</v>
      </c>
      <c r="D8049" t="s">
        <v>11405</v>
      </c>
      <c r="E8049" t="s">
        <v>11406</v>
      </c>
    </row>
    <row r="8050" spans="1:5" x14ac:dyDescent="0.25">
      <c r="A8050">
        <v>70001613</v>
      </c>
      <c r="B8050" t="s">
        <v>11408</v>
      </c>
      <c r="C8050" t="s">
        <v>11407</v>
      </c>
      <c r="D8050" t="s">
        <v>11407</v>
      </c>
      <c r="E8050" t="s">
        <v>11408</v>
      </c>
    </row>
    <row r="8051" spans="1:5" x14ac:dyDescent="0.25">
      <c r="A8051">
        <v>70001614</v>
      </c>
      <c r="B8051" t="s">
        <v>11410</v>
      </c>
      <c r="C8051" t="s">
        <v>11409</v>
      </c>
      <c r="D8051" t="s">
        <v>11409</v>
      </c>
      <c r="E8051" t="s">
        <v>11410</v>
      </c>
    </row>
    <row r="8052" spans="1:5" x14ac:dyDescent="0.25">
      <c r="A8052">
        <v>70001615</v>
      </c>
      <c r="B8052" t="s">
        <v>11412</v>
      </c>
      <c r="C8052" t="s">
        <v>11411</v>
      </c>
      <c r="D8052" t="s">
        <v>11411</v>
      </c>
      <c r="E8052" t="s">
        <v>11412</v>
      </c>
    </row>
    <row r="8053" spans="1:5" x14ac:dyDescent="0.25">
      <c r="A8053">
        <v>70001616</v>
      </c>
      <c r="B8053" t="s">
        <v>11413</v>
      </c>
      <c r="C8053" t="s">
        <v>11413</v>
      </c>
      <c r="D8053" t="s">
        <v>11413</v>
      </c>
      <c r="E8053" t="s">
        <v>11413</v>
      </c>
    </row>
    <row r="8054" spans="1:5" x14ac:dyDescent="0.25">
      <c r="A8054">
        <v>70001617</v>
      </c>
      <c r="B8054" t="s">
        <v>11415</v>
      </c>
      <c r="C8054" t="s">
        <v>11414</v>
      </c>
      <c r="D8054" t="s">
        <v>11414</v>
      </c>
      <c r="E8054" t="s">
        <v>11415</v>
      </c>
    </row>
    <row r="8055" spans="1:5" x14ac:dyDescent="0.25">
      <c r="A8055">
        <v>70001618</v>
      </c>
      <c r="B8055" t="s">
        <v>11416</v>
      </c>
      <c r="C8055" t="s">
        <v>11416</v>
      </c>
      <c r="D8055" t="s">
        <v>11416</v>
      </c>
      <c r="E8055" t="s">
        <v>11416</v>
      </c>
    </row>
    <row r="8056" spans="1:5" x14ac:dyDescent="0.25">
      <c r="A8056">
        <v>70001619</v>
      </c>
      <c r="B8056" t="s">
        <v>11418</v>
      </c>
      <c r="C8056" t="s">
        <v>11417</v>
      </c>
      <c r="D8056" t="s">
        <v>11417</v>
      </c>
      <c r="E8056" t="s">
        <v>11418</v>
      </c>
    </row>
    <row r="8057" spans="1:5" x14ac:dyDescent="0.25">
      <c r="A8057">
        <v>70001620</v>
      </c>
      <c r="B8057" t="s">
        <v>11420</v>
      </c>
      <c r="C8057" t="s">
        <v>11419</v>
      </c>
      <c r="D8057" t="s">
        <v>11419</v>
      </c>
      <c r="E8057" t="s">
        <v>11420</v>
      </c>
    </row>
    <row r="8058" spans="1:5" x14ac:dyDescent="0.25">
      <c r="A8058">
        <v>70001621</v>
      </c>
      <c r="B8058" t="s">
        <v>11422</v>
      </c>
      <c r="C8058" t="s">
        <v>11421</v>
      </c>
      <c r="D8058" t="s">
        <v>11421</v>
      </c>
      <c r="E8058" t="s">
        <v>11422</v>
      </c>
    </row>
    <row r="8059" spans="1:5" x14ac:dyDescent="0.25">
      <c r="A8059">
        <v>70001622</v>
      </c>
      <c r="B8059" t="s">
        <v>11424</v>
      </c>
      <c r="C8059" t="s">
        <v>11423</v>
      </c>
      <c r="D8059" t="s">
        <v>11423</v>
      </c>
      <c r="E8059" t="s">
        <v>11424</v>
      </c>
    </row>
    <row r="8060" spans="1:5" x14ac:dyDescent="0.25">
      <c r="A8060">
        <v>70001623</v>
      </c>
      <c r="B8060" t="s">
        <v>11425</v>
      </c>
      <c r="C8060" t="s">
        <v>11217</v>
      </c>
      <c r="D8060" t="s">
        <v>11217</v>
      </c>
      <c r="E8060" t="s">
        <v>11425</v>
      </c>
    </row>
    <row r="8061" spans="1:5" x14ac:dyDescent="0.25">
      <c r="A8061">
        <v>70001624</v>
      </c>
      <c r="B8061" t="s">
        <v>11427</v>
      </c>
      <c r="C8061" t="s">
        <v>11426</v>
      </c>
      <c r="D8061" t="s">
        <v>11426</v>
      </c>
      <c r="E8061" t="s">
        <v>11427</v>
      </c>
    </row>
    <row r="8062" spans="1:5" x14ac:dyDescent="0.25">
      <c r="A8062">
        <v>70001625</v>
      </c>
      <c r="B8062" t="s">
        <v>11429</v>
      </c>
      <c r="C8062" t="s">
        <v>11428</v>
      </c>
      <c r="D8062" t="s">
        <v>11428</v>
      </c>
      <c r="E8062" t="s">
        <v>11429</v>
      </c>
    </row>
    <row r="8063" spans="1:5" x14ac:dyDescent="0.25">
      <c r="A8063">
        <v>70001626</v>
      </c>
      <c r="B8063" t="s">
        <v>11431</v>
      </c>
      <c r="C8063" t="s">
        <v>11430</v>
      </c>
      <c r="D8063" t="s">
        <v>11430</v>
      </c>
      <c r="E8063" t="s">
        <v>11431</v>
      </c>
    </row>
    <row r="8064" spans="1:5" x14ac:dyDescent="0.25">
      <c r="A8064">
        <v>70001627</v>
      </c>
      <c r="B8064" t="s">
        <v>11433</v>
      </c>
      <c r="C8064" t="s">
        <v>11432</v>
      </c>
      <c r="D8064" t="s">
        <v>11432</v>
      </c>
      <c r="E8064" t="s">
        <v>11433</v>
      </c>
    </row>
    <row r="8065" spans="1:5" x14ac:dyDescent="0.25">
      <c r="A8065">
        <v>70001628</v>
      </c>
      <c r="B8065" t="s">
        <v>11435</v>
      </c>
      <c r="C8065" t="s">
        <v>11434</v>
      </c>
      <c r="D8065" t="s">
        <v>11434</v>
      </c>
      <c r="E8065" t="s">
        <v>11435</v>
      </c>
    </row>
    <row r="8066" spans="1:5" x14ac:dyDescent="0.25">
      <c r="A8066">
        <v>70001629</v>
      </c>
      <c r="B8066" t="s">
        <v>11437</v>
      </c>
      <c r="C8066" t="s">
        <v>11436</v>
      </c>
      <c r="D8066" t="s">
        <v>11436</v>
      </c>
      <c r="E8066" t="s">
        <v>11437</v>
      </c>
    </row>
    <row r="8067" spans="1:5" x14ac:dyDescent="0.25">
      <c r="A8067">
        <v>70001630</v>
      </c>
      <c r="B8067" t="s">
        <v>11439</v>
      </c>
      <c r="C8067" t="s">
        <v>11438</v>
      </c>
      <c r="D8067" t="s">
        <v>11438</v>
      </c>
      <c r="E8067" t="s">
        <v>11439</v>
      </c>
    </row>
    <row r="8068" spans="1:5" x14ac:dyDescent="0.25">
      <c r="A8068">
        <v>70001631</v>
      </c>
      <c r="B8068" t="s">
        <v>11441</v>
      </c>
      <c r="C8068" t="s">
        <v>11440</v>
      </c>
      <c r="D8068" t="s">
        <v>11440</v>
      </c>
      <c r="E8068" t="s">
        <v>11441</v>
      </c>
    </row>
    <row r="8069" spans="1:5" x14ac:dyDescent="0.25">
      <c r="A8069">
        <v>70001632</v>
      </c>
      <c r="B8069" t="s">
        <v>11443</v>
      </c>
      <c r="C8069" t="s">
        <v>11442</v>
      </c>
      <c r="D8069" t="s">
        <v>11442</v>
      </c>
      <c r="E8069" t="s">
        <v>11443</v>
      </c>
    </row>
    <row r="8070" spans="1:5" x14ac:dyDescent="0.25">
      <c r="A8070">
        <v>70001633</v>
      </c>
      <c r="B8070" t="s">
        <v>11445</v>
      </c>
      <c r="C8070" t="s">
        <v>11444</v>
      </c>
      <c r="D8070" t="s">
        <v>11444</v>
      </c>
      <c r="E8070" t="s">
        <v>11445</v>
      </c>
    </row>
    <row r="8071" spans="1:5" x14ac:dyDescent="0.25">
      <c r="A8071">
        <v>70001634</v>
      </c>
      <c r="B8071" t="s">
        <v>11447</v>
      </c>
      <c r="C8071" t="s">
        <v>11446</v>
      </c>
      <c r="D8071" t="s">
        <v>11446</v>
      </c>
      <c r="E8071" t="s">
        <v>11447</v>
      </c>
    </row>
    <row r="8072" spans="1:5" x14ac:dyDescent="0.25">
      <c r="A8072">
        <v>70001635</v>
      </c>
      <c r="B8072" t="s">
        <v>11449</v>
      </c>
      <c r="C8072" t="s">
        <v>11448</v>
      </c>
      <c r="D8072" t="s">
        <v>11448</v>
      </c>
      <c r="E8072" t="s">
        <v>11449</v>
      </c>
    </row>
    <row r="8073" spans="1:5" x14ac:dyDescent="0.25">
      <c r="A8073">
        <v>70001636</v>
      </c>
      <c r="B8073" t="s">
        <v>11451</v>
      </c>
      <c r="C8073" t="s">
        <v>11450</v>
      </c>
      <c r="D8073" t="s">
        <v>11450</v>
      </c>
      <c r="E8073" t="s">
        <v>11451</v>
      </c>
    </row>
    <row r="8074" spans="1:5" x14ac:dyDescent="0.25">
      <c r="A8074">
        <v>70001637</v>
      </c>
      <c r="B8074" t="s">
        <v>11453</v>
      </c>
      <c r="C8074" t="s">
        <v>11452</v>
      </c>
      <c r="D8074" t="s">
        <v>11452</v>
      </c>
      <c r="E8074" t="s">
        <v>11453</v>
      </c>
    </row>
    <row r="8075" spans="1:5" x14ac:dyDescent="0.25">
      <c r="A8075">
        <v>70001638</v>
      </c>
      <c r="B8075" t="s">
        <v>11454</v>
      </c>
      <c r="C8075" t="s">
        <v>11217</v>
      </c>
      <c r="D8075" t="s">
        <v>11217</v>
      </c>
      <c r="E8075" t="s">
        <v>11454</v>
      </c>
    </row>
    <row r="8076" spans="1:5" x14ac:dyDescent="0.25">
      <c r="A8076">
        <v>70001639</v>
      </c>
      <c r="B8076" t="s">
        <v>11456</v>
      </c>
      <c r="C8076" t="s">
        <v>11455</v>
      </c>
      <c r="D8076" t="s">
        <v>11455</v>
      </c>
      <c r="E8076" t="s">
        <v>11456</v>
      </c>
    </row>
    <row r="8077" spans="1:5" x14ac:dyDescent="0.25">
      <c r="A8077">
        <v>70001640</v>
      </c>
      <c r="B8077" t="s">
        <v>11458</v>
      </c>
      <c r="C8077" t="s">
        <v>11457</v>
      </c>
      <c r="D8077" t="s">
        <v>11457</v>
      </c>
      <c r="E8077" t="s">
        <v>11458</v>
      </c>
    </row>
    <row r="8078" spans="1:5" x14ac:dyDescent="0.25">
      <c r="A8078">
        <v>70001641</v>
      </c>
      <c r="B8078" t="s">
        <v>11460</v>
      </c>
      <c r="C8078" t="s">
        <v>11459</v>
      </c>
      <c r="D8078" t="s">
        <v>11459</v>
      </c>
      <c r="E8078" t="s">
        <v>11460</v>
      </c>
    </row>
    <row r="8079" spans="1:5" x14ac:dyDescent="0.25">
      <c r="A8079">
        <v>70001642</v>
      </c>
      <c r="B8079" t="s">
        <v>11462</v>
      </c>
      <c r="C8079" t="s">
        <v>11461</v>
      </c>
      <c r="D8079" t="s">
        <v>11461</v>
      </c>
      <c r="E8079" t="s">
        <v>11462</v>
      </c>
    </row>
    <row r="8080" spans="1:5" x14ac:dyDescent="0.25">
      <c r="A8080">
        <v>70001643</v>
      </c>
      <c r="B8080" t="s">
        <v>11464</v>
      </c>
      <c r="C8080" t="s">
        <v>11463</v>
      </c>
      <c r="D8080" t="s">
        <v>11463</v>
      </c>
      <c r="E8080" t="s">
        <v>11464</v>
      </c>
    </row>
    <row r="8081" spans="1:5" x14ac:dyDescent="0.25">
      <c r="A8081">
        <v>70001644</v>
      </c>
      <c r="B8081" t="s">
        <v>11466</v>
      </c>
      <c r="C8081" t="s">
        <v>11465</v>
      </c>
      <c r="D8081" t="s">
        <v>11465</v>
      </c>
      <c r="E8081" t="s">
        <v>11466</v>
      </c>
    </row>
    <row r="8082" spans="1:5" x14ac:dyDescent="0.25">
      <c r="A8082">
        <v>70001645</v>
      </c>
      <c r="B8082" t="s">
        <v>11468</v>
      </c>
      <c r="C8082" t="s">
        <v>11467</v>
      </c>
      <c r="D8082" t="s">
        <v>11467</v>
      </c>
      <c r="E8082" t="s">
        <v>11468</v>
      </c>
    </row>
    <row r="8083" spans="1:5" x14ac:dyDescent="0.25">
      <c r="A8083">
        <v>70001646</v>
      </c>
      <c r="B8083" t="s">
        <v>11470</v>
      </c>
      <c r="C8083" t="s">
        <v>11469</v>
      </c>
      <c r="D8083" t="s">
        <v>11469</v>
      </c>
      <c r="E8083" t="s">
        <v>11470</v>
      </c>
    </row>
    <row r="8084" spans="1:5" x14ac:dyDescent="0.25">
      <c r="A8084">
        <v>70001647</v>
      </c>
      <c r="B8084" t="s">
        <v>11472</v>
      </c>
      <c r="C8084" t="s">
        <v>11471</v>
      </c>
      <c r="D8084" t="s">
        <v>11471</v>
      </c>
      <c r="E8084" t="s">
        <v>11472</v>
      </c>
    </row>
    <row r="8085" spans="1:5" x14ac:dyDescent="0.25">
      <c r="A8085">
        <v>70001648</v>
      </c>
      <c r="B8085" t="s">
        <v>11474</v>
      </c>
      <c r="C8085" t="s">
        <v>11473</v>
      </c>
      <c r="D8085" t="s">
        <v>11473</v>
      </c>
      <c r="E8085" t="s">
        <v>11474</v>
      </c>
    </row>
    <row r="8086" spans="1:5" x14ac:dyDescent="0.25">
      <c r="A8086">
        <v>70001649</v>
      </c>
      <c r="B8086" t="s">
        <v>11475</v>
      </c>
      <c r="C8086" t="s">
        <v>11221</v>
      </c>
      <c r="D8086" t="s">
        <v>11221</v>
      </c>
      <c r="E8086" t="s">
        <v>11475</v>
      </c>
    </row>
    <row r="8087" spans="1:5" x14ac:dyDescent="0.25">
      <c r="A8087">
        <v>70001650</v>
      </c>
      <c r="B8087" t="s">
        <v>11477</v>
      </c>
      <c r="C8087" t="s">
        <v>11476</v>
      </c>
      <c r="D8087" t="s">
        <v>11476</v>
      </c>
      <c r="E8087" t="s">
        <v>11477</v>
      </c>
    </row>
    <row r="8088" spans="1:5" x14ac:dyDescent="0.25">
      <c r="A8088">
        <v>70001651</v>
      </c>
      <c r="B8088" t="s">
        <v>11479</v>
      </c>
      <c r="C8088" t="s">
        <v>11478</v>
      </c>
      <c r="D8088" t="s">
        <v>11478</v>
      </c>
      <c r="E8088" t="s">
        <v>11479</v>
      </c>
    </row>
    <row r="8089" spans="1:5" x14ac:dyDescent="0.25">
      <c r="A8089">
        <v>70001652</v>
      </c>
      <c r="B8089" t="s">
        <v>11481</v>
      </c>
      <c r="C8089" t="s">
        <v>11480</v>
      </c>
      <c r="D8089" t="s">
        <v>11480</v>
      </c>
      <c r="E8089" t="s">
        <v>11481</v>
      </c>
    </row>
    <row r="8090" spans="1:5" x14ac:dyDescent="0.25">
      <c r="A8090">
        <v>70001653</v>
      </c>
      <c r="B8090" t="s">
        <v>11483</v>
      </c>
      <c r="C8090" t="s">
        <v>11482</v>
      </c>
      <c r="D8090" t="s">
        <v>11482</v>
      </c>
      <c r="E8090" t="s">
        <v>11483</v>
      </c>
    </row>
    <row r="8091" spans="1:5" x14ac:dyDescent="0.25">
      <c r="A8091">
        <v>70001654</v>
      </c>
      <c r="B8091" t="s">
        <v>11485</v>
      </c>
      <c r="C8091" t="s">
        <v>11484</v>
      </c>
      <c r="D8091" t="s">
        <v>11484</v>
      </c>
      <c r="E8091" t="s">
        <v>11485</v>
      </c>
    </row>
    <row r="8092" spans="1:5" x14ac:dyDescent="0.25">
      <c r="A8092">
        <v>70001655</v>
      </c>
      <c r="B8092" t="s">
        <v>11487</v>
      </c>
      <c r="C8092" t="s">
        <v>11486</v>
      </c>
      <c r="D8092" t="s">
        <v>11486</v>
      </c>
      <c r="E8092" t="s">
        <v>11487</v>
      </c>
    </row>
    <row r="8093" spans="1:5" x14ac:dyDescent="0.25">
      <c r="A8093">
        <v>70001656</v>
      </c>
      <c r="B8093" t="s">
        <v>11489</v>
      </c>
      <c r="C8093" t="s">
        <v>11488</v>
      </c>
      <c r="D8093" t="s">
        <v>11488</v>
      </c>
      <c r="E8093" t="s">
        <v>11489</v>
      </c>
    </row>
    <row r="8094" spans="1:5" x14ac:dyDescent="0.25">
      <c r="A8094">
        <v>70001657</v>
      </c>
      <c r="B8094" t="s">
        <v>11491</v>
      </c>
      <c r="C8094" t="s">
        <v>11490</v>
      </c>
      <c r="D8094" t="s">
        <v>11490</v>
      </c>
      <c r="E8094" t="s">
        <v>11491</v>
      </c>
    </row>
    <row r="8095" spans="1:5" x14ac:dyDescent="0.25">
      <c r="A8095">
        <v>70001658</v>
      </c>
      <c r="B8095" t="s">
        <v>11493</v>
      </c>
      <c r="C8095" t="s">
        <v>11492</v>
      </c>
      <c r="D8095" t="s">
        <v>11492</v>
      </c>
      <c r="E8095" t="s">
        <v>11493</v>
      </c>
    </row>
    <row r="8096" spans="1:5" x14ac:dyDescent="0.25">
      <c r="A8096">
        <v>70001659</v>
      </c>
      <c r="B8096" t="s">
        <v>11495</v>
      </c>
      <c r="C8096" t="s">
        <v>11494</v>
      </c>
      <c r="D8096" t="s">
        <v>11494</v>
      </c>
      <c r="E8096" t="s">
        <v>11495</v>
      </c>
    </row>
    <row r="8097" spans="1:5" x14ac:dyDescent="0.25">
      <c r="A8097">
        <v>70001660</v>
      </c>
      <c r="B8097" t="s">
        <v>11496</v>
      </c>
      <c r="C8097" t="s">
        <v>10991</v>
      </c>
      <c r="D8097" t="s">
        <v>10991</v>
      </c>
      <c r="E8097" t="s">
        <v>11496</v>
      </c>
    </row>
    <row r="8098" spans="1:5" x14ac:dyDescent="0.25">
      <c r="A8098">
        <v>70001661</v>
      </c>
      <c r="B8098" t="s">
        <v>11497</v>
      </c>
      <c r="C8098" t="s">
        <v>11136</v>
      </c>
      <c r="D8098" t="s">
        <v>11136</v>
      </c>
      <c r="E8098" t="s">
        <v>11497</v>
      </c>
    </row>
    <row r="8099" spans="1:5" x14ac:dyDescent="0.25">
      <c r="A8099">
        <v>70001662</v>
      </c>
      <c r="B8099" t="s">
        <v>11498</v>
      </c>
      <c r="C8099" t="s">
        <v>9623</v>
      </c>
      <c r="D8099" t="s">
        <v>9623</v>
      </c>
      <c r="E8099" t="s">
        <v>11498</v>
      </c>
    </row>
    <row r="8100" spans="1:5" x14ac:dyDescent="0.25">
      <c r="A8100">
        <v>70001663</v>
      </c>
      <c r="B8100" t="s">
        <v>10612</v>
      </c>
      <c r="C8100" t="s">
        <v>10611</v>
      </c>
      <c r="D8100" t="s">
        <v>10611</v>
      </c>
      <c r="E8100" t="s">
        <v>10612</v>
      </c>
    </row>
    <row r="8101" spans="1:5" x14ac:dyDescent="0.25">
      <c r="A8101">
        <v>70001664</v>
      </c>
      <c r="B8101" t="s">
        <v>11499</v>
      </c>
      <c r="E8101" t="s">
        <v>11499</v>
      </c>
    </row>
    <row r="8102" spans="1:5" x14ac:dyDescent="0.25">
      <c r="A8102">
        <v>70001665</v>
      </c>
      <c r="B8102" t="s">
        <v>11500</v>
      </c>
      <c r="E8102" t="s">
        <v>11500</v>
      </c>
    </row>
    <row r="8103" spans="1:5" x14ac:dyDescent="0.25">
      <c r="A8103">
        <v>70001666</v>
      </c>
      <c r="B8103" t="s">
        <v>11501</v>
      </c>
      <c r="E8103" t="s">
        <v>11501</v>
      </c>
    </row>
    <row r="8104" spans="1:5" x14ac:dyDescent="0.25">
      <c r="A8104">
        <v>70001667</v>
      </c>
      <c r="B8104" t="s">
        <v>11502</v>
      </c>
      <c r="C8104" t="s">
        <v>10461</v>
      </c>
      <c r="D8104" t="s">
        <v>10461</v>
      </c>
      <c r="E8104" t="s">
        <v>11502</v>
      </c>
    </row>
    <row r="8105" spans="1:5" x14ac:dyDescent="0.25">
      <c r="A8105">
        <v>70001668</v>
      </c>
      <c r="B8105" t="s">
        <v>11503</v>
      </c>
      <c r="C8105" t="s">
        <v>10948</v>
      </c>
      <c r="D8105" t="s">
        <v>10948</v>
      </c>
      <c r="E8105" t="s">
        <v>11503</v>
      </c>
    </row>
    <row r="8106" spans="1:5" x14ac:dyDescent="0.25">
      <c r="A8106">
        <v>70001669</v>
      </c>
      <c r="B8106" t="s">
        <v>9912</v>
      </c>
      <c r="C8106" t="s">
        <v>9910</v>
      </c>
      <c r="D8106" t="s">
        <v>9910</v>
      </c>
      <c r="E8106" t="s">
        <v>9912</v>
      </c>
    </row>
    <row r="8107" spans="1:5" x14ac:dyDescent="0.25">
      <c r="A8107">
        <v>70001670</v>
      </c>
      <c r="B8107" t="s">
        <v>11504</v>
      </c>
      <c r="E8107" t="s">
        <v>11504</v>
      </c>
    </row>
    <row r="8108" spans="1:5" x14ac:dyDescent="0.25">
      <c r="A8108">
        <v>70001671</v>
      </c>
      <c r="B8108" t="s">
        <v>11505</v>
      </c>
      <c r="C8108" t="s">
        <v>10461</v>
      </c>
      <c r="D8108" t="s">
        <v>10461</v>
      </c>
      <c r="E8108" t="s">
        <v>11505</v>
      </c>
    </row>
    <row r="8109" spans="1:5" x14ac:dyDescent="0.25">
      <c r="A8109">
        <v>70001672</v>
      </c>
      <c r="B8109" t="s">
        <v>10857</v>
      </c>
      <c r="C8109" t="s">
        <v>9995</v>
      </c>
      <c r="D8109" t="s">
        <v>9995</v>
      </c>
      <c r="E8109" t="s">
        <v>10857</v>
      </c>
    </row>
    <row r="8110" spans="1:5" x14ac:dyDescent="0.25">
      <c r="A8110">
        <v>70001673</v>
      </c>
      <c r="B8110" t="s">
        <v>11507</v>
      </c>
      <c r="C8110" t="s">
        <v>11506</v>
      </c>
      <c r="D8110" t="s">
        <v>11506</v>
      </c>
      <c r="E8110" t="s">
        <v>11507</v>
      </c>
    </row>
    <row r="8111" spans="1:5" x14ac:dyDescent="0.25">
      <c r="A8111">
        <v>70001674</v>
      </c>
      <c r="B8111" t="s">
        <v>11508</v>
      </c>
      <c r="C8111" t="s">
        <v>11213</v>
      </c>
      <c r="D8111" t="s">
        <v>11213</v>
      </c>
      <c r="E8111" t="s">
        <v>11508</v>
      </c>
    </row>
    <row r="8112" spans="1:5" x14ac:dyDescent="0.25">
      <c r="A8112">
        <v>70001675</v>
      </c>
      <c r="B8112" t="s">
        <v>11509</v>
      </c>
      <c r="C8112" t="s">
        <v>11229</v>
      </c>
      <c r="D8112" t="s">
        <v>11229</v>
      </c>
      <c r="E8112" t="s">
        <v>11509</v>
      </c>
    </row>
    <row r="8113" spans="1:5" x14ac:dyDescent="0.25">
      <c r="A8113">
        <v>70001676</v>
      </c>
      <c r="B8113" t="s">
        <v>11511</v>
      </c>
      <c r="C8113" t="s">
        <v>11510</v>
      </c>
      <c r="D8113" t="s">
        <v>11510</v>
      </c>
      <c r="E8113" t="s">
        <v>11511</v>
      </c>
    </row>
    <row r="8114" spans="1:5" x14ac:dyDescent="0.25">
      <c r="A8114">
        <v>70001677</v>
      </c>
      <c r="B8114" t="s">
        <v>11513</v>
      </c>
      <c r="C8114" t="s">
        <v>11512</v>
      </c>
      <c r="D8114" t="s">
        <v>11512</v>
      </c>
      <c r="E8114" t="s">
        <v>11513</v>
      </c>
    </row>
    <row r="8115" spans="1:5" x14ac:dyDescent="0.25">
      <c r="A8115">
        <v>70001678</v>
      </c>
      <c r="B8115" t="s">
        <v>11515</v>
      </c>
      <c r="C8115" t="s">
        <v>11514</v>
      </c>
      <c r="D8115" t="s">
        <v>11514</v>
      </c>
      <c r="E8115" t="s">
        <v>11515</v>
      </c>
    </row>
    <row r="8116" spans="1:5" x14ac:dyDescent="0.25">
      <c r="A8116">
        <v>70001679</v>
      </c>
      <c r="B8116" t="s">
        <v>11517</v>
      </c>
      <c r="C8116" t="s">
        <v>11516</v>
      </c>
      <c r="D8116" t="s">
        <v>11516</v>
      </c>
      <c r="E8116" t="s">
        <v>11517</v>
      </c>
    </row>
    <row r="8117" spans="1:5" x14ac:dyDescent="0.25">
      <c r="A8117">
        <v>70001680</v>
      </c>
      <c r="B8117" t="s">
        <v>11518</v>
      </c>
      <c r="C8117" t="s">
        <v>11322</v>
      </c>
      <c r="D8117" t="s">
        <v>11322</v>
      </c>
      <c r="E8117" t="s">
        <v>11518</v>
      </c>
    </row>
    <row r="8118" spans="1:5" x14ac:dyDescent="0.25">
      <c r="A8118">
        <v>70001681</v>
      </c>
      <c r="B8118" t="s">
        <v>11520</v>
      </c>
      <c r="C8118" t="s">
        <v>11519</v>
      </c>
      <c r="D8118" t="s">
        <v>11519</v>
      </c>
      <c r="E8118" t="s">
        <v>11520</v>
      </c>
    </row>
    <row r="8119" spans="1:5" x14ac:dyDescent="0.25">
      <c r="A8119">
        <v>70001682</v>
      </c>
      <c r="B8119" t="s">
        <v>11522</v>
      </c>
      <c r="C8119" t="s">
        <v>11521</v>
      </c>
      <c r="D8119" t="s">
        <v>11521</v>
      </c>
      <c r="E8119" t="s">
        <v>11522</v>
      </c>
    </row>
    <row r="8120" spans="1:5" x14ac:dyDescent="0.25">
      <c r="A8120">
        <v>70001683</v>
      </c>
      <c r="B8120" t="s">
        <v>11524</v>
      </c>
      <c r="C8120" t="s">
        <v>11523</v>
      </c>
      <c r="D8120" t="s">
        <v>11523</v>
      </c>
      <c r="E8120" t="s">
        <v>11524</v>
      </c>
    </row>
    <row r="8121" spans="1:5" x14ac:dyDescent="0.25">
      <c r="A8121">
        <v>70001684</v>
      </c>
      <c r="B8121" t="s">
        <v>11525</v>
      </c>
      <c r="C8121" t="s">
        <v>11217</v>
      </c>
      <c r="D8121" t="s">
        <v>11217</v>
      </c>
      <c r="E8121" t="s">
        <v>11525</v>
      </c>
    </row>
    <row r="8122" spans="1:5" x14ac:dyDescent="0.25">
      <c r="A8122">
        <v>70001685</v>
      </c>
      <c r="B8122" t="s">
        <v>11526</v>
      </c>
      <c r="C8122" t="s">
        <v>11217</v>
      </c>
      <c r="D8122" t="s">
        <v>11217</v>
      </c>
      <c r="E8122" t="s">
        <v>11526</v>
      </c>
    </row>
    <row r="8123" spans="1:5" x14ac:dyDescent="0.25">
      <c r="A8123">
        <v>70001686</v>
      </c>
      <c r="B8123" t="s">
        <v>11527</v>
      </c>
      <c r="C8123" t="s">
        <v>11217</v>
      </c>
      <c r="D8123" t="s">
        <v>11217</v>
      </c>
      <c r="E8123" t="s">
        <v>11527</v>
      </c>
    </row>
    <row r="8124" spans="1:5" x14ac:dyDescent="0.25">
      <c r="A8124">
        <v>70001687</v>
      </c>
      <c r="B8124" t="s">
        <v>11528</v>
      </c>
      <c r="C8124" t="s">
        <v>11217</v>
      </c>
      <c r="D8124" t="s">
        <v>11217</v>
      </c>
      <c r="E8124" t="s">
        <v>11528</v>
      </c>
    </row>
    <row r="8125" spans="1:5" x14ac:dyDescent="0.25">
      <c r="A8125">
        <v>70001688</v>
      </c>
      <c r="B8125" t="s">
        <v>11529</v>
      </c>
      <c r="E8125" t="s">
        <v>11529</v>
      </c>
    </row>
    <row r="8126" spans="1:5" x14ac:dyDescent="0.25">
      <c r="A8126">
        <v>70001689</v>
      </c>
      <c r="B8126" t="s">
        <v>11530</v>
      </c>
      <c r="C8126" t="s">
        <v>10953</v>
      </c>
      <c r="D8126" t="s">
        <v>10953</v>
      </c>
      <c r="E8126" t="s">
        <v>11530</v>
      </c>
    </row>
    <row r="8127" spans="1:5" x14ac:dyDescent="0.25">
      <c r="A8127">
        <v>70001690</v>
      </c>
      <c r="B8127" t="s">
        <v>11531</v>
      </c>
      <c r="C8127" t="s">
        <v>10953</v>
      </c>
      <c r="D8127" t="s">
        <v>10953</v>
      </c>
      <c r="E8127" t="s">
        <v>11531</v>
      </c>
    </row>
    <row r="8128" spans="1:5" x14ac:dyDescent="0.25">
      <c r="A8128">
        <v>70001691</v>
      </c>
      <c r="B8128" t="s">
        <v>10937</v>
      </c>
      <c r="C8128" t="s">
        <v>10936</v>
      </c>
      <c r="D8128" t="s">
        <v>10936</v>
      </c>
      <c r="E8128" t="s">
        <v>10937</v>
      </c>
    </row>
    <row r="8129" spans="1:5" x14ac:dyDescent="0.25">
      <c r="A8129">
        <v>70001692</v>
      </c>
      <c r="B8129" t="s">
        <v>11532</v>
      </c>
      <c r="C8129" t="s">
        <v>10893</v>
      </c>
      <c r="D8129" t="s">
        <v>10893</v>
      </c>
      <c r="E8129" t="s">
        <v>11532</v>
      </c>
    </row>
    <row r="8130" spans="1:5" x14ac:dyDescent="0.25">
      <c r="A8130">
        <v>70001693</v>
      </c>
      <c r="B8130" t="s">
        <v>11534</v>
      </c>
      <c r="C8130" t="s">
        <v>11533</v>
      </c>
      <c r="D8130" t="s">
        <v>11533</v>
      </c>
      <c r="E8130" t="s">
        <v>11534</v>
      </c>
    </row>
    <row r="8131" spans="1:5" x14ac:dyDescent="0.25">
      <c r="A8131">
        <v>70001694</v>
      </c>
      <c r="B8131" t="s">
        <v>11536</v>
      </c>
      <c r="C8131" t="s">
        <v>11535</v>
      </c>
      <c r="D8131" t="s">
        <v>11535</v>
      </c>
      <c r="E8131" t="s">
        <v>11536</v>
      </c>
    </row>
    <row r="8132" spans="1:5" x14ac:dyDescent="0.25">
      <c r="A8132">
        <v>70001695</v>
      </c>
      <c r="B8132" t="s">
        <v>9625</v>
      </c>
      <c r="C8132" t="s">
        <v>9624</v>
      </c>
      <c r="D8132" t="s">
        <v>9624</v>
      </c>
      <c r="E8132" t="s">
        <v>9625</v>
      </c>
    </row>
    <row r="8133" spans="1:5" x14ac:dyDescent="0.25">
      <c r="A8133">
        <v>70001696</v>
      </c>
      <c r="B8133" t="s">
        <v>11538</v>
      </c>
      <c r="C8133" t="s">
        <v>11537</v>
      </c>
      <c r="D8133" t="s">
        <v>11537</v>
      </c>
      <c r="E8133" t="s">
        <v>11538</v>
      </c>
    </row>
    <row r="8134" spans="1:5" x14ac:dyDescent="0.25">
      <c r="A8134">
        <v>70001697</v>
      </c>
      <c r="B8134" t="s">
        <v>11539</v>
      </c>
      <c r="C8134" t="s">
        <v>11535</v>
      </c>
      <c r="D8134" t="s">
        <v>11535</v>
      </c>
      <c r="E8134" t="s">
        <v>11539</v>
      </c>
    </row>
    <row r="8135" spans="1:5" x14ac:dyDescent="0.25">
      <c r="A8135">
        <v>70001698</v>
      </c>
      <c r="B8135" t="s">
        <v>11541</v>
      </c>
      <c r="C8135" t="s">
        <v>11540</v>
      </c>
      <c r="D8135" t="s">
        <v>11540</v>
      </c>
      <c r="E8135" t="s">
        <v>11541</v>
      </c>
    </row>
    <row r="8136" spans="1:5" x14ac:dyDescent="0.25">
      <c r="A8136">
        <v>70001699</v>
      </c>
      <c r="B8136" t="s">
        <v>11543</v>
      </c>
      <c r="C8136" t="s">
        <v>11542</v>
      </c>
      <c r="D8136" t="s">
        <v>11542</v>
      </c>
      <c r="E8136" t="s">
        <v>11543</v>
      </c>
    </row>
    <row r="8137" spans="1:5" x14ac:dyDescent="0.25">
      <c r="A8137">
        <v>70001700</v>
      </c>
      <c r="B8137" t="s">
        <v>11545</v>
      </c>
      <c r="C8137" t="s">
        <v>11544</v>
      </c>
      <c r="D8137" t="s">
        <v>11544</v>
      </c>
      <c r="E8137" t="s">
        <v>11545</v>
      </c>
    </row>
    <row r="8138" spans="1:5" x14ac:dyDescent="0.25">
      <c r="A8138">
        <v>70001701</v>
      </c>
      <c r="B8138" t="s">
        <v>11546</v>
      </c>
      <c r="C8138" t="s">
        <v>11004</v>
      </c>
      <c r="D8138" t="s">
        <v>11004</v>
      </c>
      <c r="E8138" t="s">
        <v>11546</v>
      </c>
    </row>
    <row r="8139" spans="1:5" x14ac:dyDescent="0.25">
      <c r="A8139">
        <v>70001702</v>
      </c>
      <c r="B8139" t="s">
        <v>11547</v>
      </c>
      <c r="C8139" t="s">
        <v>11004</v>
      </c>
      <c r="D8139" t="s">
        <v>11004</v>
      </c>
      <c r="E8139" t="s">
        <v>11547</v>
      </c>
    </row>
    <row r="8140" spans="1:5" x14ac:dyDescent="0.25">
      <c r="A8140">
        <v>70001703</v>
      </c>
      <c r="B8140" t="s">
        <v>11549</v>
      </c>
      <c r="C8140" t="s">
        <v>11548</v>
      </c>
      <c r="D8140" t="s">
        <v>11548</v>
      </c>
      <c r="E8140" t="s">
        <v>11549</v>
      </c>
    </row>
    <row r="8141" spans="1:5" x14ac:dyDescent="0.25">
      <c r="A8141">
        <v>70001704</v>
      </c>
      <c r="B8141" t="s">
        <v>11551</v>
      </c>
      <c r="C8141" t="s">
        <v>11550</v>
      </c>
      <c r="D8141" t="s">
        <v>11550</v>
      </c>
      <c r="E8141" t="s">
        <v>11551</v>
      </c>
    </row>
    <row r="8142" spans="1:5" x14ac:dyDescent="0.25">
      <c r="A8142">
        <v>70001705</v>
      </c>
      <c r="B8142" t="s">
        <v>11553</v>
      </c>
      <c r="C8142" t="s">
        <v>11552</v>
      </c>
      <c r="D8142" t="s">
        <v>11552</v>
      </c>
      <c r="E8142" t="s">
        <v>11553</v>
      </c>
    </row>
    <row r="8143" spans="1:5" x14ac:dyDescent="0.25">
      <c r="A8143">
        <v>70001706</v>
      </c>
      <c r="B8143" t="s">
        <v>11555</v>
      </c>
      <c r="C8143" t="s">
        <v>11554</v>
      </c>
      <c r="D8143" t="s">
        <v>11554</v>
      </c>
      <c r="E8143" t="s">
        <v>11555</v>
      </c>
    </row>
    <row r="8144" spans="1:5" x14ac:dyDescent="0.25">
      <c r="A8144">
        <v>70001707</v>
      </c>
      <c r="B8144" t="s">
        <v>11557</v>
      </c>
      <c r="C8144" t="s">
        <v>11556</v>
      </c>
      <c r="D8144" t="s">
        <v>11556</v>
      </c>
      <c r="E8144" t="s">
        <v>11557</v>
      </c>
    </row>
    <row r="8145" spans="1:5" x14ac:dyDescent="0.25">
      <c r="A8145">
        <v>70001708</v>
      </c>
      <c r="B8145" t="s">
        <v>11559</v>
      </c>
      <c r="C8145" t="s">
        <v>11558</v>
      </c>
      <c r="D8145" t="s">
        <v>11558</v>
      </c>
      <c r="E8145" t="s">
        <v>11559</v>
      </c>
    </row>
    <row r="8146" spans="1:5" x14ac:dyDescent="0.25">
      <c r="A8146">
        <v>70001709</v>
      </c>
      <c r="B8146" t="s">
        <v>11561</v>
      </c>
      <c r="C8146" t="s">
        <v>11560</v>
      </c>
      <c r="D8146" t="s">
        <v>11560</v>
      </c>
      <c r="E8146" t="s">
        <v>11561</v>
      </c>
    </row>
    <row r="8147" spans="1:5" x14ac:dyDescent="0.25">
      <c r="A8147">
        <v>70001710</v>
      </c>
      <c r="B8147" t="s">
        <v>11563</v>
      </c>
      <c r="C8147" t="s">
        <v>11562</v>
      </c>
      <c r="D8147" t="s">
        <v>11562</v>
      </c>
      <c r="E8147" t="s">
        <v>11563</v>
      </c>
    </row>
    <row r="8148" spans="1:5" x14ac:dyDescent="0.25">
      <c r="A8148">
        <v>70001711</v>
      </c>
      <c r="B8148" t="s">
        <v>11565</v>
      </c>
      <c r="C8148" t="s">
        <v>11564</v>
      </c>
      <c r="D8148" t="s">
        <v>11564</v>
      </c>
      <c r="E8148" t="s">
        <v>11565</v>
      </c>
    </row>
    <row r="8149" spans="1:5" x14ac:dyDescent="0.25">
      <c r="A8149">
        <v>70001712</v>
      </c>
      <c r="B8149" t="s">
        <v>11567</v>
      </c>
      <c r="C8149" t="s">
        <v>11566</v>
      </c>
      <c r="D8149" t="s">
        <v>11566</v>
      </c>
      <c r="E8149" t="s">
        <v>11567</v>
      </c>
    </row>
    <row r="8150" spans="1:5" x14ac:dyDescent="0.25">
      <c r="A8150">
        <v>70001713</v>
      </c>
      <c r="B8150" t="s">
        <v>11569</v>
      </c>
      <c r="C8150" t="s">
        <v>11568</v>
      </c>
      <c r="D8150" t="s">
        <v>11568</v>
      </c>
      <c r="E8150" t="s">
        <v>11569</v>
      </c>
    </row>
    <row r="8151" spans="1:5" x14ac:dyDescent="0.25">
      <c r="A8151">
        <v>70001714</v>
      </c>
      <c r="B8151" t="s">
        <v>11571</v>
      </c>
      <c r="C8151" t="s">
        <v>11570</v>
      </c>
      <c r="D8151" t="s">
        <v>11570</v>
      </c>
      <c r="E8151" t="s">
        <v>11571</v>
      </c>
    </row>
    <row r="8152" spans="1:5" x14ac:dyDescent="0.25">
      <c r="A8152">
        <v>70001715</v>
      </c>
      <c r="B8152" t="s">
        <v>11572</v>
      </c>
      <c r="C8152" t="s">
        <v>10278</v>
      </c>
      <c r="D8152" t="s">
        <v>10278</v>
      </c>
      <c r="E8152" t="s">
        <v>11572</v>
      </c>
    </row>
    <row r="8153" spans="1:5" x14ac:dyDescent="0.25">
      <c r="A8153">
        <v>70001716</v>
      </c>
      <c r="B8153" t="s">
        <v>10537</v>
      </c>
      <c r="C8153" t="s">
        <v>10536</v>
      </c>
      <c r="D8153" t="s">
        <v>10536</v>
      </c>
      <c r="E8153" t="s">
        <v>10537</v>
      </c>
    </row>
    <row r="8154" spans="1:5" x14ac:dyDescent="0.25">
      <c r="A8154">
        <v>70001717</v>
      </c>
      <c r="B8154" t="s">
        <v>10286</v>
      </c>
      <c r="C8154" t="s">
        <v>10284</v>
      </c>
      <c r="D8154" t="s">
        <v>10284</v>
      </c>
      <c r="E8154" t="s">
        <v>10286</v>
      </c>
    </row>
    <row r="8155" spans="1:5" x14ac:dyDescent="0.25">
      <c r="A8155">
        <v>70001718</v>
      </c>
      <c r="B8155" t="s">
        <v>10934</v>
      </c>
      <c r="C8155" t="s">
        <v>10933</v>
      </c>
      <c r="D8155" t="s">
        <v>10933</v>
      </c>
      <c r="E8155" t="s">
        <v>10934</v>
      </c>
    </row>
    <row r="8156" spans="1:5" x14ac:dyDescent="0.25">
      <c r="A8156">
        <v>70001719</v>
      </c>
      <c r="B8156" t="s">
        <v>10935</v>
      </c>
      <c r="C8156" t="s">
        <v>10933</v>
      </c>
      <c r="D8156" t="s">
        <v>10933</v>
      </c>
      <c r="E8156" t="s">
        <v>10935</v>
      </c>
    </row>
    <row r="8157" spans="1:5" x14ac:dyDescent="0.25">
      <c r="A8157">
        <v>70001720</v>
      </c>
      <c r="B8157" t="s">
        <v>10354</v>
      </c>
      <c r="C8157" t="s">
        <v>10353</v>
      </c>
      <c r="D8157" t="s">
        <v>10353</v>
      </c>
      <c r="E8157" t="s">
        <v>10354</v>
      </c>
    </row>
    <row r="8158" spans="1:5" x14ac:dyDescent="0.25">
      <c r="A8158">
        <v>70001721</v>
      </c>
      <c r="B8158" t="s">
        <v>10358</v>
      </c>
      <c r="C8158" t="s">
        <v>10357</v>
      </c>
      <c r="D8158" t="s">
        <v>10357</v>
      </c>
      <c r="E8158" t="s">
        <v>10358</v>
      </c>
    </row>
    <row r="8159" spans="1:5" x14ac:dyDescent="0.25">
      <c r="A8159">
        <v>70001722</v>
      </c>
      <c r="B8159" t="s">
        <v>10360</v>
      </c>
      <c r="C8159" t="s">
        <v>10359</v>
      </c>
      <c r="D8159" t="s">
        <v>10359</v>
      </c>
      <c r="E8159" t="s">
        <v>10360</v>
      </c>
    </row>
    <row r="8160" spans="1:5" x14ac:dyDescent="0.25">
      <c r="A8160">
        <v>70001723</v>
      </c>
      <c r="B8160" t="s">
        <v>11574</v>
      </c>
      <c r="C8160" t="s">
        <v>11573</v>
      </c>
      <c r="D8160" t="s">
        <v>11573</v>
      </c>
      <c r="E8160" t="s">
        <v>11574</v>
      </c>
    </row>
    <row r="8161" spans="1:5" x14ac:dyDescent="0.25">
      <c r="A8161">
        <v>70001724</v>
      </c>
      <c r="B8161" t="s">
        <v>9730</v>
      </c>
      <c r="C8161" t="s">
        <v>9727</v>
      </c>
      <c r="D8161" t="s">
        <v>9727</v>
      </c>
      <c r="E8161" t="s">
        <v>9730</v>
      </c>
    </row>
    <row r="8162" spans="1:5" x14ac:dyDescent="0.25">
      <c r="A8162">
        <v>70001725</v>
      </c>
      <c r="B8162" t="s">
        <v>9728</v>
      </c>
      <c r="C8162" t="s">
        <v>9727</v>
      </c>
      <c r="D8162" t="s">
        <v>9727</v>
      </c>
      <c r="E8162" t="s">
        <v>9728</v>
      </c>
    </row>
    <row r="8163" spans="1:5" x14ac:dyDescent="0.25">
      <c r="A8163">
        <v>70001726</v>
      </c>
      <c r="B8163" t="s">
        <v>9729</v>
      </c>
      <c r="C8163" t="s">
        <v>9727</v>
      </c>
      <c r="D8163" t="s">
        <v>9727</v>
      </c>
      <c r="E8163" t="s">
        <v>9729</v>
      </c>
    </row>
    <row r="8164" spans="1:5" x14ac:dyDescent="0.25">
      <c r="A8164">
        <v>70001727</v>
      </c>
      <c r="B8164" t="s">
        <v>11575</v>
      </c>
      <c r="C8164" t="s">
        <v>11544</v>
      </c>
      <c r="D8164" t="s">
        <v>11544</v>
      </c>
      <c r="E8164" t="s">
        <v>11575</v>
      </c>
    </row>
    <row r="8165" spans="1:5" x14ac:dyDescent="0.25">
      <c r="A8165">
        <v>70001728</v>
      </c>
      <c r="B8165" t="s">
        <v>10956</v>
      </c>
      <c r="C8165" t="s">
        <v>9995</v>
      </c>
      <c r="D8165" t="s">
        <v>9995</v>
      </c>
      <c r="E8165" t="s">
        <v>10956</v>
      </c>
    </row>
    <row r="8166" spans="1:5" x14ac:dyDescent="0.25">
      <c r="A8166">
        <v>70001729</v>
      </c>
      <c r="B8166" t="s">
        <v>10898</v>
      </c>
      <c r="C8166" t="s">
        <v>9995</v>
      </c>
      <c r="D8166" t="s">
        <v>9995</v>
      </c>
      <c r="E8166" t="s">
        <v>10898</v>
      </c>
    </row>
    <row r="8167" spans="1:5" x14ac:dyDescent="0.25">
      <c r="A8167">
        <v>70001730</v>
      </c>
      <c r="B8167" t="s">
        <v>11576</v>
      </c>
      <c r="C8167" t="s">
        <v>11000</v>
      </c>
      <c r="D8167" t="s">
        <v>11000</v>
      </c>
      <c r="E8167" t="s">
        <v>11576</v>
      </c>
    </row>
    <row r="8168" spans="1:5" x14ac:dyDescent="0.25">
      <c r="A8168">
        <v>70001731</v>
      </c>
      <c r="B8168" t="s">
        <v>11578</v>
      </c>
      <c r="C8168" t="s">
        <v>11577</v>
      </c>
      <c r="D8168" t="s">
        <v>11577</v>
      </c>
      <c r="E8168" t="s">
        <v>11578</v>
      </c>
    </row>
    <row r="8169" spans="1:5" x14ac:dyDescent="0.25">
      <c r="A8169">
        <v>70001732</v>
      </c>
      <c r="B8169" t="s">
        <v>10241</v>
      </c>
      <c r="C8169" t="s">
        <v>10240</v>
      </c>
      <c r="D8169" t="s">
        <v>10240</v>
      </c>
      <c r="E8169" t="s">
        <v>10241</v>
      </c>
    </row>
    <row r="8170" spans="1:5" x14ac:dyDescent="0.25">
      <c r="A8170">
        <v>70001733</v>
      </c>
      <c r="B8170" t="s">
        <v>10243</v>
      </c>
      <c r="C8170" t="s">
        <v>10242</v>
      </c>
      <c r="D8170" t="s">
        <v>10242</v>
      </c>
      <c r="E8170" t="s">
        <v>10243</v>
      </c>
    </row>
    <row r="8171" spans="1:5" x14ac:dyDescent="0.25">
      <c r="A8171">
        <v>70001734</v>
      </c>
      <c r="B8171" t="s">
        <v>9625</v>
      </c>
      <c r="C8171" t="s">
        <v>9624</v>
      </c>
      <c r="D8171" t="s">
        <v>9624</v>
      </c>
      <c r="E8171" t="s">
        <v>9625</v>
      </c>
    </row>
    <row r="8172" spans="1:5" x14ac:dyDescent="0.25">
      <c r="A8172">
        <v>70001735</v>
      </c>
      <c r="B8172" t="s">
        <v>10382</v>
      </c>
      <c r="C8172" t="s">
        <v>10381</v>
      </c>
      <c r="D8172" t="s">
        <v>10381</v>
      </c>
      <c r="E8172" t="s">
        <v>10382</v>
      </c>
    </row>
    <row r="8173" spans="1:5" x14ac:dyDescent="0.25">
      <c r="A8173">
        <v>70001736</v>
      </c>
      <c r="B8173" t="s">
        <v>9716</v>
      </c>
      <c r="C8173" t="s">
        <v>9714</v>
      </c>
      <c r="D8173" t="s">
        <v>9714</v>
      </c>
      <c r="E8173" t="s">
        <v>9716</v>
      </c>
    </row>
    <row r="8174" spans="1:5" x14ac:dyDescent="0.25">
      <c r="A8174">
        <v>70001737</v>
      </c>
      <c r="B8174" t="s">
        <v>11104</v>
      </c>
      <c r="C8174" t="s">
        <v>9710</v>
      </c>
      <c r="D8174" t="s">
        <v>9710</v>
      </c>
      <c r="E8174" t="s">
        <v>11104</v>
      </c>
    </row>
    <row r="8175" spans="1:5" x14ac:dyDescent="0.25">
      <c r="A8175">
        <v>70001738</v>
      </c>
      <c r="B8175" t="s">
        <v>11580</v>
      </c>
      <c r="C8175" t="s">
        <v>11579</v>
      </c>
      <c r="D8175" t="s">
        <v>11579</v>
      </c>
      <c r="E8175" t="s">
        <v>11580</v>
      </c>
    </row>
    <row r="8176" spans="1:5" x14ac:dyDescent="0.25">
      <c r="A8176">
        <v>70001739</v>
      </c>
      <c r="B8176" t="s">
        <v>11581</v>
      </c>
      <c r="C8176" t="s">
        <v>11581</v>
      </c>
      <c r="D8176" t="s">
        <v>11581</v>
      </c>
      <c r="E8176" t="s">
        <v>11581</v>
      </c>
    </row>
    <row r="8177" spans="1:5" x14ac:dyDescent="0.25">
      <c r="A8177">
        <v>70001740</v>
      </c>
      <c r="B8177" t="s">
        <v>11582</v>
      </c>
      <c r="C8177" t="s">
        <v>11582</v>
      </c>
      <c r="D8177" t="s">
        <v>11582</v>
      </c>
      <c r="E8177" t="s">
        <v>11582</v>
      </c>
    </row>
    <row r="8178" spans="1:5" x14ac:dyDescent="0.25">
      <c r="A8178">
        <v>70001741</v>
      </c>
      <c r="B8178" t="s">
        <v>11583</v>
      </c>
      <c r="C8178" t="s">
        <v>11583</v>
      </c>
      <c r="D8178" t="s">
        <v>11583</v>
      </c>
      <c r="E8178" t="s">
        <v>11583</v>
      </c>
    </row>
    <row r="8179" spans="1:5" x14ac:dyDescent="0.25">
      <c r="A8179">
        <v>70001742</v>
      </c>
      <c r="B8179" t="s">
        <v>11584</v>
      </c>
      <c r="C8179" t="s">
        <v>11584</v>
      </c>
      <c r="D8179" t="s">
        <v>11584</v>
      </c>
      <c r="E8179" t="s">
        <v>11584</v>
      </c>
    </row>
    <row r="8180" spans="1:5" x14ac:dyDescent="0.25">
      <c r="A8180">
        <v>70001743</v>
      </c>
      <c r="B8180" t="s">
        <v>11585</v>
      </c>
      <c r="C8180" t="s">
        <v>11585</v>
      </c>
      <c r="D8180" t="s">
        <v>11585</v>
      </c>
      <c r="E8180" t="s">
        <v>11585</v>
      </c>
    </row>
    <row r="8181" spans="1:5" x14ac:dyDescent="0.25">
      <c r="A8181">
        <v>70001744</v>
      </c>
      <c r="B8181" t="s">
        <v>11586</v>
      </c>
      <c r="C8181" t="s">
        <v>11586</v>
      </c>
      <c r="D8181" t="s">
        <v>11586</v>
      </c>
      <c r="E8181" t="s">
        <v>11586</v>
      </c>
    </row>
    <row r="8182" spans="1:5" x14ac:dyDescent="0.25">
      <c r="A8182">
        <v>70001745</v>
      </c>
      <c r="B8182" t="s">
        <v>11587</v>
      </c>
      <c r="C8182" t="s">
        <v>11587</v>
      </c>
      <c r="D8182" t="s">
        <v>11587</v>
      </c>
      <c r="E8182" t="s">
        <v>11587</v>
      </c>
    </row>
    <row r="8183" spans="1:5" x14ac:dyDescent="0.25">
      <c r="A8183">
        <v>70001746</v>
      </c>
      <c r="B8183" t="s">
        <v>10954</v>
      </c>
      <c r="C8183" t="s">
        <v>10953</v>
      </c>
      <c r="D8183" t="s">
        <v>10953</v>
      </c>
      <c r="E8183" t="s">
        <v>10954</v>
      </c>
    </row>
    <row r="8184" spans="1:5" x14ac:dyDescent="0.25">
      <c r="A8184">
        <v>70001747</v>
      </c>
      <c r="B8184" t="s">
        <v>11530</v>
      </c>
      <c r="C8184" t="s">
        <v>10953</v>
      </c>
      <c r="D8184" t="s">
        <v>10953</v>
      </c>
      <c r="E8184" t="s">
        <v>11530</v>
      </c>
    </row>
    <row r="8185" spans="1:5" x14ac:dyDescent="0.25">
      <c r="A8185">
        <v>70001748</v>
      </c>
      <c r="B8185" t="s">
        <v>11588</v>
      </c>
      <c r="C8185" t="s">
        <v>10140</v>
      </c>
      <c r="D8185" t="s">
        <v>10140</v>
      </c>
      <c r="E8185" t="s">
        <v>11588</v>
      </c>
    </row>
    <row r="8186" spans="1:5" x14ac:dyDescent="0.25">
      <c r="A8186">
        <v>70001749</v>
      </c>
      <c r="B8186" t="s">
        <v>11589</v>
      </c>
      <c r="C8186" t="s">
        <v>10140</v>
      </c>
      <c r="D8186" t="s">
        <v>10140</v>
      </c>
      <c r="E8186" t="s">
        <v>11589</v>
      </c>
    </row>
    <row r="8187" spans="1:5" x14ac:dyDescent="0.25">
      <c r="A8187">
        <v>70001750</v>
      </c>
      <c r="B8187" t="s">
        <v>11590</v>
      </c>
      <c r="C8187" t="s">
        <v>10140</v>
      </c>
      <c r="D8187" t="s">
        <v>10140</v>
      </c>
      <c r="E8187" t="s">
        <v>11590</v>
      </c>
    </row>
    <row r="8188" spans="1:5" x14ac:dyDescent="0.25">
      <c r="A8188">
        <v>70001751</v>
      </c>
      <c r="B8188" t="s">
        <v>11592</v>
      </c>
      <c r="C8188" t="s">
        <v>11591</v>
      </c>
      <c r="D8188" t="s">
        <v>11591</v>
      </c>
      <c r="E8188" t="s">
        <v>11592</v>
      </c>
    </row>
    <row r="8189" spans="1:5" x14ac:dyDescent="0.25">
      <c r="A8189">
        <v>70001752</v>
      </c>
      <c r="B8189" t="s">
        <v>11594</v>
      </c>
      <c r="C8189" t="s">
        <v>11593</v>
      </c>
      <c r="D8189" t="s">
        <v>11593</v>
      </c>
      <c r="E8189" t="s">
        <v>11594</v>
      </c>
    </row>
    <row r="8190" spans="1:5" x14ac:dyDescent="0.25">
      <c r="A8190">
        <v>70001753</v>
      </c>
      <c r="B8190" t="s">
        <v>11595</v>
      </c>
      <c r="C8190" t="s">
        <v>11593</v>
      </c>
      <c r="D8190" t="s">
        <v>11593</v>
      </c>
      <c r="E8190" t="s">
        <v>11595</v>
      </c>
    </row>
    <row r="8191" spans="1:5" x14ac:dyDescent="0.25">
      <c r="A8191">
        <v>70001754</v>
      </c>
      <c r="B8191" t="s">
        <v>11596</v>
      </c>
      <c r="C8191" t="s">
        <v>11593</v>
      </c>
      <c r="D8191" t="s">
        <v>11593</v>
      </c>
      <c r="E8191" t="s">
        <v>11596</v>
      </c>
    </row>
    <row r="8192" spans="1:5" x14ac:dyDescent="0.25">
      <c r="A8192">
        <v>70001755</v>
      </c>
      <c r="B8192" t="s">
        <v>11197</v>
      </c>
      <c r="C8192" t="s">
        <v>11196</v>
      </c>
      <c r="D8192" t="s">
        <v>11196</v>
      </c>
      <c r="E8192" t="s">
        <v>11197</v>
      </c>
    </row>
    <row r="8193" spans="1:5" x14ac:dyDescent="0.25">
      <c r="A8193">
        <v>70001756</v>
      </c>
      <c r="B8193" t="s">
        <v>11199</v>
      </c>
      <c r="C8193" t="s">
        <v>11198</v>
      </c>
      <c r="D8193" t="s">
        <v>11198</v>
      </c>
      <c r="E8193" t="s">
        <v>11199</v>
      </c>
    </row>
    <row r="8194" spans="1:5" x14ac:dyDescent="0.25">
      <c r="A8194">
        <v>70001758</v>
      </c>
      <c r="B8194" t="s">
        <v>11598</v>
      </c>
      <c r="C8194" t="s">
        <v>11597</v>
      </c>
      <c r="D8194" t="s">
        <v>11597</v>
      </c>
      <c r="E8194" t="s">
        <v>11598</v>
      </c>
    </row>
    <row r="8195" spans="1:5" x14ac:dyDescent="0.25">
      <c r="A8195">
        <v>70001759</v>
      </c>
      <c r="B8195" t="s">
        <v>11600</v>
      </c>
      <c r="C8195" t="s">
        <v>11599</v>
      </c>
      <c r="D8195" t="s">
        <v>11599</v>
      </c>
      <c r="E8195" t="s">
        <v>11600</v>
      </c>
    </row>
    <row r="8196" spans="1:5" x14ac:dyDescent="0.25">
      <c r="A8196">
        <v>70001760</v>
      </c>
      <c r="B8196" t="s">
        <v>11602</v>
      </c>
      <c r="C8196" t="s">
        <v>11601</v>
      </c>
      <c r="D8196" t="s">
        <v>11601</v>
      </c>
      <c r="E8196" t="s">
        <v>11602</v>
      </c>
    </row>
    <row r="8197" spans="1:5" x14ac:dyDescent="0.25">
      <c r="A8197">
        <v>70001761</v>
      </c>
      <c r="B8197" t="s">
        <v>11604</v>
      </c>
      <c r="C8197" t="s">
        <v>11603</v>
      </c>
      <c r="D8197" t="s">
        <v>11603</v>
      </c>
      <c r="E8197" t="s">
        <v>11604</v>
      </c>
    </row>
    <row r="8198" spans="1:5" x14ac:dyDescent="0.25">
      <c r="A8198">
        <v>70001762</v>
      </c>
      <c r="B8198" t="s">
        <v>11606</v>
      </c>
      <c r="C8198" t="s">
        <v>11605</v>
      </c>
      <c r="D8198" t="s">
        <v>11605</v>
      </c>
      <c r="E8198" t="s">
        <v>11606</v>
      </c>
    </row>
    <row r="8199" spans="1:5" x14ac:dyDescent="0.25">
      <c r="A8199">
        <v>70001763</v>
      </c>
      <c r="B8199" t="s">
        <v>11608</v>
      </c>
      <c r="C8199" t="s">
        <v>11607</v>
      </c>
      <c r="D8199" t="s">
        <v>11607</v>
      </c>
      <c r="E8199" t="s">
        <v>11608</v>
      </c>
    </row>
    <row r="8200" spans="1:5" x14ac:dyDescent="0.25">
      <c r="A8200">
        <v>70001764</v>
      </c>
      <c r="B8200" t="s">
        <v>11610</v>
      </c>
      <c r="C8200" t="s">
        <v>11609</v>
      </c>
      <c r="D8200" t="s">
        <v>11609</v>
      </c>
      <c r="E8200" t="s">
        <v>11610</v>
      </c>
    </row>
    <row r="8201" spans="1:5" x14ac:dyDescent="0.25">
      <c r="A8201">
        <v>70001765</v>
      </c>
      <c r="B8201" t="s">
        <v>11559</v>
      </c>
      <c r="C8201" t="s">
        <v>11611</v>
      </c>
      <c r="D8201" t="s">
        <v>11611</v>
      </c>
      <c r="E8201" t="s">
        <v>11559</v>
      </c>
    </row>
    <row r="8202" spans="1:5" x14ac:dyDescent="0.25">
      <c r="A8202">
        <v>70001766</v>
      </c>
      <c r="B8202" t="s">
        <v>11613</v>
      </c>
      <c r="C8202" t="s">
        <v>11612</v>
      </c>
      <c r="D8202" t="s">
        <v>11612</v>
      </c>
      <c r="E8202" t="s">
        <v>11613</v>
      </c>
    </row>
    <row r="8203" spans="1:5" x14ac:dyDescent="0.25">
      <c r="A8203">
        <v>70001767</v>
      </c>
      <c r="B8203" t="s">
        <v>11615</v>
      </c>
      <c r="C8203" t="s">
        <v>11614</v>
      </c>
      <c r="D8203" t="s">
        <v>11614</v>
      </c>
      <c r="E8203" t="s">
        <v>11615</v>
      </c>
    </row>
    <row r="8204" spans="1:5" x14ac:dyDescent="0.25">
      <c r="A8204">
        <v>70001768</v>
      </c>
      <c r="B8204" t="s">
        <v>11617</v>
      </c>
      <c r="C8204" t="s">
        <v>11616</v>
      </c>
      <c r="D8204" t="s">
        <v>11616</v>
      </c>
      <c r="E8204" t="s">
        <v>11617</v>
      </c>
    </row>
    <row r="8205" spans="1:5" x14ac:dyDescent="0.25">
      <c r="A8205">
        <v>70001769</v>
      </c>
      <c r="B8205" t="s">
        <v>11618</v>
      </c>
      <c r="C8205" t="s">
        <v>11597</v>
      </c>
      <c r="D8205" t="s">
        <v>11597</v>
      </c>
      <c r="E8205" t="s">
        <v>11618</v>
      </c>
    </row>
    <row r="8206" spans="1:5" x14ac:dyDescent="0.25">
      <c r="A8206">
        <v>70001770</v>
      </c>
      <c r="B8206" t="s">
        <v>11619</v>
      </c>
      <c r="C8206" t="s">
        <v>11599</v>
      </c>
      <c r="D8206" t="s">
        <v>11599</v>
      </c>
      <c r="E8206" t="s">
        <v>11619</v>
      </c>
    </row>
    <row r="8207" spans="1:5" x14ac:dyDescent="0.25">
      <c r="A8207">
        <v>70001771</v>
      </c>
      <c r="B8207" t="s">
        <v>11620</v>
      </c>
      <c r="C8207" t="s">
        <v>11605</v>
      </c>
      <c r="D8207" t="s">
        <v>11605</v>
      </c>
      <c r="E8207" t="s">
        <v>11620</v>
      </c>
    </row>
    <row r="8208" spans="1:5" x14ac:dyDescent="0.25">
      <c r="A8208">
        <v>70001772</v>
      </c>
      <c r="B8208" t="s">
        <v>11621</v>
      </c>
      <c r="C8208" t="s">
        <v>11607</v>
      </c>
      <c r="D8208" t="s">
        <v>11607</v>
      </c>
      <c r="E8208" t="s">
        <v>11621</v>
      </c>
    </row>
    <row r="8209" spans="1:5" x14ac:dyDescent="0.25">
      <c r="A8209">
        <v>70001773</v>
      </c>
      <c r="B8209" t="s">
        <v>11623</v>
      </c>
      <c r="C8209" t="s">
        <v>11622</v>
      </c>
      <c r="D8209" t="s">
        <v>11622</v>
      </c>
      <c r="E8209" t="s">
        <v>11623</v>
      </c>
    </row>
    <row r="8210" spans="1:5" x14ac:dyDescent="0.25">
      <c r="A8210">
        <v>70001774</v>
      </c>
      <c r="B8210" t="s">
        <v>11624</v>
      </c>
      <c r="C8210" t="s">
        <v>11609</v>
      </c>
      <c r="D8210" t="s">
        <v>11609</v>
      </c>
      <c r="E8210" t="s">
        <v>11624</v>
      </c>
    </row>
    <row r="8211" spans="1:5" x14ac:dyDescent="0.25">
      <c r="A8211">
        <v>70001775</v>
      </c>
      <c r="B8211" t="s">
        <v>11625</v>
      </c>
      <c r="C8211" t="s">
        <v>11614</v>
      </c>
      <c r="D8211" t="s">
        <v>11614</v>
      </c>
      <c r="E8211" t="s">
        <v>11625</v>
      </c>
    </row>
    <row r="8212" spans="1:5" x14ac:dyDescent="0.25">
      <c r="A8212">
        <v>70001776</v>
      </c>
      <c r="B8212" t="s">
        <v>11627</v>
      </c>
      <c r="C8212" t="s">
        <v>11626</v>
      </c>
      <c r="D8212" t="s">
        <v>11626</v>
      </c>
      <c r="E8212" t="s">
        <v>11627</v>
      </c>
    </row>
    <row r="8213" spans="1:5" x14ac:dyDescent="0.25">
      <c r="A8213">
        <v>70001777</v>
      </c>
      <c r="B8213" t="s">
        <v>11628</v>
      </c>
      <c r="C8213" t="s">
        <v>11597</v>
      </c>
      <c r="D8213" t="s">
        <v>11597</v>
      </c>
      <c r="E8213" t="s">
        <v>11628</v>
      </c>
    </row>
    <row r="8214" spans="1:5" x14ac:dyDescent="0.25">
      <c r="A8214">
        <v>70001778</v>
      </c>
      <c r="B8214" t="s">
        <v>11629</v>
      </c>
      <c r="C8214" t="s">
        <v>11605</v>
      </c>
      <c r="D8214" t="s">
        <v>11605</v>
      </c>
      <c r="E8214" t="s">
        <v>11629</v>
      </c>
    </row>
    <row r="8215" spans="1:5" x14ac:dyDescent="0.25">
      <c r="A8215">
        <v>70001779</v>
      </c>
      <c r="B8215" t="s">
        <v>11630</v>
      </c>
      <c r="C8215" t="s">
        <v>11622</v>
      </c>
      <c r="D8215" t="s">
        <v>11622</v>
      </c>
      <c r="E8215" t="s">
        <v>11630</v>
      </c>
    </row>
    <row r="8216" spans="1:5" x14ac:dyDescent="0.25">
      <c r="A8216">
        <v>70001780</v>
      </c>
      <c r="B8216" t="s">
        <v>11631</v>
      </c>
      <c r="C8216" t="s">
        <v>11599</v>
      </c>
      <c r="D8216" t="s">
        <v>11599</v>
      </c>
      <c r="E8216" t="s">
        <v>11631</v>
      </c>
    </row>
    <row r="8217" spans="1:5" x14ac:dyDescent="0.25">
      <c r="A8217">
        <v>70001781</v>
      </c>
      <c r="B8217" t="s">
        <v>11632</v>
      </c>
      <c r="C8217" t="s">
        <v>11605</v>
      </c>
      <c r="D8217" t="s">
        <v>11605</v>
      </c>
      <c r="E8217" t="s">
        <v>11632</v>
      </c>
    </row>
    <row r="8218" spans="1:5" x14ac:dyDescent="0.25">
      <c r="A8218">
        <v>70001782</v>
      </c>
      <c r="B8218" t="s">
        <v>11633</v>
      </c>
      <c r="C8218" t="s">
        <v>11597</v>
      </c>
      <c r="D8218" t="s">
        <v>11597</v>
      </c>
      <c r="E8218" t="s">
        <v>11633</v>
      </c>
    </row>
    <row r="8219" spans="1:5" x14ac:dyDescent="0.25">
      <c r="A8219">
        <v>70001783</v>
      </c>
      <c r="B8219" t="s">
        <v>11634</v>
      </c>
      <c r="C8219" t="s">
        <v>11599</v>
      </c>
      <c r="D8219" t="s">
        <v>11599</v>
      </c>
      <c r="E8219" t="s">
        <v>11634</v>
      </c>
    </row>
    <row r="8220" spans="1:5" x14ac:dyDescent="0.25">
      <c r="A8220">
        <v>70001784</v>
      </c>
      <c r="B8220" t="s">
        <v>11635</v>
      </c>
      <c r="C8220" t="s">
        <v>11607</v>
      </c>
      <c r="D8220" t="s">
        <v>11607</v>
      </c>
      <c r="E8220" t="s">
        <v>11635</v>
      </c>
    </row>
    <row r="8221" spans="1:5" x14ac:dyDescent="0.25">
      <c r="A8221">
        <v>70001785</v>
      </c>
      <c r="B8221" t="s">
        <v>11636</v>
      </c>
      <c r="C8221" t="s">
        <v>11605</v>
      </c>
      <c r="D8221" t="s">
        <v>11605</v>
      </c>
      <c r="E8221" t="s">
        <v>11636</v>
      </c>
    </row>
    <row r="8222" spans="1:5" x14ac:dyDescent="0.25">
      <c r="A8222">
        <v>70001786</v>
      </c>
      <c r="B8222" t="s">
        <v>11637</v>
      </c>
      <c r="C8222" t="s">
        <v>11599</v>
      </c>
      <c r="D8222" t="s">
        <v>11599</v>
      </c>
      <c r="E8222" t="s">
        <v>11637</v>
      </c>
    </row>
    <row r="8223" spans="1:5" x14ac:dyDescent="0.25">
      <c r="A8223">
        <v>70001787</v>
      </c>
      <c r="B8223" t="s">
        <v>11638</v>
      </c>
      <c r="C8223" t="s">
        <v>11607</v>
      </c>
      <c r="D8223" t="s">
        <v>11607</v>
      </c>
      <c r="E8223" t="s">
        <v>11638</v>
      </c>
    </row>
    <row r="8224" spans="1:5" x14ac:dyDescent="0.25">
      <c r="A8224">
        <v>70001788</v>
      </c>
      <c r="B8224" t="s">
        <v>11639</v>
      </c>
      <c r="C8224" t="s">
        <v>11605</v>
      </c>
      <c r="D8224" t="s">
        <v>11605</v>
      </c>
      <c r="E8224" t="s">
        <v>11639</v>
      </c>
    </row>
    <row r="8225" spans="1:5" x14ac:dyDescent="0.25">
      <c r="A8225">
        <v>70001789</v>
      </c>
      <c r="B8225" t="s">
        <v>11640</v>
      </c>
      <c r="C8225" t="s">
        <v>11599</v>
      </c>
      <c r="D8225" t="s">
        <v>11599</v>
      </c>
      <c r="E8225" t="s">
        <v>11640</v>
      </c>
    </row>
    <row r="8226" spans="1:5" x14ac:dyDescent="0.25">
      <c r="A8226">
        <v>70001790</v>
      </c>
      <c r="B8226" t="s">
        <v>11641</v>
      </c>
      <c r="C8226" t="s">
        <v>11607</v>
      </c>
      <c r="D8226" t="s">
        <v>11607</v>
      </c>
      <c r="E8226" t="s">
        <v>11641</v>
      </c>
    </row>
    <row r="8227" spans="1:5" x14ac:dyDescent="0.25">
      <c r="A8227">
        <v>70001791</v>
      </c>
      <c r="B8227" t="s">
        <v>11642</v>
      </c>
      <c r="C8227" t="s">
        <v>11605</v>
      </c>
      <c r="D8227" t="s">
        <v>11605</v>
      </c>
      <c r="E8227" t="s">
        <v>11642</v>
      </c>
    </row>
    <row r="8228" spans="1:5" x14ac:dyDescent="0.25">
      <c r="A8228">
        <v>70001792</v>
      </c>
      <c r="B8228" t="s">
        <v>11643</v>
      </c>
      <c r="C8228" t="s">
        <v>11599</v>
      </c>
      <c r="D8228" t="s">
        <v>11599</v>
      </c>
      <c r="E8228" t="s">
        <v>11643</v>
      </c>
    </row>
    <row r="8229" spans="1:5" x14ac:dyDescent="0.25">
      <c r="A8229">
        <v>70001793</v>
      </c>
      <c r="B8229" t="s">
        <v>11644</v>
      </c>
      <c r="C8229" t="s">
        <v>11605</v>
      </c>
      <c r="D8229" t="s">
        <v>11605</v>
      </c>
      <c r="E8229" t="s">
        <v>11644</v>
      </c>
    </row>
    <row r="8230" spans="1:5" x14ac:dyDescent="0.25">
      <c r="A8230">
        <v>70001794</v>
      </c>
      <c r="B8230" t="s">
        <v>11645</v>
      </c>
      <c r="C8230" t="s">
        <v>11607</v>
      </c>
      <c r="D8230" t="s">
        <v>11607</v>
      </c>
      <c r="E8230" t="s">
        <v>11645</v>
      </c>
    </row>
    <row r="8231" spans="1:5" x14ac:dyDescent="0.25">
      <c r="A8231">
        <v>70001795</v>
      </c>
      <c r="B8231" t="s">
        <v>11646</v>
      </c>
      <c r="C8231" t="s">
        <v>11609</v>
      </c>
      <c r="D8231" t="s">
        <v>11609</v>
      </c>
      <c r="E8231" t="s">
        <v>11646</v>
      </c>
    </row>
    <row r="8232" spans="1:5" x14ac:dyDescent="0.25">
      <c r="A8232">
        <v>70001796</v>
      </c>
      <c r="B8232" t="s">
        <v>11549</v>
      </c>
      <c r="C8232" t="s">
        <v>11647</v>
      </c>
      <c r="D8232" t="s">
        <v>11647</v>
      </c>
      <c r="E8232" t="s">
        <v>11549</v>
      </c>
    </row>
    <row r="8233" spans="1:5" x14ac:dyDescent="0.25">
      <c r="A8233">
        <v>70001797</v>
      </c>
      <c r="B8233" t="s">
        <v>11649</v>
      </c>
      <c r="C8233" t="s">
        <v>11648</v>
      </c>
      <c r="D8233" t="s">
        <v>11648</v>
      </c>
      <c r="E8233" t="s">
        <v>11649</v>
      </c>
    </row>
    <row r="8234" spans="1:5" x14ac:dyDescent="0.25">
      <c r="A8234">
        <v>70001798</v>
      </c>
      <c r="B8234" t="s">
        <v>11553</v>
      </c>
      <c r="C8234" t="s">
        <v>11650</v>
      </c>
      <c r="D8234" t="s">
        <v>11650</v>
      </c>
      <c r="E8234" t="s">
        <v>11553</v>
      </c>
    </row>
    <row r="8235" spans="1:5" x14ac:dyDescent="0.25">
      <c r="A8235">
        <v>70001799</v>
      </c>
      <c r="B8235" t="s">
        <v>11651</v>
      </c>
      <c r="C8235" t="s">
        <v>11605</v>
      </c>
      <c r="D8235" t="s">
        <v>11605</v>
      </c>
      <c r="E8235" t="s">
        <v>11651</v>
      </c>
    </row>
    <row r="8236" spans="1:5" x14ac:dyDescent="0.25">
      <c r="A8236">
        <v>70001800</v>
      </c>
      <c r="B8236" t="s">
        <v>11652</v>
      </c>
      <c r="C8236" t="s">
        <v>11607</v>
      </c>
      <c r="D8236" t="s">
        <v>11607</v>
      </c>
      <c r="E8236" t="s">
        <v>11652</v>
      </c>
    </row>
    <row r="8237" spans="1:5" x14ac:dyDescent="0.25">
      <c r="A8237">
        <v>70001801</v>
      </c>
      <c r="B8237" t="s">
        <v>11653</v>
      </c>
      <c r="C8237" t="s">
        <v>11650</v>
      </c>
      <c r="D8237" t="s">
        <v>11650</v>
      </c>
      <c r="E8237" t="s">
        <v>11653</v>
      </c>
    </row>
    <row r="8238" spans="1:5" x14ac:dyDescent="0.25">
      <c r="A8238">
        <v>70001802</v>
      </c>
      <c r="B8238" t="s">
        <v>11654</v>
      </c>
      <c r="C8238" t="s">
        <v>11614</v>
      </c>
      <c r="D8238" t="s">
        <v>11614</v>
      </c>
      <c r="E8238" t="s">
        <v>11654</v>
      </c>
    </row>
    <row r="8239" spans="1:5" x14ac:dyDescent="0.25">
      <c r="A8239">
        <v>70001803</v>
      </c>
      <c r="B8239" t="s">
        <v>11655</v>
      </c>
      <c r="C8239" t="s">
        <v>11605</v>
      </c>
      <c r="D8239" t="s">
        <v>11605</v>
      </c>
      <c r="E8239" t="s">
        <v>11655</v>
      </c>
    </row>
    <row r="8240" spans="1:5" x14ac:dyDescent="0.25">
      <c r="A8240">
        <v>70001804</v>
      </c>
      <c r="B8240" t="s">
        <v>11656</v>
      </c>
      <c r="C8240" t="s">
        <v>11599</v>
      </c>
      <c r="D8240" t="s">
        <v>11599</v>
      </c>
      <c r="E8240" t="s">
        <v>11656</v>
      </c>
    </row>
    <row r="8241" spans="1:5" x14ac:dyDescent="0.25">
      <c r="A8241">
        <v>70001805</v>
      </c>
      <c r="B8241" t="s">
        <v>11657</v>
      </c>
      <c r="C8241" t="s">
        <v>11607</v>
      </c>
      <c r="D8241" t="s">
        <v>11607</v>
      </c>
      <c r="E8241" t="s">
        <v>11657</v>
      </c>
    </row>
    <row r="8242" spans="1:5" x14ac:dyDescent="0.25">
      <c r="A8242">
        <v>70001806</v>
      </c>
      <c r="B8242" t="s">
        <v>11659</v>
      </c>
      <c r="C8242" t="s">
        <v>11658</v>
      </c>
      <c r="D8242" t="s">
        <v>11658</v>
      </c>
      <c r="E8242" t="s">
        <v>11659</v>
      </c>
    </row>
    <row r="8243" spans="1:5" x14ac:dyDescent="0.25">
      <c r="A8243">
        <v>70001807</v>
      </c>
      <c r="B8243" t="s">
        <v>11660</v>
      </c>
      <c r="C8243" t="s">
        <v>11605</v>
      </c>
      <c r="D8243" t="s">
        <v>11605</v>
      </c>
      <c r="E8243" t="s">
        <v>11660</v>
      </c>
    </row>
    <row r="8244" spans="1:5" x14ac:dyDescent="0.25">
      <c r="A8244">
        <v>70001808</v>
      </c>
      <c r="B8244" t="s">
        <v>11661</v>
      </c>
      <c r="C8244" t="s">
        <v>11599</v>
      </c>
      <c r="D8244" t="s">
        <v>11599</v>
      </c>
      <c r="E8244" t="s">
        <v>11661</v>
      </c>
    </row>
    <row r="8245" spans="1:5" x14ac:dyDescent="0.25">
      <c r="A8245">
        <v>70001809</v>
      </c>
      <c r="B8245" t="s">
        <v>11662</v>
      </c>
      <c r="C8245" t="s">
        <v>11607</v>
      </c>
      <c r="D8245" t="s">
        <v>11607</v>
      </c>
      <c r="E8245" t="s">
        <v>11662</v>
      </c>
    </row>
    <row r="8246" spans="1:5" x14ac:dyDescent="0.25">
      <c r="A8246">
        <v>70001810</v>
      </c>
      <c r="B8246" t="s">
        <v>11663</v>
      </c>
      <c r="C8246" t="s">
        <v>11658</v>
      </c>
      <c r="D8246" t="s">
        <v>11658</v>
      </c>
      <c r="E8246" t="s">
        <v>11663</v>
      </c>
    </row>
    <row r="8247" spans="1:5" x14ac:dyDescent="0.25">
      <c r="A8247">
        <v>70001811</v>
      </c>
      <c r="B8247" t="s">
        <v>11664</v>
      </c>
      <c r="C8247" t="s">
        <v>9905</v>
      </c>
      <c r="D8247" t="s">
        <v>9905</v>
      </c>
      <c r="E8247" t="s">
        <v>11664</v>
      </c>
    </row>
    <row r="8248" spans="1:5" x14ac:dyDescent="0.25">
      <c r="A8248">
        <v>70001812</v>
      </c>
      <c r="B8248" t="s">
        <v>11665</v>
      </c>
      <c r="C8248" t="s">
        <v>9905</v>
      </c>
      <c r="D8248" t="s">
        <v>9905</v>
      </c>
      <c r="E8248" t="s">
        <v>11665</v>
      </c>
    </row>
    <row r="8249" spans="1:5" x14ac:dyDescent="0.25">
      <c r="A8249">
        <v>70001813</v>
      </c>
      <c r="B8249" t="s">
        <v>11666</v>
      </c>
      <c r="C8249" t="s">
        <v>9905</v>
      </c>
      <c r="D8249" t="s">
        <v>9905</v>
      </c>
      <c r="E8249" t="s">
        <v>11666</v>
      </c>
    </row>
    <row r="8250" spans="1:5" x14ac:dyDescent="0.25">
      <c r="A8250">
        <v>70001814</v>
      </c>
      <c r="B8250" t="s">
        <v>11047</v>
      </c>
      <c r="C8250" t="s">
        <v>10899</v>
      </c>
      <c r="D8250" t="s">
        <v>10899</v>
      </c>
      <c r="E8250" t="s">
        <v>11047</v>
      </c>
    </row>
    <row r="8251" spans="1:5" x14ac:dyDescent="0.25">
      <c r="A8251">
        <v>70001815</v>
      </c>
      <c r="B8251" t="s">
        <v>11207</v>
      </c>
      <c r="C8251" t="s">
        <v>9690</v>
      </c>
      <c r="D8251" t="s">
        <v>9690</v>
      </c>
      <c r="E8251" t="s">
        <v>11207</v>
      </c>
    </row>
    <row r="8252" spans="1:5" x14ac:dyDescent="0.25">
      <c r="A8252">
        <v>70001816</v>
      </c>
      <c r="B8252" t="s">
        <v>11208</v>
      </c>
      <c r="C8252" t="s">
        <v>9690</v>
      </c>
      <c r="D8252" t="s">
        <v>9690</v>
      </c>
      <c r="E8252" t="s">
        <v>11208</v>
      </c>
    </row>
    <row r="8253" spans="1:5" x14ac:dyDescent="0.25">
      <c r="A8253">
        <v>70001817</v>
      </c>
      <c r="B8253" t="s">
        <v>11210</v>
      </c>
      <c r="C8253" t="s">
        <v>9690</v>
      </c>
      <c r="D8253" t="s">
        <v>9690</v>
      </c>
      <c r="E8253" t="s">
        <v>11210</v>
      </c>
    </row>
    <row r="8254" spans="1:5" x14ac:dyDescent="0.25">
      <c r="A8254">
        <v>70001818</v>
      </c>
      <c r="B8254" t="s">
        <v>11209</v>
      </c>
      <c r="C8254" t="s">
        <v>9690</v>
      </c>
      <c r="D8254" t="s">
        <v>9690</v>
      </c>
      <c r="E8254" t="s">
        <v>11209</v>
      </c>
    </row>
    <row r="8255" spans="1:5" x14ac:dyDescent="0.25">
      <c r="A8255">
        <v>70001819</v>
      </c>
      <c r="B8255" t="s">
        <v>11045</v>
      </c>
      <c r="C8255" t="s">
        <v>10134</v>
      </c>
      <c r="D8255" t="s">
        <v>10134</v>
      </c>
      <c r="E8255" t="s">
        <v>11045</v>
      </c>
    </row>
    <row r="8256" spans="1:5" x14ac:dyDescent="0.25">
      <c r="A8256">
        <v>70001820</v>
      </c>
      <c r="B8256" t="s">
        <v>11046</v>
      </c>
      <c r="C8256" t="s">
        <v>10135</v>
      </c>
      <c r="D8256" t="s">
        <v>10135</v>
      </c>
      <c r="E8256" t="s">
        <v>11046</v>
      </c>
    </row>
    <row r="8257" spans="1:5" x14ac:dyDescent="0.25">
      <c r="A8257">
        <v>70001821</v>
      </c>
      <c r="B8257" t="s">
        <v>10567</v>
      </c>
      <c r="C8257" t="s">
        <v>10506</v>
      </c>
      <c r="D8257" t="s">
        <v>10506</v>
      </c>
      <c r="E8257" t="s">
        <v>10567</v>
      </c>
    </row>
    <row r="8258" spans="1:5" x14ac:dyDescent="0.25">
      <c r="A8258">
        <v>70001822</v>
      </c>
      <c r="B8258" t="s">
        <v>10364</v>
      </c>
      <c r="C8258" t="s">
        <v>10363</v>
      </c>
      <c r="D8258" t="s">
        <v>10363</v>
      </c>
      <c r="E8258" t="s">
        <v>10364</v>
      </c>
    </row>
    <row r="8259" spans="1:5" x14ac:dyDescent="0.25">
      <c r="A8259">
        <v>70001823</v>
      </c>
      <c r="B8259" t="s">
        <v>10366</v>
      </c>
      <c r="C8259" t="s">
        <v>10365</v>
      </c>
      <c r="D8259" t="s">
        <v>10365</v>
      </c>
      <c r="E8259" t="s">
        <v>10366</v>
      </c>
    </row>
    <row r="8260" spans="1:5" x14ac:dyDescent="0.25">
      <c r="A8260">
        <v>70001824</v>
      </c>
      <c r="B8260" t="s">
        <v>10329</v>
      </c>
      <c r="C8260" t="s">
        <v>10328</v>
      </c>
      <c r="D8260" t="s">
        <v>10328</v>
      </c>
      <c r="E8260" t="s">
        <v>10329</v>
      </c>
    </row>
    <row r="8261" spans="1:5" x14ac:dyDescent="0.25">
      <c r="A8261">
        <v>70001825</v>
      </c>
      <c r="B8261" t="s">
        <v>11531</v>
      </c>
      <c r="C8261" t="s">
        <v>10953</v>
      </c>
      <c r="D8261" t="s">
        <v>10953</v>
      </c>
      <c r="E8261" t="s">
        <v>11531</v>
      </c>
    </row>
    <row r="8262" spans="1:5" x14ac:dyDescent="0.25">
      <c r="A8262">
        <v>70001826</v>
      </c>
      <c r="B8262" t="s">
        <v>11668</v>
      </c>
      <c r="C8262" t="s">
        <v>11667</v>
      </c>
      <c r="D8262" t="s">
        <v>11667</v>
      </c>
      <c r="E8262" t="s">
        <v>11668</v>
      </c>
    </row>
    <row r="8263" spans="1:5" x14ac:dyDescent="0.25">
      <c r="A8263">
        <v>70001827</v>
      </c>
      <c r="B8263" t="s">
        <v>11670</v>
      </c>
      <c r="C8263" t="s">
        <v>11669</v>
      </c>
      <c r="D8263" t="s">
        <v>11669</v>
      </c>
      <c r="E8263" t="s">
        <v>11670</v>
      </c>
    </row>
    <row r="8264" spans="1:5" x14ac:dyDescent="0.25">
      <c r="A8264">
        <v>70001828</v>
      </c>
      <c r="B8264" t="s">
        <v>10090</v>
      </c>
      <c r="C8264" t="s">
        <v>10089</v>
      </c>
      <c r="D8264" t="s">
        <v>10089</v>
      </c>
      <c r="E8264" t="s">
        <v>10090</v>
      </c>
    </row>
    <row r="8265" spans="1:5" x14ac:dyDescent="0.25">
      <c r="A8265">
        <v>70001829</v>
      </c>
      <c r="B8265" t="s">
        <v>10092</v>
      </c>
      <c r="C8265" t="s">
        <v>10091</v>
      </c>
      <c r="D8265" t="s">
        <v>10091</v>
      </c>
      <c r="E8265" t="s">
        <v>10092</v>
      </c>
    </row>
    <row r="8266" spans="1:5" x14ac:dyDescent="0.25">
      <c r="A8266">
        <v>70001830</v>
      </c>
      <c r="B8266" t="s">
        <v>10493</v>
      </c>
      <c r="C8266" t="s">
        <v>10492</v>
      </c>
      <c r="D8266" t="s">
        <v>10492</v>
      </c>
      <c r="E8266" t="s">
        <v>10493</v>
      </c>
    </row>
    <row r="8267" spans="1:5" x14ac:dyDescent="0.25">
      <c r="A8267">
        <v>70001831</v>
      </c>
      <c r="B8267" t="s">
        <v>10943</v>
      </c>
      <c r="C8267" t="s">
        <v>10942</v>
      </c>
      <c r="D8267" t="s">
        <v>10942</v>
      </c>
      <c r="E8267" t="s">
        <v>10943</v>
      </c>
    </row>
    <row r="8268" spans="1:5" x14ac:dyDescent="0.25">
      <c r="A8268">
        <v>70001832</v>
      </c>
      <c r="B8268" t="s">
        <v>11671</v>
      </c>
      <c r="C8268" t="s">
        <v>10675</v>
      </c>
      <c r="D8268" t="s">
        <v>10675</v>
      </c>
      <c r="E8268" t="s">
        <v>11671</v>
      </c>
    </row>
    <row r="8269" spans="1:5" x14ac:dyDescent="0.25">
      <c r="A8269">
        <v>70001833</v>
      </c>
      <c r="B8269" t="s">
        <v>9704</v>
      </c>
      <c r="C8269" t="s">
        <v>9703</v>
      </c>
      <c r="D8269" t="s">
        <v>9703</v>
      </c>
      <c r="E8269" t="s">
        <v>9704</v>
      </c>
    </row>
    <row r="8270" spans="1:5" x14ac:dyDescent="0.25">
      <c r="A8270">
        <v>70001834</v>
      </c>
      <c r="B8270" t="s">
        <v>9670</v>
      </c>
      <c r="C8270" t="s">
        <v>9669</v>
      </c>
      <c r="D8270" t="s">
        <v>9669</v>
      </c>
      <c r="E8270" t="s">
        <v>9670</v>
      </c>
    </row>
    <row r="8271" spans="1:5" x14ac:dyDescent="0.25">
      <c r="A8271">
        <v>70001835</v>
      </c>
      <c r="B8271" t="s">
        <v>10341</v>
      </c>
      <c r="C8271" t="s">
        <v>10340</v>
      </c>
      <c r="D8271" t="s">
        <v>10340</v>
      </c>
      <c r="E8271" t="s">
        <v>10341</v>
      </c>
    </row>
    <row r="8272" spans="1:5" x14ac:dyDescent="0.25">
      <c r="A8272">
        <v>70001836</v>
      </c>
      <c r="B8272" t="s">
        <v>10342</v>
      </c>
      <c r="C8272" t="s">
        <v>10340</v>
      </c>
      <c r="D8272" t="s">
        <v>10340</v>
      </c>
      <c r="E8272" t="s">
        <v>10342</v>
      </c>
    </row>
    <row r="8273" spans="1:5" x14ac:dyDescent="0.25">
      <c r="A8273">
        <v>70001837</v>
      </c>
      <c r="B8273" t="s">
        <v>10343</v>
      </c>
      <c r="C8273" t="s">
        <v>10340</v>
      </c>
      <c r="D8273" t="s">
        <v>10340</v>
      </c>
      <c r="E8273" t="s">
        <v>10343</v>
      </c>
    </row>
    <row r="8274" spans="1:5" x14ac:dyDescent="0.25">
      <c r="A8274">
        <v>70001838</v>
      </c>
      <c r="B8274" t="s">
        <v>9988</v>
      </c>
      <c r="C8274" t="s">
        <v>9987</v>
      </c>
      <c r="D8274" t="s">
        <v>9987</v>
      </c>
      <c r="E8274" t="s">
        <v>9988</v>
      </c>
    </row>
    <row r="8275" spans="1:5" x14ac:dyDescent="0.25">
      <c r="A8275">
        <v>70001839</v>
      </c>
      <c r="B8275" t="s">
        <v>9990</v>
      </c>
      <c r="C8275" t="s">
        <v>9989</v>
      </c>
      <c r="D8275" t="s">
        <v>9989</v>
      </c>
      <c r="E8275" t="s">
        <v>9990</v>
      </c>
    </row>
    <row r="8276" spans="1:5" x14ac:dyDescent="0.25">
      <c r="A8276">
        <v>70001840</v>
      </c>
      <c r="B8276" t="s">
        <v>9992</v>
      </c>
      <c r="C8276" t="s">
        <v>9991</v>
      </c>
      <c r="D8276" t="s">
        <v>9991</v>
      </c>
      <c r="E8276" t="s">
        <v>9992</v>
      </c>
    </row>
    <row r="8277" spans="1:5" x14ac:dyDescent="0.25">
      <c r="A8277">
        <v>70001841</v>
      </c>
      <c r="B8277" t="s">
        <v>10017</v>
      </c>
      <c r="C8277" t="s">
        <v>11672</v>
      </c>
      <c r="D8277" t="s">
        <v>11672</v>
      </c>
      <c r="E8277" t="s">
        <v>10017</v>
      </c>
    </row>
    <row r="8278" spans="1:5" x14ac:dyDescent="0.25">
      <c r="A8278">
        <v>70001842</v>
      </c>
      <c r="B8278" t="s">
        <v>11673</v>
      </c>
      <c r="C8278" t="s">
        <v>11648</v>
      </c>
      <c r="D8278" t="s">
        <v>11648</v>
      </c>
      <c r="E8278" t="s">
        <v>11673</v>
      </c>
    </row>
    <row r="8279" spans="1:5" x14ac:dyDescent="0.25">
      <c r="A8279">
        <v>70001843</v>
      </c>
      <c r="B8279" t="s">
        <v>11674</v>
      </c>
      <c r="C8279" t="s">
        <v>11674</v>
      </c>
      <c r="D8279" t="s">
        <v>11674</v>
      </c>
      <c r="E8279" t="s">
        <v>11674</v>
      </c>
    </row>
    <row r="8280" spans="1:5" x14ac:dyDescent="0.25">
      <c r="A8280">
        <v>70001844</v>
      </c>
      <c r="B8280" t="s">
        <v>11675</v>
      </c>
      <c r="C8280" t="s">
        <v>11675</v>
      </c>
      <c r="D8280" t="s">
        <v>11675</v>
      </c>
      <c r="E8280" t="s">
        <v>11675</v>
      </c>
    </row>
    <row r="8281" spans="1:5" x14ac:dyDescent="0.25">
      <c r="A8281">
        <v>70001845</v>
      </c>
      <c r="B8281" t="s">
        <v>11676</v>
      </c>
      <c r="C8281" t="s">
        <v>11676</v>
      </c>
      <c r="D8281" t="s">
        <v>11676</v>
      </c>
      <c r="E8281" t="s">
        <v>11676</v>
      </c>
    </row>
    <row r="8282" spans="1:5" x14ac:dyDescent="0.25">
      <c r="A8282">
        <v>70001846</v>
      </c>
      <c r="B8282" t="s">
        <v>11677</v>
      </c>
      <c r="C8282" t="s">
        <v>11677</v>
      </c>
      <c r="D8282" t="s">
        <v>11677</v>
      </c>
      <c r="E8282" t="s">
        <v>11677</v>
      </c>
    </row>
    <row r="8283" spans="1:5" x14ac:dyDescent="0.25">
      <c r="A8283">
        <v>70001847</v>
      </c>
      <c r="B8283" t="s">
        <v>11678</v>
      </c>
      <c r="C8283" t="s">
        <v>11678</v>
      </c>
      <c r="D8283" t="s">
        <v>11678</v>
      </c>
      <c r="E8283" t="s">
        <v>11678</v>
      </c>
    </row>
    <row r="8284" spans="1:5" x14ac:dyDescent="0.25">
      <c r="A8284">
        <v>70001848</v>
      </c>
      <c r="B8284" t="s">
        <v>11679</v>
      </c>
      <c r="C8284" t="s">
        <v>11679</v>
      </c>
      <c r="D8284" t="s">
        <v>11679</v>
      </c>
      <c r="E8284" t="s">
        <v>11679</v>
      </c>
    </row>
    <row r="8285" spans="1:5" x14ac:dyDescent="0.25">
      <c r="A8285">
        <v>70001849</v>
      </c>
      <c r="B8285" t="s">
        <v>11680</v>
      </c>
      <c r="C8285" t="s">
        <v>11680</v>
      </c>
      <c r="D8285" t="s">
        <v>11680</v>
      </c>
      <c r="E8285" t="s">
        <v>11680</v>
      </c>
    </row>
    <row r="8286" spans="1:5" x14ac:dyDescent="0.25">
      <c r="A8286">
        <v>70001850</v>
      </c>
      <c r="B8286" t="s">
        <v>11682</v>
      </c>
      <c r="C8286" t="s">
        <v>11681</v>
      </c>
      <c r="D8286" t="s">
        <v>11681</v>
      </c>
      <c r="E8286" t="s">
        <v>11682</v>
      </c>
    </row>
    <row r="8287" spans="1:5" x14ac:dyDescent="0.25">
      <c r="A8287">
        <v>70001851</v>
      </c>
      <c r="B8287" t="s">
        <v>11683</v>
      </c>
      <c r="C8287" t="s">
        <v>11683</v>
      </c>
      <c r="D8287" t="s">
        <v>11683</v>
      </c>
      <c r="E8287" t="s">
        <v>11683</v>
      </c>
    </row>
    <row r="8288" spans="1:5" x14ac:dyDescent="0.25">
      <c r="A8288">
        <v>70001852</v>
      </c>
      <c r="B8288" t="s">
        <v>11684</v>
      </c>
      <c r="C8288" t="s">
        <v>11684</v>
      </c>
      <c r="D8288" t="s">
        <v>11684</v>
      </c>
      <c r="E8288" t="s">
        <v>11684</v>
      </c>
    </row>
    <row r="8289" spans="1:5" x14ac:dyDescent="0.25">
      <c r="A8289">
        <v>70001853</v>
      </c>
      <c r="B8289" t="s">
        <v>11685</v>
      </c>
      <c r="C8289" t="s">
        <v>11685</v>
      </c>
      <c r="D8289" t="s">
        <v>11685</v>
      </c>
      <c r="E8289" t="s">
        <v>11685</v>
      </c>
    </row>
    <row r="8290" spans="1:5" x14ac:dyDescent="0.25">
      <c r="A8290">
        <v>70001854</v>
      </c>
      <c r="B8290" t="s">
        <v>11686</v>
      </c>
      <c r="C8290" t="s">
        <v>11686</v>
      </c>
      <c r="D8290" t="s">
        <v>11686</v>
      </c>
      <c r="E8290" t="s">
        <v>11686</v>
      </c>
    </row>
    <row r="8291" spans="1:5" x14ac:dyDescent="0.25">
      <c r="A8291">
        <v>70001855</v>
      </c>
      <c r="B8291" t="s">
        <v>11687</v>
      </c>
      <c r="C8291" t="s">
        <v>11687</v>
      </c>
      <c r="D8291" t="s">
        <v>11687</v>
      </c>
      <c r="E8291" t="s">
        <v>11687</v>
      </c>
    </row>
    <row r="8292" spans="1:5" x14ac:dyDescent="0.25">
      <c r="A8292">
        <v>70001856</v>
      </c>
      <c r="B8292" t="s">
        <v>11688</v>
      </c>
      <c r="C8292" t="s">
        <v>11688</v>
      </c>
      <c r="D8292" t="s">
        <v>11688</v>
      </c>
      <c r="E8292" t="s">
        <v>11688</v>
      </c>
    </row>
    <row r="8293" spans="1:5" x14ac:dyDescent="0.25">
      <c r="A8293">
        <v>70001857</v>
      </c>
      <c r="B8293" t="s">
        <v>11689</v>
      </c>
      <c r="C8293" t="s">
        <v>11689</v>
      </c>
      <c r="D8293" t="s">
        <v>11689</v>
      </c>
      <c r="E8293" t="s">
        <v>11689</v>
      </c>
    </row>
    <row r="8294" spans="1:5" x14ac:dyDescent="0.25">
      <c r="A8294">
        <v>70001858</v>
      </c>
      <c r="B8294" t="s">
        <v>11691</v>
      </c>
      <c r="C8294" t="s">
        <v>11690</v>
      </c>
      <c r="D8294" t="s">
        <v>11690</v>
      </c>
      <c r="E8294" t="s">
        <v>11691</v>
      </c>
    </row>
    <row r="8295" spans="1:5" x14ac:dyDescent="0.25">
      <c r="A8295">
        <v>70001859</v>
      </c>
      <c r="B8295" t="s">
        <v>10069</v>
      </c>
      <c r="C8295" t="s">
        <v>10068</v>
      </c>
      <c r="D8295" t="s">
        <v>10068</v>
      </c>
      <c r="E8295" t="s">
        <v>10069</v>
      </c>
    </row>
    <row r="8296" spans="1:5" x14ac:dyDescent="0.25">
      <c r="A8296">
        <v>70001860</v>
      </c>
      <c r="B8296" t="s">
        <v>10067</v>
      </c>
      <c r="C8296" t="s">
        <v>10066</v>
      </c>
      <c r="D8296" t="s">
        <v>10066</v>
      </c>
      <c r="E8296" t="s">
        <v>10067</v>
      </c>
    </row>
    <row r="8297" spans="1:5" x14ac:dyDescent="0.25">
      <c r="A8297">
        <v>70001861</v>
      </c>
      <c r="B8297" t="s">
        <v>11692</v>
      </c>
      <c r="C8297" t="s">
        <v>11692</v>
      </c>
      <c r="D8297" t="s">
        <v>11692</v>
      </c>
      <c r="E8297" t="s">
        <v>11692</v>
      </c>
    </row>
    <row r="8298" spans="1:5" x14ac:dyDescent="0.25">
      <c r="A8298">
        <v>70001862</v>
      </c>
      <c r="B8298" t="s">
        <v>11563</v>
      </c>
      <c r="C8298" t="s">
        <v>11563</v>
      </c>
      <c r="D8298" t="s">
        <v>11563</v>
      </c>
      <c r="E8298" t="s">
        <v>11563</v>
      </c>
    </row>
    <row r="8299" spans="1:5" x14ac:dyDescent="0.25">
      <c r="A8299">
        <v>70001863</v>
      </c>
      <c r="B8299" t="s">
        <v>11565</v>
      </c>
      <c r="C8299" t="s">
        <v>11565</v>
      </c>
      <c r="D8299" t="s">
        <v>11565</v>
      </c>
      <c r="E8299" t="s">
        <v>11565</v>
      </c>
    </row>
    <row r="8300" spans="1:5" x14ac:dyDescent="0.25">
      <c r="A8300">
        <v>70001864</v>
      </c>
      <c r="B8300" t="s">
        <v>11571</v>
      </c>
      <c r="C8300" t="s">
        <v>11571</v>
      </c>
      <c r="D8300" t="s">
        <v>11571</v>
      </c>
      <c r="E8300" t="s">
        <v>11571</v>
      </c>
    </row>
    <row r="8301" spans="1:5" x14ac:dyDescent="0.25">
      <c r="A8301">
        <v>70001865</v>
      </c>
      <c r="B8301" t="s">
        <v>11567</v>
      </c>
      <c r="C8301" t="s">
        <v>11567</v>
      </c>
      <c r="D8301" t="s">
        <v>11567</v>
      </c>
      <c r="E8301" t="s">
        <v>11567</v>
      </c>
    </row>
    <row r="8302" spans="1:5" x14ac:dyDescent="0.25">
      <c r="A8302">
        <v>70001866</v>
      </c>
      <c r="B8302" t="s">
        <v>11569</v>
      </c>
      <c r="C8302" t="s">
        <v>11569</v>
      </c>
      <c r="D8302" t="s">
        <v>11569</v>
      </c>
      <c r="E8302" t="s">
        <v>11569</v>
      </c>
    </row>
    <row r="8303" spans="1:5" x14ac:dyDescent="0.25">
      <c r="A8303">
        <v>70001867</v>
      </c>
      <c r="B8303" t="s">
        <v>11693</v>
      </c>
      <c r="C8303" t="s">
        <v>11561</v>
      </c>
      <c r="D8303" t="s">
        <v>11561</v>
      </c>
      <c r="E8303" t="s">
        <v>11693</v>
      </c>
    </row>
    <row r="8304" spans="1:5" x14ac:dyDescent="0.25">
      <c r="A8304">
        <v>70001868</v>
      </c>
      <c r="B8304" t="s">
        <v>10071</v>
      </c>
      <c r="C8304" t="s">
        <v>10070</v>
      </c>
      <c r="D8304" t="s">
        <v>10070</v>
      </c>
      <c r="E8304" t="s">
        <v>10071</v>
      </c>
    </row>
    <row r="8305" spans="1:5" x14ac:dyDescent="0.25">
      <c r="A8305">
        <v>70001869</v>
      </c>
      <c r="B8305" t="s">
        <v>10107</v>
      </c>
      <c r="C8305" t="s">
        <v>10106</v>
      </c>
      <c r="D8305" t="s">
        <v>10106</v>
      </c>
      <c r="E8305" t="s">
        <v>10107</v>
      </c>
    </row>
    <row r="8306" spans="1:5" x14ac:dyDescent="0.25">
      <c r="A8306">
        <v>70001870</v>
      </c>
      <c r="B8306" t="s">
        <v>11695</v>
      </c>
      <c r="C8306" t="s">
        <v>11694</v>
      </c>
      <c r="D8306" t="s">
        <v>11694</v>
      </c>
      <c r="E8306" t="s">
        <v>11695</v>
      </c>
    </row>
    <row r="8307" spans="1:5" x14ac:dyDescent="0.25">
      <c r="A8307">
        <v>70001871</v>
      </c>
      <c r="B8307" t="s">
        <v>11697</v>
      </c>
      <c r="C8307" t="s">
        <v>11696</v>
      </c>
      <c r="D8307" t="s">
        <v>11696</v>
      </c>
      <c r="E8307" t="s">
        <v>11697</v>
      </c>
    </row>
    <row r="8308" spans="1:5" x14ac:dyDescent="0.25">
      <c r="A8308">
        <v>70001872</v>
      </c>
      <c r="B8308" t="s">
        <v>10862</v>
      </c>
      <c r="C8308" t="s">
        <v>10861</v>
      </c>
      <c r="D8308" t="s">
        <v>10861</v>
      </c>
      <c r="E8308" t="s">
        <v>10862</v>
      </c>
    </row>
    <row r="8309" spans="1:5" x14ac:dyDescent="0.25">
      <c r="A8309">
        <v>70001873</v>
      </c>
      <c r="B8309" t="s">
        <v>9981</v>
      </c>
      <c r="C8309" t="s">
        <v>9980</v>
      </c>
      <c r="D8309" t="s">
        <v>9980</v>
      </c>
      <c r="E8309" t="s">
        <v>9981</v>
      </c>
    </row>
    <row r="8310" spans="1:5" x14ac:dyDescent="0.25">
      <c r="A8310">
        <v>70001874</v>
      </c>
      <c r="B8310" t="s">
        <v>9983</v>
      </c>
      <c r="C8310" t="s">
        <v>9982</v>
      </c>
      <c r="D8310" t="s">
        <v>9982</v>
      </c>
      <c r="E8310" t="s">
        <v>9983</v>
      </c>
    </row>
    <row r="8311" spans="1:5" x14ac:dyDescent="0.25">
      <c r="A8311">
        <v>70001875</v>
      </c>
      <c r="B8311" t="s">
        <v>9985</v>
      </c>
      <c r="C8311" t="s">
        <v>9984</v>
      </c>
      <c r="D8311" t="s">
        <v>9984</v>
      </c>
      <c r="E8311" t="s">
        <v>9985</v>
      </c>
    </row>
    <row r="8312" spans="1:5" x14ac:dyDescent="0.25">
      <c r="A8312">
        <v>70001876</v>
      </c>
      <c r="B8312" t="s">
        <v>10047</v>
      </c>
      <c r="C8312" t="s">
        <v>9995</v>
      </c>
      <c r="D8312" t="s">
        <v>9995</v>
      </c>
      <c r="E8312" t="s">
        <v>10047</v>
      </c>
    </row>
    <row r="8313" spans="1:5" x14ac:dyDescent="0.25">
      <c r="A8313">
        <v>70001877</v>
      </c>
      <c r="B8313" t="s">
        <v>10856</v>
      </c>
      <c r="C8313" t="s">
        <v>9995</v>
      </c>
      <c r="D8313" t="s">
        <v>9995</v>
      </c>
      <c r="E8313" t="s">
        <v>10856</v>
      </c>
    </row>
    <row r="8314" spans="1:5" x14ac:dyDescent="0.25">
      <c r="A8314">
        <v>70001878</v>
      </c>
      <c r="B8314" t="s">
        <v>10048</v>
      </c>
      <c r="C8314" t="s">
        <v>9995</v>
      </c>
      <c r="D8314" t="s">
        <v>9995</v>
      </c>
      <c r="E8314" t="s">
        <v>10048</v>
      </c>
    </row>
    <row r="8315" spans="1:5" x14ac:dyDescent="0.25">
      <c r="A8315">
        <v>70001879</v>
      </c>
      <c r="B8315" t="s">
        <v>10293</v>
      </c>
      <c r="C8315" t="s">
        <v>10291</v>
      </c>
      <c r="D8315" t="s">
        <v>10291</v>
      </c>
      <c r="E8315" t="s">
        <v>10293</v>
      </c>
    </row>
    <row r="8316" spans="1:5" x14ac:dyDescent="0.25">
      <c r="A8316">
        <v>70001880</v>
      </c>
      <c r="B8316" t="s">
        <v>10294</v>
      </c>
      <c r="C8316" t="s">
        <v>10291</v>
      </c>
      <c r="D8316" t="s">
        <v>10291</v>
      </c>
      <c r="E8316" t="s">
        <v>10294</v>
      </c>
    </row>
    <row r="8317" spans="1:5" x14ac:dyDescent="0.25">
      <c r="A8317">
        <v>70001881</v>
      </c>
      <c r="B8317" t="s">
        <v>10295</v>
      </c>
      <c r="C8317" t="s">
        <v>10291</v>
      </c>
      <c r="D8317" t="s">
        <v>10291</v>
      </c>
      <c r="E8317" t="s">
        <v>10295</v>
      </c>
    </row>
    <row r="8318" spans="1:5" x14ac:dyDescent="0.25">
      <c r="A8318">
        <v>70001882</v>
      </c>
      <c r="B8318" t="s">
        <v>10292</v>
      </c>
      <c r="C8318" t="s">
        <v>10291</v>
      </c>
      <c r="D8318" t="s">
        <v>10291</v>
      </c>
      <c r="E8318" t="s">
        <v>10292</v>
      </c>
    </row>
    <row r="8319" spans="1:5" x14ac:dyDescent="0.25">
      <c r="A8319">
        <v>70001883</v>
      </c>
      <c r="B8319" t="s">
        <v>11698</v>
      </c>
      <c r="C8319" t="s">
        <v>10918</v>
      </c>
      <c r="D8319" t="s">
        <v>10918</v>
      </c>
      <c r="E8319" t="s">
        <v>11698</v>
      </c>
    </row>
    <row r="8320" spans="1:5" x14ac:dyDescent="0.25">
      <c r="A8320">
        <v>70001884</v>
      </c>
      <c r="B8320" t="s">
        <v>11699</v>
      </c>
      <c r="C8320" t="s">
        <v>10920</v>
      </c>
      <c r="D8320" t="s">
        <v>10920</v>
      </c>
      <c r="E8320" t="s">
        <v>11699</v>
      </c>
    </row>
    <row r="8321" spans="1:5" x14ac:dyDescent="0.25">
      <c r="A8321">
        <v>70001885</v>
      </c>
      <c r="B8321" t="s">
        <v>11700</v>
      </c>
      <c r="C8321" t="s">
        <v>10918</v>
      </c>
      <c r="D8321" t="s">
        <v>10918</v>
      </c>
      <c r="E8321" t="s">
        <v>11700</v>
      </c>
    </row>
    <row r="8322" spans="1:5" x14ac:dyDescent="0.25">
      <c r="A8322">
        <v>70001886</v>
      </c>
      <c r="B8322" t="s">
        <v>11701</v>
      </c>
      <c r="C8322" t="s">
        <v>10920</v>
      </c>
      <c r="D8322" t="s">
        <v>10920</v>
      </c>
      <c r="E8322" t="s">
        <v>11701</v>
      </c>
    </row>
    <row r="8323" spans="1:5" x14ac:dyDescent="0.25">
      <c r="A8323">
        <v>70001887</v>
      </c>
      <c r="B8323" t="s">
        <v>11035</v>
      </c>
      <c r="C8323" t="s">
        <v>10918</v>
      </c>
      <c r="D8323" t="s">
        <v>10918</v>
      </c>
      <c r="E8323" t="s">
        <v>11035</v>
      </c>
    </row>
    <row r="8324" spans="1:5" x14ac:dyDescent="0.25">
      <c r="A8324">
        <v>70001888</v>
      </c>
      <c r="B8324" t="s">
        <v>11693</v>
      </c>
      <c r="C8324" t="s">
        <v>11561</v>
      </c>
      <c r="D8324" t="s">
        <v>11561</v>
      </c>
      <c r="E8324" t="s">
        <v>11693</v>
      </c>
    </row>
    <row r="8325" spans="1:5" x14ac:dyDescent="0.25">
      <c r="A8325">
        <v>70001889</v>
      </c>
      <c r="B8325" t="s">
        <v>11034</v>
      </c>
      <c r="C8325" t="s">
        <v>10920</v>
      </c>
      <c r="D8325" t="s">
        <v>10920</v>
      </c>
      <c r="E8325" t="s">
        <v>11034</v>
      </c>
    </row>
    <row r="8326" spans="1:5" x14ac:dyDescent="0.25">
      <c r="A8326">
        <v>70001890</v>
      </c>
      <c r="B8326" t="s">
        <v>11702</v>
      </c>
      <c r="C8326" t="s">
        <v>10918</v>
      </c>
      <c r="D8326" t="s">
        <v>10918</v>
      </c>
      <c r="E8326" t="s">
        <v>11702</v>
      </c>
    </row>
    <row r="8327" spans="1:5" x14ac:dyDescent="0.25">
      <c r="A8327">
        <v>70001891</v>
      </c>
      <c r="B8327" t="s">
        <v>11704</v>
      </c>
      <c r="C8327" t="s">
        <v>11703</v>
      </c>
      <c r="D8327" t="s">
        <v>11703</v>
      </c>
      <c r="E8327" t="s">
        <v>11704</v>
      </c>
    </row>
    <row r="8328" spans="1:5" x14ac:dyDescent="0.25">
      <c r="A8328">
        <v>70001892</v>
      </c>
      <c r="B8328" t="s">
        <v>11706</v>
      </c>
      <c r="C8328" t="s">
        <v>11705</v>
      </c>
      <c r="D8328" t="s">
        <v>11705</v>
      </c>
      <c r="E8328" t="s">
        <v>11706</v>
      </c>
    </row>
    <row r="8329" spans="1:5" x14ac:dyDescent="0.25">
      <c r="A8329">
        <v>70001893</v>
      </c>
      <c r="B8329" t="s">
        <v>11707</v>
      </c>
      <c r="C8329" t="s">
        <v>9905</v>
      </c>
      <c r="D8329" t="s">
        <v>9905</v>
      </c>
      <c r="E8329" t="s">
        <v>11707</v>
      </c>
    </row>
    <row r="8330" spans="1:5" x14ac:dyDescent="0.25">
      <c r="A8330">
        <v>70001894</v>
      </c>
      <c r="B8330" t="s">
        <v>11708</v>
      </c>
      <c r="C8330" t="s">
        <v>9905</v>
      </c>
      <c r="D8330" t="s">
        <v>9905</v>
      </c>
      <c r="E8330" t="s">
        <v>11708</v>
      </c>
    </row>
    <row r="8331" spans="1:5" x14ac:dyDescent="0.25">
      <c r="A8331">
        <v>70001895</v>
      </c>
      <c r="B8331" t="s">
        <v>11709</v>
      </c>
      <c r="C8331" t="s">
        <v>9905</v>
      </c>
      <c r="D8331" t="s">
        <v>9905</v>
      </c>
      <c r="E8331" t="s">
        <v>11709</v>
      </c>
    </row>
    <row r="8332" spans="1:5" x14ac:dyDescent="0.25">
      <c r="A8332">
        <v>70001896</v>
      </c>
      <c r="B8332" t="s">
        <v>11711</v>
      </c>
      <c r="C8332" t="s">
        <v>11710</v>
      </c>
      <c r="D8332" t="s">
        <v>11710</v>
      </c>
      <c r="E8332" t="s">
        <v>11711</v>
      </c>
    </row>
    <row r="8333" spans="1:5" x14ac:dyDescent="0.25">
      <c r="A8333">
        <v>70001897</v>
      </c>
      <c r="B8333" t="s">
        <v>11713</v>
      </c>
      <c r="C8333" t="s">
        <v>11712</v>
      </c>
      <c r="D8333" t="s">
        <v>11712</v>
      </c>
      <c r="E8333" t="s">
        <v>11713</v>
      </c>
    </row>
    <row r="8334" spans="1:5" x14ac:dyDescent="0.25">
      <c r="A8334">
        <v>70001898</v>
      </c>
      <c r="B8334" t="s">
        <v>11715</v>
      </c>
      <c r="C8334" t="s">
        <v>11714</v>
      </c>
      <c r="D8334" t="s">
        <v>11714</v>
      </c>
      <c r="E8334" t="s">
        <v>11715</v>
      </c>
    </row>
    <row r="8335" spans="1:5" x14ac:dyDescent="0.25">
      <c r="A8335">
        <v>70001899</v>
      </c>
      <c r="B8335" t="s">
        <v>11716</v>
      </c>
      <c r="C8335" t="s">
        <v>11716</v>
      </c>
      <c r="D8335" t="s">
        <v>11716</v>
      </c>
      <c r="E8335" t="s">
        <v>11716</v>
      </c>
    </row>
    <row r="8336" spans="1:5" x14ac:dyDescent="0.25">
      <c r="A8336">
        <v>70001900</v>
      </c>
      <c r="B8336" t="s">
        <v>11718</v>
      </c>
      <c r="C8336" t="s">
        <v>11717</v>
      </c>
      <c r="D8336" t="s">
        <v>11717</v>
      </c>
      <c r="E8336" t="s">
        <v>11718</v>
      </c>
    </row>
    <row r="8337" spans="1:5" x14ac:dyDescent="0.25">
      <c r="A8337">
        <v>70001901</v>
      </c>
      <c r="B8337" t="s">
        <v>11719</v>
      </c>
      <c r="C8337" t="s">
        <v>11719</v>
      </c>
      <c r="D8337" t="s">
        <v>11719</v>
      </c>
      <c r="E8337" t="s">
        <v>11719</v>
      </c>
    </row>
    <row r="8338" spans="1:5" x14ac:dyDescent="0.25">
      <c r="A8338">
        <v>70001902</v>
      </c>
      <c r="B8338" t="s">
        <v>11721</v>
      </c>
      <c r="C8338" t="s">
        <v>11720</v>
      </c>
      <c r="D8338" t="s">
        <v>11720</v>
      </c>
      <c r="E8338" t="s">
        <v>11721</v>
      </c>
    </row>
    <row r="8339" spans="1:5" x14ac:dyDescent="0.25">
      <c r="A8339">
        <v>70001903</v>
      </c>
      <c r="B8339" t="s">
        <v>11722</v>
      </c>
      <c r="C8339" t="s">
        <v>11722</v>
      </c>
      <c r="D8339" t="s">
        <v>11722</v>
      </c>
      <c r="E8339" t="s">
        <v>11722</v>
      </c>
    </row>
    <row r="8340" spans="1:5" x14ac:dyDescent="0.25">
      <c r="A8340">
        <v>70001904</v>
      </c>
      <c r="B8340" t="s">
        <v>11723</v>
      </c>
      <c r="C8340" t="s">
        <v>11723</v>
      </c>
      <c r="D8340" t="s">
        <v>11723</v>
      </c>
      <c r="E8340" t="s">
        <v>11723</v>
      </c>
    </row>
    <row r="8341" spans="1:5" x14ac:dyDescent="0.25">
      <c r="A8341">
        <v>70001905</v>
      </c>
      <c r="B8341" t="s">
        <v>11725</v>
      </c>
      <c r="C8341" t="s">
        <v>11724</v>
      </c>
      <c r="D8341" t="s">
        <v>11724</v>
      </c>
      <c r="E8341" t="s">
        <v>11725</v>
      </c>
    </row>
    <row r="8342" spans="1:5" x14ac:dyDescent="0.25">
      <c r="A8342">
        <v>70001906</v>
      </c>
      <c r="B8342" t="s">
        <v>11727</v>
      </c>
      <c r="C8342" t="s">
        <v>11726</v>
      </c>
      <c r="D8342" t="s">
        <v>11726</v>
      </c>
      <c r="E8342" t="s">
        <v>11727</v>
      </c>
    </row>
    <row r="8343" spans="1:5" x14ac:dyDescent="0.25">
      <c r="A8343">
        <v>70001907</v>
      </c>
      <c r="B8343" t="s">
        <v>11728</v>
      </c>
      <c r="C8343" t="s">
        <v>11728</v>
      </c>
      <c r="D8343" t="s">
        <v>11728</v>
      </c>
      <c r="E8343" t="s">
        <v>11728</v>
      </c>
    </row>
    <row r="8344" spans="1:5" x14ac:dyDescent="0.25">
      <c r="A8344">
        <v>70001908</v>
      </c>
      <c r="B8344" t="s">
        <v>11730</v>
      </c>
      <c r="C8344" t="s">
        <v>11729</v>
      </c>
      <c r="D8344" t="s">
        <v>11729</v>
      </c>
      <c r="E8344" t="s">
        <v>11730</v>
      </c>
    </row>
    <row r="8345" spans="1:5" x14ac:dyDescent="0.25">
      <c r="A8345">
        <v>70001909</v>
      </c>
      <c r="B8345" t="s">
        <v>11731</v>
      </c>
      <c r="C8345" t="s">
        <v>11731</v>
      </c>
      <c r="D8345" t="s">
        <v>11731</v>
      </c>
      <c r="E8345" t="s">
        <v>11731</v>
      </c>
    </row>
    <row r="8346" spans="1:5" x14ac:dyDescent="0.25">
      <c r="A8346">
        <v>70001910</v>
      </c>
      <c r="B8346" t="s">
        <v>11732</v>
      </c>
      <c r="C8346" t="s">
        <v>11732</v>
      </c>
      <c r="D8346" t="s">
        <v>11732</v>
      </c>
      <c r="E8346" t="s">
        <v>11732</v>
      </c>
    </row>
    <row r="8347" spans="1:5" x14ac:dyDescent="0.25">
      <c r="A8347">
        <v>70001911</v>
      </c>
      <c r="B8347" t="s">
        <v>11734</v>
      </c>
      <c r="C8347" t="s">
        <v>11733</v>
      </c>
      <c r="D8347" t="s">
        <v>11733</v>
      </c>
      <c r="E8347" t="s">
        <v>11734</v>
      </c>
    </row>
    <row r="8348" spans="1:5" x14ac:dyDescent="0.25">
      <c r="A8348">
        <v>70001912</v>
      </c>
      <c r="B8348" t="s">
        <v>11735</v>
      </c>
      <c r="C8348" t="s">
        <v>11735</v>
      </c>
      <c r="D8348" t="s">
        <v>11735</v>
      </c>
      <c r="E8348" t="s">
        <v>11735</v>
      </c>
    </row>
    <row r="8349" spans="1:5" x14ac:dyDescent="0.25">
      <c r="A8349">
        <v>70001913</v>
      </c>
      <c r="B8349" t="s">
        <v>11737</v>
      </c>
      <c r="C8349" t="s">
        <v>11736</v>
      </c>
      <c r="D8349" t="s">
        <v>11736</v>
      </c>
      <c r="E8349" t="s">
        <v>11737</v>
      </c>
    </row>
    <row r="8350" spans="1:5" x14ac:dyDescent="0.25">
      <c r="A8350">
        <v>70001914</v>
      </c>
      <c r="B8350" t="s">
        <v>11738</v>
      </c>
      <c r="C8350" t="s">
        <v>11738</v>
      </c>
      <c r="D8350" t="s">
        <v>11738</v>
      </c>
      <c r="E8350" t="s">
        <v>11738</v>
      </c>
    </row>
    <row r="8351" spans="1:5" x14ac:dyDescent="0.25">
      <c r="A8351">
        <v>70001915</v>
      </c>
      <c r="B8351" t="s">
        <v>11739</v>
      </c>
      <c r="C8351" t="s">
        <v>11739</v>
      </c>
      <c r="D8351" t="s">
        <v>11739</v>
      </c>
      <c r="E8351" t="s">
        <v>11739</v>
      </c>
    </row>
    <row r="8352" spans="1:5" x14ac:dyDescent="0.25">
      <c r="A8352">
        <v>70001916</v>
      </c>
      <c r="B8352" t="s">
        <v>11740</v>
      </c>
      <c r="C8352" t="s">
        <v>11740</v>
      </c>
      <c r="D8352" t="s">
        <v>11740</v>
      </c>
      <c r="E8352" t="s">
        <v>11740</v>
      </c>
    </row>
    <row r="8353" spans="1:5" x14ac:dyDescent="0.25">
      <c r="A8353">
        <v>70001917</v>
      </c>
      <c r="B8353" t="s">
        <v>11741</v>
      </c>
      <c r="C8353" t="s">
        <v>11741</v>
      </c>
      <c r="D8353" t="s">
        <v>11741</v>
      </c>
      <c r="E8353" t="s">
        <v>11741</v>
      </c>
    </row>
    <row r="8354" spans="1:5" x14ac:dyDescent="0.25">
      <c r="A8354">
        <v>70001918</v>
      </c>
      <c r="B8354" t="s">
        <v>11742</v>
      </c>
      <c r="C8354" t="s">
        <v>11742</v>
      </c>
      <c r="D8354" t="s">
        <v>11742</v>
      </c>
      <c r="E8354" t="s">
        <v>11742</v>
      </c>
    </row>
    <row r="8355" spans="1:5" x14ac:dyDescent="0.25">
      <c r="A8355">
        <v>70001919</v>
      </c>
      <c r="B8355" t="s">
        <v>11743</v>
      </c>
      <c r="C8355" t="s">
        <v>11743</v>
      </c>
      <c r="D8355" t="s">
        <v>11743</v>
      </c>
      <c r="E8355" t="s">
        <v>11743</v>
      </c>
    </row>
    <row r="8356" spans="1:5" x14ac:dyDescent="0.25">
      <c r="A8356">
        <v>70001920</v>
      </c>
      <c r="B8356" t="s">
        <v>11744</v>
      </c>
      <c r="C8356" t="s">
        <v>11744</v>
      </c>
      <c r="D8356" t="s">
        <v>11744</v>
      </c>
      <c r="E8356" t="s">
        <v>11744</v>
      </c>
    </row>
    <row r="8357" spans="1:5" x14ac:dyDescent="0.25">
      <c r="A8357">
        <v>70001921</v>
      </c>
      <c r="B8357" t="s">
        <v>11745</v>
      </c>
      <c r="C8357" t="s">
        <v>11745</v>
      </c>
      <c r="D8357" t="s">
        <v>11745</v>
      </c>
      <c r="E8357" t="s">
        <v>11745</v>
      </c>
    </row>
    <row r="8358" spans="1:5" x14ac:dyDescent="0.25">
      <c r="A8358">
        <v>70001922</v>
      </c>
      <c r="B8358" t="s">
        <v>11747</v>
      </c>
      <c r="C8358" t="s">
        <v>11746</v>
      </c>
      <c r="D8358" t="s">
        <v>11746</v>
      </c>
      <c r="E8358" t="s">
        <v>11747</v>
      </c>
    </row>
    <row r="8359" spans="1:5" x14ac:dyDescent="0.25">
      <c r="A8359">
        <v>70001923</v>
      </c>
      <c r="B8359" t="s">
        <v>11748</v>
      </c>
      <c r="C8359" t="s">
        <v>11748</v>
      </c>
      <c r="D8359" t="s">
        <v>11748</v>
      </c>
      <c r="E8359" t="s">
        <v>11748</v>
      </c>
    </row>
    <row r="8360" spans="1:5" x14ac:dyDescent="0.25">
      <c r="A8360">
        <v>70001924</v>
      </c>
      <c r="B8360" t="s">
        <v>10940</v>
      </c>
      <c r="C8360" t="s">
        <v>10301</v>
      </c>
      <c r="D8360" t="s">
        <v>10301</v>
      </c>
      <c r="E8360" t="s">
        <v>10940</v>
      </c>
    </row>
    <row r="8361" spans="1:5" x14ac:dyDescent="0.25">
      <c r="A8361">
        <v>70001925</v>
      </c>
      <c r="B8361" t="s">
        <v>10857</v>
      </c>
      <c r="C8361" t="s">
        <v>9995</v>
      </c>
      <c r="D8361" t="s">
        <v>9995</v>
      </c>
      <c r="E8361" t="s">
        <v>10857</v>
      </c>
    </row>
    <row r="8362" spans="1:5" x14ac:dyDescent="0.25">
      <c r="A8362">
        <v>70001926</v>
      </c>
      <c r="B8362" t="s">
        <v>11750</v>
      </c>
      <c r="C8362" t="s">
        <v>11749</v>
      </c>
      <c r="D8362" t="s">
        <v>11749</v>
      </c>
      <c r="E8362" t="s">
        <v>11750</v>
      </c>
    </row>
    <row r="8363" spans="1:5" x14ac:dyDescent="0.25">
      <c r="A8363">
        <v>70001927</v>
      </c>
      <c r="B8363" t="s">
        <v>11752</v>
      </c>
      <c r="C8363" t="s">
        <v>11751</v>
      </c>
      <c r="D8363" t="s">
        <v>11751</v>
      </c>
      <c r="E8363" t="s">
        <v>11752</v>
      </c>
    </row>
    <row r="8364" spans="1:5" x14ac:dyDescent="0.25">
      <c r="A8364">
        <v>70001928</v>
      </c>
      <c r="B8364" t="s">
        <v>11754</v>
      </c>
      <c r="C8364" t="s">
        <v>11753</v>
      </c>
      <c r="D8364" t="s">
        <v>11753</v>
      </c>
      <c r="E8364" t="s">
        <v>11754</v>
      </c>
    </row>
    <row r="8365" spans="1:5" x14ac:dyDescent="0.25">
      <c r="A8365">
        <v>70001929</v>
      </c>
      <c r="B8365" t="s">
        <v>11756</v>
      </c>
      <c r="C8365" t="s">
        <v>11755</v>
      </c>
      <c r="D8365" t="s">
        <v>11755</v>
      </c>
      <c r="E8365" t="s">
        <v>11756</v>
      </c>
    </row>
    <row r="8366" spans="1:5" x14ac:dyDescent="0.25">
      <c r="A8366">
        <v>70001930</v>
      </c>
      <c r="B8366" t="s">
        <v>11758</v>
      </c>
      <c r="C8366" t="s">
        <v>11757</v>
      </c>
      <c r="D8366" t="s">
        <v>11757</v>
      </c>
      <c r="E8366" t="s">
        <v>11758</v>
      </c>
    </row>
    <row r="8367" spans="1:5" x14ac:dyDescent="0.25">
      <c r="A8367">
        <v>70001931</v>
      </c>
      <c r="B8367" t="s">
        <v>11760</v>
      </c>
      <c r="C8367" t="s">
        <v>11759</v>
      </c>
      <c r="D8367" t="s">
        <v>11759</v>
      </c>
      <c r="E8367" t="s">
        <v>11760</v>
      </c>
    </row>
    <row r="8368" spans="1:5" x14ac:dyDescent="0.25">
      <c r="A8368">
        <v>70001932</v>
      </c>
      <c r="B8368" t="s">
        <v>11762</v>
      </c>
      <c r="C8368" t="s">
        <v>11761</v>
      </c>
      <c r="D8368" t="s">
        <v>11761</v>
      </c>
      <c r="E8368" t="s">
        <v>11762</v>
      </c>
    </row>
    <row r="8369" spans="1:5" x14ac:dyDescent="0.25">
      <c r="A8369">
        <v>70001933</v>
      </c>
      <c r="B8369" t="s">
        <v>11764</v>
      </c>
      <c r="C8369" t="s">
        <v>11763</v>
      </c>
      <c r="D8369" t="s">
        <v>11763</v>
      </c>
      <c r="E8369" t="s">
        <v>11764</v>
      </c>
    </row>
    <row r="8370" spans="1:5" x14ac:dyDescent="0.25">
      <c r="A8370">
        <v>70001934</v>
      </c>
      <c r="B8370" t="s">
        <v>11766</v>
      </c>
      <c r="C8370" t="s">
        <v>11765</v>
      </c>
      <c r="D8370" t="s">
        <v>11765</v>
      </c>
      <c r="E8370" t="s">
        <v>11766</v>
      </c>
    </row>
    <row r="8371" spans="1:5" x14ac:dyDescent="0.25">
      <c r="A8371">
        <v>70001935</v>
      </c>
      <c r="B8371" t="s">
        <v>11768</v>
      </c>
      <c r="C8371" t="s">
        <v>11767</v>
      </c>
      <c r="D8371" t="s">
        <v>11767</v>
      </c>
      <c r="E8371" t="s">
        <v>11768</v>
      </c>
    </row>
    <row r="8372" spans="1:5" x14ac:dyDescent="0.25">
      <c r="A8372">
        <v>70001936</v>
      </c>
      <c r="B8372" t="s">
        <v>11770</v>
      </c>
      <c r="C8372" t="s">
        <v>11769</v>
      </c>
      <c r="D8372" t="s">
        <v>11769</v>
      </c>
      <c r="E8372" t="s">
        <v>11770</v>
      </c>
    </row>
    <row r="8373" spans="1:5" x14ac:dyDescent="0.25">
      <c r="A8373">
        <v>70001937</v>
      </c>
      <c r="B8373" t="s">
        <v>11772</v>
      </c>
      <c r="C8373" t="s">
        <v>11771</v>
      </c>
      <c r="D8373" t="s">
        <v>11771</v>
      </c>
      <c r="E8373" t="s">
        <v>11772</v>
      </c>
    </row>
    <row r="8374" spans="1:5" x14ac:dyDescent="0.25">
      <c r="A8374">
        <v>70001938</v>
      </c>
      <c r="B8374" t="s">
        <v>11774</v>
      </c>
      <c r="C8374" t="s">
        <v>11773</v>
      </c>
      <c r="D8374" t="s">
        <v>11773</v>
      </c>
      <c r="E8374" t="s">
        <v>11774</v>
      </c>
    </row>
    <row r="8375" spans="1:5" x14ac:dyDescent="0.25">
      <c r="A8375">
        <v>70001939</v>
      </c>
      <c r="B8375" t="s">
        <v>11776</v>
      </c>
      <c r="C8375" t="s">
        <v>11775</v>
      </c>
      <c r="D8375" t="s">
        <v>11775</v>
      </c>
      <c r="E8375" t="s">
        <v>11776</v>
      </c>
    </row>
    <row r="8376" spans="1:5" x14ac:dyDescent="0.25">
      <c r="A8376">
        <v>70001940</v>
      </c>
      <c r="B8376" t="s">
        <v>11778</v>
      </c>
      <c r="C8376" t="s">
        <v>11777</v>
      </c>
      <c r="D8376" t="s">
        <v>11777</v>
      </c>
      <c r="E8376" t="s">
        <v>11778</v>
      </c>
    </row>
    <row r="8377" spans="1:5" x14ac:dyDescent="0.25">
      <c r="A8377">
        <v>70001941</v>
      </c>
      <c r="B8377" t="s">
        <v>11780</v>
      </c>
      <c r="C8377" t="s">
        <v>11779</v>
      </c>
      <c r="D8377" t="s">
        <v>11779</v>
      </c>
      <c r="E8377" t="s">
        <v>11780</v>
      </c>
    </row>
    <row r="8378" spans="1:5" x14ac:dyDescent="0.25">
      <c r="A8378">
        <v>70001942</v>
      </c>
      <c r="B8378" t="s">
        <v>11040</v>
      </c>
      <c r="C8378" t="s">
        <v>10629</v>
      </c>
      <c r="D8378" t="s">
        <v>10629</v>
      </c>
      <c r="E8378" t="s">
        <v>11040</v>
      </c>
    </row>
    <row r="8379" spans="1:5" x14ac:dyDescent="0.25">
      <c r="A8379">
        <v>70001943</v>
      </c>
      <c r="B8379" t="s">
        <v>11781</v>
      </c>
      <c r="C8379" t="s">
        <v>10627</v>
      </c>
      <c r="D8379" t="s">
        <v>10627</v>
      </c>
      <c r="E8379" t="s">
        <v>11781</v>
      </c>
    </row>
    <row r="8380" spans="1:5" x14ac:dyDescent="0.25">
      <c r="A8380">
        <v>70001944</v>
      </c>
      <c r="B8380" t="s">
        <v>11783</v>
      </c>
      <c r="C8380" t="s">
        <v>11782</v>
      </c>
      <c r="D8380" t="s">
        <v>11782</v>
      </c>
      <c r="E8380" t="s">
        <v>11783</v>
      </c>
    </row>
    <row r="8381" spans="1:5" x14ac:dyDescent="0.25">
      <c r="A8381">
        <v>70001945</v>
      </c>
      <c r="B8381" t="s">
        <v>11785</v>
      </c>
      <c r="C8381" t="s">
        <v>11784</v>
      </c>
      <c r="D8381" t="s">
        <v>11784</v>
      </c>
      <c r="E8381" t="s">
        <v>11785</v>
      </c>
    </row>
    <row r="8382" spans="1:5" x14ac:dyDescent="0.25">
      <c r="A8382">
        <v>70001946</v>
      </c>
      <c r="B8382" t="s">
        <v>11787</v>
      </c>
      <c r="C8382" t="s">
        <v>11786</v>
      </c>
      <c r="D8382" t="s">
        <v>11786</v>
      </c>
      <c r="E8382" t="s">
        <v>11787</v>
      </c>
    </row>
    <row r="8383" spans="1:5" x14ac:dyDescent="0.25">
      <c r="A8383">
        <v>70001947</v>
      </c>
      <c r="B8383" t="s">
        <v>11789</v>
      </c>
      <c r="C8383" t="s">
        <v>11788</v>
      </c>
      <c r="D8383" t="s">
        <v>11788</v>
      </c>
      <c r="E8383" t="s">
        <v>11789</v>
      </c>
    </row>
    <row r="8384" spans="1:5" x14ac:dyDescent="0.25">
      <c r="A8384">
        <v>70001948</v>
      </c>
      <c r="B8384" t="s">
        <v>11790</v>
      </c>
      <c r="C8384" t="s">
        <v>9774</v>
      </c>
      <c r="D8384" t="s">
        <v>9774</v>
      </c>
      <c r="E8384" t="s">
        <v>11790</v>
      </c>
    </row>
    <row r="8385" spans="1:5" x14ac:dyDescent="0.25">
      <c r="A8385">
        <v>70001949</v>
      </c>
      <c r="B8385" t="s">
        <v>11791</v>
      </c>
      <c r="C8385" t="s">
        <v>9774</v>
      </c>
      <c r="D8385" t="s">
        <v>9774</v>
      </c>
      <c r="E8385" t="s">
        <v>11791</v>
      </c>
    </row>
    <row r="8386" spans="1:5" x14ac:dyDescent="0.25">
      <c r="A8386">
        <v>70001950</v>
      </c>
      <c r="B8386" t="s">
        <v>11792</v>
      </c>
      <c r="C8386" t="s">
        <v>9774</v>
      </c>
      <c r="D8386" t="s">
        <v>9774</v>
      </c>
      <c r="E8386" t="s">
        <v>11792</v>
      </c>
    </row>
    <row r="8387" spans="1:5" x14ac:dyDescent="0.25">
      <c r="A8387">
        <v>70001951</v>
      </c>
      <c r="B8387" t="s">
        <v>11794</v>
      </c>
      <c r="C8387" t="s">
        <v>11793</v>
      </c>
      <c r="D8387" t="s">
        <v>11793</v>
      </c>
      <c r="E8387" t="s">
        <v>11794</v>
      </c>
    </row>
    <row r="8388" spans="1:5" x14ac:dyDescent="0.25">
      <c r="A8388">
        <v>70001952</v>
      </c>
      <c r="B8388" t="s">
        <v>11795</v>
      </c>
      <c r="C8388" t="s">
        <v>11795</v>
      </c>
      <c r="D8388" t="s">
        <v>11795</v>
      </c>
      <c r="E8388" t="s">
        <v>11795</v>
      </c>
    </row>
    <row r="8389" spans="1:5" x14ac:dyDescent="0.25">
      <c r="A8389">
        <v>70001953</v>
      </c>
      <c r="B8389" t="s">
        <v>11796</v>
      </c>
      <c r="C8389" t="s">
        <v>11669</v>
      </c>
      <c r="D8389" t="s">
        <v>11669</v>
      </c>
      <c r="E8389" t="s">
        <v>11796</v>
      </c>
    </row>
    <row r="8390" spans="1:5" x14ac:dyDescent="0.25">
      <c r="A8390">
        <v>70001954</v>
      </c>
      <c r="B8390" t="s">
        <v>11798</v>
      </c>
      <c r="C8390" t="s">
        <v>11797</v>
      </c>
      <c r="D8390" t="s">
        <v>11797</v>
      </c>
      <c r="E8390" t="s">
        <v>11798</v>
      </c>
    </row>
    <row r="8391" spans="1:5" x14ac:dyDescent="0.25">
      <c r="A8391">
        <v>70001955</v>
      </c>
      <c r="B8391" t="s">
        <v>11799</v>
      </c>
      <c r="C8391" t="s">
        <v>11799</v>
      </c>
      <c r="D8391" t="s">
        <v>11799</v>
      </c>
      <c r="E8391" t="s">
        <v>11799</v>
      </c>
    </row>
    <row r="8392" spans="1:5" x14ac:dyDescent="0.25">
      <c r="A8392">
        <v>70001956</v>
      </c>
      <c r="B8392" t="s">
        <v>11800</v>
      </c>
      <c r="C8392" t="s">
        <v>11800</v>
      </c>
      <c r="D8392" t="s">
        <v>11800</v>
      </c>
      <c r="E8392" t="s">
        <v>11800</v>
      </c>
    </row>
    <row r="8393" spans="1:5" x14ac:dyDescent="0.25">
      <c r="A8393">
        <v>70001957</v>
      </c>
      <c r="B8393" t="s">
        <v>11802</v>
      </c>
      <c r="C8393" t="s">
        <v>11801</v>
      </c>
      <c r="D8393" t="s">
        <v>11801</v>
      </c>
      <c r="E8393" t="s">
        <v>11802</v>
      </c>
    </row>
    <row r="8394" spans="1:5" x14ac:dyDescent="0.25">
      <c r="A8394">
        <v>70001958</v>
      </c>
      <c r="B8394" t="s">
        <v>9742</v>
      </c>
      <c r="C8394" t="s">
        <v>11803</v>
      </c>
      <c r="D8394" t="s">
        <v>11803</v>
      </c>
      <c r="E8394" t="s">
        <v>9742</v>
      </c>
    </row>
    <row r="8395" spans="1:5" x14ac:dyDescent="0.25">
      <c r="A8395">
        <v>70001959</v>
      </c>
      <c r="B8395" t="s">
        <v>9743</v>
      </c>
      <c r="C8395" t="s">
        <v>11801</v>
      </c>
      <c r="D8395" t="s">
        <v>11801</v>
      </c>
      <c r="E8395" t="s">
        <v>9743</v>
      </c>
    </row>
    <row r="8396" spans="1:5" x14ac:dyDescent="0.25">
      <c r="A8396">
        <v>70001960</v>
      </c>
      <c r="B8396" t="s">
        <v>11804</v>
      </c>
      <c r="C8396" t="s">
        <v>9746</v>
      </c>
      <c r="D8396" t="s">
        <v>9746</v>
      </c>
      <c r="E8396" t="s">
        <v>11804</v>
      </c>
    </row>
    <row r="8397" spans="1:5" x14ac:dyDescent="0.25">
      <c r="A8397">
        <v>70001961</v>
      </c>
      <c r="B8397" t="s">
        <v>11805</v>
      </c>
      <c r="C8397" t="s">
        <v>9744</v>
      </c>
      <c r="D8397" t="s">
        <v>9744</v>
      </c>
      <c r="E8397" t="s">
        <v>11805</v>
      </c>
    </row>
    <row r="8398" spans="1:5" x14ac:dyDescent="0.25">
      <c r="A8398">
        <v>70001962</v>
      </c>
      <c r="B8398" t="s">
        <v>11806</v>
      </c>
      <c r="C8398" t="s">
        <v>9744</v>
      </c>
      <c r="D8398" t="s">
        <v>9744</v>
      </c>
      <c r="E8398" t="s">
        <v>11806</v>
      </c>
    </row>
    <row r="8399" spans="1:5" x14ac:dyDescent="0.25">
      <c r="A8399">
        <v>70001963</v>
      </c>
      <c r="B8399" t="s">
        <v>11807</v>
      </c>
      <c r="C8399" t="s">
        <v>9643</v>
      </c>
      <c r="D8399" t="s">
        <v>9643</v>
      </c>
      <c r="E8399" t="s">
        <v>11807</v>
      </c>
    </row>
    <row r="8400" spans="1:5" x14ac:dyDescent="0.25">
      <c r="A8400">
        <v>70001964</v>
      </c>
      <c r="B8400" t="s">
        <v>11808</v>
      </c>
      <c r="C8400" t="s">
        <v>9645</v>
      </c>
      <c r="D8400" t="s">
        <v>9645</v>
      </c>
      <c r="E8400" t="s">
        <v>11808</v>
      </c>
    </row>
    <row r="8401" spans="1:5" x14ac:dyDescent="0.25">
      <c r="A8401">
        <v>70001965</v>
      </c>
      <c r="B8401" t="s">
        <v>11809</v>
      </c>
      <c r="C8401" t="s">
        <v>9635</v>
      </c>
      <c r="D8401" t="s">
        <v>9635</v>
      </c>
      <c r="E8401" t="s">
        <v>11809</v>
      </c>
    </row>
    <row r="8402" spans="1:5" x14ac:dyDescent="0.25">
      <c r="A8402">
        <v>70001966</v>
      </c>
      <c r="B8402" t="s">
        <v>11810</v>
      </c>
      <c r="C8402" t="s">
        <v>9637</v>
      </c>
      <c r="D8402" t="s">
        <v>9637</v>
      </c>
      <c r="E8402" t="s">
        <v>11810</v>
      </c>
    </row>
    <row r="8403" spans="1:5" x14ac:dyDescent="0.25">
      <c r="A8403">
        <v>70001967</v>
      </c>
      <c r="B8403" t="s">
        <v>11811</v>
      </c>
      <c r="C8403" t="s">
        <v>10704</v>
      </c>
      <c r="D8403" t="s">
        <v>10704</v>
      </c>
      <c r="E8403" t="s">
        <v>11811</v>
      </c>
    </row>
    <row r="8404" spans="1:5" x14ac:dyDescent="0.25">
      <c r="A8404">
        <v>70001968</v>
      </c>
      <c r="B8404" t="s">
        <v>11812</v>
      </c>
      <c r="C8404" t="s">
        <v>10704</v>
      </c>
      <c r="D8404" t="s">
        <v>10704</v>
      </c>
      <c r="E8404" t="s">
        <v>11812</v>
      </c>
    </row>
    <row r="8405" spans="1:5" x14ac:dyDescent="0.25">
      <c r="A8405">
        <v>70001969</v>
      </c>
      <c r="B8405" t="s">
        <v>11813</v>
      </c>
      <c r="C8405" t="s">
        <v>10704</v>
      </c>
      <c r="D8405" t="s">
        <v>10704</v>
      </c>
      <c r="E8405" t="s">
        <v>11813</v>
      </c>
    </row>
    <row r="8406" spans="1:5" x14ac:dyDescent="0.25">
      <c r="A8406">
        <v>70001970</v>
      </c>
      <c r="B8406" t="s">
        <v>11814</v>
      </c>
      <c r="C8406" t="s">
        <v>10699</v>
      </c>
      <c r="D8406" t="s">
        <v>10699</v>
      </c>
      <c r="E8406" t="s">
        <v>11814</v>
      </c>
    </row>
    <row r="8407" spans="1:5" x14ac:dyDescent="0.25">
      <c r="A8407">
        <v>70001971</v>
      </c>
      <c r="B8407" t="s">
        <v>10701</v>
      </c>
      <c r="C8407" t="s">
        <v>10699</v>
      </c>
      <c r="D8407" t="s">
        <v>10699</v>
      </c>
      <c r="E8407" t="s">
        <v>10701</v>
      </c>
    </row>
    <row r="8408" spans="1:5" x14ac:dyDescent="0.25">
      <c r="A8408">
        <v>70001972</v>
      </c>
      <c r="B8408" t="s">
        <v>11815</v>
      </c>
      <c r="C8408" t="s">
        <v>10699</v>
      </c>
      <c r="D8408" t="s">
        <v>10699</v>
      </c>
      <c r="E8408" t="s">
        <v>11815</v>
      </c>
    </row>
    <row r="8409" spans="1:5" x14ac:dyDescent="0.25">
      <c r="A8409">
        <v>70001973</v>
      </c>
      <c r="B8409" t="s">
        <v>11816</v>
      </c>
      <c r="C8409" t="s">
        <v>10055</v>
      </c>
      <c r="D8409" t="s">
        <v>10055</v>
      </c>
      <c r="E8409" t="s">
        <v>11816</v>
      </c>
    </row>
    <row r="8410" spans="1:5" x14ac:dyDescent="0.25">
      <c r="A8410">
        <v>70001974</v>
      </c>
      <c r="B8410" t="s">
        <v>11817</v>
      </c>
      <c r="C8410" t="s">
        <v>10057</v>
      </c>
      <c r="D8410" t="s">
        <v>10057</v>
      </c>
      <c r="E8410" t="s">
        <v>11817</v>
      </c>
    </row>
    <row r="8411" spans="1:5" x14ac:dyDescent="0.25">
      <c r="A8411">
        <v>70001975</v>
      </c>
      <c r="B8411" t="s">
        <v>11818</v>
      </c>
      <c r="C8411" t="s">
        <v>10059</v>
      </c>
      <c r="D8411" t="s">
        <v>10059</v>
      </c>
      <c r="E8411" t="s">
        <v>11818</v>
      </c>
    </row>
    <row r="8412" spans="1:5" x14ac:dyDescent="0.25">
      <c r="A8412">
        <v>70001976</v>
      </c>
      <c r="B8412" t="s">
        <v>11819</v>
      </c>
      <c r="C8412" t="s">
        <v>10049</v>
      </c>
      <c r="D8412" t="s">
        <v>10049</v>
      </c>
      <c r="E8412" t="s">
        <v>11819</v>
      </c>
    </row>
    <row r="8413" spans="1:5" x14ac:dyDescent="0.25">
      <c r="A8413">
        <v>70001977</v>
      </c>
      <c r="B8413" t="s">
        <v>11820</v>
      </c>
      <c r="C8413" t="s">
        <v>10051</v>
      </c>
      <c r="D8413" t="s">
        <v>10051</v>
      </c>
      <c r="E8413" t="s">
        <v>11820</v>
      </c>
    </row>
    <row r="8414" spans="1:5" x14ac:dyDescent="0.25">
      <c r="A8414">
        <v>70001978</v>
      </c>
      <c r="B8414" t="s">
        <v>11821</v>
      </c>
      <c r="C8414" t="s">
        <v>10053</v>
      </c>
      <c r="D8414" t="s">
        <v>10053</v>
      </c>
      <c r="E8414" t="s">
        <v>11821</v>
      </c>
    </row>
    <row r="8415" spans="1:5" x14ac:dyDescent="0.25">
      <c r="A8415">
        <v>70001979</v>
      </c>
      <c r="B8415" t="s">
        <v>11822</v>
      </c>
      <c r="C8415" t="s">
        <v>10631</v>
      </c>
      <c r="D8415" t="s">
        <v>10631</v>
      </c>
      <c r="E8415" t="s">
        <v>11822</v>
      </c>
    </row>
    <row r="8416" spans="1:5" x14ac:dyDescent="0.25">
      <c r="A8416">
        <v>70001980</v>
      </c>
      <c r="B8416" t="s">
        <v>11824</v>
      </c>
      <c r="C8416" t="s">
        <v>11823</v>
      </c>
      <c r="D8416" t="s">
        <v>11823</v>
      </c>
      <c r="E8416" t="s">
        <v>11824</v>
      </c>
    </row>
    <row r="8417" spans="1:5" x14ac:dyDescent="0.25">
      <c r="A8417">
        <v>70001981</v>
      </c>
      <c r="B8417" t="s">
        <v>11826</v>
      </c>
      <c r="C8417" t="s">
        <v>11825</v>
      </c>
      <c r="D8417" t="s">
        <v>11825</v>
      </c>
      <c r="E8417" t="s">
        <v>11826</v>
      </c>
    </row>
    <row r="8418" spans="1:5" x14ac:dyDescent="0.25">
      <c r="A8418">
        <v>70001982</v>
      </c>
      <c r="B8418" t="s">
        <v>11828</v>
      </c>
      <c r="C8418" t="s">
        <v>11827</v>
      </c>
      <c r="D8418" t="s">
        <v>11827</v>
      </c>
      <c r="E8418" t="s">
        <v>11828</v>
      </c>
    </row>
    <row r="8419" spans="1:5" x14ac:dyDescent="0.25">
      <c r="A8419">
        <v>70001983</v>
      </c>
      <c r="B8419" t="s">
        <v>11829</v>
      </c>
      <c r="C8419" t="s">
        <v>10049</v>
      </c>
      <c r="D8419" t="s">
        <v>10049</v>
      </c>
      <c r="E8419" t="s">
        <v>11829</v>
      </c>
    </row>
    <row r="8420" spans="1:5" x14ac:dyDescent="0.25">
      <c r="A8420">
        <v>70001984</v>
      </c>
      <c r="B8420" t="s">
        <v>11830</v>
      </c>
      <c r="C8420" t="s">
        <v>10051</v>
      </c>
      <c r="D8420" t="s">
        <v>10051</v>
      </c>
      <c r="E8420" t="s">
        <v>11830</v>
      </c>
    </row>
    <row r="8421" spans="1:5" x14ac:dyDescent="0.25">
      <c r="A8421">
        <v>70001985</v>
      </c>
      <c r="B8421" t="s">
        <v>11831</v>
      </c>
      <c r="C8421" t="s">
        <v>10053</v>
      </c>
      <c r="D8421" t="s">
        <v>10053</v>
      </c>
      <c r="E8421" t="s">
        <v>11831</v>
      </c>
    </row>
    <row r="8422" spans="1:5" x14ac:dyDescent="0.25">
      <c r="A8422">
        <v>70001986</v>
      </c>
      <c r="B8422" t="s">
        <v>11790</v>
      </c>
      <c r="C8422" t="s">
        <v>9774</v>
      </c>
      <c r="D8422" t="s">
        <v>9774</v>
      </c>
      <c r="E8422" t="s">
        <v>11790</v>
      </c>
    </row>
    <row r="8423" spans="1:5" x14ac:dyDescent="0.25">
      <c r="A8423">
        <v>70001987</v>
      </c>
      <c r="B8423" t="s">
        <v>11791</v>
      </c>
      <c r="C8423" t="s">
        <v>9774</v>
      </c>
      <c r="D8423" t="s">
        <v>9774</v>
      </c>
      <c r="E8423" t="s">
        <v>11791</v>
      </c>
    </row>
    <row r="8424" spans="1:5" x14ac:dyDescent="0.25">
      <c r="A8424">
        <v>70001988</v>
      </c>
      <c r="B8424" t="s">
        <v>11832</v>
      </c>
      <c r="C8424" t="s">
        <v>9774</v>
      </c>
      <c r="D8424" t="s">
        <v>9774</v>
      </c>
      <c r="E8424" t="s">
        <v>11832</v>
      </c>
    </row>
    <row r="8425" spans="1:5" x14ac:dyDescent="0.25">
      <c r="A8425">
        <v>70001989</v>
      </c>
      <c r="B8425" t="s">
        <v>11834</v>
      </c>
      <c r="C8425" t="s">
        <v>11833</v>
      </c>
      <c r="D8425" t="s">
        <v>11833</v>
      </c>
      <c r="E8425" t="s">
        <v>11834</v>
      </c>
    </row>
    <row r="8426" spans="1:5" x14ac:dyDescent="0.25">
      <c r="A8426">
        <v>70001990</v>
      </c>
      <c r="B8426" t="s">
        <v>11836</v>
      </c>
      <c r="C8426" t="s">
        <v>11835</v>
      </c>
      <c r="D8426" t="s">
        <v>11835</v>
      </c>
      <c r="E8426" t="s">
        <v>11836</v>
      </c>
    </row>
    <row r="8427" spans="1:5" x14ac:dyDescent="0.25">
      <c r="A8427">
        <v>70001991</v>
      </c>
      <c r="B8427" t="s">
        <v>11838</v>
      </c>
      <c r="C8427" t="s">
        <v>11837</v>
      </c>
      <c r="D8427" t="s">
        <v>11837</v>
      </c>
      <c r="E8427" t="s">
        <v>11838</v>
      </c>
    </row>
    <row r="8428" spans="1:5" x14ac:dyDescent="0.25">
      <c r="A8428">
        <v>70001992</v>
      </c>
      <c r="B8428" t="s">
        <v>11840</v>
      </c>
      <c r="C8428" t="s">
        <v>11839</v>
      </c>
      <c r="D8428" t="s">
        <v>11839</v>
      </c>
      <c r="E8428" t="s">
        <v>11840</v>
      </c>
    </row>
    <row r="8429" spans="1:5" x14ac:dyDescent="0.25">
      <c r="A8429">
        <v>70001993</v>
      </c>
      <c r="B8429" t="s">
        <v>11841</v>
      </c>
      <c r="C8429" t="s">
        <v>11839</v>
      </c>
      <c r="D8429" t="s">
        <v>11839</v>
      </c>
      <c r="E8429" t="s">
        <v>11841</v>
      </c>
    </row>
    <row r="8430" spans="1:5" x14ac:dyDescent="0.25">
      <c r="A8430">
        <v>70001994</v>
      </c>
      <c r="B8430" t="s">
        <v>11842</v>
      </c>
      <c r="C8430" t="s">
        <v>11842</v>
      </c>
      <c r="D8430" t="s">
        <v>11842</v>
      </c>
      <c r="E8430" t="s">
        <v>11842</v>
      </c>
    </row>
    <row r="8431" spans="1:5" x14ac:dyDescent="0.25">
      <c r="A8431">
        <v>70001995</v>
      </c>
      <c r="B8431" t="s">
        <v>11843</v>
      </c>
      <c r="C8431" t="s">
        <v>11843</v>
      </c>
      <c r="D8431" t="s">
        <v>11843</v>
      </c>
      <c r="E8431" t="s">
        <v>11843</v>
      </c>
    </row>
    <row r="8432" spans="1:5" x14ac:dyDescent="0.25">
      <c r="A8432">
        <v>70001996</v>
      </c>
      <c r="B8432" t="s">
        <v>11845</v>
      </c>
      <c r="C8432" t="s">
        <v>11844</v>
      </c>
      <c r="D8432" t="s">
        <v>11844</v>
      </c>
      <c r="E8432" t="s">
        <v>11845</v>
      </c>
    </row>
    <row r="8433" spans="1:5" x14ac:dyDescent="0.25">
      <c r="A8433">
        <v>70001997</v>
      </c>
      <c r="B8433" t="s">
        <v>11632</v>
      </c>
      <c r="C8433" t="s">
        <v>11632</v>
      </c>
      <c r="D8433" t="s">
        <v>11632</v>
      </c>
      <c r="E8433" t="s">
        <v>11632</v>
      </c>
    </row>
    <row r="8434" spans="1:5" x14ac:dyDescent="0.25">
      <c r="A8434">
        <v>70001998</v>
      </c>
      <c r="B8434" t="s">
        <v>11847</v>
      </c>
      <c r="C8434" t="s">
        <v>11846</v>
      </c>
      <c r="D8434" t="s">
        <v>11846</v>
      </c>
      <c r="E8434" t="s">
        <v>11847</v>
      </c>
    </row>
    <row r="8435" spans="1:5" x14ac:dyDescent="0.25">
      <c r="A8435">
        <v>70001999</v>
      </c>
      <c r="B8435" t="s">
        <v>11848</v>
      </c>
      <c r="C8435" t="s">
        <v>11681</v>
      </c>
      <c r="D8435" t="s">
        <v>11681</v>
      </c>
      <c r="E8435" t="s">
        <v>11848</v>
      </c>
    </row>
    <row r="8436" spans="1:5" x14ac:dyDescent="0.25">
      <c r="A8436">
        <v>70002000</v>
      </c>
      <c r="B8436" t="s">
        <v>11631</v>
      </c>
      <c r="C8436" t="s">
        <v>11849</v>
      </c>
      <c r="D8436" t="s">
        <v>11849</v>
      </c>
      <c r="E8436" t="s">
        <v>11631</v>
      </c>
    </row>
    <row r="8437" spans="1:5" x14ac:dyDescent="0.25">
      <c r="A8437">
        <v>70002001</v>
      </c>
      <c r="B8437" t="s">
        <v>11851</v>
      </c>
      <c r="C8437" t="s">
        <v>11850</v>
      </c>
      <c r="D8437" t="s">
        <v>11850</v>
      </c>
      <c r="E8437" t="s">
        <v>11851</v>
      </c>
    </row>
    <row r="8438" spans="1:5" x14ac:dyDescent="0.25">
      <c r="A8438">
        <v>70002002</v>
      </c>
      <c r="B8438" t="s">
        <v>11852</v>
      </c>
      <c r="C8438" t="s">
        <v>9690</v>
      </c>
      <c r="D8438" t="s">
        <v>9690</v>
      </c>
      <c r="E8438" t="s">
        <v>11852</v>
      </c>
    </row>
    <row r="8439" spans="1:5" x14ac:dyDescent="0.25">
      <c r="A8439">
        <v>70002003</v>
      </c>
      <c r="B8439" t="s">
        <v>11853</v>
      </c>
      <c r="C8439" t="s">
        <v>9690</v>
      </c>
      <c r="D8439" t="s">
        <v>9690</v>
      </c>
      <c r="E8439" t="s">
        <v>11853</v>
      </c>
    </row>
    <row r="8440" spans="1:5" x14ac:dyDescent="0.25">
      <c r="A8440">
        <v>70002004</v>
      </c>
      <c r="B8440" t="s">
        <v>11855</v>
      </c>
      <c r="C8440" t="s">
        <v>11854</v>
      </c>
      <c r="D8440" t="s">
        <v>11854</v>
      </c>
      <c r="E8440" t="s">
        <v>11855</v>
      </c>
    </row>
    <row r="8441" spans="1:5" x14ac:dyDescent="0.25">
      <c r="A8441">
        <v>70002005</v>
      </c>
      <c r="B8441" t="s">
        <v>11856</v>
      </c>
      <c r="E8441" t="s">
        <v>11856</v>
      </c>
    </row>
    <row r="8442" spans="1:5" x14ac:dyDescent="0.25">
      <c r="A8442">
        <v>70002006</v>
      </c>
      <c r="B8442" t="s">
        <v>11857</v>
      </c>
      <c r="E8442" t="s">
        <v>11857</v>
      </c>
    </row>
    <row r="8443" spans="1:5" x14ac:dyDescent="0.25">
      <c r="A8443">
        <v>70002007</v>
      </c>
      <c r="B8443" t="s">
        <v>11858</v>
      </c>
      <c r="E8443" t="s">
        <v>11858</v>
      </c>
    </row>
    <row r="8444" spans="1:5" x14ac:dyDescent="0.25">
      <c r="A8444">
        <v>70002008</v>
      </c>
      <c r="B8444" t="s">
        <v>11859</v>
      </c>
      <c r="C8444" t="s">
        <v>10284</v>
      </c>
      <c r="D8444" t="s">
        <v>10284</v>
      </c>
      <c r="E8444" t="s">
        <v>11859</v>
      </c>
    </row>
    <row r="8445" spans="1:5" x14ac:dyDescent="0.25">
      <c r="A8445">
        <v>70002009</v>
      </c>
      <c r="B8445" t="s">
        <v>11861</v>
      </c>
      <c r="C8445" t="s">
        <v>11860</v>
      </c>
      <c r="D8445" t="s">
        <v>11860</v>
      </c>
      <c r="E8445" t="s">
        <v>11861</v>
      </c>
    </row>
    <row r="8446" spans="1:5" x14ac:dyDescent="0.25">
      <c r="A8446">
        <v>70002010</v>
      </c>
      <c r="B8446" t="s">
        <v>11863</v>
      </c>
      <c r="C8446" t="s">
        <v>11862</v>
      </c>
      <c r="D8446" t="s">
        <v>11862</v>
      </c>
      <c r="E8446" t="s">
        <v>11863</v>
      </c>
    </row>
    <row r="8447" spans="1:5" x14ac:dyDescent="0.25">
      <c r="A8447">
        <v>70002011</v>
      </c>
      <c r="B8447" t="s">
        <v>11864</v>
      </c>
      <c r="C8447" t="s">
        <v>11862</v>
      </c>
      <c r="D8447" t="s">
        <v>11862</v>
      </c>
      <c r="E8447" t="s">
        <v>11864</v>
      </c>
    </row>
    <row r="8448" spans="1:5" x14ac:dyDescent="0.25">
      <c r="A8448">
        <v>70002012</v>
      </c>
      <c r="B8448" t="s">
        <v>11866</v>
      </c>
      <c r="C8448" t="s">
        <v>11865</v>
      </c>
      <c r="D8448" t="s">
        <v>11865</v>
      </c>
      <c r="E8448" t="s">
        <v>11866</v>
      </c>
    </row>
    <row r="8449" spans="1:5" x14ac:dyDescent="0.25">
      <c r="A8449">
        <v>70002013</v>
      </c>
      <c r="B8449" t="s">
        <v>11867</v>
      </c>
      <c r="C8449" t="s">
        <v>11867</v>
      </c>
      <c r="D8449" t="s">
        <v>11867</v>
      </c>
      <c r="E8449" t="s">
        <v>11867</v>
      </c>
    </row>
    <row r="8450" spans="1:5" x14ac:dyDescent="0.25">
      <c r="A8450">
        <v>70002014</v>
      </c>
      <c r="B8450" t="s">
        <v>11869</v>
      </c>
      <c r="C8450" t="s">
        <v>11868</v>
      </c>
      <c r="D8450" t="s">
        <v>11868</v>
      </c>
      <c r="E8450" t="s">
        <v>11869</v>
      </c>
    </row>
    <row r="8451" spans="1:5" x14ac:dyDescent="0.25">
      <c r="A8451">
        <v>70002015</v>
      </c>
      <c r="B8451" t="s">
        <v>11870</v>
      </c>
      <c r="C8451" t="s">
        <v>10138</v>
      </c>
      <c r="D8451" t="s">
        <v>10138</v>
      </c>
      <c r="E8451" t="s">
        <v>11870</v>
      </c>
    </row>
    <row r="8452" spans="1:5" x14ac:dyDescent="0.25">
      <c r="A8452">
        <v>70002016</v>
      </c>
      <c r="B8452" t="s">
        <v>11871</v>
      </c>
      <c r="C8452" t="s">
        <v>10139</v>
      </c>
      <c r="D8452" t="s">
        <v>10139</v>
      </c>
      <c r="E8452" t="s">
        <v>11871</v>
      </c>
    </row>
    <row r="8453" spans="1:5" x14ac:dyDescent="0.25">
      <c r="A8453">
        <v>70002017</v>
      </c>
      <c r="B8453" t="s">
        <v>11872</v>
      </c>
      <c r="C8453" t="s">
        <v>10137</v>
      </c>
      <c r="D8453" t="s">
        <v>10137</v>
      </c>
      <c r="E8453" t="s">
        <v>11872</v>
      </c>
    </row>
    <row r="8454" spans="1:5" x14ac:dyDescent="0.25">
      <c r="A8454">
        <v>70002018</v>
      </c>
      <c r="B8454" t="s">
        <v>11873</v>
      </c>
      <c r="C8454" t="s">
        <v>10136</v>
      </c>
      <c r="D8454" t="s">
        <v>10136</v>
      </c>
      <c r="E8454" t="s">
        <v>11873</v>
      </c>
    </row>
    <row r="8455" spans="1:5" x14ac:dyDescent="0.25">
      <c r="A8455">
        <v>70002019</v>
      </c>
      <c r="B8455" t="s">
        <v>11874</v>
      </c>
      <c r="C8455" t="s">
        <v>9690</v>
      </c>
      <c r="D8455" t="s">
        <v>9690</v>
      </c>
      <c r="E8455" t="s">
        <v>11874</v>
      </c>
    </row>
    <row r="8456" spans="1:5" x14ac:dyDescent="0.25">
      <c r="A8456">
        <v>70002020</v>
      </c>
      <c r="B8456" t="s">
        <v>11875</v>
      </c>
      <c r="C8456" t="s">
        <v>9690</v>
      </c>
      <c r="D8456" t="s">
        <v>9690</v>
      </c>
      <c r="E8456" t="s">
        <v>11875</v>
      </c>
    </row>
    <row r="8457" spans="1:5" x14ac:dyDescent="0.25">
      <c r="A8457">
        <v>70002021</v>
      </c>
      <c r="B8457" t="s">
        <v>11876</v>
      </c>
      <c r="C8457" t="s">
        <v>9690</v>
      </c>
      <c r="D8457" t="s">
        <v>9690</v>
      </c>
      <c r="E8457" t="s">
        <v>11876</v>
      </c>
    </row>
    <row r="8458" spans="1:5" x14ac:dyDescent="0.25">
      <c r="A8458">
        <v>70002022</v>
      </c>
      <c r="B8458" t="s">
        <v>11878</v>
      </c>
      <c r="C8458" t="s">
        <v>11877</v>
      </c>
      <c r="D8458" t="s">
        <v>11877</v>
      </c>
      <c r="E8458" t="s">
        <v>11878</v>
      </c>
    </row>
    <row r="8459" spans="1:5" x14ac:dyDescent="0.25">
      <c r="A8459">
        <v>70002023</v>
      </c>
      <c r="B8459" t="s">
        <v>11879</v>
      </c>
      <c r="C8459" t="s">
        <v>11879</v>
      </c>
      <c r="D8459" t="s">
        <v>11879</v>
      </c>
      <c r="E8459" t="s">
        <v>11879</v>
      </c>
    </row>
    <row r="8460" spans="1:5" x14ac:dyDescent="0.25">
      <c r="A8460">
        <v>70002024</v>
      </c>
      <c r="B8460" t="s">
        <v>11881</v>
      </c>
      <c r="C8460" t="s">
        <v>11880</v>
      </c>
      <c r="D8460" t="s">
        <v>11880</v>
      </c>
      <c r="E8460" t="s">
        <v>11881</v>
      </c>
    </row>
    <row r="8461" spans="1:5" x14ac:dyDescent="0.25">
      <c r="A8461">
        <v>70002025</v>
      </c>
      <c r="B8461" t="s">
        <v>11882</v>
      </c>
      <c r="C8461" t="s">
        <v>11880</v>
      </c>
      <c r="D8461" t="s">
        <v>11880</v>
      </c>
      <c r="E8461" t="s">
        <v>11882</v>
      </c>
    </row>
    <row r="8462" spans="1:5" x14ac:dyDescent="0.25">
      <c r="A8462">
        <v>70002026</v>
      </c>
      <c r="B8462" t="s">
        <v>11883</v>
      </c>
      <c r="C8462" t="s">
        <v>11880</v>
      </c>
      <c r="D8462" t="s">
        <v>11880</v>
      </c>
      <c r="E8462" t="s">
        <v>11883</v>
      </c>
    </row>
    <row r="8463" spans="1:5" x14ac:dyDescent="0.25">
      <c r="A8463">
        <v>70002027</v>
      </c>
      <c r="B8463" t="s">
        <v>11884</v>
      </c>
      <c r="C8463" t="s">
        <v>11884</v>
      </c>
      <c r="D8463" t="s">
        <v>11884</v>
      </c>
      <c r="E8463" t="s">
        <v>11884</v>
      </c>
    </row>
    <row r="8464" spans="1:5" x14ac:dyDescent="0.25">
      <c r="A8464">
        <v>70002028</v>
      </c>
      <c r="B8464" t="s">
        <v>11885</v>
      </c>
      <c r="C8464" t="s">
        <v>11885</v>
      </c>
      <c r="D8464" t="s">
        <v>11885</v>
      </c>
      <c r="E8464" t="s">
        <v>11885</v>
      </c>
    </row>
    <row r="8465" spans="1:5" x14ac:dyDescent="0.25">
      <c r="A8465">
        <v>70002029</v>
      </c>
      <c r="B8465" t="s">
        <v>11887</v>
      </c>
      <c r="C8465" t="s">
        <v>11886</v>
      </c>
      <c r="D8465" t="s">
        <v>11886</v>
      </c>
      <c r="E8465" t="s">
        <v>11887</v>
      </c>
    </row>
    <row r="8466" spans="1:5" x14ac:dyDescent="0.25">
      <c r="A8466">
        <v>70002030</v>
      </c>
      <c r="B8466" t="s">
        <v>11888</v>
      </c>
      <c r="C8466" t="s">
        <v>11681</v>
      </c>
      <c r="D8466" t="s">
        <v>11681</v>
      </c>
      <c r="E8466" t="s">
        <v>11888</v>
      </c>
    </row>
    <row r="8467" spans="1:5" x14ac:dyDescent="0.25">
      <c r="A8467">
        <v>70002031</v>
      </c>
      <c r="B8467" t="s">
        <v>11889</v>
      </c>
      <c r="C8467" t="s">
        <v>11889</v>
      </c>
      <c r="D8467" t="s">
        <v>11889</v>
      </c>
      <c r="E8467" t="s">
        <v>11889</v>
      </c>
    </row>
    <row r="8468" spans="1:5" x14ac:dyDescent="0.25">
      <c r="A8468">
        <v>70002032</v>
      </c>
      <c r="B8468" t="s">
        <v>11891</v>
      </c>
      <c r="C8468" t="s">
        <v>11890</v>
      </c>
      <c r="D8468" t="s">
        <v>11890</v>
      </c>
      <c r="E8468" t="s">
        <v>11891</v>
      </c>
    </row>
    <row r="8469" spans="1:5" x14ac:dyDescent="0.25">
      <c r="A8469">
        <v>70002033</v>
      </c>
      <c r="B8469" t="s">
        <v>11892</v>
      </c>
      <c r="C8469" t="s">
        <v>11892</v>
      </c>
      <c r="D8469" t="s">
        <v>11892</v>
      </c>
      <c r="E8469" t="s">
        <v>11892</v>
      </c>
    </row>
    <row r="8470" spans="1:5" x14ac:dyDescent="0.25">
      <c r="A8470">
        <v>70002034</v>
      </c>
      <c r="B8470" t="s">
        <v>11893</v>
      </c>
      <c r="C8470" t="s">
        <v>11893</v>
      </c>
      <c r="D8470" t="s">
        <v>11893</v>
      </c>
      <c r="E8470" t="s">
        <v>11893</v>
      </c>
    </row>
    <row r="8471" spans="1:5" x14ac:dyDescent="0.25">
      <c r="A8471">
        <v>70002035</v>
      </c>
      <c r="B8471" t="s">
        <v>11894</v>
      </c>
      <c r="C8471" t="s">
        <v>11523</v>
      </c>
      <c r="D8471" t="s">
        <v>11523</v>
      </c>
      <c r="E8471" t="s">
        <v>11894</v>
      </c>
    </row>
    <row r="8472" spans="1:5" x14ac:dyDescent="0.25">
      <c r="A8472">
        <v>70002036</v>
      </c>
      <c r="B8472" t="s">
        <v>11895</v>
      </c>
      <c r="C8472" t="s">
        <v>11895</v>
      </c>
      <c r="D8472" t="s">
        <v>11895</v>
      </c>
      <c r="E8472" t="s">
        <v>11895</v>
      </c>
    </row>
    <row r="8473" spans="1:5" x14ac:dyDescent="0.25">
      <c r="A8473">
        <v>70002037</v>
      </c>
      <c r="B8473" t="s">
        <v>11896</v>
      </c>
      <c r="C8473" t="s">
        <v>11896</v>
      </c>
      <c r="D8473" t="s">
        <v>11896</v>
      </c>
      <c r="E8473" t="s">
        <v>11896</v>
      </c>
    </row>
    <row r="8474" spans="1:5" x14ac:dyDescent="0.25">
      <c r="A8474">
        <v>70002038</v>
      </c>
      <c r="B8474" t="s">
        <v>11897</v>
      </c>
      <c r="C8474" t="s">
        <v>11897</v>
      </c>
      <c r="D8474" t="s">
        <v>11897</v>
      </c>
      <c r="E8474" t="s">
        <v>11897</v>
      </c>
    </row>
    <row r="8475" spans="1:5" x14ac:dyDescent="0.25">
      <c r="A8475">
        <v>70002039</v>
      </c>
      <c r="B8475" t="s">
        <v>11899</v>
      </c>
      <c r="C8475" t="s">
        <v>11898</v>
      </c>
      <c r="D8475" t="s">
        <v>11898</v>
      </c>
      <c r="E8475" t="s">
        <v>11899</v>
      </c>
    </row>
    <row r="8476" spans="1:5" x14ac:dyDescent="0.25">
      <c r="A8476">
        <v>70002040</v>
      </c>
      <c r="B8476" t="s">
        <v>11900</v>
      </c>
      <c r="C8476" t="s">
        <v>11900</v>
      </c>
      <c r="D8476" t="s">
        <v>11900</v>
      </c>
      <c r="E8476" t="s">
        <v>11900</v>
      </c>
    </row>
    <row r="8477" spans="1:5" x14ac:dyDescent="0.25">
      <c r="A8477">
        <v>70002041</v>
      </c>
      <c r="B8477" t="s">
        <v>11901</v>
      </c>
      <c r="C8477" t="s">
        <v>11901</v>
      </c>
      <c r="D8477" t="s">
        <v>11901</v>
      </c>
      <c r="E8477" t="s">
        <v>11901</v>
      </c>
    </row>
    <row r="8478" spans="1:5" x14ac:dyDescent="0.25">
      <c r="A8478">
        <v>70002042</v>
      </c>
      <c r="B8478" t="s">
        <v>11902</v>
      </c>
      <c r="C8478" t="s">
        <v>11902</v>
      </c>
      <c r="D8478" t="s">
        <v>11902</v>
      </c>
      <c r="E8478" t="s">
        <v>11902</v>
      </c>
    </row>
    <row r="8479" spans="1:5" x14ac:dyDescent="0.25">
      <c r="A8479">
        <v>70002043</v>
      </c>
      <c r="B8479" t="s">
        <v>11643</v>
      </c>
      <c r="C8479" t="s">
        <v>11643</v>
      </c>
      <c r="D8479" t="s">
        <v>11643</v>
      </c>
      <c r="E8479" t="s">
        <v>11643</v>
      </c>
    </row>
    <row r="8480" spans="1:5" x14ac:dyDescent="0.25">
      <c r="A8480">
        <v>70002044</v>
      </c>
      <c r="B8480" t="s">
        <v>11903</v>
      </c>
      <c r="C8480" t="s">
        <v>11644</v>
      </c>
      <c r="D8480" t="s">
        <v>11644</v>
      </c>
      <c r="E8480" t="s">
        <v>11903</v>
      </c>
    </row>
    <row r="8481" spans="1:5" x14ac:dyDescent="0.25">
      <c r="A8481">
        <v>70002045</v>
      </c>
      <c r="B8481" t="s">
        <v>11904</v>
      </c>
      <c r="C8481" t="s">
        <v>11904</v>
      </c>
      <c r="D8481" t="s">
        <v>11904</v>
      </c>
      <c r="E8481" t="s">
        <v>11904</v>
      </c>
    </row>
    <row r="8482" spans="1:5" x14ac:dyDescent="0.25">
      <c r="A8482">
        <v>70002046</v>
      </c>
      <c r="B8482" t="s">
        <v>11906</v>
      </c>
      <c r="C8482" t="s">
        <v>11905</v>
      </c>
      <c r="D8482" t="s">
        <v>11905</v>
      </c>
      <c r="E8482" t="s">
        <v>11906</v>
      </c>
    </row>
    <row r="8483" spans="1:5" x14ac:dyDescent="0.25">
      <c r="A8483">
        <v>70002047</v>
      </c>
      <c r="B8483" t="s">
        <v>11907</v>
      </c>
      <c r="C8483" t="s">
        <v>11907</v>
      </c>
      <c r="D8483" t="s">
        <v>11907</v>
      </c>
      <c r="E8483" t="s">
        <v>11907</v>
      </c>
    </row>
    <row r="8484" spans="1:5" x14ac:dyDescent="0.25">
      <c r="A8484">
        <v>70002048</v>
      </c>
      <c r="B8484" t="s">
        <v>11908</v>
      </c>
      <c r="C8484" t="s">
        <v>11908</v>
      </c>
      <c r="D8484" t="s">
        <v>11908</v>
      </c>
      <c r="E8484" t="s">
        <v>11908</v>
      </c>
    </row>
    <row r="8485" spans="1:5" x14ac:dyDescent="0.25">
      <c r="A8485">
        <v>70002049</v>
      </c>
      <c r="B8485" t="s">
        <v>11909</v>
      </c>
      <c r="C8485" t="s">
        <v>11909</v>
      </c>
      <c r="D8485" t="s">
        <v>11909</v>
      </c>
      <c r="E8485" t="s">
        <v>11909</v>
      </c>
    </row>
    <row r="8486" spans="1:5" x14ac:dyDescent="0.25">
      <c r="A8486">
        <v>70002050</v>
      </c>
      <c r="B8486" t="s">
        <v>11911</v>
      </c>
      <c r="C8486" t="s">
        <v>11910</v>
      </c>
      <c r="D8486" t="s">
        <v>11910</v>
      </c>
      <c r="E8486" t="s">
        <v>11911</v>
      </c>
    </row>
    <row r="8487" spans="1:5" x14ac:dyDescent="0.25">
      <c r="A8487">
        <v>70002051</v>
      </c>
      <c r="B8487" t="s">
        <v>11913</v>
      </c>
      <c r="C8487" t="s">
        <v>11912</v>
      </c>
      <c r="D8487" t="s">
        <v>11912</v>
      </c>
      <c r="E8487" t="s">
        <v>11913</v>
      </c>
    </row>
    <row r="8488" spans="1:5" x14ac:dyDescent="0.25">
      <c r="A8488">
        <v>70002052</v>
      </c>
      <c r="B8488" t="s">
        <v>11914</v>
      </c>
      <c r="C8488" t="s">
        <v>11914</v>
      </c>
      <c r="D8488" t="s">
        <v>11914</v>
      </c>
      <c r="E8488" t="s">
        <v>11914</v>
      </c>
    </row>
    <row r="8489" spans="1:5" x14ac:dyDescent="0.25">
      <c r="A8489">
        <v>70002053</v>
      </c>
      <c r="B8489" t="s">
        <v>11916</v>
      </c>
      <c r="C8489" t="s">
        <v>11915</v>
      </c>
      <c r="D8489" t="s">
        <v>11915</v>
      </c>
      <c r="E8489" t="s">
        <v>11916</v>
      </c>
    </row>
    <row r="8490" spans="1:5" x14ac:dyDescent="0.25">
      <c r="A8490">
        <v>70002054</v>
      </c>
      <c r="B8490" t="s">
        <v>11917</v>
      </c>
      <c r="C8490" t="s">
        <v>11917</v>
      </c>
      <c r="D8490" t="s">
        <v>11917</v>
      </c>
      <c r="E8490" t="s">
        <v>11917</v>
      </c>
    </row>
    <row r="8491" spans="1:5" x14ac:dyDescent="0.25">
      <c r="A8491">
        <v>70002055</v>
      </c>
      <c r="B8491" t="s">
        <v>11919</v>
      </c>
      <c r="C8491" t="s">
        <v>11918</v>
      </c>
      <c r="D8491" t="s">
        <v>11918</v>
      </c>
      <c r="E8491" t="s">
        <v>11919</v>
      </c>
    </row>
    <row r="8492" spans="1:5" x14ac:dyDescent="0.25">
      <c r="A8492">
        <v>70002056</v>
      </c>
      <c r="B8492" t="s">
        <v>11921</v>
      </c>
      <c r="C8492" t="s">
        <v>11920</v>
      </c>
      <c r="D8492" t="s">
        <v>11920</v>
      </c>
      <c r="E8492" t="s">
        <v>11921</v>
      </c>
    </row>
    <row r="8493" spans="1:5" x14ac:dyDescent="0.25">
      <c r="A8493">
        <v>70002057</v>
      </c>
      <c r="B8493" t="s">
        <v>11922</v>
      </c>
      <c r="C8493" t="s">
        <v>11920</v>
      </c>
      <c r="D8493" t="s">
        <v>11920</v>
      </c>
      <c r="E8493" t="s">
        <v>11922</v>
      </c>
    </row>
    <row r="8494" spans="1:5" x14ac:dyDescent="0.25">
      <c r="A8494">
        <v>70002058</v>
      </c>
      <c r="B8494" t="s">
        <v>11923</v>
      </c>
      <c r="C8494" t="s">
        <v>10461</v>
      </c>
      <c r="D8494" t="s">
        <v>10461</v>
      </c>
      <c r="E8494" t="s">
        <v>11923</v>
      </c>
    </row>
    <row r="8495" spans="1:5" x14ac:dyDescent="0.25">
      <c r="A8495">
        <v>70002059</v>
      </c>
      <c r="B8495" t="s">
        <v>11924</v>
      </c>
      <c r="C8495" t="s">
        <v>10461</v>
      </c>
      <c r="D8495" t="s">
        <v>10461</v>
      </c>
      <c r="E8495" t="s">
        <v>11924</v>
      </c>
    </row>
    <row r="8496" spans="1:5" x14ac:dyDescent="0.25">
      <c r="A8496">
        <v>70002060</v>
      </c>
      <c r="B8496" t="s">
        <v>11925</v>
      </c>
      <c r="C8496" t="s">
        <v>11681</v>
      </c>
      <c r="D8496" t="s">
        <v>11681</v>
      </c>
      <c r="E8496" t="s">
        <v>11925</v>
      </c>
    </row>
    <row r="8497" spans="1:5" x14ac:dyDescent="0.25">
      <c r="A8497">
        <v>70002061</v>
      </c>
      <c r="B8497" t="s">
        <v>11926</v>
      </c>
      <c r="C8497" t="s">
        <v>11926</v>
      </c>
      <c r="D8497" t="s">
        <v>11926</v>
      </c>
      <c r="E8497" t="s">
        <v>11926</v>
      </c>
    </row>
    <row r="8498" spans="1:5" x14ac:dyDescent="0.25">
      <c r="A8498">
        <v>70002062</v>
      </c>
      <c r="B8498" t="s">
        <v>11927</v>
      </c>
      <c r="C8498" t="s">
        <v>11890</v>
      </c>
      <c r="D8498" t="s">
        <v>11890</v>
      </c>
      <c r="E8498" t="s">
        <v>11927</v>
      </c>
    </row>
    <row r="8499" spans="1:5" x14ac:dyDescent="0.25">
      <c r="A8499">
        <v>70002063</v>
      </c>
      <c r="B8499" t="s">
        <v>11928</v>
      </c>
      <c r="C8499" t="s">
        <v>11928</v>
      </c>
      <c r="D8499" t="s">
        <v>11928</v>
      </c>
      <c r="E8499" t="s">
        <v>11928</v>
      </c>
    </row>
    <row r="8500" spans="1:5" x14ac:dyDescent="0.25">
      <c r="A8500">
        <v>70002064</v>
      </c>
      <c r="B8500" t="s">
        <v>11929</v>
      </c>
      <c r="C8500" t="s">
        <v>11929</v>
      </c>
      <c r="D8500" t="s">
        <v>11929</v>
      </c>
      <c r="E8500" t="s">
        <v>11929</v>
      </c>
    </row>
    <row r="8501" spans="1:5" x14ac:dyDescent="0.25">
      <c r="A8501">
        <v>70002065</v>
      </c>
      <c r="B8501" t="s">
        <v>11930</v>
      </c>
      <c r="C8501" t="s">
        <v>11930</v>
      </c>
      <c r="D8501" t="s">
        <v>11930</v>
      </c>
      <c r="E8501" t="s">
        <v>11930</v>
      </c>
    </row>
    <row r="8502" spans="1:5" x14ac:dyDescent="0.25">
      <c r="A8502">
        <v>70002066</v>
      </c>
      <c r="B8502" t="s">
        <v>11931</v>
      </c>
      <c r="C8502" t="s">
        <v>11931</v>
      </c>
      <c r="D8502" t="s">
        <v>11931</v>
      </c>
      <c r="E8502" t="s">
        <v>11931</v>
      </c>
    </row>
    <row r="8503" spans="1:5" x14ac:dyDescent="0.25">
      <c r="A8503">
        <v>70002067</v>
      </c>
      <c r="B8503" t="s">
        <v>11932</v>
      </c>
      <c r="C8503" t="s">
        <v>11932</v>
      </c>
      <c r="D8503" t="s">
        <v>11932</v>
      </c>
      <c r="E8503" t="s">
        <v>11932</v>
      </c>
    </row>
    <row r="8504" spans="1:5" x14ac:dyDescent="0.25">
      <c r="A8504">
        <v>70002068</v>
      </c>
      <c r="B8504" t="s">
        <v>11933</v>
      </c>
      <c r="C8504" t="s">
        <v>11933</v>
      </c>
      <c r="D8504" t="s">
        <v>11933</v>
      </c>
      <c r="E8504" t="s">
        <v>11933</v>
      </c>
    </row>
    <row r="8505" spans="1:5" x14ac:dyDescent="0.25">
      <c r="A8505">
        <v>70002069</v>
      </c>
      <c r="B8505" t="s">
        <v>11934</v>
      </c>
      <c r="C8505" t="s">
        <v>9910</v>
      </c>
      <c r="D8505" t="s">
        <v>9910</v>
      </c>
      <c r="E8505" t="s">
        <v>11934</v>
      </c>
    </row>
    <row r="8506" spans="1:5" x14ac:dyDescent="0.25">
      <c r="A8506">
        <v>70002070</v>
      </c>
      <c r="B8506" t="s">
        <v>11935</v>
      </c>
      <c r="C8506" t="s">
        <v>9910</v>
      </c>
      <c r="D8506" t="s">
        <v>9910</v>
      </c>
      <c r="E8506" t="s">
        <v>11935</v>
      </c>
    </row>
    <row r="8507" spans="1:5" x14ac:dyDescent="0.25">
      <c r="A8507">
        <v>70002071</v>
      </c>
      <c r="B8507" t="s">
        <v>11936</v>
      </c>
      <c r="C8507" t="s">
        <v>9913</v>
      </c>
      <c r="D8507" t="s">
        <v>9913</v>
      </c>
      <c r="E8507" t="s">
        <v>11936</v>
      </c>
    </row>
    <row r="8508" spans="1:5" x14ac:dyDescent="0.25">
      <c r="A8508">
        <v>70002072</v>
      </c>
      <c r="B8508" t="s">
        <v>11937</v>
      </c>
      <c r="C8508" t="s">
        <v>11905</v>
      </c>
      <c r="D8508" t="s">
        <v>11905</v>
      </c>
      <c r="E8508" t="s">
        <v>11937</v>
      </c>
    </row>
    <row r="8509" spans="1:5" x14ac:dyDescent="0.25">
      <c r="A8509">
        <v>70002073</v>
      </c>
      <c r="B8509" t="s">
        <v>11939</v>
      </c>
      <c r="C8509" t="s">
        <v>11938</v>
      </c>
      <c r="D8509" t="s">
        <v>11938</v>
      </c>
      <c r="E8509" t="s">
        <v>11939</v>
      </c>
    </row>
    <row r="8510" spans="1:5" x14ac:dyDescent="0.25">
      <c r="A8510">
        <v>70002074</v>
      </c>
      <c r="B8510" t="s">
        <v>11940</v>
      </c>
      <c r="C8510" t="s">
        <v>11940</v>
      </c>
      <c r="D8510" t="s">
        <v>11940</v>
      </c>
      <c r="E8510" t="s">
        <v>11940</v>
      </c>
    </row>
    <row r="8511" spans="1:5" x14ac:dyDescent="0.25">
      <c r="A8511">
        <v>70002075</v>
      </c>
      <c r="B8511" t="s">
        <v>11942</v>
      </c>
      <c r="C8511" t="s">
        <v>11941</v>
      </c>
      <c r="D8511" t="s">
        <v>11941</v>
      </c>
      <c r="E8511" t="s">
        <v>11942</v>
      </c>
    </row>
    <row r="8512" spans="1:5" x14ac:dyDescent="0.25">
      <c r="A8512">
        <v>70002076</v>
      </c>
      <c r="B8512" t="s">
        <v>11943</v>
      </c>
      <c r="C8512" t="s">
        <v>10953</v>
      </c>
      <c r="D8512" t="s">
        <v>10953</v>
      </c>
      <c r="E8512" t="s">
        <v>11943</v>
      </c>
    </row>
    <row r="8513" spans="1:5" x14ac:dyDescent="0.25">
      <c r="A8513">
        <v>70002077</v>
      </c>
      <c r="B8513" t="s">
        <v>11944</v>
      </c>
      <c r="C8513" t="s">
        <v>10953</v>
      </c>
      <c r="D8513" t="s">
        <v>10953</v>
      </c>
      <c r="E8513" t="s">
        <v>11944</v>
      </c>
    </row>
    <row r="8514" spans="1:5" x14ac:dyDescent="0.25">
      <c r="A8514">
        <v>70002078</v>
      </c>
      <c r="B8514" t="s">
        <v>11945</v>
      </c>
      <c r="C8514" t="s">
        <v>11591</v>
      </c>
      <c r="D8514" t="s">
        <v>11591</v>
      </c>
      <c r="E8514" t="s">
        <v>11945</v>
      </c>
    </row>
    <row r="8515" spans="1:5" x14ac:dyDescent="0.25">
      <c r="A8515">
        <v>70002079</v>
      </c>
      <c r="B8515" t="s">
        <v>11946</v>
      </c>
      <c r="C8515" t="s">
        <v>11946</v>
      </c>
      <c r="D8515" t="s">
        <v>11946</v>
      </c>
      <c r="E8515" t="s">
        <v>11946</v>
      </c>
    </row>
    <row r="8516" spans="1:5" x14ac:dyDescent="0.25">
      <c r="A8516">
        <v>70002080</v>
      </c>
      <c r="B8516" t="s">
        <v>11947</v>
      </c>
      <c r="C8516" t="s">
        <v>11947</v>
      </c>
      <c r="D8516" t="s">
        <v>11947</v>
      </c>
      <c r="E8516" t="s">
        <v>11947</v>
      </c>
    </row>
    <row r="8517" spans="1:5" x14ac:dyDescent="0.25">
      <c r="A8517">
        <v>70002081</v>
      </c>
      <c r="B8517" t="s">
        <v>11949</v>
      </c>
      <c r="C8517" t="s">
        <v>11948</v>
      </c>
      <c r="D8517" t="s">
        <v>11948</v>
      </c>
      <c r="E8517" t="s">
        <v>11949</v>
      </c>
    </row>
    <row r="8518" spans="1:5" x14ac:dyDescent="0.25">
      <c r="A8518">
        <v>70002082</v>
      </c>
      <c r="B8518" t="s">
        <v>11950</v>
      </c>
      <c r="C8518" t="s">
        <v>11950</v>
      </c>
      <c r="D8518" t="s">
        <v>11950</v>
      </c>
      <c r="E8518" t="s">
        <v>11950</v>
      </c>
    </row>
    <row r="8519" spans="1:5" x14ac:dyDescent="0.25">
      <c r="A8519">
        <v>70002083</v>
      </c>
      <c r="B8519" t="s">
        <v>11951</v>
      </c>
      <c r="C8519" t="s">
        <v>11681</v>
      </c>
      <c r="D8519" t="s">
        <v>11681</v>
      </c>
      <c r="E8519" t="s">
        <v>11951</v>
      </c>
    </row>
    <row r="8520" spans="1:5" x14ac:dyDescent="0.25">
      <c r="A8520">
        <v>70002084</v>
      </c>
      <c r="B8520" t="s">
        <v>11953</v>
      </c>
      <c r="C8520" t="s">
        <v>11952</v>
      </c>
      <c r="D8520" t="s">
        <v>11952</v>
      </c>
      <c r="E8520" t="s">
        <v>11953</v>
      </c>
    </row>
    <row r="8521" spans="1:5" x14ac:dyDescent="0.25">
      <c r="A8521">
        <v>70002085</v>
      </c>
      <c r="B8521" t="s">
        <v>11954</v>
      </c>
      <c r="C8521" t="s">
        <v>11954</v>
      </c>
      <c r="D8521" t="s">
        <v>11954</v>
      </c>
      <c r="E8521" t="s">
        <v>11954</v>
      </c>
    </row>
    <row r="8522" spans="1:5" x14ac:dyDescent="0.25">
      <c r="A8522">
        <v>70002086</v>
      </c>
      <c r="B8522" t="s">
        <v>11955</v>
      </c>
      <c r="C8522" t="s">
        <v>11955</v>
      </c>
      <c r="D8522" t="s">
        <v>11955</v>
      </c>
      <c r="E8522" t="s">
        <v>11955</v>
      </c>
    </row>
    <row r="8523" spans="1:5" x14ac:dyDescent="0.25">
      <c r="A8523">
        <v>70002087</v>
      </c>
      <c r="B8523" t="s">
        <v>11957</v>
      </c>
      <c r="C8523" t="s">
        <v>11956</v>
      </c>
      <c r="D8523" t="s">
        <v>11956</v>
      </c>
      <c r="E8523" t="s">
        <v>11957</v>
      </c>
    </row>
    <row r="8524" spans="1:5" x14ac:dyDescent="0.25">
      <c r="A8524">
        <v>70002088</v>
      </c>
      <c r="B8524" t="s">
        <v>11959</v>
      </c>
      <c r="C8524" t="s">
        <v>11958</v>
      </c>
      <c r="D8524" t="s">
        <v>11958</v>
      </c>
      <c r="E8524" t="s">
        <v>11959</v>
      </c>
    </row>
    <row r="8525" spans="1:5" x14ac:dyDescent="0.25">
      <c r="A8525">
        <v>70002089</v>
      </c>
      <c r="B8525" t="s">
        <v>11961</v>
      </c>
      <c r="C8525" t="s">
        <v>11960</v>
      </c>
      <c r="D8525" t="s">
        <v>11960</v>
      </c>
      <c r="E8525" t="s">
        <v>11961</v>
      </c>
    </row>
    <row r="8526" spans="1:5" x14ac:dyDescent="0.25">
      <c r="A8526">
        <v>70002090</v>
      </c>
      <c r="B8526" t="s">
        <v>11962</v>
      </c>
      <c r="C8526" t="s">
        <v>11958</v>
      </c>
      <c r="D8526" t="s">
        <v>11958</v>
      </c>
      <c r="E8526" t="s">
        <v>11962</v>
      </c>
    </row>
    <row r="8527" spans="1:5" x14ac:dyDescent="0.25">
      <c r="A8527">
        <v>70002091</v>
      </c>
      <c r="B8527" t="s">
        <v>11963</v>
      </c>
      <c r="C8527" t="s">
        <v>11960</v>
      </c>
      <c r="D8527" t="s">
        <v>11960</v>
      </c>
      <c r="E8527" t="s">
        <v>11963</v>
      </c>
    </row>
    <row r="8528" spans="1:5" x14ac:dyDescent="0.25">
      <c r="A8528">
        <v>70002092</v>
      </c>
      <c r="B8528" t="s">
        <v>11964</v>
      </c>
      <c r="C8528" t="s">
        <v>11958</v>
      </c>
      <c r="D8528" t="s">
        <v>11958</v>
      </c>
      <c r="E8528" t="s">
        <v>11964</v>
      </c>
    </row>
    <row r="8529" spans="1:5" x14ac:dyDescent="0.25">
      <c r="A8529">
        <v>70002093</v>
      </c>
      <c r="B8529" t="s">
        <v>11965</v>
      </c>
      <c r="C8529" t="s">
        <v>11960</v>
      </c>
      <c r="D8529" t="s">
        <v>11960</v>
      </c>
      <c r="E8529" t="s">
        <v>11965</v>
      </c>
    </row>
    <row r="8530" spans="1:5" x14ac:dyDescent="0.25">
      <c r="A8530">
        <v>70002094</v>
      </c>
      <c r="B8530" t="s">
        <v>11967</v>
      </c>
      <c r="C8530" t="s">
        <v>11966</v>
      </c>
      <c r="D8530" t="s">
        <v>11966</v>
      </c>
      <c r="E8530" t="s">
        <v>11967</v>
      </c>
    </row>
    <row r="8531" spans="1:5" x14ac:dyDescent="0.25">
      <c r="A8531">
        <v>70002095</v>
      </c>
      <c r="B8531" t="s">
        <v>11969</v>
      </c>
      <c r="C8531" t="s">
        <v>11968</v>
      </c>
      <c r="D8531" t="s">
        <v>11968</v>
      </c>
      <c r="E8531" t="s">
        <v>11969</v>
      </c>
    </row>
    <row r="8532" spans="1:5" x14ac:dyDescent="0.25">
      <c r="A8532">
        <v>70002096</v>
      </c>
      <c r="B8532" t="s">
        <v>11971</v>
      </c>
      <c r="C8532" t="s">
        <v>11970</v>
      </c>
      <c r="D8532" t="s">
        <v>11970</v>
      </c>
      <c r="E8532" t="s">
        <v>11971</v>
      </c>
    </row>
    <row r="8533" spans="1:5" x14ac:dyDescent="0.25">
      <c r="A8533">
        <v>70002097</v>
      </c>
      <c r="B8533" t="s">
        <v>11972</v>
      </c>
      <c r="C8533" t="s">
        <v>11970</v>
      </c>
      <c r="D8533" t="s">
        <v>11970</v>
      </c>
      <c r="E8533" t="s">
        <v>11972</v>
      </c>
    </row>
    <row r="8534" spans="1:5" x14ac:dyDescent="0.25">
      <c r="A8534">
        <v>70002098</v>
      </c>
      <c r="B8534" t="s">
        <v>11973</v>
      </c>
      <c r="C8534" t="s">
        <v>11542</v>
      </c>
      <c r="D8534" t="s">
        <v>11542</v>
      </c>
      <c r="E8534" t="s">
        <v>11973</v>
      </c>
    </row>
    <row r="8535" spans="1:5" x14ac:dyDescent="0.25">
      <c r="A8535">
        <v>70002099</v>
      </c>
      <c r="B8535" t="s">
        <v>11975</v>
      </c>
      <c r="C8535" t="s">
        <v>11974</v>
      </c>
      <c r="D8535" t="s">
        <v>11974</v>
      </c>
      <c r="E8535" t="s">
        <v>11975</v>
      </c>
    </row>
    <row r="8536" spans="1:5" x14ac:dyDescent="0.25">
      <c r="A8536">
        <v>70002100</v>
      </c>
      <c r="B8536" t="s">
        <v>11977</v>
      </c>
      <c r="C8536" t="s">
        <v>11976</v>
      </c>
      <c r="D8536" t="s">
        <v>11976</v>
      </c>
      <c r="E8536" t="s">
        <v>11977</v>
      </c>
    </row>
    <row r="8537" spans="1:5" x14ac:dyDescent="0.25">
      <c r="A8537">
        <v>70002101</v>
      </c>
      <c r="B8537" t="s">
        <v>11979</v>
      </c>
      <c r="C8537" t="s">
        <v>11978</v>
      </c>
      <c r="D8537" t="s">
        <v>11978</v>
      </c>
      <c r="E8537" t="s">
        <v>11979</v>
      </c>
    </row>
    <row r="8538" spans="1:5" x14ac:dyDescent="0.25">
      <c r="A8538">
        <v>70002102</v>
      </c>
      <c r="B8538" t="s">
        <v>11981</v>
      </c>
      <c r="C8538" t="s">
        <v>11980</v>
      </c>
      <c r="D8538" t="s">
        <v>11980</v>
      </c>
      <c r="E8538" t="s">
        <v>11981</v>
      </c>
    </row>
    <row r="8539" spans="1:5" x14ac:dyDescent="0.25">
      <c r="A8539">
        <v>70002103</v>
      </c>
      <c r="B8539" t="s">
        <v>9851</v>
      </c>
      <c r="C8539" t="s">
        <v>9850</v>
      </c>
      <c r="D8539" t="s">
        <v>9850</v>
      </c>
      <c r="E8539" t="s">
        <v>9851</v>
      </c>
    </row>
    <row r="8540" spans="1:5" x14ac:dyDescent="0.25">
      <c r="A8540">
        <v>70002104</v>
      </c>
      <c r="B8540" t="s">
        <v>10641</v>
      </c>
      <c r="C8540" t="s">
        <v>10640</v>
      </c>
      <c r="D8540" t="s">
        <v>10640</v>
      </c>
      <c r="E8540" t="s">
        <v>10641</v>
      </c>
    </row>
    <row r="8541" spans="1:5" x14ac:dyDescent="0.25">
      <c r="A8541">
        <v>70002105</v>
      </c>
      <c r="B8541" t="s">
        <v>9853</v>
      </c>
      <c r="C8541" t="s">
        <v>9852</v>
      </c>
      <c r="D8541" t="s">
        <v>9852</v>
      </c>
      <c r="E8541" t="s">
        <v>9853</v>
      </c>
    </row>
    <row r="8542" spans="1:5" x14ac:dyDescent="0.25">
      <c r="A8542">
        <v>70002106</v>
      </c>
      <c r="B8542" t="s">
        <v>11982</v>
      </c>
      <c r="C8542" t="s">
        <v>11116</v>
      </c>
      <c r="D8542" t="s">
        <v>11116</v>
      </c>
      <c r="E8542" t="s">
        <v>11982</v>
      </c>
    </row>
    <row r="8543" spans="1:5" x14ac:dyDescent="0.25">
      <c r="A8543">
        <v>70002107</v>
      </c>
      <c r="B8543" t="s">
        <v>11983</v>
      </c>
      <c r="C8543" t="s">
        <v>11116</v>
      </c>
      <c r="D8543" t="s">
        <v>11116</v>
      </c>
      <c r="E8543" t="s">
        <v>11983</v>
      </c>
    </row>
    <row r="8544" spans="1:5" x14ac:dyDescent="0.25">
      <c r="A8544">
        <v>70002108</v>
      </c>
      <c r="B8544" t="s">
        <v>11984</v>
      </c>
      <c r="C8544" t="s">
        <v>11116</v>
      </c>
      <c r="D8544" t="s">
        <v>11116</v>
      </c>
      <c r="E8544" t="s">
        <v>11984</v>
      </c>
    </row>
    <row r="8545" spans="1:5" x14ac:dyDescent="0.25">
      <c r="A8545">
        <v>70002109</v>
      </c>
      <c r="B8545" t="s">
        <v>11985</v>
      </c>
      <c r="C8545" t="s">
        <v>11054</v>
      </c>
      <c r="D8545" t="s">
        <v>11054</v>
      </c>
      <c r="E8545" t="s">
        <v>11985</v>
      </c>
    </row>
    <row r="8546" spans="1:5" x14ac:dyDescent="0.25">
      <c r="A8546">
        <v>70002110</v>
      </c>
      <c r="B8546" t="s">
        <v>11986</v>
      </c>
      <c r="C8546" t="s">
        <v>11056</v>
      </c>
      <c r="D8546" t="s">
        <v>11056</v>
      </c>
      <c r="E8546" t="s">
        <v>11986</v>
      </c>
    </row>
    <row r="8547" spans="1:5" x14ac:dyDescent="0.25">
      <c r="A8547">
        <v>70002111</v>
      </c>
      <c r="B8547" t="s">
        <v>11987</v>
      </c>
      <c r="C8547" t="s">
        <v>11054</v>
      </c>
      <c r="D8547" t="s">
        <v>11054</v>
      </c>
      <c r="E8547" t="s">
        <v>11987</v>
      </c>
    </row>
    <row r="8548" spans="1:5" x14ac:dyDescent="0.25">
      <c r="A8548">
        <v>70002112</v>
      </c>
      <c r="B8548" t="s">
        <v>11988</v>
      </c>
      <c r="C8548" t="s">
        <v>10840</v>
      </c>
      <c r="D8548" t="s">
        <v>10840</v>
      </c>
      <c r="E8548" t="s">
        <v>11988</v>
      </c>
    </row>
    <row r="8549" spans="1:5" x14ac:dyDescent="0.25">
      <c r="A8549">
        <v>70002113</v>
      </c>
      <c r="B8549" t="s">
        <v>11989</v>
      </c>
      <c r="C8549" t="s">
        <v>11669</v>
      </c>
      <c r="D8549" t="s">
        <v>11669</v>
      </c>
      <c r="E8549" t="s">
        <v>11989</v>
      </c>
    </row>
    <row r="8550" spans="1:5" x14ac:dyDescent="0.25">
      <c r="A8550">
        <v>70002114</v>
      </c>
      <c r="B8550" t="s">
        <v>11990</v>
      </c>
      <c r="C8550" t="s">
        <v>11990</v>
      </c>
      <c r="D8550" t="s">
        <v>11990</v>
      </c>
      <c r="E8550" t="s">
        <v>11990</v>
      </c>
    </row>
    <row r="8551" spans="1:5" x14ac:dyDescent="0.25">
      <c r="A8551">
        <v>70002115</v>
      </c>
      <c r="B8551" t="s">
        <v>11991</v>
      </c>
      <c r="C8551" t="s">
        <v>11991</v>
      </c>
      <c r="D8551" t="s">
        <v>11991</v>
      </c>
      <c r="E8551" t="s">
        <v>11991</v>
      </c>
    </row>
    <row r="8552" spans="1:5" x14ac:dyDescent="0.25">
      <c r="A8552">
        <v>70002116</v>
      </c>
      <c r="B8552" t="s">
        <v>11993</v>
      </c>
      <c r="C8552" t="s">
        <v>11992</v>
      </c>
      <c r="D8552" t="s">
        <v>11992</v>
      </c>
      <c r="E8552" t="s">
        <v>11993</v>
      </c>
    </row>
    <row r="8553" spans="1:5" x14ac:dyDescent="0.25">
      <c r="A8553">
        <v>70002117</v>
      </c>
      <c r="B8553" t="s">
        <v>11994</v>
      </c>
      <c r="C8553" t="s">
        <v>11994</v>
      </c>
      <c r="D8553" t="s">
        <v>11994</v>
      </c>
      <c r="E8553" t="s">
        <v>11994</v>
      </c>
    </row>
    <row r="8554" spans="1:5" x14ac:dyDescent="0.25">
      <c r="A8554">
        <v>70002118</v>
      </c>
      <c r="B8554" t="s">
        <v>11995</v>
      </c>
      <c r="C8554" t="s">
        <v>11995</v>
      </c>
      <c r="D8554" t="s">
        <v>11995</v>
      </c>
      <c r="E8554" t="s">
        <v>11995</v>
      </c>
    </row>
    <row r="8555" spans="1:5" x14ac:dyDescent="0.25">
      <c r="A8555">
        <v>70002119</v>
      </c>
      <c r="B8555" t="s">
        <v>11996</v>
      </c>
      <c r="C8555" t="s">
        <v>11996</v>
      </c>
      <c r="D8555" t="s">
        <v>11996</v>
      </c>
      <c r="E8555" t="s">
        <v>11996</v>
      </c>
    </row>
    <row r="8556" spans="1:5" x14ac:dyDescent="0.25">
      <c r="A8556">
        <v>70002120</v>
      </c>
      <c r="B8556" t="s">
        <v>11997</v>
      </c>
      <c r="C8556" t="s">
        <v>11997</v>
      </c>
      <c r="D8556" t="s">
        <v>11997</v>
      </c>
      <c r="E8556" t="s">
        <v>11997</v>
      </c>
    </row>
    <row r="8557" spans="1:5" x14ac:dyDescent="0.25">
      <c r="A8557">
        <v>70002121</v>
      </c>
      <c r="B8557" t="s">
        <v>11716</v>
      </c>
      <c r="C8557" t="s">
        <v>11716</v>
      </c>
      <c r="D8557" t="s">
        <v>11716</v>
      </c>
      <c r="E8557" t="s">
        <v>11716</v>
      </c>
    </row>
    <row r="8558" spans="1:5" x14ac:dyDescent="0.25">
      <c r="A8558">
        <v>70002122</v>
      </c>
      <c r="B8558" t="s">
        <v>11998</v>
      </c>
      <c r="C8558" t="s">
        <v>10764</v>
      </c>
      <c r="D8558" t="s">
        <v>10764</v>
      </c>
      <c r="E8558" t="s">
        <v>11998</v>
      </c>
    </row>
    <row r="8559" spans="1:5" x14ac:dyDescent="0.25">
      <c r="A8559">
        <v>70002123</v>
      </c>
      <c r="B8559" t="s">
        <v>11999</v>
      </c>
      <c r="C8559" t="s">
        <v>11833</v>
      </c>
      <c r="D8559" t="s">
        <v>11833</v>
      </c>
      <c r="E8559" t="s">
        <v>11999</v>
      </c>
    </row>
    <row r="8560" spans="1:5" x14ac:dyDescent="0.25">
      <c r="A8560">
        <v>70002124</v>
      </c>
      <c r="B8560" t="s">
        <v>12000</v>
      </c>
      <c r="C8560" t="s">
        <v>12000</v>
      </c>
      <c r="D8560" t="s">
        <v>12000</v>
      </c>
      <c r="E8560" t="s">
        <v>12000</v>
      </c>
    </row>
    <row r="8561" spans="1:5" x14ac:dyDescent="0.25">
      <c r="A8561">
        <v>70002125</v>
      </c>
      <c r="B8561" t="s">
        <v>12001</v>
      </c>
      <c r="C8561" t="s">
        <v>11992</v>
      </c>
      <c r="D8561" t="s">
        <v>11992</v>
      </c>
      <c r="E8561" t="s">
        <v>12001</v>
      </c>
    </row>
    <row r="8562" spans="1:5" x14ac:dyDescent="0.25">
      <c r="A8562">
        <v>70002126</v>
      </c>
      <c r="B8562" t="s">
        <v>12002</v>
      </c>
      <c r="C8562" t="s">
        <v>12002</v>
      </c>
      <c r="D8562" t="s">
        <v>12002</v>
      </c>
      <c r="E8562" t="s">
        <v>12002</v>
      </c>
    </row>
    <row r="8563" spans="1:5" x14ac:dyDescent="0.25">
      <c r="A8563">
        <v>70002127</v>
      </c>
      <c r="B8563" t="s">
        <v>12004</v>
      </c>
      <c r="C8563" t="s">
        <v>12003</v>
      </c>
      <c r="D8563" t="s">
        <v>12003</v>
      </c>
      <c r="E8563" t="s">
        <v>12004</v>
      </c>
    </row>
    <row r="8564" spans="1:5" x14ac:dyDescent="0.25">
      <c r="A8564">
        <v>70002128</v>
      </c>
      <c r="B8564" t="s">
        <v>12006</v>
      </c>
      <c r="C8564" t="s">
        <v>12005</v>
      </c>
      <c r="D8564" t="s">
        <v>12005</v>
      </c>
      <c r="E8564" t="s">
        <v>12006</v>
      </c>
    </row>
    <row r="8565" spans="1:5" x14ac:dyDescent="0.25">
      <c r="A8565">
        <v>70002129</v>
      </c>
      <c r="B8565" t="s">
        <v>12007</v>
      </c>
      <c r="C8565" t="s">
        <v>12007</v>
      </c>
      <c r="D8565" t="s">
        <v>12007</v>
      </c>
      <c r="E8565" t="s">
        <v>12007</v>
      </c>
    </row>
    <row r="8566" spans="1:5" x14ac:dyDescent="0.25">
      <c r="A8566">
        <v>70002130</v>
      </c>
      <c r="B8566" t="s">
        <v>12008</v>
      </c>
      <c r="C8566" t="s">
        <v>10289</v>
      </c>
      <c r="D8566" t="s">
        <v>10289</v>
      </c>
      <c r="E8566" t="s">
        <v>12008</v>
      </c>
    </row>
    <row r="8567" spans="1:5" x14ac:dyDescent="0.25">
      <c r="A8567">
        <v>70002131</v>
      </c>
      <c r="B8567" t="s">
        <v>12009</v>
      </c>
      <c r="C8567" t="s">
        <v>12009</v>
      </c>
      <c r="D8567" t="s">
        <v>12009</v>
      </c>
      <c r="E8567" t="s">
        <v>12009</v>
      </c>
    </row>
    <row r="8568" spans="1:5" x14ac:dyDescent="0.25">
      <c r="A8568">
        <v>70002132</v>
      </c>
      <c r="B8568" t="s">
        <v>11543</v>
      </c>
      <c r="C8568" t="s">
        <v>11542</v>
      </c>
      <c r="D8568" t="s">
        <v>11542</v>
      </c>
      <c r="E8568" t="s">
        <v>11543</v>
      </c>
    </row>
    <row r="8569" spans="1:5" x14ac:dyDescent="0.25">
      <c r="A8569">
        <v>70002133</v>
      </c>
      <c r="B8569" t="s">
        <v>11893</v>
      </c>
      <c r="C8569" t="s">
        <v>11579</v>
      </c>
      <c r="D8569" t="s">
        <v>11579</v>
      </c>
      <c r="E8569" t="s">
        <v>11893</v>
      </c>
    </row>
    <row r="8570" spans="1:5" x14ac:dyDescent="0.25">
      <c r="A8570">
        <v>70002134</v>
      </c>
      <c r="B8570" t="s">
        <v>12010</v>
      </c>
      <c r="C8570" t="s">
        <v>12010</v>
      </c>
      <c r="D8570" t="s">
        <v>12010</v>
      </c>
      <c r="E8570" t="s">
        <v>12010</v>
      </c>
    </row>
    <row r="8571" spans="1:5" x14ac:dyDescent="0.25">
      <c r="A8571">
        <v>70002135</v>
      </c>
      <c r="B8571" t="s">
        <v>11246</v>
      </c>
      <c r="C8571" t="s">
        <v>11245</v>
      </c>
      <c r="D8571" t="s">
        <v>11245</v>
      </c>
      <c r="E8571" t="s">
        <v>11246</v>
      </c>
    </row>
    <row r="8572" spans="1:5" x14ac:dyDescent="0.25">
      <c r="A8572">
        <v>70002136</v>
      </c>
      <c r="B8572" t="s">
        <v>11248</v>
      </c>
      <c r="C8572" t="s">
        <v>11247</v>
      </c>
      <c r="D8572" t="s">
        <v>11247</v>
      </c>
      <c r="E8572" t="s">
        <v>11248</v>
      </c>
    </row>
    <row r="8573" spans="1:5" x14ac:dyDescent="0.25">
      <c r="A8573">
        <v>70002137</v>
      </c>
      <c r="B8573" t="s">
        <v>12012</v>
      </c>
      <c r="C8573" t="s">
        <v>12011</v>
      </c>
      <c r="D8573" t="s">
        <v>12011</v>
      </c>
      <c r="E8573" t="s">
        <v>12012</v>
      </c>
    </row>
    <row r="8574" spans="1:5" x14ac:dyDescent="0.25">
      <c r="A8574">
        <v>70002138</v>
      </c>
      <c r="B8574" t="s">
        <v>12013</v>
      </c>
      <c r="C8574" t="s">
        <v>9910</v>
      </c>
      <c r="D8574" t="s">
        <v>9910</v>
      </c>
      <c r="E8574" t="s">
        <v>12013</v>
      </c>
    </row>
    <row r="8575" spans="1:5" x14ac:dyDescent="0.25">
      <c r="A8575">
        <v>70002139</v>
      </c>
      <c r="B8575" t="s">
        <v>12014</v>
      </c>
      <c r="C8575" t="s">
        <v>9910</v>
      </c>
      <c r="D8575" t="s">
        <v>9910</v>
      </c>
      <c r="E8575" t="s">
        <v>12014</v>
      </c>
    </row>
    <row r="8576" spans="1:5" x14ac:dyDescent="0.25">
      <c r="A8576">
        <v>70002140</v>
      </c>
      <c r="B8576" t="s">
        <v>12015</v>
      </c>
      <c r="C8576" t="s">
        <v>9913</v>
      </c>
      <c r="D8576" t="s">
        <v>9913</v>
      </c>
      <c r="E8576" t="s">
        <v>12015</v>
      </c>
    </row>
    <row r="8577" spans="1:5" x14ac:dyDescent="0.25">
      <c r="A8577">
        <v>70002141</v>
      </c>
      <c r="B8577" t="s">
        <v>12016</v>
      </c>
      <c r="C8577" t="s">
        <v>9690</v>
      </c>
      <c r="D8577" t="s">
        <v>9690</v>
      </c>
      <c r="E8577" t="s">
        <v>12016</v>
      </c>
    </row>
    <row r="8578" spans="1:5" x14ac:dyDescent="0.25">
      <c r="A8578">
        <v>70002142</v>
      </c>
      <c r="B8578" t="s">
        <v>12017</v>
      </c>
      <c r="C8578" t="s">
        <v>9690</v>
      </c>
      <c r="D8578" t="s">
        <v>9690</v>
      </c>
      <c r="E8578" t="s">
        <v>12017</v>
      </c>
    </row>
    <row r="8579" spans="1:5" x14ac:dyDescent="0.25">
      <c r="A8579">
        <v>70002143</v>
      </c>
      <c r="B8579" t="s">
        <v>12018</v>
      </c>
      <c r="C8579" t="s">
        <v>10953</v>
      </c>
      <c r="D8579" t="s">
        <v>10953</v>
      </c>
      <c r="E8579" t="s">
        <v>12018</v>
      </c>
    </row>
    <row r="8580" spans="1:5" x14ac:dyDescent="0.25">
      <c r="A8580">
        <v>70002144</v>
      </c>
      <c r="B8580" t="s">
        <v>12019</v>
      </c>
      <c r="C8580" t="s">
        <v>11757</v>
      </c>
      <c r="D8580" t="s">
        <v>11757</v>
      </c>
      <c r="E8580" t="s">
        <v>12019</v>
      </c>
    </row>
    <row r="8581" spans="1:5" x14ac:dyDescent="0.25">
      <c r="A8581">
        <v>70002145</v>
      </c>
      <c r="B8581" t="s">
        <v>12021</v>
      </c>
      <c r="C8581" t="s">
        <v>12020</v>
      </c>
      <c r="D8581" t="s">
        <v>12020</v>
      </c>
      <c r="E8581" t="s">
        <v>12021</v>
      </c>
    </row>
    <row r="8582" spans="1:5" x14ac:dyDescent="0.25">
      <c r="A8582">
        <v>70002146</v>
      </c>
      <c r="B8582" t="s">
        <v>12022</v>
      </c>
      <c r="C8582" t="s">
        <v>12022</v>
      </c>
      <c r="D8582" t="s">
        <v>12022</v>
      </c>
      <c r="E8582" t="s">
        <v>12022</v>
      </c>
    </row>
    <row r="8583" spans="1:5" x14ac:dyDescent="0.25">
      <c r="A8583">
        <v>70002147</v>
      </c>
      <c r="B8583" t="s">
        <v>12023</v>
      </c>
      <c r="C8583" t="s">
        <v>10284</v>
      </c>
      <c r="D8583" t="s">
        <v>10284</v>
      </c>
      <c r="E8583" t="s">
        <v>12023</v>
      </c>
    </row>
    <row r="8584" spans="1:5" x14ac:dyDescent="0.25">
      <c r="A8584">
        <v>70002148</v>
      </c>
      <c r="B8584" t="s">
        <v>12024</v>
      </c>
      <c r="C8584" t="s">
        <v>10284</v>
      </c>
      <c r="D8584" t="s">
        <v>10284</v>
      </c>
      <c r="E8584" t="s">
        <v>12024</v>
      </c>
    </row>
    <row r="8585" spans="1:5" x14ac:dyDescent="0.25">
      <c r="A8585">
        <v>70002149</v>
      </c>
      <c r="B8585" t="s">
        <v>12025</v>
      </c>
      <c r="C8585" t="s">
        <v>12025</v>
      </c>
      <c r="D8585" t="s">
        <v>12025</v>
      </c>
      <c r="E8585" t="s">
        <v>12025</v>
      </c>
    </row>
    <row r="8586" spans="1:5" x14ac:dyDescent="0.25">
      <c r="A8586">
        <v>70002150</v>
      </c>
      <c r="B8586" t="s">
        <v>12026</v>
      </c>
      <c r="C8586" t="s">
        <v>12026</v>
      </c>
      <c r="D8586" t="s">
        <v>12026</v>
      </c>
      <c r="E8586" t="s">
        <v>12026</v>
      </c>
    </row>
    <row r="8587" spans="1:5" x14ac:dyDescent="0.25">
      <c r="A8587">
        <v>70002151</v>
      </c>
      <c r="B8587" t="s">
        <v>12027</v>
      </c>
      <c r="C8587" t="s">
        <v>10893</v>
      </c>
      <c r="D8587" t="s">
        <v>10893</v>
      </c>
      <c r="E8587" t="s">
        <v>12027</v>
      </c>
    </row>
    <row r="8588" spans="1:5" x14ac:dyDescent="0.25">
      <c r="A8588">
        <v>70002152</v>
      </c>
      <c r="B8588" t="s">
        <v>12028</v>
      </c>
      <c r="C8588" t="s">
        <v>11909</v>
      </c>
      <c r="D8588" t="s">
        <v>11909</v>
      </c>
      <c r="E8588" t="s">
        <v>12028</v>
      </c>
    </row>
    <row r="8589" spans="1:5" x14ac:dyDescent="0.25">
      <c r="A8589">
        <v>70002153</v>
      </c>
      <c r="B8589" t="s">
        <v>12029</v>
      </c>
      <c r="C8589" t="s">
        <v>10328</v>
      </c>
      <c r="D8589" t="s">
        <v>10328</v>
      </c>
      <c r="E8589" t="s">
        <v>12029</v>
      </c>
    </row>
    <row r="8590" spans="1:5" x14ac:dyDescent="0.25">
      <c r="A8590">
        <v>70002154</v>
      </c>
      <c r="B8590" t="s">
        <v>12030</v>
      </c>
      <c r="C8590" t="s">
        <v>12030</v>
      </c>
      <c r="D8590" t="s">
        <v>12030</v>
      </c>
      <c r="E8590" t="s">
        <v>12030</v>
      </c>
    </row>
    <row r="8591" spans="1:5" x14ac:dyDescent="0.25">
      <c r="A8591">
        <v>70002155</v>
      </c>
      <c r="B8591" t="s">
        <v>12031</v>
      </c>
      <c r="C8591" t="s">
        <v>10340</v>
      </c>
      <c r="D8591" t="s">
        <v>10340</v>
      </c>
      <c r="E8591" t="s">
        <v>12031</v>
      </c>
    </row>
    <row r="8592" spans="1:5" x14ac:dyDescent="0.25">
      <c r="A8592">
        <v>70002156</v>
      </c>
      <c r="B8592" t="s">
        <v>12032</v>
      </c>
      <c r="C8592" t="s">
        <v>10340</v>
      </c>
      <c r="D8592" t="s">
        <v>10340</v>
      </c>
      <c r="E8592" t="s">
        <v>12032</v>
      </c>
    </row>
    <row r="8593" spans="1:5" x14ac:dyDescent="0.25">
      <c r="A8593">
        <v>70002157</v>
      </c>
      <c r="B8593" t="s">
        <v>12033</v>
      </c>
      <c r="C8593" t="s">
        <v>10340</v>
      </c>
      <c r="D8593" t="s">
        <v>10340</v>
      </c>
      <c r="E8593" t="s">
        <v>12033</v>
      </c>
    </row>
    <row r="8594" spans="1:5" x14ac:dyDescent="0.25">
      <c r="A8594">
        <v>70002158</v>
      </c>
      <c r="B8594" t="s">
        <v>12035</v>
      </c>
      <c r="C8594" t="s">
        <v>12034</v>
      </c>
      <c r="D8594" t="s">
        <v>12034</v>
      </c>
      <c r="E8594" t="s">
        <v>12035</v>
      </c>
    </row>
    <row r="8595" spans="1:5" x14ac:dyDescent="0.25">
      <c r="A8595">
        <v>70002159</v>
      </c>
      <c r="B8595" t="s">
        <v>12037</v>
      </c>
      <c r="C8595" t="s">
        <v>12036</v>
      </c>
      <c r="D8595" t="s">
        <v>12036</v>
      </c>
      <c r="E8595" t="s">
        <v>12037</v>
      </c>
    </row>
    <row r="8596" spans="1:5" x14ac:dyDescent="0.25">
      <c r="A8596">
        <v>70002160</v>
      </c>
      <c r="B8596" t="s">
        <v>12038</v>
      </c>
      <c r="C8596" t="s">
        <v>12036</v>
      </c>
      <c r="D8596" t="s">
        <v>12036</v>
      </c>
      <c r="E8596" t="s">
        <v>12038</v>
      </c>
    </row>
    <row r="8597" spans="1:5" x14ac:dyDescent="0.25">
      <c r="A8597">
        <v>70002161</v>
      </c>
      <c r="B8597" t="s">
        <v>10273</v>
      </c>
      <c r="C8597" t="s">
        <v>10272</v>
      </c>
      <c r="D8597" t="s">
        <v>10272</v>
      </c>
      <c r="E8597" t="s">
        <v>10273</v>
      </c>
    </row>
    <row r="8598" spans="1:5" x14ac:dyDescent="0.25">
      <c r="A8598">
        <v>70002162</v>
      </c>
      <c r="B8598" t="s">
        <v>12040</v>
      </c>
      <c r="C8598" t="s">
        <v>12039</v>
      </c>
      <c r="D8598" t="s">
        <v>12039</v>
      </c>
      <c r="E8598" t="s">
        <v>12040</v>
      </c>
    </row>
    <row r="8599" spans="1:5" x14ac:dyDescent="0.25">
      <c r="A8599">
        <v>70002163</v>
      </c>
      <c r="B8599" t="s">
        <v>12041</v>
      </c>
      <c r="C8599" t="s">
        <v>9980</v>
      </c>
      <c r="D8599" t="s">
        <v>9980</v>
      </c>
      <c r="E8599" t="s">
        <v>12041</v>
      </c>
    </row>
    <row r="8600" spans="1:5" x14ac:dyDescent="0.25">
      <c r="A8600">
        <v>70002164</v>
      </c>
      <c r="B8600" t="s">
        <v>12042</v>
      </c>
      <c r="C8600" t="s">
        <v>9982</v>
      </c>
      <c r="D8600" t="s">
        <v>9982</v>
      </c>
      <c r="E8600" t="s">
        <v>12042</v>
      </c>
    </row>
    <row r="8601" spans="1:5" x14ac:dyDescent="0.25">
      <c r="A8601">
        <v>70002165</v>
      </c>
      <c r="B8601" t="s">
        <v>12043</v>
      </c>
      <c r="C8601" t="s">
        <v>9984</v>
      </c>
      <c r="D8601" t="s">
        <v>9984</v>
      </c>
      <c r="E8601" t="s">
        <v>12043</v>
      </c>
    </row>
    <row r="8602" spans="1:5" x14ac:dyDescent="0.25">
      <c r="A8602">
        <v>70002166</v>
      </c>
      <c r="B8602" t="s">
        <v>12045</v>
      </c>
      <c r="C8602" t="s">
        <v>12044</v>
      </c>
      <c r="D8602" t="s">
        <v>12044</v>
      </c>
      <c r="E8602" t="s">
        <v>12045</v>
      </c>
    </row>
    <row r="8603" spans="1:5" x14ac:dyDescent="0.25">
      <c r="A8603">
        <v>70002167</v>
      </c>
      <c r="B8603" t="s">
        <v>11037</v>
      </c>
      <c r="C8603" t="s">
        <v>10805</v>
      </c>
      <c r="D8603" t="s">
        <v>10805</v>
      </c>
      <c r="E8603" t="s">
        <v>11037</v>
      </c>
    </row>
    <row r="8604" spans="1:5" x14ac:dyDescent="0.25">
      <c r="A8604">
        <v>70002168</v>
      </c>
      <c r="B8604" t="s">
        <v>11038</v>
      </c>
      <c r="C8604" t="s">
        <v>10351</v>
      </c>
      <c r="D8604" t="s">
        <v>10351</v>
      </c>
      <c r="E8604" t="s">
        <v>11038</v>
      </c>
    </row>
    <row r="8605" spans="1:5" x14ac:dyDescent="0.25">
      <c r="A8605">
        <v>70002169</v>
      </c>
      <c r="B8605" t="s">
        <v>11039</v>
      </c>
      <c r="C8605" t="s">
        <v>10806</v>
      </c>
      <c r="D8605" t="s">
        <v>10806</v>
      </c>
      <c r="E8605" t="s">
        <v>11039</v>
      </c>
    </row>
    <row r="8606" spans="1:5" x14ac:dyDescent="0.25">
      <c r="A8606">
        <v>70002170</v>
      </c>
      <c r="B8606" t="s">
        <v>10938</v>
      </c>
      <c r="C8606" t="s">
        <v>10022</v>
      </c>
      <c r="D8606" t="s">
        <v>10022</v>
      </c>
      <c r="E8606" t="s">
        <v>10938</v>
      </c>
    </row>
    <row r="8607" spans="1:5" x14ac:dyDescent="0.25">
      <c r="A8607">
        <v>70002171</v>
      </c>
      <c r="B8607" t="s">
        <v>12047</v>
      </c>
      <c r="C8607" t="s">
        <v>12046</v>
      </c>
      <c r="D8607" t="s">
        <v>12046</v>
      </c>
      <c r="E8607" t="s">
        <v>12047</v>
      </c>
    </row>
    <row r="8608" spans="1:5" x14ac:dyDescent="0.25">
      <c r="A8608">
        <v>70002172</v>
      </c>
      <c r="B8608" t="s">
        <v>10939</v>
      </c>
      <c r="C8608" t="s">
        <v>10020</v>
      </c>
      <c r="D8608" t="s">
        <v>10020</v>
      </c>
      <c r="E8608" t="s">
        <v>10939</v>
      </c>
    </row>
    <row r="8609" spans="1:5" x14ac:dyDescent="0.25">
      <c r="A8609">
        <v>70002173</v>
      </c>
      <c r="B8609" t="s">
        <v>12048</v>
      </c>
      <c r="C8609" t="s">
        <v>12048</v>
      </c>
      <c r="D8609" t="s">
        <v>12048</v>
      </c>
      <c r="E8609" t="s">
        <v>12048</v>
      </c>
    </row>
    <row r="8610" spans="1:5" x14ac:dyDescent="0.25">
      <c r="A8610">
        <v>70002174</v>
      </c>
      <c r="B8610" t="s">
        <v>12049</v>
      </c>
      <c r="C8610" t="s">
        <v>12049</v>
      </c>
      <c r="D8610" t="s">
        <v>12049</v>
      </c>
      <c r="E8610" t="s">
        <v>12049</v>
      </c>
    </row>
    <row r="8611" spans="1:5" x14ac:dyDescent="0.25">
      <c r="A8611">
        <v>70002175</v>
      </c>
      <c r="B8611" t="s">
        <v>12050</v>
      </c>
      <c r="C8611" t="s">
        <v>10842</v>
      </c>
      <c r="D8611" t="s">
        <v>10842</v>
      </c>
      <c r="E8611" t="s">
        <v>12050</v>
      </c>
    </row>
    <row r="8612" spans="1:5" x14ac:dyDescent="0.25">
      <c r="A8612">
        <v>70002176</v>
      </c>
      <c r="B8612" t="s">
        <v>12051</v>
      </c>
      <c r="C8612" t="s">
        <v>10844</v>
      </c>
      <c r="D8612" t="s">
        <v>10844</v>
      </c>
      <c r="E8612" t="s">
        <v>12051</v>
      </c>
    </row>
    <row r="8613" spans="1:5" x14ac:dyDescent="0.25">
      <c r="A8613">
        <v>70002177</v>
      </c>
      <c r="B8613" t="s">
        <v>12052</v>
      </c>
      <c r="C8613" t="s">
        <v>10842</v>
      </c>
      <c r="D8613" t="s">
        <v>10842</v>
      </c>
      <c r="E8613" t="s">
        <v>12052</v>
      </c>
    </row>
    <row r="8614" spans="1:5" x14ac:dyDescent="0.25">
      <c r="A8614">
        <v>70002178</v>
      </c>
      <c r="B8614" t="s">
        <v>12053</v>
      </c>
      <c r="C8614" t="s">
        <v>10844</v>
      </c>
      <c r="D8614" t="s">
        <v>10844</v>
      </c>
      <c r="E8614" t="s">
        <v>12053</v>
      </c>
    </row>
    <row r="8615" spans="1:5" x14ac:dyDescent="0.25">
      <c r="A8615">
        <v>70002179</v>
      </c>
      <c r="B8615" t="s">
        <v>12054</v>
      </c>
      <c r="C8615" t="s">
        <v>12054</v>
      </c>
      <c r="D8615" t="s">
        <v>12054</v>
      </c>
      <c r="E8615" t="s">
        <v>12054</v>
      </c>
    </row>
    <row r="8616" spans="1:5" x14ac:dyDescent="0.25">
      <c r="A8616">
        <v>70002180</v>
      </c>
      <c r="B8616" t="s">
        <v>12055</v>
      </c>
      <c r="C8616" t="s">
        <v>11733</v>
      </c>
      <c r="D8616" t="s">
        <v>11733</v>
      </c>
      <c r="E8616" t="s">
        <v>12055</v>
      </c>
    </row>
    <row r="8617" spans="1:5" x14ac:dyDescent="0.25">
      <c r="A8617">
        <v>70002181</v>
      </c>
      <c r="B8617" t="s">
        <v>12056</v>
      </c>
      <c r="C8617" t="s">
        <v>12056</v>
      </c>
      <c r="D8617" t="s">
        <v>12056</v>
      </c>
      <c r="E8617" t="s">
        <v>12056</v>
      </c>
    </row>
    <row r="8618" spans="1:5" x14ac:dyDescent="0.25">
      <c r="A8618">
        <v>70002182</v>
      </c>
      <c r="B8618" t="s">
        <v>12057</v>
      </c>
      <c r="C8618" t="s">
        <v>11955</v>
      </c>
      <c r="D8618" t="s">
        <v>11955</v>
      </c>
      <c r="E8618" t="s">
        <v>12057</v>
      </c>
    </row>
    <row r="8619" spans="1:5" x14ac:dyDescent="0.25">
      <c r="A8619">
        <v>70002183</v>
      </c>
      <c r="B8619" t="s">
        <v>12059</v>
      </c>
      <c r="C8619" t="s">
        <v>12058</v>
      </c>
      <c r="D8619" t="s">
        <v>12058</v>
      </c>
      <c r="E8619" t="s">
        <v>12059</v>
      </c>
    </row>
    <row r="8620" spans="1:5" x14ac:dyDescent="0.25">
      <c r="A8620">
        <v>70002184</v>
      </c>
      <c r="B8620" t="s">
        <v>12060</v>
      </c>
      <c r="C8620" t="s">
        <v>10506</v>
      </c>
      <c r="D8620" t="s">
        <v>10506</v>
      </c>
      <c r="E8620" t="s">
        <v>12060</v>
      </c>
    </row>
    <row r="8621" spans="1:5" x14ac:dyDescent="0.25">
      <c r="A8621">
        <v>70002185</v>
      </c>
      <c r="B8621" t="s">
        <v>12061</v>
      </c>
      <c r="C8621" t="s">
        <v>11733</v>
      </c>
      <c r="D8621" t="s">
        <v>11733</v>
      </c>
      <c r="E8621" t="s">
        <v>12061</v>
      </c>
    </row>
    <row r="8622" spans="1:5" x14ac:dyDescent="0.25">
      <c r="A8622">
        <v>70002186</v>
      </c>
      <c r="B8622" t="s">
        <v>12062</v>
      </c>
      <c r="C8622" t="s">
        <v>11733</v>
      </c>
      <c r="D8622" t="s">
        <v>11733</v>
      </c>
      <c r="E8622" t="s">
        <v>12062</v>
      </c>
    </row>
    <row r="8623" spans="1:5" x14ac:dyDescent="0.25">
      <c r="A8623">
        <v>70002187</v>
      </c>
      <c r="B8623" t="s">
        <v>12064</v>
      </c>
      <c r="C8623" t="s">
        <v>12063</v>
      </c>
      <c r="D8623" t="s">
        <v>12063</v>
      </c>
      <c r="E8623" t="s">
        <v>12064</v>
      </c>
    </row>
    <row r="8624" spans="1:5" x14ac:dyDescent="0.25">
      <c r="A8624">
        <v>70002188</v>
      </c>
      <c r="B8624" t="s">
        <v>12065</v>
      </c>
      <c r="C8624" t="s">
        <v>12065</v>
      </c>
      <c r="D8624" t="s">
        <v>12065</v>
      </c>
      <c r="E8624" t="s">
        <v>12065</v>
      </c>
    </row>
    <row r="8625" spans="1:5" x14ac:dyDescent="0.25">
      <c r="A8625">
        <v>70002189</v>
      </c>
      <c r="B8625" t="s">
        <v>12066</v>
      </c>
      <c r="C8625" t="s">
        <v>12066</v>
      </c>
      <c r="D8625" t="s">
        <v>12066</v>
      </c>
      <c r="E8625" t="s">
        <v>12066</v>
      </c>
    </row>
    <row r="8626" spans="1:5" x14ac:dyDescent="0.25">
      <c r="A8626">
        <v>70002190</v>
      </c>
      <c r="B8626" t="s">
        <v>12067</v>
      </c>
      <c r="C8626" t="s">
        <v>12067</v>
      </c>
      <c r="D8626" t="s">
        <v>12067</v>
      </c>
      <c r="E8626" t="s">
        <v>12067</v>
      </c>
    </row>
    <row r="8627" spans="1:5" x14ac:dyDescent="0.25">
      <c r="A8627">
        <v>70002191</v>
      </c>
      <c r="B8627" t="s">
        <v>12068</v>
      </c>
      <c r="C8627" t="s">
        <v>9905</v>
      </c>
      <c r="D8627" t="s">
        <v>9905</v>
      </c>
      <c r="E8627" t="s">
        <v>12068</v>
      </c>
    </row>
    <row r="8628" spans="1:5" x14ac:dyDescent="0.25">
      <c r="A8628">
        <v>70002192</v>
      </c>
      <c r="B8628" t="s">
        <v>12069</v>
      </c>
      <c r="C8628" t="s">
        <v>9905</v>
      </c>
      <c r="D8628" t="s">
        <v>9905</v>
      </c>
      <c r="E8628" t="s">
        <v>12069</v>
      </c>
    </row>
    <row r="8629" spans="1:5" x14ac:dyDescent="0.25">
      <c r="A8629">
        <v>70002193</v>
      </c>
      <c r="B8629" t="s">
        <v>12070</v>
      </c>
      <c r="C8629" t="s">
        <v>9905</v>
      </c>
      <c r="D8629" t="s">
        <v>9905</v>
      </c>
      <c r="E8629" t="s">
        <v>12070</v>
      </c>
    </row>
    <row r="8630" spans="1:5" x14ac:dyDescent="0.25">
      <c r="A8630">
        <v>70002194</v>
      </c>
      <c r="B8630" t="s">
        <v>12072</v>
      </c>
      <c r="C8630" t="s">
        <v>12071</v>
      </c>
      <c r="D8630" t="s">
        <v>12071</v>
      </c>
      <c r="E8630" t="s">
        <v>12072</v>
      </c>
    </row>
    <row r="8631" spans="1:5" x14ac:dyDescent="0.25">
      <c r="A8631">
        <v>70002195</v>
      </c>
      <c r="B8631" t="s">
        <v>12073</v>
      </c>
      <c r="C8631" t="s">
        <v>10284</v>
      </c>
      <c r="D8631" t="s">
        <v>10284</v>
      </c>
      <c r="E8631" t="s">
        <v>12073</v>
      </c>
    </row>
    <row r="8632" spans="1:5" x14ac:dyDescent="0.25">
      <c r="A8632">
        <v>70002196</v>
      </c>
      <c r="B8632" t="s">
        <v>12074</v>
      </c>
      <c r="C8632" t="s">
        <v>12074</v>
      </c>
      <c r="D8632" t="s">
        <v>12074</v>
      </c>
      <c r="E8632" t="s">
        <v>12074</v>
      </c>
    </row>
    <row r="8633" spans="1:5" x14ac:dyDescent="0.25">
      <c r="A8633">
        <v>70002197</v>
      </c>
      <c r="B8633" t="s">
        <v>12076</v>
      </c>
      <c r="C8633" t="s">
        <v>12075</v>
      </c>
      <c r="D8633" t="s">
        <v>12075</v>
      </c>
      <c r="E8633" t="s">
        <v>12076</v>
      </c>
    </row>
    <row r="8634" spans="1:5" x14ac:dyDescent="0.25">
      <c r="A8634">
        <v>70002198</v>
      </c>
      <c r="B8634" t="s">
        <v>12078</v>
      </c>
      <c r="C8634" t="s">
        <v>12077</v>
      </c>
      <c r="D8634" t="s">
        <v>12077</v>
      </c>
      <c r="E8634" t="s">
        <v>12078</v>
      </c>
    </row>
    <row r="8635" spans="1:5" x14ac:dyDescent="0.25">
      <c r="A8635">
        <v>70002199</v>
      </c>
      <c r="B8635" t="s">
        <v>12080</v>
      </c>
      <c r="C8635" t="s">
        <v>12079</v>
      </c>
      <c r="D8635" t="s">
        <v>12079</v>
      </c>
      <c r="E8635" t="s">
        <v>12080</v>
      </c>
    </row>
    <row r="8636" spans="1:5" x14ac:dyDescent="0.25">
      <c r="A8636">
        <v>70002200</v>
      </c>
      <c r="B8636" t="s">
        <v>12081</v>
      </c>
      <c r="C8636" t="s">
        <v>10598</v>
      </c>
      <c r="D8636" t="s">
        <v>10598</v>
      </c>
      <c r="E8636" t="s">
        <v>12081</v>
      </c>
    </row>
    <row r="8637" spans="1:5" x14ac:dyDescent="0.25">
      <c r="A8637">
        <v>70002201</v>
      </c>
      <c r="B8637" t="s">
        <v>12082</v>
      </c>
      <c r="C8637" t="s">
        <v>10600</v>
      </c>
      <c r="D8637" t="s">
        <v>10600</v>
      </c>
      <c r="E8637" t="s">
        <v>12082</v>
      </c>
    </row>
    <row r="8638" spans="1:5" x14ac:dyDescent="0.25">
      <c r="A8638">
        <v>70002202</v>
      </c>
      <c r="B8638" t="s">
        <v>12083</v>
      </c>
      <c r="C8638" t="s">
        <v>10587</v>
      </c>
      <c r="D8638" t="s">
        <v>10587</v>
      </c>
      <c r="E8638" t="s">
        <v>12083</v>
      </c>
    </row>
    <row r="8639" spans="1:5" x14ac:dyDescent="0.25">
      <c r="A8639">
        <v>70002203</v>
      </c>
      <c r="B8639" t="s">
        <v>12084</v>
      </c>
      <c r="C8639" t="s">
        <v>10538</v>
      </c>
      <c r="D8639" t="s">
        <v>10538</v>
      </c>
      <c r="E8639" t="s">
        <v>12084</v>
      </c>
    </row>
    <row r="8640" spans="1:5" x14ac:dyDescent="0.25">
      <c r="A8640">
        <v>70002204</v>
      </c>
      <c r="B8640" t="s">
        <v>12085</v>
      </c>
      <c r="C8640" t="s">
        <v>10590</v>
      </c>
      <c r="D8640" t="s">
        <v>10590</v>
      </c>
      <c r="E8640" t="s">
        <v>12085</v>
      </c>
    </row>
    <row r="8641" spans="1:5" x14ac:dyDescent="0.25">
      <c r="A8641">
        <v>70002205</v>
      </c>
      <c r="B8641" t="s">
        <v>12086</v>
      </c>
      <c r="C8641" t="s">
        <v>10538</v>
      </c>
      <c r="D8641" t="s">
        <v>10538</v>
      </c>
      <c r="E8641" t="s">
        <v>12086</v>
      </c>
    </row>
    <row r="8642" spans="1:5" x14ac:dyDescent="0.25">
      <c r="A8642">
        <v>70002206</v>
      </c>
      <c r="B8642" t="s">
        <v>12087</v>
      </c>
      <c r="C8642" t="s">
        <v>10590</v>
      </c>
      <c r="D8642" t="s">
        <v>10590</v>
      </c>
      <c r="E8642" t="s">
        <v>12087</v>
      </c>
    </row>
    <row r="8643" spans="1:5" x14ac:dyDescent="0.25">
      <c r="A8643">
        <v>70002207</v>
      </c>
      <c r="B8643" t="s">
        <v>12089</v>
      </c>
      <c r="C8643" t="s">
        <v>12088</v>
      </c>
      <c r="D8643" t="s">
        <v>12088</v>
      </c>
      <c r="E8643" t="s">
        <v>12089</v>
      </c>
    </row>
    <row r="8644" spans="1:5" x14ac:dyDescent="0.25">
      <c r="A8644">
        <v>70002208</v>
      </c>
      <c r="B8644" t="s">
        <v>12090</v>
      </c>
      <c r="C8644" t="s">
        <v>12088</v>
      </c>
      <c r="D8644" t="s">
        <v>12088</v>
      </c>
      <c r="E8644" t="s">
        <v>12090</v>
      </c>
    </row>
    <row r="8645" spans="1:5" x14ac:dyDescent="0.25">
      <c r="A8645">
        <v>70002209</v>
      </c>
      <c r="B8645" t="s">
        <v>12091</v>
      </c>
      <c r="C8645" t="s">
        <v>10595</v>
      </c>
      <c r="D8645" t="s">
        <v>10595</v>
      </c>
      <c r="E8645" t="s">
        <v>12091</v>
      </c>
    </row>
    <row r="8646" spans="1:5" x14ac:dyDescent="0.25">
      <c r="A8646">
        <v>70002210</v>
      </c>
      <c r="B8646" t="s">
        <v>12093</v>
      </c>
      <c r="C8646" t="s">
        <v>12092</v>
      </c>
      <c r="D8646" t="s">
        <v>12092</v>
      </c>
      <c r="E8646" t="s">
        <v>12093</v>
      </c>
    </row>
    <row r="8647" spans="1:5" x14ac:dyDescent="0.25">
      <c r="A8647">
        <v>70002211</v>
      </c>
      <c r="B8647" t="s">
        <v>12095</v>
      </c>
      <c r="C8647" t="s">
        <v>12094</v>
      </c>
      <c r="D8647" t="s">
        <v>12094</v>
      </c>
      <c r="E8647" t="s">
        <v>12095</v>
      </c>
    </row>
    <row r="8648" spans="1:5" x14ac:dyDescent="0.25">
      <c r="A8648">
        <v>70002212</v>
      </c>
      <c r="B8648" t="s">
        <v>12097</v>
      </c>
      <c r="C8648" t="s">
        <v>12096</v>
      </c>
      <c r="D8648" t="s">
        <v>12096</v>
      </c>
      <c r="E8648" t="s">
        <v>12097</v>
      </c>
    </row>
    <row r="8649" spans="1:5" x14ac:dyDescent="0.25">
      <c r="A8649">
        <v>70002213</v>
      </c>
      <c r="B8649" t="s">
        <v>12098</v>
      </c>
      <c r="C8649" t="s">
        <v>10899</v>
      </c>
      <c r="D8649" t="s">
        <v>10899</v>
      </c>
      <c r="E8649" t="s">
        <v>12098</v>
      </c>
    </row>
    <row r="8650" spans="1:5" x14ac:dyDescent="0.25">
      <c r="A8650">
        <v>70002214</v>
      </c>
      <c r="B8650" t="s">
        <v>12099</v>
      </c>
      <c r="C8650" t="s">
        <v>12099</v>
      </c>
      <c r="D8650" t="s">
        <v>12099</v>
      </c>
      <c r="E8650" t="s">
        <v>12099</v>
      </c>
    </row>
    <row r="8651" spans="1:5" x14ac:dyDescent="0.25">
      <c r="A8651">
        <v>70002215</v>
      </c>
      <c r="B8651" t="s">
        <v>12101</v>
      </c>
      <c r="C8651" t="s">
        <v>12100</v>
      </c>
      <c r="D8651" t="s">
        <v>12100</v>
      </c>
      <c r="E8651" t="s">
        <v>12101</v>
      </c>
    </row>
    <row r="8652" spans="1:5" x14ac:dyDescent="0.25">
      <c r="A8652">
        <v>70002216</v>
      </c>
      <c r="B8652" t="s">
        <v>12102</v>
      </c>
      <c r="C8652" t="s">
        <v>12102</v>
      </c>
      <c r="D8652" t="s">
        <v>12102</v>
      </c>
      <c r="E8652" t="s">
        <v>12102</v>
      </c>
    </row>
    <row r="8653" spans="1:5" x14ac:dyDescent="0.25">
      <c r="A8653">
        <v>70002217</v>
      </c>
      <c r="B8653" t="s">
        <v>12104</v>
      </c>
      <c r="C8653" t="s">
        <v>12103</v>
      </c>
      <c r="D8653" t="s">
        <v>12103</v>
      </c>
      <c r="E8653" t="s">
        <v>12104</v>
      </c>
    </row>
    <row r="8654" spans="1:5" x14ac:dyDescent="0.25">
      <c r="A8654">
        <v>70002218</v>
      </c>
      <c r="B8654" t="s">
        <v>11594</v>
      </c>
      <c r="C8654" t="s">
        <v>11593</v>
      </c>
      <c r="D8654" t="s">
        <v>11593</v>
      </c>
      <c r="E8654" t="s">
        <v>11594</v>
      </c>
    </row>
    <row r="8655" spans="1:5" x14ac:dyDescent="0.25">
      <c r="A8655">
        <v>70002219</v>
      </c>
      <c r="B8655" t="s">
        <v>11595</v>
      </c>
      <c r="C8655" t="s">
        <v>11593</v>
      </c>
      <c r="D8655" t="s">
        <v>11593</v>
      </c>
      <c r="E8655" t="s">
        <v>11595</v>
      </c>
    </row>
    <row r="8656" spans="1:5" x14ac:dyDescent="0.25">
      <c r="A8656">
        <v>70002220</v>
      </c>
      <c r="B8656" t="s">
        <v>12105</v>
      </c>
      <c r="C8656" t="s">
        <v>12105</v>
      </c>
      <c r="D8656" t="s">
        <v>12105</v>
      </c>
      <c r="E8656" t="s">
        <v>12105</v>
      </c>
    </row>
    <row r="8657" spans="1:5" x14ac:dyDescent="0.25">
      <c r="A8657">
        <v>70002221</v>
      </c>
      <c r="B8657" t="s">
        <v>12106</v>
      </c>
      <c r="C8657" t="s">
        <v>12003</v>
      </c>
      <c r="D8657" t="s">
        <v>12003</v>
      </c>
      <c r="E8657" t="s">
        <v>12106</v>
      </c>
    </row>
    <row r="8658" spans="1:5" x14ac:dyDescent="0.25">
      <c r="A8658">
        <v>70002222</v>
      </c>
      <c r="B8658" t="s">
        <v>12107</v>
      </c>
      <c r="C8658" t="s">
        <v>12107</v>
      </c>
      <c r="D8658" t="s">
        <v>12107</v>
      </c>
      <c r="E8658" t="s">
        <v>12107</v>
      </c>
    </row>
    <row r="8659" spans="1:5" x14ac:dyDescent="0.25">
      <c r="A8659">
        <v>70002223</v>
      </c>
      <c r="B8659" t="s">
        <v>12108</v>
      </c>
      <c r="C8659" t="s">
        <v>12108</v>
      </c>
      <c r="D8659" t="s">
        <v>12108</v>
      </c>
      <c r="E8659" t="s">
        <v>12108</v>
      </c>
    </row>
    <row r="8660" spans="1:5" x14ac:dyDescent="0.25">
      <c r="A8660">
        <v>70002224</v>
      </c>
      <c r="B8660" t="s">
        <v>12110</v>
      </c>
      <c r="C8660" t="s">
        <v>12109</v>
      </c>
      <c r="D8660" t="s">
        <v>12109</v>
      </c>
      <c r="E8660" t="s">
        <v>12110</v>
      </c>
    </row>
    <row r="8661" spans="1:5" x14ac:dyDescent="0.25">
      <c r="A8661">
        <v>70002225</v>
      </c>
      <c r="B8661" t="s">
        <v>12112</v>
      </c>
      <c r="C8661" t="s">
        <v>12111</v>
      </c>
      <c r="D8661" t="s">
        <v>12111</v>
      </c>
      <c r="E8661" t="s">
        <v>12112</v>
      </c>
    </row>
    <row r="8662" spans="1:5" x14ac:dyDescent="0.25">
      <c r="A8662">
        <v>70002226</v>
      </c>
      <c r="B8662" t="s">
        <v>12114</v>
      </c>
      <c r="C8662" t="s">
        <v>12113</v>
      </c>
      <c r="D8662" t="s">
        <v>12113</v>
      </c>
      <c r="E8662" t="s">
        <v>12114</v>
      </c>
    </row>
    <row r="8663" spans="1:5" x14ac:dyDescent="0.25">
      <c r="A8663">
        <v>70002227</v>
      </c>
      <c r="B8663" t="s">
        <v>12116</v>
      </c>
      <c r="C8663" t="s">
        <v>12115</v>
      </c>
      <c r="D8663" t="s">
        <v>12115</v>
      </c>
      <c r="E8663" t="s">
        <v>12116</v>
      </c>
    </row>
    <row r="8664" spans="1:5" x14ac:dyDescent="0.25">
      <c r="A8664">
        <v>70002228</v>
      </c>
      <c r="B8664" t="s">
        <v>12117</v>
      </c>
      <c r="C8664" t="s">
        <v>11694</v>
      </c>
      <c r="D8664" t="s">
        <v>11694</v>
      </c>
      <c r="E8664" t="s">
        <v>12117</v>
      </c>
    </row>
    <row r="8665" spans="1:5" x14ac:dyDescent="0.25">
      <c r="A8665">
        <v>70002229</v>
      </c>
      <c r="B8665" t="s">
        <v>12119</v>
      </c>
      <c r="C8665" t="s">
        <v>12118</v>
      </c>
      <c r="D8665" t="s">
        <v>12118</v>
      </c>
      <c r="E8665" t="s">
        <v>12119</v>
      </c>
    </row>
    <row r="8666" spans="1:5" x14ac:dyDescent="0.25">
      <c r="A8666">
        <v>70002230</v>
      </c>
      <c r="B8666" t="s">
        <v>12120</v>
      </c>
      <c r="C8666" t="s">
        <v>11068</v>
      </c>
      <c r="D8666" t="s">
        <v>11068</v>
      </c>
      <c r="E8666" t="s">
        <v>12120</v>
      </c>
    </row>
    <row r="8667" spans="1:5" x14ac:dyDescent="0.25">
      <c r="A8667">
        <v>70002231</v>
      </c>
      <c r="B8667" t="s">
        <v>12121</v>
      </c>
      <c r="C8667" t="s">
        <v>11068</v>
      </c>
      <c r="D8667" t="s">
        <v>11068</v>
      </c>
      <c r="E8667" t="s">
        <v>12121</v>
      </c>
    </row>
    <row r="8668" spans="1:5" x14ac:dyDescent="0.25">
      <c r="A8668">
        <v>70002232</v>
      </c>
      <c r="B8668" t="s">
        <v>12122</v>
      </c>
      <c r="C8668" t="s">
        <v>11071</v>
      </c>
      <c r="D8668" t="s">
        <v>11071</v>
      </c>
      <c r="E8668" t="s">
        <v>12122</v>
      </c>
    </row>
    <row r="8669" spans="1:5" x14ac:dyDescent="0.25">
      <c r="A8669">
        <v>70002233</v>
      </c>
      <c r="B8669" t="s">
        <v>12123</v>
      </c>
      <c r="C8669" t="s">
        <v>11071</v>
      </c>
      <c r="D8669" t="s">
        <v>11071</v>
      </c>
      <c r="E8669" t="s">
        <v>12123</v>
      </c>
    </row>
    <row r="8670" spans="1:5" x14ac:dyDescent="0.25">
      <c r="A8670">
        <v>70002234</v>
      </c>
      <c r="B8670" t="s">
        <v>12124</v>
      </c>
      <c r="C8670" t="s">
        <v>9714</v>
      </c>
      <c r="D8670" t="s">
        <v>9714</v>
      </c>
      <c r="E8670" t="s">
        <v>12124</v>
      </c>
    </row>
    <row r="8671" spans="1:5" x14ac:dyDescent="0.25">
      <c r="A8671">
        <v>70002235</v>
      </c>
      <c r="B8671" t="s">
        <v>12125</v>
      </c>
      <c r="C8671" t="s">
        <v>9710</v>
      </c>
      <c r="D8671" t="s">
        <v>9710</v>
      </c>
      <c r="E8671" t="s">
        <v>12125</v>
      </c>
    </row>
    <row r="8672" spans="1:5" x14ac:dyDescent="0.25">
      <c r="A8672">
        <v>70002236</v>
      </c>
      <c r="B8672" t="s">
        <v>12126</v>
      </c>
      <c r="C8672" t="s">
        <v>12126</v>
      </c>
      <c r="D8672" t="s">
        <v>12126</v>
      </c>
      <c r="E8672" t="s">
        <v>12126</v>
      </c>
    </row>
    <row r="8673" spans="1:5" x14ac:dyDescent="0.25">
      <c r="A8673">
        <v>70002237</v>
      </c>
      <c r="B8673" t="s">
        <v>12127</v>
      </c>
      <c r="C8673" t="s">
        <v>10140</v>
      </c>
      <c r="D8673" t="s">
        <v>10140</v>
      </c>
      <c r="E8673" t="s">
        <v>12127</v>
      </c>
    </row>
    <row r="8674" spans="1:5" x14ac:dyDescent="0.25">
      <c r="A8674">
        <v>70002238</v>
      </c>
      <c r="B8674" t="s">
        <v>12128</v>
      </c>
      <c r="C8674" t="s">
        <v>10140</v>
      </c>
      <c r="D8674" t="s">
        <v>10140</v>
      </c>
      <c r="E8674" t="s">
        <v>12128</v>
      </c>
    </row>
    <row r="8675" spans="1:5" x14ac:dyDescent="0.25">
      <c r="A8675">
        <v>70002239</v>
      </c>
      <c r="B8675" t="s">
        <v>12129</v>
      </c>
      <c r="C8675" t="s">
        <v>10140</v>
      </c>
      <c r="D8675" t="s">
        <v>10140</v>
      </c>
      <c r="E8675" t="s">
        <v>12129</v>
      </c>
    </row>
    <row r="8676" spans="1:5" x14ac:dyDescent="0.25">
      <c r="A8676">
        <v>70002240</v>
      </c>
      <c r="B8676" t="s">
        <v>12130</v>
      </c>
      <c r="C8676" t="s">
        <v>9703</v>
      </c>
      <c r="D8676" t="s">
        <v>9703</v>
      </c>
      <c r="E8676" t="s">
        <v>12130</v>
      </c>
    </row>
    <row r="8677" spans="1:5" x14ac:dyDescent="0.25">
      <c r="A8677">
        <v>70002241</v>
      </c>
      <c r="B8677" t="s">
        <v>12131</v>
      </c>
      <c r="C8677" t="s">
        <v>10240</v>
      </c>
      <c r="D8677" t="s">
        <v>10240</v>
      </c>
      <c r="E8677" t="s">
        <v>12131</v>
      </c>
    </row>
    <row r="8678" spans="1:5" x14ac:dyDescent="0.25">
      <c r="A8678">
        <v>70002242</v>
      </c>
      <c r="B8678" t="s">
        <v>12132</v>
      </c>
      <c r="C8678" t="s">
        <v>10242</v>
      </c>
      <c r="D8678" t="s">
        <v>10242</v>
      </c>
      <c r="E8678" t="s">
        <v>12132</v>
      </c>
    </row>
    <row r="8679" spans="1:5" x14ac:dyDescent="0.25">
      <c r="A8679">
        <v>70002243</v>
      </c>
      <c r="B8679" t="s">
        <v>12133</v>
      </c>
      <c r="C8679" t="s">
        <v>12133</v>
      </c>
      <c r="D8679" t="s">
        <v>12133</v>
      </c>
      <c r="E8679" t="s">
        <v>12133</v>
      </c>
    </row>
    <row r="8680" spans="1:5" x14ac:dyDescent="0.25">
      <c r="A8680">
        <v>70002244</v>
      </c>
      <c r="B8680" t="s">
        <v>12134</v>
      </c>
      <c r="C8680" t="s">
        <v>10953</v>
      </c>
      <c r="D8680" t="s">
        <v>10953</v>
      </c>
      <c r="E8680" t="s">
        <v>12134</v>
      </c>
    </row>
    <row r="8681" spans="1:5" x14ac:dyDescent="0.25">
      <c r="A8681">
        <v>70002245</v>
      </c>
      <c r="B8681" t="s">
        <v>12135</v>
      </c>
      <c r="C8681" t="s">
        <v>11757</v>
      </c>
      <c r="D8681" t="s">
        <v>11757</v>
      </c>
      <c r="E8681" t="s">
        <v>12135</v>
      </c>
    </row>
    <row r="8682" spans="1:5" x14ac:dyDescent="0.25">
      <c r="A8682">
        <v>70002246</v>
      </c>
      <c r="B8682" t="s">
        <v>12136</v>
      </c>
      <c r="C8682" t="s">
        <v>10953</v>
      </c>
      <c r="D8682" t="s">
        <v>10953</v>
      </c>
      <c r="E8682" t="s">
        <v>12136</v>
      </c>
    </row>
    <row r="8683" spans="1:5" x14ac:dyDescent="0.25">
      <c r="A8683">
        <v>70002247</v>
      </c>
      <c r="B8683" t="s">
        <v>12137</v>
      </c>
      <c r="C8683" t="s">
        <v>10953</v>
      </c>
      <c r="D8683" t="s">
        <v>10953</v>
      </c>
      <c r="E8683" t="s">
        <v>12137</v>
      </c>
    </row>
    <row r="8684" spans="1:5" x14ac:dyDescent="0.25">
      <c r="A8684">
        <v>70002248</v>
      </c>
      <c r="B8684" t="s">
        <v>12138</v>
      </c>
      <c r="C8684" t="s">
        <v>10585</v>
      </c>
      <c r="D8684" t="s">
        <v>10585</v>
      </c>
      <c r="E8684" t="s">
        <v>12138</v>
      </c>
    </row>
    <row r="8685" spans="1:5" x14ac:dyDescent="0.25">
      <c r="A8685">
        <v>70002249</v>
      </c>
      <c r="B8685" t="s">
        <v>12139</v>
      </c>
      <c r="C8685" t="s">
        <v>10338</v>
      </c>
      <c r="D8685" t="s">
        <v>10338</v>
      </c>
      <c r="E8685" t="s">
        <v>12139</v>
      </c>
    </row>
    <row r="8686" spans="1:5" x14ac:dyDescent="0.25">
      <c r="A8686">
        <v>70002250</v>
      </c>
      <c r="B8686" t="s">
        <v>12140</v>
      </c>
      <c r="C8686" t="s">
        <v>12140</v>
      </c>
      <c r="D8686" t="s">
        <v>12140</v>
      </c>
      <c r="E8686" t="s">
        <v>12140</v>
      </c>
    </row>
    <row r="8687" spans="1:5" x14ac:dyDescent="0.25">
      <c r="A8687">
        <v>70002251</v>
      </c>
      <c r="B8687" t="s">
        <v>12141</v>
      </c>
      <c r="C8687" t="s">
        <v>12141</v>
      </c>
      <c r="D8687" t="s">
        <v>12141</v>
      </c>
      <c r="E8687" t="s">
        <v>12141</v>
      </c>
    </row>
    <row r="8688" spans="1:5" x14ac:dyDescent="0.25">
      <c r="A8688">
        <v>70002252</v>
      </c>
      <c r="B8688" t="s">
        <v>12143</v>
      </c>
      <c r="C8688" t="s">
        <v>12142</v>
      </c>
      <c r="D8688" t="s">
        <v>12142</v>
      </c>
      <c r="E8688" t="s">
        <v>12143</v>
      </c>
    </row>
    <row r="8689" spans="1:5" x14ac:dyDescent="0.25">
      <c r="A8689">
        <v>70002253</v>
      </c>
      <c r="B8689" t="s">
        <v>12145</v>
      </c>
      <c r="C8689" t="s">
        <v>12144</v>
      </c>
      <c r="D8689" t="s">
        <v>12144</v>
      </c>
      <c r="E8689" t="s">
        <v>12145</v>
      </c>
    </row>
    <row r="8690" spans="1:5" x14ac:dyDescent="0.25">
      <c r="A8690">
        <v>70002254</v>
      </c>
      <c r="B8690" t="s">
        <v>12146</v>
      </c>
      <c r="C8690" t="s">
        <v>12144</v>
      </c>
      <c r="D8690" t="s">
        <v>12144</v>
      </c>
      <c r="E8690" t="s">
        <v>12146</v>
      </c>
    </row>
    <row r="8691" spans="1:5" x14ac:dyDescent="0.25">
      <c r="A8691">
        <v>70002255</v>
      </c>
      <c r="B8691" t="s">
        <v>12147</v>
      </c>
      <c r="C8691" t="s">
        <v>9785</v>
      </c>
      <c r="D8691" t="s">
        <v>9785</v>
      </c>
      <c r="E8691" t="s">
        <v>12147</v>
      </c>
    </row>
    <row r="8692" spans="1:5" x14ac:dyDescent="0.25">
      <c r="A8692">
        <v>70002256</v>
      </c>
      <c r="B8692" t="s">
        <v>12148</v>
      </c>
      <c r="C8692" t="s">
        <v>9787</v>
      </c>
      <c r="D8692" t="s">
        <v>9787</v>
      </c>
      <c r="E8692" t="s">
        <v>12148</v>
      </c>
    </row>
    <row r="8693" spans="1:5" x14ac:dyDescent="0.25">
      <c r="A8693">
        <v>70002257</v>
      </c>
      <c r="B8693" t="s">
        <v>12149</v>
      </c>
      <c r="C8693" t="s">
        <v>9789</v>
      </c>
      <c r="D8693" t="s">
        <v>9789</v>
      </c>
      <c r="E8693" t="s">
        <v>12149</v>
      </c>
    </row>
    <row r="8694" spans="1:5" x14ac:dyDescent="0.25">
      <c r="A8694">
        <v>70002258</v>
      </c>
      <c r="B8694" t="s">
        <v>12150</v>
      </c>
      <c r="C8694" t="s">
        <v>9793</v>
      </c>
      <c r="D8694" t="s">
        <v>9793</v>
      </c>
      <c r="E8694" t="s">
        <v>12150</v>
      </c>
    </row>
    <row r="8695" spans="1:5" x14ac:dyDescent="0.25">
      <c r="A8695">
        <v>70002259</v>
      </c>
      <c r="B8695" t="s">
        <v>12151</v>
      </c>
      <c r="C8695" t="s">
        <v>12058</v>
      </c>
      <c r="D8695" t="s">
        <v>12058</v>
      </c>
      <c r="E8695" t="s">
        <v>12151</v>
      </c>
    </row>
    <row r="8696" spans="1:5" x14ac:dyDescent="0.25">
      <c r="A8696">
        <v>70002260</v>
      </c>
      <c r="B8696" t="s">
        <v>12152</v>
      </c>
      <c r="C8696" t="s">
        <v>10381</v>
      </c>
      <c r="D8696" t="s">
        <v>10381</v>
      </c>
      <c r="E8696" t="s">
        <v>12152</v>
      </c>
    </row>
    <row r="8697" spans="1:5" x14ac:dyDescent="0.25">
      <c r="A8697">
        <v>70002261</v>
      </c>
      <c r="B8697" t="s">
        <v>12154</v>
      </c>
      <c r="C8697" t="s">
        <v>12153</v>
      </c>
      <c r="D8697" t="s">
        <v>12153</v>
      </c>
      <c r="E8697" t="s">
        <v>12154</v>
      </c>
    </row>
    <row r="8698" spans="1:5" x14ac:dyDescent="0.25">
      <c r="A8698">
        <v>70002262</v>
      </c>
      <c r="B8698" t="s">
        <v>12156</v>
      </c>
      <c r="C8698" t="s">
        <v>12155</v>
      </c>
      <c r="D8698" t="s">
        <v>12155</v>
      </c>
      <c r="E8698" t="s">
        <v>12156</v>
      </c>
    </row>
    <row r="8699" spans="1:5" x14ac:dyDescent="0.25">
      <c r="A8699">
        <v>70002263</v>
      </c>
      <c r="B8699" t="s">
        <v>12158</v>
      </c>
      <c r="C8699" t="s">
        <v>12157</v>
      </c>
      <c r="D8699" t="s">
        <v>12157</v>
      </c>
      <c r="E8699" t="s">
        <v>12158</v>
      </c>
    </row>
    <row r="8700" spans="1:5" x14ac:dyDescent="0.25">
      <c r="A8700">
        <v>70002264</v>
      </c>
      <c r="B8700" t="s">
        <v>12160</v>
      </c>
      <c r="C8700" t="s">
        <v>12159</v>
      </c>
      <c r="D8700" t="s">
        <v>12159</v>
      </c>
      <c r="E8700" t="s">
        <v>12160</v>
      </c>
    </row>
    <row r="8701" spans="1:5" x14ac:dyDescent="0.25">
      <c r="A8701">
        <v>70002265</v>
      </c>
      <c r="B8701" t="s">
        <v>12161</v>
      </c>
      <c r="C8701" t="s">
        <v>10918</v>
      </c>
      <c r="D8701" t="s">
        <v>10918</v>
      </c>
      <c r="E8701" t="s">
        <v>12161</v>
      </c>
    </row>
    <row r="8702" spans="1:5" x14ac:dyDescent="0.25">
      <c r="A8702">
        <v>70002266</v>
      </c>
      <c r="B8702" t="s">
        <v>12162</v>
      </c>
      <c r="C8702" t="s">
        <v>10920</v>
      </c>
      <c r="D8702" t="s">
        <v>10920</v>
      </c>
      <c r="E8702" t="s">
        <v>12162</v>
      </c>
    </row>
    <row r="8703" spans="1:5" x14ac:dyDescent="0.25">
      <c r="A8703">
        <v>70002267</v>
      </c>
      <c r="B8703" t="s">
        <v>12163</v>
      </c>
      <c r="C8703" t="s">
        <v>10492</v>
      </c>
      <c r="D8703" t="s">
        <v>10492</v>
      </c>
      <c r="E8703" t="s">
        <v>12163</v>
      </c>
    </row>
    <row r="8704" spans="1:5" x14ac:dyDescent="0.25">
      <c r="A8704">
        <v>70002268</v>
      </c>
      <c r="B8704" t="s">
        <v>12165</v>
      </c>
      <c r="C8704" t="s">
        <v>12164</v>
      </c>
      <c r="D8704" t="s">
        <v>12164</v>
      </c>
      <c r="E8704" t="s">
        <v>12165</v>
      </c>
    </row>
    <row r="8705" spans="1:5" x14ac:dyDescent="0.25">
      <c r="A8705">
        <v>70002269</v>
      </c>
      <c r="B8705" t="s">
        <v>12167</v>
      </c>
      <c r="C8705" t="s">
        <v>12166</v>
      </c>
      <c r="D8705" t="s">
        <v>12166</v>
      </c>
      <c r="E8705" t="s">
        <v>12167</v>
      </c>
    </row>
    <row r="8706" spans="1:5" x14ac:dyDescent="0.25">
      <c r="A8706">
        <v>70002270</v>
      </c>
      <c r="B8706" t="s">
        <v>12168</v>
      </c>
      <c r="C8706" t="s">
        <v>12166</v>
      </c>
      <c r="D8706" t="s">
        <v>12166</v>
      </c>
      <c r="E8706" t="s">
        <v>12168</v>
      </c>
    </row>
    <row r="8707" spans="1:5" x14ac:dyDescent="0.25">
      <c r="A8707">
        <v>70002271</v>
      </c>
      <c r="B8707" t="s">
        <v>12169</v>
      </c>
      <c r="C8707" t="s">
        <v>12166</v>
      </c>
      <c r="D8707" t="s">
        <v>12166</v>
      </c>
      <c r="E8707" t="s">
        <v>12169</v>
      </c>
    </row>
    <row r="8708" spans="1:5" x14ac:dyDescent="0.25">
      <c r="A8708">
        <v>70002272</v>
      </c>
      <c r="B8708" t="s">
        <v>12170</v>
      </c>
      <c r="C8708" t="s">
        <v>12166</v>
      </c>
      <c r="D8708" t="s">
        <v>12166</v>
      </c>
      <c r="E8708" t="s">
        <v>12170</v>
      </c>
    </row>
    <row r="8709" spans="1:5" x14ac:dyDescent="0.25">
      <c r="A8709">
        <v>70002273</v>
      </c>
      <c r="B8709" t="s">
        <v>12171</v>
      </c>
      <c r="C8709" t="s">
        <v>12171</v>
      </c>
      <c r="D8709" t="s">
        <v>12171</v>
      </c>
      <c r="E8709" t="s">
        <v>12171</v>
      </c>
    </row>
    <row r="8710" spans="1:5" x14ac:dyDescent="0.25">
      <c r="A8710">
        <v>70002274</v>
      </c>
      <c r="B8710" t="s">
        <v>12172</v>
      </c>
      <c r="C8710" t="s">
        <v>12058</v>
      </c>
      <c r="D8710" t="s">
        <v>12058</v>
      </c>
      <c r="E8710" t="s">
        <v>12172</v>
      </c>
    </row>
    <row r="8711" spans="1:5" x14ac:dyDescent="0.25">
      <c r="A8711">
        <v>70002275</v>
      </c>
      <c r="B8711" t="s">
        <v>12173</v>
      </c>
      <c r="C8711" t="s">
        <v>9623</v>
      </c>
      <c r="D8711" t="s">
        <v>9623</v>
      </c>
      <c r="E8711" t="s">
        <v>12173</v>
      </c>
    </row>
    <row r="8712" spans="1:5" x14ac:dyDescent="0.25">
      <c r="A8712">
        <v>70002276</v>
      </c>
      <c r="B8712" t="s">
        <v>12175</v>
      </c>
      <c r="C8712" t="s">
        <v>12174</v>
      </c>
      <c r="D8712" t="s">
        <v>12174</v>
      </c>
      <c r="E8712" t="s">
        <v>12175</v>
      </c>
    </row>
    <row r="8713" spans="1:5" x14ac:dyDescent="0.25">
      <c r="A8713">
        <v>70002277</v>
      </c>
      <c r="B8713" t="s">
        <v>12176</v>
      </c>
      <c r="C8713" t="s">
        <v>10072</v>
      </c>
      <c r="D8713" t="s">
        <v>10072</v>
      </c>
      <c r="E8713" t="s">
        <v>12176</v>
      </c>
    </row>
    <row r="8714" spans="1:5" x14ac:dyDescent="0.25">
      <c r="A8714">
        <v>70002278</v>
      </c>
      <c r="B8714" t="s">
        <v>12177</v>
      </c>
      <c r="C8714" t="s">
        <v>10080</v>
      </c>
      <c r="D8714" t="s">
        <v>10080</v>
      </c>
      <c r="E8714" t="s">
        <v>12177</v>
      </c>
    </row>
    <row r="8715" spans="1:5" x14ac:dyDescent="0.25">
      <c r="A8715">
        <v>70002279</v>
      </c>
      <c r="B8715" t="s">
        <v>12179</v>
      </c>
      <c r="C8715" t="s">
        <v>12178</v>
      </c>
      <c r="D8715" t="s">
        <v>12178</v>
      </c>
      <c r="E8715" t="s">
        <v>12179</v>
      </c>
    </row>
    <row r="8716" spans="1:5" x14ac:dyDescent="0.25">
      <c r="A8716">
        <v>70002280</v>
      </c>
      <c r="B8716" t="s">
        <v>12180</v>
      </c>
      <c r="C8716" t="s">
        <v>11733</v>
      </c>
      <c r="D8716" t="s">
        <v>11733</v>
      </c>
      <c r="E8716" t="s">
        <v>12180</v>
      </c>
    </row>
    <row r="8717" spans="1:5" x14ac:dyDescent="0.25">
      <c r="A8717">
        <v>70002281</v>
      </c>
      <c r="B8717" t="s">
        <v>12181</v>
      </c>
      <c r="C8717" t="s">
        <v>9987</v>
      </c>
      <c r="D8717" t="s">
        <v>9987</v>
      </c>
      <c r="E8717" t="s">
        <v>12181</v>
      </c>
    </row>
    <row r="8718" spans="1:5" x14ac:dyDescent="0.25">
      <c r="A8718">
        <v>70002282</v>
      </c>
      <c r="B8718" t="s">
        <v>12182</v>
      </c>
      <c r="C8718" t="s">
        <v>9989</v>
      </c>
      <c r="D8718" t="s">
        <v>9989</v>
      </c>
      <c r="E8718" t="s">
        <v>12182</v>
      </c>
    </row>
    <row r="8719" spans="1:5" x14ac:dyDescent="0.25">
      <c r="A8719">
        <v>70002283</v>
      </c>
      <c r="B8719" t="s">
        <v>12184</v>
      </c>
      <c r="C8719" t="s">
        <v>12183</v>
      </c>
      <c r="D8719" t="s">
        <v>12183</v>
      </c>
      <c r="E8719" t="s">
        <v>12184</v>
      </c>
    </row>
    <row r="8720" spans="1:5" x14ac:dyDescent="0.25">
      <c r="A8720">
        <v>70002284</v>
      </c>
      <c r="B8720" t="s">
        <v>12185</v>
      </c>
      <c r="C8720" t="s">
        <v>11672</v>
      </c>
      <c r="D8720" t="s">
        <v>11672</v>
      </c>
      <c r="E8720" t="s">
        <v>12185</v>
      </c>
    </row>
    <row r="8721" spans="1:5" x14ac:dyDescent="0.25">
      <c r="A8721">
        <v>70002285</v>
      </c>
      <c r="B8721" t="s">
        <v>12186</v>
      </c>
      <c r="C8721" t="s">
        <v>11749</v>
      </c>
      <c r="D8721" t="s">
        <v>11749</v>
      </c>
      <c r="E8721" t="s">
        <v>12186</v>
      </c>
    </row>
    <row r="8722" spans="1:5" x14ac:dyDescent="0.25">
      <c r="A8722">
        <v>70002286</v>
      </c>
      <c r="B8722" t="s">
        <v>12187</v>
      </c>
      <c r="C8722" t="s">
        <v>11915</v>
      </c>
      <c r="D8722" t="s">
        <v>11915</v>
      </c>
      <c r="E8722" t="s">
        <v>12187</v>
      </c>
    </row>
    <row r="8723" spans="1:5" x14ac:dyDescent="0.25">
      <c r="A8723">
        <v>70002287</v>
      </c>
      <c r="B8723" t="s">
        <v>12188</v>
      </c>
      <c r="C8723" t="s">
        <v>9669</v>
      </c>
      <c r="D8723" t="s">
        <v>9669</v>
      </c>
      <c r="E8723" t="s">
        <v>12188</v>
      </c>
    </row>
    <row r="8724" spans="1:5" x14ac:dyDescent="0.25">
      <c r="A8724">
        <v>70002288</v>
      </c>
      <c r="B8724" t="s">
        <v>12189</v>
      </c>
      <c r="C8724" t="s">
        <v>10579</v>
      </c>
      <c r="D8724" t="s">
        <v>10579</v>
      </c>
      <c r="E8724" t="s">
        <v>12189</v>
      </c>
    </row>
    <row r="8725" spans="1:5" x14ac:dyDescent="0.25">
      <c r="A8725">
        <v>70002289</v>
      </c>
      <c r="B8725" t="s">
        <v>12190</v>
      </c>
      <c r="C8725" t="s">
        <v>10893</v>
      </c>
      <c r="D8725" t="s">
        <v>10893</v>
      </c>
      <c r="E8725" t="s">
        <v>12190</v>
      </c>
    </row>
    <row r="8726" spans="1:5" x14ac:dyDescent="0.25">
      <c r="A8726">
        <v>70002290</v>
      </c>
      <c r="B8726" t="s">
        <v>12191</v>
      </c>
      <c r="C8726" t="s">
        <v>10920</v>
      </c>
      <c r="D8726" t="s">
        <v>10920</v>
      </c>
      <c r="E8726" t="s">
        <v>12191</v>
      </c>
    </row>
    <row r="8727" spans="1:5" x14ac:dyDescent="0.25">
      <c r="A8727">
        <v>70002291</v>
      </c>
      <c r="B8727" t="s">
        <v>12193</v>
      </c>
      <c r="C8727" t="s">
        <v>12192</v>
      </c>
      <c r="D8727" t="s">
        <v>12192</v>
      </c>
      <c r="E8727" t="s">
        <v>12193</v>
      </c>
    </row>
    <row r="8728" spans="1:5" x14ac:dyDescent="0.25">
      <c r="A8728">
        <v>70002292</v>
      </c>
      <c r="B8728" t="s">
        <v>12195</v>
      </c>
      <c r="C8728" t="s">
        <v>12194</v>
      </c>
      <c r="D8728" t="s">
        <v>12194</v>
      </c>
      <c r="E8728" t="s">
        <v>12195</v>
      </c>
    </row>
    <row r="8729" spans="1:5" x14ac:dyDescent="0.25">
      <c r="A8729">
        <v>70002293</v>
      </c>
      <c r="B8729" t="s">
        <v>12197</v>
      </c>
      <c r="C8729" t="s">
        <v>12196</v>
      </c>
      <c r="D8729" t="s">
        <v>12196</v>
      </c>
      <c r="E8729" t="s">
        <v>12197</v>
      </c>
    </row>
    <row r="8730" spans="1:5" x14ac:dyDescent="0.25">
      <c r="A8730">
        <v>70002294</v>
      </c>
      <c r="B8730" t="s">
        <v>12198</v>
      </c>
      <c r="C8730" t="s">
        <v>11788</v>
      </c>
      <c r="D8730" t="s">
        <v>11788</v>
      </c>
      <c r="E8730" t="s">
        <v>12198</v>
      </c>
    </row>
    <row r="8731" spans="1:5" x14ac:dyDescent="0.25">
      <c r="A8731">
        <v>70002295</v>
      </c>
      <c r="B8731" t="s">
        <v>12200</v>
      </c>
      <c r="C8731" t="s">
        <v>12199</v>
      </c>
      <c r="D8731" t="s">
        <v>12199</v>
      </c>
      <c r="E8731" t="s">
        <v>12200</v>
      </c>
    </row>
    <row r="8732" spans="1:5" x14ac:dyDescent="0.25">
      <c r="A8732">
        <v>70002296</v>
      </c>
      <c r="B8732" t="s">
        <v>12202</v>
      </c>
      <c r="C8732" t="s">
        <v>12201</v>
      </c>
      <c r="D8732" t="s">
        <v>12201</v>
      </c>
      <c r="E8732" t="s">
        <v>12202</v>
      </c>
    </row>
    <row r="8733" spans="1:5" x14ac:dyDescent="0.25">
      <c r="A8733">
        <v>70002297</v>
      </c>
      <c r="B8733" t="s">
        <v>12204</v>
      </c>
      <c r="C8733" t="s">
        <v>12203</v>
      </c>
      <c r="D8733" t="s">
        <v>12203</v>
      </c>
      <c r="E8733" t="s">
        <v>12204</v>
      </c>
    </row>
    <row r="8734" spans="1:5" x14ac:dyDescent="0.25">
      <c r="A8734">
        <v>70002298</v>
      </c>
      <c r="B8734" t="s">
        <v>12205</v>
      </c>
      <c r="C8734" t="s">
        <v>9995</v>
      </c>
      <c r="D8734" t="s">
        <v>9995</v>
      </c>
      <c r="E8734" t="s">
        <v>12205</v>
      </c>
    </row>
    <row r="8735" spans="1:5" x14ac:dyDescent="0.25">
      <c r="A8735">
        <v>70002299</v>
      </c>
      <c r="B8735" t="s">
        <v>12206</v>
      </c>
      <c r="C8735" t="s">
        <v>9995</v>
      </c>
      <c r="D8735" t="s">
        <v>9995</v>
      </c>
      <c r="E8735" t="s">
        <v>12206</v>
      </c>
    </row>
    <row r="8736" spans="1:5" x14ac:dyDescent="0.25">
      <c r="A8736">
        <v>70002300</v>
      </c>
      <c r="B8736" t="s">
        <v>12207</v>
      </c>
      <c r="C8736" t="s">
        <v>9995</v>
      </c>
      <c r="D8736" t="s">
        <v>9995</v>
      </c>
      <c r="E8736" t="s">
        <v>12207</v>
      </c>
    </row>
    <row r="8737" spans="1:5" x14ac:dyDescent="0.25">
      <c r="A8737">
        <v>70002301</v>
      </c>
      <c r="B8737" t="s">
        <v>12209</v>
      </c>
      <c r="C8737" t="s">
        <v>12208</v>
      </c>
      <c r="D8737" t="s">
        <v>12208</v>
      </c>
      <c r="E8737" t="s">
        <v>12209</v>
      </c>
    </row>
    <row r="8738" spans="1:5" x14ac:dyDescent="0.25">
      <c r="A8738">
        <v>70002302</v>
      </c>
      <c r="B8738" t="s">
        <v>12210</v>
      </c>
      <c r="C8738" t="s">
        <v>9995</v>
      </c>
      <c r="D8738" t="s">
        <v>9995</v>
      </c>
      <c r="E8738" t="s">
        <v>12210</v>
      </c>
    </row>
    <row r="8739" spans="1:5" x14ac:dyDescent="0.25">
      <c r="A8739">
        <v>70002303</v>
      </c>
      <c r="B8739" t="s">
        <v>12211</v>
      </c>
      <c r="C8739" t="s">
        <v>12211</v>
      </c>
      <c r="D8739" t="s">
        <v>12211</v>
      </c>
      <c r="E8739" t="s">
        <v>12211</v>
      </c>
    </row>
    <row r="8740" spans="1:5" x14ac:dyDescent="0.25">
      <c r="A8740">
        <v>70002304</v>
      </c>
      <c r="B8740" t="s">
        <v>12212</v>
      </c>
      <c r="C8740" t="s">
        <v>12212</v>
      </c>
      <c r="D8740" t="s">
        <v>12212</v>
      </c>
      <c r="E8740" t="s">
        <v>12212</v>
      </c>
    </row>
    <row r="8741" spans="1:5" x14ac:dyDescent="0.25">
      <c r="A8741">
        <v>70002305</v>
      </c>
      <c r="B8741" t="s">
        <v>12213</v>
      </c>
      <c r="C8741" t="s">
        <v>12213</v>
      </c>
      <c r="D8741" t="s">
        <v>12213</v>
      </c>
      <c r="E8741" t="s">
        <v>12213</v>
      </c>
    </row>
    <row r="8742" spans="1:5" x14ac:dyDescent="0.25">
      <c r="A8742">
        <v>70002306</v>
      </c>
      <c r="B8742" t="s">
        <v>12214</v>
      </c>
      <c r="C8742" t="s">
        <v>12214</v>
      </c>
      <c r="D8742" t="s">
        <v>12214</v>
      </c>
      <c r="E8742" t="s">
        <v>12214</v>
      </c>
    </row>
    <row r="8743" spans="1:5" x14ac:dyDescent="0.25">
      <c r="A8743">
        <v>70002307</v>
      </c>
      <c r="B8743" t="s">
        <v>12215</v>
      </c>
      <c r="C8743" t="s">
        <v>12215</v>
      </c>
      <c r="D8743" t="s">
        <v>12215</v>
      </c>
      <c r="E8743" t="s">
        <v>12215</v>
      </c>
    </row>
    <row r="8744" spans="1:5" x14ac:dyDescent="0.25">
      <c r="A8744">
        <v>70002308</v>
      </c>
      <c r="B8744" t="s">
        <v>12216</v>
      </c>
      <c r="C8744" t="s">
        <v>12216</v>
      </c>
      <c r="D8744" t="s">
        <v>12216</v>
      </c>
      <c r="E8744" t="s">
        <v>12216</v>
      </c>
    </row>
    <row r="8745" spans="1:5" x14ac:dyDescent="0.25">
      <c r="A8745">
        <v>70002309</v>
      </c>
      <c r="B8745" t="s">
        <v>12218</v>
      </c>
      <c r="C8745" t="s">
        <v>12217</v>
      </c>
      <c r="D8745" t="s">
        <v>12217</v>
      </c>
      <c r="E8745" t="s">
        <v>12218</v>
      </c>
    </row>
    <row r="8746" spans="1:5" x14ac:dyDescent="0.25">
      <c r="A8746">
        <v>70002310</v>
      </c>
      <c r="B8746" t="s">
        <v>12220</v>
      </c>
      <c r="C8746" t="s">
        <v>12219</v>
      </c>
      <c r="D8746" t="s">
        <v>12219</v>
      </c>
      <c r="E8746" t="s">
        <v>12220</v>
      </c>
    </row>
    <row r="8747" spans="1:5" x14ac:dyDescent="0.25">
      <c r="A8747">
        <v>70002311</v>
      </c>
      <c r="B8747" t="s">
        <v>12222</v>
      </c>
      <c r="C8747" t="s">
        <v>12221</v>
      </c>
      <c r="D8747" t="s">
        <v>12221</v>
      </c>
      <c r="E8747" t="s">
        <v>12222</v>
      </c>
    </row>
    <row r="8748" spans="1:5" x14ac:dyDescent="0.25">
      <c r="A8748">
        <v>70002312</v>
      </c>
      <c r="B8748" t="s">
        <v>12223</v>
      </c>
      <c r="C8748" t="s">
        <v>12221</v>
      </c>
      <c r="D8748" t="s">
        <v>12221</v>
      </c>
      <c r="E8748" t="s">
        <v>12223</v>
      </c>
    </row>
    <row r="8749" spans="1:5" x14ac:dyDescent="0.25">
      <c r="A8749">
        <v>70002313</v>
      </c>
      <c r="B8749" t="s">
        <v>12225</v>
      </c>
      <c r="C8749" t="s">
        <v>12224</v>
      </c>
      <c r="D8749" t="s">
        <v>12224</v>
      </c>
      <c r="E8749" t="s">
        <v>12225</v>
      </c>
    </row>
    <row r="8750" spans="1:5" x14ac:dyDescent="0.25">
      <c r="A8750">
        <v>70002314</v>
      </c>
      <c r="B8750" t="s">
        <v>12226</v>
      </c>
      <c r="C8750" t="s">
        <v>11017</v>
      </c>
      <c r="D8750" t="s">
        <v>11017</v>
      </c>
      <c r="E8750" t="s">
        <v>12226</v>
      </c>
    </row>
    <row r="8751" spans="1:5" x14ac:dyDescent="0.25">
      <c r="A8751">
        <v>70002315</v>
      </c>
      <c r="B8751" t="s">
        <v>12228</v>
      </c>
      <c r="C8751" t="s">
        <v>12227</v>
      </c>
      <c r="D8751" t="s">
        <v>12227</v>
      </c>
      <c r="E8751" t="s">
        <v>12228</v>
      </c>
    </row>
    <row r="8752" spans="1:5" x14ac:dyDescent="0.25">
      <c r="A8752">
        <v>70002316</v>
      </c>
      <c r="B8752" t="s">
        <v>12229</v>
      </c>
      <c r="C8752" t="s">
        <v>12178</v>
      </c>
      <c r="D8752" t="s">
        <v>12178</v>
      </c>
      <c r="E8752" t="s">
        <v>12229</v>
      </c>
    </row>
    <row r="8753" spans="1:5" x14ac:dyDescent="0.25">
      <c r="A8753">
        <v>70002317</v>
      </c>
      <c r="B8753" t="s">
        <v>12231</v>
      </c>
      <c r="C8753" t="s">
        <v>12230</v>
      </c>
      <c r="D8753" t="s">
        <v>12230</v>
      </c>
      <c r="E8753" t="s">
        <v>12231</v>
      </c>
    </row>
    <row r="8754" spans="1:5" x14ac:dyDescent="0.25">
      <c r="A8754">
        <v>70002318</v>
      </c>
      <c r="B8754" t="s">
        <v>12232</v>
      </c>
      <c r="C8754" t="s">
        <v>12230</v>
      </c>
      <c r="D8754" t="s">
        <v>12230</v>
      </c>
      <c r="E8754" t="s">
        <v>12232</v>
      </c>
    </row>
    <row r="8755" spans="1:5" x14ac:dyDescent="0.25">
      <c r="A8755">
        <v>70002319</v>
      </c>
      <c r="B8755" t="s">
        <v>12233</v>
      </c>
      <c r="C8755" t="s">
        <v>12230</v>
      </c>
      <c r="D8755" t="s">
        <v>12230</v>
      </c>
      <c r="E8755" t="s">
        <v>12233</v>
      </c>
    </row>
    <row r="8756" spans="1:5" x14ac:dyDescent="0.25">
      <c r="A8756">
        <v>70002320</v>
      </c>
      <c r="B8756" t="s">
        <v>12234</v>
      </c>
      <c r="C8756" t="s">
        <v>12230</v>
      </c>
      <c r="D8756" t="s">
        <v>12230</v>
      </c>
      <c r="E8756" t="s">
        <v>12234</v>
      </c>
    </row>
    <row r="8757" spans="1:5" x14ac:dyDescent="0.25">
      <c r="A8757">
        <v>70002321</v>
      </c>
      <c r="B8757" t="s">
        <v>12235</v>
      </c>
      <c r="C8757" t="s">
        <v>10942</v>
      </c>
      <c r="D8757" t="s">
        <v>10942</v>
      </c>
      <c r="E8757" t="s">
        <v>12235</v>
      </c>
    </row>
    <row r="8758" spans="1:5" x14ac:dyDescent="0.25">
      <c r="A8758">
        <v>70002322</v>
      </c>
      <c r="B8758" t="s">
        <v>12237</v>
      </c>
      <c r="C8758" t="s">
        <v>12236</v>
      </c>
      <c r="D8758" t="s">
        <v>12236</v>
      </c>
      <c r="E8758" t="s">
        <v>12237</v>
      </c>
    </row>
    <row r="8759" spans="1:5" x14ac:dyDescent="0.25">
      <c r="A8759">
        <v>70002323</v>
      </c>
      <c r="B8759" t="s">
        <v>12239</v>
      </c>
      <c r="C8759" t="s">
        <v>12238</v>
      </c>
      <c r="D8759" t="s">
        <v>12238</v>
      </c>
      <c r="E8759" t="s">
        <v>12239</v>
      </c>
    </row>
    <row r="8760" spans="1:5" x14ac:dyDescent="0.25">
      <c r="A8760">
        <v>70002324</v>
      </c>
      <c r="B8760" t="s">
        <v>12241</v>
      </c>
      <c r="C8760" t="s">
        <v>12240</v>
      </c>
      <c r="D8760" t="s">
        <v>12240</v>
      </c>
      <c r="E8760" t="s">
        <v>12241</v>
      </c>
    </row>
    <row r="8761" spans="1:5" x14ac:dyDescent="0.25">
      <c r="A8761">
        <v>70002325</v>
      </c>
      <c r="B8761" t="s">
        <v>12242</v>
      </c>
      <c r="C8761" t="s">
        <v>9995</v>
      </c>
      <c r="D8761" t="s">
        <v>9995</v>
      </c>
      <c r="E8761" t="s">
        <v>12242</v>
      </c>
    </row>
    <row r="8762" spans="1:5" x14ac:dyDescent="0.25">
      <c r="A8762">
        <v>70002326</v>
      </c>
      <c r="B8762" t="s">
        <v>12243</v>
      </c>
      <c r="C8762" t="s">
        <v>10660</v>
      </c>
      <c r="D8762" t="s">
        <v>10660</v>
      </c>
      <c r="E8762" t="s">
        <v>12243</v>
      </c>
    </row>
    <row r="8763" spans="1:5" x14ac:dyDescent="0.25">
      <c r="A8763">
        <v>70002327</v>
      </c>
      <c r="B8763" t="s">
        <v>12244</v>
      </c>
      <c r="C8763" t="s">
        <v>10654</v>
      </c>
      <c r="D8763" t="s">
        <v>10654</v>
      </c>
      <c r="E8763" t="s">
        <v>12244</v>
      </c>
    </row>
    <row r="8764" spans="1:5" x14ac:dyDescent="0.25">
      <c r="A8764">
        <v>70002328</v>
      </c>
      <c r="B8764" t="s">
        <v>12245</v>
      </c>
      <c r="C8764" t="s">
        <v>10652</v>
      </c>
      <c r="D8764" t="s">
        <v>10652</v>
      </c>
      <c r="E8764" t="s">
        <v>12245</v>
      </c>
    </row>
    <row r="8765" spans="1:5" x14ac:dyDescent="0.25">
      <c r="A8765">
        <v>70002329</v>
      </c>
      <c r="B8765" t="s">
        <v>12246</v>
      </c>
      <c r="C8765" t="s">
        <v>10658</v>
      </c>
      <c r="D8765" t="s">
        <v>10658</v>
      </c>
      <c r="E8765" t="s">
        <v>12246</v>
      </c>
    </row>
    <row r="8766" spans="1:5" x14ac:dyDescent="0.25">
      <c r="A8766">
        <v>70002330</v>
      </c>
      <c r="B8766" t="s">
        <v>12247</v>
      </c>
      <c r="C8766" t="s">
        <v>9980</v>
      </c>
      <c r="D8766" t="s">
        <v>9980</v>
      </c>
      <c r="E8766" t="s">
        <v>12247</v>
      </c>
    </row>
    <row r="8767" spans="1:5" x14ac:dyDescent="0.25">
      <c r="A8767">
        <v>70002331</v>
      </c>
      <c r="B8767" t="s">
        <v>12248</v>
      </c>
      <c r="C8767" t="s">
        <v>9982</v>
      </c>
      <c r="D8767" t="s">
        <v>9982</v>
      </c>
      <c r="E8767" t="s">
        <v>12248</v>
      </c>
    </row>
    <row r="8768" spans="1:5" x14ac:dyDescent="0.25">
      <c r="A8768">
        <v>70002332</v>
      </c>
      <c r="B8768" t="s">
        <v>12249</v>
      </c>
      <c r="C8768" t="s">
        <v>9984</v>
      </c>
      <c r="D8768" t="s">
        <v>9984</v>
      </c>
      <c r="E8768" t="s">
        <v>12249</v>
      </c>
    </row>
    <row r="8769" spans="1:5" x14ac:dyDescent="0.25">
      <c r="A8769">
        <v>70002333</v>
      </c>
      <c r="B8769" t="s">
        <v>12251</v>
      </c>
      <c r="C8769" t="s">
        <v>12250</v>
      </c>
      <c r="D8769" t="s">
        <v>12250</v>
      </c>
      <c r="E8769" t="s">
        <v>12251</v>
      </c>
    </row>
    <row r="8770" spans="1:5" x14ac:dyDescent="0.25">
      <c r="A8770">
        <v>70002334</v>
      </c>
      <c r="B8770" t="s">
        <v>12252</v>
      </c>
      <c r="C8770" t="s">
        <v>10944</v>
      </c>
      <c r="D8770" t="s">
        <v>10944</v>
      </c>
      <c r="E8770" t="s">
        <v>12252</v>
      </c>
    </row>
    <row r="8771" spans="1:5" x14ac:dyDescent="0.25">
      <c r="A8771">
        <v>70002335</v>
      </c>
      <c r="B8771" t="s">
        <v>12253</v>
      </c>
      <c r="C8771" t="s">
        <v>10361</v>
      </c>
      <c r="D8771" t="s">
        <v>10361</v>
      </c>
      <c r="E8771" t="s">
        <v>12253</v>
      </c>
    </row>
    <row r="8772" spans="1:5" x14ac:dyDescent="0.25">
      <c r="A8772">
        <v>70002336</v>
      </c>
      <c r="B8772" t="s">
        <v>12254</v>
      </c>
      <c r="C8772" t="s">
        <v>10144</v>
      </c>
      <c r="D8772" t="s">
        <v>10144</v>
      </c>
      <c r="E8772" t="s">
        <v>12254</v>
      </c>
    </row>
    <row r="8773" spans="1:5" x14ac:dyDescent="0.25">
      <c r="A8773">
        <v>70002337</v>
      </c>
      <c r="B8773" t="s">
        <v>12255</v>
      </c>
      <c r="C8773" t="s">
        <v>10144</v>
      </c>
      <c r="D8773" t="s">
        <v>10144</v>
      </c>
      <c r="E8773" t="s">
        <v>12255</v>
      </c>
    </row>
    <row r="8774" spans="1:5" x14ac:dyDescent="0.25">
      <c r="A8774">
        <v>70002338</v>
      </c>
      <c r="B8774" t="s">
        <v>12256</v>
      </c>
      <c r="C8774" t="s">
        <v>11825</v>
      </c>
      <c r="D8774" t="s">
        <v>11825</v>
      </c>
      <c r="E8774" t="s">
        <v>12256</v>
      </c>
    </row>
    <row r="8775" spans="1:5" x14ac:dyDescent="0.25">
      <c r="A8775">
        <v>70002339</v>
      </c>
      <c r="B8775" t="s">
        <v>12258</v>
      </c>
      <c r="C8775" t="s">
        <v>12257</v>
      </c>
      <c r="D8775" t="s">
        <v>12257</v>
      </c>
      <c r="E8775" t="s">
        <v>12258</v>
      </c>
    </row>
    <row r="8776" spans="1:5" x14ac:dyDescent="0.25">
      <c r="A8776">
        <v>70002340</v>
      </c>
      <c r="B8776" t="s">
        <v>12260</v>
      </c>
      <c r="C8776" t="s">
        <v>12259</v>
      </c>
      <c r="D8776" t="s">
        <v>12259</v>
      </c>
      <c r="E8776" t="s">
        <v>12260</v>
      </c>
    </row>
    <row r="8777" spans="1:5" x14ac:dyDescent="0.25">
      <c r="A8777">
        <v>70002341</v>
      </c>
      <c r="B8777" t="s">
        <v>12261</v>
      </c>
      <c r="C8777" t="s">
        <v>12259</v>
      </c>
      <c r="D8777" t="s">
        <v>12259</v>
      </c>
      <c r="E8777" t="s">
        <v>12261</v>
      </c>
    </row>
    <row r="8778" spans="1:5" x14ac:dyDescent="0.25">
      <c r="A8778">
        <v>70002342</v>
      </c>
      <c r="B8778" t="s">
        <v>12262</v>
      </c>
      <c r="C8778" t="s">
        <v>12259</v>
      </c>
      <c r="D8778" t="s">
        <v>12259</v>
      </c>
      <c r="E8778" t="s">
        <v>12262</v>
      </c>
    </row>
    <row r="8779" spans="1:5" x14ac:dyDescent="0.25">
      <c r="A8779">
        <v>70002343</v>
      </c>
      <c r="B8779" t="s">
        <v>12263</v>
      </c>
      <c r="C8779" t="s">
        <v>12259</v>
      </c>
      <c r="D8779" t="s">
        <v>12259</v>
      </c>
      <c r="E8779" t="s">
        <v>12263</v>
      </c>
    </row>
    <row r="8780" spans="1:5" x14ac:dyDescent="0.25">
      <c r="A8780">
        <v>70002344</v>
      </c>
      <c r="B8780" t="s">
        <v>12265</v>
      </c>
      <c r="C8780" t="s">
        <v>12264</v>
      </c>
      <c r="D8780" t="s">
        <v>12264</v>
      </c>
      <c r="E8780" t="s">
        <v>12265</v>
      </c>
    </row>
    <row r="8781" spans="1:5" x14ac:dyDescent="0.25">
      <c r="A8781">
        <v>70002345</v>
      </c>
      <c r="B8781" t="s">
        <v>12266</v>
      </c>
      <c r="C8781" t="s">
        <v>10089</v>
      </c>
      <c r="D8781" t="s">
        <v>10089</v>
      </c>
      <c r="E8781" t="s">
        <v>12266</v>
      </c>
    </row>
    <row r="8782" spans="1:5" x14ac:dyDescent="0.25">
      <c r="A8782">
        <v>70002346</v>
      </c>
      <c r="B8782" t="s">
        <v>12267</v>
      </c>
      <c r="C8782" t="s">
        <v>10091</v>
      </c>
      <c r="D8782" t="s">
        <v>10091</v>
      </c>
      <c r="E8782" t="s">
        <v>12267</v>
      </c>
    </row>
    <row r="8783" spans="1:5" x14ac:dyDescent="0.25">
      <c r="A8783">
        <v>70002347</v>
      </c>
      <c r="B8783" t="s">
        <v>12268</v>
      </c>
      <c r="C8783" t="s">
        <v>12113</v>
      </c>
      <c r="D8783" t="s">
        <v>12113</v>
      </c>
      <c r="E8783" t="s">
        <v>12268</v>
      </c>
    </row>
    <row r="8784" spans="1:5" x14ac:dyDescent="0.25">
      <c r="A8784">
        <v>70002348</v>
      </c>
      <c r="B8784" t="s">
        <v>12269</v>
      </c>
      <c r="C8784" t="s">
        <v>12269</v>
      </c>
      <c r="D8784" t="s">
        <v>12269</v>
      </c>
      <c r="E8784" t="s">
        <v>12269</v>
      </c>
    </row>
    <row r="8785" spans="1:5" x14ac:dyDescent="0.25">
      <c r="A8785">
        <v>70002349</v>
      </c>
      <c r="B8785" t="s">
        <v>12270</v>
      </c>
      <c r="C8785" t="s">
        <v>12270</v>
      </c>
      <c r="D8785" t="s">
        <v>12270</v>
      </c>
      <c r="E8785" t="s">
        <v>12270</v>
      </c>
    </row>
    <row r="8786" spans="1:5" x14ac:dyDescent="0.25">
      <c r="A8786">
        <v>70002350</v>
      </c>
      <c r="B8786" t="s">
        <v>12272</v>
      </c>
      <c r="C8786" t="s">
        <v>12271</v>
      </c>
      <c r="D8786" t="s">
        <v>12271</v>
      </c>
      <c r="E8786" t="s">
        <v>12272</v>
      </c>
    </row>
    <row r="8787" spans="1:5" x14ac:dyDescent="0.25">
      <c r="A8787">
        <v>70002351</v>
      </c>
      <c r="B8787" t="s">
        <v>12273</v>
      </c>
      <c r="C8787" t="s">
        <v>11777</v>
      </c>
      <c r="D8787" t="s">
        <v>11777</v>
      </c>
      <c r="E8787" t="s">
        <v>12273</v>
      </c>
    </row>
    <row r="8788" spans="1:5" x14ac:dyDescent="0.25">
      <c r="A8788">
        <v>70002352</v>
      </c>
      <c r="B8788" t="s">
        <v>12274</v>
      </c>
      <c r="C8788" t="s">
        <v>10629</v>
      </c>
      <c r="D8788" t="s">
        <v>10629</v>
      </c>
      <c r="E8788" t="s">
        <v>12274</v>
      </c>
    </row>
    <row r="8789" spans="1:5" x14ac:dyDescent="0.25">
      <c r="A8789">
        <v>70002353</v>
      </c>
      <c r="B8789" t="s">
        <v>12275</v>
      </c>
      <c r="C8789" t="s">
        <v>12102</v>
      </c>
      <c r="D8789" t="s">
        <v>12102</v>
      </c>
      <c r="E8789" t="s">
        <v>12275</v>
      </c>
    </row>
    <row r="8790" spans="1:5" x14ac:dyDescent="0.25">
      <c r="A8790">
        <v>70002354</v>
      </c>
      <c r="B8790" t="s">
        <v>12277</v>
      </c>
      <c r="C8790" t="s">
        <v>12276</v>
      </c>
      <c r="D8790" t="s">
        <v>12276</v>
      </c>
      <c r="E8790" t="s">
        <v>12277</v>
      </c>
    </row>
    <row r="8791" spans="1:5" x14ac:dyDescent="0.25">
      <c r="A8791">
        <v>70002355</v>
      </c>
      <c r="B8791" t="s">
        <v>12279</v>
      </c>
      <c r="C8791" t="s">
        <v>12278</v>
      </c>
      <c r="D8791" t="s">
        <v>12278</v>
      </c>
      <c r="E8791" t="s">
        <v>12279</v>
      </c>
    </row>
    <row r="8792" spans="1:5" x14ac:dyDescent="0.25">
      <c r="A8792">
        <v>70002356</v>
      </c>
      <c r="B8792" t="s">
        <v>12280</v>
      </c>
      <c r="C8792" t="s">
        <v>11837</v>
      </c>
      <c r="D8792" t="s">
        <v>11837</v>
      </c>
      <c r="E8792" t="s">
        <v>12280</v>
      </c>
    </row>
    <row r="8793" spans="1:5" x14ac:dyDescent="0.25">
      <c r="A8793">
        <v>70002357</v>
      </c>
      <c r="B8793" t="s">
        <v>12281</v>
      </c>
      <c r="C8793" t="s">
        <v>11839</v>
      </c>
      <c r="D8793" t="s">
        <v>11839</v>
      </c>
      <c r="E8793" t="s">
        <v>12281</v>
      </c>
    </row>
    <row r="8794" spans="1:5" x14ac:dyDescent="0.25">
      <c r="A8794">
        <v>70002358</v>
      </c>
      <c r="B8794" t="s">
        <v>12282</v>
      </c>
      <c r="C8794" t="s">
        <v>11839</v>
      </c>
      <c r="D8794" t="s">
        <v>11839</v>
      </c>
      <c r="E8794" t="s">
        <v>12282</v>
      </c>
    </row>
    <row r="8795" spans="1:5" x14ac:dyDescent="0.25">
      <c r="A8795">
        <v>70002359</v>
      </c>
      <c r="B8795" t="s">
        <v>12283</v>
      </c>
      <c r="C8795" t="s">
        <v>10282</v>
      </c>
      <c r="D8795" t="s">
        <v>10282</v>
      </c>
      <c r="E8795" t="s">
        <v>12283</v>
      </c>
    </row>
    <row r="8796" spans="1:5" x14ac:dyDescent="0.25">
      <c r="A8796">
        <v>70002360</v>
      </c>
      <c r="B8796" t="s">
        <v>12284</v>
      </c>
      <c r="C8796" t="s">
        <v>10385</v>
      </c>
      <c r="D8796" t="s">
        <v>10385</v>
      </c>
      <c r="E8796" t="s">
        <v>12284</v>
      </c>
    </row>
    <row r="8797" spans="1:5" x14ac:dyDescent="0.25">
      <c r="A8797">
        <v>70002361</v>
      </c>
      <c r="B8797" t="s">
        <v>12286</v>
      </c>
      <c r="C8797" t="s">
        <v>12285</v>
      </c>
      <c r="D8797" t="s">
        <v>12285</v>
      </c>
      <c r="E8797" t="s">
        <v>12286</v>
      </c>
    </row>
    <row r="8798" spans="1:5" x14ac:dyDescent="0.25">
      <c r="A8798">
        <v>70002362</v>
      </c>
      <c r="B8798" t="s">
        <v>12287</v>
      </c>
      <c r="C8798" t="s">
        <v>11992</v>
      </c>
      <c r="D8798" t="s">
        <v>11992</v>
      </c>
      <c r="E8798" t="s">
        <v>12287</v>
      </c>
    </row>
    <row r="8799" spans="1:5" x14ac:dyDescent="0.25">
      <c r="A8799">
        <v>70002363</v>
      </c>
      <c r="B8799" t="s">
        <v>12288</v>
      </c>
      <c r="C8799" t="s">
        <v>10074</v>
      </c>
      <c r="D8799" t="s">
        <v>10074</v>
      </c>
      <c r="E8799" t="s">
        <v>12288</v>
      </c>
    </row>
    <row r="8800" spans="1:5" x14ac:dyDescent="0.25">
      <c r="A8800">
        <v>70002364</v>
      </c>
      <c r="B8800" t="s">
        <v>12289</v>
      </c>
      <c r="C8800" t="s">
        <v>10074</v>
      </c>
      <c r="D8800" t="s">
        <v>10074</v>
      </c>
      <c r="E8800" t="s">
        <v>12289</v>
      </c>
    </row>
    <row r="8801" spans="1:5" x14ac:dyDescent="0.25">
      <c r="A8801">
        <v>70002365</v>
      </c>
      <c r="B8801" t="s">
        <v>12290</v>
      </c>
      <c r="C8801" t="s">
        <v>10074</v>
      </c>
      <c r="D8801" t="s">
        <v>10074</v>
      </c>
      <c r="E8801" t="s">
        <v>12290</v>
      </c>
    </row>
    <row r="8802" spans="1:5" x14ac:dyDescent="0.25">
      <c r="A8802">
        <v>70002366</v>
      </c>
      <c r="B8802" t="s">
        <v>12291</v>
      </c>
      <c r="C8802" t="s">
        <v>10896</v>
      </c>
      <c r="D8802" t="s">
        <v>10896</v>
      </c>
      <c r="E8802" t="s">
        <v>12291</v>
      </c>
    </row>
    <row r="8803" spans="1:5" x14ac:dyDescent="0.25">
      <c r="A8803">
        <v>70002367</v>
      </c>
      <c r="B8803" t="s">
        <v>12292</v>
      </c>
      <c r="C8803" t="s">
        <v>10896</v>
      </c>
      <c r="D8803" t="s">
        <v>10896</v>
      </c>
      <c r="E8803" t="s">
        <v>12292</v>
      </c>
    </row>
    <row r="8804" spans="1:5" x14ac:dyDescent="0.25">
      <c r="A8804">
        <v>70002368</v>
      </c>
      <c r="B8804" t="s">
        <v>12293</v>
      </c>
      <c r="C8804" t="s">
        <v>10896</v>
      </c>
      <c r="D8804" t="s">
        <v>10896</v>
      </c>
      <c r="E8804" t="s">
        <v>12293</v>
      </c>
    </row>
    <row r="8805" spans="1:5" x14ac:dyDescent="0.25">
      <c r="A8805">
        <v>70002369</v>
      </c>
      <c r="B8805" t="s">
        <v>12294</v>
      </c>
      <c r="C8805" t="s">
        <v>10895</v>
      </c>
      <c r="D8805" t="s">
        <v>10895</v>
      </c>
      <c r="E8805" t="s">
        <v>12294</v>
      </c>
    </row>
    <row r="8806" spans="1:5" x14ac:dyDescent="0.25">
      <c r="A8806">
        <v>70002370</v>
      </c>
      <c r="B8806" t="s">
        <v>12295</v>
      </c>
      <c r="C8806" t="s">
        <v>10895</v>
      </c>
      <c r="D8806" t="s">
        <v>10895</v>
      </c>
      <c r="E8806" t="s">
        <v>12295</v>
      </c>
    </row>
    <row r="8807" spans="1:5" x14ac:dyDescent="0.25">
      <c r="A8807">
        <v>70002371</v>
      </c>
      <c r="B8807" t="s">
        <v>12296</v>
      </c>
      <c r="C8807" t="s">
        <v>10895</v>
      </c>
      <c r="D8807" t="s">
        <v>10895</v>
      </c>
      <c r="E8807" t="s">
        <v>12296</v>
      </c>
    </row>
    <row r="8808" spans="1:5" x14ac:dyDescent="0.25">
      <c r="A8808">
        <v>70002372</v>
      </c>
      <c r="B8808" t="s">
        <v>12297</v>
      </c>
      <c r="C8808" t="s">
        <v>10078</v>
      </c>
      <c r="D8808" t="s">
        <v>10078</v>
      </c>
      <c r="E8808" t="s">
        <v>12297</v>
      </c>
    </row>
    <row r="8809" spans="1:5" x14ac:dyDescent="0.25">
      <c r="A8809">
        <v>70002373</v>
      </c>
      <c r="B8809" t="s">
        <v>12298</v>
      </c>
      <c r="C8809" t="s">
        <v>10078</v>
      </c>
      <c r="D8809" t="s">
        <v>10078</v>
      </c>
      <c r="E8809" t="s">
        <v>12298</v>
      </c>
    </row>
    <row r="8810" spans="1:5" x14ac:dyDescent="0.25">
      <c r="A8810">
        <v>70002374</v>
      </c>
      <c r="B8810" t="s">
        <v>12299</v>
      </c>
      <c r="C8810" t="s">
        <v>10078</v>
      </c>
      <c r="D8810" t="s">
        <v>10078</v>
      </c>
      <c r="E8810" t="s">
        <v>12299</v>
      </c>
    </row>
    <row r="8811" spans="1:5" x14ac:dyDescent="0.25">
      <c r="A8811">
        <v>70002375</v>
      </c>
      <c r="B8811" t="s">
        <v>12300</v>
      </c>
      <c r="C8811" t="s">
        <v>10896</v>
      </c>
      <c r="D8811" t="s">
        <v>10896</v>
      </c>
      <c r="E8811" t="s">
        <v>12300</v>
      </c>
    </row>
    <row r="8812" spans="1:5" x14ac:dyDescent="0.25">
      <c r="A8812">
        <v>70002376</v>
      </c>
      <c r="B8812" t="s">
        <v>12301</v>
      </c>
      <c r="C8812" t="s">
        <v>10895</v>
      </c>
      <c r="D8812" t="s">
        <v>10895</v>
      </c>
      <c r="E8812" t="s">
        <v>12301</v>
      </c>
    </row>
    <row r="8813" spans="1:5" x14ac:dyDescent="0.25">
      <c r="A8813">
        <v>70002377</v>
      </c>
      <c r="B8813" t="s">
        <v>12302</v>
      </c>
      <c r="C8813" t="s">
        <v>10074</v>
      </c>
      <c r="D8813" t="s">
        <v>10074</v>
      </c>
      <c r="E8813" t="s">
        <v>12302</v>
      </c>
    </row>
    <row r="8814" spans="1:5" x14ac:dyDescent="0.25">
      <c r="A8814">
        <v>70002378</v>
      </c>
      <c r="B8814" t="s">
        <v>12303</v>
      </c>
      <c r="C8814" t="s">
        <v>10078</v>
      </c>
      <c r="D8814" t="s">
        <v>10078</v>
      </c>
      <c r="E8814" t="s">
        <v>12303</v>
      </c>
    </row>
    <row r="8815" spans="1:5" x14ac:dyDescent="0.25">
      <c r="A8815">
        <v>70002379</v>
      </c>
      <c r="B8815" t="s">
        <v>12305</v>
      </c>
      <c r="C8815" t="s">
        <v>12304</v>
      </c>
      <c r="D8815" t="s">
        <v>12304</v>
      </c>
      <c r="E8815" t="s">
        <v>12305</v>
      </c>
    </row>
    <row r="8816" spans="1:5" x14ac:dyDescent="0.25">
      <c r="A8816">
        <v>70002380</v>
      </c>
      <c r="B8816" t="s">
        <v>12307</v>
      </c>
      <c r="C8816" t="s">
        <v>12306</v>
      </c>
      <c r="D8816" t="s">
        <v>12306</v>
      </c>
      <c r="E8816" t="s">
        <v>12307</v>
      </c>
    </row>
    <row r="8817" spans="1:5" x14ac:dyDescent="0.25">
      <c r="A8817">
        <v>70002381</v>
      </c>
      <c r="B8817" t="s">
        <v>12308</v>
      </c>
      <c r="C8817" t="s">
        <v>12306</v>
      </c>
      <c r="D8817" t="s">
        <v>12306</v>
      </c>
      <c r="E8817" t="s">
        <v>12308</v>
      </c>
    </row>
    <row r="8818" spans="1:5" x14ac:dyDescent="0.25">
      <c r="A8818">
        <v>70002382</v>
      </c>
      <c r="B8818" t="s">
        <v>12309</v>
      </c>
      <c r="C8818" t="s">
        <v>12306</v>
      </c>
      <c r="D8818" t="s">
        <v>12306</v>
      </c>
      <c r="E8818" t="s">
        <v>12309</v>
      </c>
    </row>
    <row r="8819" spans="1:5" x14ac:dyDescent="0.25">
      <c r="A8819">
        <v>70002383</v>
      </c>
      <c r="B8819" t="s">
        <v>12310</v>
      </c>
      <c r="C8819" t="s">
        <v>12304</v>
      </c>
      <c r="D8819" t="s">
        <v>12304</v>
      </c>
      <c r="E8819" t="s">
        <v>12310</v>
      </c>
    </row>
    <row r="8820" spans="1:5" x14ac:dyDescent="0.25">
      <c r="A8820">
        <v>70002384</v>
      </c>
      <c r="B8820" t="s">
        <v>12311</v>
      </c>
      <c r="C8820" t="s">
        <v>12306</v>
      </c>
      <c r="D8820" t="s">
        <v>12306</v>
      </c>
      <c r="E8820" t="s">
        <v>12311</v>
      </c>
    </row>
    <row r="8821" spans="1:5" x14ac:dyDescent="0.25">
      <c r="A8821">
        <v>70002385</v>
      </c>
      <c r="B8821" t="s">
        <v>12312</v>
      </c>
      <c r="C8821" t="s">
        <v>12306</v>
      </c>
      <c r="D8821" t="s">
        <v>12306</v>
      </c>
      <c r="E8821" t="s">
        <v>12312</v>
      </c>
    </row>
    <row r="8822" spans="1:5" x14ac:dyDescent="0.25">
      <c r="A8822">
        <v>70002386</v>
      </c>
      <c r="B8822" t="s">
        <v>12313</v>
      </c>
      <c r="C8822" t="s">
        <v>12306</v>
      </c>
      <c r="D8822" t="s">
        <v>12306</v>
      </c>
      <c r="E8822" t="s">
        <v>12313</v>
      </c>
    </row>
    <row r="8823" spans="1:5" x14ac:dyDescent="0.25">
      <c r="A8823">
        <v>70002387</v>
      </c>
      <c r="B8823" t="s">
        <v>12314</v>
      </c>
      <c r="C8823" t="s">
        <v>11733</v>
      </c>
      <c r="D8823" t="s">
        <v>11733</v>
      </c>
      <c r="E8823" t="s">
        <v>12314</v>
      </c>
    </row>
    <row r="8824" spans="1:5" x14ac:dyDescent="0.25">
      <c r="A8824">
        <v>70002388</v>
      </c>
      <c r="B8824" t="s">
        <v>12315</v>
      </c>
      <c r="C8824" t="s">
        <v>10953</v>
      </c>
      <c r="D8824" t="s">
        <v>10953</v>
      </c>
      <c r="E8824" t="s">
        <v>12315</v>
      </c>
    </row>
    <row r="8825" spans="1:5" x14ac:dyDescent="0.25">
      <c r="A8825">
        <v>70002389</v>
      </c>
      <c r="B8825" t="s">
        <v>12316</v>
      </c>
      <c r="C8825" t="s">
        <v>11733</v>
      </c>
      <c r="D8825" t="s">
        <v>11733</v>
      </c>
      <c r="E8825" t="s">
        <v>12316</v>
      </c>
    </row>
    <row r="8826" spans="1:5" x14ac:dyDescent="0.25">
      <c r="A8826">
        <v>70002390</v>
      </c>
      <c r="B8826" t="s">
        <v>12049</v>
      </c>
      <c r="C8826" t="s">
        <v>12049</v>
      </c>
      <c r="D8826" t="s">
        <v>12049</v>
      </c>
      <c r="E8826" t="s">
        <v>12049</v>
      </c>
    </row>
    <row r="8827" spans="1:5" x14ac:dyDescent="0.25">
      <c r="A8827">
        <v>70002391</v>
      </c>
      <c r="B8827" t="s">
        <v>12317</v>
      </c>
      <c r="C8827" t="s">
        <v>12113</v>
      </c>
      <c r="D8827" t="s">
        <v>12113</v>
      </c>
      <c r="E8827" t="s">
        <v>12317</v>
      </c>
    </row>
    <row r="8828" spans="1:5" x14ac:dyDescent="0.25">
      <c r="A8828">
        <v>70002392</v>
      </c>
      <c r="B8828" t="s">
        <v>12318</v>
      </c>
      <c r="C8828" t="s">
        <v>12278</v>
      </c>
      <c r="D8828" t="s">
        <v>12278</v>
      </c>
      <c r="E8828" t="s">
        <v>12318</v>
      </c>
    </row>
    <row r="8829" spans="1:5" x14ac:dyDescent="0.25">
      <c r="A8829">
        <v>70002393</v>
      </c>
      <c r="B8829" t="s">
        <v>12319</v>
      </c>
      <c r="C8829" t="s">
        <v>11523</v>
      </c>
      <c r="D8829" t="s">
        <v>11523</v>
      </c>
      <c r="E8829" t="s">
        <v>12319</v>
      </c>
    </row>
    <row r="8830" spans="1:5" x14ac:dyDescent="0.25">
      <c r="A8830">
        <v>70002394</v>
      </c>
      <c r="B8830" t="s">
        <v>12320</v>
      </c>
      <c r="C8830" t="s">
        <v>11733</v>
      </c>
      <c r="D8830" t="s">
        <v>11733</v>
      </c>
      <c r="E8830" t="s">
        <v>12320</v>
      </c>
    </row>
    <row r="8831" spans="1:5" x14ac:dyDescent="0.25">
      <c r="A8831">
        <v>70002395</v>
      </c>
      <c r="B8831" t="s">
        <v>12322</v>
      </c>
      <c r="C8831" t="s">
        <v>12321</v>
      </c>
      <c r="D8831" t="s">
        <v>12321</v>
      </c>
      <c r="E8831" t="s">
        <v>12322</v>
      </c>
    </row>
    <row r="8832" spans="1:5" x14ac:dyDescent="0.25">
      <c r="A8832">
        <v>70002396</v>
      </c>
      <c r="B8832" t="s">
        <v>12324</v>
      </c>
      <c r="C8832" t="s">
        <v>12323</v>
      </c>
      <c r="D8832" t="s">
        <v>12323</v>
      </c>
      <c r="E8832" t="s">
        <v>12324</v>
      </c>
    </row>
    <row r="8833" spans="1:5" x14ac:dyDescent="0.25">
      <c r="A8833">
        <v>70002397</v>
      </c>
      <c r="B8833" t="s">
        <v>12325</v>
      </c>
      <c r="C8833" t="s">
        <v>12058</v>
      </c>
      <c r="D8833" t="s">
        <v>12058</v>
      </c>
      <c r="E8833" t="s">
        <v>12325</v>
      </c>
    </row>
    <row r="8834" spans="1:5" x14ac:dyDescent="0.25">
      <c r="A8834">
        <v>70002398</v>
      </c>
      <c r="B8834" t="s">
        <v>12327</v>
      </c>
      <c r="C8834" t="s">
        <v>12326</v>
      </c>
      <c r="D8834" t="s">
        <v>12326</v>
      </c>
      <c r="E8834" t="s">
        <v>12327</v>
      </c>
    </row>
    <row r="8835" spans="1:5" x14ac:dyDescent="0.25">
      <c r="A8835">
        <v>70002399</v>
      </c>
      <c r="B8835" t="s">
        <v>11664</v>
      </c>
      <c r="C8835" t="s">
        <v>9905</v>
      </c>
      <c r="D8835" t="s">
        <v>9905</v>
      </c>
      <c r="E8835" t="s">
        <v>11664</v>
      </c>
    </row>
    <row r="8836" spans="1:5" x14ac:dyDescent="0.25">
      <c r="A8836">
        <v>70002400</v>
      </c>
      <c r="B8836" t="s">
        <v>11665</v>
      </c>
      <c r="C8836" t="s">
        <v>9905</v>
      </c>
      <c r="D8836" t="s">
        <v>9905</v>
      </c>
      <c r="E8836" t="s">
        <v>11665</v>
      </c>
    </row>
    <row r="8837" spans="1:5" x14ac:dyDescent="0.25">
      <c r="A8837">
        <v>70002401</v>
      </c>
      <c r="B8837" t="s">
        <v>11666</v>
      </c>
      <c r="C8837" t="s">
        <v>9905</v>
      </c>
      <c r="D8837" t="s">
        <v>9905</v>
      </c>
      <c r="E8837" t="s">
        <v>11666</v>
      </c>
    </row>
    <row r="8838" spans="1:5" x14ac:dyDescent="0.25">
      <c r="A8838">
        <v>70002402</v>
      </c>
      <c r="B8838" t="s">
        <v>12328</v>
      </c>
      <c r="C8838" t="s">
        <v>10953</v>
      </c>
      <c r="D8838" t="s">
        <v>10953</v>
      </c>
      <c r="E8838" t="s">
        <v>12328</v>
      </c>
    </row>
    <row r="8839" spans="1:5" x14ac:dyDescent="0.25">
      <c r="A8839">
        <v>70002403</v>
      </c>
      <c r="B8839" t="s">
        <v>12330</v>
      </c>
      <c r="C8839" t="s">
        <v>12329</v>
      </c>
      <c r="D8839" t="s">
        <v>12329</v>
      </c>
      <c r="E8839" t="s">
        <v>12330</v>
      </c>
    </row>
    <row r="8840" spans="1:5" x14ac:dyDescent="0.25">
      <c r="A8840">
        <v>70002404</v>
      </c>
      <c r="B8840" t="s">
        <v>12332</v>
      </c>
      <c r="C8840" t="s">
        <v>12331</v>
      </c>
      <c r="D8840" t="s">
        <v>12331</v>
      </c>
      <c r="E8840" t="s">
        <v>12332</v>
      </c>
    </row>
    <row r="8841" spans="1:5" x14ac:dyDescent="0.25">
      <c r="A8841">
        <v>70002405</v>
      </c>
      <c r="B8841" t="s">
        <v>11594</v>
      </c>
      <c r="C8841" t="s">
        <v>11593</v>
      </c>
      <c r="D8841" t="s">
        <v>11593</v>
      </c>
      <c r="E8841" t="s">
        <v>11594</v>
      </c>
    </row>
    <row r="8842" spans="1:5" x14ac:dyDescent="0.25">
      <c r="A8842">
        <v>70002406</v>
      </c>
      <c r="B8842" t="s">
        <v>11595</v>
      </c>
      <c r="C8842" t="s">
        <v>11593</v>
      </c>
      <c r="D8842" t="s">
        <v>11593</v>
      </c>
      <c r="E8842" t="s">
        <v>11595</v>
      </c>
    </row>
    <row r="8843" spans="1:5" x14ac:dyDescent="0.25">
      <c r="A8843">
        <v>70002407</v>
      </c>
      <c r="B8843" t="s">
        <v>11596</v>
      </c>
      <c r="C8843" t="s">
        <v>11593</v>
      </c>
      <c r="D8843" t="s">
        <v>11593</v>
      </c>
      <c r="E8843" t="s">
        <v>11596</v>
      </c>
    </row>
    <row r="8844" spans="1:5" x14ac:dyDescent="0.25">
      <c r="A8844">
        <v>70002408</v>
      </c>
      <c r="B8844" t="s">
        <v>12334</v>
      </c>
      <c r="C8844" t="s">
        <v>12333</v>
      </c>
      <c r="D8844" t="s">
        <v>12333</v>
      </c>
      <c r="E8844" t="s">
        <v>12334</v>
      </c>
    </row>
    <row r="8845" spans="1:5" x14ac:dyDescent="0.25">
      <c r="A8845">
        <v>70002409</v>
      </c>
      <c r="B8845" t="s">
        <v>12335</v>
      </c>
      <c r="C8845" t="s">
        <v>12333</v>
      </c>
      <c r="D8845" t="s">
        <v>12333</v>
      </c>
      <c r="E8845" t="s">
        <v>12335</v>
      </c>
    </row>
    <row r="8846" spans="1:5" x14ac:dyDescent="0.25">
      <c r="A8846">
        <v>70002410</v>
      </c>
      <c r="B8846" t="s">
        <v>12336</v>
      </c>
      <c r="C8846" t="s">
        <v>12333</v>
      </c>
      <c r="D8846" t="s">
        <v>12333</v>
      </c>
      <c r="E8846" t="s">
        <v>12336</v>
      </c>
    </row>
    <row r="8847" spans="1:5" x14ac:dyDescent="0.25">
      <c r="A8847">
        <v>70002411</v>
      </c>
      <c r="B8847" t="s">
        <v>12337</v>
      </c>
      <c r="C8847" t="s">
        <v>10338</v>
      </c>
      <c r="D8847" t="s">
        <v>10338</v>
      </c>
      <c r="E8847" t="s">
        <v>12337</v>
      </c>
    </row>
    <row r="8848" spans="1:5" x14ac:dyDescent="0.25">
      <c r="A8848">
        <v>70002412</v>
      </c>
      <c r="B8848" t="s">
        <v>12338</v>
      </c>
      <c r="C8848" t="s">
        <v>12338</v>
      </c>
      <c r="D8848" t="s">
        <v>12338</v>
      </c>
      <c r="E8848" t="s">
        <v>12338</v>
      </c>
    </row>
    <row r="8849" spans="1:5" x14ac:dyDescent="0.25">
      <c r="A8849">
        <v>70002413</v>
      </c>
      <c r="B8849" t="s">
        <v>12340</v>
      </c>
      <c r="C8849" t="s">
        <v>12339</v>
      </c>
      <c r="D8849" t="s">
        <v>12339</v>
      </c>
      <c r="E8849" t="s">
        <v>12340</v>
      </c>
    </row>
    <row r="8850" spans="1:5" x14ac:dyDescent="0.25">
      <c r="A8850">
        <v>70002414</v>
      </c>
      <c r="B8850" t="s">
        <v>12341</v>
      </c>
      <c r="C8850" t="s">
        <v>12144</v>
      </c>
      <c r="D8850" t="s">
        <v>12144</v>
      </c>
      <c r="E8850" t="s">
        <v>12341</v>
      </c>
    </row>
    <row r="8851" spans="1:5" x14ac:dyDescent="0.25">
      <c r="A8851">
        <v>70002415</v>
      </c>
      <c r="B8851" t="s">
        <v>12342</v>
      </c>
      <c r="C8851" t="s">
        <v>12144</v>
      </c>
      <c r="D8851" t="s">
        <v>12144</v>
      </c>
      <c r="E8851" t="s">
        <v>12342</v>
      </c>
    </row>
    <row r="8852" spans="1:5" x14ac:dyDescent="0.25">
      <c r="A8852">
        <v>70002416</v>
      </c>
      <c r="B8852" t="s">
        <v>12344</v>
      </c>
      <c r="C8852" t="s">
        <v>12343</v>
      </c>
      <c r="D8852" t="s">
        <v>12343</v>
      </c>
      <c r="E8852" t="s">
        <v>12344</v>
      </c>
    </row>
    <row r="8853" spans="1:5" x14ac:dyDescent="0.25">
      <c r="A8853">
        <v>70002417</v>
      </c>
      <c r="B8853" t="s">
        <v>12345</v>
      </c>
      <c r="C8853" t="s">
        <v>12343</v>
      </c>
      <c r="D8853" t="s">
        <v>12343</v>
      </c>
      <c r="E8853" t="s">
        <v>12345</v>
      </c>
    </row>
    <row r="8854" spans="1:5" x14ac:dyDescent="0.25">
      <c r="A8854">
        <v>70002418</v>
      </c>
      <c r="B8854" t="s">
        <v>12346</v>
      </c>
      <c r="C8854" t="s">
        <v>12343</v>
      </c>
      <c r="D8854" t="s">
        <v>12343</v>
      </c>
      <c r="E8854" t="s">
        <v>12346</v>
      </c>
    </row>
    <row r="8855" spans="1:5" x14ac:dyDescent="0.25">
      <c r="A8855">
        <v>70002419</v>
      </c>
      <c r="B8855" t="s">
        <v>12347</v>
      </c>
      <c r="C8855" t="s">
        <v>12343</v>
      </c>
      <c r="D8855" t="s">
        <v>12343</v>
      </c>
      <c r="E8855" t="s">
        <v>12347</v>
      </c>
    </row>
    <row r="8856" spans="1:5" x14ac:dyDescent="0.25">
      <c r="A8856">
        <v>70002420</v>
      </c>
      <c r="B8856" t="s">
        <v>12348</v>
      </c>
      <c r="C8856" t="s">
        <v>12343</v>
      </c>
      <c r="D8856" t="s">
        <v>12343</v>
      </c>
      <c r="E8856" t="s">
        <v>12348</v>
      </c>
    </row>
    <row r="8857" spans="1:5" x14ac:dyDescent="0.25">
      <c r="A8857">
        <v>70002421</v>
      </c>
      <c r="B8857" t="s">
        <v>12349</v>
      </c>
      <c r="C8857" t="s">
        <v>12343</v>
      </c>
      <c r="D8857" t="s">
        <v>12343</v>
      </c>
      <c r="E8857" t="s">
        <v>12349</v>
      </c>
    </row>
    <row r="8858" spans="1:5" x14ac:dyDescent="0.25">
      <c r="A8858">
        <v>70002422</v>
      </c>
      <c r="B8858" t="s">
        <v>12350</v>
      </c>
      <c r="C8858" t="s">
        <v>12343</v>
      </c>
      <c r="D8858" t="s">
        <v>12343</v>
      </c>
      <c r="E8858" t="s">
        <v>12350</v>
      </c>
    </row>
    <row r="8859" spans="1:5" x14ac:dyDescent="0.25">
      <c r="A8859">
        <v>70002423</v>
      </c>
      <c r="B8859" t="s">
        <v>12351</v>
      </c>
      <c r="C8859" t="s">
        <v>12343</v>
      </c>
      <c r="D8859" t="s">
        <v>12343</v>
      </c>
      <c r="E8859" t="s">
        <v>12351</v>
      </c>
    </row>
    <row r="8860" spans="1:5" x14ac:dyDescent="0.25">
      <c r="A8860">
        <v>70002424</v>
      </c>
      <c r="B8860" t="s">
        <v>12352</v>
      </c>
      <c r="C8860" t="s">
        <v>12343</v>
      </c>
      <c r="D8860" t="s">
        <v>12343</v>
      </c>
      <c r="E8860" t="s">
        <v>12352</v>
      </c>
    </row>
    <row r="8861" spans="1:5" x14ac:dyDescent="0.25">
      <c r="A8861">
        <v>70002425</v>
      </c>
      <c r="B8861" t="s">
        <v>12353</v>
      </c>
      <c r="C8861" t="s">
        <v>12343</v>
      </c>
      <c r="D8861" t="s">
        <v>12343</v>
      </c>
      <c r="E8861" t="s">
        <v>12353</v>
      </c>
    </row>
    <row r="8862" spans="1:5" x14ac:dyDescent="0.25">
      <c r="A8862">
        <v>70002426</v>
      </c>
      <c r="B8862" t="s">
        <v>12354</v>
      </c>
      <c r="C8862" t="s">
        <v>12343</v>
      </c>
      <c r="D8862" t="s">
        <v>12343</v>
      </c>
      <c r="E8862" t="s">
        <v>12354</v>
      </c>
    </row>
    <row r="8863" spans="1:5" x14ac:dyDescent="0.25">
      <c r="A8863">
        <v>70002427</v>
      </c>
      <c r="B8863" t="s">
        <v>12355</v>
      </c>
      <c r="C8863" t="s">
        <v>12343</v>
      </c>
      <c r="D8863" t="s">
        <v>12343</v>
      </c>
      <c r="E8863" t="s">
        <v>12355</v>
      </c>
    </row>
    <row r="8864" spans="1:5" x14ac:dyDescent="0.25">
      <c r="A8864">
        <v>70002428</v>
      </c>
      <c r="B8864" t="s">
        <v>12356</v>
      </c>
      <c r="C8864" t="s">
        <v>10918</v>
      </c>
      <c r="D8864" t="s">
        <v>10918</v>
      </c>
      <c r="E8864" t="s">
        <v>12356</v>
      </c>
    </row>
    <row r="8865" spans="1:5" x14ac:dyDescent="0.25">
      <c r="A8865">
        <v>70002429</v>
      </c>
      <c r="B8865" t="s">
        <v>12357</v>
      </c>
      <c r="C8865" t="s">
        <v>10920</v>
      </c>
      <c r="D8865" t="s">
        <v>10920</v>
      </c>
      <c r="E8865" t="s">
        <v>12357</v>
      </c>
    </row>
    <row r="8866" spans="1:5" x14ac:dyDescent="0.25">
      <c r="A8866">
        <v>70002430</v>
      </c>
      <c r="B8866" t="s">
        <v>12359</v>
      </c>
      <c r="C8866" t="s">
        <v>12358</v>
      </c>
      <c r="D8866" t="s">
        <v>12358</v>
      </c>
      <c r="E8866" t="s">
        <v>12359</v>
      </c>
    </row>
    <row r="8867" spans="1:5" x14ac:dyDescent="0.25">
      <c r="A8867">
        <v>70002431</v>
      </c>
      <c r="B8867" t="s">
        <v>12361</v>
      </c>
      <c r="C8867" t="s">
        <v>12360</v>
      </c>
      <c r="D8867" t="s">
        <v>12360</v>
      </c>
      <c r="E8867" t="s">
        <v>12361</v>
      </c>
    </row>
    <row r="8868" spans="1:5" x14ac:dyDescent="0.25">
      <c r="A8868">
        <v>70002432</v>
      </c>
      <c r="B8868" t="s">
        <v>12362</v>
      </c>
      <c r="C8868" t="s">
        <v>10842</v>
      </c>
      <c r="D8868" t="s">
        <v>10842</v>
      </c>
      <c r="E8868" t="s">
        <v>12362</v>
      </c>
    </row>
    <row r="8869" spans="1:5" x14ac:dyDescent="0.25">
      <c r="A8869">
        <v>70002433</v>
      </c>
      <c r="B8869" t="s">
        <v>12363</v>
      </c>
      <c r="C8869" t="s">
        <v>10844</v>
      </c>
      <c r="D8869" t="s">
        <v>10844</v>
      </c>
      <c r="E8869" t="s">
        <v>12363</v>
      </c>
    </row>
    <row r="8870" spans="1:5" x14ac:dyDescent="0.25">
      <c r="A8870">
        <v>70002434</v>
      </c>
      <c r="B8870" t="s">
        <v>12364</v>
      </c>
      <c r="C8870" t="s">
        <v>12364</v>
      </c>
      <c r="D8870" t="s">
        <v>12364</v>
      </c>
      <c r="E8870" t="s">
        <v>12364</v>
      </c>
    </row>
    <row r="8871" spans="1:5" x14ac:dyDescent="0.25">
      <c r="A8871">
        <v>70002435</v>
      </c>
      <c r="B8871" t="s">
        <v>12365</v>
      </c>
      <c r="C8871" t="s">
        <v>12365</v>
      </c>
      <c r="D8871" t="s">
        <v>12365</v>
      </c>
      <c r="E8871" t="s">
        <v>12365</v>
      </c>
    </row>
    <row r="8872" spans="1:5" x14ac:dyDescent="0.25">
      <c r="A8872">
        <v>70002436</v>
      </c>
      <c r="B8872" t="s">
        <v>12366</v>
      </c>
      <c r="C8872" t="s">
        <v>11992</v>
      </c>
      <c r="D8872" t="s">
        <v>11992</v>
      </c>
      <c r="E8872" t="s">
        <v>12366</v>
      </c>
    </row>
    <row r="8873" spans="1:5" x14ac:dyDescent="0.25">
      <c r="A8873">
        <v>70002437</v>
      </c>
      <c r="B8873" t="s">
        <v>12367</v>
      </c>
      <c r="C8873" t="s">
        <v>10918</v>
      </c>
      <c r="D8873" t="s">
        <v>10918</v>
      </c>
      <c r="E8873" t="s">
        <v>12367</v>
      </c>
    </row>
    <row r="8874" spans="1:5" x14ac:dyDescent="0.25">
      <c r="A8874">
        <v>70002438</v>
      </c>
      <c r="B8874" t="s">
        <v>12191</v>
      </c>
      <c r="C8874" t="s">
        <v>10920</v>
      </c>
      <c r="D8874" t="s">
        <v>10920</v>
      </c>
      <c r="E8874" t="s">
        <v>12191</v>
      </c>
    </row>
    <row r="8875" spans="1:5" x14ac:dyDescent="0.25">
      <c r="A8875">
        <v>70002439</v>
      </c>
      <c r="B8875" t="s">
        <v>12368</v>
      </c>
      <c r="C8875" t="s">
        <v>10918</v>
      </c>
      <c r="D8875" t="s">
        <v>10918</v>
      </c>
      <c r="E8875" t="s">
        <v>12368</v>
      </c>
    </row>
    <row r="8876" spans="1:5" x14ac:dyDescent="0.25">
      <c r="A8876">
        <v>70002440</v>
      </c>
      <c r="B8876" t="s">
        <v>12369</v>
      </c>
      <c r="C8876" t="s">
        <v>10920</v>
      </c>
      <c r="D8876" t="s">
        <v>10920</v>
      </c>
      <c r="E8876" t="s">
        <v>12369</v>
      </c>
    </row>
    <row r="8877" spans="1:5" x14ac:dyDescent="0.25">
      <c r="A8877">
        <v>70002441</v>
      </c>
      <c r="B8877" t="s">
        <v>12370</v>
      </c>
      <c r="C8877" t="s">
        <v>9727</v>
      </c>
      <c r="D8877" t="s">
        <v>9727</v>
      </c>
      <c r="E8877" t="s">
        <v>12370</v>
      </c>
    </row>
    <row r="8878" spans="1:5" x14ac:dyDescent="0.25">
      <c r="A8878">
        <v>70002442</v>
      </c>
      <c r="B8878" t="s">
        <v>12371</v>
      </c>
      <c r="C8878" t="s">
        <v>9727</v>
      </c>
      <c r="D8878" t="s">
        <v>9727</v>
      </c>
      <c r="E8878" t="s">
        <v>12371</v>
      </c>
    </row>
    <row r="8879" spans="1:5" x14ac:dyDescent="0.25">
      <c r="A8879">
        <v>70002443</v>
      </c>
      <c r="B8879" t="s">
        <v>12372</v>
      </c>
      <c r="C8879" t="s">
        <v>9727</v>
      </c>
      <c r="D8879" t="s">
        <v>9727</v>
      </c>
      <c r="E8879" t="s">
        <v>12372</v>
      </c>
    </row>
    <row r="8880" spans="1:5" x14ac:dyDescent="0.25">
      <c r="A8880">
        <v>70002444</v>
      </c>
      <c r="B8880" t="s">
        <v>12373</v>
      </c>
      <c r="C8880" t="s">
        <v>9995</v>
      </c>
      <c r="D8880" t="s">
        <v>9995</v>
      </c>
      <c r="E8880" t="s">
        <v>12373</v>
      </c>
    </row>
    <row r="8881" spans="1:5" x14ac:dyDescent="0.25">
      <c r="A8881">
        <v>70002445</v>
      </c>
      <c r="B8881" t="s">
        <v>12374</v>
      </c>
      <c r="C8881" t="s">
        <v>9995</v>
      </c>
      <c r="D8881" t="s">
        <v>9995</v>
      </c>
      <c r="E8881" t="s">
        <v>12374</v>
      </c>
    </row>
    <row r="8882" spans="1:5" x14ac:dyDescent="0.25">
      <c r="A8882">
        <v>70002446</v>
      </c>
      <c r="B8882" t="s">
        <v>12375</v>
      </c>
      <c r="C8882" t="s">
        <v>12375</v>
      </c>
      <c r="D8882" t="s">
        <v>12375</v>
      </c>
      <c r="E8882" t="s">
        <v>12375</v>
      </c>
    </row>
    <row r="8883" spans="1:5" x14ac:dyDescent="0.25">
      <c r="A8883">
        <v>70002447</v>
      </c>
      <c r="B8883" t="s">
        <v>12376</v>
      </c>
      <c r="C8883" t="s">
        <v>12113</v>
      </c>
      <c r="D8883" t="s">
        <v>12113</v>
      </c>
      <c r="E8883" t="s">
        <v>12376</v>
      </c>
    </row>
    <row r="8884" spans="1:5" x14ac:dyDescent="0.25">
      <c r="A8884">
        <v>70002448</v>
      </c>
      <c r="B8884" t="s">
        <v>12378</v>
      </c>
      <c r="C8884" t="s">
        <v>12377</v>
      </c>
      <c r="D8884" t="s">
        <v>12377</v>
      </c>
      <c r="E8884" t="s">
        <v>12378</v>
      </c>
    </row>
    <row r="8885" spans="1:5" x14ac:dyDescent="0.25">
      <c r="A8885">
        <v>70002449</v>
      </c>
      <c r="B8885" t="s">
        <v>12365</v>
      </c>
      <c r="C8885" t="s">
        <v>12365</v>
      </c>
      <c r="D8885" t="s">
        <v>12365</v>
      </c>
      <c r="E8885" t="s">
        <v>12365</v>
      </c>
    </row>
    <row r="8886" spans="1:5" x14ac:dyDescent="0.25">
      <c r="A8886">
        <v>70002450</v>
      </c>
      <c r="B8886" t="s">
        <v>12379</v>
      </c>
      <c r="C8886" t="s">
        <v>12379</v>
      </c>
      <c r="D8886" t="s">
        <v>12379</v>
      </c>
      <c r="E8886" t="s">
        <v>12379</v>
      </c>
    </row>
    <row r="8887" spans="1:5" x14ac:dyDescent="0.25">
      <c r="A8887">
        <v>70002451</v>
      </c>
      <c r="B8887" t="s">
        <v>12380</v>
      </c>
      <c r="C8887" t="s">
        <v>12166</v>
      </c>
      <c r="D8887" t="s">
        <v>12166</v>
      </c>
      <c r="E8887" t="s">
        <v>12380</v>
      </c>
    </row>
    <row r="8888" spans="1:5" x14ac:dyDescent="0.25">
      <c r="A8888">
        <v>70002452</v>
      </c>
      <c r="B8888" t="s">
        <v>12035</v>
      </c>
      <c r="C8888" t="s">
        <v>12034</v>
      </c>
      <c r="D8888" t="s">
        <v>12034</v>
      </c>
      <c r="E8888" t="s">
        <v>12035</v>
      </c>
    </row>
    <row r="8889" spans="1:5" x14ac:dyDescent="0.25">
      <c r="A8889">
        <v>70002453</v>
      </c>
      <c r="B8889" t="s">
        <v>12382</v>
      </c>
      <c r="C8889" t="s">
        <v>12381</v>
      </c>
      <c r="D8889" t="s">
        <v>12381</v>
      </c>
      <c r="E8889" t="s">
        <v>12382</v>
      </c>
    </row>
    <row r="8890" spans="1:5" x14ac:dyDescent="0.25">
      <c r="A8890">
        <v>70002454</v>
      </c>
      <c r="B8890" t="s">
        <v>12013</v>
      </c>
      <c r="C8890" t="s">
        <v>9910</v>
      </c>
      <c r="D8890" t="s">
        <v>9910</v>
      </c>
      <c r="E8890" t="s">
        <v>12013</v>
      </c>
    </row>
    <row r="8891" spans="1:5" x14ac:dyDescent="0.25">
      <c r="A8891">
        <v>70002455</v>
      </c>
      <c r="B8891" t="s">
        <v>12014</v>
      </c>
      <c r="C8891" t="s">
        <v>9910</v>
      </c>
      <c r="D8891" t="s">
        <v>9910</v>
      </c>
      <c r="E8891" t="s">
        <v>12014</v>
      </c>
    </row>
    <row r="8892" spans="1:5" x14ac:dyDescent="0.25">
      <c r="A8892">
        <v>70002456</v>
      </c>
      <c r="B8892" t="s">
        <v>12175</v>
      </c>
      <c r="C8892" t="s">
        <v>12383</v>
      </c>
      <c r="D8892" t="s">
        <v>12383</v>
      </c>
      <c r="E8892" t="s">
        <v>12175</v>
      </c>
    </row>
    <row r="8893" spans="1:5" x14ac:dyDescent="0.25">
      <c r="A8893">
        <v>70002457</v>
      </c>
      <c r="B8893" t="s">
        <v>12385</v>
      </c>
      <c r="C8893" t="s">
        <v>12384</v>
      </c>
      <c r="D8893" t="s">
        <v>12384</v>
      </c>
      <c r="E8893" t="s">
        <v>12385</v>
      </c>
    </row>
    <row r="8894" spans="1:5" x14ac:dyDescent="0.25">
      <c r="A8894">
        <v>70002458</v>
      </c>
      <c r="B8894" t="s">
        <v>12377</v>
      </c>
      <c r="C8894" t="s">
        <v>12377</v>
      </c>
      <c r="D8894" t="s">
        <v>12377</v>
      </c>
      <c r="E8894" t="s">
        <v>12377</v>
      </c>
    </row>
    <row r="8895" spans="1:5" x14ac:dyDescent="0.25">
      <c r="A8895">
        <v>70002459</v>
      </c>
      <c r="B8895" t="s">
        <v>15647</v>
      </c>
      <c r="C8895" t="s">
        <v>15647</v>
      </c>
      <c r="D8895" t="s">
        <v>15647</v>
      </c>
      <c r="E8895" t="s">
        <v>15647</v>
      </c>
    </row>
    <row r="8896" spans="1:5" x14ac:dyDescent="0.25">
      <c r="A8896">
        <v>70002460</v>
      </c>
      <c r="B8896" t="s">
        <v>15648</v>
      </c>
      <c r="C8896" t="s">
        <v>10842</v>
      </c>
      <c r="D8896" t="s">
        <v>10842</v>
      </c>
      <c r="E8896" t="s">
        <v>15648</v>
      </c>
    </row>
    <row r="8897" spans="1:5" x14ac:dyDescent="0.25">
      <c r="A8897">
        <v>70002461</v>
      </c>
      <c r="B8897" t="s">
        <v>15649</v>
      </c>
      <c r="C8897" t="s">
        <v>10844</v>
      </c>
      <c r="D8897" t="s">
        <v>10844</v>
      </c>
      <c r="E8897" t="s">
        <v>15649</v>
      </c>
    </row>
    <row r="8898" spans="1:5" x14ac:dyDescent="0.25">
      <c r="A8898">
        <v>70002462</v>
      </c>
      <c r="B8898" t="s">
        <v>15650</v>
      </c>
      <c r="C8898" t="s">
        <v>15651</v>
      </c>
      <c r="D8898" t="s">
        <v>15651</v>
      </c>
      <c r="E8898" t="s">
        <v>15650</v>
      </c>
    </row>
    <row r="8899" spans="1:5" x14ac:dyDescent="0.25">
      <c r="A8899">
        <v>70002463</v>
      </c>
      <c r="B8899" t="s">
        <v>15652</v>
      </c>
      <c r="C8899" t="s">
        <v>9690</v>
      </c>
      <c r="D8899" t="s">
        <v>9690</v>
      </c>
      <c r="E8899" t="s">
        <v>15652</v>
      </c>
    </row>
    <row r="8900" spans="1:5" x14ac:dyDescent="0.25">
      <c r="A8900">
        <v>70002464</v>
      </c>
      <c r="B8900" t="s">
        <v>15653</v>
      </c>
      <c r="C8900" t="s">
        <v>9690</v>
      </c>
      <c r="D8900" t="s">
        <v>9690</v>
      </c>
      <c r="E8900" t="s">
        <v>15653</v>
      </c>
    </row>
    <row r="8901" spans="1:5" x14ac:dyDescent="0.25">
      <c r="A8901">
        <v>70002465</v>
      </c>
      <c r="B8901" t="s">
        <v>15654</v>
      </c>
      <c r="C8901" t="s">
        <v>9690</v>
      </c>
      <c r="D8901" t="s">
        <v>9690</v>
      </c>
      <c r="E8901" t="s">
        <v>15654</v>
      </c>
    </row>
    <row r="8902" spans="1:5" x14ac:dyDescent="0.25">
      <c r="A8902">
        <v>70002466</v>
      </c>
      <c r="B8902" t="s">
        <v>15655</v>
      </c>
      <c r="C8902" t="s">
        <v>11880</v>
      </c>
      <c r="D8902" t="s">
        <v>11880</v>
      </c>
      <c r="E8902" t="s">
        <v>15655</v>
      </c>
    </row>
    <row r="8903" spans="1:5" x14ac:dyDescent="0.25">
      <c r="A8903">
        <v>70002467</v>
      </c>
      <c r="B8903" t="s">
        <v>15656</v>
      </c>
      <c r="C8903" t="s">
        <v>11880</v>
      </c>
      <c r="D8903" t="s">
        <v>11880</v>
      </c>
      <c r="E8903" t="s">
        <v>15656</v>
      </c>
    </row>
    <row r="8904" spans="1:5" x14ac:dyDescent="0.25">
      <c r="A8904">
        <v>70002468</v>
      </c>
      <c r="B8904" t="s">
        <v>15657</v>
      </c>
      <c r="C8904" t="s">
        <v>11880</v>
      </c>
      <c r="D8904" t="s">
        <v>11880</v>
      </c>
      <c r="E8904" t="s">
        <v>15657</v>
      </c>
    </row>
    <row r="8905" spans="1:5" x14ac:dyDescent="0.25">
      <c r="A8905">
        <v>70002469</v>
      </c>
      <c r="B8905" t="s">
        <v>15658</v>
      </c>
      <c r="C8905" t="s">
        <v>9690</v>
      </c>
      <c r="D8905" t="s">
        <v>9690</v>
      </c>
      <c r="E8905" t="s">
        <v>15658</v>
      </c>
    </row>
    <row r="8906" spans="1:5" x14ac:dyDescent="0.25">
      <c r="A8906">
        <v>70002470</v>
      </c>
      <c r="B8906" t="s">
        <v>15659</v>
      </c>
      <c r="C8906" t="s">
        <v>9690</v>
      </c>
      <c r="D8906" t="s">
        <v>9690</v>
      </c>
      <c r="E8906" t="s">
        <v>15659</v>
      </c>
    </row>
    <row r="8907" spans="1:5" x14ac:dyDescent="0.25">
      <c r="A8907">
        <v>70002471</v>
      </c>
      <c r="B8907" t="s">
        <v>15660</v>
      </c>
      <c r="C8907" t="s">
        <v>10906</v>
      </c>
      <c r="D8907" t="s">
        <v>10906</v>
      </c>
      <c r="E8907" t="s">
        <v>15660</v>
      </c>
    </row>
    <row r="8908" spans="1:5" x14ac:dyDescent="0.25">
      <c r="A8908">
        <v>70002472</v>
      </c>
      <c r="B8908" t="s">
        <v>15661</v>
      </c>
      <c r="C8908" t="s">
        <v>10906</v>
      </c>
      <c r="D8908" t="s">
        <v>10906</v>
      </c>
      <c r="E8908" t="s">
        <v>15661</v>
      </c>
    </row>
    <row r="8909" spans="1:5" x14ac:dyDescent="0.25">
      <c r="A8909">
        <v>70002473</v>
      </c>
      <c r="B8909" t="s">
        <v>15662</v>
      </c>
      <c r="C8909" t="s">
        <v>10906</v>
      </c>
      <c r="D8909" t="s">
        <v>10906</v>
      </c>
      <c r="E8909" t="s">
        <v>15662</v>
      </c>
    </row>
    <row r="8910" spans="1:5" x14ac:dyDescent="0.25">
      <c r="A8910">
        <v>70002474</v>
      </c>
      <c r="B8910" t="s">
        <v>15663</v>
      </c>
      <c r="C8910" t="s">
        <v>10912</v>
      </c>
      <c r="D8910" t="s">
        <v>10912</v>
      </c>
      <c r="E8910" t="s">
        <v>15663</v>
      </c>
    </row>
    <row r="8911" spans="1:5" x14ac:dyDescent="0.25">
      <c r="A8911">
        <v>70002475</v>
      </c>
      <c r="B8911" t="s">
        <v>15664</v>
      </c>
      <c r="C8911" t="s">
        <v>10912</v>
      </c>
      <c r="D8911" t="s">
        <v>10912</v>
      </c>
      <c r="E8911" t="s">
        <v>15664</v>
      </c>
    </row>
    <row r="8912" spans="1:5" x14ac:dyDescent="0.25">
      <c r="A8912">
        <v>70002476</v>
      </c>
      <c r="B8912" t="s">
        <v>15665</v>
      </c>
      <c r="C8912" t="s">
        <v>10912</v>
      </c>
      <c r="D8912" t="s">
        <v>10912</v>
      </c>
      <c r="E8912" t="s">
        <v>15665</v>
      </c>
    </row>
    <row r="8913" spans="1:5" x14ac:dyDescent="0.25">
      <c r="A8913">
        <v>70002477</v>
      </c>
      <c r="B8913" t="s">
        <v>15666</v>
      </c>
      <c r="C8913" t="s">
        <v>11757</v>
      </c>
      <c r="D8913" t="s">
        <v>11757</v>
      </c>
      <c r="E8913" t="s">
        <v>15666</v>
      </c>
    </row>
    <row r="8914" spans="1:5" x14ac:dyDescent="0.25">
      <c r="A8914">
        <v>70002478</v>
      </c>
      <c r="B8914" t="s">
        <v>15667</v>
      </c>
      <c r="C8914" t="s">
        <v>15668</v>
      </c>
      <c r="D8914" t="s">
        <v>15668</v>
      </c>
      <c r="E8914" t="s">
        <v>15667</v>
      </c>
    </row>
    <row r="8915" spans="1:5" x14ac:dyDescent="0.25">
      <c r="A8915">
        <v>70002479</v>
      </c>
      <c r="B8915" t="s">
        <v>15669</v>
      </c>
      <c r="C8915" t="s">
        <v>15670</v>
      </c>
      <c r="D8915" t="s">
        <v>15670</v>
      </c>
      <c r="E8915" t="s">
        <v>15669</v>
      </c>
    </row>
    <row r="8916" spans="1:5" x14ac:dyDescent="0.25">
      <c r="A8916">
        <v>70002480</v>
      </c>
      <c r="B8916" t="s">
        <v>15671</v>
      </c>
      <c r="C8916" t="s">
        <v>15672</v>
      </c>
      <c r="D8916" t="s">
        <v>15672</v>
      </c>
      <c r="E8916" t="s">
        <v>15671</v>
      </c>
    </row>
    <row r="8917" spans="1:5" x14ac:dyDescent="0.25">
      <c r="A8917">
        <v>70002481</v>
      </c>
      <c r="B8917" t="s">
        <v>15673</v>
      </c>
      <c r="C8917" t="s">
        <v>15673</v>
      </c>
      <c r="D8917" t="s">
        <v>15673</v>
      </c>
      <c r="E8917" t="s">
        <v>15673</v>
      </c>
    </row>
    <row r="8918" spans="1:5" x14ac:dyDescent="0.25">
      <c r="A8918">
        <v>70002482</v>
      </c>
      <c r="B8918" t="s">
        <v>15674</v>
      </c>
      <c r="C8918" t="s">
        <v>10953</v>
      </c>
      <c r="D8918" t="s">
        <v>10953</v>
      </c>
      <c r="E8918" t="s">
        <v>15674</v>
      </c>
    </row>
    <row r="8919" spans="1:5" x14ac:dyDescent="0.25">
      <c r="A8919">
        <v>70002483</v>
      </c>
      <c r="B8919" t="s">
        <v>11870</v>
      </c>
      <c r="C8919" t="s">
        <v>10138</v>
      </c>
      <c r="D8919" t="s">
        <v>10138</v>
      </c>
      <c r="E8919" t="s">
        <v>11870</v>
      </c>
    </row>
    <row r="8920" spans="1:5" x14ac:dyDescent="0.25">
      <c r="A8920">
        <v>70002484</v>
      </c>
      <c r="B8920" t="s">
        <v>11872</v>
      </c>
      <c r="C8920" t="s">
        <v>10137</v>
      </c>
      <c r="D8920" t="s">
        <v>10137</v>
      </c>
      <c r="E8920" t="s">
        <v>11872</v>
      </c>
    </row>
    <row r="8921" spans="1:5" x14ac:dyDescent="0.25">
      <c r="A8921">
        <v>70002485</v>
      </c>
      <c r="B8921" t="s">
        <v>11873</v>
      </c>
      <c r="C8921" t="s">
        <v>10136</v>
      </c>
      <c r="D8921" t="s">
        <v>10136</v>
      </c>
      <c r="E8921" t="s">
        <v>11873</v>
      </c>
    </row>
    <row r="8922" spans="1:5" x14ac:dyDescent="0.25">
      <c r="A8922">
        <v>70002486</v>
      </c>
      <c r="B8922" t="s">
        <v>15675</v>
      </c>
      <c r="C8922" t="s">
        <v>10538</v>
      </c>
      <c r="D8922" t="s">
        <v>10538</v>
      </c>
      <c r="E8922" t="s">
        <v>15675</v>
      </c>
    </row>
    <row r="8923" spans="1:5" x14ac:dyDescent="0.25">
      <c r="A8923">
        <v>70002487</v>
      </c>
      <c r="B8923" t="s">
        <v>15676</v>
      </c>
      <c r="C8923" t="s">
        <v>10538</v>
      </c>
      <c r="D8923" t="s">
        <v>10538</v>
      </c>
      <c r="E8923" t="s">
        <v>15676</v>
      </c>
    </row>
    <row r="8924" spans="1:5" x14ac:dyDescent="0.25">
      <c r="A8924">
        <v>70002488</v>
      </c>
      <c r="B8924" t="s">
        <v>15677</v>
      </c>
      <c r="C8924" t="s">
        <v>12384</v>
      </c>
      <c r="D8924" t="s">
        <v>12384</v>
      </c>
      <c r="E8924" t="s">
        <v>15677</v>
      </c>
    </row>
    <row r="8925" spans="1:5" x14ac:dyDescent="0.25">
      <c r="A8925">
        <v>70002489</v>
      </c>
      <c r="B8925" t="s">
        <v>15678</v>
      </c>
      <c r="C8925" t="s">
        <v>12384</v>
      </c>
      <c r="D8925" t="s">
        <v>12384</v>
      </c>
      <c r="E8925" t="s">
        <v>15678</v>
      </c>
    </row>
    <row r="8926" spans="1:5" x14ac:dyDescent="0.25">
      <c r="A8926">
        <v>70002490</v>
      </c>
      <c r="B8926" t="s">
        <v>15679</v>
      </c>
      <c r="C8926" t="s">
        <v>15680</v>
      </c>
      <c r="D8926" t="s">
        <v>15680</v>
      </c>
      <c r="E8926" t="s">
        <v>15679</v>
      </c>
    </row>
    <row r="8927" spans="1:5" x14ac:dyDescent="0.25">
      <c r="A8927">
        <v>70002491</v>
      </c>
      <c r="B8927" t="s">
        <v>15681</v>
      </c>
      <c r="C8927" t="s">
        <v>15680</v>
      </c>
      <c r="D8927" t="s">
        <v>15680</v>
      </c>
      <c r="E8927" t="s">
        <v>15681</v>
      </c>
    </row>
    <row r="8928" spans="1:5" x14ac:dyDescent="0.25">
      <c r="A8928">
        <v>70002492</v>
      </c>
      <c r="B8928" t="s">
        <v>15682</v>
      </c>
      <c r="C8928" t="s">
        <v>15680</v>
      </c>
      <c r="D8928" t="s">
        <v>15680</v>
      </c>
      <c r="E8928" t="s">
        <v>15682</v>
      </c>
    </row>
    <row r="8929" spans="1:5" x14ac:dyDescent="0.25">
      <c r="A8929">
        <v>70002493</v>
      </c>
      <c r="B8929" t="s">
        <v>15683</v>
      </c>
      <c r="C8929" t="s">
        <v>9690</v>
      </c>
      <c r="D8929" t="s">
        <v>9690</v>
      </c>
      <c r="E8929" t="s">
        <v>15683</v>
      </c>
    </row>
    <row r="8930" spans="1:5" x14ac:dyDescent="0.25">
      <c r="A8930">
        <v>70002494</v>
      </c>
      <c r="B8930" t="s">
        <v>15684</v>
      </c>
      <c r="C8930" t="s">
        <v>9690</v>
      </c>
      <c r="D8930" t="s">
        <v>9690</v>
      </c>
      <c r="E8930" t="s">
        <v>15684</v>
      </c>
    </row>
    <row r="8931" spans="1:5" x14ac:dyDescent="0.25">
      <c r="A8931">
        <v>70002495</v>
      </c>
      <c r="B8931" t="s">
        <v>11075</v>
      </c>
      <c r="C8931" t="s">
        <v>9631</v>
      </c>
      <c r="D8931" t="s">
        <v>9631</v>
      </c>
      <c r="E8931" t="s">
        <v>11075</v>
      </c>
    </row>
    <row r="8932" spans="1:5" x14ac:dyDescent="0.25">
      <c r="A8932">
        <v>70002496</v>
      </c>
      <c r="B8932" t="s">
        <v>11076</v>
      </c>
      <c r="C8932" t="s">
        <v>9630</v>
      </c>
      <c r="D8932" t="s">
        <v>9630</v>
      </c>
      <c r="E8932" t="s">
        <v>11076</v>
      </c>
    </row>
    <row r="8933" spans="1:5" x14ac:dyDescent="0.25">
      <c r="A8933">
        <v>70002497</v>
      </c>
      <c r="B8933" t="s">
        <v>15685</v>
      </c>
      <c r="C8933" t="s">
        <v>10805</v>
      </c>
      <c r="D8933" t="s">
        <v>10805</v>
      </c>
      <c r="E8933" t="s">
        <v>15685</v>
      </c>
    </row>
    <row r="8934" spans="1:5" x14ac:dyDescent="0.25">
      <c r="A8934">
        <v>70002498</v>
      </c>
      <c r="B8934" t="s">
        <v>15686</v>
      </c>
      <c r="C8934" t="s">
        <v>10351</v>
      </c>
      <c r="D8934" t="s">
        <v>10351</v>
      </c>
      <c r="E8934" t="s">
        <v>15686</v>
      </c>
    </row>
    <row r="8935" spans="1:5" x14ac:dyDescent="0.25">
      <c r="A8935">
        <v>70002499</v>
      </c>
      <c r="B8935" t="s">
        <v>15687</v>
      </c>
      <c r="C8935" t="s">
        <v>15687</v>
      </c>
      <c r="D8935" t="s">
        <v>15687</v>
      </c>
      <c r="E8935" t="s">
        <v>15687</v>
      </c>
    </row>
    <row r="8936" spans="1:5" x14ac:dyDescent="0.25">
      <c r="A8936">
        <v>70002500</v>
      </c>
      <c r="B8936" t="s">
        <v>15688</v>
      </c>
      <c r="C8936" t="s">
        <v>15689</v>
      </c>
      <c r="D8936" t="s">
        <v>15689</v>
      </c>
      <c r="E8936" t="s">
        <v>15688</v>
      </c>
    </row>
    <row r="8937" spans="1:5" x14ac:dyDescent="0.25">
      <c r="A8937">
        <v>70002501</v>
      </c>
      <c r="B8937" t="s">
        <v>15690</v>
      </c>
      <c r="C8937" t="s">
        <v>15691</v>
      </c>
      <c r="D8937" t="s">
        <v>15691</v>
      </c>
      <c r="E8937" t="s">
        <v>15690</v>
      </c>
    </row>
    <row r="8938" spans="1:5" x14ac:dyDescent="0.25">
      <c r="A8938">
        <v>70002502</v>
      </c>
      <c r="B8938" t="s">
        <v>15692</v>
      </c>
      <c r="C8938" t="s">
        <v>15693</v>
      </c>
      <c r="D8938" t="s">
        <v>15693</v>
      </c>
      <c r="E8938" t="s">
        <v>15692</v>
      </c>
    </row>
    <row r="8939" spans="1:5" x14ac:dyDescent="0.25">
      <c r="A8939">
        <v>70002503</v>
      </c>
      <c r="B8939" t="s">
        <v>15694</v>
      </c>
      <c r="C8939" t="s">
        <v>15693</v>
      </c>
      <c r="D8939" t="s">
        <v>15693</v>
      </c>
      <c r="E8939" t="s">
        <v>15694</v>
      </c>
    </row>
    <row r="8940" spans="1:5" x14ac:dyDescent="0.25">
      <c r="A8940">
        <v>70002504</v>
      </c>
      <c r="B8940" t="s">
        <v>11871</v>
      </c>
      <c r="C8940" t="s">
        <v>10139</v>
      </c>
      <c r="D8940" t="s">
        <v>10139</v>
      </c>
      <c r="E8940" t="s">
        <v>11871</v>
      </c>
    </row>
    <row r="8941" spans="1:5" x14ac:dyDescent="0.25">
      <c r="A8941">
        <v>70002505</v>
      </c>
      <c r="B8941" t="s">
        <v>15695</v>
      </c>
      <c r="C8941" t="s">
        <v>15696</v>
      </c>
      <c r="D8941" t="s">
        <v>15696</v>
      </c>
      <c r="E8941" t="s">
        <v>15695</v>
      </c>
    </row>
    <row r="8942" spans="1:5" x14ac:dyDescent="0.25">
      <c r="A8942">
        <v>70002506</v>
      </c>
      <c r="B8942" t="s">
        <v>15697</v>
      </c>
      <c r="C8942" t="s">
        <v>15698</v>
      </c>
      <c r="D8942" t="s">
        <v>15698</v>
      </c>
      <c r="E8942" t="s">
        <v>15697</v>
      </c>
    </row>
    <row r="8943" spans="1:5" x14ac:dyDescent="0.25">
      <c r="A8943">
        <v>70002507</v>
      </c>
      <c r="B8943" t="s">
        <v>15699</v>
      </c>
      <c r="C8943" t="s">
        <v>15700</v>
      </c>
      <c r="D8943" t="s">
        <v>15700</v>
      </c>
      <c r="E8943" t="s">
        <v>15699</v>
      </c>
    </row>
    <row r="8944" spans="1:5" x14ac:dyDescent="0.25">
      <c r="A8944">
        <v>70002508</v>
      </c>
      <c r="B8944" t="s">
        <v>15701</v>
      </c>
      <c r="C8944" t="s">
        <v>15702</v>
      </c>
      <c r="D8944" t="s">
        <v>15702</v>
      </c>
      <c r="E8944" t="s">
        <v>15701</v>
      </c>
    </row>
    <row r="8945" spans="1:5" x14ac:dyDescent="0.25">
      <c r="A8945">
        <v>70002509</v>
      </c>
      <c r="B8945" t="s">
        <v>15703</v>
      </c>
      <c r="C8945" t="s">
        <v>15704</v>
      </c>
      <c r="D8945" t="s">
        <v>15704</v>
      </c>
      <c r="E8945" t="s">
        <v>15703</v>
      </c>
    </row>
    <row r="8946" spans="1:5" x14ac:dyDescent="0.25">
      <c r="A8946">
        <v>70002510</v>
      </c>
      <c r="B8946" t="s">
        <v>15705</v>
      </c>
      <c r="C8946" t="s">
        <v>15706</v>
      </c>
      <c r="D8946" t="s">
        <v>15706</v>
      </c>
      <c r="E8946" t="s">
        <v>15705</v>
      </c>
    </row>
    <row r="8947" spans="1:5" x14ac:dyDescent="0.25">
      <c r="A8947">
        <v>70002511</v>
      </c>
      <c r="B8947" t="s">
        <v>15707</v>
      </c>
      <c r="C8947" t="s">
        <v>15708</v>
      </c>
      <c r="D8947" t="s">
        <v>15708</v>
      </c>
      <c r="E8947" t="s">
        <v>15707</v>
      </c>
    </row>
    <row r="8948" spans="1:5" x14ac:dyDescent="0.25">
      <c r="A8948">
        <v>70002512</v>
      </c>
      <c r="B8948" t="s">
        <v>15709</v>
      </c>
      <c r="C8948" t="s">
        <v>15710</v>
      </c>
      <c r="D8948" t="s">
        <v>15710</v>
      </c>
      <c r="E8948" t="s">
        <v>15709</v>
      </c>
    </row>
    <row r="8949" spans="1:5" x14ac:dyDescent="0.25">
      <c r="A8949">
        <v>70002513</v>
      </c>
      <c r="B8949" t="s">
        <v>15711</v>
      </c>
      <c r="C8949" t="s">
        <v>9805</v>
      </c>
      <c r="D8949" t="s">
        <v>9805</v>
      </c>
      <c r="E8949" t="s">
        <v>15711</v>
      </c>
    </row>
    <row r="8950" spans="1:5" x14ac:dyDescent="0.25">
      <c r="A8950">
        <v>70002514</v>
      </c>
      <c r="B8950" t="s">
        <v>15712</v>
      </c>
      <c r="C8950" t="s">
        <v>9805</v>
      </c>
      <c r="D8950" t="s">
        <v>9805</v>
      </c>
      <c r="E8950" t="s">
        <v>15712</v>
      </c>
    </row>
    <row r="8951" spans="1:5" x14ac:dyDescent="0.25">
      <c r="A8951">
        <v>70002515</v>
      </c>
      <c r="B8951" t="s">
        <v>15713</v>
      </c>
      <c r="C8951" t="s">
        <v>15714</v>
      </c>
      <c r="D8951" t="s">
        <v>15714</v>
      </c>
      <c r="E8951" t="s">
        <v>15713</v>
      </c>
    </row>
    <row r="8952" spans="1:5" x14ac:dyDescent="0.25">
      <c r="A8952">
        <v>70002516</v>
      </c>
      <c r="B8952" t="s">
        <v>15715</v>
      </c>
      <c r="C8952" t="s">
        <v>15716</v>
      </c>
      <c r="D8952" t="s">
        <v>15716</v>
      </c>
      <c r="E8952" t="s">
        <v>15715</v>
      </c>
    </row>
    <row r="8953" spans="1:5" x14ac:dyDescent="0.25">
      <c r="A8953">
        <v>70002517</v>
      </c>
      <c r="B8953" t="s">
        <v>15717</v>
      </c>
      <c r="C8953" t="s">
        <v>15718</v>
      </c>
      <c r="D8953" t="s">
        <v>15718</v>
      </c>
      <c r="E8953" t="s">
        <v>15717</v>
      </c>
    </row>
    <row r="8954" spans="1:5" x14ac:dyDescent="0.25">
      <c r="A8954">
        <v>70002518</v>
      </c>
      <c r="B8954" t="s">
        <v>15719</v>
      </c>
      <c r="C8954" t="s">
        <v>15720</v>
      </c>
      <c r="D8954" t="s">
        <v>15720</v>
      </c>
      <c r="E8954" t="s">
        <v>15719</v>
      </c>
    </row>
    <row r="8955" spans="1:5" x14ac:dyDescent="0.25">
      <c r="A8955">
        <v>70002519</v>
      </c>
      <c r="B8955" t="s">
        <v>15721</v>
      </c>
      <c r="C8955" t="s">
        <v>15720</v>
      </c>
      <c r="D8955" t="s">
        <v>15720</v>
      </c>
      <c r="E8955" t="s">
        <v>15721</v>
      </c>
    </row>
    <row r="8956" spans="1:5" x14ac:dyDescent="0.25">
      <c r="A8956">
        <v>70002520</v>
      </c>
      <c r="B8956" t="s">
        <v>15722</v>
      </c>
      <c r="C8956" t="s">
        <v>9805</v>
      </c>
      <c r="D8956" t="s">
        <v>9805</v>
      </c>
      <c r="E8956" t="s">
        <v>15722</v>
      </c>
    </row>
    <row r="8957" spans="1:5" x14ac:dyDescent="0.25">
      <c r="A8957">
        <v>71000001</v>
      </c>
      <c r="B8957" t="s">
        <v>12387</v>
      </c>
      <c r="C8957" t="s">
        <v>12386</v>
      </c>
      <c r="D8957" t="s">
        <v>12386</v>
      </c>
      <c r="E8957" t="s">
        <v>12387</v>
      </c>
    </row>
    <row r="8958" spans="1:5" x14ac:dyDescent="0.25">
      <c r="A8958">
        <v>71000002</v>
      </c>
      <c r="B8958" t="s">
        <v>12389</v>
      </c>
      <c r="C8958" t="s">
        <v>12388</v>
      </c>
      <c r="D8958" t="s">
        <v>12388</v>
      </c>
      <c r="E8958" t="s">
        <v>12389</v>
      </c>
    </row>
    <row r="8959" spans="1:5" x14ac:dyDescent="0.25">
      <c r="A8959">
        <v>71000003</v>
      </c>
      <c r="B8959" t="s">
        <v>12391</v>
      </c>
      <c r="C8959" t="s">
        <v>12390</v>
      </c>
      <c r="D8959" t="s">
        <v>12390</v>
      </c>
      <c r="E8959" t="s">
        <v>12391</v>
      </c>
    </row>
    <row r="8960" spans="1:5" x14ac:dyDescent="0.25">
      <c r="A8960">
        <v>71000004</v>
      </c>
      <c r="B8960" t="s">
        <v>12393</v>
      </c>
      <c r="C8960" t="s">
        <v>12392</v>
      </c>
      <c r="D8960" t="s">
        <v>12392</v>
      </c>
      <c r="E8960" t="s">
        <v>12393</v>
      </c>
    </row>
    <row r="8961" spans="1:5" x14ac:dyDescent="0.25">
      <c r="A8961">
        <v>71000005</v>
      </c>
      <c r="B8961" t="s">
        <v>12394</v>
      </c>
      <c r="C8961" t="s">
        <v>12390</v>
      </c>
      <c r="D8961" t="s">
        <v>12390</v>
      </c>
      <c r="E8961" t="s">
        <v>12394</v>
      </c>
    </row>
    <row r="8962" spans="1:5" x14ac:dyDescent="0.25">
      <c r="A8962">
        <v>71000007</v>
      </c>
      <c r="B8962" t="s">
        <v>12396</v>
      </c>
      <c r="C8962" t="s">
        <v>12395</v>
      </c>
      <c r="D8962" t="s">
        <v>12395</v>
      </c>
      <c r="E8962" t="s">
        <v>12396</v>
      </c>
    </row>
    <row r="8963" spans="1:5" x14ac:dyDescent="0.25">
      <c r="A8963">
        <v>71000008</v>
      </c>
      <c r="B8963" t="s">
        <v>12397</v>
      </c>
      <c r="C8963" t="s">
        <v>12395</v>
      </c>
      <c r="D8963" t="s">
        <v>12395</v>
      </c>
      <c r="E8963" t="s">
        <v>12397</v>
      </c>
    </row>
    <row r="8964" spans="1:5" x14ac:dyDescent="0.25">
      <c r="A8964">
        <v>71000009</v>
      </c>
      <c r="B8964" t="s">
        <v>12399</v>
      </c>
      <c r="C8964" t="s">
        <v>12398</v>
      </c>
      <c r="D8964" t="s">
        <v>12398</v>
      </c>
      <c r="E8964" t="s">
        <v>12399</v>
      </c>
    </row>
    <row r="8965" spans="1:5" x14ac:dyDescent="0.25">
      <c r="A8965">
        <v>71000010</v>
      </c>
      <c r="B8965" t="s">
        <v>12399</v>
      </c>
      <c r="C8965" t="s">
        <v>12398</v>
      </c>
      <c r="D8965" t="s">
        <v>12398</v>
      </c>
      <c r="E8965" t="s">
        <v>12399</v>
      </c>
    </row>
    <row r="8966" spans="1:5" x14ac:dyDescent="0.25">
      <c r="A8966">
        <v>71000011</v>
      </c>
      <c r="B8966" t="s">
        <v>12401</v>
      </c>
      <c r="C8966" t="s">
        <v>12400</v>
      </c>
      <c r="D8966" t="s">
        <v>12400</v>
      </c>
      <c r="E8966" t="s">
        <v>12401</v>
      </c>
    </row>
    <row r="8967" spans="1:5" x14ac:dyDescent="0.25">
      <c r="A8967">
        <v>71000012</v>
      </c>
      <c r="B8967" t="s">
        <v>12403</v>
      </c>
      <c r="C8967" t="s">
        <v>12402</v>
      </c>
      <c r="D8967" t="s">
        <v>12402</v>
      </c>
      <c r="E8967" t="s">
        <v>12403</v>
      </c>
    </row>
    <row r="8968" spans="1:5" x14ac:dyDescent="0.25">
      <c r="A8968">
        <v>71000013</v>
      </c>
      <c r="B8968" t="s">
        <v>12405</v>
      </c>
      <c r="C8968" t="s">
        <v>12404</v>
      </c>
      <c r="D8968" t="s">
        <v>12404</v>
      </c>
      <c r="E8968" t="s">
        <v>12405</v>
      </c>
    </row>
    <row r="8969" spans="1:5" x14ac:dyDescent="0.25">
      <c r="A8969">
        <v>71000015</v>
      </c>
      <c r="B8969" t="s">
        <v>12407</v>
      </c>
      <c r="C8969" t="s">
        <v>12406</v>
      </c>
      <c r="D8969" t="s">
        <v>12406</v>
      </c>
      <c r="E8969" t="s">
        <v>12407</v>
      </c>
    </row>
    <row r="8970" spans="1:5" x14ac:dyDescent="0.25">
      <c r="A8970">
        <v>71000016</v>
      </c>
      <c r="B8970" t="s">
        <v>12409</v>
      </c>
      <c r="C8970" t="s">
        <v>12408</v>
      </c>
      <c r="D8970" t="s">
        <v>12408</v>
      </c>
      <c r="E8970" t="s">
        <v>12409</v>
      </c>
    </row>
    <row r="8971" spans="1:5" x14ac:dyDescent="0.25">
      <c r="A8971">
        <v>71000018</v>
      </c>
      <c r="B8971" t="s">
        <v>12411</v>
      </c>
      <c r="C8971" t="s">
        <v>12410</v>
      </c>
      <c r="D8971" t="s">
        <v>12410</v>
      </c>
      <c r="E8971" t="s">
        <v>12411</v>
      </c>
    </row>
    <row r="8972" spans="1:5" x14ac:dyDescent="0.25">
      <c r="A8972">
        <v>71000019</v>
      </c>
      <c r="B8972" t="s">
        <v>12413</v>
      </c>
      <c r="C8972" t="s">
        <v>12412</v>
      </c>
      <c r="D8972" t="s">
        <v>12412</v>
      </c>
      <c r="E8972" t="s">
        <v>12413</v>
      </c>
    </row>
    <row r="8973" spans="1:5" x14ac:dyDescent="0.25">
      <c r="A8973">
        <v>71000020</v>
      </c>
      <c r="B8973" t="s">
        <v>12415</v>
      </c>
      <c r="C8973" t="s">
        <v>12414</v>
      </c>
      <c r="D8973" t="s">
        <v>12414</v>
      </c>
      <c r="E8973" t="s">
        <v>12415</v>
      </c>
    </row>
    <row r="8974" spans="1:5" x14ac:dyDescent="0.25">
      <c r="A8974">
        <v>71000022</v>
      </c>
      <c r="B8974" t="s">
        <v>12417</v>
      </c>
      <c r="C8974" t="s">
        <v>12416</v>
      </c>
      <c r="D8974" t="s">
        <v>12416</v>
      </c>
      <c r="E8974" t="s">
        <v>12417</v>
      </c>
    </row>
    <row r="8975" spans="1:5" x14ac:dyDescent="0.25">
      <c r="A8975">
        <v>71000023</v>
      </c>
      <c r="B8975" t="s">
        <v>12419</v>
      </c>
      <c r="C8975" t="s">
        <v>12418</v>
      </c>
      <c r="D8975" t="s">
        <v>12418</v>
      </c>
      <c r="E8975" t="s">
        <v>12419</v>
      </c>
    </row>
    <row r="8976" spans="1:5" x14ac:dyDescent="0.25">
      <c r="A8976">
        <v>71000024</v>
      </c>
      <c r="B8976" t="s">
        <v>12421</v>
      </c>
      <c r="C8976" t="s">
        <v>12420</v>
      </c>
      <c r="D8976" t="s">
        <v>12420</v>
      </c>
      <c r="E8976" t="s">
        <v>12421</v>
      </c>
    </row>
    <row r="8977" spans="1:5" x14ac:dyDescent="0.25">
      <c r="A8977">
        <v>71000025</v>
      </c>
      <c r="B8977" t="s">
        <v>12423</v>
      </c>
      <c r="C8977" t="s">
        <v>12422</v>
      </c>
      <c r="D8977" t="s">
        <v>12422</v>
      </c>
      <c r="E8977" t="s">
        <v>12423</v>
      </c>
    </row>
    <row r="8978" spans="1:5" x14ac:dyDescent="0.25">
      <c r="A8978">
        <v>71000026</v>
      </c>
      <c r="B8978" t="s">
        <v>12425</v>
      </c>
      <c r="C8978" t="s">
        <v>12424</v>
      </c>
      <c r="D8978" t="s">
        <v>12424</v>
      </c>
      <c r="E8978" t="s">
        <v>12425</v>
      </c>
    </row>
    <row r="8979" spans="1:5" x14ac:dyDescent="0.25">
      <c r="A8979">
        <v>71000027</v>
      </c>
      <c r="B8979" t="s">
        <v>12427</v>
      </c>
      <c r="C8979" t="s">
        <v>12426</v>
      </c>
      <c r="D8979" t="s">
        <v>12426</v>
      </c>
      <c r="E8979" t="s">
        <v>12427</v>
      </c>
    </row>
    <row r="8980" spans="1:5" x14ac:dyDescent="0.25">
      <c r="A8980">
        <v>71000030</v>
      </c>
      <c r="B8980" t="s">
        <v>12429</v>
      </c>
      <c r="C8980" t="s">
        <v>12428</v>
      </c>
      <c r="D8980" t="s">
        <v>12428</v>
      </c>
      <c r="E8980" t="s">
        <v>12429</v>
      </c>
    </row>
    <row r="8981" spans="1:5" x14ac:dyDescent="0.25">
      <c r="A8981">
        <v>71000031</v>
      </c>
      <c r="B8981" t="s">
        <v>12431</v>
      </c>
      <c r="C8981" t="s">
        <v>12430</v>
      </c>
      <c r="D8981" t="s">
        <v>12430</v>
      </c>
      <c r="E8981" t="s">
        <v>12431</v>
      </c>
    </row>
    <row r="8982" spans="1:5" x14ac:dyDescent="0.25">
      <c r="A8982">
        <v>71000033</v>
      </c>
      <c r="B8982" t="s">
        <v>12433</v>
      </c>
      <c r="C8982" t="s">
        <v>12432</v>
      </c>
      <c r="D8982" t="s">
        <v>12432</v>
      </c>
      <c r="E8982" t="s">
        <v>12433</v>
      </c>
    </row>
    <row r="8983" spans="1:5" x14ac:dyDescent="0.25">
      <c r="A8983">
        <v>71000035</v>
      </c>
      <c r="B8983" t="s">
        <v>12435</v>
      </c>
      <c r="C8983" t="s">
        <v>12434</v>
      </c>
      <c r="D8983" t="s">
        <v>12434</v>
      </c>
      <c r="E8983" t="s">
        <v>12435</v>
      </c>
    </row>
    <row r="8984" spans="1:5" x14ac:dyDescent="0.25">
      <c r="A8984">
        <v>71000036</v>
      </c>
      <c r="B8984" t="s">
        <v>12433</v>
      </c>
      <c r="C8984" t="s">
        <v>12432</v>
      </c>
      <c r="D8984" t="s">
        <v>12432</v>
      </c>
      <c r="E8984" t="s">
        <v>12433</v>
      </c>
    </row>
    <row r="8985" spans="1:5" x14ac:dyDescent="0.25">
      <c r="A8985">
        <v>71000037</v>
      </c>
      <c r="B8985" t="s">
        <v>12437</v>
      </c>
      <c r="C8985" t="s">
        <v>12436</v>
      </c>
      <c r="D8985" t="s">
        <v>12436</v>
      </c>
      <c r="E8985" t="s">
        <v>12437</v>
      </c>
    </row>
    <row r="8986" spans="1:5" x14ac:dyDescent="0.25">
      <c r="A8986">
        <v>71000039</v>
      </c>
      <c r="B8986" t="s">
        <v>12439</v>
      </c>
      <c r="C8986" t="s">
        <v>12438</v>
      </c>
      <c r="D8986" t="s">
        <v>12438</v>
      </c>
      <c r="E8986" t="s">
        <v>12439</v>
      </c>
    </row>
    <row r="8987" spans="1:5" x14ac:dyDescent="0.25">
      <c r="A8987">
        <v>71000040</v>
      </c>
      <c r="B8987" t="s">
        <v>12441</v>
      </c>
      <c r="C8987" t="s">
        <v>12440</v>
      </c>
      <c r="D8987" t="s">
        <v>12440</v>
      </c>
      <c r="E8987" t="s">
        <v>12441</v>
      </c>
    </row>
    <row r="8988" spans="1:5" x14ac:dyDescent="0.25">
      <c r="A8988">
        <v>71000041</v>
      </c>
      <c r="B8988" t="s">
        <v>12443</v>
      </c>
      <c r="C8988" t="s">
        <v>12442</v>
      </c>
      <c r="D8988" t="s">
        <v>12442</v>
      </c>
      <c r="E8988" t="s">
        <v>12443</v>
      </c>
    </row>
    <row r="8989" spans="1:5" x14ac:dyDescent="0.25">
      <c r="A8989">
        <v>71000042</v>
      </c>
      <c r="B8989" t="s">
        <v>12445</v>
      </c>
      <c r="C8989" t="s">
        <v>12444</v>
      </c>
      <c r="D8989" t="s">
        <v>12444</v>
      </c>
      <c r="E8989" t="s">
        <v>12445</v>
      </c>
    </row>
    <row r="8990" spans="1:5" x14ac:dyDescent="0.25">
      <c r="A8990">
        <v>71000045</v>
      </c>
      <c r="B8990" t="s">
        <v>12447</v>
      </c>
      <c r="C8990" t="s">
        <v>12446</v>
      </c>
      <c r="D8990" t="s">
        <v>12446</v>
      </c>
      <c r="E8990" t="s">
        <v>12447</v>
      </c>
    </row>
    <row r="8991" spans="1:5" x14ac:dyDescent="0.25">
      <c r="A8991">
        <v>71000046</v>
      </c>
      <c r="B8991" t="s">
        <v>12449</v>
      </c>
      <c r="C8991" t="s">
        <v>12448</v>
      </c>
      <c r="D8991" t="s">
        <v>12448</v>
      </c>
      <c r="E8991" t="s">
        <v>12449</v>
      </c>
    </row>
    <row r="8992" spans="1:5" x14ac:dyDescent="0.25">
      <c r="A8992">
        <v>71000047</v>
      </c>
      <c r="B8992" t="s">
        <v>12425</v>
      </c>
      <c r="C8992" t="s">
        <v>12424</v>
      </c>
      <c r="D8992" t="s">
        <v>12424</v>
      </c>
      <c r="E8992" t="s">
        <v>12425</v>
      </c>
    </row>
    <row r="8993" spans="1:5" x14ac:dyDescent="0.25">
      <c r="A8993">
        <v>71000048</v>
      </c>
      <c r="B8993" t="s">
        <v>12427</v>
      </c>
      <c r="C8993" t="s">
        <v>12426</v>
      </c>
      <c r="D8993" t="s">
        <v>12426</v>
      </c>
      <c r="E8993" t="s">
        <v>12427</v>
      </c>
    </row>
    <row r="8994" spans="1:5" x14ac:dyDescent="0.25">
      <c r="A8994">
        <v>71000049</v>
      </c>
      <c r="B8994" t="s">
        <v>12451</v>
      </c>
      <c r="C8994" t="s">
        <v>12450</v>
      </c>
      <c r="D8994" t="s">
        <v>12450</v>
      </c>
      <c r="E8994" t="s">
        <v>12451</v>
      </c>
    </row>
    <row r="8995" spans="1:5" x14ac:dyDescent="0.25">
      <c r="A8995">
        <v>71000050</v>
      </c>
      <c r="B8995" t="s">
        <v>12452</v>
      </c>
      <c r="C8995" t="s">
        <v>12428</v>
      </c>
      <c r="D8995" t="s">
        <v>12428</v>
      </c>
      <c r="E8995" t="s">
        <v>12452</v>
      </c>
    </row>
    <row r="8996" spans="1:5" x14ac:dyDescent="0.25">
      <c r="A8996">
        <v>71000051</v>
      </c>
      <c r="B8996" t="s">
        <v>12454</v>
      </c>
      <c r="C8996" t="s">
        <v>12453</v>
      </c>
      <c r="D8996" t="s">
        <v>12453</v>
      </c>
      <c r="E8996" t="s">
        <v>12454</v>
      </c>
    </row>
    <row r="8997" spans="1:5" x14ac:dyDescent="0.25">
      <c r="A8997">
        <v>71000052</v>
      </c>
      <c r="B8997" t="s">
        <v>12456</v>
      </c>
      <c r="C8997" t="s">
        <v>12455</v>
      </c>
      <c r="D8997" t="s">
        <v>12455</v>
      </c>
      <c r="E8997" t="s">
        <v>12456</v>
      </c>
    </row>
    <row r="8998" spans="1:5" x14ac:dyDescent="0.25">
      <c r="A8998">
        <v>71000053</v>
      </c>
      <c r="B8998" t="s">
        <v>12458</v>
      </c>
      <c r="C8998" t="s">
        <v>12457</v>
      </c>
      <c r="D8998" t="s">
        <v>12457</v>
      </c>
      <c r="E8998" t="s">
        <v>12458</v>
      </c>
    </row>
    <row r="8999" spans="1:5" x14ac:dyDescent="0.25">
      <c r="A8999">
        <v>71000055</v>
      </c>
      <c r="B8999" t="s">
        <v>12460</v>
      </c>
      <c r="C8999" t="s">
        <v>12459</v>
      </c>
      <c r="D8999" t="s">
        <v>12459</v>
      </c>
      <c r="E8999" t="s">
        <v>12460</v>
      </c>
    </row>
    <row r="9000" spans="1:5" x14ac:dyDescent="0.25">
      <c r="A9000">
        <v>71000060</v>
      </c>
      <c r="B9000" t="s">
        <v>12462</v>
      </c>
      <c r="C9000" t="s">
        <v>12461</v>
      </c>
      <c r="D9000" t="s">
        <v>12461</v>
      </c>
      <c r="E9000" t="s">
        <v>12462</v>
      </c>
    </row>
    <row r="9001" spans="1:5" x14ac:dyDescent="0.25">
      <c r="A9001">
        <v>71000061</v>
      </c>
      <c r="B9001" t="s">
        <v>12463</v>
      </c>
      <c r="C9001" t="s">
        <v>12461</v>
      </c>
      <c r="D9001" t="s">
        <v>12461</v>
      </c>
      <c r="E9001" t="s">
        <v>12463</v>
      </c>
    </row>
    <row r="9002" spans="1:5" x14ac:dyDescent="0.25">
      <c r="A9002">
        <v>71000062</v>
      </c>
      <c r="B9002" t="s">
        <v>12464</v>
      </c>
      <c r="C9002" t="s">
        <v>12461</v>
      </c>
      <c r="D9002" t="s">
        <v>12461</v>
      </c>
      <c r="E9002" t="s">
        <v>12464</v>
      </c>
    </row>
    <row r="9003" spans="1:5" x14ac:dyDescent="0.25">
      <c r="A9003">
        <v>71000063</v>
      </c>
      <c r="B9003" t="s">
        <v>12466</v>
      </c>
      <c r="C9003" t="s">
        <v>12465</v>
      </c>
      <c r="D9003" t="s">
        <v>12465</v>
      </c>
      <c r="E9003" t="s">
        <v>12466</v>
      </c>
    </row>
    <row r="9004" spans="1:5" x14ac:dyDescent="0.25">
      <c r="A9004">
        <v>71000064</v>
      </c>
      <c r="B9004" t="s">
        <v>12467</v>
      </c>
      <c r="C9004" t="s">
        <v>12465</v>
      </c>
      <c r="D9004" t="s">
        <v>12465</v>
      </c>
      <c r="E9004" t="s">
        <v>12467</v>
      </c>
    </row>
    <row r="9005" spans="1:5" x14ac:dyDescent="0.25">
      <c r="A9005">
        <v>71000065</v>
      </c>
      <c r="B9005" t="s">
        <v>12468</v>
      </c>
      <c r="C9005" t="s">
        <v>12465</v>
      </c>
      <c r="D9005" t="s">
        <v>12465</v>
      </c>
      <c r="E9005" t="s">
        <v>12468</v>
      </c>
    </row>
    <row r="9006" spans="1:5" x14ac:dyDescent="0.25">
      <c r="A9006">
        <v>71000066</v>
      </c>
      <c r="B9006" t="s">
        <v>12469</v>
      </c>
      <c r="C9006" t="s">
        <v>12426</v>
      </c>
      <c r="D9006" t="s">
        <v>12426</v>
      </c>
      <c r="E9006" t="s">
        <v>12469</v>
      </c>
    </row>
    <row r="9007" spans="1:5" x14ac:dyDescent="0.25">
      <c r="A9007">
        <v>71000067</v>
      </c>
      <c r="B9007" t="s">
        <v>12471</v>
      </c>
      <c r="C9007" t="s">
        <v>12470</v>
      </c>
      <c r="D9007" t="s">
        <v>12470</v>
      </c>
      <c r="E9007" t="s">
        <v>12471</v>
      </c>
    </row>
    <row r="9008" spans="1:5" x14ac:dyDescent="0.25">
      <c r="A9008">
        <v>71000068</v>
      </c>
      <c r="B9008" t="s">
        <v>12472</v>
      </c>
      <c r="C9008" t="s">
        <v>12432</v>
      </c>
      <c r="D9008" t="s">
        <v>12432</v>
      </c>
      <c r="E9008" t="s">
        <v>12472</v>
      </c>
    </row>
    <row r="9009" spans="1:5" x14ac:dyDescent="0.25">
      <c r="A9009">
        <v>71000070</v>
      </c>
      <c r="B9009" t="s">
        <v>12474</v>
      </c>
      <c r="C9009" t="s">
        <v>12473</v>
      </c>
      <c r="D9009" t="s">
        <v>12473</v>
      </c>
      <c r="E9009" t="s">
        <v>12474</v>
      </c>
    </row>
    <row r="9010" spans="1:5" x14ac:dyDescent="0.25">
      <c r="A9010">
        <v>71000071</v>
      </c>
      <c r="B9010" t="s">
        <v>12475</v>
      </c>
      <c r="C9010" t="s">
        <v>12473</v>
      </c>
      <c r="D9010" t="s">
        <v>12473</v>
      </c>
      <c r="E9010" t="s">
        <v>12475</v>
      </c>
    </row>
    <row r="9011" spans="1:5" x14ac:dyDescent="0.25">
      <c r="A9011">
        <v>71000072</v>
      </c>
      <c r="B9011" t="s">
        <v>12472</v>
      </c>
      <c r="C9011" t="s">
        <v>12436</v>
      </c>
      <c r="D9011" t="s">
        <v>12436</v>
      </c>
      <c r="E9011" t="s">
        <v>12472</v>
      </c>
    </row>
    <row r="9012" spans="1:5" x14ac:dyDescent="0.25">
      <c r="A9012">
        <v>71000073</v>
      </c>
      <c r="B9012" t="s">
        <v>12477</v>
      </c>
      <c r="C9012" t="s">
        <v>12476</v>
      </c>
      <c r="D9012" t="s">
        <v>12476</v>
      </c>
      <c r="E9012" t="s">
        <v>12477</v>
      </c>
    </row>
    <row r="9013" spans="1:5" x14ac:dyDescent="0.25">
      <c r="A9013">
        <v>71000074</v>
      </c>
      <c r="B9013" t="s">
        <v>12479</v>
      </c>
      <c r="C9013" t="s">
        <v>12478</v>
      </c>
      <c r="D9013" t="s">
        <v>12478</v>
      </c>
      <c r="E9013" t="s">
        <v>12479</v>
      </c>
    </row>
    <row r="9014" spans="1:5" x14ac:dyDescent="0.25">
      <c r="A9014">
        <v>71000075</v>
      </c>
      <c r="B9014" t="s">
        <v>12481</v>
      </c>
      <c r="C9014" t="s">
        <v>12480</v>
      </c>
      <c r="D9014" t="s">
        <v>12480</v>
      </c>
      <c r="E9014" t="s">
        <v>12481</v>
      </c>
    </row>
    <row r="9015" spans="1:5" x14ac:dyDescent="0.25">
      <c r="A9015">
        <v>71000076</v>
      </c>
      <c r="B9015" t="s">
        <v>12483</v>
      </c>
      <c r="C9015" t="s">
        <v>12482</v>
      </c>
      <c r="D9015" t="s">
        <v>12482</v>
      </c>
      <c r="E9015" t="s">
        <v>12483</v>
      </c>
    </row>
    <row r="9016" spans="1:5" x14ac:dyDescent="0.25">
      <c r="A9016">
        <v>71000077</v>
      </c>
      <c r="B9016" t="s">
        <v>12429</v>
      </c>
      <c r="C9016" t="s">
        <v>12428</v>
      </c>
      <c r="D9016" t="s">
        <v>12428</v>
      </c>
      <c r="E9016" t="s">
        <v>12429</v>
      </c>
    </row>
    <row r="9017" spans="1:5" x14ac:dyDescent="0.25">
      <c r="A9017">
        <v>71000078</v>
      </c>
      <c r="B9017" t="s">
        <v>12429</v>
      </c>
      <c r="C9017" t="s">
        <v>12428</v>
      </c>
      <c r="D9017" t="s">
        <v>12428</v>
      </c>
      <c r="E9017" t="s">
        <v>12429</v>
      </c>
    </row>
    <row r="9018" spans="1:5" x14ac:dyDescent="0.25">
      <c r="A9018">
        <v>71000079</v>
      </c>
      <c r="B9018" t="s">
        <v>12484</v>
      </c>
      <c r="C9018" t="s">
        <v>12428</v>
      </c>
      <c r="D9018" t="s">
        <v>12428</v>
      </c>
      <c r="E9018" t="s">
        <v>12484</v>
      </c>
    </row>
    <row r="9019" spans="1:5" x14ac:dyDescent="0.25">
      <c r="A9019">
        <v>71000080</v>
      </c>
      <c r="B9019" t="s">
        <v>12485</v>
      </c>
      <c r="C9019" t="s">
        <v>12428</v>
      </c>
      <c r="D9019" t="s">
        <v>12428</v>
      </c>
      <c r="E9019" t="s">
        <v>12485</v>
      </c>
    </row>
    <row r="9020" spans="1:5" x14ac:dyDescent="0.25">
      <c r="A9020">
        <v>71000081</v>
      </c>
      <c r="B9020" t="s">
        <v>12486</v>
      </c>
      <c r="C9020" t="s">
        <v>12428</v>
      </c>
      <c r="D9020" t="s">
        <v>12428</v>
      </c>
      <c r="E9020" t="s">
        <v>12486</v>
      </c>
    </row>
    <row r="9021" spans="1:5" x14ac:dyDescent="0.25">
      <c r="A9021">
        <v>71000082</v>
      </c>
      <c r="B9021" t="s">
        <v>12488</v>
      </c>
      <c r="C9021" t="s">
        <v>12487</v>
      </c>
      <c r="D9021" t="s">
        <v>12487</v>
      </c>
      <c r="E9021" t="s">
        <v>12488</v>
      </c>
    </row>
    <row r="9022" spans="1:5" x14ac:dyDescent="0.25">
      <c r="A9022">
        <v>71000083</v>
      </c>
      <c r="B9022" t="s">
        <v>12490</v>
      </c>
      <c r="C9022" t="s">
        <v>12489</v>
      </c>
      <c r="D9022" t="s">
        <v>12489</v>
      </c>
      <c r="E9022" t="s">
        <v>12490</v>
      </c>
    </row>
    <row r="9023" spans="1:5" x14ac:dyDescent="0.25">
      <c r="A9023">
        <v>71000084</v>
      </c>
      <c r="B9023" t="s">
        <v>12492</v>
      </c>
      <c r="C9023" t="s">
        <v>12491</v>
      </c>
      <c r="D9023" t="s">
        <v>12491</v>
      </c>
      <c r="E9023" t="s">
        <v>12492</v>
      </c>
    </row>
    <row r="9024" spans="1:5" x14ac:dyDescent="0.25">
      <c r="A9024">
        <v>71000085</v>
      </c>
      <c r="B9024" t="s">
        <v>12494</v>
      </c>
      <c r="C9024" t="s">
        <v>12493</v>
      </c>
      <c r="D9024" t="s">
        <v>12493</v>
      </c>
      <c r="E9024" t="s">
        <v>12494</v>
      </c>
    </row>
    <row r="9025" spans="1:5" x14ac:dyDescent="0.25">
      <c r="A9025">
        <v>71000086</v>
      </c>
      <c r="B9025" t="s">
        <v>12496</v>
      </c>
      <c r="C9025" t="s">
        <v>12495</v>
      </c>
      <c r="D9025" t="s">
        <v>12495</v>
      </c>
      <c r="E9025" t="s">
        <v>12496</v>
      </c>
    </row>
    <row r="9026" spans="1:5" x14ac:dyDescent="0.25">
      <c r="A9026">
        <v>71000087</v>
      </c>
      <c r="B9026" t="s">
        <v>12498</v>
      </c>
      <c r="C9026" t="s">
        <v>12497</v>
      </c>
      <c r="D9026" t="s">
        <v>12497</v>
      </c>
      <c r="E9026" t="s">
        <v>12498</v>
      </c>
    </row>
    <row r="9027" spans="1:5" x14ac:dyDescent="0.25">
      <c r="A9027">
        <v>71000088</v>
      </c>
      <c r="B9027" t="s">
        <v>12425</v>
      </c>
      <c r="C9027" t="s">
        <v>12424</v>
      </c>
      <c r="D9027" t="s">
        <v>12424</v>
      </c>
      <c r="E9027" t="s">
        <v>12425</v>
      </c>
    </row>
    <row r="9028" spans="1:5" x14ac:dyDescent="0.25">
      <c r="A9028">
        <v>71000089</v>
      </c>
      <c r="B9028" t="s">
        <v>12427</v>
      </c>
      <c r="C9028" t="s">
        <v>12426</v>
      </c>
      <c r="D9028" t="s">
        <v>12426</v>
      </c>
      <c r="E9028" t="s">
        <v>12427</v>
      </c>
    </row>
    <row r="9029" spans="1:5" x14ac:dyDescent="0.25">
      <c r="A9029">
        <v>71000090</v>
      </c>
      <c r="B9029" t="s">
        <v>12499</v>
      </c>
      <c r="C9029" t="s">
        <v>12426</v>
      </c>
      <c r="D9029" t="s">
        <v>12426</v>
      </c>
      <c r="E9029" t="s">
        <v>12499</v>
      </c>
    </row>
    <row r="9030" spans="1:5" x14ac:dyDescent="0.25">
      <c r="A9030">
        <v>71000091</v>
      </c>
      <c r="B9030" t="s">
        <v>12501</v>
      </c>
      <c r="C9030" t="s">
        <v>12500</v>
      </c>
      <c r="D9030" t="s">
        <v>12500</v>
      </c>
      <c r="E9030" t="s">
        <v>12501</v>
      </c>
    </row>
    <row r="9031" spans="1:5" x14ac:dyDescent="0.25">
      <c r="A9031">
        <v>71000092</v>
      </c>
      <c r="B9031" t="s">
        <v>12503</v>
      </c>
      <c r="C9031" t="s">
        <v>12502</v>
      </c>
      <c r="D9031" t="s">
        <v>12502</v>
      </c>
      <c r="E9031" t="s">
        <v>12503</v>
      </c>
    </row>
    <row r="9032" spans="1:5" x14ac:dyDescent="0.25">
      <c r="A9032">
        <v>71000093</v>
      </c>
      <c r="B9032" t="s">
        <v>12466</v>
      </c>
      <c r="C9032" t="s">
        <v>12465</v>
      </c>
      <c r="D9032" t="s">
        <v>12465</v>
      </c>
      <c r="E9032" t="s">
        <v>12466</v>
      </c>
    </row>
    <row r="9033" spans="1:5" x14ac:dyDescent="0.25">
      <c r="A9033">
        <v>71000094</v>
      </c>
      <c r="B9033" t="s">
        <v>12467</v>
      </c>
      <c r="C9033" t="s">
        <v>12465</v>
      </c>
      <c r="D9033" t="s">
        <v>12465</v>
      </c>
      <c r="E9033" t="s">
        <v>12467</v>
      </c>
    </row>
    <row r="9034" spans="1:5" x14ac:dyDescent="0.25">
      <c r="A9034">
        <v>71000095</v>
      </c>
      <c r="B9034" t="s">
        <v>12468</v>
      </c>
      <c r="C9034" t="s">
        <v>12465</v>
      </c>
      <c r="D9034" t="s">
        <v>12465</v>
      </c>
      <c r="E9034" t="s">
        <v>12468</v>
      </c>
    </row>
    <row r="9035" spans="1:5" x14ac:dyDescent="0.25">
      <c r="A9035">
        <v>71000096</v>
      </c>
      <c r="B9035" t="s">
        <v>12504</v>
      </c>
      <c r="C9035" t="s">
        <v>12465</v>
      </c>
      <c r="D9035" t="s">
        <v>12465</v>
      </c>
      <c r="E9035" t="s">
        <v>12504</v>
      </c>
    </row>
    <row r="9036" spans="1:5" x14ac:dyDescent="0.25">
      <c r="A9036">
        <v>71000097</v>
      </c>
      <c r="B9036" t="s">
        <v>12506</v>
      </c>
      <c r="C9036" t="s">
        <v>12505</v>
      </c>
      <c r="D9036" t="s">
        <v>12505</v>
      </c>
      <c r="E9036" t="s">
        <v>12506</v>
      </c>
    </row>
    <row r="9037" spans="1:5" x14ac:dyDescent="0.25">
      <c r="A9037">
        <v>71000098</v>
      </c>
      <c r="B9037" t="s">
        <v>12508</v>
      </c>
      <c r="C9037" t="s">
        <v>12507</v>
      </c>
      <c r="D9037" t="s">
        <v>12507</v>
      </c>
      <c r="E9037" t="s">
        <v>12508</v>
      </c>
    </row>
    <row r="9038" spans="1:5" x14ac:dyDescent="0.25">
      <c r="A9038">
        <v>71000099</v>
      </c>
      <c r="B9038" t="s">
        <v>12510</v>
      </c>
      <c r="C9038" t="s">
        <v>12509</v>
      </c>
      <c r="D9038" t="s">
        <v>12509</v>
      </c>
      <c r="E9038" t="s">
        <v>12510</v>
      </c>
    </row>
    <row r="9039" spans="1:5" x14ac:dyDescent="0.25">
      <c r="A9039">
        <v>71000100</v>
      </c>
      <c r="B9039" t="s">
        <v>12512</v>
      </c>
      <c r="C9039" t="s">
        <v>12511</v>
      </c>
      <c r="D9039" t="s">
        <v>12511</v>
      </c>
      <c r="E9039" t="s">
        <v>12512</v>
      </c>
    </row>
    <row r="9040" spans="1:5" x14ac:dyDescent="0.25">
      <c r="A9040">
        <v>71000101</v>
      </c>
      <c r="B9040" t="s">
        <v>12514</v>
      </c>
      <c r="C9040" t="s">
        <v>12513</v>
      </c>
      <c r="D9040" t="s">
        <v>12513</v>
      </c>
      <c r="E9040" t="s">
        <v>12514</v>
      </c>
    </row>
    <row r="9041" spans="1:5" x14ac:dyDescent="0.25">
      <c r="A9041">
        <v>71000102</v>
      </c>
      <c r="B9041" t="s">
        <v>12516</v>
      </c>
      <c r="C9041" t="s">
        <v>12515</v>
      </c>
      <c r="D9041" t="s">
        <v>12515</v>
      </c>
      <c r="E9041" t="s">
        <v>12516</v>
      </c>
    </row>
    <row r="9042" spans="1:5" x14ac:dyDescent="0.25">
      <c r="A9042">
        <v>71000103</v>
      </c>
      <c r="B9042" t="s">
        <v>12518</v>
      </c>
      <c r="C9042" t="s">
        <v>12517</v>
      </c>
      <c r="D9042" t="s">
        <v>12517</v>
      </c>
      <c r="E9042" t="s">
        <v>12518</v>
      </c>
    </row>
    <row r="9043" spans="1:5" x14ac:dyDescent="0.25">
      <c r="A9043">
        <v>71000104</v>
      </c>
      <c r="B9043" t="s">
        <v>12520</v>
      </c>
      <c r="C9043" t="s">
        <v>12519</v>
      </c>
      <c r="D9043" t="s">
        <v>12519</v>
      </c>
      <c r="E9043" t="s">
        <v>12520</v>
      </c>
    </row>
    <row r="9044" spans="1:5" x14ac:dyDescent="0.25">
      <c r="A9044">
        <v>71000105</v>
      </c>
      <c r="B9044" t="s">
        <v>12522</v>
      </c>
      <c r="C9044" t="s">
        <v>12521</v>
      </c>
      <c r="D9044" t="s">
        <v>12521</v>
      </c>
      <c r="E9044" t="s">
        <v>12522</v>
      </c>
    </row>
    <row r="9045" spans="1:5" x14ac:dyDescent="0.25">
      <c r="A9045">
        <v>71000106</v>
      </c>
      <c r="B9045" t="s">
        <v>12524</v>
      </c>
      <c r="C9045" t="s">
        <v>12523</v>
      </c>
      <c r="D9045" t="s">
        <v>12523</v>
      </c>
      <c r="E9045" t="s">
        <v>12524</v>
      </c>
    </row>
    <row r="9046" spans="1:5" x14ac:dyDescent="0.25">
      <c r="A9046">
        <v>71000107</v>
      </c>
      <c r="B9046" t="s">
        <v>12526</v>
      </c>
      <c r="C9046" t="s">
        <v>12525</v>
      </c>
      <c r="D9046" t="s">
        <v>12525</v>
      </c>
      <c r="E9046" t="s">
        <v>12526</v>
      </c>
    </row>
    <row r="9047" spans="1:5" x14ac:dyDescent="0.25">
      <c r="A9047">
        <v>71000108</v>
      </c>
      <c r="B9047" t="s">
        <v>12528</v>
      </c>
      <c r="C9047" t="s">
        <v>12527</v>
      </c>
      <c r="D9047" t="s">
        <v>12527</v>
      </c>
      <c r="E9047" t="s">
        <v>12528</v>
      </c>
    </row>
    <row r="9048" spans="1:5" x14ac:dyDescent="0.25">
      <c r="A9048">
        <v>71000109</v>
      </c>
      <c r="B9048" t="s">
        <v>12429</v>
      </c>
      <c r="C9048" t="s">
        <v>12428</v>
      </c>
      <c r="D9048" t="s">
        <v>12428</v>
      </c>
      <c r="E9048" t="s">
        <v>12429</v>
      </c>
    </row>
    <row r="9049" spans="1:5" x14ac:dyDescent="0.25">
      <c r="A9049">
        <v>71000110</v>
      </c>
      <c r="B9049" t="s">
        <v>12529</v>
      </c>
      <c r="C9049" t="s">
        <v>12432</v>
      </c>
      <c r="D9049" t="s">
        <v>12432</v>
      </c>
      <c r="E9049" t="s">
        <v>12529</v>
      </c>
    </row>
    <row r="9050" spans="1:5" x14ac:dyDescent="0.25">
      <c r="A9050">
        <v>71000111</v>
      </c>
      <c r="B9050" t="s">
        <v>12479</v>
      </c>
      <c r="C9050" t="s">
        <v>12478</v>
      </c>
      <c r="D9050" t="s">
        <v>12478</v>
      </c>
      <c r="E9050" t="s">
        <v>12479</v>
      </c>
    </row>
    <row r="9051" spans="1:5" x14ac:dyDescent="0.25">
      <c r="A9051">
        <v>71000112</v>
      </c>
      <c r="B9051" t="s">
        <v>12481</v>
      </c>
      <c r="C9051" t="s">
        <v>12480</v>
      </c>
      <c r="D9051" t="s">
        <v>12480</v>
      </c>
      <c r="E9051" t="s">
        <v>12481</v>
      </c>
    </row>
    <row r="9052" spans="1:5" x14ac:dyDescent="0.25">
      <c r="A9052">
        <v>71000113</v>
      </c>
      <c r="B9052" t="s">
        <v>12483</v>
      </c>
      <c r="C9052" t="s">
        <v>12482</v>
      </c>
      <c r="D9052" t="s">
        <v>12482</v>
      </c>
      <c r="E9052" t="s">
        <v>12483</v>
      </c>
    </row>
    <row r="9053" spans="1:5" x14ac:dyDescent="0.25">
      <c r="A9053">
        <v>71000114</v>
      </c>
      <c r="B9053" t="s">
        <v>12462</v>
      </c>
      <c r="C9053" t="s">
        <v>12461</v>
      </c>
      <c r="D9053" t="s">
        <v>12461</v>
      </c>
      <c r="E9053" t="s">
        <v>12462</v>
      </c>
    </row>
    <row r="9054" spans="1:5" x14ac:dyDescent="0.25">
      <c r="A9054">
        <v>71000115</v>
      </c>
      <c r="B9054" t="s">
        <v>12463</v>
      </c>
      <c r="C9054" t="s">
        <v>12461</v>
      </c>
      <c r="D9054" t="s">
        <v>12461</v>
      </c>
      <c r="E9054" t="s">
        <v>12463</v>
      </c>
    </row>
    <row r="9055" spans="1:5" x14ac:dyDescent="0.25">
      <c r="A9055">
        <v>71000116</v>
      </c>
      <c r="B9055" t="s">
        <v>12464</v>
      </c>
      <c r="C9055" t="s">
        <v>12461</v>
      </c>
      <c r="D9055" t="s">
        <v>12461</v>
      </c>
      <c r="E9055" t="s">
        <v>12464</v>
      </c>
    </row>
    <row r="9056" spans="1:5" x14ac:dyDescent="0.25">
      <c r="A9056">
        <v>71000118</v>
      </c>
      <c r="B9056" t="s">
        <v>12474</v>
      </c>
      <c r="C9056" t="s">
        <v>12473</v>
      </c>
      <c r="D9056" t="s">
        <v>12473</v>
      </c>
      <c r="E9056" t="s">
        <v>12474</v>
      </c>
    </row>
    <row r="9057" spans="1:5" x14ac:dyDescent="0.25">
      <c r="A9057">
        <v>71000119</v>
      </c>
      <c r="B9057" t="s">
        <v>12475</v>
      </c>
      <c r="C9057" t="s">
        <v>12473</v>
      </c>
      <c r="D9057" t="s">
        <v>12473</v>
      </c>
      <c r="E9057" t="s">
        <v>12475</v>
      </c>
    </row>
    <row r="9058" spans="1:5" x14ac:dyDescent="0.25">
      <c r="A9058">
        <v>71000120</v>
      </c>
      <c r="B9058" t="s">
        <v>12530</v>
      </c>
      <c r="C9058" t="s">
        <v>12473</v>
      </c>
      <c r="D9058" t="s">
        <v>12473</v>
      </c>
      <c r="E9058" t="s">
        <v>12530</v>
      </c>
    </row>
    <row r="9059" spans="1:5" x14ac:dyDescent="0.25">
      <c r="A9059">
        <v>71000121</v>
      </c>
      <c r="B9059" t="s">
        <v>12531</v>
      </c>
      <c r="C9059" t="s">
        <v>12473</v>
      </c>
      <c r="D9059" t="s">
        <v>12473</v>
      </c>
      <c r="E9059" t="s">
        <v>12531</v>
      </c>
    </row>
    <row r="9060" spans="1:5" x14ac:dyDescent="0.25">
      <c r="A9060">
        <v>71000122</v>
      </c>
      <c r="B9060" t="s">
        <v>12532</v>
      </c>
      <c r="C9060" t="s">
        <v>12473</v>
      </c>
      <c r="D9060" t="s">
        <v>12473</v>
      </c>
      <c r="E9060" t="s">
        <v>12532</v>
      </c>
    </row>
    <row r="9061" spans="1:5" x14ac:dyDescent="0.25">
      <c r="A9061">
        <v>71000123</v>
      </c>
      <c r="B9061" t="s">
        <v>12533</v>
      </c>
      <c r="C9061" t="s">
        <v>12473</v>
      </c>
      <c r="D9061" t="s">
        <v>12473</v>
      </c>
      <c r="E9061" t="s">
        <v>12533</v>
      </c>
    </row>
    <row r="9062" spans="1:5" x14ac:dyDescent="0.25">
      <c r="A9062">
        <v>71000124</v>
      </c>
      <c r="B9062" t="s">
        <v>12468</v>
      </c>
      <c r="C9062" t="s">
        <v>12465</v>
      </c>
      <c r="D9062" t="s">
        <v>12465</v>
      </c>
      <c r="E9062" t="s">
        <v>12468</v>
      </c>
    </row>
    <row r="9063" spans="1:5" x14ac:dyDescent="0.25">
      <c r="A9063">
        <v>71000125</v>
      </c>
      <c r="B9063" t="s">
        <v>12467</v>
      </c>
      <c r="C9063" t="s">
        <v>12465</v>
      </c>
      <c r="D9063" t="s">
        <v>12465</v>
      </c>
      <c r="E9063" t="s">
        <v>12467</v>
      </c>
    </row>
    <row r="9064" spans="1:5" x14ac:dyDescent="0.25">
      <c r="A9064">
        <v>71000126</v>
      </c>
      <c r="B9064" t="s">
        <v>12466</v>
      </c>
      <c r="C9064" t="s">
        <v>12465</v>
      </c>
      <c r="D9064" t="s">
        <v>12465</v>
      </c>
      <c r="E9064" t="s">
        <v>12466</v>
      </c>
    </row>
    <row r="9065" spans="1:5" x14ac:dyDescent="0.25">
      <c r="A9065">
        <v>71000127</v>
      </c>
      <c r="B9065" t="s">
        <v>12504</v>
      </c>
      <c r="C9065" t="s">
        <v>12465</v>
      </c>
      <c r="D9065" t="s">
        <v>12465</v>
      </c>
      <c r="E9065" t="s">
        <v>12504</v>
      </c>
    </row>
    <row r="9066" spans="1:5" x14ac:dyDescent="0.25">
      <c r="A9066">
        <v>71000128</v>
      </c>
      <c r="B9066" t="s">
        <v>12535</v>
      </c>
      <c r="C9066" t="s">
        <v>12534</v>
      </c>
      <c r="D9066" t="s">
        <v>12534</v>
      </c>
      <c r="E9066" t="s">
        <v>12535</v>
      </c>
    </row>
    <row r="9067" spans="1:5" x14ac:dyDescent="0.25">
      <c r="A9067">
        <v>71000129</v>
      </c>
      <c r="B9067" t="s">
        <v>12522</v>
      </c>
      <c r="C9067" t="s">
        <v>12521</v>
      </c>
      <c r="D9067" t="s">
        <v>12521</v>
      </c>
      <c r="E9067" t="s">
        <v>12522</v>
      </c>
    </row>
    <row r="9068" spans="1:5" x14ac:dyDescent="0.25">
      <c r="A9068">
        <v>71000130</v>
      </c>
      <c r="B9068" t="s">
        <v>12524</v>
      </c>
      <c r="C9068" t="s">
        <v>12523</v>
      </c>
      <c r="D9068" t="s">
        <v>12523</v>
      </c>
      <c r="E9068" t="s">
        <v>12524</v>
      </c>
    </row>
    <row r="9069" spans="1:5" x14ac:dyDescent="0.25">
      <c r="A9069">
        <v>71000131</v>
      </c>
      <c r="B9069" t="s">
        <v>12526</v>
      </c>
      <c r="C9069" t="s">
        <v>12525</v>
      </c>
      <c r="D9069" t="s">
        <v>12525</v>
      </c>
      <c r="E9069" t="s">
        <v>12526</v>
      </c>
    </row>
    <row r="9070" spans="1:5" x14ac:dyDescent="0.25">
      <c r="A9070">
        <v>71000132</v>
      </c>
      <c r="B9070" t="s">
        <v>12425</v>
      </c>
      <c r="C9070" t="s">
        <v>12424</v>
      </c>
      <c r="D9070" t="s">
        <v>12424</v>
      </c>
      <c r="E9070" t="s">
        <v>12425</v>
      </c>
    </row>
    <row r="9071" spans="1:5" x14ac:dyDescent="0.25">
      <c r="A9071">
        <v>71000133</v>
      </c>
      <c r="B9071" t="s">
        <v>12427</v>
      </c>
      <c r="C9071" t="s">
        <v>12426</v>
      </c>
      <c r="D9071" t="s">
        <v>12426</v>
      </c>
      <c r="E9071" t="s">
        <v>12427</v>
      </c>
    </row>
    <row r="9072" spans="1:5" x14ac:dyDescent="0.25">
      <c r="A9072">
        <v>71000134</v>
      </c>
      <c r="B9072" t="s">
        <v>12536</v>
      </c>
      <c r="C9072" t="s">
        <v>12426</v>
      </c>
      <c r="D9072" t="s">
        <v>12426</v>
      </c>
      <c r="E9072" t="s">
        <v>12536</v>
      </c>
    </row>
    <row r="9073" spans="1:5" x14ac:dyDescent="0.25">
      <c r="A9073">
        <v>71000135</v>
      </c>
      <c r="B9073" t="s">
        <v>12538</v>
      </c>
      <c r="C9073" t="s">
        <v>12537</v>
      </c>
      <c r="D9073" t="s">
        <v>12537</v>
      </c>
      <c r="E9073" t="s">
        <v>12538</v>
      </c>
    </row>
    <row r="9074" spans="1:5" x14ac:dyDescent="0.25">
      <c r="A9074">
        <v>71000136</v>
      </c>
      <c r="B9074" t="s">
        <v>12433</v>
      </c>
      <c r="C9074" t="s">
        <v>12432</v>
      </c>
      <c r="D9074" t="s">
        <v>12432</v>
      </c>
      <c r="E9074" t="s">
        <v>12433</v>
      </c>
    </row>
    <row r="9075" spans="1:5" x14ac:dyDescent="0.25">
      <c r="A9075">
        <v>71000137</v>
      </c>
      <c r="B9075" t="s">
        <v>12437</v>
      </c>
      <c r="C9075" t="s">
        <v>12436</v>
      </c>
      <c r="D9075" t="s">
        <v>12436</v>
      </c>
      <c r="E9075" t="s">
        <v>12437</v>
      </c>
    </row>
    <row r="9076" spans="1:5" x14ac:dyDescent="0.25">
      <c r="A9076">
        <v>71000138</v>
      </c>
      <c r="B9076" t="s">
        <v>12462</v>
      </c>
      <c r="C9076" t="s">
        <v>12461</v>
      </c>
      <c r="D9076" t="s">
        <v>12461</v>
      </c>
      <c r="E9076" t="s">
        <v>12462</v>
      </c>
    </row>
    <row r="9077" spans="1:5" x14ac:dyDescent="0.25">
      <c r="A9077">
        <v>71000139</v>
      </c>
      <c r="B9077" t="s">
        <v>12463</v>
      </c>
      <c r="C9077" t="s">
        <v>12461</v>
      </c>
      <c r="D9077" t="s">
        <v>12461</v>
      </c>
      <c r="E9077" t="s">
        <v>12463</v>
      </c>
    </row>
    <row r="9078" spans="1:5" x14ac:dyDescent="0.25">
      <c r="A9078">
        <v>71000140</v>
      </c>
      <c r="B9078" t="s">
        <v>12464</v>
      </c>
      <c r="C9078" t="s">
        <v>12461</v>
      </c>
      <c r="D9078" t="s">
        <v>12461</v>
      </c>
      <c r="E9078" t="s">
        <v>12464</v>
      </c>
    </row>
    <row r="9079" spans="1:5" x14ac:dyDescent="0.25">
      <c r="A9079">
        <v>71000141</v>
      </c>
      <c r="B9079" t="s">
        <v>12540</v>
      </c>
      <c r="C9079" t="s">
        <v>12539</v>
      </c>
      <c r="D9079" t="s">
        <v>12539</v>
      </c>
      <c r="E9079" t="s">
        <v>12540</v>
      </c>
    </row>
    <row r="9080" spans="1:5" x14ac:dyDescent="0.25">
      <c r="A9080">
        <v>71000142</v>
      </c>
      <c r="B9080" t="s">
        <v>12542</v>
      </c>
      <c r="C9080" t="s">
        <v>12541</v>
      </c>
      <c r="D9080" t="s">
        <v>12541</v>
      </c>
      <c r="E9080" t="s">
        <v>12542</v>
      </c>
    </row>
    <row r="9081" spans="1:5" x14ac:dyDescent="0.25">
      <c r="A9081">
        <v>71000143</v>
      </c>
      <c r="B9081" t="s">
        <v>12544</v>
      </c>
      <c r="C9081" t="s">
        <v>12543</v>
      </c>
      <c r="D9081" t="s">
        <v>12543</v>
      </c>
      <c r="E9081" t="s">
        <v>12544</v>
      </c>
    </row>
    <row r="9082" spans="1:5" x14ac:dyDescent="0.25">
      <c r="A9082">
        <v>71000144</v>
      </c>
      <c r="B9082" t="s">
        <v>12546</v>
      </c>
      <c r="C9082" t="s">
        <v>12545</v>
      </c>
      <c r="D9082" t="s">
        <v>12545</v>
      </c>
      <c r="E9082" t="s">
        <v>12546</v>
      </c>
    </row>
    <row r="9083" spans="1:5" x14ac:dyDescent="0.25">
      <c r="A9083">
        <v>71000145</v>
      </c>
      <c r="B9083" t="s">
        <v>12548</v>
      </c>
      <c r="C9083" t="s">
        <v>12547</v>
      </c>
      <c r="D9083" t="s">
        <v>12547</v>
      </c>
      <c r="E9083" t="s">
        <v>12548</v>
      </c>
    </row>
    <row r="9084" spans="1:5" x14ac:dyDescent="0.25">
      <c r="A9084">
        <v>71000146</v>
      </c>
      <c r="B9084" t="s">
        <v>12550</v>
      </c>
      <c r="C9084" t="s">
        <v>12549</v>
      </c>
      <c r="D9084" t="s">
        <v>12549</v>
      </c>
      <c r="E9084" t="s">
        <v>12550</v>
      </c>
    </row>
    <row r="9085" spans="1:5" x14ac:dyDescent="0.25">
      <c r="A9085">
        <v>71000147</v>
      </c>
      <c r="B9085" t="s">
        <v>12552</v>
      </c>
      <c r="C9085" t="s">
        <v>12551</v>
      </c>
      <c r="D9085" t="s">
        <v>12551</v>
      </c>
      <c r="E9085" t="s">
        <v>12552</v>
      </c>
    </row>
    <row r="9086" spans="1:5" x14ac:dyDescent="0.25">
      <c r="A9086">
        <v>71000148</v>
      </c>
      <c r="B9086" t="s">
        <v>12554</v>
      </c>
      <c r="C9086" t="s">
        <v>12553</v>
      </c>
      <c r="D9086" t="s">
        <v>12553</v>
      </c>
      <c r="E9086" t="s">
        <v>12554</v>
      </c>
    </row>
    <row r="9087" spans="1:5" x14ac:dyDescent="0.25">
      <c r="A9087">
        <v>71000149</v>
      </c>
      <c r="B9087" t="s">
        <v>12556</v>
      </c>
      <c r="C9087" t="s">
        <v>12555</v>
      </c>
      <c r="D9087" t="s">
        <v>12555</v>
      </c>
      <c r="E9087" t="s">
        <v>12556</v>
      </c>
    </row>
    <row r="9088" spans="1:5" x14ac:dyDescent="0.25">
      <c r="A9088">
        <v>71000150</v>
      </c>
      <c r="B9088" t="s">
        <v>12558</v>
      </c>
      <c r="C9088" t="s">
        <v>12557</v>
      </c>
      <c r="D9088" t="s">
        <v>12557</v>
      </c>
      <c r="E9088" t="s">
        <v>12558</v>
      </c>
    </row>
    <row r="9089" spans="1:5" x14ac:dyDescent="0.25">
      <c r="A9089">
        <v>71000151</v>
      </c>
      <c r="B9089" t="s">
        <v>12560</v>
      </c>
      <c r="C9089" t="s">
        <v>12559</v>
      </c>
      <c r="D9089" t="s">
        <v>12559</v>
      </c>
      <c r="E9089" t="s">
        <v>12560</v>
      </c>
    </row>
    <row r="9090" spans="1:5" x14ac:dyDescent="0.25">
      <c r="A9090">
        <v>71000153</v>
      </c>
      <c r="B9090" t="s">
        <v>12562</v>
      </c>
      <c r="C9090" t="s">
        <v>12561</v>
      </c>
      <c r="D9090" t="s">
        <v>12561</v>
      </c>
      <c r="E9090" t="s">
        <v>12562</v>
      </c>
    </row>
    <row r="9091" spans="1:5" x14ac:dyDescent="0.25">
      <c r="A9091">
        <v>71000155</v>
      </c>
      <c r="B9091" t="s">
        <v>12564</v>
      </c>
      <c r="C9091" t="s">
        <v>12563</v>
      </c>
      <c r="D9091" t="s">
        <v>12563</v>
      </c>
      <c r="E9091" t="s">
        <v>12564</v>
      </c>
    </row>
    <row r="9092" spans="1:5" x14ac:dyDescent="0.25">
      <c r="A9092">
        <v>71000156</v>
      </c>
      <c r="B9092" t="s">
        <v>12566</v>
      </c>
      <c r="C9092" t="s">
        <v>12565</v>
      </c>
      <c r="D9092" t="s">
        <v>12565</v>
      </c>
      <c r="E9092" t="s">
        <v>12566</v>
      </c>
    </row>
    <row r="9093" spans="1:5" x14ac:dyDescent="0.25">
      <c r="A9093">
        <v>71000157</v>
      </c>
      <c r="B9093" t="s">
        <v>12387</v>
      </c>
      <c r="C9093" t="s">
        <v>12567</v>
      </c>
      <c r="D9093" t="s">
        <v>12567</v>
      </c>
      <c r="E9093" t="s">
        <v>12387</v>
      </c>
    </row>
    <row r="9094" spans="1:5" x14ac:dyDescent="0.25">
      <c r="A9094">
        <v>71000158</v>
      </c>
      <c r="B9094" t="s">
        <v>12569</v>
      </c>
      <c r="C9094" t="s">
        <v>12568</v>
      </c>
      <c r="D9094" t="s">
        <v>12568</v>
      </c>
      <c r="E9094" t="s">
        <v>12569</v>
      </c>
    </row>
    <row r="9095" spans="1:5" x14ac:dyDescent="0.25">
      <c r="A9095">
        <v>71000159</v>
      </c>
      <c r="B9095" t="s">
        <v>12571</v>
      </c>
      <c r="C9095" t="s">
        <v>12570</v>
      </c>
      <c r="D9095" t="s">
        <v>12570</v>
      </c>
      <c r="E9095" t="s">
        <v>12571</v>
      </c>
    </row>
    <row r="9096" spans="1:5" x14ac:dyDescent="0.25">
      <c r="A9096">
        <v>71000160</v>
      </c>
      <c r="B9096" t="s">
        <v>12573</v>
      </c>
      <c r="C9096" t="s">
        <v>12572</v>
      </c>
      <c r="D9096" t="s">
        <v>12572</v>
      </c>
      <c r="E9096" t="s">
        <v>12573</v>
      </c>
    </row>
    <row r="9097" spans="1:5" x14ac:dyDescent="0.25">
      <c r="A9097">
        <v>71000161</v>
      </c>
      <c r="B9097" t="s">
        <v>12575</v>
      </c>
      <c r="C9097" t="s">
        <v>12574</v>
      </c>
      <c r="D9097" t="s">
        <v>12574</v>
      </c>
      <c r="E9097" t="s">
        <v>12575</v>
      </c>
    </row>
    <row r="9098" spans="1:5" x14ac:dyDescent="0.25">
      <c r="A9098">
        <v>71000162</v>
      </c>
      <c r="B9098" t="s">
        <v>12577</v>
      </c>
      <c r="C9098" t="s">
        <v>12576</v>
      </c>
      <c r="D9098" t="s">
        <v>12576</v>
      </c>
      <c r="E9098" t="s">
        <v>12577</v>
      </c>
    </row>
    <row r="9099" spans="1:5" x14ac:dyDescent="0.25">
      <c r="A9099">
        <v>71000163</v>
      </c>
      <c r="B9099" t="s">
        <v>12579</v>
      </c>
      <c r="C9099" t="s">
        <v>12578</v>
      </c>
      <c r="D9099" t="s">
        <v>12578</v>
      </c>
      <c r="E9099" t="s">
        <v>12579</v>
      </c>
    </row>
    <row r="9100" spans="1:5" x14ac:dyDescent="0.25">
      <c r="A9100">
        <v>71000164</v>
      </c>
      <c r="B9100" t="s">
        <v>12581</v>
      </c>
      <c r="C9100" t="s">
        <v>12580</v>
      </c>
      <c r="D9100" t="s">
        <v>12580</v>
      </c>
      <c r="E9100" t="s">
        <v>12581</v>
      </c>
    </row>
    <row r="9101" spans="1:5" x14ac:dyDescent="0.25">
      <c r="A9101">
        <v>71000165</v>
      </c>
      <c r="B9101" t="s">
        <v>12583</v>
      </c>
      <c r="C9101" t="s">
        <v>12582</v>
      </c>
      <c r="D9101" t="s">
        <v>12582</v>
      </c>
      <c r="E9101" t="s">
        <v>12583</v>
      </c>
    </row>
    <row r="9102" spans="1:5" x14ac:dyDescent="0.25">
      <c r="A9102">
        <v>71000166</v>
      </c>
      <c r="B9102" t="s">
        <v>12585</v>
      </c>
      <c r="C9102" t="s">
        <v>12584</v>
      </c>
      <c r="D9102" t="s">
        <v>12584</v>
      </c>
      <c r="E9102" t="s">
        <v>12585</v>
      </c>
    </row>
    <row r="9103" spans="1:5" x14ac:dyDescent="0.25">
      <c r="A9103">
        <v>71000168</v>
      </c>
      <c r="B9103" t="s">
        <v>12587</v>
      </c>
      <c r="C9103" t="s">
        <v>12586</v>
      </c>
      <c r="D9103" t="s">
        <v>12586</v>
      </c>
      <c r="E9103" t="s">
        <v>12587</v>
      </c>
    </row>
    <row r="9104" spans="1:5" x14ac:dyDescent="0.25">
      <c r="A9104">
        <v>71000169</v>
      </c>
      <c r="B9104" t="s">
        <v>12589</v>
      </c>
      <c r="C9104" t="s">
        <v>12588</v>
      </c>
      <c r="D9104" t="s">
        <v>12588</v>
      </c>
      <c r="E9104" t="s">
        <v>12589</v>
      </c>
    </row>
    <row r="9105" spans="1:5" x14ac:dyDescent="0.25">
      <c r="A9105">
        <v>71000170</v>
      </c>
      <c r="B9105" t="s">
        <v>12591</v>
      </c>
      <c r="C9105" t="s">
        <v>12590</v>
      </c>
      <c r="D9105" t="s">
        <v>12590</v>
      </c>
      <c r="E9105" t="s">
        <v>12591</v>
      </c>
    </row>
    <row r="9106" spans="1:5" x14ac:dyDescent="0.25">
      <c r="A9106">
        <v>71000171</v>
      </c>
      <c r="B9106" t="s">
        <v>12593</v>
      </c>
      <c r="C9106" t="s">
        <v>12592</v>
      </c>
      <c r="D9106" t="s">
        <v>12592</v>
      </c>
      <c r="E9106" t="s">
        <v>12593</v>
      </c>
    </row>
    <row r="9107" spans="1:5" x14ac:dyDescent="0.25">
      <c r="A9107">
        <v>71000172</v>
      </c>
      <c r="B9107" t="s">
        <v>12595</v>
      </c>
      <c r="C9107" t="s">
        <v>12594</v>
      </c>
      <c r="D9107" t="s">
        <v>12594</v>
      </c>
      <c r="E9107" t="s">
        <v>12595</v>
      </c>
    </row>
    <row r="9108" spans="1:5" x14ac:dyDescent="0.25">
      <c r="A9108">
        <v>71000173</v>
      </c>
      <c r="B9108" t="s">
        <v>12597</v>
      </c>
      <c r="C9108" t="s">
        <v>12596</v>
      </c>
      <c r="D9108" t="s">
        <v>12596</v>
      </c>
      <c r="E9108" t="s">
        <v>12597</v>
      </c>
    </row>
    <row r="9109" spans="1:5" x14ac:dyDescent="0.25">
      <c r="A9109">
        <v>71000174</v>
      </c>
      <c r="B9109" t="s">
        <v>12599</v>
      </c>
      <c r="C9109" t="s">
        <v>12598</v>
      </c>
      <c r="D9109" t="s">
        <v>12598</v>
      </c>
      <c r="E9109" t="s">
        <v>12599</v>
      </c>
    </row>
    <row r="9110" spans="1:5" x14ac:dyDescent="0.25">
      <c r="A9110">
        <v>71000175</v>
      </c>
      <c r="B9110" t="s">
        <v>12601</v>
      </c>
      <c r="C9110" t="s">
        <v>12600</v>
      </c>
      <c r="D9110" t="s">
        <v>12600</v>
      </c>
      <c r="E9110" t="s">
        <v>12601</v>
      </c>
    </row>
    <row r="9111" spans="1:5" x14ac:dyDescent="0.25">
      <c r="A9111">
        <v>71000176</v>
      </c>
      <c r="B9111" t="s">
        <v>12603</v>
      </c>
      <c r="C9111" t="s">
        <v>12602</v>
      </c>
      <c r="D9111" t="s">
        <v>12602</v>
      </c>
      <c r="E9111" t="s">
        <v>12603</v>
      </c>
    </row>
    <row r="9112" spans="1:5" x14ac:dyDescent="0.25">
      <c r="A9112">
        <v>71000177</v>
      </c>
      <c r="B9112" t="s">
        <v>12605</v>
      </c>
      <c r="C9112" t="s">
        <v>12604</v>
      </c>
      <c r="D9112" t="s">
        <v>12604</v>
      </c>
      <c r="E9112" t="s">
        <v>12605</v>
      </c>
    </row>
    <row r="9113" spans="1:5" x14ac:dyDescent="0.25">
      <c r="A9113">
        <v>71000178</v>
      </c>
      <c r="B9113" t="s">
        <v>12607</v>
      </c>
      <c r="C9113" t="s">
        <v>12606</v>
      </c>
      <c r="D9113" t="s">
        <v>12606</v>
      </c>
      <c r="E9113" t="s">
        <v>12607</v>
      </c>
    </row>
    <row r="9114" spans="1:5" x14ac:dyDescent="0.25">
      <c r="A9114">
        <v>71000179</v>
      </c>
      <c r="B9114" t="s">
        <v>12609</v>
      </c>
      <c r="C9114" t="s">
        <v>12608</v>
      </c>
      <c r="D9114" t="s">
        <v>12608</v>
      </c>
      <c r="E9114" t="s">
        <v>12609</v>
      </c>
    </row>
    <row r="9115" spans="1:5" x14ac:dyDescent="0.25">
      <c r="A9115">
        <v>71000181</v>
      </c>
      <c r="B9115" t="s">
        <v>12599</v>
      </c>
      <c r="C9115" t="s">
        <v>12598</v>
      </c>
      <c r="D9115" t="s">
        <v>12598</v>
      </c>
      <c r="E9115" t="s">
        <v>12599</v>
      </c>
    </row>
    <row r="9116" spans="1:5" x14ac:dyDescent="0.25">
      <c r="A9116">
        <v>71000182</v>
      </c>
      <c r="B9116" t="s">
        <v>12611</v>
      </c>
      <c r="C9116" t="s">
        <v>12610</v>
      </c>
      <c r="D9116" t="s">
        <v>12610</v>
      </c>
      <c r="E9116" t="s">
        <v>12611</v>
      </c>
    </row>
    <row r="9117" spans="1:5" x14ac:dyDescent="0.25">
      <c r="A9117">
        <v>71000183</v>
      </c>
      <c r="B9117" t="s">
        <v>12612</v>
      </c>
      <c r="C9117" t="s">
        <v>10866</v>
      </c>
      <c r="D9117" t="s">
        <v>10866</v>
      </c>
      <c r="E9117" t="s">
        <v>12612</v>
      </c>
    </row>
    <row r="9118" spans="1:5" x14ac:dyDescent="0.25">
      <c r="A9118">
        <v>71000184</v>
      </c>
      <c r="B9118" t="s">
        <v>12614</v>
      </c>
      <c r="C9118" t="s">
        <v>12613</v>
      </c>
      <c r="D9118" t="s">
        <v>12613</v>
      </c>
      <c r="E9118" t="s">
        <v>12614</v>
      </c>
    </row>
    <row r="9119" spans="1:5" x14ac:dyDescent="0.25">
      <c r="A9119">
        <v>71000185</v>
      </c>
      <c r="B9119" t="s">
        <v>12615</v>
      </c>
      <c r="C9119" t="s">
        <v>12613</v>
      </c>
      <c r="D9119" t="s">
        <v>12613</v>
      </c>
      <c r="E9119" t="s">
        <v>12615</v>
      </c>
    </row>
    <row r="9120" spans="1:5" x14ac:dyDescent="0.25">
      <c r="A9120">
        <v>71000186</v>
      </c>
      <c r="B9120" t="s">
        <v>12617</v>
      </c>
      <c r="C9120" t="s">
        <v>12616</v>
      </c>
      <c r="D9120" t="s">
        <v>12616</v>
      </c>
      <c r="E9120" t="s">
        <v>12617</v>
      </c>
    </row>
    <row r="9121" spans="1:5" x14ac:dyDescent="0.25">
      <c r="A9121">
        <v>71000187</v>
      </c>
      <c r="B9121" t="s">
        <v>12562</v>
      </c>
      <c r="C9121" t="s">
        <v>12618</v>
      </c>
      <c r="D9121" t="s">
        <v>12618</v>
      </c>
      <c r="E9121" t="s">
        <v>12562</v>
      </c>
    </row>
    <row r="9122" spans="1:5" x14ac:dyDescent="0.25">
      <c r="A9122">
        <v>71000188</v>
      </c>
      <c r="B9122" t="s">
        <v>12620</v>
      </c>
      <c r="C9122" t="s">
        <v>12619</v>
      </c>
      <c r="D9122" t="s">
        <v>12619</v>
      </c>
      <c r="E9122" t="s">
        <v>12620</v>
      </c>
    </row>
    <row r="9123" spans="1:5" x14ac:dyDescent="0.25">
      <c r="A9123">
        <v>71000189</v>
      </c>
      <c r="B9123" t="s">
        <v>12622</v>
      </c>
      <c r="C9123" t="s">
        <v>12621</v>
      </c>
      <c r="D9123" t="s">
        <v>12621</v>
      </c>
      <c r="E9123" t="s">
        <v>12622</v>
      </c>
    </row>
    <row r="9124" spans="1:5" x14ac:dyDescent="0.25">
      <c r="A9124">
        <v>71000190</v>
      </c>
      <c r="B9124" t="s">
        <v>12624</v>
      </c>
      <c r="C9124" t="s">
        <v>12623</v>
      </c>
      <c r="D9124" t="s">
        <v>12623</v>
      </c>
      <c r="E9124" t="s">
        <v>12624</v>
      </c>
    </row>
    <row r="9125" spans="1:5" x14ac:dyDescent="0.25">
      <c r="A9125">
        <v>71000191</v>
      </c>
      <c r="B9125" t="s">
        <v>10867</v>
      </c>
      <c r="C9125" t="s">
        <v>10866</v>
      </c>
      <c r="D9125" t="s">
        <v>10866</v>
      </c>
      <c r="E9125" t="s">
        <v>10867</v>
      </c>
    </row>
    <row r="9126" spans="1:5" x14ac:dyDescent="0.25">
      <c r="A9126">
        <v>71000192</v>
      </c>
      <c r="B9126" t="s">
        <v>12625</v>
      </c>
      <c r="C9126" t="s">
        <v>12598</v>
      </c>
      <c r="D9126" t="s">
        <v>12598</v>
      </c>
      <c r="E9126" t="s">
        <v>12625</v>
      </c>
    </row>
    <row r="9127" spans="1:5" x14ac:dyDescent="0.25">
      <c r="A9127">
        <v>71000193</v>
      </c>
      <c r="B9127" t="s">
        <v>12611</v>
      </c>
      <c r="C9127" t="s">
        <v>12610</v>
      </c>
      <c r="D9127" t="s">
        <v>12610</v>
      </c>
      <c r="E9127" t="s">
        <v>12611</v>
      </c>
    </row>
    <row r="9128" spans="1:5" x14ac:dyDescent="0.25">
      <c r="A9128">
        <v>71000194</v>
      </c>
      <c r="B9128" t="s">
        <v>12627</v>
      </c>
      <c r="C9128" t="s">
        <v>12626</v>
      </c>
      <c r="D9128" t="s">
        <v>12626</v>
      </c>
      <c r="E9128" t="s">
        <v>12627</v>
      </c>
    </row>
    <row r="9129" spans="1:5" x14ac:dyDescent="0.25">
      <c r="A9129">
        <v>71000195</v>
      </c>
      <c r="B9129" t="s">
        <v>12629</v>
      </c>
      <c r="C9129" t="s">
        <v>12628</v>
      </c>
      <c r="D9129" t="s">
        <v>12628</v>
      </c>
      <c r="E9129" t="s">
        <v>12629</v>
      </c>
    </row>
    <row r="9130" spans="1:5" x14ac:dyDescent="0.25">
      <c r="A9130">
        <v>71000197</v>
      </c>
      <c r="B9130" t="s">
        <v>12631</v>
      </c>
      <c r="C9130" t="s">
        <v>12630</v>
      </c>
      <c r="D9130" t="s">
        <v>12630</v>
      </c>
      <c r="E9130" t="s">
        <v>12631</v>
      </c>
    </row>
    <row r="9131" spans="1:5" x14ac:dyDescent="0.25">
      <c r="A9131">
        <v>71000198</v>
      </c>
      <c r="B9131" t="s">
        <v>12633</v>
      </c>
      <c r="C9131" t="s">
        <v>12632</v>
      </c>
      <c r="D9131" t="s">
        <v>12632</v>
      </c>
      <c r="E9131" t="s">
        <v>12633</v>
      </c>
    </row>
    <row r="9132" spans="1:5" x14ac:dyDescent="0.25">
      <c r="A9132">
        <v>71000199</v>
      </c>
      <c r="B9132" t="s">
        <v>12635</v>
      </c>
      <c r="C9132" t="s">
        <v>12634</v>
      </c>
      <c r="D9132" t="s">
        <v>12634</v>
      </c>
      <c r="E9132" t="s">
        <v>12635</v>
      </c>
    </row>
    <row r="9133" spans="1:5" x14ac:dyDescent="0.25">
      <c r="A9133">
        <v>71000200</v>
      </c>
      <c r="B9133" t="s">
        <v>12637</v>
      </c>
      <c r="C9133" t="s">
        <v>12636</v>
      </c>
      <c r="D9133" t="s">
        <v>12636</v>
      </c>
      <c r="E9133" t="s">
        <v>12637</v>
      </c>
    </row>
    <row r="9134" spans="1:5" x14ac:dyDescent="0.25">
      <c r="A9134">
        <v>71000201</v>
      </c>
      <c r="B9134" t="s">
        <v>12639</v>
      </c>
      <c r="C9134" t="s">
        <v>12638</v>
      </c>
      <c r="D9134" t="s">
        <v>12638</v>
      </c>
      <c r="E9134" t="s">
        <v>12639</v>
      </c>
    </row>
    <row r="9135" spans="1:5" x14ac:dyDescent="0.25">
      <c r="A9135">
        <v>71000202</v>
      </c>
      <c r="B9135" t="s">
        <v>12589</v>
      </c>
      <c r="C9135" t="s">
        <v>12640</v>
      </c>
      <c r="D9135" t="s">
        <v>12640</v>
      </c>
      <c r="E9135" t="s">
        <v>12589</v>
      </c>
    </row>
    <row r="9136" spans="1:5" x14ac:dyDescent="0.25">
      <c r="A9136">
        <v>71000203</v>
      </c>
      <c r="B9136" t="s">
        <v>12642</v>
      </c>
      <c r="C9136" t="s">
        <v>12641</v>
      </c>
      <c r="D9136" t="s">
        <v>12641</v>
      </c>
      <c r="E9136" t="s">
        <v>12642</v>
      </c>
    </row>
    <row r="9137" spans="1:5" x14ac:dyDescent="0.25">
      <c r="A9137">
        <v>71000204</v>
      </c>
      <c r="B9137" t="s">
        <v>12644</v>
      </c>
      <c r="C9137" t="s">
        <v>12643</v>
      </c>
      <c r="D9137" t="s">
        <v>12643</v>
      </c>
      <c r="E9137" t="s">
        <v>12644</v>
      </c>
    </row>
    <row r="9138" spans="1:5" x14ac:dyDescent="0.25">
      <c r="A9138">
        <v>71000205</v>
      </c>
      <c r="B9138" t="s">
        <v>12646</v>
      </c>
      <c r="C9138" t="s">
        <v>12645</v>
      </c>
      <c r="D9138" t="s">
        <v>12645</v>
      </c>
      <c r="E9138" t="s">
        <v>12646</v>
      </c>
    </row>
    <row r="9139" spans="1:5" x14ac:dyDescent="0.25">
      <c r="A9139">
        <v>71000206</v>
      </c>
      <c r="B9139" t="s">
        <v>12648</v>
      </c>
      <c r="C9139" t="s">
        <v>12647</v>
      </c>
      <c r="D9139" t="s">
        <v>12647</v>
      </c>
      <c r="E9139" t="s">
        <v>12648</v>
      </c>
    </row>
    <row r="9140" spans="1:5" x14ac:dyDescent="0.25">
      <c r="A9140">
        <v>71000207</v>
      </c>
      <c r="B9140" t="s">
        <v>12650</v>
      </c>
      <c r="C9140" t="s">
        <v>12649</v>
      </c>
      <c r="D9140" t="s">
        <v>12649</v>
      </c>
      <c r="E9140" t="s">
        <v>12650</v>
      </c>
    </row>
    <row r="9141" spans="1:5" x14ac:dyDescent="0.25">
      <c r="A9141">
        <v>71000208</v>
      </c>
      <c r="B9141" t="s">
        <v>12651</v>
      </c>
      <c r="C9141" t="s">
        <v>12649</v>
      </c>
      <c r="D9141" t="s">
        <v>12649</v>
      </c>
      <c r="E9141" t="s">
        <v>12651</v>
      </c>
    </row>
    <row r="9142" spans="1:5" x14ac:dyDescent="0.25">
      <c r="A9142">
        <v>71000209</v>
      </c>
      <c r="B9142" t="s">
        <v>12652</v>
      </c>
      <c r="C9142" t="s">
        <v>12649</v>
      </c>
      <c r="D9142" t="s">
        <v>12649</v>
      </c>
      <c r="E9142" t="s">
        <v>12652</v>
      </c>
    </row>
    <row r="9143" spans="1:5" x14ac:dyDescent="0.25">
      <c r="A9143">
        <v>71000210</v>
      </c>
      <c r="B9143" t="s">
        <v>12653</v>
      </c>
      <c r="E9143" t="s">
        <v>12653</v>
      </c>
    </row>
    <row r="9144" spans="1:5" x14ac:dyDescent="0.25">
      <c r="A9144">
        <v>71000211</v>
      </c>
      <c r="B9144" t="s">
        <v>12655</v>
      </c>
      <c r="C9144" t="s">
        <v>12654</v>
      </c>
      <c r="D9144" t="s">
        <v>12654</v>
      </c>
      <c r="E9144" t="s">
        <v>12655</v>
      </c>
    </row>
    <row r="9145" spans="1:5" x14ac:dyDescent="0.25">
      <c r="A9145">
        <v>71000213</v>
      </c>
      <c r="B9145" t="s">
        <v>12657</v>
      </c>
      <c r="C9145" t="s">
        <v>12656</v>
      </c>
      <c r="D9145" t="s">
        <v>12656</v>
      </c>
      <c r="E9145" t="s">
        <v>12657</v>
      </c>
    </row>
    <row r="9146" spans="1:5" x14ac:dyDescent="0.25">
      <c r="A9146">
        <v>71000214</v>
      </c>
      <c r="B9146" t="s">
        <v>12659</v>
      </c>
      <c r="C9146" t="s">
        <v>12658</v>
      </c>
      <c r="D9146" t="s">
        <v>12658</v>
      </c>
      <c r="E9146" t="s">
        <v>12659</v>
      </c>
    </row>
    <row r="9147" spans="1:5" x14ac:dyDescent="0.25">
      <c r="A9147">
        <v>71000215</v>
      </c>
      <c r="B9147" t="s">
        <v>12498</v>
      </c>
      <c r="C9147" t="s">
        <v>12497</v>
      </c>
      <c r="D9147" t="s">
        <v>12497</v>
      </c>
      <c r="E9147" t="s">
        <v>12498</v>
      </c>
    </row>
    <row r="9148" spans="1:5" x14ac:dyDescent="0.25">
      <c r="A9148">
        <v>71000216</v>
      </c>
      <c r="B9148" t="s">
        <v>12496</v>
      </c>
      <c r="C9148" t="s">
        <v>12495</v>
      </c>
      <c r="D9148" t="s">
        <v>12495</v>
      </c>
      <c r="E9148" t="s">
        <v>12496</v>
      </c>
    </row>
    <row r="9149" spans="1:5" x14ac:dyDescent="0.25">
      <c r="A9149">
        <v>71000217</v>
      </c>
      <c r="B9149" t="s">
        <v>12661</v>
      </c>
      <c r="C9149" t="s">
        <v>12660</v>
      </c>
      <c r="D9149" t="s">
        <v>12660</v>
      </c>
      <c r="E9149" t="s">
        <v>12661</v>
      </c>
    </row>
    <row r="9150" spans="1:5" x14ac:dyDescent="0.25">
      <c r="A9150">
        <v>71000218</v>
      </c>
      <c r="B9150" t="s">
        <v>12498</v>
      </c>
      <c r="C9150" t="s">
        <v>12497</v>
      </c>
      <c r="D9150" t="s">
        <v>12497</v>
      </c>
      <c r="E9150" t="s">
        <v>12498</v>
      </c>
    </row>
    <row r="9151" spans="1:5" x14ac:dyDescent="0.25">
      <c r="A9151">
        <v>71000221</v>
      </c>
      <c r="B9151" t="s">
        <v>12663</v>
      </c>
      <c r="C9151" t="s">
        <v>12662</v>
      </c>
      <c r="D9151" t="s">
        <v>12662</v>
      </c>
      <c r="E9151" t="s">
        <v>12663</v>
      </c>
    </row>
    <row r="9152" spans="1:5" x14ac:dyDescent="0.25">
      <c r="A9152">
        <v>71000222</v>
      </c>
      <c r="B9152" t="s">
        <v>12665</v>
      </c>
      <c r="C9152" t="s">
        <v>12664</v>
      </c>
      <c r="D9152" t="s">
        <v>12664</v>
      </c>
      <c r="E9152" t="s">
        <v>12665</v>
      </c>
    </row>
    <row r="9153" spans="1:5" x14ac:dyDescent="0.25">
      <c r="A9153">
        <v>71000224</v>
      </c>
      <c r="B9153" t="s">
        <v>12667</v>
      </c>
      <c r="C9153" t="s">
        <v>12666</v>
      </c>
      <c r="D9153" t="s">
        <v>12666</v>
      </c>
      <c r="E9153" t="s">
        <v>12667</v>
      </c>
    </row>
    <row r="9154" spans="1:5" x14ac:dyDescent="0.25">
      <c r="A9154">
        <v>71000225</v>
      </c>
      <c r="B9154" t="s">
        <v>12668</v>
      </c>
      <c r="C9154" t="s">
        <v>12666</v>
      </c>
      <c r="D9154" t="s">
        <v>12666</v>
      </c>
      <c r="E9154" t="s">
        <v>12668</v>
      </c>
    </row>
    <row r="9155" spans="1:5" x14ac:dyDescent="0.25">
      <c r="A9155">
        <v>71000226</v>
      </c>
      <c r="B9155" t="s">
        <v>12669</v>
      </c>
      <c r="C9155" t="s">
        <v>12666</v>
      </c>
      <c r="D9155" t="s">
        <v>12666</v>
      </c>
      <c r="E9155" t="s">
        <v>12669</v>
      </c>
    </row>
    <row r="9156" spans="1:5" x14ac:dyDescent="0.25">
      <c r="A9156">
        <v>71000228</v>
      </c>
      <c r="B9156" t="s">
        <v>12671</v>
      </c>
      <c r="C9156" t="s">
        <v>12670</v>
      </c>
      <c r="D9156" t="s">
        <v>12670</v>
      </c>
      <c r="E9156" t="s">
        <v>12671</v>
      </c>
    </row>
    <row r="9157" spans="1:5" x14ac:dyDescent="0.25">
      <c r="A9157">
        <v>71000229</v>
      </c>
      <c r="B9157" t="s">
        <v>12672</v>
      </c>
      <c r="C9157" t="s">
        <v>12670</v>
      </c>
      <c r="D9157" t="s">
        <v>12670</v>
      </c>
      <c r="E9157" t="s">
        <v>12672</v>
      </c>
    </row>
    <row r="9158" spans="1:5" x14ac:dyDescent="0.25">
      <c r="A9158">
        <v>71000230</v>
      </c>
      <c r="B9158" t="s">
        <v>12673</v>
      </c>
      <c r="C9158" t="s">
        <v>12670</v>
      </c>
      <c r="D9158" t="s">
        <v>12670</v>
      </c>
      <c r="E9158" t="s">
        <v>12673</v>
      </c>
    </row>
    <row r="9159" spans="1:5" x14ac:dyDescent="0.25">
      <c r="A9159">
        <v>71000231</v>
      </c>
      <c r="B9159" t="s">
        <v>12674</v>
      </c>
      <c r="C9159" t="s">
        <v>12670</v>
      </c>
      <c r="D9159" t="s">
        <v>12670</v>
      </c>
      <c r="E9159" t="s">
        <v>12674</v>
      </c>
    </row>
    <row r="9160" spans="1:5" x14ac:dyDescent="0.25">
      <c r="A9160">
        <v>71000234</v>
      </c>
      <c r="B9160" t="s">
        <v>12675</v>
      </c>
      <c r="C9160" t="s">
        <v>12610</v>
      </c>
      <c r="D9160" t="s">
        <v>12610</v>
      </c>
      <c r="E9160" t="s">
        <v>12675</v>
      </c>
    </row>
    <row r="9161" spans="1:5" x14ac:dyDescent="0.25">
      <c r="A9161">
        <v>71000235</v>
      </c>
      <c r="B9161" t="s">
        <v>12677</v>
      </c>
      <c r="C9161" t="s">
        <v>12676</v>
      </c>
      <c r="D9161" t="s">
        <v>12676</v>
      </c>
      <c r="E9161" t="s">
        <v>12677</v>
      </c>
    </row>
    <row r="9162" spans="1:5" x14ac:dyDescent="0.25">
      <c r="A9162">
        <v>71000236</v>
      </c>
      <c r="B9162" t="s">
        <v>12678</v>
      </c>
      <c r="C9162" t="s">
        <v>10866</v>
      </c>
      <c r="D9162" t="s">
        <v>10866</v>
      </c>
      <c r="E9162" t="s">
        <v>12678</v>
      </c>
    </row>
    <row r="9163" spans="1:5" x14ac:dyDescent="0.25">
      <c r="A9163">
        <v>71000237</v>
      </c>
      <c r="B9163" t="s">
        <v>12679</v>
      </c>
      <c r="C9163" t="s">
        <v>10866</v>
      </c>
      <c r="D9163" t="s">
        <v>10866</v>
      </c>
      <c r="E9163" t="s">
        <v>12679</v>
      </c>
    </row>
    <row r="9164" spans="1:5" x14ac:dyDescent="0.25">
      <c r="A9164">
        <v>71000238</v>
      </c>
      <c r="B9164" t="s">
        <v>12680</v>
      </c>
      <c r="C9164" t="s">
        <v>10866</v>
      </c>
      <c r="D9164" t="s">
        <v>10866</v>
      </c>
      <c r="E9164" t="s">
        <v>12680</v>
      </c>
    </row>
    <row r="9165" spans="1:5" x14ac:dyDescent="0.25">
      <c r="A9165">
        <v>71000239</v>
      </c>
      <c r="B9165" t="s">
        <v>12682</v>
      </c>
      <c r="C9165" t="s">
        <v>12681</v>
      </c>
      <c r="D9165" t="s">
        <v>12681</v>
      </c>
      <c r="E9165" t="s">
        <v>12682</v>
      </c>
    </row>
    <row r="9166" spans="1:5" x14ac:dyDescent="0.25">
      <c r="A9166">
        <v>71000240</v>
      </c>
      <c r="B9166" t="s">
        <v>12683</v>
      </c>
      <c r="C9166" t="s">
        <v>12681</v>
      </c>
      <c r="D9166" t="s">
        <v>12681</v>
      </c>
      <c r="E9166" t="s">
        <v>12683</v>
      </c>
    </row>
    <row r="9167" spans="1:5" x14ac:dyDescent="0.25">
      <c r="A9167">
        <v>71000241</v>
      </c>
      <c r="B9167" t="s">
        <v>12684</v>
      </c>
      <c r="C9167" t="s">
        <v>12681</v>
      </c>
      <c r="D9167" t="s">
        <v>12681</v>
      </c>
      <c r="E9167" t="s">
        <v>12684</v>
      </c>
    </row>
    <row r="9168" spans="1:5" x14ac:dyDescent="0.25">
      <c r="A9168">
        <v>71000242</v>
      </c>
      <c r="B9168" t="s">
        <v>12686</v>
      </c>
      <c r="C9168" t="s">
        <v>12685</v>
      </c>
      <c r="D9168" t="s">
        <v>12685</v>
      </c>
      <c r="E9168" t="s">
        <v>12686</v>
      </c>
    </row>
    <row r="9169" spans="1:5" x14ac:dyDescent="0.25">
      <c r="A9169">
        <v>71000243</v>
      </c>
      <c r="B9169" t="s">
        <v>12688</v>
      </c>
      <c r="C9169" t="s">
        <v>12687</v>
      </c>
      <c r="D9169" t="s">
        <v>12687</v>
      </c>
      <c r="E9169" t="s">
        <v>12688</v>
      </c>
    </row>
    <row r="9170" spans="1:5" x14ac:dyDescent="0.25">
      <c r="A9170">
        <v>71000244</v>
      </c>
      <c r="B9170" t="s">
        <v>12690</v>
      </c>
      <c r="C9170" t="s">
        <v>12689</v>
      </c>
      <c r="D9170" t="s">
        <v>12689</v>
      </c>
      <c r="E9170" t="s">
        <v>12690</v>
      </c>
    </row>
    <row r="9171" spans="1:5" x14ac:dyDescent="0.25">
      <c r="A9171">
        <v>71000245</v>
      </c>
      <c r="B9171" t="s">
        <v>12462</v>
      </c>
      <c r="C9171" t="s">
        <v>12461</v>
      </c>
      <c r="D9171" t="s">
        <v>12461</v>
      </c>
      <c r="E9171" t="s">
        <v>12462</v>
      </c>
    </row>
    <row r="9172" spans="1:5" x14ac:dyDescent="0.25">
      <c r="A9172">
        <v>71000247</v>
      </c>
      <c r="B9172" t="s">
        <v>12464</v>
      </c>
      <c r="C9172" t="s">
        <v>12461</v>
      </c>
      <c r="D9172" t="s">
        <v>12461</v>
      </c>
      <c r="E9172" t="s">
        <v>12464</v>
      </c>
    </row>
    <row r="9173" spans="1:5" x14ac:dyDescent="0.25">
      <c r="A9173">
        <v>71000248</v>
      </c>
      <c r="B9173" t="s">
        <v>12692</v>
      </c>
      <c r="C9173" t="s">
        <v>12691</v>
      </c>
      <c r="D9173" t="s">
        <v>12691</v>
      </c>
      <c r="E9173" t="s">
        <v>12692</v>
      </c>
    </row>
    <row r="9174" spans="1:5" x14ac:dyDescent="0.25">
      <c r="A9174">
        <v>71000250</v>
      </c>
      <c r="B9174" t="s">
        <v>12694</v>
      </c>
      <c r="C9174" t="s">
        <v>12693</v>
      </c>
      <c r="D9174" t="s">
        <v>12693</v>
      </c>
      <c r="E9174" t="s">
        <v>12694</v>
      </c>
    </row>
    <row r="9175" spans="1:5" x14ac:dyDescent="0.25">
      <c r="A9175">
        <v>71000251</v>
      </c>
      <c r="B9175" t="s">
        <v>12696</v>
      </c>
      <c r="C9175" t="s">
        <v>12695</v>
      </c>
      <c r="D9175" t="s">
        <v>12695</v>
      </c>
      <c r="E9175" t="s">
        <v>12696</v>
      </c>
    </row>
    <row r="9176" spans="1:5" x14ac:dyDescent="0.25">
      <c r="A9176">
        <v>71000252</v>
      </c>
      <c r="B9176" t="s">
        <v>12698</v>
      </c>
      <c r="C9176" t="s">
        <v>12697</v>
      </c>
      <c r="D9176" t="s">
        <v>12697</v>
      </c>
      <c r="E9176" t="s">
        <v>12698</v>
      </c>
    </row>
    <row r="9177" spans="1:5" x14ac:dyDescent="0.25">
      <c r="A9177">
        <v>71000253</v>
      </c>
      <c r="B9177" t="s">
        <v>12700</v>
      </c>
      <c r="C9177" t="s">
        <v>12699</v>
      </c>
      <c r="D9177" t="s">
        <v>12699</v>
      </c>
      <c r="E9177" t="s">
        <v>12700</v>
      </c>
    </row>
    <row r="9178" spans="1:5" x14ac:dyDescent="0.25">
      <c r="A9178">
        <v>71000254</v>
      </c>
      <c r="B9178" t="s">
        <v>12702</v>
      </c>
      <c r="C9178" t="s">
        <v>12701</v>
      </c>
      <c r="D9178" t="s">
        <v>12701</v>
      </c>
      <c r="E9178" t="s">
        <v>12702</v>
      </c>
    </row>
    <row r="9179" spans="1:5" x14ac:dyDescent="0.25">
      <c r="A9179">
        <v>71000255</v>
      </c>
      <c r="B9179" t="s">
        <v>12704</v>
      </c>
      <c r="C9179" t="s">
        <v>12703</v>
      </c>
      <c r="D9179" t="s">
        <v>12703</v>
      </c>
      <c r="E9179" t="s">
        <v>12704</v>
      </c>
    </row>
    <row r="9180" spans="1:5" x14ac:dyDescent="0.25">
      <c r="A9180">
        <v>71000256</v>
      </c>
      <c r="B9180" t="s">
        <v>12595</v>
      </c>
      <c r="C9180" t="s">
        <v>12594</v>
      </c>
      <c r="D9180" t="s">
        <v>12594</v>
      </c>
      <c r="E9180" t="s">
        <v>12595</v>
      </c>
    </row>
    <row r="9181" spans="1:5" x14ac:dyDescent="0.25">
      <c r="A9181">
        <v>71000257</v>
      </c>
      <c r="B9181" t="s">
        <v>12597</v>
      </c>
      <c r="C9181" t="s">
        <v>12596</v>
      </c>
      <c r="D9181" t="s">
        <v>12596</v>
      </c>
      <c r="E9181" t="s">
        <v>12597</v>
      </c>
    </row>
    <row r="9182" spans="1:5" x14ac:dyDescent="0.25">
      <c r="A9182">
        <v>71000258</v>
      </c>
      <c r="B9182" t="s">
        <v>12706</v>
      </c>
      <c r="C9182" t="s">
        <v>12705</v>
      </c>
      <c r="D9182" t="s">
        <v>12705</v>
      </c>
      <c r="E9182" t="s">
        <v>12706</v>
      </c>
    </row>
    <row r="9183" spans="1:5" x14ac:dyDescent="0.25">
      <c r="A9183">
        <v>71000259</v>
      </c>
      <c r="B9183" t="s">
        <v>12708</v>
      </c>
      <c r="C9183" t="s">
        <v>12707</v>
      </c>
      <c r="D9183" t="s">
        <v>12707</v>
      </c>
      <c r="E9183" t="s">
        <v>12708</v>
      </c>
    </row>
    <row r="9184" spans="1:5" x14ac:dyDescent="0.25">
      <c r="A9184">
        <v>71000261</v>
      </c>
      <c r="B9184" t="s">
        <v>10867</v>
      </c>
      <c r="C9184" t="s">
        <v>10866</v>
      </c>
      <c r="D9184" t="s">
        <v>10866</v>
      </c>
      <c r="E9184" t="s">
        <v>10867</v>
      </c>
    </row>
    <row r="9185" spans="1:5" x14ac:dyDescent="0.25">
      <c r="A9185">
        <v>71000262</v>
      </c>
      <c r="B9185" t="s">
        <v>12710</v>
      </c>
      <c r="C9185" t="s">
        <v>12709</v>
      </c>
      <c r="D9185" t="s">
        <v>12709</v>
      </c>
      <c r="E9185" t="s">
        <v>12710</v>
      </c>
    </row>
    <row r="9186" spans="1:5" x14ac:dyDescent="0.25">
      <c r="A9186">
        <v>71000263</v>
      </c>
      <c r="B9186" t="s">
        <v>12712</v>
      </c>
      <c r="C9186" t="s">
        <v>12711</v>
      </c>
      <c r="D9186" t="s">
        <v>12711</v>
      </c>
      <c r="E9186" t="s">
        <v>12712</v>
      </c>
    </row>
    <row r="9187" spans="1:5" x14ac:dyDescent="0.25">
      <c r="A9187">
        <v>71000264</v>
      </c>
      <c r="B9187" t="s">
        <v>12714</v>
      </c>
      <c r="C9187" t="s">
        <v>12713</v>
      </c>
      <c r="D9187" t="s">
        <v>12713</v>
      </c>
      <c r="E9187" t="s">
        <v>12714</v>
      </c>
    </row>
    <row r="9188" spans="1:5" x14ac:dyDescent="0.25">
      <c r="A9188">
        <v>71000265</v>
      </c>
      <c r="B9188" t="s">
        <v>12716</v>
      </c>
      <c r="C9188" t="s">
        <v>12715</v>
      </c>
      <c r="D9188" t="s">
        <v>12715</v>
      </c>
      <c r="E9188" t="s">
        <v>12716</v>
      </c>
    </row>
    <row r="9189" spans="1:5" x14ac:dyDescent="0.25">
      <c r="A9189">
        <v>71000266</v>
      </c>
      <c r="B9189" t="s">
        <v>12718</v>
      </c>
      <c r="C9189" t="s">
        <v>12717</v>
      </c>
      <c r="D9189" t="s">
        <v>12717</v>
      </c>
      <c r="E9189" t="s">
        <v>12718</v>
      </c>
    </row>
    <row r="9190" spans="1:5" x14ac:dyDescent="0.25">
      <c r="A9190">
        <v>71000267</v>
      </c>
      <c r="B9190" t="s">
        <v>12720</v>
      </c>
      <c r="C9190" t="s">
        <v>12719</v>
      </c>
      <c r="D9190" t="s">
        <v>12719</v>
      </c>
      <c r="E9190" t="s">
        <v>12720</v>
      </c>
    </row>
    <row r="9191" spans="1:5" x14ac:dyDescent="0.25">
      <c r="A9191">
        <v>71000268</v>
      </c>
      <c r="B9191" t="s">
        <v>12722</v>
      </c>
      <c r="C9191" t="s">
        <v>12721</v>
      </c>
      <c r="D9191" t="s">
        <v>12721</v>
      </c>
      <c r="E9191" t="s">
        <v>12722</v>
      </c>
    </row>
    <row r="9192" spans="1:5" x14ac:dyDescent="0.25">
      <c r="A9192">
        <v>71000269</v>
      </c>
      <c r="B9192" t="s">
        <v>12724</v>
      </c>
      <c r="C9192" t="s">
        <v>12723</v>
      </c>
      <c r="D9192" t="s">
        <v>12723</v>
      </c>
      <c r="E9192" t="s">
        <v>12724</v>
      </c>
    </row>
    <row r="9193" spans="1:5" x14ac:dyDescent="0.25">
      <c r="A9193">
        <v>71000270</v>
      </c>
      <c r="B9193" t="s">
        <v>12726</v>
      </c>
      <c r="C9193" t="s">
        <v>12725</v>
      </c>
      <c r="D9193" t="s">
        <v>12725</v>
      </c>
      <c r="E9193" t="s">
        <v>12726</v>
      </c>
    </row>
    <row r="9194" spans="1:5" x14ac:dyDescent="0.25">
      <c r="A9194">
        <v>71000271</v>
      </c>
      <c r="B9194" t="s">
        <v>12728</v>
      </c>
      <c r="C9194" t="s">
        <v>12727</v>
      </c>
      <c r="D9194" t="s">
        <v>12727</v>
      </c>
      <c r="E9194" t="s">
        <v>12728</v>
      </c>
    </row>
    <row r="9195" spans="1:5" x14ac:dyDescent="0.25">
      <c r="A9195">
        <v>71000272</v>
      </c>
      <c r="B9195" t="s">
        <v>12730</v>
      </c>
      <c r="C9195" t="s">
        <v>12729</v>
      </c>
      <c r="D9195" t="s">
        <v>12729</v>
      </c>
      <c r="E9195" t="s">
        <v>12730</v>
      </c>
    </row>
    <row r="9196" spans="1:5" x14ac:dyDescent="0.25">
      <c r="A9196">
        <v>71000274</v>
      </c>
      <c r="B9196" t="s">
        <v>12732</v>
      </c>
      <c r="C9196" t="s">
        <v>12731</v>
      </c>
      <c r="D9196" t="s">
        <v>12731</v>
      </c>
      <c r="E9196" t="s">
        <v>12732</v>
      </c>
    </row>
    <row r="9197" spans="1:5" x14ac:dyDescent="0.25">
      <c r="A9197">
        <v>71000275</v>
      </c>
      <c r="B9197" t="s">
        <v>12734</v>
      </c>
      <c r="C9197" t="s">
        <v>12733</v>
      </c>
      <c r="D9197" t="s">
        <v>12733</v>
      </c>
      <c r="E9197" t="s">
        <v>12734</v>
      </c>
    </row>
    <row r="9198" spans="1:5" x14ac:dyDescent="0.25">
      <c r="A9198">
        <v>71000276</v>
      </c>
      <c r="B9198" t="s">
        <v>12736</v>
      </c>
      <c r="C9198" t="s">
        <v>12735</v>
      </c>
      <c r="D9198" t="s">
        <v>12735</v>
      </c>
      <c r="E9198" t="s">
        <v>12736</v>
      </c>
    </row>
    <row r="9199" spans="1:5" x14ac:dyDescent="0.25">
      <c r="A9199">
        <v>71000277</v>
      </c>
      <c r="B9199" t="s">
        <v>12737</v>
      </c>
      <c r="C9199" t="s">
        <v>12733</v>
      </c>
      <c r="D9199" t="s">
        <v>12733</v>
      </c>
      <c r="E9199" t="s">
        <v>12737</v>
      </c>
    </row>
    <row r="9200" spans="1:5" x14ac:dyDescent="0.25">
      <c r="A9200">
        <v>71000281</v>
      </c>
      <c r="B9200" t="s">
        <v>12738</v>
      </c>
      <c r="C9200" t="s">
        <v>12604</v>
      </c>
      <c r="D9200" t="s">
        <v>12604</v>
      </c>
      <c r="E9200" t="s">
        <v>12738</v>
      </c>
    </row>
    <row r="9201" spans="1:5" x14ac:dyDescent="0.25">
      <c r="A9201">
        <v>71000282</v>
      </c>
      <c r="B9201" t="s">
        <v>12739</v>
      </c>
      <c r="C9201" t="s">
        <v>12428</v>
      </c>
      <c r="D9201" t="s">
        <v>12428</v>
      </c>
      <c r="E9201" t="s">
        <v>12739</v>
      </c>
    </row>
    <row r="9202" spans="1:5" x14ac:dyDescent="0.25">
      <c r="A9202">
        <v>71000283</v>
      </c>
      <c r="B9202" t="s">
        <v>12741</v>
      </c>
      <c r="C9202" t="s">
        <v>12740</v>
      </c>
      <c r="D9202" t="s">
        <v>12740</v>
      </c>
      <c r="E9202" t="s">
        <v>12741</v>
      </c>
    </row>
    <row r="9203" spans="1:5" x14ac:dyDescent="0.25">
      <c r="A9203">
        <v>71000284</v>
      </c>
      <c r="B9203" t="s">
        <v>12503</v>
      </c>
      <c r="C9203" t="s">
        <v>12502</v>
      </c>
      <c r="D9203" t="s">
        <v>12502</v>
      </c>
      <c r="E9203" t="s">
        <v>12503</v>
      </c>
    </row>
    <row r="9204" spans="1:5" x14ac:dyDescent="0.25">
      <c r="A9204">
        <v>71000285</v>
      </c>
      <c r="B9204" t="s">
        <v>12501</v>
      </c>
      <c r="C9204" t="s">
        <v>12500</v>
      </c>
      <c r="D9204" t="s">
        <v>12500</v>
      </c>
      <c r="E9204" t="s">
        <v>12501</v>
      </c>
    </row>
    <row r="9205" spans="1:5" x14ac:dyDescent="0.25">
      <c r="A9205">
        <v>71000286</v>
      </c>
      <c r="B9205" t="s">
        <v>12743</v>
      </c>
      <c r="C9205" t="s">
        <v>12742</v>
      </c>
      <c r="D9205" t="s">
        <v>12742</v>
      </c>
      <c r="E9205" t="s">
        <v>12743</v>
      </c>
    </row>
    <row r="9206" spans="1:5" x14ac:dyDescent="0.25">
      <c r="A9206">
        <v>71000287</v>
      </c>
      <c r="B9206" t="s">
        <v>12744</v>
      </c>
      <c r="C9206" t="s">
        <v>12742</v>
      </c>
      <c r="D9206" t="s">
        <v>12742</v>
      </c>
      <c r="E9206" t="s">
        <v>12744</v>
      </c>
    </row>
    <row r="9207" spans="1:5" x14ac:dyDescent="0.25">
      <c r="A9207">
        <v>71000288</v>
      </c>
      <c r="B9207" t="s">
        <v>12745</v>
      </c>
      <c r="C9207" t="s">
        <v>12742</v>
      </c>
      <c r="D9207" t="s">
        <v>12742</v>
      </c>
      <c r="E9207" t="s">
        <v>12745</v>
      </c>
    </row>
    <row r="9208" spans="1:5" x14ac:dyDescent="0.25">
      <c r="A9208">
        <v>71000289</v>
      </c>
      <c r="B9208" t="s">
        <v>12746</v>
      </c>
      <c r="C9208" t="s">
        <v>12537</v>
      </c>
      <c r="D9208" t="s">
        <v>12537</v>
      </c>
      <c r="E9208" t="s">
        <v>12746</v>
      </c>
    </row>
    <row r="9209" spans="1:5" x14ac:dyDescent="0.25">
      <c r="A9209">
        <v>71000290</v>
      </c>
      <c r="B9209" t="s">
        <v>12747</v>
      </c>
      <c r="C9209" t="s">
        <v>12742</v>
      </c>
      <c r="D9209" t="s">
        <v>12742</v>
      </c>
      <c r="E9209" t="s">
        <v>12747</v>
      </c>
    </row>
    <row r="9210" spans="1:5" x14ac:dyDescent="0.25">
      <c r="A9210">
        <v>71000291</v>
      </c>
      <c r="B9210" t="s">
        <v>12748</v>
      </c>
      <c r="C9210" t="s">
        <v>12742</v>
      </c>
      <c r="D9210" t="s">
        <v>12742</v>
      </c>
      <c r="E9210" t="s">
        <v>12748</v>
      </c>
    </row>
    <row r="9211" spans="1:5" x14ac:dyDescent="0.25">
      <c r="A9211">
        <v>71000292</v>
      </c>
      <c r="B9211" t="s">
        <v>12749</v>
      </c>
      <c r="C9211" t="s">
        <v>12742</v>
      </c>
      <c r="D9211" t="s">
        <v>12742</v>
      </c>
      <c r="E9211" t="s">
        <v>12749</v>
      </c>
    </row>
    <row r="9212" spans="1:5" x14ac:dyDescent="0.25">
      <c r="A9212">
        <v>71000293</v>
      </c>
      <c r="B9212" t="s">
        <v>12751</v>
      </c>
      <c r="C9212" t="s">
        <v>12750</v>
      </c>
      <c r="D9212" t="s">
        <v>12750</v>
      </c>
      <c r="E9212" t="s">
        <v>12751</v>
      </c>
    </row>
    <row r="9213" spans="1:5" x14ac:dyDescent="0.25">
      <c r="A9213">
        <v>71000294</v>
      </c>
      <c r="B9213" t="s">
        <v>12753</v>
      </c>
      <c r="C9213" t="s">
        <v>12752</v>
      </c>
      <c r="D9213" t="s">
        <v>12752</v>
      </c>
      <c r="E9213" t="s">
        <v>12753</v>
      </c>
    </row>
    <row r="9214" spans="1:5" x14ac:dyDescent="0.25">
      <c r="A9214">
        <v>71000295</v>
      </c>
      <c r="B9214" t="s">
        <v>12755</v>
      </c>
      <c r="C9214" t="s">
        <v>12754</v>
      </c>
      <c r="D9214" t="s">
        <v>12754</v>
      </c>
      <c r="E9214" t="s">
        <v>12755</v>
      </c>
    </row>
    <row r="9215" spans="1:5" x14ac:dyDescent="0.25">
      <c r="A9215">
        <v>71000296</v>
      </c>
      <c r="B9215" t="s">
        <v>12757</v>
      </c>
      <c r="C9215" t="s">
        <v>12756</v>
      </c>
      <c r="D9215" t="s">
        <v>12756</v>
      </c>
      <c r="E9215" t="s">
        <v>12757</v>
      </c>
    </row>
    <row r="9216" spans="1:5" x14ac:dyDescent="0.25">
      <c r="A9216">
        <v>71000297</v>
      </c>
      <c r="B9216" t="s">
        <v>12759</v>
      </c>
      <c r="C9216" t="s">
        <v>12758</v>
      </c>
      <c r="D9216" t="s">
        <v>12758</v>
      </c>
      <c r="E9216" t="s">
        <v>12759</v>
      </c>
    </row>
    <row r="9217" spans="1:5" x14ac:dyDescent="0.25">
      <c r="A9217">
        <v>71000298</v>
      </c>
      <c r="B9217" t="s">
        <v>12761</v>
      </c>
      <c r="C9217" t="s">
        <v>12760</v>
      </c>
      <c r="D9217" t="s">
        <v>12760</v>
      </c>
      <c r="E9217" t="s">
        <v>12761</v>
      </c>
    </row>
    <row r="9218" spans="1:5" x14ac:dyDescent="0.25">
      <c r="A9218">
        <v>71000299</v>
      </c>
      <c r="B9218" t="s">
        <v>12763</v>
      </c>
      <c r="C9218" t="s">
        <v>12762</v>
      </c>
      <c r="D9218" t="s">
        <v>12762</v>
      </c>
      <c r="E9218" t="s">
        <v>12763</v>
      </c>
    </row>
    <row r="9219" spans="1:5" x14ac:dyDescent="0.25">
      <c r="A9219">
        <v>71000300</v>
      </c>
      <c r="B9219" t="s">
        <v>12765</v>
      </c>
      <c r="C9219" t="s">
        <v>12764</v>
      </c>
      <c r="D9219" t="s">
        <v>12764</v>
      </c>
      <c r="E9219" t="s">
        <v>12765</v>
      </c>
    </row>
    <row r="9220" spans="1:5" x14ac:dyDescent="0.25">
      <c r="A9220">
        <v>71000301</v>
      </c>
      <c r="B9220" t="s">
        <v>12766</v>
      </c>
      <c r="C9220" t="s">
        <v>12764</v>
      </c>
      <c r="D9220" t="s">
        <v>12764</v>
      </c>
      <c r="E9220" t="s">
        <v>12766</v>
      </c>
    </row>
    <row r="9221" spans="1:5" x14ac:dyDescent="0.25">
      <c r="A9221">
        <v>71000302</v>
      </c>
      <c r="B9221" t="s">
        <v>12768</v>
      </c>
      <c r="C9221" t="s">
        <v>12767</v>
      </c>
      <c r="D9221" t="s">
        <v>12767</v>
      </c>
      <c r="E9221" t="s">
        <v>12768</v>
      </c>
    </row>
    <row r="9222" spans="1:5" x14ac:dyDescent="0.25">
      <c r="A9222">
        <v>71000303</v>
      </c>
      <c r="B9222" t="s">
        <v>12770</v>
      </c>
      <c r="C9222" t="s">
        <v>12769</v>
      </c>
      <c r="D9222" t="s">
        <v>12769</v>
      </c>
      <c r="E9222" t="s">
        <v>12770</v>
      </c>
    </row>
    <row r="9223" spans="1:5" x14ac:dyDescent="0.25">
      <c r="A9223">
        <v>71000304</v>
      </c>
      <c r="B9223" t="s">
        <v>12772</v>
      </c>
      <c r="C9223" t="s">
        <v>12771</v>
      </c>
      <c r="D9223" t="s">
        <v>12771</v>
      </c>
      <c r="E9223" t="s">
        <v>12772</v>
      </c>
    </row>
    <row r="9224" spans="1:5" x14ac:dyDescent="0.25">
      <c r="A9224">
        <v>71000305</v>
      </c>
      <c r="B9224" t="s">
        <v>12774</v>
      </c>
      <c r="C9224" t="s">
        <v>12773</v>
      </c>
      <c r="D9224" t="s">
        <v>12773</v>
      </c>
      <c r="E9224" t="s">
        <v>12774</v>
      </c>
    </row>
    <row r="9225" spans="1:5" x14ac:dyDescent="0.25">
      <c r="A9225">
        <v>71000306</v>
      </c>
      <c r="B9225" t="s">
        <v>12776</v>
      </c>
      <c r="C9225" t="s">
        <v>12775</v>
      </c>
      <c r="D9225" t="s">
        <v>12775</v>
      </c>
      <c r="E9225" t="s">
        <v>12776</v>
      </c>
    </row>
    <row r="9226" spans="1:5" x14ac:dyDescent="0.25">
      <c r="A9226">
        <v>71000307</v>
      </c>
      <c r="B9226" t="s">
        <v>12778</v>
      </c>
      <c r="C9226" t="s">
        <v>12777</v>
      </c>
      <c r="D9226" t="s">
        <v>12777</v>
      </c>
      <c r="E9226" t="s">
        <v>12778</v>
      </c>
    </row>
    <row r="9227" spans="1:5" x14ac:dyDescent="0.25">
      <c r="A9227">
        <v>71000308</v>
      </c>
      <c r="B9227" t="s">
        <v>12512</v>
      </c>
      <c r="C9227" t="s">
        <v>12511</v>
      </c>
      <c r="D9227" t="s">
        <v>12511</v>
      </c>
      <c r="E9227" t="s">
        <v>12512</v>
      </c>
    </row>
    <row r="9228" spans="1:5" x14ac:dyDescent="0.25">
      <c r="A9228">
        <v>71000309</v>
      </c>
      <c r="B9228" t="s">
        <v>12516</v>
      </c>
      <c r="C9228" t="s">
        <v>12515</v>
      </c>
      <c r="D9228" t="s">
        <v>12515</v>
      </c>
      <c r="E9228" t="s">
        <v>12516</v>
      </c>
    </row>
    <row r="9229" spans="1:5" x14ac:dyDescent="0.25">
      <c r="A9229">
        <v>71000310</v>
      </c>
      <c r="B9229" t="s">
        <v>12518</v>
      </c>
      <c r="C9229" t="s">
        <v>12517</v>
      </c>
      <c r="D9229" t="s">
        <v>12517</v>
      </c>
      <c r="E9229" t="s">
        <v>12518</v>
      </c>
    </row>
    <row r="9230" spans="1:5" x14ac:dyDescent="0.25">
      <c r="A9230">
        <v>71000311</v>
      </c>
      <c r="B9230" t="s">
        <v>12780</v>
      </c>
      <c r="C9230" t="s">
        <v>12779</v>
      </c>
      <c r="D9230" t="s">
        <v>12779</v>
      </c>
      <c r="E9230" t="s">
        <v>12780</v>
      </c>
    </row>
    <row r="9231" spans="1:5" x14ac:dyDescent="0.25">
      <c r="A9231">
        <v>71000312</v>
      </c>
      <c r="B9231" t="s">
        <v>12486</v>
      </c>
      <c r="C9231" t="s">
        <v>12428</v>
      </c>
      <c r="D9231" t="s">
        <v>12428</v>
      </c>
      <c r="E9231" t="s">
        <v>12486</v>
      </c>
    </row>
    <row r="9232" spans="1:5" x14ac:dyDescent="0.25">
      <c r="A9232">
        <v>71000314</v>
      </c>
      <c r="B9232" t="s">
        <v>12484</v>
      </c>
      <c r="C9232" t="s">
        <v>12428</v>
      </c>
      <c r="D9232" t="s">
        <v>12428</v>
      </c>
      <c r="E9232" t="s">
        <v>12484</v>
      </c>
    </row>
    <row r="9233" spans="1:5" x14ac:dyDescent="0.25">
      <c r="A9233">
        <v>71000315</v>
      </c>
      <c r="B9233" t="s">
        <v>12485</v>
      </c>
      <c r="C9233" t="s">
        <v>12428</v>
      </c>
      <c r="D9233" t="s">
        <v>12428</v>
      </c>
      <c r="E9233" t="s">
        <v>12485</v>
      </c>
    </row>
    <row r="9234" spans="1:5" x14ac:dyDescent="0.25">
      <c r="A9234">
        <v>71000316</v>
      </c>
      <c r="B9234" t="s">
        <v>12780</v>
      </c>
      <c r="C9234" t="s">
        <v>12779</v>
      </c>
      <c r="D9234" t="s">
        <v>12779</v>
      </c>
      <c r="E9234" t="s">
        <v>12780</v>
      </c>
    </row>
    <row r="9235" spans="1:5" x14ac:dyDescent="0.25">
      <c r="A9235">
        <v>71000317</v>
      </c>
      <c r="B9235" t="s">
        <v>12781</v>
      </c>
      <c r="C9235" t="s">
        <v>10866</v>
      </c>
      <c r="D9235" t="s">
        <v>10866</v>
      </c>
      <c r="E9235" t="s">
        <v>12781</v>
      </c>
    </row>
    <row r="9236" spans="1:5" x14ac:dyDescent="0.25">
      <c r="A9236">
        <v>71000318</v>
      </c>
      <c r="B9236" t="s">
        <v>12782</v>
      </c>
      <c r="C9236" t="s">
        <v>10866</v>
      </c>
      <c r="D9236" t="s">
        <v>10866</v>
      </c>
      <c r="E9236" t="s">
        <v>12782</v>
      </c>
    </row>
    <row r="9237" spans="1:5" x14ac:dyDescent="0.25">
      <c r="A9237">
        <v>71000319</v>
      </c>
      <c r="B9237" t="s">
        <v>12612</v>
      </c>
      <c r="C9237" t="s">
        <v>10866</v>
      </c>
      <c r="D9237" t="s">
        <v>10866</v>
      </c>
      <c r="E9237" t="s">
        <v>12612</v>
      </c>
    </row>
    <row r="9238" spans="1:5" x14ac:dyDescent="0.25">
      <c r="A9238">
        <v>71000320</v>
      </c>
      <c r="B9238" t="s">
        <v>12783</v>
      </c>
      <c r="C9238" t="s">
        <v>12681</v>
      </c>
      <c r="D9238" t="s">
        <v>12681</v>
      </c>
      <c r="E9238" t="s">
        <v>12783</v>
      </c>
    </row>
    <row r="9239" spans="1:5" x14ac:dyDescent="0.25">
      <c r="A9239">
        <v>71000321</v>
      </c>
      <c r="B9239" t="s">
        <v>12784</v>
      </c>
      <c r="C9239" t="s">
        <v>12681</v>
      </c>
      <c r="D9239" t="s">
        <v>12681</v>
      </c>
      <c r="E9239" t="s">
        <v>12784</v>
      </c>
    </row>
    <row r="9240" spans="1:5" x14ac:dyDescent="0.25">
      <c r="A9240">
        <v>71000322</v>
      </c>
      <c r="B9240" t="s">
        <v>12785</v>
      </c>
      <c r="C9240" t="s">
        <v>12681</v>
      </c>
      <c r="D9240" t="s">
        <v>12681</v>
      </c>
      <c r="E9240" t="s">
        <v>12785</v>
      </c>
    </row>
    <row r="9241" spans="1:5" x14ac:dyDescent="0.25">
      <c r="A9241">
        <v>71000323</v>
      </c>
      <c r="B9241" t="s">
        <v>12787</v>
      </c>
      <c r="C9241" t="s">
        <v>12786</v>
      </c>
      <c r="D9241" t="s">
        <v>12786</v>
      </c>
      <c r="E9241" t="s">
        <v>12787</v>
      </c>
    </row>
    <row r="9242" spans="1:5" x14ac:dyDescent="0.25">
      <c r="A9242">
        <v>71000324</v>
      </c>
      <c r="B9242" t="s">
        <v>12789</v>
      </c>
      <c r="C9242" t="s">
        <v>12788</v>
      </c>
      <c r="D9242" t="s">
        <v>12788</v>
      </c>
      <c r="E9242" t="s">
        <v>12789</v>
      </c>
    </row>
    <row r="9243" spans="1:5" x14ac:dyDescent="0.25">
      <c r="A9243">
        <v>71000325</v>
      </c>
      <c r="B9243" t="s">
        <v>12791</v>
      </c>
      <c r="C9243" t="s">
        <v>12790</v>
      </c>
      <c r="D9243" t="s">
        <v>12790</v>
      </c>
      <c r="E9243" t="s">
        <v>12791</v>
      </c>
    </row>
    <row r="9244" spans="1:5" x14ac:dyDescent="0.25">
      <c r="A9244">
        <v>71000326</v>
      </c>
      <c r="B9244" t="s">
        <v>12793</v>
      </c>
      <c r="C9244" t="s">
        <v>12792</v>
      </c>
      <c r="D9244" t="s">
        <v>12792</v>
      </c>
      <c r="E9244" t="s">
        <v>12793</v>
      </c>
    </row>
    <row r="9245" spans="1:5" x14ac:dyDescent="0.25">
      <c r="A9245">
        <v>71000327</v>
      </c>
      <c r="B9245" t="s">
        <v>12496</v>
      </c>
      <c r="C9245" t="s">
        <v>12495</v>
      </c>
      <c r="D9245" t="s">
        <v>12495</v>
      </c>
      <c r="E9245" t="s">
        <v>12496</v>
      </c>
    </row>
    <row r="9246" spans="1:5" x14ac:dyDescent="0.25">
      <c r="A9246">
        <v>71000328</v>
      </c>
      <c r="B9246" t="s">
        <v>12498</v>
      </c>
      <c r="C9246" t="s">
        <v>12497</v>
      </c>
      <c r="D9246" t="s">
        <v>12497</v>
      </c>
      <c r="E9246" t="s">
        <v>12498</v>
      </c>
    </row>
    <row r="9247" spans="1:5" x14ac:dyDescent="0.25">
      <c r="A9247">
        <v>71000329</v>
      </c>
      <c r="B9247" t="s">
        <v>12399</v>
      </c>
      <c r="C9247" t="s">
        <v>12398</v>
      </c>
      <c r="D9247" t="s">
        <v>12398</v>
      </c>
      <c r="E9247" t="s">
        <v>12399</v>
      </c>
    </row>
    <row r="9248" spans="1:5" x14ac:dyDescent="0.25">
      <c r="A9248">
        <v>71000330</v>
      </c>
      <c r="B9248" t="s">
        <v>12595</v>
      </c>
      <c r="C9248" t="s">
        <v>12594</v>
      </c>
      <c r="D9248" t="s">
        <v>12594</v>
      </c>
      <c r="E9248" t="s">
        <v>12595</v>
      </c>
    </row>
    <row r="9249" spans="1:5" x14ac:dyDescent="0.25">
      <c r="A9249">
        <v>71000331</v>
      </c>
      <c r="B9249" t="s">
        <v>12597</v>
      </c>
      <c r="C9249" t="s">
        <v>12596</v>
      </c>
      <c r="D9249" t="s">
        <v>12596</v>
      </c>
      <c r="E9249" t="s">
        <v>12597</v>
      </c>
    </row>
    <row r="9250" spans="1:5" x14ac:dyDescent="0.25">
      <c r="A9250">
        <v>71000332</v>
      </c>
      <c r="B9250" t="s">
        <v>12575</v>
      </c>
      <c r="C9250" t="s">
        <v>12574</v>
      </c>
      <c r="D9250" t="s">
        <v>12574</v>
      </c>
      <c r="E9250" t="s">
        <v>12575</v>
      </c>
    </row>
    <row r="9251" spans="1:5" x14ac:dyDescent="0.25">
      <c r="A9251">
        <v>71000333</v>
      </c>
      <c r="B9251" t="s">
        <v>12571</v>
      </c>
      <c r="C9251" t="s">
        <v>12570</v>
      </c>
      <c r="D9251" t="s">
        <v>12570</v>
      </c>
      <c r="E9251" t="s">
        <v>12571</v>
      </c>
    </row>
    <row r="9252" spans="1:5" x14ac:dyDescent="0.25">
      <c r="A9252">
        <v>71000334</v>
      </c>
      <c r="B9252" t="s">
        <v>12577</v>
      </c>
      <c r="C9252" t="s">
        <v>12576</v>
      </c>
      <c r="D9252" t="s">
        <v>12576</v>
      </c>
      <c r="E9252" t="s">
        <v>12577</v>
      </c>
    </row>
    <row r="9253" spans="1:5" x14ac:dyDescent="0.25">
      <c r="A9253">
        <v>71000335</v>
      </c>
      <c r="B9253" t="s">
        <v>12573</v>
      </c>
      <c r="C9253" t="s">
        <v>12572</v>
      </c>
      <c r="D9253" t="s">
        <v>12572</v>
      </c>
      <c r="E9253" t="s">
        <v>12573</v>
      </c>
    </row>
    <row r="9254" spans="1:5" x14ac:dyDescent="0.25">
      <c r="A9254">
        <v>71000336</v>
      </c>
      <c r="B9254" t="s">
        <v>12795</v>
      </c>
      <c r="C9254" t="s">
        <v>12794</v>
      </c>
      <c r="D9254" t="s">
        <v>12794</v>
      </c>
      <c r="E9254" t="s">
        <v>12795</v>
      </c>
    </row>
    <row r="9255" spans="1:5" x14ac:dyDescent="0.25">
      <c r="A9255">
        <v>71000339</v>
      </c>
      <c r="B9255" t="s">
        <v>12522</v>
      </c>
      <c r="C9255" t="s">
        <v>12521</v>
      </c>
      <c r="D9255" t="s">
        <v>12521</v>
      </c>
      <c r="E9255" t="s">
        <v>12522</v>
      </c>
    </row>
    <row r="9256" spans="1:5" x14ac:dyDescent="0.25">
      <c r="A9256">
        <v>71000340</v>
      </c>
      <c r="B9256" t="s">
        <v>12524</v>
      </c>
      <c r="C9256" t="s">
        <v>12523</v>
      </c>
      <c r="D9256" t="s">
        <v>12523</v>
      </c>
      <c r="E9256" t="s">
        <v>12524</v>
      </c>
    </row>
    <row r="9257" spans="1:5" x14ac:dyDescent="0.25">
      <c r="A9257">
        <v>71000341</v>
      </c>
      <c r="B9257" t="s">
        <v>12526</v>
      </c>
      <c r="C9257" t="s">
        <v>12525</v>
      </c>
      <c r="D9257" t="s">
        <v>12525</v>
      </c>
      <c r="E9257" t="s">
        <v>12526</v>
      </c>
    </row>
    <row r="9258" spans="1:5" x14ac:dyDescent="0.25">
      <c r="A9258">
        <v>71000342</v>
      </c>
      <c r="B9258" t="s">
        <v>12797</v>
      </c>
      <c r="C9258" t="s">
        <v>12796</v>
      </c>
      <c r="D9258" t="s">
        <v>12796</v>
      </c>
      <c r="E9258" t="s">
        <v>12797</v>
      </c>
    </row>
    <row r="9259" spans="1:5" x14ac:dyDescent="0.25">
      <c r="A9259">
        <v>71000343</v>
      </c>
      <c r="B9259" t="s">
        <v>12799</v>
      </c>
      <c r="C9259" t="s">
        <v>12798</v>
      </c>
      <c r="D9259" t="s">
        <v>12798</v>
      </c>
      <c r="E9259" t="s">
        <v>12799</v>
      </c>
    </row>
    <row r="9260" spans="1:5" x14ac:dyDescent="0.25">
      <c r="A9260">
        <v>71000344</v>
      </c>
      <c r="B9260" t="s">
        <v>12801</v>
      </c>
      <c r="C9260" t="s">
        <v>12800</v>
      </c>
      <c r="D9260" t="s">
        <v>12800</v>
      </c>
      <c r="E9260" t="s">
        <v>12801</v>
      </c>
    </row>
    <row r="9261" spans="1:5" x14ac:dyDescent="0.25">
      <c r="A9261">
        <v>71000345</v>
      </c>
      <c r="B9261" t="s">
        <v>12802</v>
      </c>
      <c r="C9261" t="s">
        <v>12773</v>
      </c>
      <c r="D9261" t="s">
        <v>12773</v>
      </c>
      <c r="E9261" t="s">
        <v>12802</v>
      </c>
    </row>
    <row r="9262" spans="1:5" x14ac:dyDescent="0.25">
      <c r="A9262">
        <v>71000346</v>
      </c>
      <c r="B9262" t="s">
        <v>12804</v>
      </c>
      <c r="C9262" t="s">
        <v>12803</v>
      </c>
      <c r="D9262" t="s">
        <v>12803</v>
      </c>
      <c r="E9262" t="s">
        <v>12804</v>
      </c>
    </row>
    <row r="9263" spans="1:5" x14ac:dyDescent="0.25">
      <c r="A9263">
        <v>71000347</v>
      </c>
      <c r="B9263" t="s">
        <v>12805</v>
      </c>
      <c r="C9263" t="s">
        <v>12513</v>
      </c>
      <c r="D9263" t="s">
        <v>12513</v>
      </c>
      <c r="E9263" t="s">
        <v>12805</v>
      </c>
    </row>
    <row r="9264" spans="1:5" x14ac:dyDescent="0.25">
      <c r="A9264">
        <v>71000348</v>
      </c>
      <c r="B9264" t="s">
        <v>12807</v>
      </c>
      <c r="C9264" t="s">
        <v>12806</v>
      </c>
      <c r="D9264" t="s">
        <v>12806</v>
      </c>
      <c r="E9264" t="s">
        <v>12807</v>
      </c>
    </row>
    <row r="9265" spans="1:5" x14ac:dyDescent="0.25">
      <c r="A9265">
        <v>71000349</v>
      </c>
      <c r="B9265" t="s">
        <v>12808</v>
      </c>
      <c r="C9265" t="s">
        <v>12806</v>
      </c>
      <c r="D9265" t="s">
        <v>12806</v>
      </c>
      <c r="E9265" t="s">
        <v>12808</v>
      </c>
    </row>
    <row r="9266" spans="1:5" x14ac:dyDescent="0.25">
      <c r="A9266">
        <v>71000350</v>
      </c>
      <c r="B9266" t="s">
        <v>12809</v>
      </c>
      <c r="C9266" t="s">
        <v>12806</v>
      </c>
      <c r="D9266" t="s">
        <v>12806</v>
      </c>
      <c r="E9266" t="s">
        <v>12809</v>
      </c>
    </row>
    <row r="9267" spans="1:5" x14ac:dyDescent="0.25">
      <c r="A9267">
        <v>71000351</v>
      </c>
      <c r="B9267" t="s">
        <v>12807</v>
      </c>
      <c r="C9267" t="s">
        <v>12806</v>
      </c>
      <c r="D9267" t="s">
        <v>12806</v>
      </c>
      <c r="E9267" t="s">
        <v>12807</v>
      </c>
    </row>
    <row r="9268" spans="1:5" x14ac:dyDescent="0.25">
      <c r="A9268">
        <v>71000352</v>
      </c>
      <c r="B9268" t="s">
        <v>12810</v>
      </c>
      <c r="C9268" t="s">
        <v>12771</v>
      </c>
      <c r="D9268" t="s">
        <v>12771</v>
      </c>
      <c r="E9268" t="s">
        <v>12810</v>
      </c>
    </row>
    <row r="9269" spans="1:5" x14ac:dyDescent="0.25">
      <c r="A9269">
        <v>71000353</v>
      </c>
      <c r="B9269" t="s">
        <v>12812</v>
      </c>
      <c r="C9269" t="s">
        <v>12811</v>
      </c>
      <c r="D9269" t="s">
        <v>12811</v>
      </c>
      <c r="E9269" t="s">
        <v>12812</v>
      </c>
    </row>
    <row r="9270" spans="1:5" x14ac:dyDescent="0.25">
      <c r="A9270">
        <v>71000354</v>
      </c>
      <c r="B9270" t="s">
        <v>12814</v>
      </c>
      <c r="C9270" t="s">
        <v>12813</v>
      </c>
      <c r="D9270" t="s">
        <v>12813</v>
      </c>
      <c r="E9270" t="s">
        <v>12814</v>
      </c>
    </row>
    <row r="9271" spans="1:5" x14ac:dyDescent="0.25">
      <c r="A9271">
        <v>71000355</v>
      </c>
      <c r="B9271" t="s">
        <v>12815</v>
      </c>
      <c r="C9271" t="s">
        <v>12619</v>
      </c>
      <c r="D9271" t="s">
        <v>12619</v>
      </c>
      <c r="E9271" t="s">
        <v>12815</v>
      </c>
    </row>
    <row r="9272" spans="1:5" x14ac:dyDescent="0.25">
      <c r="A9272">
        <v>71000356</v>
      </c>
      <c r="B9272" t="s">
        <v>12816</v>
      </c>
      <c r="C9272" t="s">
        <v>12621</v>
      </c>
      <c r="D9272" t="s">
        <v>12621</v>
      </c>
      <c r="E9272" t="s">
        <v>12816</v>
      </c>
    </row>
    <row r="9273" spans="1:5" x14ac:dyDescent="0.25">
      <c r="A9273">
        <v>71000357</v>
      </c>
      <c r="B9273" t="s">
        <v>12817</v>
      </c>
      <c r="C9273" t="s">
        <v>12623</v>
      </c>
      <c r="D9273" t="s">
        <v>12623</v>
      </c>
      <c r="E9273" t="s">
        <v>12817</v>
      </c>
    </row>
    <row r="9274" spans="1:5" x14ac:dyDescent="0.25">
      <c r="A9274">
        <v>71000358</v>
      </c>
      <c r="B9274" t="s">
        <v>12819</v>
      </c>
      <c r="C9274" t="s">
        <v>12818</v>
      </c>
      <c r="D9274" t="s">
        <v>12818</v>
      </c>
      <c r="E9274" t="s">
        <v>12819</v>
      </c>
    </row>
    <row r="9275" spans="1:5" x14ac:dyDescent="0.25">
      <c r="A9275">
        <v>71000359</v>
      </c>
      <c r="B9275" t="s">
        <v>12821</v>
      </c>
      <c r="C9275" t="s">
        <v>12820</v>
      </c>
      <c r="D9275" t="s">
        <v>12820</v>
      </c>
      <c r="E9275" t="s">
        <v>12821</v>
      </c>
    </row>
    <row r="9276" spans="1:5" x14ac:dyDescent="0.25">
      <c r="A9276">
        <v>71000360</v>
      </c>
      <c r="B9276" t="s">
        <v>12823</v>
      </c>
      <c r="C9276" t="s">
        <v>12822</v>
      </c>
      <c r="D9276" t="s">
        <v>12822</v>
      </c>
      <c r="E9276" t="s">
        <v>12823</v>
      </c>
    </row>
    <row r="9277" spans="1:5" x14ac:dyDescent="0.25">
      <c r="A9277">
        <v>71000361</v>
      </c>
      <c r="B9277" t="s">
        <v>12824</v>
      </c>
      <c r="C9277" t="s">
        <v>12822</v>
      </c>
      <c r="D9277" t="s">
        <v>12822</v>
      </c>
      <c r="E9277" t="s">
        <v>12824</v>
      </c>
    </row>
    <row r="9278" spans="1:5" x14ac:dyDescent="0.25">
      <c r="A9278">
        <v>71000362</v>
      </c>
      <c r="B9278" t="s">
        <v>12825</v>
      </c>
      <c r="C9278" t="s">
        <v>12500</v>
      </c>
      <c r="D9278" t="s">
        <v>12500</v>
      </c>
      <c r="E9278" t="s">
        <v>12825</v>
      </c>
    </row>
    <row r="9279" spans="1:5" x14ac:dyDescent="0.25">
      <c r="A9279">
        <v>71000363</v>
      </c>
      <c r="B9279" t="s">
        <v>12826</v>
      </c>
      <c r="C9279" t="s">
        <v>12502</v>
      </c>
      <c r="D9279" t="s">
        <v>12502</v>
      </c>
      <c r="E9279" t="s">
        <v>12826</v>
      </c>
    </row>
    <row r="9280" spans="1:5" x14ac:dyDescent="0.25">
      <c r="A9280">
        <v>71000364</v>
      </c>
      <c r="B9280" t="s">
        <v>12827</v>
      </c>
      <c r="C9280" t="s">
        <v>12681</v>
      </c>
      <c r="D9280" t="s">
        <v>12681</v>
      </c>
      <c r="E9280" t="s">
        <v>12827</v>
      </c>
    </row>
    <row r="9281" spans="1:5" x14ac:dyDescent="0.25">
      <c r="A9281">
        <v>71000365</v>
      </c>
      <c r="B9281" t="s">
        <v>12828</v>
      </c>
      <c r="C9281" t="s">
        <v>12400</v>
      </c>
      <c r="D9281" t="s">
        <v>12400</v>
      </c>
      <c r="E9281" t="s">
        <v>12828</v>
      </c>
    </row>
    <row r="9282" spans="1:5" x14ac:dyDescent="0.25">
      <c r="A9282">
        <v>71000366</v>
      </c>
      <c r="B9282" t="s">
        <v>12829</v>
      </c>
      <c r="C9282" t="s">
        <v>12410</v>
      </c>
      <c r="D9282" t="s">
        <v>12410</v>
      </c>
      <c r="E9282" t="s">
        <v>12829</v>
      </c>
    </row>
    <row r="9283" spans="1:5" x14ac:dyDescent="0.25">
      <c r="A9283">
        <v>71000367</v>
      </c>
      <c r="B9283" t="s">
        <v>10867</v>
      </c>
      <c r="C9283" t="s">
        <v>10866</v>
      </c>
      <c r="D9283" t="s">
        <v>10866</v>
      </c>
      <c r="E9283" t="s">
        <v>10867</v>
      </c>
    </row>
    <row r="9284" spans="1:5" x14ac:dyDescent="0.25">
      <c r="A9284">
        <v>71000371</v>
      </c>
      <c r="B9284" t="s">
        <v>12781</v>
      </c>
      <c r="C9284" t="s">
        <v>10866</v>
      </c>
      <c r="D9284" t="s">
        <v>10866</v>
      </c>
      <c r="E9284" t="s">
        <v>12781</v>
      </c>
    </row>
    <row r="9285" spans="1:5" x14ac:dyDescent="0.25">
      <c r="A9285">
        <v>71000372</v>
      </c>
      <c r="B9285" t="s">
        <v>12830</v>
      </c>
      <c r="C9285" t="s">
        <v>10866</v>
      </c>
      <c r="D9285" t="s">
        <v>10866</v>
      </c>
      <c r="E9285" t="s">
        <v>12830</v>
      </c>
    </row>
    <row r="9286" spans="1:5" x14ac:dyDescent="0.25">
      <c r="A9286">
        <v>71000373</v>
      </c>
      <c r="B9286" t="s">
        <v>12782</v>
      </c>
      <c r="C9286" t="s">
        <v>10866</v>
      </c>
      <c r="D9286" t="s">
        <v>10866</v>
      </c>
      <c r="E9286" t="s">
        <v>12782</v>
      </c>
    </row>
    <row r="9287" spans="1:5" x14ac:dyDescent="0.25">
      <c r="A9287">
        <v>71000374</v>
      </c>
      <c r="B9287" t="s">
        <v>12612</v>
      </c>
      <c r="C9287" t="s">
        <v>10866</v>
      </c>
      <c r="D9287" t="s">
        <v>10866</v>
      </c>
      <c r="E9287" t="s">
        <v>12612</v>
      </c>
    </row>
    <row r="9288" spans="1:5" x14ac:dyDescent="0.25">
      <c r="A9288">
        <v>71000375</v>
      </c>
      <c r="B9288" t="s">
        <v>12832</v>
      </c>
      <c r="C9288" t="s">
        <v>12831</v>
      </c>
      <c r="D9288" t="s">
        <v>12831</v>
      </c>
      <c r="E9288" t="s">
        <v>12832</v>
      </c>
    </row>
    <row r="9289" spans="1:5" x14ac:dyDescent="0.25">
      <c r="A9289">
        <v>71000376</v>
      </c>
      <c r="B9289" t="s">
        <v>12833</v>
      </c>
      <c r="C9289" t="s">
        <v>12428</v>
      </c>
      <c r="D9289" t="s">
        <v>12428</v>
      </c>
      <c r="E9289" t="s">
        <v>12833</v>
      </c>
    </row>
    <row r="9290" spans="1:5" x14ac:dyDescent="0.25">
      <c r="A9290">
        <v>71000377</v>
      </c>
      <c r="B9290" t="s">
        <v>12835</v>
      </c>
      <c r="C9290" t="s">
        <v>12834</v>
      </c>
      <c r="D9290" t="s">
        <v>12834</v>
      </c>
      <c r="E9290" t="s">
        <v>12835</v>
      </c>
    </row>
    <row r="9291" spans="1:5" x14ac:dyDescent="0.25">
      <c r="A9291">
        <v>71000378</v>
      </c>
      <c r="B9291" t="s">
        <v>12639</v>
      </c>
      <c r="C9291" t="s">
        <v>12638</v>
      </c>
      <c r="D9291" t="s">
        <v>12638</v>
      </c>
      <c r="E9291" t="s">
        <v>12639</v>
      </c>
    </row>
    <row r="9292" spans="1:5" x14ac:dyDescent="0.25">
      <c r="A9292">
        <v>71000379</v>
      </c>
      <c r="B9292" t="s">
        <v>12837</v>
      </c>
      <c r="C9292" t="s">
        <v>12836</v>
      </c>
      <c r="D9292" t="s">
        <v>12836</v>
      </c>
      <c r="E9292" t="s">
        <v>12837</v>
      </c>
    </row>
    <row r="9293" spans="1:5" x14ac:dyDescent="0.25">
      <c r="A9293">
        <v>71000380</v>
      </c>
      <c r="B9293" t="s">
        <v>12838</v>
      </c>
      <c r="C9293" t="s">
        <v>12800</v>
      </c>
      <c r="D9293" t="s">
        <v>12800</v>
      </c>
      <c r="E9293" t="s">
        <v>12838</v>
      </c>
    </row>
    <row r="9294" spans="1:5" x14ac:dyDescent="0.25">
      <c r="A9294">
        <v>71000381</v>
      </c>
      <c r="B9294" t="s">
        <v>12839</v>
      </c>
      <c r="C9294" t="s">
        <v>10866</v>
      </c>
      <c r="D9294" t="s">
        <v>10866</v>
      </c>
      <c r="E9294" t="s">
        <v>12839</v>
      </c>
    </row>
    <row r="9295" spans="1:5" x14ac:dyDescent="0.25">
      <c r="A9295">
        <v>71000382</v>
      </c>
      <c r="B9295" t="s">
        <v>12840</v>
      </c>
      <c r="C9295" t="s">
        <v>10866</v>
      </c>
      <c r="D9295" t="s">
        <v>10866</v>
      </c>
      <c r="E9295" t="s">
        <v>12840</v>
      </c>
    </row>
    <row r="9296" spans="1:5" x14ac:dyDescent="0.25">
      <c r="A9296">
        <v>71000383</v>
      </c>
      <c r="B9296" t="s">
        <v>12841</v>
      </c>
      <c r="C9296" t="s">
        <v>10866</v>
      </c>
      <c r="D9296" t="s">
        <v>10866</v>
      </c>
      <c r="E9296" t="s">
        <v>12841</v>
      </c>
    </row>
    <row r="9297" spans="1:5" x14ac:dyDescent="0.25">
      <c r="A9297">
        <v>71000384</v>
      </c>
      <c r="B9297" t="s">
        <v>12842</v>
      </c>
      <c r="C9297" t="s">
        <v>10866</v>
      </c>
      <c r="D9297" t="s">
        <v>10866</v>
      </c>
      <c r="E9297" t="s">
        <v>12842</v>
      </c>
    </row>
    <row r="9298" spans="1:5" x14ac:dyDescent="0.25">
      <c r="A9298">
        <v>71000385</v>
      </c>
      <c r="B9298" t="s">
        <v>12843</v>
      </c>
      <c r="C9298" t="s">
        <v>12681</v>
      </c>
      <c r="D9298" t="s">
        <v>12681</v>
      </c>
      <c r="E9298" t="s">
        <v>12843</v>
      </c>
    </row>
    <row r="9299" spans="1:5" x14ac:dyDescent="0.25">
      <c r="A9299">
        <v>71000386</v>
      </c>
      <c r="B9299" t="s">
        <v>12844</v>
      </c>
      <c r="C9299" t="s">
        <v>12806</v>
      </c>
      <c r="D9299" t="s">
        <v>12806</v>
      </c>
      <c r="E9299" t="s">
        <v>12844</v>
      </c>
    </row>
    <row r="9300" spans="1:5" x14ac:dyDescent="0.25">
      <c r="A9300">
        <v>71000387</v>
      </c>
      <c r="B9300" t="s">
        <v>12846</v>
      </c>
      <c r="C9300" t="s">
        <v>12845</v>
      </c>
      <c r="D9300" t="s">
        <v>12845</v>
      </c>
      <c r="E9300" t="s">
        <v>12846</v>
      </c>
    </row>
    <row r="9301" spans="1:5" x14ac:dyDescent="0.25">
      <c r="A9301">
        <v>71000388</v>
      </c>
      <c r="B9301" t="s">
        <v>12847</v>
      </c>
      <c r="C9301" t="s">
        <v>12563</v>
      </c>
      <c r="D9301" t="s">
        <v>12563</v>
      </c>
      <c r="E9301" t="s">
        <v>12847</v>
      </c>
    </row>
    <row r="9302" spans="1:5" x14ac:dyDescent="0.25">
      <c r="A9302">
        <v>71000389</v>
      </c>
      <c r="B9302" t="s">
        <v>12815</v>
      </c>
      <c r="C9302" t="s">
        <v>12619</v>
      </c>
      <c r="D9302" t="s">
        <v>12619</v>
      </c>
      <c r="E9302" t="s">
        <v>12815</v>
      </c>
    </row>
    <row r="9303" spans="1:5" x14ac:dyDescent="0.25">
      <c r="A9303">
        <v>71000390</v>
      </c>
      <c r="B9303" t="s">
        <v>12816</v>
      </c>
      <c r="C9303" t="s">
        <v>12621</v>
      </c>
      <c r="D9303" t="s">
        <v>12621</v>
      </c>
      <c r="E9303" t="s">
        <v>12816</v>
      </c>
    </row>
    <row r="9304" spans="1:5" x14ac:dyDescent="0.25">
      <c r="A9304">
        <v>71000391</v>
      </c>
      <c r="B9304" t="s">
        <v>12817</v>
      </c>
      <c r="C9304" t="s">
        <v>12848</v>
      </c>
      <c r="D9304" t="s">
        <v>12848</v>
      </c>
      <c r="E9304" t="s">
        <v>12817</v>
      </c>
    </row>
    <row r="9305" spans="1:5" x14ac:dyDescent="0.25">
      <c r="A9305">
        <v>71000393</v>
      </c>
      <c r="B9305" t="s">
        <v>12849</v>
      </c>
      <c r="C9305" t="s">
        <v>12436</v>
      </c>
      <c r="D9305" t="s">
        <v>12436</v>
      </c>
      <c r="E9305" t="s">
        <v>12849</v>
      </c>
    </row>
    <row r="9306" spans="1:5" x14ac:dyDescent="0.25">
      <c r="A9306">
        <v>71000394</v>
      </c>
      <c r="B9306" t="s">
        <v>12850</v>
      </c>
      <c r="C9306" t="s">
        <v>12432</v>
      </c>
      <c r="D9306" t="s">
        <v>12432</v>
      </c>
      <c r="E9306" t="s">
        <v>12850</v>
      </c>
    </row>
    <row r="9307" spans="1:5" x14ac:dyDescent="0.25">
      <c r="A9307">
        <v>71000395</v>
      </c>
      <c r="B9307" t="s">
        <v>12851</v>
      </c>
      <c r="C9307" t="s">
        <v>12436</v>
      </c>
      <c r="D9307" t="s">
        <v>12436</v>
      </c>
      <c r="E9307" t="s">
        <v>12851</v>
      </c>
    </row>
    <row r="9308" spans="1:5" x14ac:dyDescent="0.25">
      <c r="A9308">
        <v>71000396</v>
      </c>
      <c r="B9308" t="s">
        <v>12852</v>
      </c>
      <c r="C9308" t="s">
        <v>12432</v>
      </c>
      <c r="D9308" t="s">
        <v>12432</v>
      </c>
      <c r="E9308" t="s">
        <v>12852</v>
      </c>
    </row>
    <row r="9309" spans="1:5" x14ac:dyDescent="0.25">
      <c r="A9309">
        <v>71000397</v>
      </c>
      <c r="B9309" t="s">
        <v>12853</v>
      </c>
      <c r="C9309" t="s">
        <v>12798</v>
      </c>
      <c r="D9309" t="s">
        <v>12798</v>
      </c>
      <c r="E9309" t="s">
        <v>12853</v>
      </c>
    </row>
    <row r="9310" spans="1:5" x14ac:dyDescent="0.25">
      <c r="A9310">
        <v>71000398</v>
      </c>
      <c r="B9310" t="s">
        <v>12854</v>
      </c>
      <c r="C9310" t="s">
        <v>12742</v>
      </c>
      <c r="D9310" t="s">
        <v>12742</v>
      </c>
      <c r="E9310" t="s">
        <v>12854</v>
      </c>
    </row>
    <row r="9311" spans="1:5" x14ac:dyDescent="0.25">
      <c r="A9311">
        <v>71000399</v>
      </c>
      <c r="B9311" t="s">
        <v>12855</v>
      </c>
      <c r="C9311" t="s">
        <v>12742</v>
      </c>
      <c r="D9311" t="s">
        <v>12742</v>
      </c>
      <c r="E9311" t="s">
        <v>12855</v>
      </c>
    </row>
    <row r="9312" spans="1:5" x14ac:dyDescent="0.25">
      <c r="A9312">
        <v>71000400</v>
      </c>
      <c r="B9312" t="s">
        <v>12857</v>
      </c>
      <c r="C9312" t="s">
        <v>12856</v>
      </c>
      <c r="D9312" t="s">
        <v>12856</v>
      </c>
      <c r="E9312" t="s">
        <v>12857</v>
      </c>
    </row>
    <row r="9313" spans="1:5" x14ac:dyDescent="0.25">
      <c r="A9313">
        <v>71000401</v>
      </c>
      <c r="B9313" t="s">
        <v>12859</v>
      </c>
      <c r="C9313" t="s">
        <v>12858</v>
      </c>
      <c r="D9313" t="s">
        <v>12858</v>
      </c>
      <c r="E9313" t="s">
        <v>12859</v>
      </c>
    </row>
    <row r="9314" spans="1:5" x14ac:dyDescent="0.25">
      <c r="A9314">
        <v>71000404</v>
      </c>
      <c r="B9314" t="s">
        <v>12861</v>
      </c>
      <c r="C9314" t="s">
        <v>12860</v>
      </c>
      <c r="D9314" t="s">
        <v>12860</v>
      </c>
      <c r="E9314" t="s">
        <v>12861</v>
      </c>
    </row>
    <row r="9315" spans="1:5" x14ac:dyDescent="0.25">
      <c r="A9315">
        <v>71000405</v>
      </c>
      <c r="B9315" t="s">
        <v>12862</v>
      </c>
      <c r="C9315" t="s">
        <v>12428</v>
      </c>
      <c r="D9315" t="s">
        <v>12428</v>
      </c>
      <c r="E9315" t="s">
        <v>12862</v>
      </c>
    </row>
    <row r="9316" spans="1:5" x14ac:dyDescent="0.25">
      <c r="A9316">
        <v>71000406</v>
      </c>
      <c r="B9316" t="s">
        <v>12864</v>
      </c>
      <c r="C9316" t="s">
        <v>12863</v>
      </c>
      <c r="D9316" t="s">
        <v>12863</v>
      </c>
      <c r="E9316" t="s">
        <v>12864</v>
      </c>
    </row>
    <row r="9317" spans="1:5" x14ac:dyDescent="0.25">
      <c r="A9317">
        <v>71000407</v>
      </c>
      <c r="B9317" t="s">
        <v>12866</v>
      </c>
      <c r="C9317" t="s">
        <v>12865</v>
      </c>
      <c r="D9317" t="s">
        <v>12865</v>
      </c>
      <c r="E9317" t="s">
        <v>12866</v>
      </c>
    </row>
    <row r="9318" spans="1:5" x14ac:dyDescent="0.25">
      <c r="A9318">
        <v>71000408</v>
      </c>
      <c r="B9318" t="s">
        <v>12868</v>
      </c>
      <c r="C9318" t="s">
        <v>12867</v>
      </c>
      <c r="D9318" t="s">
        <v>12867</v>
      </c>
      <c r="E9318" t="s">
        <v>12868</v>
      </c>
    </row>
    <row r="9319" spans="1:5" x14ac:dyDescent="0.25">
      <c r="A9319">
        <v>71000409</v>
      </c>
      <c r="B9319" t="s">
        <v>12870</v>
      </c>
      <c r="C9319" t="s">
        <v>12869</v>
      </c>
      <c r="D9319" t="s">
        <v>12869</v>
      </c>
      <c r="E9319" t="s">
        <v>12870</v>
      </c>
    </row>
    <row r="9320" spans="1:5" x14ac:dyDescent="0.25">
      <c r="A9320">
        <v>71000418</v>
      </c>
      <c r="B9320" t="s">
        <v>12627</v>
      </c>
      <c r="C9320" t="s">
        <v>12626</v>
      </c>
      <c r="D9320" t="s">
        <v>12626</v>
      </c>
      <c r="E9320" t="s">
        <v>12627</v>
      </c>
    </row>
    <row r="9321" spans="1:5" x14ac:dyDescent="0.25">
      <c r="A9321">
        <v>71000419</v>
      </c>
      <c r="B9321" t="s">
        <v>12871</v>
      </c>
      <c r="C9321" t="s">
        <v>12773</v>
      </c>
      <c r="D9321" t="s">
        <v>12773</v>
      </c>
      <c r="E9321" t="s">
        <v>12871</v>
      </c>
    </row>
    <row r="9322" spans="1:5" x14ac:dyDescent="0.25">
      <c r="A9322">
        <v>71000420</v>
      </c>
      <c r="B9322" t="s">
        <v>12873</v>
      </c>
      <c r="C9322" t="s">
        <v>12872</v>
      </c>
      <c r="D9322" t="s">
        <v>12872</v>
      </c>
      <c r="E9322" t="s">
        <v>12873</v>
      </c>
    </row>
    <row r="9323" spans="1:5" x14ac:dyDescent="0.25">
      <c r="A9323">
        <v>71000421</v>
      </c>
      <c r="B9323" t="s">
        <v>12874</v>
      </c>
      <c r="C9323" t="s">
        <v>12872</v>
      </c>
      <c r="D9323" t="s">
        <v>12872</v>
      </c>
      <c r="E9323" t="s">
        <v>12874</v>
      </c>
    </row>
    <row r="9324" spans="1:5" x14ac:dyDescent="0.25">
      <c r="A9324">
        <v>71000422</v>
      </c>
      <c r="B9324" t="s">
        <v>12876</v>
      </c>
      <c r="C9324" t="s">
        <v>12875</v>
      </c>
      <c r="D9324" t="s">
        <v>12875</v>
      </c>
      <c r="E9324" t="s">
        <v>12876</v>
      </c>
    </row>
    <row r="9325" spans="1:5" x14ac:dyDescent="0.25">
      <c r="A9325">
        <v>71000423</v>
      </c>
      <c r="B9325" t="s">
        <v>12877</v>
      </c>
      <c r="C9325" t="s">
        <v>12457</v>
      </c>
      <c r="D9325" t="s">
        <v>12457</v>
      </c>
      <c r="E9325" t="s">
        <v>12877</v>
      </c>
    </row>
    <row r="9326" spans="1:5" x14ac:dyDescent="0.25">
      <c r="A9326">
        <v>71000424</v>
      </c>
      <c r="B9326" t="s">
        <v>12879</v>
      </c>
      <c r="C9326" t="s">
        <v>12878</v>
      </c>
      <c r="D9326" t="s">
        <v>12878</v>
      </c>
      <c r="E9326" t="s">
        <v>12879</v>
      </c>
    </row>
    <row r="9327" spans="1:5" x14ac:dyDescent="0.25">
      <c r="A9327">
        <v>71000425</v>
      </c>
      <c r="B9327" t="s">
        <v>12881</v>
      </c>
      <c r="C9327" t="s">
        <v>12880</v>
      </c>
      <c r="D9327" t="s">
        <v>12880</v>
      </c>
      <c r="E9327" t="s">
        <v>12881</v>
      </c>
    </row>
    <row r="9328" spans="1:5" x14ac:dyDescent="0.25">
      <c r="A9328">
        <v>71000426</v>
      </c>
      <c r="B9328" t="s">
        <v>12883</v>
      </c>
      <c r="C9328" t="s">
        <v>12882</v>
      </c>
      <c r="D9328" t="s">
        <v>12882</v>
      </c>
      <c r="E9328" t="s">
        <v>12883</v>
      </c>
    </row>
    <row r="9329" spans="1:5" x14ac:dyDescent="0.25">
      <c r="A9329">
        <v>71000427</v>
      </c>
      <c r="B9329" t="s">
        <v>12407</v>
      </c>
      <c r="C9329" t="s">
        <v>12406</v>
      </c>
      <c r="D9329" t="s">
        <v>12406</v>
      </c>
      <c r="E9329" t="s">
        <v>12407</v>
      </c>
    </row>
    <row r="9330" spans="1:5" x14ac:dyDescent="0.25">
      <c r="A9330">
        <v>71000428</v>
      </c>
      <c r="B9330" t="s">
        <v>12885</v>
      </c>
      <c r="C9330" t="s">
        <v>12884</v>
      </c>
      <c r="D9330" t="s">
        <v>12884</v>
      </c>
      <c r="E9330" t="s">
        <v>12885</v>
      </c>
    </row>
    <row r="9331" spans="1:5" x14ac:dyDescent="0.25">
      <c r="A9331">
        <v>71000429</v>
      </c>
      <c r="B9331" t="s">
        <v>12887</v>
      </c>
      <c r="C9331" t="s">
        <v>12886</v>
      </c>
      <c r="D9331" t="s">
        <v>12886</v>
      </c>
      <c r="E9331" t="s">
        <v>12887</v>
      </c>
    </row>
    <row r="9332" spans="1:5" x14ac:dyDescent="0.25">
      <c r="A9332">
        <v>71000430</v>
      </c>
      <c r="B9332" t="s">
        <v>12648</v>
      </c>
      <c r="C9332" t="s">
        <v>12647</v>
      </c>
      <c r="D9332" t="s">
        <v>12647</v>
      </c>
      <c r="E9332" t="s">
        <v>12648</v>
      </c>
    </row>
    <row r="9333" spans="1:5" x14ac:dyDescent="0.25">
      <c r="A9333">
        <v>71000431</v>
      </c>
      <c r="B9333" t="s">
        <v>12889</v>
      </c>
      <c r="C9333" t="s">
        <v>12888</v>
      </c>
      <c r="D9333" t="s">
        <v>12888</v>
      </c>
      <c r="E9333" t="s">
        <v>12889</v>
      </c>
    </row>
    <row r="9334" spans="1:5" x14ac:dyDescent="0.25">
      <c r="A9334">
        <v>71000432</v>
      </c>
      <c r="B9334" t="s">
        <v>12891</v>
      </c>
      <c r="C9334" t="s">
        <v>12890</v>
      </c>
      <c r="D9334" t="s">
        <v>12890</v>
      </c>
      <c r="E9334" t="s">
        <v>12891</v>
      </c>
    </row>
    <row r="9335" spans="1:5" x14ac:dyDescent="0.25">
      <c r="A9335">
        <v>71000433</v>
      </c>
      <c r="B9335" t="s">
        <v>12833</v>
      </c>
      <c r="C9335" t="s">
        <v>12428</v>
      </c>
      <c r="D9335" t="s">
        <v>12428</v>
      </c>
      <c r="E9335" t="s">
        <v>12833</v>
      </c>
    </row>
    <row r="9336" spans="1:5" x14ac:dyDescent="0.25">
      <c r="A9336">
        <v>71000434</v>
      </c>
      <c r="B9336" t="s">
        <v>12893</v>
      </c>
      <c r="C9336" t="s">
        <v>12892</v>
      </c>
      <c r="D9336" t="s">
        <v>12892</v>
      </c>
      <c r="E9336" t="s">
        <v>12893</v>
      </c>
    </row>
    <row r="9337" spans="1:5" x14ac:dyDescent="0.25">
      <c r="A9337">
        <v>71000435</v>
      </c>
      <c r="B9337" t="s">
        <v>12399</v>
      </c>
      <c r="C9337" t="s">
        <v>12398</v>
      </c>
      <c r="D9337" t="s">
        <v>12398</v>
      </c>
      <c r="E9337" t="s">
        <v>12399</v>
      </c>
    </row>
    <row r="9338" spans="1:5" x14ac:dyDescent="0.25">
      <c r="A9338">
        <v>71000436</v>
      </c>
      <c r="B9338" t="s">
        <v>12895</v>
      </c>
      <c r="C9338" t="s">
        <v>12894</v>
      </c>
      <c r="D9338" t="s">
        <v>12894</v>
      </c>
      <c r="E9338" t="s">
        <v>12895</v>
      </c>
    </row>
    <row r="9339" spans="1:5" x14ac:dyDescent="0.25">
      <c r="A9339">
        <v>71000437</v>
      </c>
      <c r="B9339" t="s">
        <v>12463</v>
      </c>
      <c r="C9339" t="s">
        <v>12461</v>
      </c>
      <c r="D9339" t="s">
        <v>12461</v>
      </c>
      <c r="E9339" t="s">
        <v>12463</v>
      </c>
    </row>
    <row r="9340" spans="1:5" x14ac:dyDescent="0.25">
      <c r="A9340">
        <v>71000438</v>
      </c>
      <c r="B9340" t="s">
        <v>12897</v>
      </c>
      <c r="C9340" t="s">
        <v>12896</v>
      </c>
      <c r="D9340" t="s">
        <v>12896</v>
      </c>
      <c r="E9340" t="s">
        <v>12897</v>
      </c>
    </row>
    <row r="9341" spans="1:5" x14ac:dyDescent="0.25">
      <c r="A9341">
        <v>71000439</v>
      </c>
      <c r="B9341" t="s">
        <v>12898</v>
      </c>
      <c r="C9341" t="s">
        <v>12875</v>
      </c>
      <c r="D9341" t="s">
        <v>12875</v>
      </c>
      <c r="E9341" t="s">
        <v>12898</v>
      </c>
    </row>
    <row r="9342" spans="1:5" x14ac:dyDescent="0.25">
      <c r="A9342">
        <v>71000440</v>
      </c>
      <c r="B9342" t="s">
        <v>12597</v>
      </c>
      <c r="C9342" t="s">
        <v>12596</v>
      </c>
      <c r="D9342" t="s">
        <v>12596</v>
      </c>
      <c r="E9342" t="s">
        <v>12597</v>
      </c>
    </row>
    <row r="9343" spans="1:5" x14ac:dyDescent="0.25">
      <c r="A9343">
        <v>71000441</v>
      </c>
      <c r="B9343" t="s">
        <v>12595</v>
      </c>
      <c r="C9343" t="s">
        <v>12594</v>
      </c>
      <c r="D9343" t="s">
        <v>12594</v>
      </c>
      <c r="E9343" t="s">
        <v>12595</v>
      </c>
    </row>
    <row r="9344" spans="1:5" x14ac:dyDescent="0.25">
      <c r="A9344">
        <v>71000442</v>
      </c>
      <c r="B9344" t="s">
        <v>12899</v>
      </c>
      <c r="C9344" t="s">
        <v>12604</v>
      </c>
      <c r="D9344" t="s">
        <v>12604</v>
      </c>
      <c r="E9344" t="s">
        <v>12899</v>
      </c>
    </row>
    <row r="9345" spans="1:5" x14ac:dyDescent="0.25">
      <c r="A9345">
        <v>71000443</v>
      </c>
      <c r="B9345" t="s">
        <v>12901</v>
      </c>
      <c r="C9345" t="s">
        <v>12900</v>
      </c>
      <c r="D9345" t="s">
        <v>12900</v>
      </c>
      <c r="E9345" t="s">
        <v>12901</v>
      </c>
    </row>
    <row r="9346" spans="1:5" x14ac:dyDescent="0.25">
      <c r="A9346">
        <v>71000444</v>
      </c>
      <c r="B9346" t="s">
        <v>12862</v>
      </c>
      <c r="C9346" t="s">
        <v>12428</v>
      </c>
      <c r="D9346" t="s">
        <v>12428</v>
      </c>
      <c r="E9346" t="s">
        <v>12862</v>
      </c>
    </row>
    <row r="9347" spans="1:5" x14ac:dyDescent="0.25">
      <c r="A9347">
        <v>71000445</v>
      </c>
      <c r="B9347" t="s">
        <v>12903</v>
      </c>
      <c r="C9347" t="s">
        <v>12902</v>
      </c>
      <c r="D9347" t="s">
        <v>12902</v>
      </c>
      <c r="E9347" t="s">
        <v>12903</v>
      </c>
    </row>
    <row r="9348" spans="1:5" x14ac:dyDescent="0.25">
      <c r="A9348">
        <v>71000446</v>
      </c>
      <c r="B9348" t="s">
        <v>12904</v>
      </c>
      <c r="C9348" t="s">
        <v>12465</v>
      </c>
      <c r="D9348" t="s">
        <v>12465</v>
      </c>
      <c r="E9348" t="s">
        <v>12904</v>
      </c>
    </row>
    <row r="9349" spans="1:5" x14ac:dyDescent="0.25">
      <c r="A9349">
        <v>71000447</v>
      </c>
      <c r="B9349" t="s">
        <v>12905</v>
      </c>
      <c r="C9349" t="s">
        <v>12424</v>
      </c>
      <c r="D9349" t="s">
        <v>12424</v>
      </c>
      <c r="E9349" t="s">
        <v>12905</v>
      </c>
    </row>
    <row r="9350" spans="1:5" x14ac:dyDescent="0.25">
      <c r="A9350">
        <v>71000448</v>
      </c>
      <c r="B9350" t="s">
        <v>12906</v>
      </c>
      <c r="C9350" t="s">
        <v>12426</v>
      </c>
      <c r="D9350" t="s">
        <v>12426</v>
      </c>
      <c r="E9350" t="s">
        <v>12906</v>
      </c>
    </row>
    <row r="9351" spans="1:5" x14ac:dyDescent="0.25">
      <c r="A9351">
        <v>71000449</v>
      </c>
      <c r="B9351" t="s">
        <v>12907</v>
      </c>
      <c r="C9351" t="s">
        <v>12465</v>
      </c>
      <c r="D9351" t="s">
        <v>12465</v>
      </c>
      <c r="E9351" t="s">
        <v>12907</v>
      </c>
    </row>
    <row r="9352" spans="1:5" x14ac:dyDescent="0.25">
      <c r="A9352">
        <v>71000450</v>
      </c>
      <c r="B9352" t="s">
        <v>12908</v>
      </c>
      <c r="C9352" t="s">
        <v>12465</v>
      </c>
      <c r="D9352" t="s">
        <v>12465</v>
      </c>
      <c r="E9352" t="s">
        <v>12908</v>
      </c>
    </row>
    <row r="9353" spans="1:5" x14ac:dyDescent="0.25">
      <c r="A9353">
        <v>71000451</v>
      </c>
      <c r="B9353" t="s">
        <v>12909</v>
      </c>
      <c r="C9353" t="s">
        <v>12465</v>
      </c>
      <c r="D9353" t="s">
        <v>12465</v>
      </c>
      <c r="E9353" t="s">
        <v>12909</v>
      </c>
    </row>
    <row r="9354" spans="1:5" x14ac:dyDescent="0.25">
      <c r="A9354">
        <v>71000452</v>
      </c>
      <c r="B9354" t="s">
        <v>12910</v>
      </c>
      <c r="C9354" t="s">
        <v>12681</v>
      </c>
      <c r="D9354" t="s">
        <v>12681</v>
      </c>
      <c r="E9354" t="s">
        <v>12910</v>
      </c>
    </row>
    <row r="9355" spans="1:5" x14ac:dyDescent="0.25">
      <c r="A9355">
        <v>71000453</v>
      </c>
      <c r="B9355" t="s">
        <v>12911</v>
      </c>
      <c r="C9355" t="s">
        <v>12681</v>
      </c>
      <c r="D9355" t="s">
        <v>12681</v>
      </c>
      <c r="E9355" t="s">
        <v>12911</v>
      </c>
    </row>
    <row r="9356" spans="1:5" x14ac:dyDescent="0.25">
      <c r="A9356">
        <v>71000454</v>
      </c>
      <c r="B9356" t="s">
        <v>12912</v>
      </c>
      <c r="C9356" t="s">
        <v>12681</v>
      </c>
      <c r="D9356" t="s">
        <v>12681</v>
      </c>
      <c r="E9356" t="s">
        <v>12912</v>
      </c>
    </row>
    <row r="9357" spans="1:5" x14ac:dyDescent="0.25">
      <c r="A9357">
        <v>71000455</v>
      </c>
      <c r="B9357" t="s">
        <v>12611</v>
      </c>
      <c r="C9357" t="s">
        <v>12610</v>
      </c>
      <c r="D9357" t="s">
        <v>12610</v>
      </c>
      <c r="E9357" t="s">
        <v>12611</v>
      </c>
    </row>
    <row r="9358" spans="1:5" x14ac:dyDescent="0.25">
      <c r="A9358">
        <v>71000456</v>
      </c>
      <c r="B9358" t="s">
        <v>12518</v>
      </c>
      <c r="C9358" t="s">
        <v>12517</v>
      </c>
      <c r="D9358" t="s">
        <v>12517</v>
      </c>
      <c r="E9358" t="s">
        <v>12518</v>
      </c>
    </row>
    <row r="9359" spans="1:5" x14ac:dyDescent="0.25">
      <c r="A9359">
        <v>71000457</v>
      </c>
      <c r="B9359" t="s">
        <v>12512</v>
      </c>
      <c r="C9359" t="s">
        <v>12511</v>
      </c>
      <c r="D9359" t="s">
        <v>12511</v>
      </c>
      <c r="E9359" t="s">
        <v>12512</v>
      </c>
    </row>
    <row r="9360" spans="1:5" x14ac:dyDescent="0.25">
      <c r="A9360">
        <v>71000458</v>
      </c>
      <c r="B9360" t="s">
        <v>12780</v>
      </c>
      <c r="C9360" t="s">
        <v>12779</v>
      </c>
      <c r="D9360" t="s">
        <v>12779</v>
      </c>
      <c r="E9360" t="s">
        <v>12780</v>
      </c>
    </row>
    <row r="9361" spans="1:5" x14ac:dyDescent="0.25">
      <c r="A9361">
        <v>71000459</v>
      </c>
      <c r="B9361" t="s">
        <v>12899</v>
      </c>
      <c r="C9361" t="s">
        <v>12604</v>
      </c>
      <c r="D9361" t="s">
        <v>12604</v>
      </c>
      <c r="E9361" t="s">
        <v>12899</v>
      </c>
    </row>
    <row r="9362" spans="1:5" x14ac:dyDescent="0.25">
      <c r="A9362">
        <v>71000460</v>
      </c>
      <c r="B9362" t="s">
        <v>12913</v>
      </c>
      <c r="C9362" t="s">
        <v>12806</v>
      </c>
      <c r="D9362" t="s">
        <v>12806</v>
      </c>
      <c r="E9362" t="s">
        <v>12913</v>
      </c>
    </row>
    <row r="9363" spans="1:5" x14ac:dyDescent="0.25">
      <c r="A9363">
        <v>71000461</v>
      </c>
      <c r="B9363" t="s">
        <v>12914</v>
      </c>
      <c r="C9363" t="s">
        <v>12806</v>
      </c>
      <c r="D9363" t="s">
        <v>12806</v>
      </c>
      <c r="E9363" t="s">
        <v>12914</v>
      </c>
    </row>
    <row r="9364" spans="1:5" x14ac:dyDescent="0.25">
      <c r="A9364">
        <v>71000462</v>
      </c>
      <c r="B9364" t="s">
        <v>12853</v>
      </c>
      <c r="C9364" t="s">
        <v>12798</v>
      </c>
      <c r="D9364" t="s">
        <v>12798</v>
      </c>
      <c r="E9364" t="s">
        <v>12853</v>
      </c>
    </row>
    <row r="9365" spans="1:5" x14ac:dyDescent="0.25">
      <c r="A9365">
        <v>71000463</v>
      </c>
      <c r="B9365" t="s">
        <v>12639</v>
      </c>
      <c r="C9365" t="s">
        <v>12638</v>
      </c>
      <c r="D9365" t="s">
        <v>12638</v>
      </c>
      <c r="E9365" t="s">
        <v>12639</v>
      </c>
    </row>
    <row r="9366" spans="1:5" x14ac:dyDescent="0.25">
      <c r="A9366">
        <v>71000464</v>
      </c>
      <c r="B9366" t="s">
        <v>12637</v>
      </c>
      <c r="C9366" t="s">
        <v>12636</v>
      </c>
      <c r="D9366" t="s">
        <v>12636</v>
      </c>
      <c r="E9366" t="s">
        <v>12637</v>
      </c>
    </row>
    <row r="9367" spans="1:5" x14ac:dyDescent="0.25">
      <c r="A9367">
        <v>71000465</v>
      </c>
      <c r="B9367" t="s">
        <v>12635</v>
      </c>
      <c r="C9367" t="s">
        <v>12634</v>
      </c>
      <c r="D9367" t="s">
        <v>12634</v>
      </c>
      <c r="E9367" t="s">
        <v>12635</v>
      </c>
    </row>
    <row r="9368" spans="1:5" x14ac:dyDescent="0.25">
      <c r="A9368">
        <v>71000466</v>
      </c>
      <c r="B9368" t="s">
        <v>12916</v>
      </c>
      <c r="C9368" t="s">
        <v>12915</v>
      </c>
      <c r="D9368" t="s">
        <v>12915</v>
      </c>
      <c r="E9368" t="s">
        <v>12916</v>
      </c>
    </row>
    <row r="9369" spans="1:5" x14ac:dyDescent="0.25">
      <c r="A9369">
        <v>71000467</v>
      </c>
      <c r="B9369" t="s">
        <v>12918</v>
      </c>
      <c r="C9369" t="s">
        <v>12917</v>
      </c>
      <c r="D9369" t="s">
        <v>12917</v>
      </c>
      <c r="E9369" t="s">
        <v>12918</v>
      </c>
    </row>
    <row r="9370" spans="1:5" x14ac:dyDescent="0.25">
      <c r="A9370">
        <v>71000468</v>
      </c>
      <c r="B9370" t="s">
        <v>12739</v>
      </c>
      <c r="C9370" t="s">
        <v>12428</v>
      </c>
      <c r="D9370" t="s">
        <v>12428</v>
      </c>
      <c r="E9370" t="s">
        <v>12739</v>
      </c>
    </row>
    <row r="9371" spans="1:5" x14ac:dyDescent="0.25">
      <c r="A9371">
        <v>71000469</v>
      </c>
      <c r="B9371" t="s">
        <v>12920</v>
      </c>
      <c r="C9371" t="s">
        <v>12919</v>
      </c>
      <c r="D9371" t="s">
        <v>12919</v>
      </c>
      <c r="E9371" t="s">
        <v>12920</v>
      </c>
    </row>
    <row r="9372" spans="1:5" x14ac:dyDescent="0.25">
      <c r="A9372">
        <v>71000470</v>
      </c>
      <c r="B9372" t="s">
        <v>12921</v>
      </c>
      <c r="C9372" t="s">
        <v>12681</v>
      </c>
      <c r="D9372" t="s">
        <v>12681</v>
      </c>
      <c r="E9372" t="s">
        <v>12921</v>
      </c>
    </row>
    <row r="9373" spans="1:5" x14ac:dyDescent="0.25">
      <c r="A9373">
        <v>71000471</v>
      </c>
      <c r="B9373" t="s">
        <v>12911</v>
      </c>
      <c r="C9373" t="s">
        <v>12681</v>
      </c>
      <c r="D9373" t="s">
        <v>12681</v>
      </c>
      <c r="E9373" t="s">
        <v>12911</v>
      </c>
    </row>
    <row r="9374" spans="1:5" x14ac:dyDescent="0.25">
      <c r="A9374">
        <v>71000472</v>
      </c>
      <c r="B9374" t="s">
        <v>12923</v>
      </c>
      <c r="C9374" t="s">
        <v>12922</v>
      </c>
      <c r="D9374" t="s">
        <v>12922</v>
      </c>
      <c r="E9374" t="s">
        <v>12923</v>
      </c>
    </row>
    <row r="9375" spans="1:5" x14ac:dyDescent="0.25">
      <c r="A9375">
        <v>71000473</v>
      </c>
      <c r="B9375" t="s">
        <v>12924</v>
      </c>
      <c r="C9375" t="s">
        <v>12922</v>
      </c>
      <c r="D9375" t="s">
        <v>12922</v>
      </c>
      <c r="E9375" t="s">
        <v>12924</v>
      </c>
    </row>
    <row r="9376" spans="1:5" x14ac:dyDescent="0.25">
      <c r="A9376">
        <v>71000474</v>
      </c>
      <c r="B9376" t="s">
        <v>12925</v>
      </c>
      <c r="C9376" t="s">
        <v>12922</v>
      </c>
      <c r="D9376" t="s">
        <v>12922</v>
      </c>
      <c r="E9376" t="s">
        <v>12925</v>
      </c>
    </row>
    <row r="9377" spans="1:5" x14ac:dyDescent="0.25">
      <c r="A9377">
        <v>71000475</v>
      </c>
      <c r="B9377" t="s">
        <v>12926</v>
      </c>
      <c r="C9377" t="s">
        <v>12436</v>
      </c>
      <c r="D9377" t="s">
        <v>12436</v>
      </c>
      <c r="E9377" t="s">
        <v>12926</v>
      </c>
    </row>
    <row r="9378" spans="1:5" x14ac:dyDescent="0.25">
      <c r="A9378">
        <v>71000476</v>
      </c>
      <c r="B9378" t="s">
        <v>12927</v>
      </c>
      <c r="C9378" t="s">
        <v>12432</v>
      </c>
      <c r="D9378" t="s">
        <v>12432</v>
      </c>
      <c r="E9378" t="s">
        <v>12927</v>
      </c>
    </row>
    <row r="9379" spans="1:5" x14ac:dyDescent="0.25">
      <c r="A9379">
        <v>71000477</v>
      </c>
      <c r="B9379" t="s">
        <v>12929</v>
      </c>
      <c r="C9379" t="s">
        <v>12928</v>
      </c>
      <c r="D9379" t="s">
        <v>12928</v>
      </c>
      <c r="E9379" t="s">
        <v>12929</v>
      </c>
    </row>
    <row r="9380" spans="1:5" x14ac:dyDescent="0.25">
      <c r="A9380">
        <v>71000478</v>
      </c>
      <c r="B9380" t="s">
        <v>12931</v>
      </c>
      <c r="C9380" t="s">
        <v>12930</v>
      </c>
      <c r="D9380" t="s">
        <v>12930</v>
      </c>
      <c r="E9380" t="s">
        <v>12931</v>
      </c>
    </row>
    <row r="9381" spans="1:5" x14ac:dyDescent="0.25">
      <c r="A9381">
        <v>71000479</v>
      </c>
      <c r="B9381" t="s">
        <v>12933</v>
      </c>
      <c r="C9381" t="s">
        <v>12932</v>
      </c>
      <c r="D9381" t="s">
        <v>12932</v>
      </c>
      <c r="E9381" t="s">
        <v>12933</v>
      </c>
    </row>
    <row r="9382" spans="1:5" x14ac:dyDescent="0.25">
      <c r="A9382">
        <v>71000480</v>
      </c>
      <c r="B9382" t="s">
        <v>12935</v>
      </c>
      <c r="C9382" t="s">
        <v>12934</v>
      </c>
      <c r="D9382" t="s">
        <v>12934</v>
      </c>
      <c r="E9382" t="s">
        <v>12935</v>
      </c>
    </row>
    <row r="9383" spans="1:5" x14ac:dyDescent="0.25">
      <c r="A9383">
        <v>71000481</v>
      </c>
      <c r="B9383" t="s">
        <v>12936</v>
      </c>
      <c r="C9383" t="s">
        <v>12497</v>
      </c>
      <c r="D9383" t="s">
        <v>12497</v>
      </c>
      <c r="E9383" t="s">
        <v>12936</v>
      </c>
    </row>
    <row r="9384" spans="1:5" x14ac:dyDescent="0.25">
      <c r="A9384">
        <v>71000482</v>
      </c>
      <c r="B9384" t="s">
        <v>12937</v>
      </c>
      <c r="C9384" t="s">
        <v>12495</v>
      </c>
      <c r="D9384" t="s">
        <v>12495</v>
      </c>
      <c r="E9384" t="s">
        <v>12937</v>
      </c>
    </row>
    <row r="9385" spans="1:5" x14ac:dyDescent="0.25">
      <c r="A9385">
        <v>71000483</v>
      </c>
      <c r="B9385" t="s">
        <v>12938</v>
      </c>
      <c r="C9385" t="s">
        <v>12628</v>
      </c>
      <c r="D9385" t="s">
        <v>12628</v>
      </c>
      <c r="E9385" t="s">
        <v>12938</v>
      </c>
    </row>
    <row r="9386" spans="1:5" x14ac:dyDescent="0.25">
      <c r="A9386">
        <v>71000484</v>
      </c>
      <c r="B9386" t="s">
        <v>12939</v>
      </c>
      <c r="C9386" t="s">
        <v>12699</v>
      </c>
      <c r="D9386" t="s">
        <v>12699</v>
      </c>
      <c r="E9386" t="s">
        <v>12939</v>
      </c>
    </row>
    <row r="9387" spans="1:5" x14ac:dyDescent="0.25">
      <c r="A9387">
        <v>71000485</v>
      </c>
      <c r="B9387" t="s">
        <v>12940</v>
      </c>
      <c r="C9387" t="s">
        <v>12800</v>
      </c>
      <c r="D9387" t="s">
        <v>12800</v>
      </c>
      <c r="E9387" t="s">
        <v>12940</v>
      </c>
    </row>
    <row r="9388" spans="1:5" x14ac:dyDescent="0.25">
      <c r="A9388">
        <v>71000486</v>
      </c>
      <c r="B9388" t="s">
        <v>12942</v>
      </c>
      <c r="C9388" t="s">
        <v>12941</v>
      </c>
      <c r="D9388" t="s">
        <v>12941</v>
      </c>
      <c r="E9388" t="s">
        <v>12942</v>
      </c>
    </row>
    <row r="9389" spans="1:5" x14ac:dyDescent="0.25">
      <c r="A9389">
        <v>71000487</v>
      </c>
      <c r="B9389" t="s">
        <v>12944</v>
      </c>
      <c r="C9389" t="s">
        <v>12943</v>
      </c>
      <c r="D9389" t="s">
        <v>12943</v>
      </c>
      <c r="E9389" t="s">
        <v>12944</v>
      </c>
    </row>
    <row r="9390" spans="1:5" x14ac:dyDescent="0.25">
      <c r="A9390">
        <v>71000488</v>
      </c>
      <c r="B9390" t="s">
        <v>12946</v>
      </c>
      <c r="C9390" t="s">
        <v>12945</v>
      </c>
      <c r="D9390" t="s">
        <v>12945</v>
      </c>
      <c r="E9390" t="s">
        <v>12946</v>
      </c>
    </row>
    <row r="9391" spans="1:5" x14ac:dyDescent="0.25">
      <c r="A9391">
        <v>71000489</v>
      </c>
      <c r="B9391" t="s">
        <v>12947</v>
      </c>
      <c r="C9391" t="s">
        <v>12945</v>
      </c>
      <c r="D9391" t="s">
        <v>12945</v>
      </c>
      <c r="E9391" t="s">
        <v>12947</v>
      </c>
    </row>
    <row r="9392" spans="1:5" x14ac:dyDescent="0.25">
      <c r="A9392">
        <v>71000490</v>
      </c>
      <c r="B9392" t="s">
        <v>12949</v>
      </c>
      <c r="C9392" t="s">
        <v>12948</v>
      </c>
      <c r="D9392" t="s">
        <v>12948</v>
      </c>
      <c r="E9392" t="s">
        <v>12949</v>
      </c>
    </row>
    <row r="9393" spans="1:5" x14ac:dyDescent="0.25">
      <c r="A9393">
        <v>71000491</v>
      </c>
      <c r="B9393" t="s">
        <v>12950</v>
      </c>
      <c r="C9393" t="s">
        <v>12608</v>
      </c>
      <c r="D9393" t="s">
        <v>12608</v>
      </c>
      <c r="E9393" t="s">
        <v>12950</v>
      </c>
    </row>
    <row r="9394" spans="1:5" x14ac:dyDescent="0.25">
      <c r="A9394">
        <v>71000492</v>
      </c>
      <c r="B9394" t="s">
        <v>12952</v>
      </c>
      <c r="C9394" t="s">
        <v>12951</v>
      </c>
      <c r="D9394" t="s">
        <v>12951</v>
      </c>
      <c r="E9394" t="s">
        <v>12952</v>
      </c>
    </row>
    <row r="9395" spans="1:5" x14ac:dyDescent="0.25">
      <c r="A9395">
        <v>71000493</v>
      </c>
      <c r="B9395" t="s">
        <v>12954</v>
      </c>
      <c r="C9395" t="s">
        <v>12953</v>
      </c>
      <c r="D9395" t="s">
        <v>12953</v>
      </c>
      <c r="E9395" t="s">
        <v>12954</v>
      </c>
    </row>
    <row r="9396" spans="1:5" x14ac:dyDescent="0.25">
      <c r="A9396">
        <v>71000494</v>
      </c>
      <c r="B9396" t="s">
        <v>12955</v>
      </c>
      <c r="C9396" t="s">
        <v>12896</v>
      </c>
      <c r="D9396" t="s">
        <v>12896</v>
      </c>
      <c r="E9396" t="s">
        <v>12955</v>
      </c>
    </row>
    <row r="9397" spans="1:5" x14ac:dyDescent="0.25">
      <c r="A9397">
        <v>71000495</v>
      </c>
      <c r="B9397" t="s">
        <v>12956</v>
      </c>
      <c r="C9397" t="s">
        <v>12798</v>
      </c>
      <c r="D9397" t="s">
        <v>12798</v>
      </c>
      <c r="E9397" t="s">
        <v>12956</v>
      </c>
    </row>
    <row r="9398" spans="1:5" x14ac:dyDescent="0.25">
      <c r="A9398">
        <v>71000496</v>
      </c>
      <c r="B9398" t="s">
        <v>12957</v>
      </c>
      <c r="C9398" t="s">
        <v>12495</v>
      </c>
      <c r="D9398" t="s">
        <v>12495</v>
      </c>
      <c r="E9398" t="s">
        <v>12957</v>
      </c>
    </row>
    <row r="9399" spans="1:5" x14ac:dyDescent="0.25">
      <c r="A9399">
        <v>71000497</v>
      </c>
      <c r="B9399" t="s">
        <v>12959</v>
      </c>
      <c r="C9399" t="s">
        <v>12958</v>
      </c>
      <c r="D9399" t="s">
        <v>12958</v>
      </c>
      <c r="E9399" t="s">
        <v>12959</v>
      </c>
    </row>
    <row r="9400" spans="1:5" x14ac:dyDescent="0.25">
      <c r="A9400">
        <v>71000498</v>
      </c>
      <c r="B9400" t="s">
        <v>12961</v>
      </c>
      <c r="C9400" t="s">
        <v>12960</v>
      </c>
      <c r="D9400" t="s">
        <v>12960</v>
      </c>
      <c r="E9400" t="s">
        <v>12961</v>
      </c>
    </row>
    <row r="9401" spans="1:5" x14ac:dyDescent="0.25">
      <c r="A9401">
        <v>71000499</v>
      </c>
      <c r="B9401" t="s">
        <v>12962</v>
      </c>
      <c r="C9401" t="s">
        <v>12497</v>
      </c>
      <c r="D9401" t="s">
        <v>12497</v>
      </c>
      <c r="E9401" t="s">
        <v>12962</v>
      </c>
    </row>
    <row r="9402" spans="1:5" x14ac:dyDescent="0.25">
      <c r="A9402">
        <v>71000500</v>
      </c>
      <c r="B9402" t="s">
        <v>12963</v>
      </c>
      <c r="C9402" t="s">
        <v>12495</v>
      </c>
      <c r="D9402" t="s">
        <v>12495</v>
      </c>
      <c r="E9402" t="s">
        <v>12963</v>
      </c>
    </row>
    <row r="9403" spans="1:5" x14ac:dyDescent="0.25">
      <c r="A9403">
        <v>71000501</v>
      </c>
      <c r="B9403" t="s">
        <v>12964</v>
      </c>
      <c r="C9403" t="s">
        <v>12800</v>
      </c>
      <c r="D9403" t="s">
        <v>12800</v>
      </c>
      <c r="E9403" t="s">
        <v>12964</v>
      </c>
    </row>
    <row r="9404" spans="1:5" x14ac:dyDescent="0.25">
      <c r="A9404">
        <v>71000502</v>
      </c>
      <c r="B9404" t="s">
        <v>12966</v>
      </c>
      <c r="C9404" t="s">
        <v>12965</v>
      </c>
      <c r="D9404" t="s">
        <v>12965</v>
      </c>
      <c r="E9404" t="s">
        <v>12966</v>
      </c>
    </row>
    <row r="9405" spans="1:5" x14ac:dyDescent="0.25">
      <c r="A9405">
        <v>71000503</v>
      </c>
      <c r="B9405" t="s">
        <v>12968</v>
      </c>
      <c r="C9405" t="s">
        <v>12967</v>
      </c>
      <c r="D9405" t="s">
        <v>12967</v>
      </c>
      <c r="E9405" t="s">
        <v>12968</v>
      </c>
    </row>
    <row r="9406" spans="1:5" x14ac:dyDescent="0.25">
      <c r="A9406">
        <v>71000504</v>
      </c>
      <c r="B9406" t="s">
        <v>12970</v>
      </c>
      <c r="C9406" t="s">
        <v>12969</v>
      </c>
      <c r="D9406" t="s">
        <v>12969</v>
      </c>
      <c r="E9406" t="s">
        <v>12970</v>
      </c>
    </row>
    <row r="9407" spans="1:5" x14ac:dyDescent="0.25">
      <c r="A9407">
        <v>71000505</v>
      </c>
      <c r="B9407" t="s">
        <v>12972</v>
      </c>
      <c r="C9407" t="s">
        <v>12971</v>
      </c>
      <c r="D9407" t="s">
        <v>12971</v>
      </c>
      <c r="E9407" t="s">
        <v>12972</v>
      </c>
    </row>
    <row r="9408" spans="1:5" x14ac:dyDescent="0.25">
      <c r="A9408">
        <v>71000506</v>
      </c>
      <c r="B9408" t="s">
        <v>12973</v>
      </c>
      <c r="C9408" t="s">
        <v>12465</v>
      </c>
      <c r="D9408" t="s">
        <v>12465</v>
      </c>
      <c r="E9408" t="s">
        <v>12973</v>
      </c>
    </row>
    <row r="9409" spans="1:5" x14ac:dyDescent="0.25">
      <c r="A9409">
        <v>71000507</v>
      </c>
      <c r="B9409" t="s">
        <v>12974</v>
      </c>
      <c r="C9409" t="s">
        <v>12465</v>
      </c>
      <c r="D9409" t="s">
        <v>12465</v>
      </c>
      <c r="E9409" t="s">
        <v>12974</v>
      </c>
    </row>
    <row r="9410" spans="1:5" x14ac:dyDescent="0.25">
      <c r="A9410">
        <v>71000508</v>
      </c>
      <c r="B9410" t="s">
        <v>12975</v>
      </c>
      <c r="C9410" t="s">
        <v>12465</v>
      </c>
      <c r="D9410" t="s">
        <v>12465</v>
      </c>
      <c r="E9410" t="s">
        <v>12975</v>
      </c>
    </row>
    <row r="9411" spans="1:5" x14ac:dyDescent="0.25">
      <c r="A9411">
        <v>71000509</v>
      </c>
      <c r="B9411" t="s">
        <v>12976</v>
      </c>
      <c r="C9411" t="s">
        <v>12465</v>
      </c>
      <c r="D9411" t="s">
        <v>12465</v>
      </c>
      <c r="E9411" t="s">
        <v>12976</v>
      </c>
    </row>
    <row r="9412" spans="1:5" x14ac:dyDescent="0.25">
      <c r="A9412">
        <v>71000510</v>
      </c>
      <c r="B9412" t="s">
        <v>12977</v>
      </c>
      <c r="C9412" t="s">
        <v>12424</v>
      </c>
      <c r="D9412" t="s">
        <v>12424</v>
      </c>
      <c r="E9412" t="s">
        <v>12977</v>
      </c>
    </row>
    <row r="9413" spans="1:5" x14ac:dyDescent="0.25">
      <c r="A9413">
        <v>71000511</v>
      </c>
      <c r="B9413" t="s">
        <v>12978</v>
      </c>
      <c r="C9413" t="s">
        <v>12426</v>
      </c>
      <c r="D9413" t="s">
        <v>12426</v>
      </c>
      <c r="E9413" t="s">
        <v>12978</v>
      </c>
    </row>
    <row r="9414" spans="1:5" x14ac:dyDescent="0.25">
      <c r="A9414">
        <v>71000512</v>
      </c>
      <c r="B9414" t="s">
        <v>12980</v>
      </c>
      <c r="C9414" t="s">
        <v>12979</v>
      </c>
      <c r="D9414" t="s">
        <v>12979</v>
      </c>
      <c r="E9414" t="s">
        <v>12980</v>
      </c>
    </row>
    <row r="9415" spans="1:5" x14ac:dyDescent="0.25">
      <c r="A9415">
        <v>71000513</v>
      </c>
      <c r="B9415" t="s">
        <v>12982</v>
      </c>
      <c r="C9415" t="s">
        <v>12981</v>
      </c>
      <c r="D9415" t="s">
        <v>12981</v>
      </c>
      <c r="E9415" t="s">
        <v>12982</v>
      </c>
    </row>
    <row r="9416" spans="1:5" x14ac:dyDescent="0.25">
      <c r="A9416">
        <v>71000514</v>
      </c>
      <c r="B9416" t="s">
        <v>12983</v>
      </c>
      <c r="C9416" t="s">
        <v>12981</v>
      </c>
      <c r="D9416" t="s">
        <v>12981</v>
      </c>
      <c r="E9416" t="s">
        <v>12983</v>
      </c>
    </row>
    <row r="9417" spans="1:5" x14ac:dyDescent="0.25">
      <c r="A9417">
        <v>71000515</v>
      </c>
      <c r="B9417" t="s">
        <v>12984</v>
      </c>
      <c r="C9417" t="s">
        <v>12806</v>
      </c>
      <c r="D9417" t="s">
        <v>12806</v>
      </c>
      <c r="E9417" t="s">
        <v>12984</v>
      </c>
    </row>
    <row r="9418" spans="1:5" x14ac:dyDescent="0.25">
      <c r="A9418">
        <v>71000516</v>
      </c>
      <c r="B9418" t="s">
        <v>12985</v>
      </c>
      <c r="C9418" t="s">
        <v>12919</v>
      </c>
      <c r="D9418" t="s">
        <v>12919</v>
      </c>
      <c r="E9418" t="s">
        <v>12985</v>
      </c>
    </row>
    <row r="9419" spans="1:5" x14ac:dyDescent="0.25">
      <c r="A9419">
        <v>71000517</v>
      </c>
      <c r="B9419" t="s">
        <v>12986</v>
      </c>
      <c r="C9419" t="s">
        <v>12928</v>
      </c>
      <c r="D9419" t="s">
        <v>12928</v>
      </c>
      <c r="E9419" t="s">
        <v>12986</v>
      </c>
    </row>
    <row r="9420" spans="1:5" x14ac:dyDescent="0.25">
      <c r="A9420">
        <v>71000518</v>
      </c>
      <c r="B9420" t="s">
        <v>12988</v>
      </c>
      <c r="C9420" t="s">
        <v>12987</v>
      </c>
      <c r="D9420" t="s">
        <v>12987</v>
      </c>
      <c r="E9420" t="s">
        <v>12988</v>
      </c>
    </row>
    <row r="9421" spans="1:5" x14ac:dyDescent="0.25">
      <c r="A9421">
        <v>71000519</v>
      </c>
      <c r="B9421" t="s">
        <v>12989</v>
      </c>
      <c r="C9421" t="s">
        <v>12428</v>
      </c>
      <c r="D9421" t="s">
        <v>12428</v>
      </c>
      <c r="E9421" t="s">
        <v>12989</v>
      </c>
    </row>
    <row r="9422" spans="1:5" x14ac:dyDescent="0.25">
      <c r="A9422">
        <v>71000520</v>
      </c>
      <c r="B9422" t="s">
        <v>12990</v>
      </c>
      <c r="C9422" t="s">
        <v>12428</v>
      </c>
      <c r="D9422" t="s">
        <v>12428</v>
      </c>
      <c r="E9422" t="s">
        <v>12990</v>
      </c>
    </row>
    <row r="9423" spans="1:5" x14ac:dyDescent="0.25">
      <c r="A9423">
        <v>71000521</v>
      </c>
      <c r="B9423" t="s">
        <v>12991</v>
      </c>
      <c r="C9423" t="s">
        <v>12428</v>
      </c>
      <c r="D9423" t="s">
        <v>12428</v>
      </c>
      <c r="E9423" t="s">
        <v>12991</v>
      </c>
    </row>
    <row r="9424" spans="1:5" x14ac:dyDescent="0.25">
      <c r="A9424">
        <v>71000522</v>
      </c>
      <c r="B9424" t="s">
        <v>12992</v>
      </c>
      <c r="C9424" t="s">
        <v>12428</v>
      </c>
      <c r="D9424" t="s">
        <v>12428</v>
      </c>
      <c r="E9424" t="s">
        <v>12992</v>
      </c>
    </row>
    <row r="9425" spans="1:5" x14ac:dyDescent="0.25">
      <c r="A9425">
        <v>71000523</v>
      </c>
      <c r="B9425" t="s">
        <v>12994</v>
      </c>
      <c r="C9425" t="s">
        <v>12993</v>
      </c>
      <c r="D9425" t="s">
        <v>12993</v>
      </c>
      <c r="E9425" t="s">
        <v>12994</v>
      </c>
    </row>
    <row r="9426" spans="1:5" x14ac:dyDescent="0.25">
      <c r="A9426">
        <v>71000524</v>
      </c>
      <c r="B9426" t="s">
        <v>12995</v>
      </c>
      <c r="C9426" t="s">
        <v>12993</v>
      </c>
      <c r="D9426" t="s">
        <v>12993</v>
      </c>
      <c r="E9426" t="s">
        <v>12995</v>
      </c>
    </row>
    <row r="9427" spans="1:5" x14ac:dyDescent="0.25">
      <c r="A9427">
        <v>71000525</v>
      </c>
      <c r="B9427" t="s">
        <v>12997</v>
      </c>
      <c r="C9427" t="s">
        <v>12996</v>
      </c>
      <c r="D9427" t="s">
        <v>12996</v>
      </c>
      <c r="E9427" t="s">
        <v>12997</v>
      </c>
    </row>
    <row r="9428" spans="1:5" x14ac:dyDescent="0.25">
      <c r="A9428">
        <v>71000526</v>
      </c>
      <c r="B9428" t="s">
        <v>12999</v>
      </c>
      <c r="C9428" t="s">
        <v>12998</v>
      </c>
      <c r="D9428" t="s">
        <v>12998</v>
      </c>
      <c r="E9428" t="s">
        <v>12999</v>
      </c>
    </row>
    <row r="9429" spans="1:5" x14ac:dyDescent="0.25">
      <c r="A9429">
        <v>71000527</v>
      </c>
      <c r="B9429" t="s">
        <v>13001</v>
      </c>
      <c r="C9429" t="s">
        <v>13000</v>
      </c>
      <c r="D9429" t="s">
        <v>13000</v>
      </c>
      <c r="E9429" t="s">
        <v>13001</v>
      </c>
    </row>
    <row r="9430" spans="1:5" x14ac:dyDescent="0.25">
      <c r="A9430">
        <v>71000528</v>
      </c>
      <c r="B9430" t="s">
        <v>13002</v>
      </c>
      <c r="C9430" t="s">
        <v>13000</v>
      </c>
      <c r="D9430" t="s">
        <v>13000</v>
      </c>
      <c r="E9430" t="s">
        <v>13002</v>
      </c>
    </row>
    <row r="9431" spans="1:5" x14ac:dyDescent="0.25">
      <c r="A9431">
        <v>71000529</v>
      </c>
      <c r="B9431" t="s">
        <v>13003</v>
      </c>
      <c r="C9431" t="s">
        <v>13000</v>
      </c>
      <c r="D9431" t="s">
        <v>13000</v>
      </c>
      <c r="E9431" t="s">
        <v>13003</v>
      </c>
    </row>
    <row r="9432" spans="1:5" x14ac:dyDescent="0.25">
      <c r="A9432">
        <v>71000530</v>
      </c>
      <c r="B9432" t="s">
        <v>13004</v>
      </c>
      <c r="C9432" t="s">
        <v>13000</v>
      </c>
      <c r="D9432" t="s">
        <v>13000</v>
      </c>
      <c r="E9432" t="s">
        <v>13004</v>
      </c>
    </row>
    <row r="9433" spans="1:5" x14ac:dyDescent="0.25">
      <c r="A9433">
        <v>71000531</v>
      </c>
      <c r="B9433" t="s">
        <v>13005</v>
      </c>
      <c r="C9433" t="s">
        <v>12428</v>
      </c>
      <c r="D9433" t="s">
        <v>12428</v>
      </c>
      <c r="E9433" t="s">
        <v>13005</v>
      </c>
    </row>
    <row r="9434" spans="1:5" x14ac:dyDescent="0.25">
      <c r="A9434">
        <v>71000532</v>
      </c>
      <c r="B9434" t="s">
        <v>13006</v>
      </c>
      <c r="C9434" t="s">
        <v>12428</v>
      </c>
      <c r="D9434" t="s">
        <v>12428</v>
      </c>
      <c r="E9434" t="s">
        <v>13006</v>
      </c>
    </row>
    <row r="9435" spans="1:5" x14ac:dyDescent="0.25">
      <c r="A9435">
        <v>71000533</v>
      </c>
      <c r="B9435" t="s">
        <v>13007</v>
      </c>
      <c r="C9435" t="s">
        <v>12796</v>
      </c>
      <c r="D9435" t="s">
        <v>12796</v>
      </c>
      <c r="E9435" t="s">
        <v>13007</v>
      </c>
    </row>
    <row r="9436" spans="1:5" x14ac:dyDescent="0.25">
      <c r="A9436">
        <v>71000534</v>
      </c>
      <c r="B9436" t="s">
        <v>13008</v>
      </c>
      <c r="C9436" t="s">
        <v>12796</v>
      </c>
      <c r="D9436" t="s">
        <v>12796</v>
      </c>
      <c r="E9436" t="s">
        <v>13008</v>
      </c>
    </row>
    <row r="9437" spans="1:5" x14ac:dyDescent="0.25">
      <c r="A9437">
        <v>71000535</v>
      </c>
      <c r="B9437" t="s">
        <v>13009</v>
      </c>
      <c r="C9437" t="s">
        <v>12796</v>
      </c>
      <c r="D9437" t="s">
        <v>12796</v>
      </c>
      <c r="E9437" t="s">
        <v>13009</v>
      </c>
    </row>
    <row r="9438" spans="1:5" x14ac:dyDescent="0.25">
      <c r="A9438">
        <v>71000536</v>
      </c>
      <c r="B9438" t="s">
        <v>13010</v>
      </c>
      <c r="C9438" t="s">
        <v>12523</v>
      </c>
      <c r="D9438" t="s">
        <v>12523</v>
      </c>
      <c r="E9438" t="s">
        <v>13010</v>
      </c>
    </row>
    <row r="9439" spans="1:5" x14ac:dyDescent="0.25">
      <c r="A9439">
        <v>71000537</v>
      </c>
      <c r="B9439" t="s">
        <v>13011</v>
      </c>
      <c r="C9439" t="s">
        <v>12523</v>
      </c>
      <c r="D9439" t="s">
        <v>12523</v>
      </c>
      <c r="E9439" t="s">
        <v>13011</v>
      </c>
    </row>
    <row r="9440" spans="1:5" x14ac:dyDescent="0.25">
      <c r="A9440">
        <v>71000538</v>
      </c>
      <c r="B9440" t="s">
        <v>13012</v>
      </c>
      <c r="C9440" t="s">
        <v>12523</v>
      </c>
      <c r="D9440" t="s">
        <v>12523</v>
      </c>
      <c r="E9440" t="s">
        <v>13012</v>
      </c>
    </row>
    <row r="9441" spans="1:5" x14ac:dyDescent="0.25">
      <c r="A9441">
        <v>71000539</v>
      </c>
      <c r="B9441" t="s">
        <v>13013</v>
      </c>
      <c r="C9441" t="s">
        <v>12521</v>
      </c>
      <c r="D9441" t="s">
        <v>12521</v>
      </c>
      <c r="E9441" t="s">
        <v>13013</v>
      </c>
    </row>
    <row r="9442" spans="1:5" x14ac:dyDescent="0.25">
      <c r="A9442">
        <v>71000540</v>
      </c>
      <c r="B9442" t="s">
        <v>13014</v>
      </c>
      <c r="C9442" t="s">
        <v>12521</v>
      </c>
      <c r="D9442" t="s">
        <v>12521</v>
      </c>
      <c r="E9442" t="s">
        <v>13014</v>
      </c>
    </row>
    <row r="9443" spans="1:5" x14ac:dyDescent="0.25">
      <c r="A9443">
        <v>71000541</v>
      </c>
      <c r="B9443" t="s">
        <v>13015</v>
      </c>
      <c r="C9443" t="s">
        <v>12521</v>
      </c>
      <c r="D9443" t="s">
        <v>12521</v>
      </c>
      <c r="E9443" t="s">
        <v>13015</v>
      </c>
    </row>
    <row r="9444" spans="1:5" x14ac:dyDescent="0.25">
      <c r="A9444">
        <v>71000542</v>
      </c>
      <c r="B9444" t="s">
        <v>13016</v>
      </c>
      <c r="C9444" t="s">
        <v>12525</v>
      </c>
      <c r="D9444" t="s">
        <v>12525</v>
      </c>
      <c r="E9444" t="s">
        <v>13016</v>
      </c>
    </row>
    <row r="9445" spans="1:5" x14ac:dyDescent="0.25">
      <c r="A9445">
        <v>71000543</v>
      </c>
      <c r="B9445" t="s">
        <v>13017</v>
      </c>
      <c r="C9445" t="s">
        <v>12525</v>
      </c>
      <c r="D9445" t="s">
        <v>12525</v>
      </c>
      <c r="E9445" t="s">
        <v>13017</v>
      </c>
    </row>
    <row r="9446" spans="1:5" x14ac:dyDescent="0.25">
      <c r="A9446">
        <v>71000544</v>
      </c>
      <c r="B9446" t="s">
        <v>13018</v>
      </c>
      <c r="C9446" t="s">
        <v>12525</v>
      </c>
      <c r="D9446" t="s">
        <v>12525</v>
      </c>
      <c r="E9446" t="s">
        <v>13018</v>
      </c>
    </row>
    <row r="9447" spans="1:5" x14ac:dyDescent="0.25">
      <c r="A9447">
        <v>71000545</v>
      </c>
      <c r="B9447" t="s">
        <v>13019</v>
      </c>
      <c r="C9447" t="s">
        <v>12796</v>
      </c>
      <c r="D9447" t="s">
        <v>12796</v>
      </c>
      <c r="E9447" t="s">
        <v>13019</v>
      </c>
    </row>
    <row r="9448" spans="1:5" x14ac:dyDescent="0.25">
      <c r="A9448">
        <v>71000546</v>
      </c>
      <c r="B9448" t="s">
        <v>13020</v>
      </c>
      <c r="C9448" t="s">
        <v>12523</v>
      </c>
      <c r="D9448" t="s">
        <v>12523</v>
      </c>
      <c r="E9448" t="s">
        <v>13020</v>
      </c>
    </row>
    <row r="9449" spans="1:5" x14ac:dyDescent="0.25">
      <c r="A9449">
        <v>71000547</v>
      </c>
      <c r="B9449" t="s">
        <v>13021</v>
      </c>
      <c r="C9449" t="s">
        <v>12521</v>
      </c>
      <c r="D9449" t="s">
        <v>12521</v>
      </c>
      <c r="E9449" t="s">
        <v>13021</v>
      </c>
    </row>
    <row r="9450" spans="1:5" x14ac:dyDescent="0.25">
      <c r="A9450">
        <v>71000548</v>
      </c>
      <c r="B9450" t="s">
        <v>13022</v>
      </c>
      <c r="C9450" t="s">
        <v>12525</v>
      </c>
      <c r="D9450" t="s">
        <v>12525</v>
      </c>
      <c r="E9450" t="s">
        <v>13022</v>
      </c>
    </row>
    <row r="9451" spans="1:5" x14ac:dyDescent="0.25">
      <c r="A9451">
        <v>71000549</v>
      </c>
      <c r="B9451" t="s">
        <v>13024</v>
      </c>
      <c r="C9451" t="s">
        <v>13023</v>
      </c>
      <c r="D9451" t="s">
        <v>13023</v>
      </c>
      <c r="E9451" t="s">
        <v>13024</v>
      </c>
    </row>
    <row r="9452" spans="1:5" x14ac:dyDescent="0.25">
      <c r="A9452">
        <v>71000550</v>
      </c>
      <c r="B9452" t="s">
        <v>13026</v>
      </c>
      <c r="C9452" t="s">
        <v>13025</v>
      </c>
      <c r="D9452" t="s">
        <v>13025</v>
      </c>
      <c r="E9452" t="s">
        <v>13026</v>
      </c>
    </row>
    <row r="9453" spans="1:5" x14ac:dyDescent="0.25">
      <c r="A9453">
        <v>71000551</v>
      </c>
      <c r="B9453" t="s">
        <v>13027</v>
      </c>
      <c r="C9453" t="s">
        <v>12727</v>
      </c>
      <c r="D9453" t="s">
        <v>12727</v>
      </c>
      <c r="E9453" t="s">
        <v>13027</v>
      </c>
    </row>
    <row r="9454" spans="1:5" x14ac:dyDescent="0.25">
      <c r="A9454">
        <v>71000552</v>
      </c>
      <c r="B9454" t="s">
        <v>13029</v>
      </c>
      <c r="C9454" t="s">
        <v>13028</v>
      </c>
      <c r="D9454" t="s">
        <v>13028</v>
      </c>
      <c r="E9454" t="s">
        <v>13029</v>
      </c>
    </row>
    <row r="9455" spans="1:5" x14ac:dyDescent="0.25">
      <c r="A9455">
        <v>71000553</v>
      </c>
      <c r="B9455" t="s">
        <v>12910</v>
      </c>
      <c r="C9455" t="s">
        <v>12681</v>
      </c>
      <c r="D9455" t="s">
        <v>12681</v>
      </c>
      <c r="E9455" t="s">
        <v>12910</v>
      </c>
    </row>
    <row r="9456" spans="1:5" x14ac:dyDescent="0.25">
      <c r="A9456">
        <v>71000554</v>
      </c>
      <c r="B9456" t="s">
        <v>12911</v>
      </c>
      <c r="C9456" t="s">
        <v>12681</v>
      </c>
      <c r="D9456" t="s">
        <v>12681</v>
      </c>
      <c r="E9456" t="s">
        <v>12911</v>
      </c>
    </row>
    <row r="9457" spans="1:5" x14ac:dyDescent="0.25">
      <c r="A9457">
        <v>71000555</v>
      </c>
      <c r="B9457" t="s">
        <v>12912</v>
      </c>
      <c r="C9457" t="s">
        <v>12681</v>
      </c>
      <c r="D9457" t="s">
        <v>12681</v>
      </c>
      <c r="E9457" t="s">
        <v>12912</v>
      </c>
    </row>
    <row r="9458" spans="1:5" x14ac:dyDescent="0.25">
      <c r="A9458">
        <v>71000556</v>
      </c>
      <c r="B9458" t="s">
        <v>13031</v>
      </c>
      <c r="C9458" t="s">
        <v>13030</v>
      </c>
      <c r="D9458" t="s">
        <v>13030</v>
      </c>
      <c r="E9458" t="s">
        <v>13031</v>
      </c>
    </row>
    <row r="9459" spans="1:5" x14ac:dyDescent="0.25">
      <c r="A9459">
        <v>71000557</v>
      </c>
      <c r="B9459" t="s">
        <v>13033</v>
      </c>
      <c r="C9459" t="s">
        <v>13032</v>
      </c>
      <c r="D9459" t="s">
        <v>13032</v>
      </c>
      <c r="E9459" t="s">
        <v>13033</v>
      </c>
    </row>
    <row r="9460" spans="1:5" x14ac:dyDescent="0.25">
      <c r="A9460">
        <v>71000558</v>
      </c>
      <c r="B9460" t="s">
        <v>13034</v>
      </c>
      <c r="C9460" t="s">
        <v>12434</v>
      </c>
      <c r="D9460" t="s">
        <v>12434</v>
      </c>
      <c r="E9460" t="s">
        <v>13034</v>
      </c>
    </row>
    <row r="9461" spans="1:5" x14ac:dyDescent="0.25">
      <c r="A9461">
        <v>71000559</v>
      </c>
      <c r="B9461" t="s">
        <v>13036</v>
      </c>
      <c r="C9461" t="s">
        <v>13035</v>
      </c>
      <c r="D9461" t="s">
        <v>13035</v>
      </c>
      <c r="E9461" t="s">
        <v>13036</v>
      </c>
    </row>
    <row r="9462" spans="1:5" x14ac:dyDescent="0.25">
      <c r="A9462">
        <v>71000560</v>
      </c>
      <c r="B9462" t="s">
        <v>13038</v>
      </c>
      <c r="C9462" t="s">
        <v>13037</v>
      </c>
      <c r="D9462" t="s">
        <v>13037</v>
      </c>
      <c r="E9462" t="s">
        <v>13038</v>
      </c>
    </row>
    <row r="9463" spans="1:5" x14ac:dyDescent="0.25">
      <c r="A9463">
        <v>71000561</v>
      </c>
      <c r="B9463" t="s">
        <v>13040</v>
      </c>
      <c r="C9463" t="s">
        <v>13039</v>
      </c>
      <c r="D9463" t="s">
        <v>13039</v>
      </c>
      <c r="E9463" t="s">
        <v>13040</v>
      </c>
    </row>
    <row r="9464" spans="1:5" x14ac:dyDescent="0.25">
      <c r="A9464">
        <v>71000562</v>
      </c>
      <c r="B9464" t="s">
        <v>13042</v>
      </c>
      <c r="C9464" t="s">
        <v>13041</v>
      </c>
      <c r="D9464" t="s">
        <v>13041</v>
      </c>
      <c r="E9464" t="s">
        <v>13042</v>
      </c>
    </row>
    <row r="9465" spans="1:5" x14ac:dyDescent="0.25">
      <c r="A9465">
        <v>71000563</v>
      </c>
      <c r="B9465" t="s">
        <v>13044</v>
      </c>
      <c r="C9465" t="s">
        <v>13043</v>
      </c>
      <c r="D9465" t="s">
        <v>13043</v>
      </c>
      <c r="E9465" t="s">
        <v>13044</v>
      </c>
    </row>
    <row r="9466" spans="1:5" x14ac:dyDescent="0.25">
      <c r="A9466">
        <v>71000564</v>
      </c>
      <c r="B9466" t="s">
        <v>13046</v>
      </c>
      <c r="C9466" t="s">
        <v>13045</v>
      </c>
      <c r="D9466" t="s">
        <v>13045</v>
      </c>
      <c r="E9466" t="s">
        <v>13046</v>
      </c>
    </row>
    <row r="9467" spans="1:5" x14ac:dyDescent="0.25">
      <c r="A9467">
        <v>71000565</v>
      </c>
      <c r="B9467" t="s">
        <v>13048</v>
      </c>
      <c r="C9467" t="s">
        <v>13047</v>
      </c>
      <c r="D9467" t="s">
        <v>13047</v>
      </c>
      <c r="E9467" t="s">
        <v>13048</v>
      </c>
    </row>
    <row r="9468" spans="1:5" x14ac:dyDescent="0.25">
      <c r="A9468">
        <v>71000566</v>
      </c>
      <c r="B9468" t="s">
        <v>13050</v>
      </c>
      <c r="C9468" t="s">
        <v>13049</v>
      </c>
      <c r="D9468" t="s">
        <v>13049</v>
      </c>
      <c r="E9468" t="s">
        <v>13050</v>
      </c>
    </row>
    <row r="9469" spans="1:5" x14ac:dyDescent="0.25">
      <c r="A9469">
        <v>71000567</v>
      </c>
      <c r="B9469" t="s">
        <v>13051</v>
      </c>
      <c r="C9469" t="s">
        <v>12806</v>
      </c>
      <c r="D9469" t="s">
        <v>12806</v>
      </c>
      <c r="E9469" t="s">
        <v>13051</v>
      </c>
    </row>
    <row r="9470" spans="1:5" x14ac:dyDescent="0.25">
      <c r="A9470">
        <v>71000568</v>
      </c>
      <c r="B9470" t="s">
        <v>13053</v>
      </c>
      <c r="C9470" t="s">
        <v>13052</v>
      </c>
      <c r="D9470" t="s">
        <v>13052</v>
      </c>
      <c r="E9470" t="s">
        <v>13053</v>
      </c>
    </row>
    <row r="9471" spans="1:5" x14ac:dyDescent="0.25">
      <c r="A9471">
        <v>71000569</v>
      </c>
      <c r="B9471" t="s">
        <v>13055</v>
      </c>
      <c r="C9471" t="s">
        <v>13054</v>
      </c>
      <c r="D9471" t="s">
        <v>13054</v>
      </c>
      <c r="E9471" t="s">
        <v>13055</v>
      </c>
    </row>
    <row r="9472" spans="1:5" x14ac:dyDescent="0.25">
      <c r="A9472">
        <v>71000570</v>
      </c>
      <c r="B9472" t="s">
        <v>13057</v>
      </c>
      <c r="C9472" t="s">
        <v>13056</v>
      </c>
      <c r="D9472" t="s">
        <v>13056</v>
      </c>
      <c r="E9472" t="s">
        <v>13057</v>
      </c>
    </row>
    <row r="9473" spans="1:5" x14ac:dyDescent="0.25">
      <c r="A9473">
        <v>71000571</v>
      </c>
      <c r="B9473" t="s">
        <v>13058</v>
      </c>
      <c r="C9473" t="s">
        <v>12943</v>
      </c>
      <c r="D9473" t="s">
        <v>12943</v>
      </c>
      <c r="E9473" t="s">
        <v>13058</v>
      </c>
    </row>
    <row r="9474" spans="1:5" x14ac:dyDescent="0.25">
      <c r="A9474">
        <v>71000572</v>
      </c>
      <c r="B9474" t="s">
        <v>13059</v>
      </c>
      <c r="C9474" t="s">
        <v>12945</v>
      </c>
      <c r="D9474" t="s">
        <v>12945</v>
      </c>
      <c r="E9474" t="s">
        <v>13059</v>
      </c>
    </row>
    <row r="9475" spans="1:5" x14ac:dyDescent="0.25">
      <c r="A9475">
        <v>71000573</v>
      </c>
      <c r="B9475" t="s">
        <v>13060</v>
      </c>
      <c r="C9475" t="s">
        <v>12945</v>
      </c>
      <c r="D9475" t="s">
        <v>12945</v>
      </c>
      <c r="E9475" t="s">
        <v>13060</v>
      </c>
    </row>
    <row r="9476" spans="1:5" x14ac:dyDescent="0.25">
      <c r="A9476">
        <v>71000574</v>
      </c>
      <c r="B9476" t="s">
        <v>13062</v>
      </c>
      <c r="C9476" t="s">
        <v>13061</v>
      </c>
      <c r="D9476" t="s">
        <v>13061</v>
      </c>
      <c r="E9476" t="s">
        <v>13062</v>
      </c>
    </row>
    <row r="9477" spans="1:5" x14ac:dyDescent="0.25">
      <c r="A9477">
        <v>71000575</v>
      </c>
      <c r="B9477" t="s">
        <v>13063</v>
      </c>
      <c r="C9477" t="s">
        <v>13052</v>
      </c>
      <c r="D9477" t="s">
        <v>13052</v>
      </c>
      <c r="E9477" t="s">
        <v>13063</v>
      </c>
    </row>
    <row r="9478" spans="1:5" x14ac:dyDescent="0.25">
      <c r="A9478">
        <v>71000576</v>
      </c>
      <c r="B9478" t="s">
        <v>13064</v>
      </c>
      <c r="C9478" t="s">
        <v>12495</v>
      </c>
      <c r="D9478" t="s">
        <v>12495</v>
      </c>
      <c r="E9478" t="s">
        <v>13064</v>
      </c>
    </row>
    <row r="9479" spans="1:5" x14ac:dyDescent="0.25">
      <c r="A9479">
        <v>71000577</v>
      </c>
      <c r="B9479" t="s">
        <v>15723</v>
      </c>
      <c r="C9479" t="s">
        <v>12436</v>
      </c>
      <c r="D9479" t="s">
        <v>12436</v>
      </c>
      <c r="E9479" t="s">
        <v>15723</v>
      </c>
    </row>
    <row r="9480" spans="1:5" x14ac:dyDescent="0.25">
      <c r="A9480">
        <v>71000578</v>
      </c>
      <c r="B9480" t="s">
        <v>15724</v>
      </c>
      <c r="C9480" t="s">
        <v>12432</v>
      </c>
      <c r="D9480" t="s">
        <v>12432</v>
      </c>
      <c r="E9480" t="s">
        <v>15724</v>
      </c>
    </row>
    <row r="9481" spans="1:5" x14ac:dyDescent="0.25">
      <c r="A9481">
        <v>71000579</v>
      </c>
      <c r="B9481" t="s">
        <v>15725</v>
      </c>
      <c r="C9481" t="s">
        <v>12715</v>
      </c>
      <c r="D9481" t="s">
        <v>12715</v>
      </c>
      <c r="E9481" t="s">
        <v>15725</v>
      </c>
    </row>
    <row r="9482" spans="1:5" x14ac:dyDescent="0.25">
      <c r="A9482">
        <v>71000580</v>
      </c>
      <c r="B9482" t="s">
        <v>15726</v>
      </c>
      <c r="C9482" t="s">
        <v>12800</v>
      </c>
      <c r="D9482" t="s">
        <v>12800</v>
      </c>
      <c r="E9482" t="s">
        <v>15726</v>
      </c>
    </row>
    <row r="9483" spans="1:5" x14ac:dyDescent="0.25">
      <c r="A9483">
        <v>71000581</v>
      </c>
      <c r="B9483" t="s">
        <v>15727</v>
      </c>
      <c r="C9483" t="s">
        <v>15728</v>
      </c>
      <c r="D9483" t="s">
        <v>15728</v>
      </c>
      <c r="E9483" t="s">
        <v>15727</v>
      </c>
    </row>
    <row r="9484" spans="1:5" x14ac:dyDescent="0.25">
      <c r="A9484">
        <v>71000582</v>
      </c>
      <c r="B9484" t="s">
        <v>15729</v>
      </c>
      <c r="C9484" t="s">
        <v>15730</v>
      </c>
      <c r="D9484" t="s">
        <v>15730</v>
      </c>
      <c r="E9484" t="s">
        <v>15729</v>
      </c>
    </row>
    <row r="9485" spans="1:5" x14ac:dyDescent="0.25">
      <c r="A9485">
        <v>71000583</v>
      </c>
      <c r="B9485" t="s">
        <v>15731</v>
      </c>
      <c r="C9485" t="s">
        <v>15732</v>
      </c>
      <c r="D9485" t="s">
        <v>15732</v>
      </c>
      <c r="E9485" t="s">
        <v>15731</v>
      </c>
    </row>
    <row r="9486" spans="1:5" x14ac:dyDescent="0.25">
      <c r="A9486">
        <v>71000584</v>
      </c>
      <c r="B9486" t="s">
        <v>15733</v>
      </c>
      <c r="C9486" t="s">
        <v>15734</v>
      </c>
      <c r="D9486" t="s">
        <v>15734</v>
      </c>
      <c r="E9486" t="s">
        <v>15733</v>
      </c>
    </row>
    <row r="9487" spans="1:5" x14ac:dyDescent="0.25">
      <c r="A9487">
        <v>71000585</v>
      </c>
      <c r="B9487" t="s">
        <v>15735</v>
      </c>
      <c r="C9487" t="s">
        <v>15735</v>
      </c>
      <c r="D9487" t="s">
        <v>15735</v>
      </c>
      <c r="E9487" t="s">
        <v>15735</v>
      </c>
    </row>
    <row r="9488" spans="1:5" x14ac:dyDescent="0.25">
      <c r="A9488">
        <v>71000586</v>
      </c>
      <c r="B9488" t="s">
        <v>15736</v>
      </c>
      <c r="C9488" t="s">
        <v>15736</v>
      </c>
      <c r="D9488" t="s">
        <v>15736</v>
      </c>
      <c r="E9488" t="s">
        <v>15736</v>
      </c>
    </row>
    <row r="9489" spans="1:5" x14ac:dyDescent="0.25">
      <c r="A9489">
        <v>71000587</v>
      </c>
      <c r="B9489" t="s">
        <v>15737</v>
      </c>
      <c r="C9489" t="s">
        <v>15738</v>
      </c>
      <c r="D9489" t="s">
        <v>15738</v>
      </c>
      <c r="E9489" t="s">
        <v>15737</v>
      </c>
    </row>
    <row r="9490" spans="1:5" x14ac:dyDescent="0.25">
      <c r="A9490">
        <v>71000588</v>
      </c>
      <c r="B9490" t="s">
        <v>15739</v>
      </c>
      <c r="C9490" t="s">
        <v>15739</v>
      </c>
      <c r="D9490" t="s">
        <v>15739</v>
      </c>
      <c r="E9490" t="s">
        <v>15739</v>
      </c>
    </row>
    <row r="9491" spans="1:5" x14ac:dyDescent="0.25">
      <c r="A9491">
        <v>71000589</v>
      </c>
      <c r="B9491" t="s">
        <v>15740</v>
      </c>
      <c r="C9491" t="s">
        <v>15741</v>
      </c>
      <c r="D9491" t="s">
        <v>15741</v>
      </c>
      <c r="E9491" t="s">
        <v>15740</v>
      </c>
    </row>
    <row r="9492" spans="1:5" x14ac:dyDescent="0.25">
      <c r="A9492">
        <v>71000590</v>
      </c>
      <c r="B9492" t="s">
        <v>15742</v>
      </c>
      <c r="C9492" t="s">
        <v>15743</v>
      </c>
      <c r="D9492" t="s">
        <v>15743</v>
      </c>
      <c r="E9492" t="s">
        <v>15742</v>
      </c>
    </row>
    <row r="9493" spans="1:5" x14ac:dyDescent="0.25">
      <c r="A9493">
        <v>71000591</v>
      </c>
      <c r="B9493" t="s">
        <v>15744</v>
      </c>
      <c r="C9493" t="s">
        <v>12619</v>
      </c>
      <c r="D9493" t="s">
        <v>12619</v>
      </c>
      <c r="E9493" t="s">
        <v>15744</v>
      </c>
    </row>
    <row r="9494" spans="1:5" x14ac:dyDescent="0.25">
      <c r="A9494">
        <v>71000592</v>
      </c>
      <c r="B9494" t="s">
        <v>15745</v>
      </c>
      <c r="C9494" t="s">
        <v>12621</v>
      </c>
      <c r="D9494" t="s">
        <v>12621</v>
      </c>
      <c r="E9494" t="s">
        <v>15745</v>
      </c>
    </row>
    <row r="9495" spans="1:5" x14ac:dyDescent="0.25">
      <c r="A9495">
        <v>71000593</v>
      </c>
      <c r="B9495" t="s">
        <v>15746</v>
      </c>
      <c r="C9495" t="s">
        <v>15747</v>
      </c>
      <c r="D9495" t="s">
        <v>15747</v>
      </c>
      <c r="E9495" t="s">
        <v>15746</v>
      </c>
    </row>
    <row r="9496" spans="1:5" x14ac:dyDescent="0.25">
      <c r="A9496">
        <v>71000594</v>
      </c>
      <c r="B9496" t="s">
        <v>15748</v>
      </c>
      <c r="C9496" t="s">
        <v>15749</v>
      </c>
      <c r="D9496" t="s">
        <v>15749</v>
      </c>
      <c r="E9496" t="s">
        <v>15748</v>
      </c>
    </row>
    <row r="9497" spans="1:5" x14ac:dyDescent="0.25">
      <c r="A9497">
        <v>71000595</v>
      </c>
      <c r="B9497" t="s">
        <v>15750</v>
      </c>
      <c r="C9497" t="s">
        <v>15751</v>
      </c>
      <c r="D9497" t="s">
        <v>15751</v>
      </c>
      <c r="E9497" t="s">
        <v>15750</v>
      </c>
    </row>
    <row r="9498" spans="1:5" x14ac:dyDescent="0.25">
      <c r="A9498">
        <v>71000596</v>
      </c>
      <c r="B9498" t="s">
        <v>15752</v>
      </c>
      <c r="C9498" t="s">
        <v>15753</v>
      </c>
      <c r="D9498" t="s">
        <v>15753</v>
      </c>
      <c r="E9498" t="s">
        <v>15752</v>
      </c>
    </row>
    <row r="9499" spans="1:5" x14ac:dyDescent="0.25">
      <c r="A9499">
        <v>71000597</v>
      </c>
      <c r="B9499" t="s">
        <v>15754</v>
      </c>
      <c r="C9499" t="s">
        <v>12428</v>
      </c>
      <c r="D9499" t="s">
        <v>12428</v>
      </c>
      <c r="E9499" t="s">
        <v>15754</v>
      </c>
    </row>
    <row r="9500" spans="1:5" x14ac:dyDescent="0.25">
      <c r="A9500">
        <v>72000001</v>
      </c>
      <c r="B9500" t="s">
        <v>13066</v>
      </c>
      <c r="C9500" t="s">
        <v>13065</v>
      </c>
      <c r="D9500" t="s">
        <v>13065</v>
      </c>
      <c r="E9500" t="s">
        <v>13066</v>
      </c>
    </row>
    <row r="9501" spans="1:5" x14ac:dyDescent="0.25">
      <c r="A9501">
        <v>72000002</v>
      </c>
      <c r="B9501" t="s">
        <v>13068</v>
      </c>
      <c r="C9501" t="s">
        <v>13067</v>
      </c>
      <c r="D9501" t="s">
        <v>13067</v>
      </c>
      <c r="E9501" t="s">
        <v>13068</v>
      </c>
    </row>
    <row r="9502" spans="1:5" x14ac:dyDescent="0.25">
      <c r="A9502">
        <v>72000003</v>
      </c>
      <c r="B9502" t="s">
        <v>13070</v>
      </c>
      <c r="C9502" t="s">
        <v>13069</v>
      </c>
      <c r="D9502" t="s">
        <v>13069</v>
      </c>
      <c r="E9502" t="s">
        <v>13070</v>
      </c>
    </row>
    <row r="9503" spans="1:5" x14ac:dyDescent="0.25">
      <c r="A9503">
        <v>72000004</v>
      </c>
      <c r="B9503" t="s">
        <v>13072</v>
      </c>
      <c r="C9503" t="s">
        <v>13071</v>
      </c>
      <c r="D9503" t="s">
        <v>13071</v>
      </c>
      <c r="E9503" t="s">
        <v>13072</v>
      </c>
    </row>
    <row r="9504" spans="1:5" x14ac:dyDescent="0.25">
      <c r="A9504">
        <v>72000005</v>
      </c>
      <c r="B9504" t="s">
        <v>13074</v>
      </c>
      <c r="C9504" t="s">
        <v>13073</v>
      </c>
      <c r="D9504" t="s">
        <v>13073</v>
      </c>
      <c r="E9504" t="s">
        <v>13074</v>
      </c>
    </row>
    <row r="9505" spans="1:5" x14ac:dyDescent="0.25">
      <c r="A9505">
        <v>72000006</v>
      </c>
      <c r="B9505" t="s">
        <v>13076</v>
      </c>
      <c r="C9505" t="s">
        <v>13075</v>
      </c>
      <c r="D9505" t="s">
        <v>13075</v>
      </c>
      <c r="E9505" t="s">
        <v>13076</v>
      </c>
    </row>
    <row r="9506" spans="1:5" x14ac:dyDescent="0.25">
      <c r="A9506">
        <v>72000007</v>
      </c>
      <c r="B9506" t="s">
        <v>13078</v>
      </c>
      <c r="C9506" t="s">
        <v>13077</v>
      </c>
      <c r="D9506" t="s">
        <v>13077</v>
      </c>
      <c r="E9506" t="s">
        <v>13078</v>
      </c>
    </row>
    <row r="9507" spans="1:5" x14ac:dyDescent="0.25">
      <c r="A9507">
        <v>72000008</v>
      </c>
      <c r="B9507" t="s">
        <v>13080</v>
      </c>
      <c r="C9507" t="s">
        <v>13079</v>
      </c>
      <c r="D9507" t="s">
        <v>13079</v>
      </c>
      <c r="E9507" t="s">
        <v>13080</v>
      </c>
    </row>
    <row r="9508" spans="1:5" x14ac:dyDescent="0.25">
      <c r="A9508">
        <v>72000009</v>
      </c>
      <c r="B9508" t="s">
        <v>13082</v>
      </c>
      <c r="C9508" t="s">
        <v>13081</v>
      </c>
      <c r="D9508" t="s">
        <v>13081</v>
      </c>
      <c r="E9508" t="s">
        <v>13082</v>
      </c>
    </row>
    <row r="9509" spans="1:5" x14ac:dyDescent="0.25">
      <c r="A9509">
        <v>72000010</v>
      </c>
      <c r="B9509" t="s">
        <v>13084</v>
      </c>
      <c r="C9509" t="s">
        <v>13083</v>
      </c>
      <c r="D9509" t="s">
        <v>13083</v>
      </c>
      <c r="E9509" t="s">
        <v>13084</v>
      </c>
    </row>
    <row r="9510" spans="1:5" x14ac:dyDescent="0.25">
      <c r="A9510">
        <v>72000011</v>
      </c>
      <c r="B9510" t="s">
        <v>13086</v>
      </c>
      <c r="C9510" t="s">
        <v>13085</v>
      </c>
      <c r="D9510" t="s">
        <v>13085</v>
      </c>
      <c r="E9510" t="s">
        <v>13086</v>
      </c>
    </row>
    <row r="9511" spans="1:5" x14ac:dyDescent="0.25">
      <c r="A9511">
        <v>72000012</v>
      </c>
      <c r="B9511" t="s">
        <v>13088</v>
      </c>
      <c r="C9511" t="s">
        <v>13087</v>
      </c>
      <c r="D9511" t="s">
        <v>13087</v>
      </c>
      <c r="E9511" t="s">
        <v>13088</v>
      </c>
    </row>
    <row r="9512" spans="1:5" x14ac:dyDescent="0.25">
      <c r="A9512">
        <v>72000013</v>
      </c>
      <c r="B9512" t="s">
        <v>13082</v>
      </c>
      <c r="C9512" t="s">
        <v>13081</v>
      </c>
      <c r="D9512" t="s">
        <v>13081</v>
      </c>
      <c r="E9512" t="s">
        <v>13082</v>
      </c>
    </row>
    <row r="9513" spans="1:5" x14ac:dyDescent="0.25">
      <c r="A9513">
        <v>72000014</v>
      </c>
      <c r="B9513" t="s">
        <v>13090</v>
      </c>
      <c r="C9513" t="s">
        <v>13089</v>
      </c>
      <c r="D9513" t="s">
        <v>13089</v>
      </c>
      <c r="E9513" t="s">
        <v>13090</v>
      </c>
    </row>
    <row r="9514" spans="1:5" x14ac:dyDescent="0.25">
      <c r="A9514">
        <v>72000015</v>
      </c>
      <c r="B9514" t="s">
        <v>13091</v>
      </c>
      <c r="C9514" t="s">
        <v>13073</v>
      </c>
      <c r="D9514" t="s">
        <v>13073</v>
      </c>
      <c r="E9514" t="s">
        <v>13091</v>
      </c>
    </row>
    <row r="9515" spans="1:5" x14ac:dyDescent="0.25">
      <c r="A9515">
        <v>72000016</v>
      </c>
      <c r="B9515" t="s">
        <v>13074</v>
      </c>
      <c r="C9515" t="s">
        <v>13073</v>
      </c>
      <c r="D9515" t="s">
        <v>13073</v>
      </c>
      <c r="E9515" t="s">
        <v>13074</v>
      </c>
    </row>
    <row r="9516" spans="1:5" x14ac:dyDescent="0.25">
      <c r="A9516">
        <v>72000017</v>
      </c>
      <c r="B9516" t="s">
        <v>13092</v>
      </c>
      <c r="C9516" t="s">
        <v>13073</v>
      </c>
      <c r="D9516" t="s">
        <v>13073</v>
      </c>
      <c r="E9516" t="s">
        <v>13092</v>
      </c>
    </row>
    <row r="9517" spans="1:5" x14ac:dyDescent="0.25">
      <c r="A9517">
        <v>72000018</v>
      </c>
      <c r="B9517" t="s">
        <v>13094</v>
      </c>
      <c r="C9517" t="s">
        <v>13093</v>
      </c>
      <c r="D9517" t="s">
        <v>13093</v>
      </c>
      <c r="E9517" t="s">
        <v>13094</v>
      </c>
    </row>
    <row r="9518" spans="1:5" x14ac:dyDescent="0.25">
      <c r="A9518">
        <v>72000019</v>
      </c>
      <c r="B9518" t="s">
        <v>13095</v>
      </c>
      <c r="C9518" t="s">
        <v>13073</v>
      </c>
      <c r="D9518" t="s">
        <v>13073</v>
      </c>
      <c r="E9518" t="s">
        <v>13095</v>
      </c>
    </row>
    <row r="9519" spans="1:5" x14ac:dyDescent="0.25">
      <c r="A9519">
        <v>72000020</v>
      </c>
      <c r="B9519" t="s">
        <v>13097</v>
      </c>
      <c r="C9519" t="s">
        <v>13096</v>
      </c>
      <c r="D9519" t="s">
        <v>13096</v>
      </c>
      <c r="E9519" t="s">
        <v>13097</v>
      </c>
    </row>
    <row r="9520" spans="1:5" x14ac:dyDescent="0.25">
      <c r="A9520">
        <v>72000021</v>
      </c>
      <c r="B9520" t="s">
        <v>13099</v>
      </c>
      <c r="C9520" t="s">
        <v>13098</v>
      </c>
      <c r="D9520" t="s">
        <v>13098</v>
      </c>
      <c r="E9520" t="s">
        <v>13099</v>
      </c>
    </row>
    <row r="9521" spans="1:5" x14ac:dyDescent="0.25">
      <c r="A9521">
        <v>72000022</v>
      </c>
      <c r="B9521" t="s">
        <v>13074</v>
      </c>
      <c r="C9521" t="s">
        <v>13073</v>
      </c>
      <c r="D9521" t="s">
        <v>13073</v>
      </c>
      <c r="E9521" t="s">
        <v>13074</v>
      </c>
    </row>
    <row r="9522" spans="1:5" x14ac:dyDescent="0.25">
      <c r="A9522">
        <v>72000023</v>
      </c>
      <c r="B9522" t="s">
        <v>13100</v>
      </c>
      <c r="C9522" t="s">
        <v>13075</v>
      </c>
      <c r="D9522" t="s">
        <v>13075</v>
      </c>
      <c r="E9522" t="s">
        <v>13100</v>
      </c>
    </row>
    <row r="9523" spans="1:5" x14ac:dyDescent="0.25">
      <c r="A9523">
        <v>72000024</v>
      </c>
      <c r="B9523" t="s">
        <v>13102</v>
      </c>
      <c r="C9523" t="s">
        <v>13101</v>
      </c>
      <c r="D9523" t="s">
        <v>13101</v>
      </c>
      <c r="E9523" t="s">
        <v>13102</v>
      </c>
    </row>
    <row r="9524" spans="1:5" x14ac:dyDescent="0.25">
      <c r="A9524">
        <v>72000025</v>
      </c>
      <c r="B9524" t="s">
        <v>13104</v>
      </c>
      <c r="C9524" t="s">
        <v>13103</v>
      </c>
      <c r="D9524" t="s">
        <v>13103</v>
      </c>
      <c r="E9524" t="s">
        <v>13104</v>
      </c>
    </row>
    <row r="9525" spans="1:5" x14ac:dyDescent="0.25">
      <c r="A9525">
        <v>72000026</v>
      </c>
      <c r="B9525" t="s">
        <v>13106</v>
      </c>
      <c r="C9525" t="s">
        <v>13105</v>
      </c>
      <c r="D9525" t="s">
        <v>13105</v>
      </c>
      <c r="E9525" t="s">
        <v>13106</v>
      </c>
    </row>
    <row r="9526" spans="1:5" x14ac:dyDescent="0.25">
      <c r="A9526">
        <v>72000027</v>
      </c>
      <c r="B9526" t="s">
        <v>13107</v>
      </c>
      <c r="C9526" t="s">
        <v>13105</v>
      </c>
      <c r="D9526" t="s">
        <v>13105</v>
      </c>
      <c r="E9526" t="s">
        <v>13107</v>
      </c>
    </row>
    <row r="9527" spans="1:5" x14ac:dyDescent="0.25">
      <c r="A9527">
        <v>72000028</v>
      </c>
      <c r="B9527" t="s">
        <v>13109</v>
      </c>
      <c r="C9527" t="s">
        <v>13108</v>
      </c>
      <c r="D9527" t="s">
        <v>13108</v>
      </c>
      <c r="E9527" t="s">
        <v>13109</v>
      </c>
    </row>
    <row r="9528" spans="1:5" x14ac:dyDescent="0.25">
      <c r="A9528">
        <v>72000029</v>
      </c>
      <c r="B9528" t="s">
        <v>13111</v>
      </c>
      <c r="C9528" t="s">
        <v>13110</v>
      </c>
      <c r="D9528" t="s">
        <v>13110</v>
      </c>
      <c r="E9528" t="s">
        <v>13111</v>
      </c>
    </row>
    <row r="9529" spans="1:5" x14ac:dyDescent="0.25">
      <c r="A9529">
        <v>72000030</v>
      </c>
      <c r="B9529" t="s">
        <v>13072</v>
      </c>
      <c r="C9529" t="s">
        <v>13071</v>
      </c>
      <c r="D9529" t="s">
        <v>13071</v>
      </c>
      <c r="E9529" t="s">
        <v>13072</v>
      </c>
    </row>
    <row r="9530" spans="1:5" x14ac:dyDescent="0.25">
      <c r="A9530">
        <v>72000031</v>
      </c>
      <c r="B9530" t="s">
        <v>13113</v>
      </c>
      <c r="C9530" t="s">
        <v>13112</v>
      </c>
      <c r="D9530" t="s">
        <v>13112</v>
      </c>
      <c r="E9530" t="s">
        <v>13113</v>
      </c>
    </row>
    <row r="9531" spans="1:5" x14ac:dyDescent="0.25">
      <c r="A9531">
        <v>72000032</v>
      </c>
      <c r="B9531" t="s">
        <v>13115</v>
      </c>
      <c r="C9531" t="s">
        <v>13114</v>
      </c>
      <c r="D9531" t="s">
        <v>13114</v>
      </c>
      <c r="E9531" t="s">
        <v>13115</v>
      </c>
    </row>
    <row r="9532" spans="1:5" x14ac:dyDescent="0.25">
      <c r="A9532">
        <v>72000033</v>
      </c>
      <c r="B9532" t="s">
        <v>13117</v>
      </c>
      <c r="C9532" t="s">
        <v>13116</v>
      </c>
      <c r="D9532" t="s">
        <v>13116</v>
      </c>
      <c r="E9532" t="s">
        <v>13117</v>
      </c>
    </row>
    <row r="9533" spans="1:5" x14ac:dyDescent="0.25">
      <c r="A9533">
        <v>72000034</v>
      </c>
      <c r="B9533" t="s">
        <v>13119</v>
      </c>
      <c r="C9533" t="s">
        <v>13118</v>
      </c>
      <c r="D9533" t="s">
        <v>13118</v>
      </c>
      <c r="E9533" t="s">
        <v>13119</v>
      </c>
    </row>
    <row r="9534" spans="1:5" x14ac:dyDescent="0.25">
      <c r="A9534">
        <v>72000035</v>
      </c>
      <c r="B9534" t="s">
        <v>13074</v>
      </c>
      <c r="C9534" t="s">
        <v>13073</v>
      </c>
      <c r="D9534" t="s">
        <v>13073</v>
      </c>
      <c r="E9534" t="s">
        <v>13074</v>
      </c>
    </row>
    <row r="9535" spans="1:5" x14ac:dyDescent="0.25">
      <c r="A9535">
        <v>72000036</v>
      </c>
      <c r="B9535" t="s">
        <v>13095</v>
      </c>
      <c r="C9535" t="s">
        <v>13073</v>
      </c>
      <c r="D9535" t="s">
        <v>13073</v>
      </c>
      <c r="E9535" t="s">
        <v>13095</v>
      </c>
    </row>
    <row r="9536" spans="1:5" x14ac:dyDescent="0.25">
      <c r="A9536">
        <v>72000037</v>
      </c>
      <c r="B9536" t="s">
        <v>13121</v>
      </c>
      <c r="C9536" t="s">
        <v>13120</v>
      </c>
      <c r="D9536" t="s">
        <v>13120</v>
      </c>
      <c r="E9536" t="s">
        <v>13121</v>
      </c>
    </row>
    <row r="9537" spans="1:5" x14ac:dyDescent="0.25">
      <c r="A9537">
        <v>72000038</v>
      </c>
      <c r="B9537" t="s">
        <v>13123</v>
      </c>
      <c r="C9537" t="s">
        <v>13122</v>
      </c>
      <c r="D9537" t="s">
        <v>13122</v>
      </c>
      <c r="E9537" t="s">
        <v>13123</v>
      </c>
    </row>
    <row r="9538" spans="1:5" x14ac:dyDescent="0.25">
      <c r="A9538">
        <v>72000039</v>
      </c>
      <c r="B9538" t="s">
        <v>13125</v>
      </c>
      <c r="C9538" t="s">
        <v>13124</v>
      </c>
      <c r="D9538" t="s">
        <v>13124</v>
      </c>
      <c r="E9538" t="s">
        <v>13125</v>
      </c>
    </row>
    <row r="9539" spans="1:5" x14ac:dyDescent="0.25">
      <c r="A9539">
        <v>72000040</v>
      </c>
      <c r="B9539" t="s">
        <v>13126</v>
      </c>
      <c r="C9539" t="s">
        <v>13124</v>
      </c>
      <c r="D9539" t="s">
        <v>13124</v>
      </c>
      <c r="E9539" t="s">
        <v>13126</v>
      </c>
    </row>
    <row r="9540" spans="1:5" x14ac:dyDescent="0.25">
      <c r="A9540">
        <v>72000041</v>
      </c>
      <c r="B9540" t="s">
        <v>13127</v>
      </c>
      <c r="C9540" t="s">
        <v>13124</v>
      </c>
      <c r="D9540" t="s">
        <v>13124</v>
      </c>
      <c r="E9540" t="s">
        <v>13127</v>
      </c>
    </row>
    <row r="9541" spans="1:5" x14ac:dyDescent="0.25">
      <c r="A9541">
        <v>72000042</v>
      </c>
      <c r="B9541" t="s">
        <v>13129</v>
      </c>
      <c r="C9541" t="s">
        <v>13128</v>
      </c>
      <c r="D9541" t="s">
        <v>13128</v>
      </c>
      <c r="E9541" t="s">
        <v>13129</v>
      </c>
    </row>
    <row r="9542" spans="1:5" x14ac:dyDescent="0.25">
      <c r="A9542">
        <v>72000043</v>
      </c>
      <c r="B9542" t="s">
        <v>13131</v>
      </c>
      <c r="C9542" t="s">
        <v>13130</v>
      </c>
      <c r="D9542" t="s">
        <v>13130</v>
      </c>
      <c r="E9542" t="s">
        <v>13131</v>
      </c>
    </row>
    <row r="9543" spans="1:5" x14ac:dyDescent="0.25">
      <c r="A9543">
        <v>72000044</v>
      </c>
      <c r="B9543" t="s">
        <v>13133</v>
      </c>
      <c r="C9543" t="s">
        <v>13132</v>
      </c>
      <c r="D9543" t="s">
        <v>13132</v>
      </c>
      <c r="E9543" t="s">
        <v>13133</v>
      </c>
    </row>
    <row r="9544" spans="1:5" x14ac:dyDescent="0.25">
      <c r="A9544">
        <v>72000045</v>
      </c>
      <c r="B9544" t="s">
        <v>13135</v>
      </c>
      <c r="C9544" t="s">
        <v>13134</v>
      </c>
      <c r="D9544" t="s">
        <v>13134</v>
      </c>
      <c r="E9544" t="s">
        <v>13135</v>
      </c>
    </row>
    <row r="9545" spans="1:5" x14ac:dyDescent="0.25">
      <c r="A9545">
        <v>72000046</v>
      </c>
      <c r="B9545" t="s">
        <v>13137</v>
      </c>
      <c r="C9545" t="s">
        <v>13136</v>
      </c>
      <c r="D9545" t="s">
        <v>13136</v>
      </c>
      <c r="E9545" t="s">
        <v>13137</v>
      </c>
    </row>
    <row r="9546" spans="1:5" x14ac:dyDescent="0.25">
      <c r="A9546">
        <v>72000047</v>
      </c>
      <c r="B9546" t="s">
        <v>13139</v>
      </c>
      <c r="C9546" t="s">
        <v>13138</v>
      </c>
      <c r="D9546" t="s">
        <v>13138</v>
      </c>
      <c r="E9546" t="s">
        <v>13139</v>
      </c>
    </row>
    <row r="9547" spans="1:5" x14ac:dyDescent="0.25">
      <c r="A9547">
        <v>72000048</v>
      </c>
      <c r="B9547" t="s">
        <v>13141</v>
      </c>
      <c r="C9547" t="s">
        <v>13140</v>
      </c>
      <c r="D9547" t="s">
        <v>13140</v>
      </c>
      <c r="E9547" t="s">
        <v>13141</v>
      </c>
    </row>
    <row r="9548" spans="1:5" x14ac:dyDescent="0.25">
      <c r="A9548">
        <v>72000049</v>
      </c>
      <c r="B9548" t="s">
        <v>13143</v>
      </c>
      <c r="C9548" t="s">
        <v>13142</v>
      </c>
      <c r="D9548" t="s">
        <v>13142</v>
      </c>
      <c r="E9548" t="s">
        <v>13143</v>
      </c>
    </row>
    <row r="9549" spans="1:5" x14ac:dyDescent="0.25">
      <c r="A9549">
        <v>72000050</v>
      </c>
      <c r="B9549" t="s">
        <v>13145</v>
      </c>
      <c r="C9549" t="s">
        <v>13144</v>
      </c>
      <c r="D9549" t="s">
        <v>13144</v>
      </c>
      <c r="E9549" t="s">
        <v>13145</v>
      </c>
    </row>
    <row r="9550" spans="1:5" x14ac:dyDescent="0.25">
      <c r="A9550">
        <v>72000051</v>
      </c>
      <c r="B9550" t="s">
        <v>13147</v>
      </c>
      <c r="C9550" t="s">
        <v>13146</v>
      </c>
      <c r="D9550" t="s">
        <v>13146</v>
      </c>
      <c r="E9550" t="s">
        <v>13147</v>
      </c>
    </row>
    <row r="9551" spans="1:5" x14ac:dyDescent="0.25">
      <c r="A9551">
        <v>72000052</v>
      </c>
      <c r="B9551" t="s">
        <v>13149</v>
      </c>
      <c r="C9551" t="s">
        <v>13148</v>
      </c>
      <c r="D9551" t="s">
        <v>13148</v>
      </c>
      <c r="E9551" t="s">
        <v>13149</v>
      </c>
    </row>
    <row r="9552" spans="1:5" x14ac:dyDescent="0.25">
      <c r="A9552">
        <v>72000053</v>
      </c>
      <c r="B9552" t="s">
        <v>13151</v>
      </c>
      <c r="C9552" t="s">
        <v>13150</v>
      </c>
      <c r="D9552" t="s">
        <v>13150</v>
      </c>
      <c r="E9552" t="s">
        <v>13151</v>
      </c>
    </row>
    <row r="9553" spans="1:5" x14ac:dyDescent="0.25">
      <c r="A9553">
        <v>72000054</v>
      </c>
      <c r="B9553" t="s">
        <v>13153</v>
      </c>
      <c r="C9553" t="s">
        <v>13152</v>
      </c>
      <c r="D9553" t="s">
        <v>13152</v>
      </c>
      <c r="E9553" t="s">
        <v>13153</v>
      </c>
    </row>
    <row r="9554" spans="1:5" x14ac:dyDescent="0.25">
      <c r="A9554">
        <v>72000055</v>
      </c>
      <c r="B9554" t="s">
        <v>13155</v>
      </c>
      <c r="C9554" t="s">
        <v>13154</v>
      </c>
      <c r="D9554" t="s">
        <v>13154</v>
      </c>
      <c r="E9554" t="s">
        <v>13155</v>
      </c>
    </row>
    <row r="9555" spans="1:5" x14ac:dyDescent="0.25">
      <c r="A9555">
        <v>72000056</v>
      </c>
      <c r="B9555" t="s">
        <v>13157</v>
      </c>
      <c r="C9555" t="s">
        <v>13156</v>
      </c>
      <c r="D9555" t="s">
        <v>13156</v>
      </c>
      <c r="E9555" t="s">
        <v>13157</v>
      </c>
    </row>
    <row r="9556" spans="1:5" x14ac:dyDescent="0.25">
      <c r="A9556">
        <v>72000057</v>
      </c>
      <c r="B9556" t="s">
        <v>13159</v>
      </c>
      <c r="C9556" t="s">
        <v>13158</v>
      </c>
      <c r="D9556" t="s">
        <v>13158</v>
      </c>
      <c r="E9556" t="s">
        <v>13159</v>
      </c>
    </row>
    <row r="9557" spans="1:5" x14ac:dyDescent="0.25">
      <c r="A9557">
        <v>72000059</v>
      </c>
      <c r="B9557" t="s">
        <v>13161</v>
      </c>
      <c r="C9557" t="s">
        <v>13160</v>
      </c>
      <c r="D9557" t="s">
        <v>13160</v>
      </c>
      <c r="E9557" t="s">
        <v>13161</v>
      </c>
    </row>
    <row r="9558" spans="1:5" x14ac:dyDescent="0.25">
      <c r="A9558">
        <v>72000060</v>
      </c>
      <c r="B9558" t="s">
        <v>13163</v>
      </c>
      <c r="C9558" t="s">
        <v>13162</v>
      </c>
      <c r="D9558" t="s">
        <v>13162</v>
      </c>
      <c r="E9558" t="s">
        <v>13163</v>
      </c>
    </row>
    <row r="9559" spans="1:5" x14ac:dyDescent="0.25">
      <c r="A9559">
        <v>72000061</v>
      </c>
      <c r="B9559" t="s">
        <v>13165</v>
      </c>
      <c r="C9559" t="s">
        <v>13164</v>
      </c>
      <c r="D9559" t="s">
        <v>13164</v>
      </c>
      <c r="E9559" t="s">
        <v>13165</v>
      </c>
    </row>
    <row r="9560" spans="1:5" x14ac:dyDescent="0.25">
      <c r="A9560">
        <v>72000063</v>
      </c>
      <c r="B9560" t="s">
        <v>13167</v>
      </c>
      <c r="C9560" t="s">
        <v>13166</v>
      </c>
      <c r="D9560" t="s">
        <v>13166</v>
      </c>
      <c r="E9560" t="s">
        <v>13167</v>
      </c>
    </row>
    <row r="9561" spans="1:5" x14ac:dyDescent="0.25">
      <c r="A9561">
        <v>72000064</v>
      </c>
      <c r="B9561" t="s">
        <v>13169</v>
      </c>
      <c r="C9561" t="s">
        <v>13168</v>
      </c>
      <c r="D9561" t="s">
        <v>13168</v>
      </c>
      <c r="E9561" t="s">
        <v>13169</v>
      </c>
    </row>
    <row r="9562" spans="1:5" x14ac:dyDescent="0.25">
      <c r="A9562">
        <v>72000065</v>
      </c>
      <c r="B9562" t="s">
        <v>13171</v>
      </c>
      <c r="C9562" t="s">
        <v>13170</v>
      </c>
      <c r="D9562" t="s">
        <v>13170</v>
      </c>
      <c r="E9562" t="s">
        <v>13171</v>
      </c>
    </row>
    <row r="9563" spans="1:5" x14ac:dyDescent="0.25">
      <c r="A9563">
        <v>72000066</v>
      </c>
      <c r="B9563" t="s">
        <v>13173</v>
      </c>
      <c r="C9563" t="s">
        <v>13172</v>
      </c>
      <c r="D9563" t="s">
        <v>13172</v>
      </c>
      <c r="E9563" t="s">
        <v>13173</v>
      </c>
    </row>
    <row r="9564" spans="1:5" x14ac:dyDescent="0.25">
      <c r="A9564">
        <v>72000067</v>
      </c>
      <c r="B9564" t="s">
        <v>13175</v>
      </c>
      <c r="C9564" t="s">
        <v>13174</v>
      </c>
      <c r="D9564" t="s">
        <v>13174</v>
      </c>
      <c r="E9564" t="s">
        <v>13175</v>
      </c>
    </row>
    <row r="9565" spans="1:5" x14ac:dyDescent="0.25">
      <c r="A9565">
        <v>72000068</v>
      </c>
      <c r="B9565" t="s">
        <v>13177</v>
      </c>
      <c r="C9565" t="s">
        <v>13176</v>
      </c>
      <c r="D9565" t="s">
        <v>13176</v>
      </c>
      <c r="E9565" t="s">
        <v>13177</v>
      </c>
    </row>
    <row r="9566" spans="1:5" x14ac:dyDescent="0.25">
      <c r="A9566">
        <v>72000070</v>
      </c>
      <c r="B9566" t="s">
        <v>13179</v>
      </c>
      <c r="C9566" t="s">
        <v>13178</v>
      </c>
      <c r="D9566" t="s">
        <v>13178</v>
      </c>
      <c r="E9566" t="s">
        <v>13179</v>
      </c>
    </row>
    <row r="9567" spans="1:5" x14ac:dyDescent="0.25">
      <c r="A9567">
        <v>72000071</v>
      </c>
      <c r="B9567" t="s">
        <v>13181</v>
      </c>
      <c r="C9567" t="s">
        <v>13180</v>
      </c>
      <c r="D9567" t="s">
        <v>13180</v>
      </c>
      <c r="E9567" t="s">
        <v>13181</v>
      </c>
    </row>
    <row r="9568" spans="1:5" x14ac:dyDescent="0.25">
      <c r="A9568">
        <v>72000072</v>
      </c>
      <c r="B9568" t="s">
        <v>13183</v>
      </c>
      <c r="C9568" t="s">
        <v>13182</v>
      </c>
      <c r="D9568" t="s">
        <v>13182</v>
      </c>
      <c r="E9568" t="s">
        <v>13183</v>
      </c>
    </row>
    <row r="9569" spans="1:5" x14ac:dyDescent="0.25">
      <c r="A9569">
        <v>72000073</v>
      </c>
      <c r="B9569" t="s">
        <v>13184</v>
      </c>
      <c r="C9569" t="s">
        <v>13184</v>
      </c>
      <c r="D9569" t="s">
        <v>13184</v>
      </c>
      <c r="E9569" t="s">
        <v>13184</v>
      </c>
    </row>
    <row r="9570" spans="1:5" x14ac:dyDescent="0.25">
      <c r="A9570">
        <v>72000075</v>
      </c>
      <c r="B9570" t="s">
        <v>13179</v>
      </c>
      <c r="C9570" t="s">
        <v>13178</v>
      </c>
      <c r="D9570" t="s">
        <v>13178</v>
      </c>
      <c r="E9570" t="s">
        <v>13179</v>
      </c>
    </row>
    <row r="9571" spans="1:5" x14ac:dyDescent="0.25">
      <c r="A9571">
        <v>72000076</v>
      </c>
      <c r="B9571" t="s">
        <v>13186</v>
      </c>
      <c r="C9571" t="s">
        <v>13185</v>
      </c>
      <c r="D9571" t="s">
        <v>13185</v>
      </c>
      <c r="E9571" t="s">
        <v>13186</v>
      </c>
    </row>
    <row r="9572" spans="1:5" x14ac:dyDescent="0.25">
      <c r="A9572">
        <v>72000077</v>
      </c>
      <c r="B9572" t="s">
        <v>13188</v>
      </c>
      <c r="C9572" t="s">
        <v>13187</v>
      </c>
      <c r="D9572" t="s">
        <v>13187</v>
      </c>
      <c r="E9572" t="s">
        <v>13188</v>
      </c>
    </row>
    <row r="9573" spans="1:5" x14ac:dyDescent="0.25">
      <c r="A9573">
        <v>72000079</v>
      </c>
      <c r="B9573" t="s">
        <v>13190</v>
      </c>
      <c r="C9573" t="s">
        <v>13189</v>
      </c>
      <c r="D9573" t="s">
        <v>13189</v>
      </c>
      <c r="E9573" t="s">
        <v>13190</v>
      </c>
    </row>
    <row r="9574" spans="1:5" x14ac:dyDescent="0.25">
      <c r="A9574">
        <v>72000080</v>
      </c>
      <c r="B9574" t="s">
        <v>13192</v>
      </c>
      <c r="C9574" t="s">
        <v>13191</v>
      </c>
      <c r="D9574" t="s">
        <v>13191</v>
      </c>
      <c r="E9574" t="s">
        <v>13192</v>
      </c>
    </row>
    <row r="9575" spans="1:5" x14ac:dyDescent="0.25">
      <c r="A9575">
        <v>72000083</v>
      </c>
      <c r="B9575" t="s">
        <v>13193</v>
      </c>
      <c r="C9575" t="s">
        <v>13166</v>
      </c>
      <c r="D9575" t="s">
        <v>13166</v>
      </c>
      <c r="E9575" t="s">
        <v>13193</v>
      </c>
    </row>
    <row r="9576" spans="1:5" x14ac:dyDescent="0.25">
      <c r="A9576">
        <v>72000084</v>
      </c>
      <c r="B9576" t="s">
        <v>13195</v>
      </c>
      <c r="C9576" t="s">
        <v>13194</v>
      </c>
      <c r="D9576" t="s">
        <v>13194</v>
      </c>
      <c r="E9576" t="s">
        <v>13195</v>
      </c>
    </row>
    <row r="9577" spans="1:5" x14ac:dyDescent="0.25">
      <c r="A9577">
        <v>72000085</v>
      </c>
      <c r="B9577" t="s">
        <v>13197</v>
      </c>
      <c r="C9577" t="s">
        <v>13196</v>
      </c>
      <c r="D9577" t="s">
        <v>13196</v>
      </c>
      <c r="E9577" t="s">
        <v>13197</v>
      </c>
    </row>
    <row r="9578" spans="1:5" x14ac:dyDescent="0.25">
      <c r="A9578">
        <v>72000086</v>
      </c>
      <c r="B9578" t="s">
        <v>13199</v>
      </c>
      <c r="C9578" t="s">
        <v>13198</v>
      </c>
      <c r="D9578" t="s">
        <v>13198</v>
      </c>
      <c r="E9578" t="s">
        <v>13199</v>
      </c>
    </row>
    <row r="9579" spans="1:5" x14ac:dyDescent="0.25">
      <c r="A9579">
        <v>72000087</v>
      </c>
      <c r="B9579" t="s">
        <v>13201</v>
      </c>
      <c r="C9579" t="s">
        <v>13200</v>
      </c>
      <c r="D9579" t="s">
        <v>13200</v>
      </c>
      <c r="E9579" t="s">
        <v>13201</v>
      </c>
    </row>
    <row r="9580" spans="1:5" x14ac:dyDescent="0.25">
      <c r="A9580">
        <v>72000088</v>
      </c>
      <c r="B9580" t="s">
        <v>13203</v>
      </c>
      <c r="C9580" t="s">
        <v>13202</v>
      </c>
      <c r="D9580" t="s">
        <v>13202</v>
      </c>
      <c r="E9580" t="s">
        <v>13203</v>
      </c>
    </row>
    <row r="9581" spans="1:5" x14ac:dyDescent="0.25">
      <c r="A9581">
        <v>72000089</v>
      </c>
      <c r="B9581" t="s">
        <v>13205</v>
      </c>
      <c r="C9581" t="s">
        <v>13204</v>
      </c>
      <c r="D9581" t="s">
        <v>13204</v>
      </c>
      <c r="E9581" t="s">
        <v>13205</v>
      </c>
    </row>
    <row r="9582" spans="1:5" x14ac:dyDescent="0.25">
      <c r="A9582">
        <v>72000090</v>
      </c>
      <c r="B9582" t="s">
        <v>13207</v>
      </c>
      <c r="C9582" t="s">
        <v>13206</v>
      </c>
      <c r="D9582" t="s">
        <v>13206</v>
      </c>
      <c r="E9582" t="s">
        <v>13207</v>
      </c>
    </row>
    <row r="9583" spans="1:5" x14ac:dyDescent="0.25">
      <c r="A9583">
        <v>72000091</v>
      </c>
      <c r="B9583" t="s">
        <v>13209</v>
      </c>
      <c r="C9583" t="s">
        <v>13208</v>
      </c>
      <c r="D9583" t="s">
        <v>13208</v>
      </c>
      <c r="E9583" t="s">
        <v>13209</v>
      </c>
    </row>
    <row r="9584" spans="1:5" x14ac:dyDescent="0.25">
      <c r="A9584">
        <v>72000092</v>
      </c>
      <c r="B9584" t="s">
        <v>13211</v>
      </c>
      <c r="C9584" t="s">
        <v>13210</v>
      </c>
      <c r="D9584" t="s">
        <v>13210</v>
      </c>
      <c r="E9584" t="s">
        <v>13211</v>
      </c>
    </row>
    <row r="9585" spans="1:5" x14ac:dyDescent="0.25">
      <c r="A9585">
        <v>72000094</v>
      </c>
      <c r="B9585" t="s">
        <v>13213</v>
      </c>
      <c r="C9585" t="s">
        <v>13212</v>
      </c>
      <c r="D9585" t="s">
        <v>13212</v>
      </c>
      <c r="E9585" t="s">
        <v>13213</v>
      </c>
    </row>
    <row r="9586" spans="1:5" x14ac:dyDescent="0.25">
      <c r="A9586">
        <v>72000095</v>
      </c>
      <c r="B9586" t="s">
        <v>13214</v>
      </c>
      <c r="C9586" t="s">
        <v>13212</v>
      </c>
      <c r="D9586" t="s">
        <v>13212</v>
      </c>
      <c r="E9586" t="s">
        <v>13214</v>
      </c>
    </row>
    <row r="9587" spans="1:5" x14ac:dyDescent="0.25">
      <c r="A9587">
        <v>72000096</v>
      </c>
      <c r="B9587" t="s">
        <v>13216</v>
      </c>
      <c r="C9587" t="s">
        <v>13215</v>
      </c>
      <c r="D9587" t="s">
        <v>13215</v>
      </c>
      <c r="E9587" t="s">
        <v>13216</v>
      </c>
    </row>
    <row r="9588" spans="1:5" x14ac:dyDescent="0.25">
      <c r="A9588">
        <v>72000097</v>
      </c>
      <c r="B9588" t="s">
        <v>13217</v>
      </c>
      <c r="C9588" t="s">
        <v>13189</v>
      </c>
      <c r="D9588" t="s">
        <v>13189</v>
      </c>
      <c r="E9588" t="s">
        <v>13217</v>
      </c>
    </row>
    <row r="9589" spans="1:5" x14ac:dyDescent="0.25">
      <c r="A9589">
        <v>72000098</v>
      </c>
      <c r="B9589" t="s">
        <v>13218</v>
      </c>
      <c r="C9589" t="s">
        <v>13200</v>
      </c>
      <c r="D9589" t="s">
        <v>13200</v>
      </c>
      <c r="E9589" t="s">
        <v>13218</v>
      </c>
    </row>
    <row r="9590" spans="1:5" x14ac:dyDescent="0.25">
      <c r="A9590">
        <v>72000099</v>
      </c>
      <c r="B9590" t="s">
        <v>13190</v>
      </c>
      <c r="C9590" t="s">
        <v>13219</v>
      </c>
      <c r="D9590" t="s">
        <v>13219</v>
      </c>
      <c r="E9590" t="s">
        <v>13190</v>
      </c>
    </row>
    <row r="9591" spans="1:5" x14ac:dyDescent="0.25">
      <c r="A9591">
        <v>72000100</v>
      </c>
      <c r="B9591" t="s">
        <v>13201</v>
      </c>
      <c r="C9591" t="s">
        <v>13200</v>
      </c>
      <c r="D9591" t="s">
        <v>13200</v>
      </c>
      <c r="E9591" t="s">
        <v>13201</v>
      </c>
    </row>
    <row r="9592" spans="1:5" x14ac:dyDescent="0.25">
      <c r="A9592">
        <v>72000101</v>
      </c>
      <c r="B9592" t="s">
        <v>13221</v>
      </c>
      <c r="C9592" t="s">
        <v>13220</v>
      </c>
      <c r="D9592" t="s">
        <v>13220</v>
      </c>
      <c r="E9592" t="s">
        <v>13221</v>
      </c>
    </row>
    <row r="9593" spans="1:5" x14ac:dyDescent="0.25">
      <c r="A9593">
        <v>72000102</v>
      </c>
      <c r="B9593" t="s">
        <v>13223</v>
      </c>
      <c r="C9593" t="s">
        <v>13222</v>
      </c>
      <c r="D9593" t="s">
        <v>13222</v>
      </c>
      <c r="E9593" t="s">
        <v>13223</v>
      </c>
    </row>
    <row r="9594" spans="1:5" x14ac:dyDescent="0.25">
      <c r="A9594">
        <v>72000103</v>
      </c>
      <c r="B9594" t="s">
        <v>13225</v>
      </c>
      <c r="C9594" t="s">
        <v>13224</v>
      </c>
      <c r="D9594" t="s">
        <v>13224</v>
      </c>
      <c r="E9594" t="s">
        <v>13225</v>
      </c>
    </row>
    <row r="9595" spans="1:5" x14ac:dyDescent="0.25">
      <c r="A9595">
        <v>72000104</v>
      </c>
      <c r="B9595" t="s">
        <v>13226</v>
      </c>
      <c r="C9595" t="s">
        <v>13156</v>
      </c>
      <c r="D9595" t="s">
        <v>13156</v>
      </c>
      <c r="E9595" t="s">
        <v>13226</v>
      </c>
    </row>
    <row r="9596" spans="1:5" x14ac:dyDescent="0.25">
      <c r="A9596">
        <v>72000105</v>
      </c>
      <c r="B9596" t="s">
        <v>13228</v>
      </c>
      <c r="C9596" t="s">
        <v>13227</v>
      </c>
      <c r="D9596" t="s">
        <v>13227</v>
      </c>
      <c r="E9596" t="s">
        <v>13228</v>
      </c>
    </row>
    <row r="9597" spans="1:5" x14ac:dyDescent="0.25">
      <c r="A9597">
        <v>72000106</v>
      </c>
      <c r="B9597" t="s">
        <v>13230</v>
      </c>
      <c r="C9597" t="s">
        <v>13229</v>
      </c>
      <c r="D9597" t="s">
        <v>13229</v>
      </c>
      <c r="E9597" t="s">
        <v>13230</v>
      </c>
    </row>
    <row r="9598" spans="1:5" x14ac:dyDescent="0.25">
      <c r="A9598">
        <v>72000107</v>
      </c>
      <c r="B9598" t="s">
        <v>13232</v>
      </c>
      <c r="C9598" t="s">
        <v>13231</v>
      </c>
      <c r="D9598" t="s">
        <v>13231</v>
      </c>
      <c r="E9598" t="s">
        <v>13232</v>
      </c>
    </row>
    <row r="9599" spans="1:5" x14ac:dyDescent="0.25">
      <c r="A9599">
        <v>72000108</v>
      </c>
      <c r="B9599" t="s">
        <v>13234</v>
      </c>
      <c r="C9599" t="s">
        <v>13233</v>
      </c>
      <c r="D9599" t="s">
        <v>13233</v>
      </c>
      <c r="E9599" t="s">
        <v>13234</v>
      </c>
    </row>
    <row r="9600" spans="1:5" x14ac:dyDescent="0.25">
      <c r="A9600">
        <v>72000109</v>
      </c>
      <c r="B9600" t="s">
        <v>13236</v>
      </c>
      <c r="C9600" t="s">
        <v>13235</v>
      </c>
      <c r="D9600" t="s">
        <v>13235</v>
      </c>
      <c r="E9600" t="s">
        <v>13236</v>
      </c>
    </row>
    <row r="9601" spans="1:5" x14ac:dyDescent="0.25">
      <c r="A9601">
        <v>72000110</v>
      </c>
      <c r="B9601" t="s">
        <v>13237</v>
      </c>
      <c r="C9601" t="s">
        <v>13212</v>
      </c>
      <c r="D9601" t="s">
        <v>13212</v>
      </c>
      <c r="E9601" t="s">
        <v>13237</v>
      </c>
    </row>
    <row r="9602" spans="1:5" x14ac:dyDescent="0.25">
      <c r="A9602">
        <v>72000111</v>
      </c>
      <c r="B9602" t="s">
        <v>13239</v>
      </c>
      <c r="C9602" t="s">
        <v>13238</v>
      </c>
      <c r="D9602" t="s">
        <v>13238</v>
      </c>
      <c r="E9602" t="s">
        <v>13239</v>
      </c>
    </row>
    <row r="9603" spans="1:5" x14ac:dyDescent="0.25">
      <c r="A9603">
        <v>72000112</v>
      </c>
      <c r="B9603" t="s">
        <v>13241</v>
      </c>
      <c r="C9603" t="s">
        <v>13240</v>
      </c>
      <c r="D9603" t="s">
        <v>13240</v>
      </c>
      <c r="E9603" t="s">
        <v>13241</v>
      </c>
    </row>
    <row r="9604" spans="1:5" x14ac:dyDescent="0.25">
      <c r="A9604">
        <v>72000113</v>
      </c>
      <c r="B9604" t="s">
        <v>13243</v>
      </c>
      <c r="C9604" t="s">
        <v>13242</v>
      </c>
      <c r="D9604" t="s">
        <v>13242</v>
      </c>
      <c r="E9604" t="s">
        <v>13243</v>
      </c>
    </row>
    <row r="9605" spans="1:5" x14ac:dyDescent="0.25">
      <c r="A9605">
        <v>72000114</v>
      </c>
      <c r="B9605" t="s">
        <v>13245</v>
      </c>
      <c r="C9605" t="s">
        <v>13244</v>
      </c>
      <c r="D9605" t="s">
        <v>13244</v>
      </c>
      <c r="E9605" t="s">
        <v>13245</v>
      </c>
    </row>
    <row r="9606" spans="1:5" x14ac:dyDescent="0.25">
      <c r="A9606">
        <v>72000115</v>
      </c>
      <c r="B9606" t="s">
        <v>13247</v>
      </c>
      <c r="C9606" t="s">
        <v>13246</v>
      </c>
      <c r="D9606" t="s">
        <v>13246</v>
      </c>
      <c r="E9606" t="s">
        <v>13247</v>
      </c>
    </row>
    <row r="9607" spans="1:5" x14ac:dyDescent="0.25">
      <c r="A9607">
        <v>72000116</v>
      </c>
      <c r="B9607" t="s">
        <v>13249</v>
      </c>
      <c r="C9607" t="s">
        <v>13248</v>
      </c>
      <c r="D9607" t="s">
        <v>13248</v>
      </c>
      <c r="E9607" t="s">
        <v>13249</v>
      </c>
    </row>
    <row r="9608" spans="1:5" x14ac:dyDescent="0.25">
      <c r="A9608">
        <v>72000117</v>
      </c>
      <c r="B9608" t="s">
        <v>13251</v>
      </c>
      <c r="C9608" t="s">
        <v>13250</v>
      </c>
      <c r="D9608" t="s">
        <v>13250</v>
      </c>
      <c r="E9608" t="s">
        <v>13251</v>
      </c>
    </row>
    <row r="9609" spans="1:5" x14ac:dyDescent="0.25">
      <c r="A9609">
        <v>72000118</v>
      </c>
      <c r="B9609" t="s">
        <v>13209</v>
      </c>
      <c r="C9609" t="s">
        <v>13208</v>
      </c>
      <c r="D9609" t="s">
        <v>13208</v>
      </c>
      <c r="E9609" t="s">
        <v>13209</v>
      </c>
    </row>
    <row r="9610" spans="1:5" x14ac:dyDescent="0.25">
      <c r="A9610">
        <v>72000119</v>
      </c>
      <c r="B9610" t="s">
        <v>13165</v>
      </c>
      <c r="C9610" t="s">
        <v>13252</v>
      </c>
      <c r="D9610" t="s">
        <v>13252</v>
      </c>
      <c r="E9610" t="s">
        <v>13165</v>
      </c>
    </row>
    <row r="9611" spans="1:5" x14ac:dyDescent="0.25">
      <c r="A9611">
        <v>72000120</v>
      </c>
      <c r="B9611" t="s">
        <v>13254</v>
      </c>
      <c r="C9611" t="s">
        <v>13253</v>
      </c>
      <c r="D9611" t="s">
        <v>13253</v>
      </c>
      <c r="E9611" t="s">
        <v>13254</v>
      </c>
    </row>
    <row r="9612" spans="1:5" x14ac:dyDescent="0.25">
      <c r="A9612">
        <v>72000121</v>
      </c>
      <c r="B9612" t="s">
        <v>13256</v>
      </c>
      <c r="C9612" t="s">
        <v>13255</v>
      </c>
      <c r="D9612" t="s">
        <v>13255</v>
      </c>
      <c r="E9612" t="s">
        <v>13256</v>
      </c>
    </row>
    <row r="9613" spans="1:5" x14ac:dyDescent="0.25">
      <c r="A9613">
        <v>72000122</v>
      </c>
      <c r="B9613" t="s">
        <v>13258</v>
      </c>
      <c r="C9613" t="s">
        <v>13257</v>
      </c>
      <c r="D9613" t="s">
        <v>13257</v>
      </c>
      <c r="E9613" t="s">
        <v>13258</v>
      </c>
    </row>
    <row r="9614" spans="1:5" x14ac:dyDescent="0.25">
      <c r="A9614">
        <v>72000123</v>
      </c>
      <c r="B9614" t="s">
        <v>13234</v>
      </c>
      <c r="C9614" t="s">
        <v>13233</v>
      </c>
      <c r="D9614" t="s">
        <v>13233</v>
      </c>
      <c r="E9614" t="s">
        <v>13234</v>
      </c>
    </row>
    <row r="9615" spans="1:5" x14ac:dyDescent="0.25">
      <c r="A9615">
        <v>72000124</v>
      </c>
      <c r="B9615" t="s">
        <v>13260</v>
      </c>
      <c r="C9615" t="s">
        <v>13259</v>
      </c>
      <c r="D9615" t="s">
        <v>13259</v>
      </c>
      <c r="E9615" t="s">
        <v>13260</v>
      </c>
    </row>
    <row r="9616" spans="1:5" x14ac:dyDescent="0.25">
      <c r="A9616">
        <v>72000125</v>
      </c>
      <c r="B9616" t="s">
        <v>13262</v>
      </c>
      <c r="C9616" t="s">
        <v>13261</v>
      </c>
      <c r="D9616" t="s">
        <v>13261</v>
      </c>
      <c r="E9616" t="s">
        <v>13262</v>
      </c>
    </row>
    <row r="9617" spans="1:5" x14ac:dyDescent="0.25">
      <c r="A9617">
        <v>72000126</v>
      </c>
      <c r="B9617" t="s">
        <v>13264</v>
      </c>
      <c r="C9617" t="s">
        <v>13263</v>
      </c>
      <c r="D9617" t="s">
        <v>13263</v>
      </c>
      <c r="E9617" t="s">
        <v>13264</v>
      </c>
    </row>
    <row r="9618" spans="1:5" x14ac:dyDescent="0.25">
      <c r="A9618">
        <v>72000127</v>
      </c>
      <c r="B9618" t="s">
        <v>13266</v>
      </c>
      <c r="C9618" t="s">
        <v>13265</v>
      </c>
      <c r="D9618" t="s">
        <v>13265</v>
      </c>
      <c r="E9618" t="s">
        <v>13266</v>
      </c>
    </row>
    <row r="9619" spans="1:5" x14ac:dyDescent="0.25">
      <c r="A9619">
        <v>72000128</v>
      </c>
      <c r="B9619" t="s">
        <v>13268</v>
      </c>
      <c r="C9619" t="s">
        <v>13267</v>
      </c>
      <c r="D9619" t="s">
        <v>13267</v>
      </c>
      <c r="E9619" t="s">
        <v>13268</v>
      </c>
    </row>
    <row r="9620" spans="1:5" x14ac:dyDescent="0.25">
      <c r="A9620">
        <v>72000129</v>
      </c>
      <c r="B9620" t="s">
        <v>13270</v>
      </c>
      <c r="C9620" t="s">
        <v>13269</v>
      </c>
      <c r="D9620" t="s">
        <v>13269</v>
      </c>
      <c r="E9620" t="s">
        <v>13270</v>
      </c>
    </row>
    <row r="9621" spans="1:5" x14ac:dyDescent="0.25">
      <c r="A9621">
        <v>72000130</v>
      </c>
      <c r="B9621" t="s">
        <v>13271</v>
      </c>
      <c r="C9621" t="s">
        <v>13248</v>
      </c>
      <c r="D9621" t="s">
        <v>13248</v>
      </c>
      <c r="E9621" t="s">
        <v>13271</v>
      </c>
    </row>
    <row r="9622" spans="1:5" x14ac:dyDescent="0.25">
      <c r="A9622">
        <v>72000131</v>
      </c>
      <c r="B9622" t="s">
        <v>13209</v>
      </c>
      <c r="C9622" t="s">
        <v>13208</v>
      </c>
      <c r="D9622" t="s">
        <v>13208</v>
      </c>
      <c r="E9622" t="s">
        <v>13209</v>
      </c>
    </row>
    <row r="9623" spans="1:5" x14ac:dyDescent="0.25">
      <c r="A9623">
        <v>72000132</v>
      </c>
      <c r="B9623" t="s">
        <v>13273</v>
      </c>
      <c r="C9623" t="s">
        <v>13272</v>
      </c>
      <c r="D9623" t="s">
        <v>13272</v>
      </c>
      <c r="E9623" t="s">
        <v>13273</v>
      </c>
    </row>
    <row r="9624" spans="1:5" x14ac:dyDescent="0.25">
      <c r="A9624">
        <v>72000133</v>
      </c>
      <c r="B9624" t="s">
        <v>13275</v>
      </c>
      <c r="C9624" t="s">
        <v>13274</v>
      </c>
      <c r="D9624" t="s">
        <v>13274</v>
      </c>
      <c r="E9624" t="s">
        <v>13275</v>
      </c>
    </row>
    <row r="9625" spans="1:5" x14ac:dyDescent="0.25">
      <c r="A9625">
        <v>72000134</v>
      </c>
      <c r="B9625" t="s">
        <v>13277</v>
      </c>
      <c r="C9625" t="s">
        <v>13276</v>
      </c>
      <c r="D9625" t="s">
        <v>13276</v>
      </c>
      <c r="E9625" t="s">
        <v>13277</v>
      </c>
    </row>
    <row r="9626" spans="1:5" x14ac:dyDescent="0.25">
      <c r="A9626">
        <v>72000135</v>
      </c>
      <c r="B9626" t="s">
        <v>13278</v>
      </c>
      <c r="C9626" t="s">
        <v>13212</v>
      </c>
      <c r="D9626" t="s">
        <v>13212</v>
      </c>
      <c r="E9626" t="s">
        <v>13278</v>
      </c>
    </row>
    <row r="9627" spans="1:5" x14ac:dyDescent="0.25">
      <c r="A9627">
        <v>72000136</v>
      </c>
      <c r="B9627" t="s">
        <v>13280</v>
      </c>
      <c r="C9627" t="s">
        <v>13279</v>
      </c>
      <c r="D9627" t="s">
        <v>13279</v>
      </c>
      <c r="E9627" t="s">
        <v>13280</v>
      </c>
    </row>
    <row r="9628" spans="1:5" x14ac:dyDescent="0.25">
      <c r="A9628">
        <v>72000137</v>
      </c>
      <c r="B9628" t="s">
        <v>13282</v>
      </c>
      <c r="C9628" t="s">
        <v>13281</v>
      </c>
      <c r="D9628" t="s">
        <v>13281</v>
      </c>
      <c r="E9628" t="s">
        <v>13282</v>
      </c>
    </row>
    <row r="9629" spans="1:5" x14ac:dyDescent="0.25">
      <c r="A9629">
        <v>72000138</v>
      </c>
      <c r="B9629" t="s">
        <v>13284</v>
      </c>
      <c r="C9629" t="s">
        <v>13283</v>
      </c>
      <c r="D9629" t="s">
        <v>13283</v>
      </c>
      <c r="E9629" t="s">
        <v>13284</v>
      </c>
    </row>
    <row r="9630" spans="1:5" x14ac:dyDescent="0.25">
      <c r="A9630">
        <v>72000139</v>
      </c>
      <c r="B9630" t="s">
        <v>13286</v>
      </c>
      <c r="C9630" t="s">
        <v>13285</v>
      </c>
      <c r="D9630" t="s">
        <v>13285</v>
      </c>
      <c r="E9630" t="s">
        <v>13286</v>
      </c>
    </row>
    <row r="9631" spans="1:5" x14ac:dyDescent="0.25">
      <c r="A9631">
        <v>72000140</v>
      </c>
      <c r="B9631" t="s">
        <v>13288</v>
      </c>
      <c r="C9631" t="s">
        <v>13287</v>
      </c>
      <c r="D9631" t="s">
        <v>13287</v>
      </c>
      <c r="E9631" t="s">
        <v>13288</v>
      </c>
    </row>
    <row r="9632" spans="1:5" x14ac:dyDescent="0.25">
      <c r="A9632">
        <v>72000141</v>
      </c>
      <c r="B9632" t="s">
        <v>13290</v>
      </c>
      <c r="C9632" t="s">
        <v>13289</v>
      </c>
      <c r="D9632" t="s">
        <v>13289</v>
      </c>
      <c r="E9632" t="s">
        <v>13290</v>
      </c>
    </row>
    <row r="9633" spans="1:5" x14ac:dyDescent="0.25">
      <c r="A9633">
        <v>72000142</v>
      </c>
      <c r="B9633" t="s">
        <v>13292</v>
      </c>
      <c r="C9633" t="s">
        <v>13291</v>
      </c>
      <c r="D9633" t="s">
        <v>13291</v>
      </c>
      <c r="E9633" t="s">
        <v>13292</v>
      </c>
    </row>
    <row r="9634" spans="1:5" x14ac:dyDescent="0.25">
      <c r="A9634">
        <v>72000143</v>
      </c>
      <c r="B9634" t="s">
        <v>13294</v>
      </c>
      <c r="C9634" t="s">
        <v>13293</v>
      </c>
      <c r="D9634" t="s">
        <v>13293</v>
      </c>
      <c r="E9634" t="s">
        <v>13294</v>
      </c>
    </row>
    <row r="9635" spans="1:5" x14ac:dyDescent="0.25">
      <c r="A9635">
        <v>72000144</v>
      </c>
      <c r="B9635" t="s">
        <v>13296</v>
      </c>
      <c r="C9635" t="s">
        <v>13295</v>
      </c>
      <c r="D9635" t="s">
        <v>13295</v>
      </c>
      <c r="E9635" t="s">
        <v>13296</v>
      </c>
    </row>
    <row r="9636" spans="1:5" x14ac:dyDescent="0.25">
      <c r="A9636">
        <v>72000145</v>
      </c>
      <c r="B9636" t="s">
        <v>13298</v>
      </c>
      <c r="C9636" t="s">
        <v>13297</v>
      </c>
      <c r="D9636" t="s">
        <v>13297</v>
      </c>
      <c r="E9636" t="s">
        <v>13298</v>
      </c>
    </row>
    <row r="9637" spans="1:5" x14ac:dyDescent="0.25">
      <c r="A9637">
        <v>72000146</v>
      </c>
      <c r="B9637" t="s">
        <v>13300</v>
      </c>
      <c r="C9637" t="s">
        <v>13299</v>
      </c>
      <c r="D9637" t="s">
        <v>13299</v>
      </c>
      <c r="E9637" t="s">
        <v>13300</v>
      </c>
    </row>
    <row r="9638" spans="1:5" x14ac:dyDescent="0.25">
      <c r="A9638">
        <v>72000147</v>
      </c>
      <c r="B9638" t="s">
        <v>13302</v>
      </c>
      <c r="C9638" t="s">
        <v>13301</v>
      </c>
      <c r="D9638" t="s">
        <v>13301</v>
      </c>
      <c r="E9638" t="s">
        <v>13302</v>
      </c>
    </row>
    <row r="9639" spans="1:5" x14ac:dyDescent="0.25">
      <c r="A9639">
        <v>72000148</v>
      </c>
      <c r="B9639" t="s">
        <v>13304</v>
      </c>
      <c r="C9639" t="s">
        <v>13303</v>
      </c>
      <c r="D9639" t="s">
        <v>13303</v>
      </c>
      <c r="E9639" t="s">
        <v>13304</v>
      </c>
    </row>
    <row r="9640" spans="1:5" x14ac:dyDescent="0.25">
      <c r="A9640">
        <v>72000149</v>
      </c>
      <c r="B9640" t="s">
        <v>13306</v>
      </c>
      <c r="C9640" t="s">
        <v>13305</v>
      </c>
      <c r="D9640" t="s">
        <v>13305</v>
      </c>
      <c r="E9640" t="s">
        <v>13306</v>
      </c>
    </row>
    <row r="9641" spans="1:5" x14ac:dyDescent="0.25">
      <c r="A9641">
        <v>72000150</v>
      </c>
      <c r="B9641" t="s">
        <v>13308</v>
      </c>
      <c r="C9641" t="s">
        <v>13307</v>
      </c>
      <c r="D9641" t="s">
        <v>13307</v>
      </c>
      <c r="E9641" t="s">
        <v>13308</v>
      </c>
    </row>
    <row r="9642" spans="1:5" x14ac:dyDescent="0.25">
      <c r="A9642">
        <v>72000151</v>
      </c>
      <c r="B9642" t="s">
        <v>13310</v>
      </c>
      <c r="C9642" t="s">
        <v>13309</v>
      </c>
      <c r="D9642" t="s">
        <v>13309</v>
      </c>
      <c r="E9642" t="s">
        <v>13310</v>
      </c>
    </row>
    <row r="9643" spans="1:5" x14ac:dyDescent="0.25">
      <c r="A9643">
        <v>72000152</v>
      </c>
      <c r="B9643" t="s">
        <v>13312</v>
      </c>
      <c r="C9643" t="s">
        <v>13311</v>
      </c>
      <c r="D9643" t="s">
        <v>13311</v>
      </c>
      <c r="E9643" t="s">
        <v>13312</v>
      </c>
    </row>
    <row r="9644" spans="1:5" x14ac:dyDescent="0.25">
      <c r="A9644">
        <v>72000153</v>
      </c>
      <c r="B9644" t="s">
        <v>13314</v>
      </c>
      <c r="C9644" t="s">
        <v>13313</v>
      </c>
      <c r="D9644" t="s">
        <v>13313</v>
      </c>
      <c r="E9644" t="s">
        <v>13314</v>
      </c>
    </row>
    <row r="9645" spans="1:5" x14ac:dyDescent="0.25">
      <c r="A9645">
        <v>72000154</v>
      </c>
      <c r="B9645" t="s">
        <v>13316</v>
      </c>
      <c r="C9645" t="s">
        <v>13315</v>
      </c>
      <c r="D9645" t="s">
        <v>13315</v>
      </c>
      <c r="E9645" t="s">
        <v>13316</v>
      </c>
    </row>
    <row r="9646" spans="1:5" x14ac:dyDescent="0.25">
      <c r="A9646">
        <v>72000156</v>
      </c>
      <c r="B9646" t="s">
        <v>13318</v>
      </c>
      <c r="C9646" t="s">
        <v>13317</v>
      </c>
      <c r="D9646" t="s">
        <v>13317</v>
      </c>
      <c r="E9646" t="s">
        <v>13318</v>
      </c>
    </row>
    <row r="9647" spans="1:5" x14ac:dyDescent="0.25">
      <c r="A9647">
        <v>72000157</v>
      </c>
      <c r="B9647" t="s">
        <v>13320</v>
      </c>
      <c r="C9647" t="s">
        <v>13319</v>
      </c>
      <c r="D9647" t="s">
        <v>13319</v>
      </c>
      <c r="E9647" t="s">
        <v>13320</v>
      </c>
    </row>
    <row r="9648" spans="1:5" x14ac:dyDescent="0.25">
      <c r="A9648">
        <v>72000160</v>
      </c>
      <c r="B9648" t="s">
        <v>13298</v>
      </c>
      <c r="C9648" t="s">
        <v>13297</v>
      </c>
      <c r="D9648" t="s">
        <v>13297</v>
      </c>
      <c r="E9648" t="s">
        <v>13298</v>
      </c>
    </row>
    <row r="9649" spans="1:5" x14ac:dyDescent="0.25">
      <c r="A9649">
        <v>72000161</v>
      </c>
      <c r="B9649" t="s">
        <v>13322</v>
      </c>
      <c r="C9649" t="s">
        <v>13321</v>
      </c>
      <c r="D9649" t="s">
        <v>13321</v>
      </c>
      <c r="E9649" t="s">
        <v>13322</v>
      </c>
    </row>
    <row r="9650" spans="1:5" x14ac:dyDescent="0.25">
      <c r="A9650">
        <v>72000162</v>
      </c>
      <c r="B9650" t="s">
        <v>13324</v>
      </c>
      <c r="C9650" t="s">
        <v>13323</v>
      </c>
      <c r="D9650" t="s">
        <v>13323</v>
      </c>
      <c r="E9650" t="s">
        <v>13324</v>
      </c>
    </row>
    <row r="9651" spans="1:5" x14ac:dyDescent="0.25">
      <c r="A9651">
        <v>72000163</v>
      </c>
      <c r="B9651" t="s">
        <v>13326</v>
      </c>
      <c r="C9651" t="s">
        <v>13325</v>
      </c>
      <c r="D9651" t="s">
        <v>13325</v>
      </c>
      <c r="E9651" t="s">
        <v>13326</v>
      </c>
    </row>
    <row r="9652" spans="1:5" x14ac:dyDescent="0.25">
      <c r="A9652">
        <v>72000165</v>
      </c>
      <c r="B9652" t="s">
        <v>13328</v>
      </c>
      <c r="C9652" t="s">
        <v>13327</v>
      </c>
      <c r="D9652" t="s">
        <v>13327</v>
      </c>
      <c r="E9652" t="s">
        <v>13328</v>
      </c>
    </row>
    <row r="9653" spans="1:5" x14ac:dyDescent="0.25">
      <c r="A9653">
        <v>72000166</v>
      </c>
      <c r="B9653" t="s">
        <v>13296</v>
      </c>
      <c r="C9653" t="s">
        <v>13295</v>
      </c>
      <c r="D9653" t="s">
        <v>13295</v>
      </c>
      <c r="E9653" t="s">
        <v>13296</v>
      </c>
    </row>
    <row r="9654" spans="1:5" x14ac:dyDescent="0.25">
      <c r="A9654">
        <v>72000167</v>
      </c>
      <c r="B9654" t="s">
        <v>13330</v>
      </c>
      <c r="C9654" t="s">
        <v>13329</v>
      </c>
      <c r="D9654" t="s">
        <v>13329</v>
      </c>
      <c r="E9654" t="s">
        <v>13330</v>
      </c>
    </row>
    <row r="9655" spans="1:5" x14ac:dyDescent="0.25">
      <c r="A9655">
        <v>72000168</v>
      </c>
      <c r="B9655" t="s">
        <v>13332</v>
      </c>
      <c r="C9655" t="s">
        <v>13331</v>
      </c>
      <c r="D9655" t="s">
        <v>13331</v>
      </c>
      <c r="E9655" t="s">
        <v>13332</v>
      </c>
    </row>
    <row r="9656" spans="1:5" x14ac:dyDescent="0.25">
      <c r="A9656">
        <v>72000169</v>
      </c>
      <c r="B9656" t="s">
        <v>13334</v>
      </c>
      <c r="C9656" t="s">
        <v>13333</v>
      </c>
      <c r="D9656" t="s">
        <v>13333</v>
      </c>
      <c r="E9656" t="s">
        <v>13334</v>
      </c>
    </row>
    <row r="9657" spans="1:5" x14ac:dyDescent="0.25">
      <c r="A9657">
        <v>72000170</v>
      </c>
      <c r="B9657" t="s">
        <v>13336</v>
      </c>
      <c r="C9657" t="s">
        <v>13335</v>
      </c>
      <c r="D9657" t="s">
        <v>13335</v>
      </c>
      <c r="E9657" t="s">
        <v>13336</v>
      </c>
    </row>
    <row r="9658" spans="1:5" x14ac:dyDescent="0.25">
      <c r="A9658">
        <v>72000171</v>
      </c>
      <c r="B9658" t="s">
        <v>13338</v>
      </c>
      <c r="C9658" t="s">
        <v>13337</v>
      </c>
      <c r="D9658" t="s">
        <v>13337</v>
      </c>
      <c r="E9658" t="s">
        <v>13338</v>
      </c>
    </row>
    <row r="9659" spans="1:5" x14ac:dyDescent="0.25">
      <c r="A9659">
        <v>72000172</v>
      </c>
      <c r="B9659" t="s">
        <v>13340</v>
      </c>
      <c r="C9659" t="s">
        <v>13339</v>
      </c>
      <c r="D9659" t="s">
        <v>13339</v>
      </c>
      <c r="E9659" t="s">
        <v>13340</v>
      </c>
    </row>
    <row r="9660" spans="1:5" x14ac:dyDescent="0.25">
      <c r="A9660">
        <v>72000173</v>
      </c>
      <c r="B9660" t="s">
        <v>13342</v>
      </c>
      <c r="C9660" t="s">
        <v>13341</v>
      </c>
      <c r="D9660" t="s">
        <v>13341</v>
      </c>
      <c r="E9660" t="s">
        <v>13342</v>
      </c>
    </row>
    <row r="9661" spans="1:5" x14ac:dyDescent="0.25">
      <c r="A9661">
        <v>72000174</v>
      </c>
      <c r="B9661" t="s">
        <v>13344</v>
      </c>
      <c r="C9661" t="s">
        <v>13343</v>
      </c>
      <c r="D9661" t="s">
        <v>13343</v>
      </c>
      <c r="E9661" t="s">
        <v>13344</v>
      </c>
    </row>
    <row r="9662" spans="1:5" x14ac:dyDescent="0.25">
      <c r="A9662">
        <v>72000175</v>
      </c>
      <c r="B9662" t="s">
        <v>13306</v>
      </c>
      <c r="C9662" t="s">
        <v>13345</v>
      </c>
      <c r="D9662" t="s">
        <v>13345</v>
      </c>
      <c r="E9662" t="s">
        <v>13306</v>
      </c>
    </row>
    <row r="9663" spans="1:5" x14ac:dyDescent="0.25">
      <c r="A9663">
        <v>72000176</v>
      </c>
      <c r="B9663" t="s">
        <v>13347</v>
      </c>
      <c r="C9663" t="s">
        <v>13346</v>
      </c>
      <c r="D9663" t="s">
        <v>13346</v>
      </c>
      <c r="E9663" t="s">
        <v>13347</v>
      </c>
    </row>
    <row r="9664" spans="1:5" x14ac:dyDescent="0.25">
      <c r="A9664">
        <v>72000177</v>
      </c>
      <c r="B9664" t="s">
        <v>13349</v>
      </c>
      <c r="C9664" t="s">
        <v>13348</v>
      </c>
      <c r="D9664" t="s">
        <v>13348</v>
      </c>
      <c r="E9664" t="s">
        <v>13349</v>
      </c>
    </row>
    <row r="9665" spans="1:5" x14ac:dyDescent="0.25">
      <c r="A9665">
        <v>72000178</v>
      </c>
      <c r="B9665" t="s">
        <v>13351</v>
      </c>
      <c r="C9665" t="s">
        <v>13350</v>
      </c>
      <c r="D9665" t="s">
        <v>13350</v>
      </c>
      <c r="E9665" t="s">
        <v>13351</v>
      </c>
    </row>
    <row r="9666" spans="1:5" x14ac:dyDescent="0.25">
      <c r="A9666">
        <v>72000179</v>
      </c>
      <c r="B9666" t="s">
        <v>13352</v>
      </c>
      <c r="C9666" t="s">
        <v>13350</v>
      </c>
      <c r="D9666" t="s">
        <v>13350</v>
      </c>
      <c r="E9666" t="s">
        <v>13352</v>
      </c>
    </row>
    <row r="9667" spans="1:5" x14ac:dyDescent="0.25">
      <c r="A9667">
        <v>72000180</v>
      </c>
      <c r="B9667" t="s">
        <v>13353</v>
      </c>
      <c r="C9667" t="s">
        <v>13350</v>
      </c>
      <c r="D9667" t="s">
        <v>13350</v>
      </c>
      <c r="E9667" t="s">
        <v>13353</v>
      </c>
    </row>
    <row r="9668" spans="1:5" x14ac:dyDescent="0.25">
      <c r="A9668">
        <v>72000181</v>
      </c>
      <c r="B9668" t="s">
        <v>13353</v>
      </c>
      <c r="C9668" t="s">
        <v>13350</v>
      </c>
      <c r="D9668" t="s">
        <v>13350</v>
      </c>
      <c r="E9668" t="s">
        <v>13353</v>
      </c>
    </row>
    <row r="9669" spans="1:5" x14ac:dyDescent="0.25">
      <c r="A9669">
        <v>72000182</v>
      </c>
      <c r="B9669" t="s">
        <v>13354</v>
      </c>
      <c r="C9669" t="s">
        <v>13350</v>
      </c>
      <c r="D9669" t="s">
        <v>13350</v>
      </c>
      <c r="E9669" t="s">
        <v>13354</v>
      </c>
    </row>
    <row r="9670" spans="1:5" x14ac:dyDescent="0.25">
      <c r="A9670">
        <v>72000183</v>
      </c>
      <c r="B9670" t="s">
        <v>13356</v>
      </c>
      <c r="C9670" t="s">
        <v>13355</v>
      </c>
      <c r="D9670" t="s">
        <v>13355</v>
      </c>
      <c r="E9670" t="s">
        <v>13356</v>
      </c>
    </row>
    <row r="9671" spans="1:5" x14ac:dyDescent="0.25">
      <c r="A9671">
        <v>72000184</v>
      </c>
      <c r="B9671" t="s">
        <v>13358</v>
      </c>
      <c r="C9671" t="s">
        <v>13357</v>
      </c>
      <c r="D9671" t="s">
        <v>13357</v>
      </c>
      <c r="E9671" t="s">
        <v>13358</v>
      </c>
    </row>
    <row r="9672" spans="1:5" x14ac:dyDescent="0.25">
      <c r="A9672">
        <v>72000185</v>
      </c>
      <c r="B9672" t="s">
        <v>13360</v>
      </c>
      <c r="C9672" t="s">
        <v>13359</v>
      </c>
      <c r="D9672" t="s">
        <v>13359</v>
      </c>
      <c r="E9672" t="s">
        <v>13360</v>
      </c>
    </row>
    <row r="9673" spans="1:5" x14ac:dyDescent="0.25">
      <c r="A9673">
        <v>72000186</v>
      </c>
      <c r="B9673" t="s">
        <v>13362</v>
      </c>
      <c r="C9673" t="s">
        <v>13361</v>
      </c>
      <c r="D9673" t="s">
        <v>13361</v>
      </c>
      <c r="E9673" t="s">
        <v>13362</v>
      </c>
    </row>
    <row r="9674" spans="1:5" x14ac:dyDescent="0.25">
      <c r="A9674">
        <v>72000187</v>
      </c>
      <c r="B9674" t="s">
        <v>13364</v>
      </c>
      <c r="C9674" t="s">
        <v>13363</v>
      </c>
      <c r="D9674" t="s">
        <v>13363</v>
      </c>
      <c r="E9674" t="s">
        <v>13364</v>
      </c>
    </row>
    <row r="9675" spans="1:5" x14ac:dyDescent="0.25">
      <c r="A9675">
        <v>72000188</v>
      </c>
      <c r="B9675" t="s">
        <v>13366</v>
      </c>
      <c r="C9675" t="s">
        <v>13365</v>
      </c>
      <c r="D9675" t="s">
        <v>13365</v>
      </c>
      <c r="E9675" t="s">
        <v>13366</v>
      </c>
    </row>
    <row r="9676" spans="1:5" x14ac:dyDescent="0.25">
      <c r="A9676">
        <v>72000189</v>
      </c>
      <c r="B9676" t="s">
        <v>13368</v>
      </c>
      <c r="C9676" t="s">
        <v>13367</v>
      </c>
      <c r="D9676" t="s">
        <v>13367</v>
      </c>
      <c r="E9676" t="s">
        <v>13368</v>
      </c>
    </row>
    <row r="9677" spans="1:5" x14ac:dyDescent="0.25">
      <c r="A9677">
        <v>72000190</v>
      </c>
      <c r="B9677" t="s">
        <v>13369</v>
      </c>
      <c r="C9677" t="s">
        <v>13335</v>
      </c>
      <c r="D9677" t="s">
        <v>13335</v>
      </c>
      <c r="E9677" t="s">
        <v>13369</v>
      </c>
    </row>
    <row r="9678" spans="1:5" x14ac:dyDescent="0.25">
      <c r="A9678">
        <v>72000191</v>
      </c>
      <c r="B9678" t="s">
        <v>13370</v>
      </c>
      <c r="C9678" t="s">
        <v>13325</v>
      </c>
      <c r="D9678" t="s">
        <v>13325</v>
      </c>
      <c r="E9678" t="s">
        <v>13370</v>
      </c>
    </row>
    <row r="9679" spans="1:5" x14ac:dyDescent="0.25">
      <c r="A9679">
        <v>72000192</v>
      </c>
      <c r="B9679" t="s">
        <v>13372</v>
      </c>
      <c r="C9679" t="s">
        <v>13371</v>
      </c>
      <c r="D9679" t="s">
        <v>13371</v>
      </c>
      <c r="E9679" t="s">
        <v>13372</v>
      </c>
    </row>
    <row r="9680" spans="1:5" x14ac:dyDescent="0.25">
      <c r="A9680">
        <v>72000193</v>
      </c>
      <c r="B9680" t="s">
        <v>13374</v>
      </c>
      <c r="C9680" t="s">
        <v>13373</v>
      </c>
      <c r="D9680" t="s">
        <v>13373</v>
      </c>
      <c r="E9680" t="s">
        <v>13374</v>
      </c>
    </row>
    <row r="9681" spans="1:5" x14ac:dyDescent="0.25">
      <c r="A9681">
        <v>72000194</v>
      </c>
      <c r="B9681" t="s">
        <v>13354</v>
      </c>
      <c r="C9681" t="s">
        <v>13350</v>
      </c>
      <c r="D9681" t="s">
        <v>13350</v>
      </c>
      <c r="E9681" t="s">
        <v>13354</v>
      </c>
    </row>
    <row r="9682" spans="1:5" x14ac:dyDescent="0.25">
      <c r="A9682">
        <v>72000195</v>
      </c>
      <c r="B9682" t="s">
        <v>13353</v>
      </c>
      <c r="C9682" t="s">
        <v>13350</v>
      </c>
      <c r="D9682" t="s">
        <v>13350</v>
      </c>
      <c r="E9682" t="s">
        <v>13353</v>
      </c>
    </row>
    <row r="9683" spans="1:5" x14ac:dyDescent="0.25">
      <c r="A9683">
        <v>72000196</v>
      </c>
      <c r="B9683" t="s">
        <v>13375</v>
      </c>
      <c r="C9683" t="s">
        <v>13350</v>
      </c>
      <c r="D9683" t="s">
        <v>13350</v>
      </c>
      <c r="E9683" t="s">
        <v>13375</v>
      </c>
    </row>
    <row r="9684" spans="1:5" x14ac:dyDescent="0.25">
      <c r="A9684">
        <v>72000197</v>
      </c>
      <c r="B9684" t="s">
        <v>13377</v>
      </c>
      <c r="C9684" t="s">
        <v>13376</v>
      </c>
      <c r="D9684" t="s">
        <v>13376</v>
      </c>
      <c r="E9684" t="s">
        <v>13377</v>
      </c>
    </row>
    <row r="9685" spans="1:5" x14ac:dyDescent="0.25">
      <c r="A9685">
        <v>72000198</v>
      </c>
      <c r="B9685" t="s">
        <v>13379</v>
      </c>
      <c r="C9685" t="s">
        <v>13378</v>
      </c>
      <c r="D9685" t="s">
        <v>13378</v>
      </c>
      <c r="E9685" t="s">
        <v>13379</v>
      </c>
    </row>
    <row r="9686" spans="1:5" x14ac:dyDescent="0.25">
      <c r="A9686">
        <v>72000199</v>
      </c>
      <c r="B9686" t="s">
        <v>13381</v>
      </c>
      <c r="C9686" t="s">
        <v>13380</v>
      </c>
      <c r="D9686" t="s">
        <v>13380</v>
      </c>
      <c r="E9686" t="s">
        <v>13381</v>
      </c>
    </row>
    <row r="9687" spans="1:5" x14ac:dyDescent="0.25">
      <c r="A9687">
        <v>72000200</v>
      </c>
      <c r="B9687" t="s">
        <v>13382</v>
      </c>
      <c r="C9687" t="s">
        <v>13380</v>
      </c>
      <c r="D9687" t="s">
        <v>13380</v>
      </c>
      <c r="E9687" t="s">
        <v>13382</v>
      </c>
    </row>
    <row r="9688" spans="1:5" x14ac:dyDescent="0.25">
      <c r="A9688">
        <v>72000201</v>
      </c>
      <c r="B9688" t="s">
        <v>13384</v>
      </c>
      <c r="C9688" t="s">
        <v>13383</v>
      </c>
      <c r="D9688" t="s">
        <v>13383</v>
      </c>
      <c r="E9688" t="s">
        <v>13384</v>
      </c>
    </row>
    <row r="9689" spans="1:5" x14ac:dyDescent="0.25">
      <c r="A9689">
        <v>72000202</v>
      </c>
      <c r="B9689" t="s">
        <v>13386</v>
      </c>
      <c r="C9689" t="s">
        <v>13385</v>
      </c>
      <c r="D9689" t="s">
        <v>13385</v>
      </c>
      <c r="E9689" t="s">
        <v>13386</v>
      </c>
    </row>
    <row r="9690" spans="1:5" x14ac:dyDescent="0.25">
      <c r="A9690">
        <v>72000203</v>
      </c>
      <c r="B9690" t="s">
        <v>13388</v>
      </c>
      <c r="C9690" t="s">
        <v>13387</v>
      </c>
      <c r="D9690" t="s">
        <v>13387</v>
      </c>
      <c r="E9690" t="s">
        <v>13388</v>
      </c>
    </row>
    <row r="9691" spans="1:5" x14ac:dyDescent="0.25">
      <c r="A9691">
        <v>72000204</v>
      </c>
      <c r="B9691" t="s">
        <v>13389</v>
      </c>
      <c r="C9691" t="s">
        <v>13387</v>
      </c>
      <c r="D9691" t="s">
        <v>13387</v>
      </c>
      <c r="E9691" t="s">
        <v>13389</v>
      </c>
    </row>
    <row r="9692" spans="1:5" x14ac:dyDescent="0.25">
      <c r="A9692">
        <v>72000205</v>
      </c>
      <c r="B9692" t="s">
        <v>13391</v>
      </c>
      <c r="C9692" t="s">
        <v>13390</v>
      </c>
      <c r="D9692" t="s">
        <v>13390</v>
      </c>
      <c r="E9692" t="s">
        <v>13391</v>
      </c>
    </row>
    <row r="9693" spans="1:5" x14ac:dyDescent="0.25">
      <c r="A9693">
        <v>72000206</v>
      </c>
      <c r="B9693" t="s">
        <v>13393</v>
      </c>
      <c r="C9693" t="s">
        <v>13392</v>
      </c>
      <c r="D9693" t="s">
        <v>13392</v>
      </c>
      <c r="E9693" t="s">
        <v>13393</v>
      </c>
    </row>
    <row r="9694" spans="1:5" x14ac:dyDescent="0.25">
      <c r="A9694">
        <v>72000207</v>
      </c>
      <c r="B9694" t="s">
        <v>13395</v>
      </c>
      <c r="C9694" t="s">
        <v>13394</v>
      </c>
      <c r="D9694" t="s">
        <v>13394</v>
      </c>
      <c r="E9694" t="s">
        <v>13395</v>
      </c>
    </row>
    <row r="9695" spans="1:5" x14ac:dyDescent="0.25">
      <c r="A9695">
        <v>72000208</v>
      </c>
      <c r="B9695" t="s">
        <v>13396</v>
      </c>
      <c r="C9695" t="s">
        <v>13394</v>
      </c>
      <c r="D9695" t="s">
        <v>13394</v>
      </c>
      <c r="E9695" t="s">
        <v>13396</v>
      </c>
    </row>
    <row r="9696" spans="1:5" x14ac:dyDescent="0.25">
      <c r="A9696">
        <v>72000209</v>
      </c>
      <c r="B9696" t="s">
        <v>13330</v>
      </c>
      <c r="C9696" t="s">
        <v>13329</v>
      </c>
      <c r="D9696" t="s">
        <v>13329</v>
      </c>
      <c r="E9696" t="s">
        <v>13330</v>
      </c>
    </row>
    <row r="9697" spans="1:5" x14ac:dyDescent="0.25">
      <c r="A9697">
        <v>72000210</v>
      </c>
      <c r="B9697" t="s">
        <v>13398</v>
      </c>
      <c r="C9697" t="s">
        <v>13397</v>
      </c>
      <c r="D9697" t="s">
        <v>13397</v>
      </c>
      <c r="E9697" t="s">
        <v>13398</v>
      </c>
    </row>
    <row r="9698" spans="1:5" x14ac:dyDescent="0.25">
      <c r="A9698">
        <v>72000211</v>
      </c>
      <c r="B9698" t="s">
        <v>13400</v>
      </c>
      <c r="C9698" t="s">
        <v>13399</v>
      </c>
      <c r="D9698" t="s">
        <v>13399</v>
      </c>
      <c r="E9698" t="s">
        <v>13400</v>
      </c>
    </row>
    <row r="9699" spans="1:5" x14ac:dyDescent="0.25">
      <c r="A9699">
        <v>72000212</v>
      </c>
      <c r="B9699" t="s">
        <v>13402</v>
      </c>
      <c r="C9699" t="s">
        <v>13401</v>
      </c>
      <c r="D9699" t="s">
        <v>13401</v>
      </c>
      <c r="E9699" t="s">
        <v>13402</v>
      </c>
    </row>
    <row r="9700" spans="1:5" x14ac:dyDescent="0.25">
      <c r="A9700">
        <v>72000213</v>
      </c>
      <c r="B9700" t="s">
        <v>13404</v>
      </c>
      <c r="C9700" t="s">
        <v>13403</v>
      </c>
      <c r="D9700" t="s">
        <v>13403</v>
      </c>
      <c r="E9700" t="s">
        <v>13404</v>
      </c>
    </row>
    <row r="9701" spans="1:5" x14ac:dyDescent="0.25">
      <c r="A9701">
        <v>72000214</v>
      </c>
      <c r="B9701" t="s">
        <v>13406</v>
      </c>
      <c r="C9701" t="s">
        <v>13405</v>
      </c>
      <c r="D9701" t="s">
        <v>13405</v>
      </c>
      <c r="E9701" t="s">
        <v>13406</v>
      </c>
    </row>
    <row r="9702" spans="1:5" x14ac:dyDescent="0.25">
      <c r="A9702">
        <v>72000215</v>
      </c>
      <c r="B9702" t="s">
        <v>13408</v>
      </c>
      <c r="C9702" t="s">
        <v>13407</v>
      </c>
      <c r="D9702" t="s">
        <v>13407</v>
      </c>
      <c r="E9702" t="s">
        <v>13408</v>
      </c>
    </row>
    <row r="9703" spans="1:5" x14ac:dyDescent="0.25">
      <c r="A9703">
        <v>72000216</v>
      </c>
      <c r="B9703" t="s">
        <v>13410</v>
      </c>
      <c r="C9703" t="s">
        <v>13409</v>
      </c>
      <c r="D9703" t="s">
        <v>13409</v>
      </c>
      <c r="E9703" t="s">
        <v>13410</v>
      </c>
    </row>
    <row r="9704" spans="1:5" x14ac:dyDescent="0.25">
      <c r="A9704">
        <v>72000217</v>
      </c>
      <c r="B9704" t="s">
        <v>13411</v>
      </c>
      <c r="C9704" t="s">
        <v>13380</v>
      </c>
      <c r="D9704" t="s">
        <v>13380</v>
      </c>
      <c r="E9704" t="s">
        <v>13411</v>
      </c>
    </row>
    <row r="9705" spans="1:5" x14ac:dyDescent="0.25">
      <c r="A9705">
        <v>72000218</v>
      </c>
      <c r="B9705" t="s">
        <v>13413</v>
      </c>
      <c r="C9705" t="s">
        <v>13412</v>
      </c>
      <c r="D9705" t="s">
        <v>13412</v>
      </c>
      <c r="E9705" t="s">
        <v>13413</v>
      </c>
    </row>
    <row r="9706" spans="1:5" x14ac:dyDescent="0.25">
      <c r="A9706">
        <v>72000219</v>
      </c>
      <c r="B9706" t="s">
        <v>13415</v>
      </c>
      <c r="C9706" t="s">
        <v>13414</v>
      </c>
      <c r="D9706" t="s">
        <v>13414</v>
      </c>
      <c r="E9706" t="s">
        <v>13415</v>
      </c>
    </row>
    <row r="9707" spans="1:5" x14ac:dyDescent="0.25">
      <c r="A9707">
        <v>72000220</v>
      </c>
      <c r="B9707" t="s">
        <v>13417</v>
      </c>
      <c r="C9707" t="s">
        <v>13416</v>
      </c>
      <c r="D9707" t="s">
        <v>13416</v>
      </c>
      <c r="E9707" t="s">
        <v>13417</v>
      </c>
    </row>
    <row r="9708" spans="1:5" x14ac:dyDescent="0.25">
      <c r="A9708">
        <v>72000221</v>
      </c>
      <c r="B9708" t="s">
        <v>13419</v>
      </c>
      <c r="C9708" t="s">
        <v>13418</v>
      </c>
      <c r="D9708" t="s">
        <v>13418</v>
      </c>
      <c r="E9708" t="s">
        <v>13419</v>
      </c>
    </row>
    <row r="9709" spans="1:5" x14ac:dyDescent="0.25">
      <c r="A9709">
        <v>72000222</v>
      </c>
      <c r="B9709" t="s">
        <v>13421</v>
      </c>
      <c r="C9709" t="s">
        <v>13420</v>
      </c>
      <c r="D9709" t="s">
        <v>13420</v>
      </c>
      <c r="E9709" t="s">
        <v>13421</v>
      </c>
    </row>
    <row r="9710" spans="1:5" x14ac:dyDescent="0.25">
      <c r="A9710">
        <v>72000223</v>
      </c>
      <c r="B9710" t="s">
        <v>13423</v>
      </c>
      <c r="C9710" t="s">
        <v>13422</v>
      </c>
      <c r="D9710" t="s">
        <v>13422</v>
      </c>
      <c r="E9710" t="s">
        <v>13423</v>
      </c>
    </row>
    <row r="9711" spans="1:5" x14ac:dyDescent="0.25">
      <c r="A9711">
        <v>72000225</v>
      </c>
      <c r="B9711" t="s">
        <v>13425</v>
      </c>
      <c r="C9711" t="s">
        <v>13424</v>
      </c>
      <c r="D9711" t="s">
        <v>13424</v>
      </c>
      <c r="E9711" t="s">
        <v>13425</v>
      </c>
    </row>
    <row r="9712" spans="1:5" x14ac:dyDescent="0.25">
      <c r="A9712">
        <v>72000226</v>
      </c>
      <c r="B9712" t="s">
        <v>13427</v>
      </c>
      <c r="C9712" t="s">
        <v>13426</v>
      </c>
      <c r="D9712" t="s">
        <v>13426</v>
      </c>
      <c r="E9712" t="s">
        <v>13427</v>
      </c>
    </row>
    <row r="9713" spans="1:5" x14ac:dyDescent="0.25">
      <c r="A9713">
        <v>72000227</v>
      </c>
      <c r="B9713" t="s">
        <v>13429</v>
      </c>
      <c r="C9713" t="s">
        <v>13428</v>
      </c>
      <c r="D9713" t="s">
        <v>13428</v>
      </c>
      <c r="E9713" t="s">
        <v>13429</v>
      </c>
    </row>
    <row r="9714" spans="1:5" x14ac:dyDescent="0.25">
      <c r="A9714">
        <v>72000228</v>
      </c>
      <c r="B9714" t="s">
        <v>13431</v>
      </c>
      <c r="C9714" t="s">
        <v>13430</v>
      </c>
      <c r="D9714" t="s">
        <v>13430</v>
      </c>
      <c r="E9714" t="s">
        <v>13431</v>
      </c>
    </row>
    <row r="9715" spans="1:5" x14ac:dyDescent="0.25">
      <c r="A9715">
        <v>72000229</v>
      </c>
      <c r="B9715" t="s">
        <v>13433</v>
      </c>
      <c r="C9715" t="s">
        <v>13432</v>
      </c>
      <c r="D9715" t="s">
        <v>13432</v>
      </c>
      <c r="E9715" t="s">
        <v>13433</v>
      </c>
    </row>
    <row r="9716" spans="1:5" x14ac:dyDescent="0.25">
      <c r="A9716">
        <v>72000230</v>
      </c>
      <c r="B9716" t="s">
        <v>13435</v>
      </c>
      <c r="C9716" t="s">
        <v>13434</v>
      </c>
      <c r="D9716" t="s">
        <v>13434</v>
      </c>
      <c r="E9716" t="s">
        <v>13435</v>
      </c>
    </row>
    <row r="9717" spans="1:5" x14ac:dyDescent="0.25">
      <c r="A9717">
        <v>72000231</v>
      </c>
      <c r="B9717" t="s">
        <v>13437</v>
      </c>
      <c r="C9717" t="s">
        <v>13436</v>
      </c>
      <c r="D9717" t="s">
        <v>13436</v>
      </c>
      <c r="E9717" t="s">
        <v>13437</v>
      </c>
    </row>
    <row r="9718" spans="1:5" x14ac:dyDescent="0.25">
      <c r="A9718">
        <v>72000232</v>
      </c>
      <c r="B9718" t="s">
        <v>13439</v>
      </c>
      <c r="C9718" t="s">
        <v>13438</v>
      </c>
      <c r="D9718" t="s">
        <v>13438</v>
      </c>
      <c r="E9718" t="s">
        <v>13439</v>
      </c>
    </row>
    <row r="9719" spans="1:5" x14ac:dyDescent="0.25">
      <c r="A9719">
        <v>72000234</v>
      </c>
      <c r="B9719" t="s">
        <v>13441</v>
      </c>
      <c r="C9719" t="s">
        <v>13440</v>
      </c>
      <c r="D9719" t="s">
        <v>13440</v>
      </c>
      <c r="E9719" t="s">
        <v>13441</v>
      </c>
    </row>
    <row r="9720" spans="1:5" x14ac:dyDescent="0.25">
      <c r="A9720">
        <v>72000235</v>
      </c>
      <c r="B9720" t="s">
        <v>13443</v>
      </c>
      <c r="C9720" t="s">
        <v>13442</v>
      </c>
      <c r="D9720" t="s">
        <v>13442</v>
      </c>
      <c r="E9720" t="s">
        <v>13443</v>
      </c>
    </row>
    <row r="9721" spans="1:5" x14ac:dyDescent="0.25">
      <c r="A9721">
        <v>72000236</v>
      </c>
      <c r="B9721" t="s">
        <v>13445</v>
      </c>
      <c r="C9721" t="s">
        <v>13444</v>
      </c>
      <c r="D9721" t="s">
        <v>13444</v>
      </c>
      <c r="E9721" t="s">
        <v>13445</v>
      </c>
    </row>
    <row r="9722" spans="1:5" x14ac:dyDescent="0.25">
      <c r="A9722">
        <v>72000238</v>
      </c>
      <c r="B9722" t="s">
        <v>13447</v>
      </c>
      <c r="C9722" t="s">
        <v>13446</v>
      </c>
      <c r="D9722" t="s">
        <v>13446</v>
      </c>
      <c r="E9722" t="s">
        <v>13447</v>
      </c>
    </row>
    <row r="9723" spans="1:5" x14ac:dyDescent="0.25">
      <c r="A9723">
        <v>72000239</v>
      </c>
      <c r="B9723" t="s">
        <v>13449</v>
      </c>
      <c r="C9723" t="s">
        <v>13448</v>
      </c>
      <c r="D9723" t="s">
        <v>13448</v>
      </c>
      <c r="E9723" t="s">
        <v>13449</v>
      </c>
    </row>
    <row r="9724" spans="1:5" x14ac:dyDescent="0.25">
      <c r="A9724">
        <v>72000240</v>
      </c>
      <c r="B9724" t="s">
        <v>13451</v>
      </c>
      <c r="C9724" t="s">
        <v>13450</v>
      </c>
      <c r="D9724" t="s">
        <v>13450</v>
      </c>
      <c r="E9724" t="s">
        <v>13451</v>
      </c>
    </row>
    <row r="9725" spans="1:5" x14ac:dyDescent="0.25">
      <c r="A9725">
        <v>72000241</v>
      </c>
      <c r="B9725" t="s">
        <v>13453</v>
      </c>
      <c r="C9725" t="s">
        <v>13452</v>
      </c>
      <c r="D9725" t="s">
        <v>13452</v>
      </c>
      <c r="E9725" t="s">
        <v>13453</v>
      </c>
    </row>
    <row r="9726" spans="1:5" x14ac:dyDescent="0.25">
      <c r="A9726">
        <v>72000242</v>
      </c>
      <c r="B9726" t="s">
        <v>13455</v>
      </c>
      <c r="C9726" t="s">
        <v>13454</v>
      </c>
      <c r="D9726" t="s">
        <v>13454</v>
      </c>
      <c r="E9726" t="s">
        <v>13455</v>
      </c>
    </row>
    <row r="9727" spans="1:5" x14ac:dyDescent="0.25">
      <c r="A9727">
        <v>72000243</v>
      </c>
      <c r="B9727" t="s">
        <v>13457</v>
      </c>
      <c r="C9727" t="s">
        <v>13456</v>
      </c>
      <c r="D9727" t="s">
        <v>13456</v>
      </c>
      <c r="E9727" t="s">
        <v>13457</v>
      </c>
    </row>
    <row r="9728" spans="1:5" x14ac:dyDescent="0.25">
      <c r="A9728">
        <v>72000244</v>
      </c>
      <c r="B9728" t="s">
        <v>13459</v>
      </c>
      <c r="C9728" t="s">
        <v>13458</v>
      </c>
      <c r="D9728" t="s">
        <v>13458</v>
      </c>
      <c r="E9728" t="s">
        <v>13459</v>
      </c>
    </row>
    <row r="9729" spans="1:5" x14ac:dyDescent="0.25">
      <c r="A9729">
        <v>72000245</v>
      </c>
      <c r="B9729" t="s">
        <v>13461</v>
      </c>
      <c r="C9729" t="s">
        <v>13460</v>
      </c>
      <c r="D9729" t="s">
        <v>13460</v>
      </c>
      <c r="E9729" t="s">
        <v>13461</v>
      </c>
    </row>
    <row r="9730" spans="1:5" x14ac:dyDescent="0.25">
      <c r="A9730">
        <v>72000246</v>
      </c>
      <c r="B9730" t="s">
        <v>13463</v>
      </c>
      <c r="C9730" t="s">
        <v>13462</v>
      </c>
      <c r="D9730" t="s">
        <v>13462</v>
      </c>
      <c r="E9730" t="s">
        <v>13463</v>
      </c>
    </row>
    <row r="9731" spans="1:5" x14ac:dyDescent="0.25">
      <c r="A9731">
        <v>72000247</v>
      </c>
      <c r="B9731" t="s">
        <v>13464</v>
      </c>
      <c r="C9731" t="s">
        <v>13430</v>
      </c>
      <c r="D9731" t="s">
        <v>13430</v>
      </c>
      <c r="E9731" t="s">
        <v>13464</v>
      </c>
    </row>
    <row r="9732" spans="1:5" x14ac:dyDescent="0.25">
      <c r="A9732">
        <v>72000248</v>
      </c>
      <c r="B9732" t="s">
        <v>13465</v>
      </c>
      <c r="C9732" t="s">
        <v>13432</v>
      </c>
      <c r="D9732" t="s">
        <v>13432</v>
      </c>
      <c r="E9732" t="s">
        <v>13465</v>
      </c>
    </row>
    <row r="9733" spans="1:5" x14ac:dyDescent="0.25">
      <c r="A9733">
        <v>72000249</v>
      </c>
      <c r="B9733" t="s">
        <v>13467</v>
      </c>
      <c r="C9733" t="s">
        <v>13466</v>
      </c>
      <c r="D9733" t="s">
        <v>13466</v>
      </c>
      <c r="E9733" t="s">
        <v>13467</v>
      </c>
    </row>
    <row r="9734" spans="1:5" x14ac:dyDescent="0.25">
      <c r="A9734">
        <v>72000250</v>
      </c>
      <c r="B9734" t="s">
        <v>13469</v>
      </c>
      <c r="C9734" t="s">
        <v>13468</v>
      </c>
      <c r="D9734" t="s">
        <v>13468</v>
      </c>
      <c r="E9734" t="s">
        <v>13469</v>
      </c>
    </row>
    <row r="9735" spans="1:5" x14ac:dyDescent="0.25">
      <c r="A9735">
        <v>72000251</v>
      </c>
      <c r="B9735" t="s">
        <v>13470</v>
      </c>
      <c r="E9735" t="s">
        <v>13470</v>
      </c>
    </row>
    <row r="9736" spans="1:5" x14ac:dyDescent="0.25">
      <c r="A9736">
        <v>72000252</v>
      </c>
      <c r="B9736" t="s">
        <v>13471</v>
      </c>
      <c r="C9736" t="s">
        <v>13196</v>
      </c>
      <c r="D9736" t="s">
        <v>13196</v>
      </c>
      <c r="E9736" t="s">
        <v>13471</v>
      </c>
    </row>
    <row r="9737" spans="1:5" x14ac:dyDescent="0.25">
      <c r="A9737">
        <v>72000253</v>
      </c>
      <c r="B9737" t="s">
        <v>13473</v>
      </c>
      <c r="C9737" t="s">
        <v>13472</v>
      </c>
      <c r="D9737" t="s">
        <v>13472</v>
      </c>
      <c r="E9737" t="s">
        <v>13473</v>
      </c>
    </row>
    <row r="9738" spans="1:5" x14ac:dyDescent="0.25">
      <c r="A9738">
        <v>72000254</v>
      </c>
      <c r="B9738" t="s">
        <v>13475</v>
      </c>
      <c r="C9738" t="s">
        <v>13474</v>
      </c>
      <c r="D9738" t="s">
        <v>13474</v>
      </c>
      <c r="E9738" t="s">
        <v>13475</v>
      </c>
    </row>
    <row r="9739" spans="1:5" x14ac:dyDescent="0.25">
      <c r="A9739">
        <v>72000255</v>
      </c>
      <c r="B9739" t="s">
        <v>13477</v>
      </c>
      <c r="C9739" t="s">
        <v>13476</v>
      </c>
      <c r="D9739" t="s">
        <v>13476</v>
      </c>
      <c r="E9739" t="s">
        <v>13477</v>
      </c>
    </row>
    <row r="9740" spans="1:5" x14ac:dyDescent="0.25">
      <c r="A9740">
        <v>72000256</v>
      </c>
      <c r="B9740" t="s">
        <v>13479</v>
      </c>
      <c r="C9740" t="s">
        <v>13478</v>
      </c>
      <c r="D9740" t="s">
        <v>13478</v>
      </c>
      <c r="E9740" t="s">
        <v>13479</v>
      </c>
    </row>
    <row r="9741" spans="1:5" x14ac:dyDescent="0.25">
      <c r="A9741">
        <v>72000257</v>
      </c>
      <c r="B9741" t="s">
        <v>13481</v>
      </c>
      <c r="C9741" t="s">
        <v>13480</v>
      </c>
      <c r="D9741" t="s">
        <v>13480</v>
      </c>
      <c r="E9741" t="s">
        <v>13481</v>
      </c>
    </row>
    <row r="9742" spans="1:5" x14ac:dyDescent="0.25">
      <c r="A9742">
        <v>72000258</v>
      </c>
      <c r="B9742" t="s">
        <v>13483</v>
      </c>
      <c r="C9742" t="s">
        <v>13482</v>
      </c>
      <c r="D9742" t="s">
        <v>13482</v>
      </c>
      <c r="E9742" t="s">
        <v>13483</v>
      </c>
    </row>
    <row r="9743" spans="1:5" x14ac:dyDescent="0.25">
      <c r="A9743">
        <v>72000259</v>
      </c>
      <c r="B9743" t="s">
        <v>13485</v>
      </c>
      <c r="C9743" t="s">
        <v>13484</v>
      </c>
      <c r="D9743" t="s">
        <v>13484</v>
      </c>
      <c r="E9743" t="s">
        <v>13485</v>
      </c>
    </row>
    <row r="9744" spans="1:5" x14ac:dyDescent="0.25">
      <c r="A9744">
        <v>72000260</v>
      </c>
      <c r="B9744" t="s">
        <v>13487</v>
      </c>
      <c r="C9744" t="s">
        <v>13486</v>
      </c>
      <c r="D9744" t="s">
        <v>13486</v>
      </c>
      <c r="E9744" t="s">
        <v>13487</v>
      </c>
    </row>
    <row r="9745" spans="1:5" x14ac:dyDescent="0.25">
      <c r="A9745">
        <v>72000261</v>
      </c>
      <c r="B9745" t="s">
        <v>13489</v>
      </c>
      <c r="C9745" t="s">
        <v>13488</v>
      </c>
      <c r="D9745" t="s">
        <v>13488</v>
      </c>
      <c r="E9745" t="s">
        <v>13489</v>
      </c>
    </row>
    <row r="9746" spans="1:5" x14ac:dyDescent="0.25">
      <c r="A9746">
        <v>72000262</v>
      </c>
      <c r="B9746" t="s">
        <v>13491</v>
      </c>
      <c r="C9746" t="s">
        <v>13490</v>
      </c>
      <c r="D9746" t="s">
        <v>13490</v>
      </c>
      <c r="E9746" t="s">
        <v>13491</v>
      </c>
    </row>
    <row r="9747" spans="1:5" x14ac:dyDescent="0.25">
      <c r="A9747">
        <v>72000263</v>
      </c>
      <c r="B9747" t="s">
        <v>13493</v>
      </c>
      <c r="C9747" t="s">
        <v>13492</v>
      </c>
      <c r="D9747" t="s">
        <v>13492</v>
      </c>
      <c r="E9747" t="s">
        <v>13493</v>
      </c>
    </row>
    <row r="9748" spans="1:5" x14ac:dyDescent="0.25">
      <c r="A9748">
        <v>72000264</v>
      </c>
      <c r="B9748" t="s">
        <v>13494</v>
      </c>
      <c r="C9748" t="s">
        <v>13492</v>
      </c>
      <c r="D9748" t="s">
        <v>13492</v>
      </c>
      <c r="E9748" t="s">
        <v>13494</v>
      </c>
    </row>
    <row r="9749" spans="1:5" x14ac:dyDescent="0.25">
      <c r="A9749">
        <v>72000265</v>
      </c>
      <c r="B9749" t="s">
        <v>13496</v>
      </c>
      <c r="C9749" t="s">
        <v>13495</v>
      </c>
      <c r="D9749" t="s">
        <v>13495</v>
      </c>
      <c r="E9749" t="s">
        <v>13496</v>
      </c>
    </row>
    <row r="9750" spans="1:5" x14ac:dyDescent="0.25">
      <c r="A9750">
        <v>72000268</v>
      </c>
      <c r="B9750" t="s">
        <v>13498</v>
      </c>
      <c r="C9750" t="s">
        <v>13497</v>
      </c>
      <c r="D9750" t="s">
        <v>13497</v>
      </c>
      <c r="E9750" t="s">
        <v>13498</v>
      </c>
    </row>
    <row r="9751" spans="1:5" x14ac:dyDescent="0.25">
      <c r="A9751">
        <v>72000270</v>
      </c>
      <c r="B9751" t="s">
        <v>13500</v>
      </c>
      <c r="C9751" t="s">
        <v>13499</v>
      </c>
      <c r="D9751" t="s">
        <v>13499</v>
      </c>
      <c r="E9751" t="s">
        <v>13500</v>
      </c>
    </row>
    <row r="9752" spans="1:5" x14ac:dyDescent="0.25">
      <c r="A9752">
        <v>72000271</v>
      </c>
      <c r="B9752" t="s">
        <v>13502</v>
      </c>
      <c r="C9752" t="s">
        <v>13501</v>
      </c>
      <c r="D9752" t="s">
        <v>13501</v>
      </c>
      <c r="E9752" t="s">
        <v>13502</v>
      </c>
    </row>
    <row r="9753" spans="1:5" x14ac:dyDescent="0.25">
      <c r="A9753">
        <v>72000272</v>
      </c>
      <c r="B9753" t="s">
        <v>13503</v>
      </c>
      <c r="C9753" t="s">
        <v>13497</v>
      </c>
      <c r="D9753" t="s">
        <v>13497</v>
      </c>
      <c r="E9753" t="s">
        <v>13503</v>
      </c>
    </row>
    <row r="9754" spans="1:5" x14ac:dyDescent="0.25">
      <c r="A9754">
        <v>72000273</v>
      </c>
      <c r="B9754" t="s">
        <v>13505</v>
      </c>
      <c r="C9754" t="s">
        <v>13504</v>
      </c>
      <c r="D9754" t="s">
        <v>13504</v>
      </c>
      <c r="E9754" t="s">
        <v>13505</v>
      </c>
    </row>
    <row r="9755" spans="1:5" x14ac:dyDescent="0.25">
      <c r="A9755">
        <v>72000275</v>
      </c>
      <c r="B9755" t="s">
        <v>13506</v>
      </c>
      <c r="C9755" t="s">
        <v>13144</v>
      </c>
      <c r="D9755" t="s">
        <v>13144</v>
      </c>
      <c r="E9755" t="s">
        <v>13506</v>
      </c>
    </row>
    <row r="9756" spans="1:5" x14ac:dyDescent="0.25">
      <c r="A9756">
        <v>72000276</v>
      </c>
      <c r="B9756" t="s">
        <v>13508</v>
      </c>
      <c r="C9756" t="s">
        <v>13507</v>
      </c>
      <c r="D9756" t="s">
        <v>13507</v>
      </c>
      <c r="E9756" t="s">
        <v>13508</v>
      </c>
    </row>
    <row r="9757" spans="1:5" x14ac:dyDescent="0.25">
      <c r="A9757">
        <v>72000277</v>
      </c>
      <c r="B9757" t="s">
        <v>13510</v>
      </c>
      <c r="C9757" t="s">
        <v>13509</v>
      </c>
      <c r="D9757" t="s">
        <v>13509</v>
      </c>
      <c r="E9757" t="s">
        <v>13510</v>
      </c>
    </row>
    <row r="9758" spans="1:5" x14ac:dyDescent="0.25">
      <c r="A9758">
        <v>72000278</v>
      </c>
      <c r="B9758" t="s">
        <v>13512</v>
      </c>
      <c r="C9758" t="s">
        <v>13511</v>
      </c>
      <c r="D9758" t="s">
        <v>13511</v>
      </c>
      <c r="E9758" t="s">
        <v>13512</v>
      </c>
    </row>
    <row r="9759" spans="1:5" x14ac:dyDescent="0.25">
      <c r="A9759">
        <v>72000279</v>
      </c>
      <c r="B9759" t="s">
        <v>13514</v>
      </c>
      <c r="C9759" t="s">
        <v>13513</v>
      </c>
      <c r="D9759" t="s">
        <v>13513</v>
      </c>
      <c r="E9759" t="s">
        <v>13514</v>
      </c>
    </row>
    <row r="9760" spans="1:5" x14ac:dyDescent="0.25">
      <c r="A9760">
        <v>72000280</v>
      </c>
      <c r="B9760" t="s">
        <v>13516</v>
      </c>
      <c r="C9760" t="s">
        <v>13515</v>
      </c>
      <c r="D9760" t="s">
        <v>13515</v>
      </c>
      <c r="E9760" t="s">
        <v>13516</v>
      </c>
    </row>
    <row r="9761" spans="1:5" x14ac:dyDescent="0.25">
      <c r="A9761">
        <v>72000281</v>
      </c>
      <c r="B9761" t="s">
        <v>13518</v>
      </c>
      <c r="C9761" t="s">
        <v>13517</v>
      </c>
      <c r="D9761" t="s">
        <v>13517</v>
      </c>
      <c r="E9761" t="s">
        <v>13518</v>
      </c>
    </row>
    <row r="9762" spans="1:5" x14ac:dyDescent="0.25">
      <c r="A9762">
        <v>72000282</v>
      </c>
      <c r="B9762" t="s">
        <v>13520</v>
      </c>
      <c r="C9762" t="s">
        <v>13519</v>
      </c>
      <c r="D9762" t="s">
        <v>13519</v>
      </c>
      <c r="E9762" t="s">
        <v>13520</v>
      </c>
    </row>
    <row r="9763" spans="1:5" x14ac:dyDescent="0.25">
      <c r="A9763">
        <v>72000284</v>
      </c>
      <c r="B9763" t="s">
        <v>13522</v>
      </c>
      <c r="C9763" t="s">
        <v>13521</v>
      </c>
      <c r="D9763" t="s">
        <v>13521</v>
      </c>
      <c r="E9763" t="s">
        <v>13522</v>
      </c>
    </row>
    <row r="9764" spans="1:5" x14ac:dyDescent="0.25">
      <c r="A9764">
        <v>72000289</v>
      </c>
      <c r="B9764" t="s">
        <v>13524</v>
      </c>
      <c r="C9764" t="s">
        <v>13523</v>
      </c>
      <c r="D9764" t="s">
        <v>13523</v>
      </c>
      <c r="E9764" t="s">
        <v>13524</v>
      </c>
    </row>
    <row r="9765" spans="1:5" x14ac:dyDescent="0.25">
      <c r="A9765">
        <v>72000290</v>
      </c>
      <c r="B9765" t="s">
        <v>13526</v>
      </c>
      <c r="C9765" t="s">
        <v>13525</v>
      </c>
      <c r="D9765" t="s">
        <v>13525</v>
      </c>
      <c r="E9765" t="s">
        <v>13526</v>
      </c>
    </row>
    <row r="9766" spans="1:5" x14ac:dyDescent="0.25">
      <c r="A9766">
        <v>72000291</v>
      </c>
      <c r="B9766" t="s">
        <v>13528</v>
      </c>
      <c r="C9766" t="s">
        <v>13527</v>
      </c>
      <c r="D9766" t="s">
        <v>13527</v>
      </c>
      <c r="E9766" t="s">
        <v>13528</v>
      </c>
    </row>
    <row r="9767" spans="1:5" x14ac:dyDescent="0.25">
      <c r="A9767">
        <v>72000295</v>
      </c>
      <c r="B9767" t="s">
        <v>13237</v>
      </c>
      <c r="C9767" t="s">
        <v>13529</v>
      </c>
      <c r="D9767" t="s">
        <v>13529</v>
      </c>
      <c r="E9767" t="s">
        <v>13237</v>
      </c>
    </row>
    <row r="9768" spans="1:5" x14ac:dyDescent="0.25">
      <c r="A9768">
        <v>72000296</v>
      </c>
      <c r="B9768" t="s">
        <v>13531</v>
      </c>
      <c r="C9768" t="s">
        <v>13530</v>
      </c>
      <c r="D9768" t="s">
        <v>13530</v>
      </c>
      <c r="E9768" t="s">
        <v>13531</v>
      </c>
    </row>
    <row r="9769" spans="1:5" x14ac:dyDescent="0.25">
      <c r="A9769">
        <v>72000297</v>
      </c>
      <c r="B9769" t="s">
        <v>13533</v>
      </c>
      <c r="C9769" t="s">
        <v>13532</v>
      </c>
      <c r="D9769" t="s">
        <v>13532</v>
      </c>
      <c r="E9769" t="s">
        <v>13533</v>
      </c>
    </row>
    <row r="9770" spans="1:5" x14ac:dyDescent="0.25">
      <c r="A9770">
        <v>72000300</v>
      </c>
      <c r="B9770" t="s">
        <v>13534</v>
      </c>
      <c r="C9770" t="s">
        <v>13530</v>
      </c>
      <c r="D9770" t="s">
        <v>13530</v>
      </c>
      <c r="E9770" t="s">
        <v>13534</v>
      </c>
    </row>
    <row r="9771" spans="1:5" x14ac:dyDescent="0.25">
      <c r="A9771">
        <v>72000301</v>
      </c>
      <c r="B9771" t="s">
        <v>13535</v>
      </c>
      <c r="C9771" t="s">
        <v>13212</v>
      </c>
      <c r="D9771" t="s">
        <v>13212</v>
      </c>
      <c r="E9771" t="s">
        <v>13535</v>
      </c>
    </row>
    <row r="9772" spans="1:5" x14ac:dyDescent="0.25">
      <c r="A9772">
        <v>72000302</v>
      </c>
      <c r="B9772" t="s">
        <v>13278</v>
      </c>
      <c r="C9772" t="s">
        <v>13212</v>
      </c>
      <c r="D9772" t="s">
        <v>13212</v>
      </c>
      <c r="E9772" t="s">
        <v>13278</v>
      </c>
    </row>
    <row r="9773" spans="1:5" x14ac:dyDescent="0.25">
      <c r="A9773">
        <v>72000303</v>
      </c>
      <c r="B9773" t="s">
        <v>13536</v>
      </c>
      <c r="C9773" t="s">
        <v>13227</v>
      </c>
      <c r="D9773" t="s">
        <v>13227</v>
      </c>
      <c r="E9773" t="s">
        <v>13536</v>
      </c>
    </row>
    <row r="9774" spans="1:5" x14ac:dyDescent="0.25">
      <c r="A9774">
        <v>72000304</v>
      </c>
      <c r="B9774" t="s">
        <v>13538</v>
      </c>
      <c r="C9774" t="s">
        <v>13537</v>
      </c>
      <c r="D9774" t="s">
        <v>13537</v>
      </c>
      <c r="E9774" t="s">
        <v>13538</v>
      </c>
    </row>
    <row r="9775" spans="1:5" x14ac:dyDescent="0.25">
      <c r="A9775">
        <v>72000305</v>
      </c>
      <c r="B9775" t="s">
        <v>13539</v>
      </c>
      <c r="C9775" t="s">
        <v>13337</v>
      </c>
      <c r="D9775" t="s">
        <v>13337</v>
      </c>
      <c r="E9775" t="s">
        <v>13539</v>
      </c>
    </row>
    <row r="9776" spans="1:5" x14ac:dyDescent="0.25">
      <c r="A9776">
        <v>72000306</v>
      </c>
      <c r="B9776" t="s">
        <v>13541</v>
      </c>
      <c r="C9776" t="s">
        <v>13540</v>
      </c>
      <c r="D9776" t="s">
        <v>13540</v>
      </c>
      <c r="E9776" t="s">
        <v>13541</v>
      </c>
    </row>
    <row r="9777" spans="1:5" x14ac:dyDescent="0.25">
      <c r="A9777">
        <v>72000307</v>
      </c>
      <c r="B9777" t="s">
        <v>13543</v>
      </c>
      <c r="C9777" t="s">
        <v>13542</v>
      </c>
      <c r="D9777" t="s">
        <v>13542</v>
      </c>
      <c r="E9777" t="s">
        <v>13543</v>
      </c>
    </row>
    <row r="9778" spans="1:5" x14ac:dyDescent="0.25">
      <c r="A9778">
        <v>72000309</v>
      </c>
      <c r="B9778" t="s">
        <v>13545</v>
      </c>
      <c r="C9778" t="s">
        <v>13544</v>
      </c>
      <c r="D9778" t="s">
        <v>13544</v>
      </c>
      <c r="E9778" t="s">
        <v>13545</v>
      </c>
    </row>
    <row r="9779" spans="1:5" x14ac:dyDescent="0.25">
      <c r="A9779">
        <v>72000310</v>
      </c>
      <c r="B9779" t="s">
        <v>13547</v>
      </c>
      <c r="C9779" t="s">
        <v>13546</v>
      </c>
      <c r="D9779" t="s">
        <v>13546</v>
      </c>
      <c r="E9779" t="s">
        <v>13547</v>
      </c>
    </row>
    <row r="9780" spans="1:5" x14ac:dyDescent="0.25">
      <c r="A9780">
        <v>72000311</v>
      </c>
      <c r="B9780" t="s">
        <v>13549</v>
      </c>
      <c r="C9780" t="s">
        <v>13548</v>
      </c>
      <c r="D9780" t="s">
        <v>13548</v>
      </c>
      <c r="E9780" t="s">
        <v>13549</v>
      </c>
    </row>
    <row r="9781" spans="1:5" x14ac:dyDescent="0.25">
      <c r="A9781">
        <v>72000312</v>
      </c>
      <c r="B9781" t="s">
        <v>13550</v>
      </c>
      <c r="C9781" t="s">
        <v>13293</v>
      </c>
      <c r="D9781" t="s">
        <v>13293</v>
      </c>
      <c r="E9781" t="s">
        <v>13550</v>
      </c>
    </row>
    <row r="9782" spans="1:5" x14ac:dyDescent="0.25">
      <c r="A9782">
        <v>72000313</v>
      </c>
      <c r="B9782" t="s">
        <v>13552</v>
      </c>
      <c r="C9782" t="s">
        <v>13551</v>
      </c>
      <c r="D9782" t="s">
        <v>13551</v>
      </c>
      <c r="E9782" t="s">
        <v>13552</v>
      </c>
    </row>
    <row r="9783" spans="1:5" x14ac:dyDescent="0.25">
      <c r="A9783">
        <v>72000315</v>
      </c>
      <c r="B9783" t="s">
        <v>13554</v>
      </c>
      <c r="C9783" t="s">
        <v>13553</v>
      </c>
      <c r="D9783" t="s">
        <v>13553</v>
      </c>
      <c r="E9783" t="s">
        <v>13554</v>
      </c>
    </row>
    <row r="9784" spans="1:5" x14ac:dyDescent="0.25">
      <c r="A9784">
        <v>72000316</v>
      </c>
      <c r="B9784" t="s">
        <v>13556</v>
      </c>
      <c r="C9784" t="s">
        <v>13555</v>
      </c>
      <c r="D9784" t="s">
        <v>13555</v>
      </c>
      <c r="E9784" t="s">
        <v>13556</v>
      </c>
    </row>
    <row r="9785" spans="1:5" x14ac:dyDescent="0.25">
      <c r="A9785">
        <v>72000317</v>
      </c>
      <c r="B9785" t="s">
        <v>13558</v>
      </c>
      <c r="C9785" t="s">
        <v>13557</v>
      </c>
      <c r="D9785" t="s">
        <v>13557</v>
      </c>
      <c r="E9785" t="s">
        <v>13558</v>
      </c>
    </row>
    <row r="9786" spans="1:5" x14ac:dyDescent="0.25">
      <c r="A9786">
        <v>72000318</v>
      </c>
      <c r="B9786" t="s">
        <v>13560</v>
      </c>
      <c r="C9786" t="s">
        <v>13559</v>
      </c>
      <c r="D9786" t="s">
        <v>13559</v>
      </c>
      <c r="E9786" t="s">
        <v>13560</v>
      </c>
    </row>
    <row r="9787" spans="1:5" x14ac:dyDescent="0.25">
      <c r="A9787">
        <v>72000319</v>
      </c>
      <c r="B9787" t="s">
        <v>13562</v>
      </c>
      <c r="C9787" t="s">
        <v>13561</v>
      </c>
      <c r="D9787" t="s">
        <v>13561</v>
      </c>
      <c r="E9787" t="s">
        <v>13562</v>
      </c>
    </row>
    <row r="9788" spans="1:5" x14ac:dyDescent="0.25">
      <c r="A9788">
        <v>72000321</v>
      </c>
      <c r="B9788" t="s">
        <v>13340</v>
      </c>
      <c r="C9788" t="s">
        <v>13339</v>
      </c>
      <c r="D9788" t="s">
        <v>13339</v>
      </c>
      <c r="E9788" t="s">
        <v>13340</v>
      </c>
    </row>
    <row r="9789" spans="1:5" x14ac:dyDescent="0.25">
      <c r="A9789">
        <v>72000322</v>
      </c>
      <c r="B9789" t="s">
        <v>13564</v>
      </c>
      <c r="C9789" t="s">
        <v>13563</v>
      </c>
      <c r="D9789" t="s">
        <v>13563</v>
      </c>
      <c r="E9789" t="s">
        <v>13564</v>
      </c>
    </row>
    <row r="9790" spans="1:5" x14ac:dyDescent="0.25">
      <c r="A9790">
        <v>72000325</v>
      </c>
      <c r="B9790" t="s">
        <v>13566</v>
      </c>
      <c r="C9790" t="s">
        <v>13565</v>
      </c>
      <c r="D9790" t="s">
        <v>13565</v>
      </c>
      <c r="E9790" t="s">
        <v>13566</v>
      </c>
    </row>
    <row r="9791" spans="1:5" x14ac:dyDescent="0.25">
      <c r="A9791">
        <v>72000326</v>
      </c>
      <c r="B9791" t="s">
        <v>13568</v>
      </c>
      <c r="C9791" t="s">
        <v>13567</v>
      </c>
      <c r="D9791" t="s">
        <v>13567</v>
      </c>
      <c r="E9791" t="s">
        <v>13568</v>
      </c>
    </row>
    <row r="9792" spans="1:5" x14ac:dyDescent="0.25">
      <c r="A9792">
        <v>72000327</v>
      </c>
      <c r="B9792" t="s">
        <v>13570</v>
      </c>
      <c r="C9792" t="s">
        <v>13569</v>
      </c>
      <c r="D9792" t="s">
        <v>13569</v>
      </c>
      <c r="E9792" t="s">
        <v>13570</v>
      </c>
    </row>
    <row r="9793" spans="1:5" x14ac:dyDescent="0.25">
      <c r="A9793">
        <v>72000328</v>
      </c>
      <c r="B9793" t="s">
        <v>13572</v>
      </c>
      <c r="C9793" t="s">
        <v>13571</v>
      </c>
      <c r="D9793" t="s">
        <v>13571</v>
      </c>
      <c r="E9793" t="s">
        <v>13572</v>
      </c>
    </row>
    <row r="9794" spans="1:5" x14ac:dyDescent="0.25">
      <c r="A9794">
        <v>72000329</v>
      </c>
      <c r="B9794" t="s">
        <v>13574</v>
      </c>
      <c r="C9794" t="s">
        <v>13573</v>
      </c>
      <c r="D9794" t="s">
        <v>13573</v>
      </c>
      <c r="E9794" t="s">
        <v>13574</v>
      </c>
    </row>
    <row r="9795" spans="1:5" x14ac:dyDescent="0.25">
      <c r="A9795">
        <v>72000330</v>
      </c>
      <c r="B9795" t="s">
        <v>13576</v>
      </c>
      <c r="C9795" t="s">
        <v>13575</v>
      </c>
      <c r="D9795" t="s">
        <v>13575</v>
      </c>
      <c r="E9795" t="s">
        <v>13576</v>
      </c>
    </row>
    <row r="9796" spans="1:5" x14ac:dyDescent="0.25">
      <c r="A9796">
        <v>72000331</v>
      </c>
      <c r="B9796" t="s">
        <v>13578</v>
      </c>
      <c r="C9796" t="s">
        <v>13577</v>
      </c>
      <c r="D9796" t="s">
        <v>13577</v>
      </c>
      <c r="E9796" t="s">
        <v>13578</v>
      </c>
    </row>
    <row r="9797" spans="1:5" x14ac:dyDescent="0.25">
      <c r="A9797">
        <v>72000332</v>
      </c>
      <c r="B9797" t="s">
        <v>13580</v>
      </c>
      <c r="C9797" t="s">
        <v>13579</v>
      </c>
      <c r="D9797" t="s">
        <v>13579</v>
      </c>
      <c r="E9797" t="s">
        <v>13580</v>
      </c>
    </row>
    <row r="9798" spans="1:5" x14ac:dyDescent="0.25">
      <c r="A9798">
        <v>72000333</v>
      </c>
      <c r="B9798" t="s">
        <v>13581</v>
      </c>
      <c r="C9798" t="s">
        <v>13397</v>
      </c>
      <c r="D9798" t="s">
        <v>13397</v>
      </c>
      <c r="E9798" t="s">
        <v>13581</v>
      </c>
    </row>
    <row r="9799" spans="1:5" x14ac:dyDescent="0.25">
      <c r="A9799">
        <v>72000335</v>
      </c>
      <c r="B9799" t="s">
        <v>13583</v>
      </c>
      <c r="C9799" t="s">
        <v>13582</v>
      </c>
      <c r="D9799" t="s">
        <v>13582</v>
      </c>
      <c r="E9799" t="s">
        <v>13583</v>
      </c>
    </row>
    <row r="9800" spans="1:5" x14ac:dyDescent="0.25">
      <c r="A9800">
        <v>72000336</v>
      </c>
      <c r="B9800" t="s">
        <v>13585</v>
      </c>
      <c r="C9800" t="s">
        <v>13584</v>
      </c>
      <c r="D9800" t="s">
        <v>13584</v>
      </c>
      <c r="E9800" t="s">
        <v>13585</v>
      </c>
    </row>
    <row r="9801" spans="1:5" x14ac:dyDescent="0.25">
      <c r="A9801">
        <v>72000337</v>
      </c>
      <c r="B9801" t="s">
        <v>13587</v>
      </c>
      <c r="C9801" t="s">
        <v>13586</v>
      </c>
      <c r="D9801" t="s">
        <v>13586</v>
      </c>
      <c r="E9801" t="s">
        <v>13587</v>
      </c>
    </row>
    <row r="9802" spans="1:5" x14ac:dyDescent="0.25">
      <c r="A9802">
        <v>72000341</v>
      </c>
      <c r="B9802" t="s">
        <v>13589</v>
      </c>
      <c r="C9802" t="s">
        <v>13588</v>
      </c>
      <c r="D9802" t="s">
        <v>13588</v>
      </c>
      <c r="E9802" t="s">
        <v>13589</v>
      </c>
    </row>
    <row r="9803" spans="1:5" x14ac:dyDescent="0.25">
      <c r="A9803">
        <v>72000342</v>
      </c>
      <c r="B9803" t="s">
        <v>13591</v>
      </c>
      <c r="C9803" t="s">
        <v>13590</v>
      </c>
      <c r="D9803" t="s">
        <v>13590</v>
      </c>
      <c r="E9803" t="s">
        <v>13591</v>
      </c>
    </row>
    <row r="9804" spans="1:5" x14ac:dyDescent="0.25">
      <c r="A9804">
        <v>72000344</v>
      </c>
      <c r="B9804" t="s">
        <v>13593</v>
      </c>
      <c r="C9804" t="s">
        <v>13592</v>
      </c>
      <c r="D9804" t="s">
        <v>13592</v>
      </c>
      <c r="E9804" t="s">
        <v>13593</v>
      </c>
    </row>
    <row r="9805" spans="1:5" x14ac:dyDescent="0.25">
      <c r="A9805">
        <v>72000345</v>
      </c>
      <c r="B9805" t="s">
        <v>13595</v>
      </c>
      <c r="C9805" t="s">
        <v>13594</v>
      </c>
      <c r="D9805" t="s">
        <v>13594</v>
      </c>
      <c r="E9805" t="s">
        <v>13595</v>
      </c>
    </row>
    <row r="9806" spans="1:5" x14ac:dyDescent="0.25">
      <c r="A9806">
        <v>72000346</v>
      </c>
      <c r="B9806" t="s">
        <v>13597</v>
      </c>
      <c r="C9806" t="s">
        <v>13596</v>
      </c>
      <c r="D9806" t="s">
        <v>13596</v>
      </c>
      <c r="E9806" t="s">
        <v>13597</v>
      </c>
    </row>
    <row r="9807" spans="1:5" x14ac:dyDescent="0.25">
      <c r="A9807">
        <v>72000347</v>
      </c>
      <c r="B9807" t="s">
        <v>13599</v>
      </c>
      <c r="C9807" t="s">
        <v>13598</v>
      </c>
      <c r="D9807" t="s">
        <v>13598</v>
      </c>
      <c r="E9807" t="s">
        <v>13599</v>
      </c>
    </row>
    <row r="9808" spans="1:5" x14ac:dyDescent="0.25">
      <c r="A9808">
        <v>72000348</v>
      </c>
      <c r="B9808" t="s">
        <v>13601</v>
      </c>
      <c r="C9808" t="s">
        <v>13600</v>
      </c>
      <c r="D9808" t="s">
        <v>13600</v>
      </c>
      <c r="E9808" t="s">
        <v>13601</v>
      </c>
    </row>
    <row r="9809" spans="1:5" x14ac:dyDescent="0.25">
      <c r="A9809">
        <v>72000349</v>
      </c>
      <c r="B9809" t="s">
        <v>13603</v>
      </c>
      <c r="C9809" t="s">
        <v>13602</v>
      </c>
      <c r="D9809" t="s">
        <v>13602</v>
      </c>
      <c r="E9809" t="s">
        <v>13603</v>
      </c>
    </row>
    <row r="9810" spans="1:5" x14ac:dyDescent="0.25">
      <c r="A9810">
        <v>72000351</v>
      </c>
      <c r="B9810" t="s">
        <v>13605</v>
      </c>
      <c r="C9810" t="s">
        <v>13604</v>
      </c>
      <c r="D9810" t="s">
        <v>13604</v>
      </c>
      <c r="E9810" t="s">
        <v>13605</v>
      </c>
    </row>
    <row r="9811" spans="1:5" x14ac:dyDescent="0.25">
      <c r="A9811">
        <v>72000352</v>
      </c>
      <c r="B9811" t="s">
        <v>13607</v>
      </c>
      <c r="C9811" t="s">
        <v>13606</v>
      </c>
      <c r="D9811" t="s">
        <v>13606</v>
      </c>
      <c r="E9811" t="s">
        <v>13607</v>
      </c>
    </row>
    <row r="9812" spans="1:5" x14ac:dyDescent="0.25">
      <c r="A9812">
        <v>72000353</v>
      </c>
      <c r="B9812" t="s">
        <v>13609</v>
      </c>
      <c r="C9812" t="s">
        <v>13608</v>
      </c>
      <c r="D9812" t="s">
        <v>13608</v>
      </c>
      <c r="E9812" t="s">
        <v>13609</v>
      </c>
    </row>
    <row r="9813" spans="1:5" x14ac:dyDescent="0.25">
      <c r="A9813">
        <v>72000355</v>
      </c>
      <c r="B9813" t="s">
        <v>13611</v>
      </c>
      <c r="C9813" t="s">
        <v>13610</v>
      </c>
      <c r="D9813" t="s">
        <v>13610</v>
      </c>
      <c r="E9813" t="s">
        <v>13611</v>
      </c>
    </row>
    <row r="9814" spans="1:5" x14ac:dyDescent="0.25">
      <c r="A9814">
        <v>72000356</v>
      </c>
      <c r="B9814" t="s">
        <v>13613</v>
      </c>
      <c r="C9814" t="s">
        <v>13612</v>
      </c>
      <c r="D9814" t="s">
        <v>13612</v>
      </c>
      <c r="E9814" t="s">
        <v>13613</v>
      </c>
    </row>
    <row r="9815" spans="1:5" x14ac:dyDescent="0.25">
      <c r="A9815">
        <v>72000357</v>
      </c>
      <c r="B9815" t="s">
        <v>13615</v>
      </c>
      <c r="C9815" t="s">
        <v>13614</v>
      </c>
      <c r="D9815" t="s">
        <v>13614</v>
      </c>
      <c r="E9815" t="s">
        <v>13615</v>
      </c>
    </row>
    <row r="9816" spans="1:5" x14ac:dyDescent="0.25">
      <c r="A9816">
        <v>72000359</v>
      </c>
      <c r="B9816" t="s">
        <v>13617</v>
      </c>
      <c r="C9816" t="s">
        <v>13616</v>
      </c>
      <c r="D9816" t="s">
        <v>13616</v>
      </c>
      <c r="E9816" t="s">
        <v>13617</v>
      </c>
    </row>
    <row r="9817" spans="1:5" x14ac:dyDescent="0.25">
      <c r="A9817">
        <v>72000360</v>
      </c>
      <c r="B9817" t="s">
        <v>13619</v>
      </c>
      <c r="C9817" t="s">
        <v>13618</v>
      </c>
      <c r="D9817" t="s">
        <v>13618</v>
      </c>
      <c r="E9817" t="s">
        <v>13619</v>
      </c>
    </row>
    <row r="9818" spans="1:5" x14ac:dyDescent="0.25">
      <c r="A9818">
        <v>72000361</v>
      </c>
      <c r="B9818" t="s">
        <v>13621</v>
      </c>
      <c r="C9818" t="s">
        <v>13620</v>
      </c>
      <c r="D9818" t="s">
        <v>13620</v>
      </c>
      <c r="E9818" t="s">
        <v>13621</v>
      </c>
    </row>
    <row r="9819" spans="1:5" x14ac:dyDescent="0.25">
      <c r="A9819">
        <v>72000362</v>
      </c>
      <c r="B9819" t="s">
        <v>13622</v>
      </c>
      <c r="C9819" t="s">
        <v>13134</v>
      </c>
      <c r="D9819" t="s">
        <v>13134</v>
      </c>
      <c r="E9819" t="s">
        <v>13622</v>
      </c>
    </row>
    <row r="9820" spans="1:5" x14ac:dyDescent="0.25">
      <c r="A9820">
        <v>72000365</v>
      </c>
      <c r="B9820" t="s">
        <v>13624</v>
      </c>
      <c r="C9820" t="s">
        <v>13623</v>
      </c>
      <c r="D9820" t="s">
        <v>13623</v>
      </c>
      <c r="E9820" t="s">
        <v>13624</v>
      </c>
    </row>
    <row r="9821" spans="1:5" x14ac:dyDescent="0.25">
      <c r="A9821">
        <v>72000366</v>
      </c>
      <c r="B9821" t="s">
        <v>13625</v>
      </c>
      <c r="C9821" t="s">
        <v>13623</v>
      </c>
      <c r="D9821" t="s">
        <v>13623</v>
      </c>
      <c r="E9821" t="s">
        <v>13625</v>
      </c>
    </row>
    <row r="9822" spans="1:5" x14ac:dyDescent="0.25">
      <c r="A9822">
        <v>72000367</v>
      </c>
      <c r="B9822" t="s">
        <v>13627</v>
      </c>
      <c r="C9822" t="s">
        <v>13626</v>
      </c>
      <c r="D9822" t="s">
        <v>13626</v>
      </c>
      <c r="E9822" t="s">
        <v>13627</v>
      </c>
    </row>
    <row r="9823" spans="1:5" x14ac:dyDescent="0.25">
      <c r="A9823">
        <v>72000368</v>
      </c>
      <c r="B9823" t="s">
        <v>13629</v>
      </c>
      <c r="C9823" t="s">
        <v>13628</v>
      </c>
      <c r="D9823" t="s">
        <v>13628</v>
      </c>
      <c r="E9823" t="s">
        <v>13629</v>
      </c>
    </row>
    <row r="9824" spans="1:5" x14ac:dyDescent="0.25">
      <c r="A9824">
        <v>72000369</v>
      </c>
      <c r="B9824" t="s">
        <v>13631</v>
      </c>
      <c r="C9824" t="s">
        <v>13630</v>
      </c>
      <c r="D9824" t="s">
        <v>13630</v>
      </c>
      <c r="E9824" t="s">
        <v>13631</v>
      </c>
    </row>
    <row r="9825" spans="1:5" x14ac:dyDescent="0.25">
      <c r="A9825">
        <v>72000370</v>
      </c>
      <c r="B9825" t="s">
        <v>13632</v>
      </c>
      <c r="C9825" t="s">
        <v>13212</v>
      </c>
      <c r="D9825" t="s">
        <v>13212</v>
      </c>
      <c r="E9825" t="s">
        <v>13632</v>
      </c>
    </row>
    <row r="9826" spans="1:5" x14ac:dyDescent="0.25">
      <c r="A9826">
        <v>72000371</v>
      </c>
      <c r="B9826" t="s">
        <v>13429</v>
      </c>
      <c r="C9826" t="s">
        <v>13633</v>
      </c>
      <c r="D9826" t="s">
        <v>13633</v>
      </c>
      <c r="E9826" t="s">
        <v>13429</v>
      </c>
    </row>
    <row r="9827" spans="1:5" x14ac:dyDescent="0.25">
      <c r="A9827">
        <v>72000372</v>
      </c>
      <c r="B9827" t="s">
        <v>13635</v>
      </c>
      <c r="C9827" t="s">
        <v>13634</v>
      </c>
      <c r="D9827" t="s">
        <v>13634</v>
      </c>
      <c r="E9827" t="s">
        <v>13635</v>
      </c>
    </row>
    <row r="9828" spans="1:5" x14ac:dyDescent="0.25">
      <c r="A9828">
        <v>72000373</v>
      </c>
      <c r="B9828" t="s">
        <v>13636</v>
      </c>
      <c r="C9828" t="s">
        <v>13272</v>
      </c>
      <c r="D9828" t="s">
        <v>13272</v>
      </c>
      <c r="E9828" t="s">
        <v>13636</v>
      </c>
    </row>
    <row r="9829" spans="1:5" x14ac:dyDescent="0.25">
      <c r="A9829">
        <v>72000374</v>
      </c>
      <c r="B9829" t="s">
        <v>13638</v>
      </c>
      <c r="C9829" t="s">
        <v>13637</v>
      </c>
      <c r="D9829" t="s">
        <v>13637</v>
      </c>
      <c r="E9829" t="s">
        <v>13638</v>
      </c>
    </row>
    <row r="9830" spans="1:5" x14ac:dyDescent="0.25">
      <c r="A9830">
        <v>72000375</v>
      </c>
      <c r="B9830" t="s">
        <v>13640</v>
      </c>
      <c r="C9830" t="s">
        <v>13639</v>
      </c>
      <c r="D9830" t="s">
        <v>13639</v>
      </c>
      <c r="E9830" t="s">
        <v>13640</v>
      </c>
    </row>
    <row r="9831" spans="1:5" x14ac:dyDescent="0.25">
      <c r="A9831">
        <v>72000376</v>
      </c>
      <c r="B9831" t="s">
        <v>13642</v>
      </c>
      <c r="C9831" t="s">
        <v>13641</v>
      </c>
      <c r="D9831" t="s">
        <v>13641</v>
      </c>
      <c r="E9831" t="s">
        <v>13642</v>
      </c>
    </row>
    <row r="9832" spans="1:5" x14ac:dyDescent="0.25">
      <c r="A9832">
        <v>72000377</v>
      </c>
      <c r="B9832" t="s">
        <v>13644</v>
      </c>
      <c r="C9832" t="s">
        <v>13643</v>
      </c>
      <c r="D9832" t="s">
        <v>13643</v>
      </c>
      <c r="E9832" t="s">
        <v>13644</v>
      </c>
    </row>
    <row r="9833" spans="1:5" x14ac:dyDescent="0.25">
      <c r="A9833">
        <v>72000378</v>
      </c>
      <c r="B9833" t="s">
        <v>13646</v>
      </c>
      <c r="C9833" t="s">
        <v>13645</v>
      </c>
      <c r="D9833" t="s">
        <v>13645</v>
      </c>
      <c r="E9833" t="s">
        <v>13646</v>
      </c>
    </row>
    <row r="9834" spans="1:5" x14ac:dyDescent="0.25">
      <c r="A9834">
        <v>72000379</v>
      </c>
      <c r="B9834" t="s">
        <v>13648</v>
      </c>
      <c r="C9834" t="s">
        <v>13647</v>
      </c>
      <c r="D9834" t="s">
        <v>13647</v>
      </c>
      <c r="E9834" t="s">
        <v>13648</v>
      </c>
    </row>
    <row r="9835" spans="1:5" x14ac:dyDescent="0.25">
      <c r="A9835">
        <v>72000380</v>
      </c>
      <c r="B9835" t="s">
        <v>13650</v>
      </c>
      <c r="C9835" t="s">
        <v>13649</v>
      </c>
      <c r="D9835" t="s">
        <v>13649</v>
      </c>
      <c r="E9835" t="s">
        <v>13650</v>
      </c>
    </row>
    <row r="9836" spans="1:5" x14ac:dyDescent="0.25">
      <c r="A9836">
        <v>72000381</v>
      </c>
      <c r="B9836" t="s">
        <v>13652</v>
      </c>
      <c r="C9836" t="s">
        <v>13651</v>
      </c>
      <c r="D9836" t="s">
        <v>13651</v>
      </c>
      <c r="E9836" t="s">
        <v>13652</v>
      </c>
    </row>
    <row r="9837" spans="1:5" x14ac:dyDescent="0.25">
      <c r="A9837">
        <v>72000382</v>
      </c>
      <c r="B9837" t="s">
        <v>13654</v>
      </c>
      <c r="C9837" t="s">
        <v>13653</v>
      </c>
      <c r="D9837" t="s">
        <v>13653</v>
      </c>
      <c r="E9837" t="s">
        <v>13654</v>
      </c>
    </row>
    <row r="9838" spans="1:5" x14ac:dyDescent="0.25">
      <c r="A9838">
        <v>72000383</v>
      </c>
      <c r="B9838" t="s">
        <v>13656</v>
      </c>
      <c r="C9838" t="s">
        <v>13655</v>
      </c>
      <c r="D9838" t="s">
        <v>13655</v>
      </c>
      <c r="E9838" t="s">
        <v>13656</v>
      </c>
    </row>
    <row r="9839" spans="1:5" x14ac:dyDescent="0.25">
      <c r="A9839">
        <v>72000385</v>
      </c>
      <c r="B9839" t="s">
        <v>13657</v>
      </c>
      <c r="C9839" t="s">
        <v>13118</v>
      </c>
      <c r="D9839" t="s">
        <v>13118</v>
      </c>
      <c r="E9839" t="s">
        <v>13657</v>
      </c>
    </row>
    <row r="9840" spans="1:5" x14ac:dyDescent="0.25">
      <c r="A9840">
        <v>72000386</v>
      </c>
      <c r="B9840" t="s">
        <v>13659</v>
      </c>
      <c r="C9840" t="s">
        <v>13658</v>
      </c>
      <c r="D9840" t="s">
        <v>13658</v>
      </c>
      <c r="E9840" t="s">
        <v>13659</v>
      </c>
    </row>
    <row r="9841" spans="1:5" x14ac:dyDescent="0.25">
      <c r="A9841">
        <v>72000387</v>
      </c>
      <c r="B9841" t="s">
        <v>13356</v>
      </c>
      <c r="C9841" t="s">
        <v>13355</v>
      </c>
      <c r="D9841" t="s">
        <v>13355</v>
      </c>
      <c r="E9841" t="s">
        <v>13356</v>
      </c>
    </row>
    <row r="9842" spans="1:5" x14ac:dyDescent="0.25">
      <c r="A9842">
        <v>72000388</v>
      </c>
      <c r="B9842" t="s">
        <v>13356</v>
      </c>
      <c r="C9842" t="s">
        <v>13355</v>
      </c>
      <c r="D9842" t="s">
        <v>13355</v>
      </c>
      <c r="E9842" t="s">
        <v>13356</v>
      </c>
    </row>
    <row r="9843" spans="1:5" x14ac:dyDescent="0.25">
      <c r="A9843">
        <v>72000389</v>
      </c>
      <c r="B9843" t="s">
        <v>13356</v>
      </c>
      <c r="C9843" t="s">
        <v>13355</v>
      </c>
      <c r="D9843" t="s">
        <v>13355</v>
      </c>
      <c r="E9843" t="s">
        <v>13356</v>
      </c>
    </row>
    <row r="9844" spans="1:5" x14ac:dyDescent="0.25">
      <c r="A9844">
        <v>72000390</v>
      </c>
      <c r="B9844" t="s">
        <v>13356</v>
      </c>
      <c r="C9844" t="s">
        <v>13355</v>
      </c>
      <c r="D9844" t="s">
        <v>13355</v>
      </c>
      <c r="E9844" t="s">
        <v>13356</v>
      </c>
    </row>
    <row r="9845" spans="1:5" x14ac:dyDescent="0.25">
      <c r="A9845">
        <v>72000391</v>
      </c>
      <c r="B9845" t="s">
        <v>13358</v>
      </c>
      <c r="C9845" t="s">
        <v>13357</v>
      </c>
      <c r="D9845" t="s">
        <v>13357</v>
      </c>
      <c r="E9845" t="s">
        <v>13358</v>
      </c>
    </row>
    <row r="9846" spans="1:5" x14ac:dyDescent="0.25">
      <c r="A9846">
        <v>72000392</v>
      </c>
      <c r="B9846" t="s">
        <v>13358</v>
      </c>
      <c r="C9846" t="s">
        <v>13357</v>
      </c>
      <c r="D9846" t="s">
        <v>13357</v>
      </c>
      <c r="E9846" t="s">
        <v>13358</v>
      </c>
    </row>
    <row r="9847" spans="1:5" x14ac:dyDescent="0.25">
      <c r="A9847">
        <v>72000393</v>
      </c>
      <c r="B9847" t="s">
        <v>13358</v>
      </c>
      <c r="C9847" t="s">
        <v>13357</v>
      </c>
      <c r="D9847" t="s">
        <v>13357</v>
      </c>
      <c r="E9847" t="s">
        <v>13358</v>
      </c>
    </row>
    <row r="9848" spans="1:5" x14ac:dyDescent="0.25">
      <c r="A9848">
        <v>72000394</v>
      </c>
      <c r="B9848" t="s">
        <v>13660</v>
      </c>
      <c r="C9848" t="s">
        <v>13390</v>
      </c>
      <c r="D9848" t="s">
        <v>13390</v>
      </c>
      <c r="E9848" t="s">
        <v>13660</v>
      </c>
    </row>
    <row r="9849" spans="1:5" x14ac:dyDescent="0.25">
      <c r="A9849">
        <v>72000395</v>
      </c>
      <c r="B9849" t="s">
        <v>13661</v>
      </c>
      <c r="C9849" t="s">
        <v>13110</v>
      </c>
      <c r="D9849" t="s">
        <v>13110</v>
      </c>
      <c r="E9849" t="s">
        <v>13661</v>
      </c>
    </row>
    <row r="9850" spans="1:5" x14ac:dyDescent="0.25">
      <c r="A9850">
        <v>72000396</v>
      </c>
      <c r="B9850" t="s">
        <v>13663</v>
      </c>
      <c r="C9850" t="s">
        <v>13662</v>
      </c>
      <c r="D9850" t="s">
        <v>13662</v>
      </c>
      <c r="E9850" t="s">
        <v>13663</v>
      </c>
    </row>
    <row r="9851" spans="1:5" x14ac:dyDescent="0.25">
      <c r="A9851">
        <v>72000397</v>
      </c>
      <c r="B9851" t="s">
        <v>13664</v>
      </c>
      <c r="C9851" t="s">
        <v>13202</v>
      </c>
      <c r="D9851" t="s">
        <v>13202</v>
      </c>
      <c r="E9851" t="s">
        <v>13664</v>
      </c>
    </row>
    <row r="9852" spans="1:5" x14ac:dyDescent="0.25">
      <c r="A9852">
        <v>72000398</v>
      </c>
      <c r="B9852" t="s">
        <v>13666</v>
      </c>
      <c r="C9852" t="s">
        <v>13665</v>
      </c>
      <c r="D9852" t="s">
        <v>13665</v>
      </c>
      <c r="E9852" t="s">
        <v>13666</v>
      </c>
    </row>
    <row r="9853" spans="1:5" x14ac:dyDescent="0.25">
      <c r="A9853">
        <v>72000399</v>
      </c>
      <c r="B9853" t="s">
        <v>13667</v>
      </c>
      <c r="C9853" t="s">
        <v>13434</v>
      </c>
      <c r="D9853" t="s">
        <v>13434</v>
      </c>
      <c r="E9853" t="s">
        <v>13667</v>
      </c>
    </row>
    <row r="9854" spans="1:5" x14ac:dyDescent="0.25">
      <c r="A9854">
        <v>72000400</v>
      </c>
      <c r="B9854" t="s">
        <v>13668</v>
      </c>
      <c r="C9854" t="s">
        <v>13440</v>
      </c>
      <c r="D9854" t="s">
        <v>13440</v>
      </c>
      <c r="E9854" t="s">
        <v>13668</v>
      </c>
    </row>
    <row r="9855" spans="1:5" x14ac:dyDescent="0.25">
      <c r="A9855">
        <v>72000401</v>
      </c>
      <c r="B9855" t="s">
        <v>13669</v>
      </c>
      <c r="C9855" t="s">
        <v>13357</v>
      </c>
      <c r="D9855" t="s">
        <v>13357</v>
      </c>
      <c r="E9855" t="s">
        <v>13669</v>
      </c>
    </row>
    <row r="9856" spans="1:5" x14ac:dyDescent="0.25">
      <c r="A9856">
        <v>72000402</v>
      </c>
      <c r="B9856" t="s">
        <v>13671</v>
      </c>
      <c r="C9856" t="s">
        <v>13670</v>
      </c>
      <c r="D9856" t="s">
        <v>13670</v>
      </c>
      <c r="E9856" t="s">
        <v>13671</v>
      </c>
    </row>
    <row r="9857" spans="1:5" x14ac:dyDescent="0.25">
      <c r="A9857">
        <v>72000403</v>
      </c>
      <c r="B9857" t="s">
        <v>13673</v>
      </c>
      <c r="C9857" t="s">
        <v>13672</v>
      </c>
      <c r="D9857" t="s">
        <v>13672</v>
      </c>
      <c r="E9857" t="s">
        <v>13673</v>
      </c>
    </row>
    <row r="9858" spans="1:5" x14ac:dyDescent="0.25">
      <c r="A9858">
        <v>72000412</v>
      </c>
      <c r="B9858" t="s">
        <v>13674</v>
      </c>
      <c r="C9858" t="s">
        <v>13257</v>
      </c>
      <c r="D9858" t="s">
        <v>13257</v>
      </c>
      <c r="E9858" t="s">
        <v>13674</v>
      </c>
    </row>
    <row r="9859" spans="1:5" x14ac:dyDescent="0.25">
      <c r="A9859">
        <v>72000413</v>
      </c>
      <c r="B9859" t="s">
        <v>13676</v>
      </c>
      <c r="C9859" t="s">
        <v>13675</v>
      </c>
      <c r="D9859" t="s">
        <v>13675</v>
      </c>
      <c r="E9859" t="s">
        <v>13676</v>
      </c>
    </row>
    <row r="9860" spans="1:5" x14ac:dyDescent="0.25">
      <c r="A9860">
        <v>72000414</v>
      </c>
      <c r="B9860" t="s">
        <v>13678</v>
      </c>
      <c r="C9860" t="s">
        <v>13677</v>
      </c>
      <c r="D9860" t="s">
        <v>13677</v>
      </c>
      <c r="E9860" t="s">
        <v>13678</v>
      </c>
    </row>
    <row r="9861" spans="1:5" x14ac:dyDescent="0.25">
      <c r="A9861">
        <v>72000415</v>
      </c>
      <c r="B9861" t="s">
        <v>13679</v>
      </c>
      <c r="C9861" t="s">
        <v>13675</v>
      </c>
      <c r="D9861" t="s">
        <v>13675</v>
      </c>
      <c r="E9861" t="s">
        <v>13679</v>
      </c>
    </row>
    <row r="9862" spans="1:5" x14ac:dyDescent="0.25">
      <c r="A9862">
        <v>72000416</v>
      </c>
      <c r="B9862" t="s">
        <v>13681</v>
      </c>
      <c r="C9862" t="s">
        <v>13680</v>
      </c>
      <c r="D9862" t="s">
        <v>13680</v>
      </c>
      <c r="E9862" t="s">
        <v>13681</v>
      </c>
    </row>
    <row r="9863" spans="1:5" x14ac:dyDescent="0.25">
      <c r="A9863">
        <v>72000417</v>
      </c>
      <c r="B9863" t="s">
        <v>13683</v>
      </c>
      <c r="C9863" t="s">
        <v>13682</v>
      </c>
      <c r="D9863" t="s">
        <v>13682</v>
      </c>
      <c r="E9863" t="s">
        <v>13683</v>
      </c>
    </row>
    <row r="9864" spans="1:5" x14ac:dyDescent="0.25">
      <c r="A9864">
        <v>72000418</v>
      </c>
      <c r="B9864" t="s">
        <v>13684</v>
      </c>
      <c r="C9864" t="s">
        <v>13436</v>
      </c>
      <c r="D9864" t="s">
        <v>13436</v>
      </c>
      <c r="E9864" t="s">
        <v>13684</v>
      </c>
    </row>
    <row r="9865" spans="1:5" x14ac:dyDescent="0.25">
      <c r="A9865">
        <v>72000419</v>
      </c>
      <c r="B9865" t="s">
        <v>13685</v>
      </c>
      <c r="C9865" t="s">
        <v>13438</v>
      </c>
      <c r="D9865" t="s">
        <v>13438</v>
      </c>
      <c r="E9865" t="s">
        <v>13685</v>
      </c>
    </row>
    <row r="9866" spans="1:5" x14ac:dyDescent="0.25">
      <c r="A9866">
        <v>72000420</v>
      </c>
      <c r="B9866" t="s">
        <v>13687</v>
      </c>
      <c r="C9866" t="s">
        <v>13686</v>
      </c>
      <c r="D9866" t="s">
        <v>13686</v>
      </c>
      <c r="E9866" t="s">
        <v>13687</v>
      </c>
    </row>
    <row r="9867" spans="1:5" x14ac:dyDescent="0.25">
      <c r="A9867">
        <v>72000421</v>
      </c>
      <c r="B9867" t="s">
        <v>13689</v>
      </c>
      <c r="C9867" t="s">
        <v>13688</v>
      </c>
      <c r="D9867" t="s">
        <v>13688</v>
      </c>
      <c r="E9867" t="s">
        <v>13689</v>
      </c>
    </row>
    <row r="9868" spans="1:5" x14ac:dyDescent="0.25">
      <c r="A9868">
        <v>72000422</v>
      </c>
      <c r="B9868" t="s">
        <v>13691</v>
      </c>
      <c r="C9868" t="s">
        <v>13690</v>
      </c>
      <c r="D9868" t="s">
        <v>13690</v>
      </c>
      <c r="E9868" t="s">
        <v>13691</v>
      </c>
    </row>
    <row r="9869" spans="1:5" x14ac:dyDescent="0.25">
      <c r="A9869">
        <v>72000423</v>
      </c>
      <c r="B9869" t="s">
        <v>13693</v>
      </c>
      <c r="C9869" t="s">
        <v>13692</v>
      </c>
      <c r="D9869" t="s">
        <v>13692</v>
      </c>
      <c r="E9869" t="s">
        <v>13693</v>
      </c>
    </row>
    <row r="9870" spans="1:5" x14ac:dyDescent="0.25">
      <c r="A9870">
        <v>72000424</v>
      </c>
      <c r="B9870" t="s">
        <v>13695</v>
      </c>
      <c r="C9870" t="s">
        <v>13694</v>
      </c>
      <c r="D9870" t="s">
        <v>13694</v>
      </c>
      <c r="E9870" t="s">
        <v>13695</v>
      </c>
    </row>
    <row r="9871" spans="1:5" x14ac:dyDescent="0.25">
      <c r="A9871">
        <v>72000425</v>
      </c>
      <c r="B9871" t="s">
        <v>13697</v>
      </c>
      <c r="C9871" t="s">
        <v>13696</v>
      </c>
      <c r="D9871" t="s">
        <v>13696</v>
      </c>
      <c r="E9871" t="s">
        <v>13697</v>
      </c>
    </row>
    <row r="9872" spans="1:5" x14ac:dyDescent="0.25">
      <c r="A9872">
        <v>72000426</v>
      </c>
      <c r="B9872" t="s">
        <v>13698</v>
      </c>
      <c r="C9872" t="s">
        <v>13472</v>
      </c>
      <c r="D9872" t="s">
        <v>13472</v>
      </c>
      <c r="E9872" t="s">
        <v>13698</v>
      </c>
    </row>
    <row r="9873" spans="1:5" x14ac:dyDescent="0.25">
      <c r="A9873">
        <v>72000427</v>
      </c>
      <c r="B9873" t="s">
        <v>13700</v>
      </c>
      <c r="C9873" t="s">
        <v>13699</v>
      </c>
      <c r="D9873" t="s">
        <v>13699</v>
      </c>
      <c r="E9873" t="s">
        <v>13700</v>
      </c>
    </row>
    <row r="9874" spans="1:5" x14ac:dyDescent="0.25">
      <c r="A9874">
        <v>72000428</v>
      </c>
      <c r="B9874" t="s">
        <v>13701</v>
      </c>
      <c r="C9874" t="s">
        <v>13688</v>
      </c>
      <c r="D9874" t="s">
        <v>13688</v>
      </c>
      <c r="E9874" t="s">
        <v>13701</v>
      </c>
    </row>
    <row r="9875" spans="1:5" x14ac:dyDescent="0.25">
      <c r="A9875">
        <v>72000429</v>
      </c>
      <c r="B9875" t="s">
        <v>13703</v>
      </c>
      <c r="C9875" t="s">
        <v>13702</v>
      </c>
      <c r="D9875" t="s">
        <v>13702</v>
      </c>
      <c r="E9875" t="s">
        <v>13703</v>
      </c>
    </row>
    <row r="9876" spans="1:5" x14ac:dyDescent="0.25">
      <c r="A9876">
        <v>72000430</v>
      </c>
      <c r="B9876" t="s">
        <v>13704</v>
      </c>
      <c r="C9876" t="s">
        <v>13335</v>
      </c>
      <c r="D9876" t="s">
        <v>13335</v>
      </c>
      <c r="E9876" t="s">
        <v>13704</v>
      </c>
    </row>
    <row r="9877" spans="1:5" x14ac:dyDescent="0.25">
      <c r="A9877">
        <v>72000431</v>
      </c>
      <c r="B9877" t="s">
        <v>13705</v>
      </c>
      <c r="C9877" t="s">
        <v>10562</v>
      </c>
      <c r="D9877" t="s">
        <v>10562</v>
      </c>
      <c r="E9877" t="s">
        <v>13705</v>
      </c>
    </row>
    <row r="9878" spans="1:5" x14ac:dyDescent="0.25">
      <c r="A9878">
        <v>72000432</v>
      </c>
      <c r="B9878" t="s">
        <v>13707</v>
      </c>
      <c r="C9878" t="s">
        <v>13706</v>
      </c>
      <c r="D9878" t="s">
        <v>13706</v>
      </c>
      <c r="E9878" t="s">
        <v>13707</v>
      </c>
    </row>
    <row r="9879" spans="1:5" x14ac:dyDescent="0.25">
      <c r="A9879">
        <v>72000433</v>
      </c>
      <c r="B9879" t="s">
        <v>13709</v>
      </c>
      <c r="C9879" t="s">
        <v>13708</v>
      </c>
      <c r="D9879" t="s">
        <v>13708</v>
      </c>
      <c r="E9879" t="s">
        <v>13709</v>
      </c>
    </row>
    <row r="9880" spans="1:5" x14ac:dyDescent="0.25">
      <c r="A9880">
        <v>72000434</v>
      </c>
      <c r="B9880" t="s">
        <v>13710</v>
      </c>
      <c r="C9880" t="s">
        <v>13688</v>
      </c>
      <c r="D9880" t="s">
        <v>13688</v>
      </c>
      <c r="E9880" t="s">
        <v>13710</v>
      </c>
    </row>
    <row r="9881" spans="1:5" x14ac:dyDescent="0.25">
      <c r="A9881">
        <v>72000435</v>
      </c>
      <c r="B9881" t="s">
        <v>13712</v>
      </c>
      <c r="C9881" t="s">
        <v>13711</v>
      </c>
      <c r="D9881" t="s">
        <v>13711</v>
      </c>
      <c r="E9881" t="s">
        <v>13712</v>
      </c>
    </row>
    <row r="9882" spans="1:5" x14ac:dyDescent="0.25">
      <c r="A9882">
        <v>72000436</v>
      </c>
      <c r="B9882" t="s">
        <v>13714</v>
      </c>
      <c r="C9882" t="s">
        <v>13713</v>
      </c>
      <c r="D9882" t="s">
        <v>13713</v>
      </c>
      <c r="E9882" t="s">
        <v>13714</v>
      </c>
    </row>
    <row r="9883" spans="1:5" x14ac:dyDescent="0.25">
      <c r="A9883">
        <v>72000437</v>
      </c>
      <c r="B9883" t="s">
        <v>13715</v>
      </c>
      <c r="C9883" t="s">
        <v>13713</v>
      </c>
      <c r="D9883" t="s">
        <v>13713</v>
      </c>
      <c r="E9883" t="s">
        <v>13715</v>
      </c>
    </row>
    <row r="9884" spans="1:5" x14ac:dyDescent="0.25">
      <c r="A9884">
        <v>72000438</v>
      </c>
      <c r="B9884" t="s">
        <v>13716</v>
      </c>
      <c r="C9884" t="s">
        <v>13713</v>
      </c>
      <c r="D9884" t="s">
        <v>13713</v>
      </c>
      <c r="E9884" t="s">
        <v>13716</v>
      </c>
    </row>
    <row r="9885" spans="1:5" x14ac:dyDescent="0.25">
      <c r="A9885">
        <v>72000439</v>
      </c>
      <c r="B9885" t="s">
        <v>13718</v>
      </c>
      <c r="C9885" t="s">
        <v>13717</v>
      </c>
      <c r="D9885" t="s">
        <v>13717</v>
      </c>
      <c r="E9885" t="s">
        <v>13718</v>
      </c>
    </row>
    <row r="9886" spans="1:5" x14ac:dyDescent="0.25">
      <c r="A9886">
        <v>72000440</v>
      </c>
      <c r="B9886" t="s">
        <v>13720</v>
      </c>
      <c r="C9886" t="s">
        <v>13719</v>
      </c>
      <c r="D9886" t="s">
        <v>13719</v>
      </c>
      <c r="E9886" t="s">
        <v>13720</v>
      </c>
    </row>
    <row r="9887" spans="1:5" x14ac:dyDescent="0.25">
      <c r="A9887">
        <v>72000441</v>
      </c>
      <c r="B9887" t="s">
        <v>13722</v>
      </c>
      <c r="C9887" t="s">
        <v>13721</v>
      </c>
      <c r="D9887" t="s">
        <v>13721</v>
      </c>
      <c r="E9887" t="s">
        <v>13722</v>
      </c>
    </row>
    <row r="9888" spans="1:5" x14ac:dyDescent="0.25">
      <c r="A9888">
        <v>72000442</v>
      </c>
      <c r="B9888" t="s">
        <v>13724</v>
      </c>
      <c r="C9888" t="s">
        <v>13723</v>
      </c>
      <c r="D9888" t="s">
        <v>13723</v>
      </c>
      <c r="E9888" t="s">
        <v>13724</v>
      </c>
    </row>
    <row r="9889" spans="1:5" x14ac:dyDescent="0.25">
      <c r="A9889">
        <v>72000443</v>
      </c>
      <c r="B9889" t="s">
        <v>13725</v>
      </c>
      <c r="C9889" t="s">
        <v>13682</v>
      </c>
      <c r="D9889" t="s">
        <v>13682</v>
      </c>
      <c r="E9889" t="s">
        <v>13725</v>
      </c>
    </row>
    <row r="9890" spans="1:5" x14ac:dyDescent="0.25">
      <c r="A9890">
        <v>72000444</v>
      </c>
      <c r="B9890" t="s">
        <v>13727</v>
      </c>
      <c r="C9890" t="s">
        <v>13726</v>
      </c>
      <c r="D9890" t="s">
        <v>13726</v>
      </c>
      <c r="E9890" t="s">
        <v>13727</v>
      </c>
    </row>
    <row r="9891" spans="1:5" x14ac:dyDescent="0.25">
      <c r="A9891">
        <v>72000445</v>
      </c>
      <c r="B9891" t="s">
        <v>13728</v>
      </c>
      <c r="C9891" t="s">
        <v>13073</v>
      </c>
      <c r="D9891" t="s">
        <v>13073</v>
      </c>
      <c r="E9891" t="s">
        <v>13728</v>
      </c>
    </row>
    <row r="9892" spans="1:5" x14ac:dyDescent="0.25">
      <c r="A9892">
        <v>72000447</v>
      </c>
      <c r="B9892" t="s">
        <v>13730</v>
      </c>
      <c r="C9892" t="s">
        <v>13729</v>
      </c>
      <c r="D9892" t="s">
        <v>13729</v>
      </c>
      <c r="E9892" t="s">
        <v>13730</v>
      </c>
    </row>
    <row r="9893" spans="1:5" x14ac:dyDescent="0.25">
      <c r="A9893">
        <v>72000448</v>
      </c>
      <c r="B9893" t="s">
        <v>13732</v>
      </c>
      <c r="C9893" t="s">
        <v>13731</v>
      </c>
      <c r="D9893" t="s">
        <v>13731</v>
      </c>
      <c r="E9893" t="s">
        <v>13732</v>
      </c>
    </row>
    <row r="9894" spans="1:5" x14ac:dyDescent="0.25">
      <c r="A9894">
        <v>72000449</v>
      </c>
      <c r="B9894" t="s">
        <v>13733</v>
      </c>
      <c r="C9894" t="s">
        <v>13110</v>
      </c>
      <c r="D9894" t="s">
        <v>13110</v>
      </c>
      <c r="E9894" t="s">
        <v>13733</v>
      </c>
    </row>
    <row r="9895" spans="1:5" x14ac:dyDescent="0.25">
      <c r="A9895">
        <v>72000450</v>
      </c>
      <c r="B9895" t="s">
        <v>13734</v>
      </c>
      <c r="C9895" t="s">
        <v>13355</v>
      </c>
      <c r="D9895" t="s">
        <v>13355</v>
      </c>
      <c r="E9895" t="s">
        <v>13734</v>
      </c>
    </row>
    <row r="9896" spans="1:5" x14ac:dyDescent="0.25">
      <c r="A9896">
        <v>72000451</v>
      </c>
      <c r="B9896" t="s">
        <v>13735</v>
      </c>
      <c r="C9896" t="s">
        <v>13357</v>
      </c>
      <c r="D9896" t="s">
        <v>13357</v>
      </c>
      <c r="E9896" t="s">
        <v>13735</v>
      </c>
    </row>
    <row r="9897" spans="1:5" x14ac:dyDescent="0.25">
      <c r="A9897">
        <v>72000452</v>
      </c>
      <c r="B9897" t="s">
        <v>13735</v>
      </c>
      <c r="C9897" t="s">
        <v>13357</v>
      </c>
      <c r="D9897" t="s">
        <v>13357</v>
      </c>
      <c r="E9897" t="s">
        <v>13735</v>
      </c>
    </row>
    <row r="9898" spans="1:5" x14ac:dyDescent="0.25">
      <c r="A9898">
        <v>72000453</v>
      </c>
      <c r="B9898" t="s">
        <v>13736</v>
      </c>
      <c r="C9898" t="s">
        <v>13355</v>
      </c>
      <c r="D9898" t="s">
        <v>13355</v>
      </c>
      <c r="E9898" t="s">
        <v>13736</v>
      </c>
    </row>
    <row r="9899" spans="1:5" x14ac:dyDescent="0.25">
      <c r="A9899">
        <v>72000454</v>
      </c>
      <c r="B9899" t="s">
        <v>13737</v>
      </c>
      <c r="C9899" t="s">
        <v>13295</v>
      </c>
      <c r="D9899" t="s">
        <v>13295</v>
      </c>
      <c r="E9899" t="s">
        <v>13737</v>
      </c>
    </row>
    <row r="9900" spans="1:5" x14ac:dyDescent="0.25">
      <c r="A9900">
        <v>72000455</v>
      </c>
      <c r="B9900" t="s">
        <v>13739</v>
      </c>
      <c r="C9900" t="s">
        <v>13738</v>
      </c>
      <c r="D9900" t="s">
        <v>13738</v>
      </c>
      <c r="E9900" t="s">
        <v>13739</v>
      </c>
    </row>
    <row r="9901" spans="1:5" x14ac:dyDescent="0.25">
      <c r="A9901">
        <v>72000456</v>
      </c>
      <c r="B9901" t="s">
        <v>13740</v>
      </c>
      <c r="C9901" t="s">
        <v>13185</v>
      </c>
      <c r="D9901" t="s">
        <v>13185</v>
      </c>
      <c r="E9901" t="s">
        <v>13740</v>
      </c>
    </row>
    <row r="9902" spans="1:5" x14ac:dyDescent="0.25">
      <c r="A9902">
        <v>72000457</v>
      </c>
      <c r="B9902" t="s">
        <v>13742</v>
      </c>
      <c r="C9902" t="s">
        <v>13741</v>
      </c>
      <c r="D9902" t="s">
        <v>13741</v>
      </c>
      <c r="E9902" t="s">
        <v>13742</v>
      </c>
    </row>
    <row r="9903" spans="1:5" x14ac:dyDescent="0.25">
      <c r="A9903">
        <v>72000458</v>
      </c>
      <c r="B9903" t="s">
        <v>13743</v>
      </c>
      <c r="C9903" t="s">
        <v>13073</v>
      </c>
      <c r="D9903" t="s">
        <v>13073</v>
      </c>
      <c r="E9903" t="s">
        <v>13743</v>
      </c>
    </row>
    <row r="9904" spans="1:5" x14ac:dyDescent="0.25">
      <c r="A9904">
        <v>72000459</v>
      </c>
      <c r="B9904" t="s">
        <v>13743</v>
      </c>
      <c r="C9904" t="s">
        <v>13073</v>
      </c>
      <c r="D9904" t="s">
        <v>13073</v>
      </c>
      <c r="E9904" t="s">
        <v>13743</v>
      </c>
    </row>
    <row r="9905" spans="1:5" x14ac:dyDescent="0.25">
      <c r="A9905">
        <v>72000461</v>
      </c>
      <c r="B9905" t="s">
        <v>13744</v>
      </c>
      <c r="C9905" t="s">
        <v>13073</v>
      </c>
      <c r="D9905" t="s">
        <v>13073</v>
      </c>
      <c r="E9905" t="s">
        <v>13744</v>
      </c>
    </row>
    <row r="9906" spans="1:5" x14ac:dyDescent="0.25">
      <c r="A9906">
        <v>72000462</v>
      </c>
      <c r="B9906" t="s">
        <v>13745</v>
      </c>
      <c r="C9906" t="s">
        <v>13071</v>
      </c>
      <c r="D9906" t="s">
        <v>13071</v>
      </c>
      <c r="E9906" t="s">
        <v>13745</v>
      </c>
    </row>
    <row r="9907" spans="1:5" x14ac:dyDescent="0.25">
      <c r="A9907">
        <v>72000465</v>
      </c>
      <c r="B9907" t="s">
        <v>13746</v>
      </c>
      <c r="C9907" t="s">
        <v>13073</v>
      </c>
      <c r="D9907" t="s">
        <v>13073</v>
      </c>
      <c r="E9907" t="s">
        <v>13746</v>
      </c>
    </row>
    <row r="9908" spans="1:5" x14ac:dyDescent="0.25">
      <c r="A9908">
        <v>72000466</v>
      </c>
      <c r="B9908" t="s">
        <v>13748</v>
      </c>
      <c r="C9908" t="s">
        <v>13747</v>
      </c>
      <c r="D9908" t="s">
        <v>13747</v>
      </c>
      <c r="E9908" t="s">
        <v>13748</v>
      </c>
    </row>
    <row r="9909" spans="1:5" x14ac:dyDescent="0.25">
      <c r="A9909">
        <v>72000467</v>
      </c>
      <c r="B9909" t="s">
        <v>13750</v>
      </c>
      <c r="C9909" t="s">
        <v>13749</v>
      </c>
      <c r="D9909" t="s">
        <v>13749</v>
      </c>
      <c r="E9909" t="s">
        <v>13750</v>
      </c>
    </row>
    <row r="9910" spans="1:5" x14ac:dyDescent="0.25">
      <c r="A9910">
        <v>72000468</v>
      </c>
      <c r="B9910" t="s">
        <v>13751</v>
      </c>
      <c r="C9910" t="s">
        <v>13643</v>
      </c>
      <c r="D9910" t="s">
        <v>13643</v>
      </c>
      <c r="E9910" t="s">
        <v>13751</v>
      </c>
    </row>
    <row r="9911" spans="1:5" x14ac:dyDescent="0.25">
      <c r="A9911">
        <v>72000469</v>
      </c>
      <c r="B9911" t="s">
        <v>13753</v>
      </c>
      <c r="C9911" t="s">
        <v>13752</v>
      </c>
      <c r="D9911" t="s">
        <v>13752</v>
      </c>
      <c r="E9911" t="s">
        <v>13753</v>
      </c>
    </row>
    <row r="9912" spans="1:5" x14ac:dyDescent="0.25">
      <c r="A9912">
        <v>72000470</v>
      </c>
      <c r="B9912" t="s">
        <v>13755</v>
      </c>
      <c r="C9912" t="s">
        <v>13754</v>
      </c>
      <c r="D9912" t="s">
        <v>13754</v>
      </c>
      <c r="E9912" t="s">
        <v>13755</v>
      </c>
    </row>
    <row r="9913" spans="1:5" x14ac:dyDescent="0.25">
      <c r="A9913">
        <v>72000471</v>
      </c>
      <c r="B9913" t="s">
        <v>13757</v>
      </c>
      <c r="C9913" t="s">
        <v>13756</v>
      </c>
      <c r="D9913" t="s">
        <v>13756</v>
      </c>
      <c r="E9913" t="s">
        <v>13757</v>
      </c>
    </row>
    <row r="9914" spans="1:5" x14ac:dyDescent="0.25">
      <c r="A9914">
        <v>72000472</v>
      </c>
      <c r="B9914" t="s">
        <v>13759</v>
      </c>
      <c r="C9914" t="s">
        <v>13758</v>
      </c>
      <c r="D9914" t="s">
        <v>13758</v>
      </c>
      <c r="E9914" t="s">
        <v>13759</v>
      </c>
    </row>
    <row r="9915" spans="1:5" x14ac:dyDescent="0.25">
      <c r="A9915">
        <v>72000473</v>
      </c>
      <c r="B9915" t="s">
        <v>13760</v>
      </c>
      <c r="C9915" t="s">
        <v>13677</v>
      </c>
      <c r="D9915" t="s">
        <v>13677</v>
      </c>
      <c r="E9915" t="s">
        <v>13760</v>
      </c>
    </row>
    <row r="9916" spans="1:5" x14ac:dyDescent="0.25">
      <c r="A9916">
        <v>72000474</v>
      </c>
      <c r="B9916" t="s">
        <v>13762</v>
      </c>
      <c r="C9916" t="s">
        <v>13761</v>
      </c>
      <c r="D9916" t="s">
        <v>13761</v>
      </c>
      <c r="E9916" t="s">
        <v>13762</v>
      </c>
    </row>
    <row r="9917" spans="1:5" x14ac:dyDescent="0.25">
      <c r="A9917">
        <v>72000475</v>
      </c>
      <c r="B9917" t="s">
        <v>13764</v>
      </c>
      <c r="C9917" t="s">
        <v>13763</v>
      </c>
      <c r="D9917" t="s">
        <v>13763</v>
      </c>
      <c r="E9917" t="s">
        <v>13764</v>
      </c>
    </row>
    <row r="9918" spans="1:5" x14ac:dyDescent="0.25">
      <c r="A9918">
        <v>72000476</v>
      </c>
      <c r="B9918" t="s">
        <v>13765</v>
      </c>
      <c r="C9918" t="s">
        <v>13220</v>
      </c>
      <c r="D9918" t="s">
        <v>13220</v>
      </c>
      <c r="E9918" t="s">
        <v>13765</v>
      </c>
    </row>
    <row r="9919" spans="1:5" x14ac:dyDescent="0.25">
      <c r="A9919">
        <v>72000513</v>
      </c>
      <c r="B9919" t="s">
        <v>13767</v>
      </c>
      <c r="C9919" t="s">
        <v>13766</v>
      </c>
      <c r="D9919" t="s">
        <v>13766</v>
      </c>
      <c r="E9919" t="s">
        <v>13767</v>
      </c>
    </row>
    <row r="9920" spans="1:5" x14ac:dyDescent="0.25">
      <c r="A9920">
        <v>72000514</v>
      </c>
      <c r="B9920" t="s">
        <v>13769</v>
      </c>
      <c r="C9920" t="s">
        <v>13768</v>
      </c>
      <c r="D9920" t="s">
        <v>13768</v>
      </c>
      <c r="E9920" t="s">
        <v>13769</v>
      </c>
    </row>
    <row r="9921" spans="1:5" x14ac:dyDescent="0.25">
      <c r="A9921">
        <v>72000515</v>
      </c>
      <c r="B9921" t="s">
        <v>13770</v>
      </c>
      <c r="C9921" t="s">
        <v>13073</v>
      </c>
      <c r="D9921" t="s">
        <v>13073</v>
      </c>
      <c r="E9921" t="s">
        <v>13770</v>
      </c>
    </row>
    <row r="9922" spans="1:5" x14ac:dyDescent="0.25">
      <c r="A9922">
        <v>72000516</v>
      </c>
      <c r="B9922" t="s">
        <v>13772</v>
      </c>
      <c r="C9922" t="s">
        <v>13771</v>
      </c>
      <c r="D9922" t="s">
        <v>13771</v>
      </c>
      <c r="E9922" t="s">
        <v>13772</v>
      </c>
    </row>
    <row r="9923" spans="1:5" x14ac:dyDescent="0.25">
      <c r="A9923">
        <v>72000517</v>
      </c>
      <c r="B9923" t="s">
        <v>13226</v>
      </c>
      <c r="C9923" t="s">
        <v>13156</v>
      </c>
      <c r="D9923" t="s">
        <v>13156</v>
      </c>
      <c r="E9923" t="s">
        <v>13226</v>
      </c>
    </row>
    <row r="9924" spans="1:5" x14ac:dyDescent="0.25">
      <c r="A9924">
        <v>72000518</v>
      </c>
      <c r="B9924" t="s">
        <v>13695</v>
      </c>
      <c r="C9924" t="s">
        <v>13694</v>
      </c>
      <c r="D9924" t="s">
        <v>13694</v>
      </c>
      <c r="E9924" t="s">
        <v>13695</v>
      </c>
    </row>
    <row r="9925" spans="1:5" x14ac:dyDescent="0.25">
      <c r="A9925">
        <v>72000519</v>
      </c>
      <c r="B9925" t="s">
        <v>13697</v>
      </c>
      <c r="C9925" t="s">
        <v>13696</v>
      </c>
      <c r="D9925" t="s">
        <v>13696</v>
      </c>
      <c r="E9925" t="s">
        <v>13697</v>
      </c>
    </row>
    <row r="9926" spans="1:5" x14ac:dyDescent="0.25">
      <c r="A9926">
        <v>72000520</v>
      </c>
      <c r="B9926" t="s">
        <v>13774</v>
      </c>
      <c r="C9926" t="s">
        <v>13773</v>
      </c>
      <c r="D9926" t="s">
        <v>13773</v>
      </c>
      <c r="E9926" t="s">
        <v>13774</v>
      </c>
    </row>
    <row r="9927" spans="1:5" x14ac:dyDescent="0.25">
      <c r="A9927">
        <v>72000521</v>
      </c>
      <c r="B9927" t="s">
        <v>13776</v>
      </c>
      <c r="C9927" t="s">
        <v>13775</v>
      </c>
      <c r="D9927" t="s">
        <v>13775</v>
      </c>
      <c r="E9927" t="s">
        <v>13776</v>
      </c>
    </row>
    <row r="9928" spans="1:5" x14ac:dyDescent="0.25">
      <c r="A9928">
        <v>72000522</v>
      </c>
      <c r="B9928" t="s">
        <v>13778</v>
      </c>
      <c r="C9928" t="s">
        <v>13777</v>
      </c>
      <c r="D9928" t="s">
        <v>13777</v>
      </c>
      <c r="E9928" t="s">
        <v>13778</v>
      </c>
    </row>
    <row r="9929" spans="1:5" x14ac:dyDescent="0.25">
      <c r="A9929">
        <v>72000523</v>
      </c>
      <c r="B9929" t="s">
        <v>13780</v>
      </c>
      <c r="C9929" t="s">
        <v>13779</v>
      </c>
      <c r="D9929" t="s">
        <v>13779</v>
      </c>
      <c r="E9929" t="s">
        <v>13780</v>
      </c>
    </row>
    <row r="9930" spans="1:5" x14ac:dyDescent="0.25">
      <c r="A9930">
        <v>72000524</v>
      </c>
      <c r="B9930" t="s">
        <v>13782</v>
      </c>
      <c r="C9930" t="s">
        <v>13781</v>
      </c>
      <c r="D9930" t="s">
        <v>13781</v>
      </c>
      <c r="E9930" t="s">
        <v>13782</v>
      </c>
    </row>
    <row r="9931" spans="1:5" x14ac:dyDescent="0.25">
      <c r="A9931">
        <v>72000525</v>
      </c>
      <c r="B9931" t="s">
        <v>13783</v>
      </c>
      <c r="C9931" t="s">
        <v>13212</v>
      </c>
      <c r="D9931" t="s">
        <v>13212</v>
      </c>
      <c r="E9931" t="s">
        <v>13783</v>
      </c>
    </row>
    <row r="9932" spans="1:5" x14ac:dyDescent="0.25">
      <c r="A9932">
        <v>72000526</v>
      </c>
      <c r="B9932" t="s">
        <v>13784</v>
      </c>
      <c r="C9932" t="s">
        <v>13341</v>
      </c>
      <c r="D9932" t="s">
        <v>13341</v>
      </c>
      <c r="E9932" t="s">
        <v>13784</v>
      </c>
    </row>
    <row r="9933" spans="1:5" x14ac:dyDescent="0.25">
      <c r="A9933">
        <v>72000527</v>
      </c>
      <c r="B9933" t="s">
        <v>13786</v>
      </c>
      <c r="C9933" t="s">
        <v>13785</v>
      </c>
      <c r="D9933" t="s">
        <v>13785</v>
      </c>
      <c r="E9933" t="s">
        <v>13786</v>
      </c>
    </row>
    <row r="9934" spans="1:5" x14ac:dyDescent="0.25">
      <c r="A9934">
        <v>72000528</v>
      </c>
      <c r="B9934" t="s">
        <v>13072</v>
      </c>
      <c r="C9934" t="s">
        <v>13071</v>
      </c>
      <c r="D9934" t="s">
        <v>13071</v>
      </c>
      <c r="E9934" t="s">
        <v>13072</v>
      </c>
    </row>
    <row r="9935" spans="1:5" x14ac:dyDescent="0.25">
      <c r="A9935">
        <v>72000529</v>
      </c>
      <c r="B9935" t="s">
        <v>13787</v>
      </c>
      <c r="C9935" t="s">
        <v>13248</v>
      </c>
      <c r="D9935" t="s">
        <v>13248</v>
      </c>
      <c r="E9935" t="s">
        <v>13787</v>
      </c>
    </row>
    <row r="9936" spans="1:5" x14ac:dyDescent="0.25">
      <c r="A9936">
        <v>72000530</v>
      </c>
      <c r="B9936" t="s">
        <v>13788</v>
      </c>
      <c r="C9936" t="s">
        <v>13252</v>
      </c>
      <c r="D9936" t="s">
        <v>13252</v>
      </c>
      <c r="E9936" t="s">
        <v>13788</v>
      </c>
    </row>
    <row r="9937" spans="1:5" x14ac:dyDescent="0.25">
      <c r="A9937">
        <v>72000531</v>
      </c>
      <c r="B9937" t="s">
        <v>13789</v>
      </c>
      <c r="C9937" t="s">
        <v>13208</v>
      </c>
      <c r="D9937" t="s">
        <v>13208</v>
      </c>
      <c r="E9937" t="s">
        <v>13789</v>
      </c>
    </row>
    <row r="9938" spans="1:5" x14ac:dyDescent="0.25">
      <c r="A9938">
        <v>72000532</v>
      </c>
      <c r="B9938" t="s">
        <v>13790</v>
      </c>
      <c r="C9938" t="s">
        <v>13361</v>
      </c>
      <c r="D9938" t="s">
        <v>13361</v>
      </c>
      <c r="E9938" t="s">
        <v>13790</v>
      </c>
    </row>
    <row r="9939" spans="1:5" x14ac:dyDescent="0.25">
      <c r="A9939">
        <v>72000533</v>
      </c>
      <c r="B9939" t="s">
        <v>13792</v>
      </c>
      <c r="C9939" t="s">
        <v>13791</v>
      </c>
      <c r="D9939" t="s">
        <v>13791</v>
      </c>
      <c r="E9939" t="s">
        <v>13792</v>
      </c>
    </row>
    <row r="9940" spans="1:5" x14ac:dyDescent="0.25">
      <c r="A9940">
        <v>72000534</v>
      </c>
      <c r="B9940" t="s">
        <v>13668</v>
      </c>
      <c r="C9940" t="s">
        <v>13440</v>
      </c>
      <c r="D9940" t="s">
        <v>13440</v>
      </c>
      <c r="E9940" t="s">
        <v>13668</v>
      </c>
    </row>
    <row r="9941" spans="1:5" x14ac:dyDescent="0.25">
      <c r="A9941">
        <v>72000535</v>
      </c>
      <c r="B9941" t="s">
        <v>13429</v>
      </c>
      <c r="C9941" t="s">
        <v>13633</v>
      </c>
      <c r="D9941" t="s">
        <v>13633</v>
      </c>
      <c r="E9941" t="s">
        <v>13429</v>
      </c>
    </row>
    <row r="9942" spans="1:5" x14ac:dyDescent="0.25">
      <c r="A9942">
        <v>72000536</v>
      </c>
      <c r="B9942" t="s">
        <v>13794</v>
      </c>
      <c r="C9942" t="s">
        <v>13793</v>
      </c>
      <c r="D9942" t="s">
        <v>13793</v>
      </c>
      <c r="E9942" t="s">
        <v>13794</v>
      </c>
    </row>
    <row r="9943" spans="1:5" x14ac:dyDescent="0.25">
      <c r="A9943">
        <v>72000537</v>
      </c>
      <c r="B9943" t="s">
        <v>13306</v>
      </c>
      <c r="C9943" t="s">
        <v>13345</v>
      </c>
      <c r="D9943" t="s">
        <v>13345</v>
      </c>
      <c r="E9943" t="s">
        <v>13306</v>
      </c>
    </row>
    <row r="9944" spans="1:5" x14ac:dyDescent="0.25">
      <c r="A9944">
        <v>72000538</v>
      </c>
      <c r="B9944" t="s">
        <v>13795</v>
      </c>
      <c r="C9944" t="s">
        <v>13649</v>
      </c>
      <c r="D9944" t="s">
        <v>13649</v>
      </c>
      <c r="E9944" t="s">
        <v>13795</v>
      </c>
    </row>
    <row r="9945" spans="1:5" x14ac:dyDescent="0.25">
      <c r="A9945">
        <v>72000539</v>
      </c>
      <c r="B9945" t="s">
        <v>13797</v>
      </c>
      <c r="C9945" t="s">
        <v>13796</v>
      </c>
      <c r="D9945" t="s">
        <v>13796</v>
      </c>
      <c r="E9945" t="s">
        <v>13797</v>
      </c>
    </row>
    <row r="9946" spans="1:5" x14ac:dyDescent="0.25">
      <c r="A9946">
        <v>72000540</v>
      </c>
      <c r="B9946" t="s">
        <v>13260</v>
      </c>
      <c r="C9946" t="s">
        <v>13259</v>
      </c>
      <c r="D9946" t="s">
        <v>13259</v>
      </c>
      <c r="E9946" t="s">
        <v>13260</v>
      </c>
    </row>
    <row r="9947" spans="1:5" x14ac:dyDescent="0.25">
      <c r="A9947">
        <v>72000541</v>
      </c>
      <c r="B9947" t="s">
        <v>13671</v>
      </c>
      <c r="C9947" t="s">
        <v>13670</v>
      </c>
      <c r="D9947" t="s">
        <v>13670</v>
      </c>
      <c r="E9947" t="s">
        <v>13671</v>
      </c>
    </row>
    <row r="9948" spans="1:5" x14ac:dyDescent="0.25">
      <c r="A9948">
        <v>72000542</v>
      </c>
      <c r="B9948" t="s">
        <v>13799</v>
      </c>
      <c r="C9948" t="s">
        <v>13798</v>
      </c>
      <c r="D9948" t="s">
        <v>13798</v>
      </c>
      <c r="E9948" t="s">
        <v>13799</v>
      </c>
    </row>
    <row r="9949" spans="1:5" x14ac:dyDescent="0.25">
      <c r="A9949">
        <v>72000543</v>
      </c>
      <c r="B9949" t="s">
        <v>13733</v>
      </c>
      <c r="C9949" t="s">
        <v>13800</v>
      </c>
      <c r="D9949" t="s">
        <v>13800</v>
      </c>
      <c r="E9949" t="s">
        <v>13733</v>
      </c>
    </row>
    <row r="9950" spans="1:5" x14ac:dyDescent="0.25">
      <c r="A9950">
        <v>72000544</v>
      </c>
      <c r="B9950" t="s">
        <v>13801</v>
      </c>
      <c r="C9950" t="s">
        <v>13156</v>
      </c>
      <c r="D9950" t="s">
        <v>13156</v>
      </c>
      <c r="E9950" t="s">
        <v>13801</v>
      </c>
    </row>
    <row r="9951" spans="1:5" x14ac:dyDescent="0.25">
      <c r="A9951">
        <v>72000545</v>
      </c>
      <c r="B9951" t="s">
        <v>13161</v>
      </c>
      <c r="C9951" t="s">
        <v>13802</v>
      </c>
      <c r="D9951" t="s">
        <v>13802</v>
      </c>
      <c r="E9951" t="s">
        <v>13161</v>
      </c>
    </row>
    <row r="9952" spans="1:5" x14ac:dyDescent="0.25">
      <c r="A9952">
        <v>72000546</v>
      </c>
      <c r="B9952" t="s">
        <v>13803</v>
      </c>
      <c r="C9952" t="s">
        <v>13688</v>
      </c>
      <c r="D9952" t="s">
        <v>13688</v>
      </c>
      <c r="E9952" t="s">
        <v>13803</v>
      </c>
    </row>
    <row r="9953" spans="1:5" x14ac:dyDescent="0.25">
      <c r="A9953">
        <v>72000547</v>
      </c>
      <c r="B9953" t="s">
        <v>13632</v>
      </c>
      <c r="C9953" t="s">
        <v>13212</v>
      </c>
      <c r="D9953" t="s">
        <v>13212</v>
      </c>
      <c r="E9953" t="s">
        <v>13632</v>
      </c>
    </row>
    <row r="9954" spans="1:5" x14ac:dyDescent="0.25">
      <c r="A9954">
        <v>72000548</v>
      </c>
      <c r="B9954" t="s">
        <v>13804</v>
      </c>
      <c r="C9954" t="s">
        <v>13329</v>
      </c>
      <c r="D9954" t="s">
        <v>13329</v>
      </c>
      <c r="E9954" t="s">
        <v>13804</v>
      </c>
    </row>
    <row r="9955" spans="1:5" x14ac:dyDescent="0.25">
      <c r="A9955">
        <v>72000549</v>
      </c>
      <c r="B9955" t="s">
        <v>13806</v>
      </c>
      <c r="C9955" t="s">
        <v>13805</v>
      </c>
      <c r="D9955" t="s">
        <v>13805</v>
      </c>
      <c r="E9955" t="s">
        <v>13806</v>
      </c>
    </row>
    <row r="9956" spans="1:5" x14ac:dyDescent="0.25">
      <c r="A9956">
        <v>72000550</v>
      </c>
      <c r="B9956" t="s">
        <v>13807</v>
      </c>
      <c r="C9956" t="s">
        <v>13257</v>
      </c>
      <c r="D9956" t="s">
        <v>13257</v>
      </c>
      <c r="E9956" t="s">
        <v>13807</v>
      </c>
    </row>
    <row r="9957" spans="1:5" x14ac:dyDescent="0.25">
      <c r="A9957">
        <v>72000551</v>
      </c>
      <c r="B9957" t="s">
        <v>13809</v>
      </c>
      <c r="C9957" t="s">
        <v>13808</v>
      </c>
      <c r="D9957" t="s">
        <v>13808</v>
      </c>
      <c r="E9957" t="s">
        <v>13809</v>
      </c>
    </row>
    <row r="9958" spans="1:5" x14ac:dyDescent="0.25">
      <c r="A9958">
        <v>72000552</v>
      </c>
      <c r="B9958" t="s">
        <v>13810</v>
      </c>
      <c r="C9958" t="s">
        <v>13682</v>
      </c>
      <c r="D9958" t="s">
        <v>13682</v>
      </c>
      <c r="E9958" t="s">
        <v>13810</v>
      </c>
    </row>
    <row r="9959" spans="1:5" x14ac:dyDescent="0.25">
      <c r="A9959">
        <v>72000553</v>
      </c>
      <c r="B9959" t="s">
        <v>13811</v>
      </c>
      <c r="C9959" t="s">
        <v>13643</v>
      </c>
      <c r="D9959" t="s">
        <v>13643</v>
      </c>
      <c r="E9959" t="s">
        <v>13811</v>
      </c>
    </row>
    <row r="9960" spans="1:5" x14ac:dyDescent="0.25">
      <c r="A9960">
        <v>72000554</v>
      </c>
      <c r="B9960" t="s">
        <v>13812</v>
      </c>
      <c r="C9960" t="s">
        <v>13220</v>
      </c>
      <c r="D9960" t="s">
        <v>13220</v>
      </c>
      <c r="E9960" t="s">
        <v>13812</v>
      </c>
    </row>
    <row r="9961" spans="1:5" x14ac:dyDescent="0.25">
      <c r="A9961">
        <v>72000555</v>
      </c>
      <c r="B9961" t="s">
        <v>13814</v>
      </c>
      <c r="C9961" t="s">
        <v>13813</v>
      </c>
      <c r="D9961" t="s">
        <v>13813</v>
      </c>
      <c r="E9961" t="s">
        <v>13814</v>
      </c>
    </row>
    <row r="9962" spans="1:5" x14ac:dyDescent="0.25">
      <c r="A9962">
        <v>72000556</v>
      </c>
      <c r="B9962" t="s">
        <v>13423</v>
      </c>
      <c r="C9962" t="s">
        <v>13422</v>
      </c>
      <c r="D9962" t="s">
        <v>13422</v>
      </c>
      <c r="E9962" t="s">
        <v>13423</v>
      </c>
    </row>
    <row r="9963" spans="1:5" x14ac:dyDescent="0.25">
      <c r="A9963">
        <v>72000557</v>
      </c>
      <c r="B9963" t="s">
        <v>13816</v>
      </c>
      <c r="C9963" t="s">
        <v>13815</v>
      </c>
      <c r="D9963" t="s">
        <v>13815</v>
      </c>
      <c r="E9963" t="s">
        <v>13816</v>
      </c>
    </row>
    <row r="9964" spans="1:5" x14ac:dyDescent="0.25">
      <c r="A9964">
        <v>72000558</v>
      </c>
      <c r="B9964" t="s">
        <v>13818</v>
      </c>
      <c r="C9964" t="s">
        <v>13817</v>
      </c>
      <c r="D9964" t="s">
        <v>13817</v>
      </c>
      <c r="E9964" t="s">
        <v>13818</v>
      </c>
    </row>
    <row r="9965" spans="1:5" x14ac:dyDescent="0.25">
      <c r="A9965">
        <v>72000559</v>
      </c>
      <c r="B9965" t="s">
        <v>13820</v>
      </c>
      <c r="C9965" t="s">
        <v>13819</v>
      </c>
      <c r="D9965" t="s">
        <v>13819</v>
      </c>
      <c r="E9965" t="s">
        <v>13820</v>
      </c>
    </row>
    <row r="9966" spans="1:5" x14ac:dyDescent="0.25">
      <c r="A9966">
        <v>72000560</v>
      </c>
      <c r="B9966" t="s">
        <v>13822</v>
      </c>
      <c r="C9966" t="s">
        <v>13821</v>
      </c>
      <c r="D9966" t="s">
        <v>13821</v>
      </c>
      <c r="E9966" t="s">
        <v>13822</v>
      </c>
    </row>
    <row r="9967" spans="1:5" x14ac:dyDescent="0.25">
      <c r="A9967">
        <v>72000561</v>
      </c>
      <c r="B9967" t="s">
        <v>13823</v>
      </c>
      <c r="C9967" t="s">
        <v>13456</v>
      </c>
      <c r="D9967" t="s">
        <v>13456</v>
      </c>
      <c r="E9967" t="s">
        <v>13823</v>
      </c>
    </row>
    <row r="9968" spans="1:5" x14ac:dyDescent="0.25">
      <c r="A9968">
        <v>72000562</v>
      </c>
      <c r="B9968" t="s">
        <v>13824</v>
      </c>
      <c r="C9968" t="s">
        <v>13567</v>
      </c>
      <c r="D9968" t="s">
        <v>13567</v>
      </c>
      <c r="E9968" t="s">
        <v>13824</v>
      </c>
    </row>
    <row r="9969" spans="1:5" x14ac:dyDescent="0.25">
      <c r="A9969">
        <v>72000563</v>
      </c>
      <c r="B9969" t="s">
        <v>13826</v>
      </c>
      <c r="C9969" t="s">
        <v>13825</v>
      </c>
      <c r="D9969" t="s">
        <v>13825</v>
      </c>
      <c r="E9969" t="s">
        <v>13826</v>
      </c>
    </row>
    <row r="9970" spans="1:5" x14ac:dyDescent="0.25">
      <c r="A9970">
        <v>72000564</v>
      </c>
      <c r="B9970" t="s">
        <v>13828</v>
      </c>
      <c r="C9970" t="s">
        <v>13827</v>
      </c>
      <c r="D9970" t="s">
        <v>13827</v>
      </c>
      <c r="E9970" t="s">
        <v>13828</v>
      </c>
    </row>
    <row r="9971" spans="1:5" x14ac:dyDescent="0.25">
      <c r="A9971">
        <v>72000565</v>
      </c>
      <c r="B9971" t="s">
        <v>13830</v>
      </c>
      <c r="C9971" t="s">
        <v>13829</v>
      </c>
      <c r="D9971" t="s">
        <v>13829</v>
      </c>
      <c r="E9971" t="s">
        <v>13830</v>
      </c>
    </row>
    <row r="9972" spans="1:5" x14ac:dyDescent="0.25">
      <c r="A9972">
        <v>72000566</v>
      </c>
      <c r="B9972" t="s">
        <v>13831</v>
      </c>
      <c r="C9972" t="s">
        <v>13355</v>
      </c>
      <c r="D9972" t="s">
        <v>13355</v>
      </c>
      <c r="E9972" t="s">
        <v>13831</v>
      </c>
    </row>
    <row r="9973" spans="1:5" x14ac:dyDescent="0.25">
      <c r="A9973">
        <v>72000567</v>
      </c>
      <c r="B9973" t="s">
        <v>13832</v>
      </c>
      <c r="C9973" t="s">
        <v>13357</v>
      </c>
      <c r="D9973" t="s">
        <v>13357</v>
      </c>
      <c r="E9973" t="s">
        <v>13832</v>
      </c>
    </row>
    <row r="9974" spans="1:5" x14ac:dyDescent="0.25">
      <c r="A9974">
        <v>72000568</v>
      </c>
      <c r="B9974" t="s">
        <v>13834</v>
      </c>
      <c r="C9974" t="s">
        <v>13833</v>
      </c>
      <c r="D9974" t="s">
        <v>13833</v>
      </c>
      <c r="E9974" t="s">
        <v>13834</v>
      </c>
    </row>
    <row r="9975" spans="1:5" x14ac:dyDescent="0.25">
      <c r="A9975">
        <v>72000569</v>
      </c>
      <c r="B9975" t="s">
        <v>13834</v>
      </c>
      <c r="C9975" t="s">
        <v>13835</v>
      </c>
      <c r="D9975" t="s">
        <v>13835</v>
      </c>
      <c r="E9975" t="s">
        <v>13834</v>
      </c>
    </row>
    <row r="9976" spans="1:5" x14ac:dyDescent="0.25">
      <c r="A9976">
        <v>72000570</v>
      </c>
      <c r="B9976" t="s">
        <v>13836</v>
      </c>
      <c r="C9976" t="s">
        <v>13355</v>
      </c>
      <c r="D9976" t="s">
        <v>13355</v>
      </c>
      <c r="E9976" t="s">
        <v>13836</v>
      </c>
    </row>
    <row r="9977" spans="1:5" x14ac:dyDescent="0.25">
      <c r="A9977">
        <v>72000571</v>
      </c>
      <c r="B9977" t="s">
        <v>13837</v>
      </c>
      <c r="C9977" t="s">
        <v>13357</v>
      </c>
      <c r="D9977" t="s">
        <v>13357</v>
      </c>
      <c r="E9977" t="s">
        <v>13837</v>
      </c>
    </row>
    <row r="9978" spans="1:5" x14ac:dyDescent="0.25">
      <c r="A9978">
        <v>72000572</v>
      </c>
      <c r="B9978" t="s">
        <v>13838</v>
      </c>
      <c r="C9978" t="s">
        <v>13690</v>
      </c>
      <c r="D9978" t="s">
        <v>13690</v>
      </c>
      <c r="E9978" t="s">
        <v>13838</v>
      </c>
    </row>
    <row r="9979" spans="1:5" x14ac:dyDescent="0.25">
      <c r="A9979">
        <v>72000573</v>
      </c>
      <c r="B9979" t="s">
        <v>13839</v>
      </c>
      <c r="C9979" t="s">
        <v>13708</v>
      </c>
      <c r="D9979" t="s">
        <v>13708</v>
      </c>
      <c r="E9979" t="s">
        <v>13839</v>
      </c>
    </row>
    <row r="9980" spans="1:5" x14ac:dyDescent="0.25">
      <c r="A9980">
        <v>72000574</v>
      </c>
      <c r="B9980" t="s">
        <v>13840</v>
      </c>
      <c r="C9980" t="s">
        <v>13637</v>
      </c>
      <c r="D9980" t="s">
        <v>13637</v>
      </c>
      <c r="E9980" t="s">
        <v>13840</v>
      </c>
    </row>
    <row r="9981" spans="1:5" x14ac:dyDescent="0.25">
      <c r="A9981">
        <v>72000575</v>
      </c>
      <c r="B9981" t="s">
        <v>13841</v>
      </c>
      <c r="C9981" t="s">
        <v>13637</v>
      </c>
      <c r="D9981" t="s">
        <v>13637</v>
      </c>
      <c r="E9981" t="s">
        <v>13841</v>
      </c>
    </row>
    <row r="9982" spans="1:5" x14ac:dyDescent="0.25">
      <c r="A9982">
        <v>72000576</v>
      </c>
      <c r="B9982" t="s">
        <v>13842</v>
      </c>
      <c r="C9982" t="s">
        <v>13272</v>
      </c>
      <c r="D9982" t="s">
        <v>13272</v>
      </c>
      <c r="E9982" t="s">
        <v>13842</v>
      </c>
    </row>
    <row r="9983" spans="1:5" x14ac:dyDescent="0.25">
      <c r="A9983">
        <v>72000577</v>
      </c>
      <c r="B9983" t="s">
        <v>13843</v>
      </c>
      <c r="C9983" t="s">
        <v>13272</v>
      </c>
      <c r="D9983" t="s">
        <v>13272</v>
      </c>
      <c r="E9983" t="s">
        <v>13843</v>
      </c>
    </row>
    <row r="9984" spans="1:5" x14ac:dyDescent="0.25">
      <c r="A9984">
        <v>72000578</v>
      </c>
      <c r="B9984" t="s">
        <v>13844</v>
      </c>
      <c r="C9984" t="s">
        <v>13272</v>
      </c>
      <c r="D9984" t="s">
        <v>13272</v>
      </c>
      <c r="E9984" t="s">
        <v>13844</v>
      </c>
    </row>
    <row r="9985" spans="1:5" x14ac:dyDescent="0.25">
      <c r="A9985">
        <v>72000579</v>
      </c>
      <c r="B9985" t="s">
        <v>13845</v>
      </c>
      <c r="C9985" t="s">
        <v>13272</v>
      </c>
      <c r="D9985" t="s">
        <v>13272</v>
      </c>
      <c r="E9985" t="s">
        <v>13845</v>
      </c>
    </row>
    <row r="9986" spans="1:5" x14ac:dyDescent="0.25">
      <c r="A9986">
        <v>72000580</v>
      </c>
      <c r="B9986" t="s">
        <v>13847</v>
      </c>
      <c r="C9986" t="s">
        <v>13846</v>
      </c>
      <c r="D9986" t="s">
        <v>13846</v>
      </c>
      <c r="E9986" t="s">
        <v>13847</v>
      </c>
    </row>
    <row r="9987" spans="1:5" x14ac:dyDescent="0.25">
      <c r="A9987">
        <v>72000581</v>
      </c>
      <c r="B9987" t="s">
        <v>13849</v>
      </c>
      <c r="C9987" t="s">
        <v>13848</v>
      </c>
      <c r="D9987" t="s">
        <v>13848</v>
      </c>
      <c r="E9987" t="s">
        <v>13849</v>
      </c>
    </row>
    <row r="9988" spans="1:5" x14ac:dyDescent="0.25">
      <c r="A9988">
        <v>72000582</v>
      </c>
      <c r="B9988" t="s">
        <v>13851</v>
      </c>
      <c r="C9988" t="s">
        <v>13850</v>
      </c>
      <c r="D9988" t="s">
        <v>13850</v>
      </c>
      <c r="E9988" t="s">
        <v>13851</v>
      </c>
    </row>
    <row r="9989" spans="1:5" x14ac:dyDescent="0.25">
      <c r="A9989">
        <v>72000583</v>
      </c>
      <c r="B9989" t="s">
        <v>13853</v>
      </c>
      <c r="C9989" t="s">
        <v>13852</v>
      </c>
      <c r="D9989" t="s">
        <v>13852</v>
      </c>
      <c r="E9989" t="s">
        <v>13853</v>
      </c>
    </row>
    <row r="9990" spans="1:5" x14ac:dyDescent="0.25">
      <c r="A9990">
        <v>72000584</v>
      </c>
      <c r="B9990" t="s">
        <v>13855</v>
      </c>
      <c r="C9990" t="s">
        <v>13854</v>
      </c>
      <c r="D9990" t="s">
        <v>13854</v>
      </c>
      <c r="E9990" t="s">
        <v>13855</v>
      </c>
    </row>
    <row r="9991" spans="1:5" x14ac:dyDescent="0.25">
      <c r="A9991">
        <v>72000585</v>
      </c>
      <c r="B9991" t="s">
        <v>13857</v>
      </c>
      <c r="C9991" t="s">
        <v>13856</v>
      </c>
      <c r="D9991" t="s">
        <v>13856</v>
      </c>
      <c r="E9991" t="s">
        <v>13857</v>
      </c>
    </row>
    <row r="9992" spans="1:5" x14ac:dyDescent="0.25">
      <c r="A9992">
        <v>72000586</v>
      </c>
      <c r="B9992" t="s">
        <v>13859</v>
      </c>
      <c r="C9992" t="s">
        <v>13858</v>
      </c>
      <c r="D9992" t="s">
        <v>13858</v>
      </c>
      <c r="E9992" t="s">
        <v>13859</v>
      </c>
    </row>
    <row r="9993" spans="1:5" x14ac:dyDescent="0.25">
      <c r="A9993">
        <v>72000587</v>
      </c>
      <c r="B9993" t="s">
        <v>13861</v>
      </c>
      <c r="C9993" t="s">
        <v>13860</v>
      </c>
      <c r="D9993" t="s">
        <v>13860</v>
      </c>
      <c r="E9993" t="s">
        <v>13861</v>
      </c>
    </row>
    <row r="9994" spans="1:5" x14ac:dyDescent="0.25">
      <c r="A9994">
        <v>72000588</v>
      </c>
      <c r="B9994" t="s">
        <v>13863</v>
      </c>
      <c r="C9994" t="s">
        <v>13862</v>
      </c>
      <c r="D9994" t="s">
        <v>13862</v>
      </c>
      <c r="E9994" t="s">
        <v>13863</v>
      </c>
    </row>
    <row r="9995" spans="1:5" x14ac:dyDescent="0.25">
      <c r="A9995">
        <v>72000589</v>
      </c>
      <c r="B9995" t="s">
        <v>13865</v>
      </c>
      <c r="C9995" t="s">
        <v>13864</v>
      </c>
      <c r="D9995" t="s">
        <v>13864</v>
      </c>
      <c r="E9995" t="s">
        <v>13865</v>
      </c>
    </row>
    <row r="9996" spans="1:5" x14ac:dyDescent="0.25">
      <c r="A9996">
        <v>72000590</v>
      </c>
      <c r="B9996" t="s">
        <v>13866</v>
      </c>
      <c r="C9996" t="s">
        <v>13864</v>
      </c>
      <c r="D9996" t="s">
        <v>13864</v>
      </c>
      <c r="E9996" t="s">
        <v>13866</v>
      </c>
    </row>
    <row r="9997" spans="1:5" x14ac:dyDescent="0.25">
      <c r="A9997">
        <v>72000591</v>
      </c>
      <c r="B9997" t="s">
        <v>13868</v>
      </c>
      <c r="C9997" t="s">
        <v>13867</v>
      </c>
      <c r="D9997" t="s">
        <v>13867</v>
      </c>
      <c r="E9997" t="s">
        <v>13868</v>
      </c>
    </row>
    <row r="9998" spans="1:5" x14ac:dyDescent="0.25">
      <c r="A9998">
        <v>72000592</v>
      </c>
      <c r="B9998" t="s">
        <v>13869</v>
      </c>
      <c r="C9998" t="s">
        <v>13869</v>
      </c>
      <c r="D9998" t="s">
        <v>13869</v>
      </c>
      <c r="E9998" t="s">
        <v>13869</v>
      </c>
    </row>
    <row r="9999" spans="1:5" x14ac:dyDescent="0.25">
      <c r="A9999">
        <v>72000593</v>
      </c>
      <c r="B9999" t="s">
        <v>13870</v>
      </c>
      <c r="C9999" t="s">
        <v>13870</v>
      </c>
      <c r="D9999" t="s">
        <v>13870</v>
      </c>
      <c r="E9999" t="s">
        <v>13870</v>
      </c>
    </row>
    <row r="10000" spans="1:5" x14ac:dyDescent="0.25">
      <c r="A10000">
        <v>72000594</v>
      </c>
      <c r="B10000" t="s">
        <v>13871</v>
      </c>
      <c r="C10000" t="s">
        <v>13361</v>
      </c>
      <c r="D10000" t="s">
        <v>13361</v>
      </c>
      <c r="E10000" t="s">
        <v>13871</v>
      </c>
    </row>
    <row r="10001" spans="1:5" x14ac:dyDescent="0.25">
      <c r="A10001">
        <v>72000595</v>
      </c>
      <c r="B10001" t="s">
        <v>13100</v>
      </c>
      <c r="C10001" t="s">
        <v>13075</v>
      </c>
      <c r="D10001" t="s">
        <v>13075</v>
      </c>
      <c r="E10001" t="s">
        <v>13100</v>
      </c>
    </row>
    <row r="10002" spans="1:5" x14ac:dyDescent="0.25">
      <c r="A10002">
        <v>72000596</v>
      </c>
      <c r="B10002" t="s">
        <v>13872</v>
      </c>
      <c r="C10002" t="s">
        <v>13815</v>
      </c>
      <c r="D10002" t="s">
        <v>13815</v>
      </c>
      <c r="E10002" t="s">
        <v>13872</v>
      </c>
    </row>
    <row r="10003" spans="1:5" x14ac:dyDescent="0.25">
      <c r="A10003">
        <v>72000597</v>
      </c>
      <c r="B10003" t="s">
        <v>13712</v>
      </c>
      <c r="C10003" t="s">
        <v>13711</v>
      </c>
      <c r="D10003" t="s">
        <v>13711</v>
      </c>
      <c r="E10003" t="s">
        <v>13712</v>
      </c>
    </row>
    <row r="10004" spans="1:5" x14ac:dyDescent="0.25">
      <c r="A10004">
        <v>72000598</v>
      </c>
      <c r="B10004" t="s">
        <v>13873</v>
      </c>
      <c r="C10004" t="s">
        <v>13208</v>
      </c>
      <c r="D10004" t="s">
        <v>13208</v>
      </c>
      <c r="E10004" t="s">
        <v>13873</v>
      </c>
    </row>
    <row r="10005" spans="1:5" x14ac:dyDescent="0.25">
      <c r="A10005">
        <v>72000599</v>
      </c>
      <c r="B10005" t="s">
        <v>13874</v>
      </c>
      <c r="C10005" t="s">
        <v>13248</v>
      </c>
      <c r="D10005" t="s">
        <v>13248</v>
      </c>
      <c r="E10005" t="s">
        <v>13874</v>
      </c>
    </row>
    <row r="10006" spans="1:5" x14ac:dyDescent="0.25">
      <c r="A10006">
        <v>72000600</v>
      </c>
      <c r="B10006" t="s">
        <v>13875</v>
      </c>
      <c r="C10006" t="s">
        <v>13252</v>
      </c>
      <c r="D10006" t="s">
        <v>13252</v>
      </c>
      <c r="E10006" t="s">
        <v>13875</v>
      </c>
    </row>
    <row r="10007" spans="1:5" x14ac:dyDescent="0.25">
      <c r="A10007">
        <v>72000601</v>
      </c>
      <c r="B10007" t="s">
        <v>13876</v>
      </c>
      <c r="C10007" t="s">
        <v>13630</v>
      </c>
      <c r="D10007" t="s">
        <v>13630</v>
      </c>
      <c r="E10007" t="s">
        <v>13876</v>
      </c>
    </row>
    <row r="10008" spans="1:5" x14ac:dyDescent="0.25">
      <c r="A10008">
        <v>72000602</v>
      </c>
      <c r="B10008" t="s">
        <v>13877</v>
      </c>
      <c r="C10008" t="s">
        <v>13341</v>
      </c>
      <c r="D10008" t="s">
        <v>13341</v>
      </c>
      <c r="E10008" t="s">
        <v>13877</v>
      </c>
    </row>
    <row r="10009" spans="1:5" x14ac:dyDescent="0.25">
      <c r="A10009">
        <v>72000603</v>
      </c>
      <c r="B10009" t="s">
        <v>13879</v>
      </c>
      <c r="C10009" t="s">
        <v>13878</v>
      </c>
      <c r="D10009" t="s">
        <v>13878</v>
      </c>
      <c r="E10009" t="s">
        <v>13879</v>
      </c>
    </row>
    <row r="10010" spans="1:5" x14ac:dyDescent="0.25">
      <c r="A10010">
        <v>72000604</v>
      </c>
      <c r="B10010" t="s">
        <v>13881</v>
      </c>
      <c r="C10010" t="s">
        <v>13880</v>
      </c>
      <c r="D10010" t="s">
        <v>13880</v>
      </c>
      <c r="E10010" t="s">
        <v>13881</v>
      </c>
    </row>
    <row r="10011" spans="1:5" x14ac:dyDescent="0.25">
      <c r="A10011">
        <v>72000605</v>
      </c>
      <c r="B10011" t="s">
        <v>13882</v>
      </c>
      <c r="C10011" t="s">
        <v>13073</v>
      </c>
      <c r="D10011" t="s">
        <v>13073</v>
      </c>
      <c r="E10011" t="s">
        <v>13882</v>
      </c>
    </row>
    <row r="10012" spans="1:5" x14ac:dyDescent="0.25">
      <c r="A10012">
        <v>72000606</v>
      </c>
      <c r="B10012" t="s">
        <v>13883</v>
      </c>
      <c r="C10012" t="s">
        <v>13749</v>
      </c>
      <c r="D10012" t="s">
        <v>13749</v>
      </c>
      <c r="E10012" t="s">
        <v>13883</v>
      </c>
    </row>
    <row r="10013" spans="1:5" x14ac:dyDescent="0.25">
      <c r="A10013">
        <v>72000607</v>
      </c>
      <c r="B10013" t="s">
        <v>13885</v>
      </c>
      <c r="C10013" t="s">
        <v>13884</v>
      </c>
      <c r="D10013" t="s">
        <v>13884</v>
      </c>
      <c r="E10013" t="s">
        <v>13885</v>
      </c>
    </row>
    <row r="10014" spans="1:5" x14ac:dyDescent="0.25">
      <c r="A10014">
        <v>72000608</v>
      </c>
      <c r="B10014" t="s">
        <v>13072</v>
      </c>
      <c r="C10014" t="s">
        <v>13071</v>
      </c>
      <c r="D10014" t="s">
        <v>13071</v>
      </c>
      <c r="E10014" t="s">
        <v>13072</v>
      </c>
    </row>
    <row r="10015" spans="1:5" x14ac:dyDescent="0.25">
      <c r="A10015">
        <v>72000609</v>
      </c>
      <c r="B10015" t="s">
        <v>13886</v>
      </c>
      <c r="C10015" t="s">
        <v>13212</v>
      </c>
      <c r="D10015" t="s">
        <v>13212</v>
      </c>
      <c r="E10015" t="s">
        <v>13886</v>
      </c>
    </row>
    <row r="10016" spans="1:5" x14ac:dyDescent="0.25">
      <c r="A10016">
        <v>72000610</v>
      </c>
      <c r="B10016" t="s">
        <v>13887</v>
      </c>
      <c r="C10016" t="s">
        <v>13212</v>
      </c>
      <c r="D10016" t="s">
        <v>13212</v>
      </c>
      <c r="E10016" t="s">
        <v>13887</v>
      </c>
    </row>
    <row r="10017" spans="1:5" x14ac:dyDescent="0.25">
      <c r="A10017">
        <v>72000611</v>
      </c>
      <c r="B10017" t="s">
        <v>13888</v>
      </c>
      <c r="C10017" t="s">
        <v>13212</v>
      </c>
      <c r="D10017" t="s">
        <v>13212</v>
      </c>
      <c r="E10017" t="s">
        <v>13888</v>
      </c>
    </row>
    <row r="10018" spans="1:5" x14ac:dyDescent="0.25">
      <c r="A10018">
        <v>72000612</v>
      </c>
      <c r="B10018" t="s">
        <v>13889</v>
      </c>
      <c r="C10018" t="s">
        <v>13212</v>
      </c>
      <c r="D10018" t="s">
        <v>13212</v>
      </c>
      <c r="E10018" t="s">
        <v>13889</v>
      </c>
    </row>
    <row r="10019" spans="1:5" x14ac:dyDescent="0.25">
      <c r="A10019">
        <v>72000613</v>
      </c>
      <c r="B10019" t="s">
        <v>13891</v>
      </c>
      <c r="C10019" t="s">
        <v>13890</v>
      </c>
      <c r="D10019" t="s">
        <v>13890</v>
      </c>
      <c r="E10019" t="s">
        <v>13891</v>
      </c>
    </row>
    <row r="10020" spans="1:5" x14ac:dyDescent="0.25">
      <c r="A10020">
        <v>72000614</v>
      </c>
      <c r="B10020" t="s">
        <v>13893</v>
      </c>
      <c r="C10020" t="s">
        <v>13892</v>
      </c>
      <c r="D10020" t="s">
        <v>13892</v>
      </c>
      <c r="E10020" t="s">
        <v>13893</v>
      </c>
    </row>
    <row r="10021" spans="1:5" x14ac:dyDescent="0.25">
      <c r="A10021">
        <v>72000615</v>
      </c>
      <c r="B10021" t="s">
        <v>13895</v>
      </c>
      <c r="C10021" t="s">
        <v>13894</v>
      </c>
      <c r="D10021" t="s">
        <v>13894</v>
      </c>
      <c r="E10021" t="s">
        <v>13895</v>
      </c>
    </row>
    <row r="10022" spans="1:5" x14ac:dyDescent="0.25">
      <c r="A10022">
        <v>72000616</v>
      </c>
      <c r="B10022" t="s">
        <v>13897</v>
      </c>
      <c r="C10022" t="s">
        <v>13896</v>
      </c>
      <c r="D10022" t="s">
        <v>13896</v>
      </c>
      <c r="E10022" t="s">
        <v>13897</v>
      </c>
    </row>
    <row r="10023" spans="1:5" x14ac:dyDescent="0.25">
      <c r="A10023">
        <v>72000617</v>
      </c>
      <c r="B10023" t="s">
        <v>13898</v>
      </c>
      <c r="C10023" t="s">
        <v>13741</v>
      </c>
      <c r="D10023" t="s">
        <v>13741</v>
      </c>
      <c r="E10023" t="s">
        <v>13898</v>
      </c>
    </row>
    <row r="10024" spans="1:5" x14ac:dyDescent="0.25">
      <c r="A10024">
        <v>72000618</v>
      </c>
      <c r="B10024" t="s">
        <v>13900</v>
      </c>
      <c r="C10024" t="s">
        <v>13899</v>
      </c>
      <c r="D10024" t="s">
        <v>13899</v>
      </c>
      <c r="E10024" t="s">
        <v>13900</v>
      </c>
    </row>
    <row r="10025" spans="1:5" x14ac:dyDescent="0.25">
      <c r="A10025">
        <v>72000619</v>
      </c>
      <c r="B10025" t="s">
        <v>13902</v>
      </c>
      <c r="C10025" t="s">
        <v>13901</v>
      </c>
      <c r="D10025" t="s">
        <v>13901</v>
      </c>
      <c r="E10025" t="s">
        <v>13902</v>
      </c>
    </row>
    <row r="10026" spans="1:5" x14ac:dyDescent="0.25">
      <c r="A10026">
        <v>72000620</v>
      </c>
      <c r="B10026" t="s">
        <v>13904</v>
      </c>
      <c r="C10026" t="s">
        <v>13903</v>
      </c>
      <c r="D10026" t="s">
        <v>13903</v>
      </c>
      <c r="E10026" t="s">
        <v>13904</v>
      </c>
    </row>
    <row r="10027" spans="1:5" x14ac:dyDescent="0.25">
      <c r="A10027">
        <v>72000621</v>
      </c>
      <c r="B10027" t="s">
        <v>13429</v>
      </c>
      <c r="C10027" t="s">
        <v>13633</v>
      </c>
      <c r="D10027" t="s">
        <v>13633</v>
      </c>
      <c r="E10027" t="s">
        <v>13429</v>
      </c>
    </row>
    <row r="10028" spans="1:5" x14ac:dyDescent="0.25">
      <c r="A10028">
        <v>72000622</v>
      </c>
      <c r="B10028" t="s">
        <v>13906</v>
      </c>
      <c r="C10028" t="s">
        <v>13905</v>
      </c>
      <c r="D10028" t="s">
        <v>13905</v>
      </c>
      <c r="E10028" t="s">
        <v>13906</v>
      </c>
    </row>
    <row r="10029" spans="1:5" x14ac:dyDescent="0.25">
      <c r="A10029">
        <v>72000623</v>
      </c>
      <c r="B10029" t="s">
        <v>13908</v>
      </c>
      <c r="C10029" t="s">
        <v>13907</v>
      </c>
      <c r="D10029" t="s">
        <v>13907</v>
      </c>
      <c r="E10029" t="s">
        <v>13908</v>
      </c>
    </row>
    <row r="10030" spans="1:5" x14ac:dyDescent="0.25">
      <c r="A10030">
        <v>72000624</v>
      </c>
      <c r="B10030" t="s">
        <v>13910</v>
      </c>
      <c r="C10030" t="s">
        <v>13909</v>
      </c>
      <c r="D10030" t="s">
        <v>13909</v>
      </c>
      <c r="E10030" t="s">
        <v>13910</v>
      </c>
    </row>
    <row r="10031" spans="1:5" x14ac:dyDescent="0.25">
      <c r="A10031">
        <v>72000625</v>
      </c>
      <c r="B10031" t="s">
        <v>13911</v>
      </c>
      <c r="C10031" t="s">
        <v>13355</v>
      </c>
      <c r="D10031" t="s">
        <v>13355</v>
      </c>
      <c r="E10031" t="s">
        <v>13911</v>
      </c>
    </row>
    <row r="10032" spans="1:5" x14ac:dyDescent="0.25">
      <c r="A10032">
        <v>72000626</v>
      </c>
      <c r="B10032" t="s">
        <v>13912</v>
      </c>
      <c r="C10032" t="s">
        <v>13355</v>
      </c>
      <c r="D10032" t="s">
        <v>13355</v>
      </c>
      <c r="E10032" t="s">
        <v>13912</v>
      </c>
    </row>
    <row r="10033" spans="1:5" x14ac:dyDescent="0.25">
      <c r="A10033">
        <v>72000627</v>
      </c>
      <c r="B10033" t="s">
        <v>13913</v>
      </c>
      <c r="C10033" t="s">
        <v>13355</v>
      </c>
      <c r="D10033" t="s">
        <v>13355</v>
      </c>
      <c r="E10033" t="s">
        <v>13913</v>
      </c>
    </row>
    <row r="10034" spans="1:5" x14ac:dyDescent="0.25">
      <c r="A10034">
        <v>72000628</v>
      </c>
      <c r="B10034" t="s">
        <v>13914</v>
      </c>
      <c r="C10034" t="s">
        <v>13357</v>
      </c>
      <c r="D10034" t="s">
        <v>13357</v>
      </c>
      <c r="E10034" t="s">
        <v>13914</v>
      </c>
    </row>
    <row r="10035" spans="1:5" x14ac:dyDescent="0.25">
      <c r="A10035">
        <v>72000629</v>
      </c>
      <c r="B10035" t="s">
        <v>13915</v>
      </c>
      <c r="C10035" t="s">
        <v>13357</v>
      </c>
      <c r="D10035" t="s">
        <v>13357</v>
      </c>
      <c r="E10035" t="s">
        <v>13915</v>
      </c>
    </row>
    <row r="10036" spans="1:5" x14ac:dyDescent="0.25">
      <c r="A10036">
        <v>72000630</v>
      </c>
      <c r="B10036" t="s">
        <v>13916</v>
      </c>
      <c r="C10036" t="s">
        <v>13357</v>
      </c>
      <c r="D10036" t="s">
        <v>13357</v>
      </c>
      <c r="E10036" t="s">
        <v>13916</v>
      </c>
    </row>
    <row r="10037" spans="1:5" x14ac:dyDescent="0.25">
      <c r="A10037">
        <v>72000631</v>
      </c>
      <c r="B10037" t="s">
        <v>15755</v>
      </c>
      <c r="C10037" t="s">
        <v>13878</v>
      </c>
      <c r="D10037" t="s">
        <v>13878</v>
      </c>
      <c r="E10037" t="s">
        <v>15755</v>
      </c>
    </row>
    <row r="10038" spans="1:5" x14ac:dyDescent="0.25">
      <c r="A10038">
        <v>72000632</v>
      </c>
      <c r="B10038" t="s">
        <v>13918</v>
      </c>
      <c r="C10038" t="s">
        <v>13917</v>
      </c>
      <c r="D10038" t="s">
        <v>13917</v>
      </c>
      <c r="E10038" t="s">
        <v>13918</v>
      </c>
    </row>
    <row r="10039" spans="1:5" x14ac:dyDescent="0.25">
      <c r="A10039">
        <v>72000633</v>
      </c>
      <c r="B10039" t="s">
        <v>13920</v>
      </c>
      <c r="C10039" t="s">
        <v>13919</v>
      </c>
      <c r="D10039" t="s">
        <v>13919</v>
      </c>
      <c r="E10039" t="s">
        <v>13920</v>
      </c>
    </row>
    <row r="10040" spans="1:5" x14ac:dyDescent="0.25">
      <c r="A10040">
        <v>72000634</v>
      </c>
      <c r="B10040" t="s">
        <v>13921</v>
      </c>
      <c r="C10040" t="s">
        <v>13212</v>
      </c>
      <c r="D10040" t="s">
        <v>13212</v>
      </c>
      <c r="E10040" t="s">
        <v>13921</v>
      </c>
    </row>
    <row r="10041" spans="1:5" x14ac:dyDescent="0.25">
      <c r="A10041">
        <v>72000635</v>
      </c>
      <c r="B10041" t="s">
        <v>13922</v>
      </c>
      <c r="C10041" t="s">
        <v>13880</v>
      </c>
      <c r="D10041" t="s">
        <v>13880</v>
      </c>
      <c r="E10041" t="s">
        <v>13922</v>
      </c>
    </row>
    <row r="10042" spans="1:5" x14ac:dyDescent="0.25">
      <c r="A10042">
        <v>72000636</v>
      </c>
      <c r="B10042" t="s">
        <v>13924</v>
      </c>
      <c r="C10042" t="s">
        <v>13923</v>
      </c>
      <c r="D10042" t="s">
        <v>13923</v>
      </c>
      <c r="E10042" t="s">
        <v>13924</v>
      </c>
    </row>
    <row r="10043" spans="1:5" x14ac:dyDescent="0.25">
      <c r="A10043">
        <v>72000637</v>
      </c>
      <c r="B10043" t="s">
        <v>13926</v>
      </c>
      <c r="C10043" t="s">
        <v>13925</v>
      </c>
      <c r="D10043" t="s">
        <v>13925</v>
      </c>
      <c r="E10043" t="s">
        <v>13926</v>
      </c>
    </row>
    <row r="10044" spans="1:5" x14ac:dyDescent="0.25">
      <c r="A10044">
        <v>72000638</v>
      </c>
      <c r="B10044" t="s">
        <v>13928</v>
      </c>
      <c r="C10044" t="s">
        <v>13927</v>
      </c>
      <c r="D10044" t="s">
        <v>13927</v>
      </c>
      <c r="E10044" t="s">
        <v>13928</v>
      </c>
    </row>
    <row r="10045" spans="1:5" x14ac:dyDescent="0.25">
      <c r="A10045">
        <v>72000639</v>
      </c>
      <c r="B10045" t="s">
        <v>13929</v>
      </c>
      <c r="C10045" t="s">
        <v>13144</v>
      </c>
      <c r="D10045" t="s">
        <v>13144</v>
      </c>
      <c r="E10045" t="s">
        <v>13929</v>
      </c>
    </row>
    <row r="10046" spans="1:5" x14ac:dyDescent="0.25">
      <c r="A10046">
        <v>72000640</v>
      </c>
      <c r="B10046" t="s">
        <v>13931</v>
      </c>
      <c r="C10046" t="s">
        <v>13930</v>
      </c>
      <c r="D10046" t="s">
        <v>13930</v>
      </c>
      <c r="E10046" t="s">
        <v>13931</v>
      </c>
    </row>
    <row r="10047" spans="1:5" x14ac:dyDescent="0.25">
      <c r="A10047">
        <v>72000641</v>
      </c>
      <c r="B10047" t="s">
        <v>15756</v>
      </c>
      <c r="C10047" t="s">
        <v>15757</v>
      </c>
      <c r="D10047" t="s">
        <v>15757</v>
      </c>
      <c r="E10047" t="s">
        <v>15756</v>
      </c>
    </row>
    <row r="10048" spans="1:5" x14ac:dyDescent="0.25">
      <c r="A10048">
        <v>72000642</v>
      </c>
      <c r="B10048" t="s">
        <v>15758</v>
      </c>
      <c r="C10048" t="s">
        <v>15759</v>
      </c>
      <c r="D10048" t="s">
        <v>15759</v>
      </c>
      <c r="E10048" t="s">
        <v>15758</v>
      </c>
    </row>
    <row r="10049" spans="1:5" x14ac:dyDescent="0.25">
      <c r="A10049">
        <v>72000643</v>
      </c>
      <c r="B10049" t="s">
        <v>15760</v>
      </c>
      <c r="C10049" t="s">
        <v>15761</v>
      </c>
      <c r="D10049" t="s">
        <v>15761</v>
      </c>
      <c r="E10049" t="s">
        <v>15760</v>
      </c>
    </row>
    <row r="10050" spans="1:5" x14ac:dyDescent="0.25">
      <c r="A10050">
        <v>72000644</v>
      </c>
      <c r="B10050" t="s">
        <v>15762</v>
      </c>
      <c r="C10050" t="s">
        <v>15763</v>
      </c>
      <c r="D10050" t="s">
        <v>15763</v>
      </c>
      <c r="E10050" t="s">
        <v>15762</v>
      </c>
    </row>
    <row r="10051" spans="1:5" x14ac:dyDescent="0.25">
      <c r="A10051">
        <v>72000645</v>
      </c>
      <c r="B10051" t="s">
        <v>15764</v>
      </c>
      <c r="C10051" t="s">
        <v>15765</v>
      </c>
      <c r="D10051" t="s">
        <v>15765</v>
      </c>
      <c r="E10051" t="s">
        <v>15764</v>
      </c>
    </row>
    <row r="10052" spans="1:5" x14ac:dyDescent="0.25">
      <c r="A10052">
        <v>72000646</v>
      </c>
      <c r="B10052" t="s">
        <v>15766</v>
      </c>
      <c r="C10052" t="s">
        <v>15767</v>
      </c>
      <c r="D10052" t="s">
        <v>15767</v>
      </c>
      <c r="E10052" t="s">
        <v>15766</v>
      </c>
    </row>
    <row r="10053" spans="1:5" x14ac:dyDescent="0.25">
      <c r="A10053">
        <v>73000001</v>
      </c>
      <c r="B10053" t="s">
        <v>13933</v>
      </c>
      <c r="C10053" t="s">
        <v>13932</v>
      </c>
      <c r="D10053" t="s">
        <v>13932</v>
      </c>
      <c r="E10053" t="s">
        <v>13933</v>
      </c>
    </row>
    <row r="10054" spans="1:5" x14ac:dyDescent="0.25">
      <c r="A10054">
        <v>73000002</v>
      </c>
      <c r="B10054" t="s">
        <v>13935</v>
      </c>
      <c r="C10054" t="s">
        <v>13934</v>
      </c>
      <c r="D10054" t="s">
        <v>13934</v>
      </c>
      <c r="E10054" t="s">
        <v>13935</v>
      </c>
    </row>
    <row r="10055" spans="1:5" x14ac:dyDescent="0.25">
      <c r="A10055">
        <v>73000003</v>
      </c>
      <c r="B10055" t="s">
        <v>13937</v>
      </c>
      <c r="C10055" t="s">
        <v>13936</v>
      </c>
      <c r="D10055" t="s">
        <v>13936</v>
      </c>
      <c r="E10055" t="s">
        <v>13937</v>
      </c>
    </row>
    <row r="10056" spans="1:5" x14ac:dyDescent="0.25">
      <c r="A10056">
        <v>73000004</v>
      </c>
      <c r="B10056" t="s">
        <v>13939</v>
      </c>
      <c r="C10056" t="s">
        <v>13938</v>
      </c>
      <c r="D10056" t="s">
        <v>13938</v>
      </c>
      <c r="E10056" t="s">
        <v>13939</v>
      </c>
    </row>
    <row r="10057" spans="1:5" x14ac:dyDescent="0.25">
      <c r="A10057">
        <v>73000005</v>
      </c>
      <c r="B10057" t="s">
        <v>13941</v>
      </c>
      <c r="C10057" t="s">
        <v>13940</v>
      </c>
      <c r="D10057" t="s">
        <v>13940</v>
      </c>
      <c r="E10057" t="s">
        <v>13941</v>
      </c>
    </row>
    <row r="10058" spans="1:5" x14ac:dyDescent="0.25">
      <c r="A10058">
        <v>73000006</v>
      </c>
      <c r="B10058" t="s">
        <v>13943</v>
      </c>
      <c r="C10058" t="s">
        <v>13942</v>
      </c>
      <c r="D10058" t="s">
        <v>13942</v>
      </c>
      <c r="E10058" t="s">
        <v>13943</v>
      </c>
    </row>
    <row r="10059" spans="1:5" x14ac:dyDescent="0.25">
      <c r="A10059">
        <v>73000007</v>
      </c>
      <c r="B10059" t="s">
        <v>13945</v>
      </c>
      <c r="C10059" t="s">
        <v>13944</v>
      </c>
      <c r="D10059" t="s">
        <v>13944</v>
      </c>
      <c r="E10059" t="s">
        <v>13945</v>
      </c>
    </row>
    <row r="10060" spans="1:5" x14ac:dyDescent="0.25">
      <c r="A10060">
        <v>73000008</v>
      </c>
      <c r="B10060" t="s">
        <v>13947</v>
      </c>
      <c r="C10060" t="s">
        <v>13946</v>
      </c>
      <c r="D10060" t="s">
        <v>13946</v>
      </c>
      <c r="E10060" t="s">
        <v>13947</v>
      </c>
    </row>
    <row r="10061" spans="1:5" x14ac:dyDescent="0.25">
      <c r="A10061">
        <v>73000009</v>
      </c>
      <c r="B10061" t="s">
        <v>13949</v>
      </c>
      <c r="C10061" t="s">
        <v>13948</v>
      </c>
      <c r="D10061" t="s">
        <v>13948</v>
      </c>
      <c r="E10061" t="s">
        <v>13949</v>
      </c>
    </row>
    <row r="10062" spans="1:5" x14ac:dyDescent="0.25">
      <c r="A10062">
        <v>73000010</v>
      </c>
      <c r="B10062" t="s">
        <v>13951</v>
      </c>
      <c r="C10062" t="s">
        <v>13950</v>
      </c>
      <c r="D10062" t="s">
        <v>13950</v>
      </c>
      <c r="E10062" t="s">
        <v>13951</v>
      </c>
    </row>
    <row r="10063" spans="1:5" x14ac:dyDescent="0.25">
      <c r="A10063">
        <v>73000011</v>
      </c>
      <c r="B10063" t="s">
        <v>13953</v>
      </c>
      <c r="C10063" t="s">
        <v>13952</v>
      </c>
      <c r="D10063" t="s">
        <v>13952</v>
      </c>
      <c r="E10063" t="s">
        <v>13953</v>
      </c>
    </row>
    <row r="10064" spans="1:5" x14ac:dyDescent="0.25">
      <c r="A10064">
        <v>73000012</v>
      </c>
      <c r="B10064" t="s">
        <v>13955</v>
      </c>
      <c r="C10064" t="s">
        <v>13954</v>
      </c>
      <c r="D10064" t="s">
        <v>13954</v>
      </c>
      <c r="E10064" t="s">
        <v>13955</v>
      </c>
    </row>
    <row r="10065" spans="1:5" x14ac:dyDescent="0.25">
      <c r="A10065">
        <v>73000013</v>
      </c>
      <c r="B10065" t="s">
        <v>13957</v>
      </c>
      <c r="C10065" t="s">
        <v>13956</v>
      </c>
      <c r="D10065" t="s">
        <v>13956</v>
      </c>
      <c r="E10065" t="s">
        <v>13957</v>
      </c>
    </row>
    <row r="10066" spans="1:5" x14ac:dyDescent="0.25">
      <c r="A10066">
        <v>73000014</v>
      </c>
      <c r="B10066" t="s">
        <v>13959</v>
      </c>
      <c r="C10066" t="s">
        <v>13958</v>
      </c>
      <c r="D10066" t="s">
        <v>13958</v>
      </c>
      <c r="E10066" t="s">
        <v>13959</v>
      </c>
    </row>
    <row r="10067" spans="1:5" x14ac:dyDescent="0.25">
      <c r="A10067">
        <v>73000015</v>
      </c>
      <c r="B10067" t="s">
        <v>13961</v>
      </c>
      <c r="C10067" t="s">
        <v>13960</v>
      </c>
      <c r="D10067" t="s">
        <v>13960</v>
      </c>
      <c r="E10067" t="s">
        <v>13961</v>
      </c>
    </row>
    <row r="10068" spans="1:5" x14ac:dyDescent="0.25">
      <c r="A10068">
        <v>73000016</v>
      </c>
      <c r="B10068" t="s">
        <v>13963</v>
      </c>
      <c r="C10068" t="s">
        <v>13962</v>
      </c>
      <c r="D10068" t="s">
        <v>13962</v>
      </c>
      <c r="E10068" t="s">
        <v>13963</v>
      </c>
    </row>
    <row r="10069" spans="1:5" x14ac:dyDescent="0.25">
      <c r="A10069">
        <v>73000017</v>
      </c>
      <c r="B10069" t="s">
        <v>13937</v>
      </c>
      <c r="C10069" t="s">
        <v>13936</v>
      </c>
      <c r="D10069" t="s">
        <v>13936</v>
      </c>
      <c r="E10069" t="s">
        <v>13937</v>
      </c>
    </row>
    <row r="10070" spans="1:5" x14ac:dyDescent="0.25">
      <c r="A10070">
        <v>73000018</v>
      </c>
      <c r="B10070" t="s">
        <v>13939</v>
      </c>
      <c r="C10070" t="s">
        <v>13938</v>
      </c>
      <c r="D10070" t="s">
        <v>13938</v>
      </c>
      <c r="E10070" t="s">
        <v>13939</v>
      </c>
    </row>
    <row r="10071" spans="1:5" x14ac:dyDescent="0.25">
      <c r="A10071">
        <v>73000019</v>
      </c>
      <c r="B10071" t="s">
        <v>13941</v>
      </c>
      <c r="C10071" t="s">
        <v>13940</v>
      </c>
      <c r="D10071" t="s">
        <v>13940</v>
      </c>
      <c r="E10071" t="s">
        <v>13941</v>
      </c>
    </row>
    <row r="10072" spans="1:5" x14ac:dyDescent="0.25">
      <c r="A10072">
        <v>73000020</v>
      </c>
      <c r="B10072" t="s">
        <v>13943</v>
      </c>
      <c r="C10072" t="s">
        <v>13942</v>
      </c>
      <c r="D10072" t="s">
        <v>13942</v>
      </c>
      <c r="E10072" t="s">
        <v>13943</v>
      </c>
    </row>
    <row r="10073" spans="1:5" x14ac:dyDescent="0.25">
      <c r="A10073">
        <v>73000021</v>
      </c>
      <c r="B10073" t="s">
        <v>13945</v>
      </c>
      <c r="C10073" t="s">
        <v>13944</v>
      </c>
      <c r="D10073" t="s">
        <v>13944</v>
      </c>
      <c r="E10073" t="s">
        <v>13945</v>
      </c>
    </row>
    <row r="10074" spans="1:5" x14ac:dyDescent="0.25">
      <c r="A10074">
        <v>73000022</v>
      </c>
      <c r="B10074" t="s">
        <v>13965</v>
      </c>
      <c r="C10074" t="s">
        <v>13964</v>
      </c>
      <c r="D10074" t="s">
        <v>13964</v>
      </c>
      <c r="E10074" t="s">
        <v>13965</v>
      </c>
    </row>
    <row r="10075" spans="1:5" x14ac:dyDescent="0.25">
      <c r="A10075">
        <v>73000023</v>
      </c>
      <c r="B10075" t="s">
        <v>13967</v>
      </c>
      <c r="C10075" t="s">
        <v>13966</v>
      </c>
      <c r="D10075" t="s">
        <v>13966</v>
      </c>
      <c r="E10075" t="s">
        <v>13967</v>
      </c>
    </row>
    <row r="10076" spans="1:5" x14ac:dyDescent="0.25">
      <c r="A10076">
        <v>73000024</v>
      </c>
      <c r="B10076" t="s">
        <v>13969</v>
      </c>
      <c r="C10076" t="s">
        <v>13968</v>
      </c>
      <c r="D10076" t="s">
        <v>13968</v>
      </c>
      <c r="E10076" t="s">
        <v>13969</v>
      </c>
    </row>
    <row r="10077" spans="1:5" x14ac:dyDescent="0.25">
      <c r="A10077">
        <v>73000025</v>
      </c>
      <c r="B10077" t="s">
        <v>13971</v>
      </c>
      <c r="C10077" t="s">
        <v>13970</v>
      </c>
      <c r="D10077" t="s">
        <v>13970</v>
      </c>
      <c r="E10077" t="s">
        <v>13971</v>
      </c>
    </row>
    <row r="10078" spans="1:5" x14ac:dyDescent="0.25">
      <c r="A10078">
        <v>73000026</v>
      </c>
      <c r="B10078" t="s">
        <v>13973</v>
      </c>
      <c r="C10078" t="s">
        <v>13972</v>
      </c>
      <c r="D10078" t="s">
        <v>13972</v>
      </c>
      <c r="E10078" t="s">
        <v>13973</v>
      </c>
    </row>
    <row r="10079" spans="1:5" x14ac:dyDescent="0.25">
      <c r="A10079">
        <v>73000027</v>
      </c>
      <c r="B10079" t="s">
        <v>13975</v>
      </c>
      <c r="C10079" t="s">
        <v>13974</v>
      </c>
      <c r="D10079" t="s">
        <v>13974</v>
      </c>
      <c r="E10079" t="s">
        <v>13975</v>
      </c>
    </row>
    <row r="10080" spans="1:5" x14ac:dyDescent="0.25">
      <c r="A10080">
        <v>73000028</v>
      </c>
      <c r="B10080" t="s">
        <v>13977</v>
      </c>
      <c r="C10080" t="s">
        <v>13976</v>
      </c>
      <c r="D10080" t="s">
        <v>13976</v>
      </c>
      <c r="E10080" t="s">
        <v>13977</v>
      </c>
    </row>
    <row r="10081" spans="1:5" x14ac:dyDescent="0.25">
      <c r="A10081">
        <v>73000029</v>
      </c>
      <c r="B10081" t="s">
        <v>13979</v>
      </c>
      <c r="C10081" t="s">
        <v>13978</v>
      </c>
      <c r="D10081" t="s">
        <v>13978</v>
      </c>
      <c r="E10081" t="s">
        <v>13979</v>
      </c>
    </row>
    <row r="10082" spans="1:5" x14ac:dyDescent="0.25">
      <c r="A10082">
        <v>73000030</v>
      </c>
      <c r="B10082" t="s">
        <v>13981</v>
      </c>
      <c r="C10082" t="s">
        <v>13980</v>
      </c>
      <c r="D10082" t="s">
        <v>13980</v>
      </c>
      <c r="E10082" t="s">
        <v>13981</v>
      </c>
    </row>
    <row r="10083" spans="1:5" x14ac:dyDescent="0.25">
      <c r="A10083">
        <v>73000031</v>
      </c>
      <c r="B10083" t="s">
        <v>13983</v>
      </c>
      <c r="C10083" t="s">
        <v>13982</v>
      </c>
      <c r="D10083" t="s">
        <v>13982</v>
      </c>
      <c r="E10083" t="s">
        <v>13983</v>
      </c>
    </row>
    <row r="10084" spans="1:5" x14ac:dyDescent="0.25">
      <c r="A10084">
        <v>73000032</v>
      </c>
      <c r="B10084" t="s">
        <v>13985</v>
      </c>
      <c r="C10084" t="s">
        <v>13984</v>
      </c>
      <c r="D10084" t="s">
        <v>13984</v>
      </c>
      <c r="E10084" t="s">
        <v>13985</v>
      </c>
    </row>
    <row r="10085" spans="1:5" x14ac:dyDescent="0.25">
      <c r="A10085">
        <v>73000033</v>
      </c>
      <c r="B10085" t="s">
        <v>13987</v>
      </c>
      <c r="C10085" t="s">
        <v>13986</v>
      </c>
      <c r="D10085" t="s">
        <v>13986</v>
      </c>
      <c r="E10085" t="s">
        <v>13987</v>
      </c>
    </row>
    <row r="10086" spans="1:5" x14ac:dyDescent="0.25">
      <c r="A10086">
        <v>73000034</v>
      </c>
      <c r="B10086" t="s">
        <v>13989</v>
      </c>
      <c r="C10086" t="s">
        <v>13988</v>
      </c>
      <c r="D10086" t="s">
        <v>13988</v>
      </c>
      <c r="E10086" t="s">
        <v>13989</v>
      </c>
    </row>
    <row r="10087" spans="1:5" x14ac:dyDescent="0.25">
      <c r="A10087">
        <v>73000035</v>
      </c>
      <c r="B10087" t="s">
        <v>13991</v>
      </c>
      <c r="C10087" t="s">
        <v>13990</v>
      </c>
      <c r="D10087" t="s">
        <v>13990</v>
      </c>
      <c r="E10087" t="s">
        <v>13991</v>
      </c>
    </row>
    <row r="10088" spans="1:5" x14ac:dyDescent="0.25">
      <c r="A10088">
        <v>73000036</v>
      </c>
      <c r="B10088" t="s">
        <v>13993</v>
      </c>
      <c r="C10088" t="s">
        <v>13992</v>
      </c>
      <c r="D10088" t="s">
        <v>13992</v>
      </c>
      <c r="E10088" t="s">
        <v>13993</v>
      </c>
    </row>
    <row r="10089" spans="1:5" x14ac:dyDescent="0.25">
      <c r="A10089">
        <v>73000037</v>
      </c>
      <c r="B10089" t="s">
        <v>13995</v>
      </c>
      <c r="C10089" t="s">
        <v>13994</v>
      </c>
      <c r="D10089" t="s">
        <v>13994</v>
      </c>
      <c r="E10089" t="s">
        <v>13995</v>
      </c>
    </row>
    <row r="10090" spans="1:5" x14ac:dyDescent="0.25">
      <c r="A10090">
        <v>73000038</v>
      </c>
      <c r="B10090" t="s">
        <v>13997</v>
      </c>
      <c r="C10090" t="s">
        <v>13996</v>
      </c>
      <c r="D10090" t="s">
        <v>13996</v>
      </c>
      <c r="E10090" t="s">
        <v>13997</v>
      </c>
    </row>
    <row r="10091" spans="1:5" x14ac:dyDescent="0.25">
      <c r="A10091">
        <v>73000039</v>
      </c>
      <c r="B10091" t="s">
        <v>13999</v>
      </c>
      <c r="C10091" t="s">
        <v>13998</v>
      </c>
      <c r="D10091" t="s">
        <v>13998</v>
      </c>
      <c r="E10091" t="s">
        <v>13999</v>
      </c>
    </row>
    <row r="10092" spans="1:5" x14ac:dyDescent="0.25">
      <c r="A10092">
        <v>73000040</v>
      </c>
      <c r="B10092" t="s">
        <v>14001</v>
      </c>
      <c r="C10092" t="s">
        <v>14000</v>
      </c>
      <c r="D10092" t="s">
        <v>14000</v>
      </c>
      <c r="E10092" t="s">
        <v>14001</v>
      </c>
    </row>
    <row r="10093" spans="1:5" x14ac:dyDescent="0.25">
      <c r="A10093">
        <v>73000041</v>
      </c>
      <c r="B10093" t="s">
        <v>14003</v>
      </c>
      <c r="C10093" t="s">
        <v>14002</v>
      </c>
      <c r="D10093" t="s">
        <v>14002</v>
      </c>
      <c r="E10093" t="s">
        <v>14003</v>
      </c>
    </row>
    <row r="10094" spans="1:5" x14ac:dyDescent="0.25">
      <c r="A10094">
        <v>73000042</v>
      </c>
      <c r="B10094" t="s">
        <v>14005</v>
      </c>
      <c r="C10094" t="s">
        <v>14004</v>
      </c>
      <c r="D10094" t="s">
        <v>14004</v>
      </c>
      <c r="E10094" t="s">
        <v>14005</v>
      </c>
    </row>
    <row r="10095" spans="1:5" x14ac:dyDescent="0.25">
      <c r="A10095">
        <v>73000043</v>
      </c>
      <c r="B10095" t="s">
        <v>14007</v>
      </c>
      <c r="C10095" t="s">
        <v>14006</v>
      </c>
      <c r="D10095" t="s">
        <v>14006</v>
      </c>
      <c r="E10095" t="s">
        <v>14007</v>
      </c>
    </row>
    <row r="10096" spans="1:5" x14ac:dyDescent="0.25">
      <c r="A10096">
        <v>73000044</v>
      </c>
      <c r="B10096" t="s">
        <v>14009</v>
      </c>
      <c r="C10096" t="s">
        <v>14008</v>
      </c>
      <c r="D10096" t="s">
        <v>14008</v>
      </c>
      <c r="E10096" t="s">
        <v>14009</v>
      </c>
    </row>
    <row r="10097" spans="1:5" x14ac:dyDescent="0.25">
      <c r="A10097">
        <v>73000045</v>
      </c>
      <c r="B10097" t="s">
        <v>14011</v>
      </c>
      <c r="C10097" t="s">
        <v>14010</v>
      </c>
      <c r="D10097" t="s">
        <v>14010</v>
      </c>
      <c r="E10097" t="s">
        <v>14011</v>
      </c>
    </row>
    <row r="10098" spans="1:5" x14ac:dyDescent="0.25">
      <c r="A10098">
        <v>73000046</v>
      </c>
      <c r="B10098" t="s">
        <v>14013</v>
      </c>
      <c r="C10098" t="s">
        <v>14012</v>
      </c>
      <c r="D10098" t="s">
        <v>14012</v>
      </c>
      <c r="E10098" t="s">
        <v>14013</v>
      </c>
    </row>
    <row r="10099" spans="1:5" x14ac:dyDescent="0.25">
      <c r="A10099">
        <v>73000047</v>
      </c>
      <c r="B10099" t="s">
        <v>13971</v>
      </c>
      <c r="C10099" t="s">
        <v>13970</v>
      </c>
      <c r="D10099" t="s">
        <v>13970</v>
      </c>
      <c r="E10099" t="s">
        <v>13971</v>
      </c>
    </row>
    <row r="10100" spans="1:5" x14ac:dyDescent="0.25">
      <c r="A10100">
        <v>73000048</v>
      </c>
      <c r="B10100" t="s">
        <v>14015</v>
      </c>
      <c r="C10100" t="s">
        <v>14014</v>
      </c>
      <c r="D10100" t="s">
        <v>14014</v>
      </c>
      <c r="E10100" t="s">
        <v>14015</v>
      </c>
    </row>
    <row r="10101" spans="1:5" x14ac:dyDescent="0.25">
      <c r="A10101">
        <v>73000049</v>
      </c>
      <c r="B10101" t="s">
        <v>14017</v>
      </c>
      <c r="C10101" t="s">
        <v>14016</v>
      </c>
      <c r="D10101" t="s">
        <v>14016</v>
      </c>
      <c r="E10101" t="s">
        <v>14017</v>
      </c>
    </row>
    <row r="10102" spans="1:5" x14ac:dyDescent="0.25">
      <c r="A10102">
        <v>73000050</v>
      </c>
      <c r="B10102" t="s">
        <v>14019</v>
      </c>
      <c r="C10102" t="s">
        <v>14018</v>
      </c>
      <c r="D10102" t="s">
        <v>14018</v>
      </c>
      <c r="E10102" t="s">
        <v>14019</v>
      </c>
    </row>
    <row r="10103" spans="1:5" x14ac:dyDescent="0.25">
      <c r="A10103">
        <v>73000051</v>
      </c>
      <c r="B10103" t="s">
        <v>14020</v>
      </c>
      <c r="C10103" t="s">
        <v>14018</v>
      </c>
      <c r="D10103" t="s">
        <v>14018</v>
      </c>
      <c r="E10103" t="s">
        <v>14020</v>
      </c>
    </row>
    <row r="10104" spans="1:5" x14ac:dyDescent="0.25">
      <c r="A10104">
        <v>73000052</v>
      </c>
      <c r="B10104" t="s">
        <v>14022</v>
      </c>
      <c r="C10104" t="s">
        <v>14021</v>
      </c>
      <c r="D10104" t="s">
        <v>14021</v>
      </c>
      <c r="E10104" t="s">
        <v>14022</v>
      </c>
    </row>
    <row r="10105" spans="1:5" x14ac:dyDescent="0.25">
      <c r="A10105">
        <v>73000053</v>
      </c>
      <c r="B10105" t="s">
        <v>14024</v>
      </c>
      <c r="C10105" t="s">
        <v>14023</v>
      </c>
      <c r="D10105" t="s">
        <v>14023</v>
      </c>
      <c r="E10105" t="s">
        <v>14024</v>
      </c>
    </row>
    <row r="10106" spans="1:5" x14ac:dyDescent="0.25">
      <c r="A10106">
        <v>73000054</v>
      </c>
      <c r="B10106" t="s">
        <v>14026</v>
      </c>
      <c r="C10106" t="s">
        <v>14025</v>
      </c>
      <c r="D10106" t="s">
        <v>14025</v>
      </c>
      <c r="E10106" t="s">
        <v>14026</v>
      </c>
    </row>
    <row r="10107" spans="1:5" x14ac:dyDescent="0.25">
      <c r="A10107">
        <v>73000055</v>
      </c>
      <c r="B10107" t="s">
        <v>14027</v>
      </c>
      <c r="C10107" t="s">
        <v>14025</v>
      </c>
      <c r="D10107" t="s">
        <v>14025</v>
      </c>
      <c r="E10107" t="s">
        <v>14027</v>
      </c>
    </row>
    <row r="10108" spans="1:5" x14ac:dyDescent="0.25">
      <c r="A10108">
        <v>73000056</v>
      </c>
      <c r="B10108" t="s">
        <v>14029</v>
      </c>
      <c r="C10108" t="s">
        <v>14028</v>
      </c>
      <c r="D10108" t="s">
        <v>14028</v>
      </c>
      <c r="E10108" t="s">
        <v>14029</v>
      </c>
    </row>
    <row r="10109" spans="1:5" x14ac:dyDescent="0.25">
      <c r="A10109">
        <v>73000057</v>
      </c>
      <c r="B10109" t="s">
        <v>14031</v>
      </c>
      <c r="C10109" t="s">
        <v>14030</v>
      </c>
      <c r="D10109" t="s">
        <v>14030</v>
      </c>
      <c r="E10109" t="s">
        <v>14031</v>
      </c>
    </row>
    <row r="10110" spans="1:5" x14ac:dyDescent="0.25">
      <c r="A10110">
        <v>73000058</v>
      </c>
      <c r="B10110" t="s">
        <v>14033</v>
      </c>
      <c r="C10110" t="s">
        <v>14032</v>
      </c>
      <c r="D10110" t="s">
        <v>14032</v>
      </c>
      <c r="E10110" t="s">
        <v>14033</v>
      </c>
    </row>
    <row r="10111" spans="1:5" x14ac:dyDescent="0.25">
      <c r="A10111">
        <v>73000059</v>
      </c>
      <c r="B10111" t="s">
        <v>14035</v>
      </c>
      <c r="C10111" t="s">
        <v>14034</v>
      </c>
      <c r="D10111" t="s">
        <v>14034</v>
      </c>
      <c r="E10111" t="s">
        <v>14035</v>
      </c>
    </row>
    <row r="10112" spans="1:5" x14ac:dyDescent="0.25">
      <c r="A10112">
        <v>73000060</v>
      </c>
      <c r="B10112" t="s">
        <v>14037</v>
      </c>
      <c r="C10112" t="s">
        <v>14036</v>
      </c>
      <c r="D10112" t="s">
        <v>14036</v>
      </c>
      <c r="E10112" t="s">
        <v>14037</v>
      </c>
    </row>
    <row r="10113" spans="1:5" x14ac:dyDescent="0.25">
      <c r="A10113">
        <v>73000061</v>
      </c>
      <c r="B10113" t="s">
        <v>14039</v>
      </c>
      <c r="C10113" t="s">
        <v>14038</v>
      </c>
      <c r="D10113" t="s">
        <v>14038</v>
      </c>
      <c r="E10113" t="s">
        <v>14039</v>
      </c>
    </row>
    <row r="10114" spans="1:5" x14ac:dyDescent="0.25">
      <c r="A10114">
        <v>73000062</v>
      </c>
      <c r="B10114" t="s">
        <v>14041</v>
      </c>
      <c r="C10114" t="s">
        <v>14040</v>
      </c>
      <c r="D10114" t="s">
        <v>14040</v>
      </c>
      <c r="E10114" t="s">
        <v>14041</v>
      </c>
    </row>
    <row r="10115" spans="1:5" x14ac:dyDescent="0.25">
      <c r="A10115">
        <v>73000063</v>
      </c>
      <c r="B10115" t="s">
        <v>14043</v>
      </c>
      <c r="C10115" t="s">
        <v>14042</v>
      </c>
      <c r="D10115" t="s">
        <v>14042</v>
      </c>
      <c r="E10115" t="s">
        <v>14043</v>
      </c>
    </row>
    <row r="10116" spans="1:5" x14ac:dyDescent="0.25">
      <c r="A10116">
        <v>73000064</v>
      </c>
      <c r="B10116" t="s">
        <v>14045</v>
      </c>
      <c r="C10116" t="s">
        <v>14044</v>
      </c>
      <c r="D10116" t="s">
        <v>14044</v>
      </c>
      <c r="E10116" t="s">
        <v>14045</v>
      </c>
    </row>
    <row r="10117" spans="1:5" x14ac:dyDescent="0.25">
      <c r="A10117">
        <v>73000065</v>
      </c>
      <c r="B10117" t="s">
        <v>14047</v>
      </c>
      <c r="C10117" t="s">
        <v>14046</v>
      </c>
      <c r="D10117" t="s">
        <v>14046</v>
      </c>
      <c r="E10117" t="s">
        <v>14047</v>
      </c>
    </row>
    <row r="10118" spans="1:5" x14ac:dyDescent="0.25">
      <c r="A10118">
        <v>73000066</v>
      </c>
      <c r="B10118" t="s">
        <v>13967</v>
      </c>
      <c r="C10118" t="s">
        <v>13966</v>
      </c>
      <c r="D10118" t="s">
        <v>13966</v>
      </c>
      <c r="E10118" t="s">
        <v>13967</v>
      </c>
    </row>
    <row r="10119" spans="1:5" x14ac:dyDescent="0.25">
      <c r="A10119">
        <v>73000067</v>
      </c>
      <c r="B10119" t="s">
        <v>13969</v>
      </c>
      <c r="C10119" t="s">
        <v>13968</v>
      </c>
      <c r="D10119" t="s">
        <v>13968</v>
      </c>
      <c r="E10119" t="s">
        <v>13969</v>
      </c>
    </row>
    <row r="10120" spans="1:5" x14ac:dyDescent="0.25">
      <c r="A10120">
        <v>73000068</v>
      </c>
      <c r="B10120" t="s">
        <v>14049</v>
      </c>
      <c r="C10120" t="s">
        <v>14048</v>
      </c>
      <c r="D10120" t="s">
        <v>14048</v>
      </c>
      <c r="E10120" t="s">
        <v>14049</v>
      </c>
    </row>
    <row r="10121" spans="1:5" x14ac:dyDescent="0.25">
      <c r="A10121">
        <v>73000069</v>
      </c>
      <c r="B10121" t="s">
        <v>14051</v>
      </c>
      <c r="C10121" t="s">
        <v>14050</v>
      </c>
      <c r="D10121" t="s">
        <v>14050</v>
      </c>
      <c r="E10121" t="s">
        <v>14051</v>
      </c>
    </row>
    <row r="10122" spans="1:5" x14ac:dyDescent="0.25">
      <c r="A10122">
        <v>73000070</v>
      </c>
      <c r="B10122" t="s">
        <v>14053</v>
      </c>
      <c r="C10122" t="s">
        <v>14052</v>
      </c>
      <c r="D10122" t="s">
        <v>14052</v>
      </c>
      <c r="E10122" t="s">
        <v>14053</v>
      </c>
    </row>
    <row r="10123" spans="1:5" x14ac:dyDescent="0.25">
      <c r="A10123">
        <v>73000071</v>
      </c>
      <c r="B10123" t="s">
        <v>14054</v>
      </c>
      <c r="C10123" t="s">
        <v>13974</v>
      </c>
      <c r="D10123" t="s">
        <v>13974</v>
      </c>
      <c r="E10123" t="s">
        <v>14054</v>
      </c>
    </row>
    <row r="10124" spans="1:5" x14ac:dyDescent="0.25">
      <c r="A10124">
        <v>73000072</v>
      </c>
      <c r="B10124" t="s">
        <v>14056</v>
      </c>
      <c r="C10124" t="s">
        <v>14055</v>
      </c>
      <c r="D10124" t="s">
        <v>14055</v>
      </c>
      <c r="E10124" t="s">
        <v>14056</v>
      </c>
    </row>
    <row r="10125" spans="1:5" x14ac:dyDescent="0.25">
      <c r="A10125">
        <v>73000073</v>
      </c>
      <c r="B10125" t="s">
        <v>14058</v>
      </c>
      <c r="C10125" t="s">
        <v>14057</v>
      </c>
      <c r="D10125" t="s">
        <v>14057</v>
      </c>
      <c r="E10125" t="s">
        <v>14058</v>
      </c>
    </row>
    <row r="10126" spans="1:5" x14ac:dyDescent="0.25">
      <c r="A10126">
        <v>73000074</v>
      </c>
      <c r="B10126" t="s">
        <v>14060</v>
      </c>
      <c r="C10126" t="s">
        <v>14059</v>
      </c>
      <c r="D10126" t="s">
        <v>14059</v>
      </c>
      <c r="E10126" t="s">
        <v>14060</v>
      </c>
    </row>
    <row r="10127" spans="1:5" x14ac:dyDescent="0.25">
      <c r="A10127">
        <v>73000075</v>
      </c>
      <c r="B10127" t="s">
        <v>13959</v>
      </c>
      <c r="C10127" t="s">
        <v>13958</v>
      </c>
      <c r="D10127" t="s">
        <v>13958</v>
      </c>
      <c r="E10127" t="s">
        <v>13959</v>
      </c>
    </row>
    <row r="10128" spans="1:5" x14ac:dyDescent="0.25">
      <c r="A10128">
        <v>73000076</v>
      </c>
      <c r="B10128" t="s">
        <v>14062</v>
      </c>
      <c r="C10128" t="s">
        <v>14061</v>
      </c>
      <c r="D10128" t="s">
        <v>14061</v>
      </c>
      <c r="E10128" t="s">
        <v>14062</v>
      </c>
    </row>
    <row r="10129" spans="1:5" x14ac:dyDescent="0.25">
      <c r="A10129">
        <v>73000077</v>
      </c>
      <c r="B10129" t="s">
        <v>14064</v>
      </c>
      <c r="C10129" t="s">
        <v>14063</v>
      </c>
      <c r="D10129" t="s">
        <v>14063</v>
      </c>
      <c r="E10129" t="s">
        <v>14064</v>
      </c>
    </row>
    <row r="10130" spans="1:5" x14ac:dyDescent="0.25">
      <c r="A10130">
        <v>73000078</v>
      </c>
      <c r="B10130" t="s">
        <v>14066</v>
      </c>
      <c r="C10130" t="s">
        <v>14065</v>
      </c>
      <c r="D10130" t="s">
        <v>14065</v>
      </c>
      <c r="E10130" t="s">
        <v>14066</v>
      </c>
    </row>
    <row r="10131" spans="1:5" x14ac:dyDescent="0.25">
      <c r="A10131">
        <v>73000079</v>
      </c>
      <c r="B10131" t="s">
        <v>14068</v>
      </c>
      <c r="C10131" t="s">
        <v>14067</v>
      </c>
      <c r="D10131" t="s">
        <v>14067</v>
      </c>
      <c r="E10131" t="s">
        <v>14068</v>
      </c>
    </row>
    <row r="10132" spans="1:5" x14ac:dyDescent="0.25">
      <c r="A10132">
        <v>73000080</v>
      </c>
      <c r="B10132" t="s">
        <v>14070</v>
      </c>
      <c r="C10132" t="s">
        <v>14069</v>
      </c>
      <c r="D10132" t="s">
        <v>14069</v>
      </c>
      <c r="E10132" t="s">
        <v>14070</v>
      </c>
    </row>
    <row r="10133" spans="1:5" x14ac:dyDescent="0.25">
      <c r="A10133">
        <v>73000081</v>
      </c>
      <c r="B10133" t="s">
        <v>14072</v>
      </c>
      <c r="C10133" t="s">
        <v>14071</v>
      </c>
      <c r="D10133" t="s">
        <v>14071</v>
      </c>
      <c r="E10133" t="s">
        <v>14072</v>
      </c>
    </row>
    <row r="10134" spans="1:5" x14ac:dyDescent="0.25">
      <c r="A10134">
        <v>73000082</v>
      </c>
      <c r="B10134" t="s">
        <v>14074</v>
      </c>
      <c r="C10134" t="s">
        <v>14073</v>
      </c>
      <c r="D10134" t="s">
        <v>14073</v>
      </c>
      <c r="E10134" t="s">
        <v>14074</v>
      </c>
    </row>
    <row r="10135" spans="1:5" x14ac:dyDescent="0.25">
      <c r="A10135">
        <v>73000083</v>
      </c>
      <c r="B10135" t="s">
        <v>14076</v>
      </c>
      <c r="C10135" t="s">
        <v>14075</v>
      </c>
      <c r="D10135" t="s">
        <v>14075</v>
      </c>
      <c r="E10135" t="s">
        <v>14076</v>
      </c>
    </row>
    <row r="10136" spans="1:5" x14ac:dyDescent="0.25">
      <c r="A10136">
        <v>73000084</v>
      </c>
      <c r="B10136" t="s">
        <v>14078</v>
      </c>
      <c r="C10136" t="s">
        <v>14077</v>
      </c>
      <c r="D10136" t="s">
        <v>14077</v>
      </c>
      <c r="E10136" t="s">
        <v>14078</v>
      </c>
    </row>
    <row r="10137" spans="1:5" x14ac:dyDescent="0.25">
      <c r="A10137">
        <v>73000085</v>
      </c>
      <c r="B10137" t="s">
        <v>14080</v>
      </c>
      <c r="C10137" t="s">
        <v>14079</v>
      </c>
      <c r="D10137" t="s">
        <v>14079</v>
      </c>
      <c r="E10137" t="s">
        <v>14080</v>
      </c>
    </row>
    <row r="10138" spans="1:5" x14ac:dyDescent="0.25">
      <c r="A10138">
        <v>73000086</v>
      </c>
      <c r="B10138" t="s">
        <v>14082</v>
      </c>
      <c r="C10138" t="s">
        <v>14081</v>
      </c>
      <c r="D10138" t="s">
        <v>14081</v>
      </c>
      <c r="E10138" t="s">
        <v>14082</v>
      </c>
    </row>
    <row r="10139" spans="1:5" x14ac:dyDescent="0.25">
      <c r="A10139">
        <v>73000087</v>
      </c>
      <c r="B10139" t="s">
        <v>14084</v>
      </c>
      <c r="C10139" t="s">
        <v>14083</v>
      </c>
      <c r="D10139" t="s">
        <v>14083</v>
      </c>
      <c r="E10139" t="s">
        <v>14084</v>
      </c>
    </row>
    <row r="10140" spans="1:5" x14ac:dyDescent="0.25">
      <c r="A10140">
        <v>73000088</v>
      </c>
      <c r="B10140" t="s">
        <v>14086</v>
      </c>
      <c r="C10140" t="s">
        <v>14085</v>
      </c>
      <c r="D10140" t="s">
        <v>14085</v>
      </c>
      <c r="E10140" t="s">
        <v>14086</v>
      </c>
    </row>
    <row r="10141" spans="1:5" x14ac:dyDescent="0.25">
      <c r="A10141">
        <v>73000089</v>
      </c>
      <c r="B10141" t="s">
        <v>14088</v>
      </c>
      <c r="C10141" t="s">
        <v>14087</v>
      </c>
      <c r="D10141" t="s">
        <v>14087</v>
      </c>
      <c r="E10141" t="s">
        <v>14088</v>
      </c>
    </row>
    <row r="10142" spans="1:5" x14ac:dyDescent="0.25">
      <c r="A10142">
        <v>73000090</v>
      </c>
      <c r="B10142" t="s">
        <v>14090</v>
      </c>
      <c r="C10142" t="s">
        <v>14089</v>
      </c>
      <c r="D10142" t="s">
        <v>14089</v>
      </c>
      <c r="E10142" t="s">
        <v>14090</v>
      </c>
    </row>
    <row r="10143" spans="1:5" x14ac:dyDescent="0.25">
      <c r="A10143">
        <v>73000091</v>
      </c>
      <c r="B10143" t="s">
        <v>14092</v>
      </c>
      <c r="C10143" t="s">
        <v>14091</v>
      </c>
      <c r="D10143" t="s">
        <v>14091</v>
      </c>
      <c r="E10143" t="s">
        <v>14092</v>
      </c>
    </row>
    <row r="10144" spans="1:5" x14ac:dyDescent="0.25">
      <c r="A10144">
        <v>73000092</v>
      </c>
      <c r="B10144" t="s">
        <v>14094</v>
      </c>
      <c r="C10144" t="s">
        <v>14093</v>
      </c>
      <c r="D10144" t="s">
        <v>14093</v>
      </c>
      <c r="E10144" t="s">
        <v>14094</v>
      </c>
    </row>
    <row r="10145" spans="1:5" x14ac:dyDescent="0.25">
      <c r="A10145">
        <v>73000093</v>
      </c>
      <c r="B10145" t="s">
        <v>14096</v>
      </c>
      <c r="C10145" t="s">
        <v>14095</v>
      </c>
      <c r="D10145" t="s">
        <v>14095</v>
      </c>
      <c r="E10145" t="s">
        <v>14096</v>
      </c>
    </row>
    <row r="10146" spans="1:5" x14ac:dyDescent="0.25">
      <c r="A10146">
        <v>73000094</v>
      </c>
      <c r="B10146" t="s">
        <v>14098</v>
      </c>
      <c r="C10146" t="s">
        <v>14097</v>
      </c>
      <c r="D10146" t="s">
        <v>14097</v>
      </c>
      <c r="E10146" t="s">
        <v>14098</v>
      </c>
    </row>
    <row r="10147" spans="1:5" x14ac:dyDescent="0.25">
      <c r="A10147">
        <v>73000095</v>
      </c>
      <c r="B10147" t="s">
        <v>14100</v>
      </c>
      <c r="C10147" t="s">
        <v>14099</v>
      </c>
      <c r="D10147" t="s">
        <v>14099</v>
      </c>
      <c r="E10147" t="s">
        <v>14100</v>
      </c>
    </row>
    <row r="10148" spans="1:5" x14ac:dyDescent="0.25">
      <c r="A10148">
        <v>73000096</v>
      </c>
      <c r="B10148" t="s">
        <v>14102</v>
      </c>
      <c r="C10148" t="s">
        <v>14101</v>
      </c>
      <c r="D10148" t="s">
        <v>14101</v>
      </c>
      <c r="E10148" t="s">
        <v>14102</v>
      </c>
    </row>
    <row r="10149" spans="1:5" x14ac:dyDescent="0.25">
      <c r="A10149">
        <v>73000097</v>
      </c>
      <c r="B10149" t="s">
        <v>14013</v>
      </c>
      <c r="C10149" t="s">
        <v>14012</v>
      </c>
      <c r="D10149" t="s">
        <v>14012</v>
      </c>
      <c r="E10149" t="s">
        <v>14013</v>
      </c>
    </row>
    <row r="10150" spans="1:5" x14ac:dyDescent="0.25">
      <c r="A10150">
        <v>73000098</v>
      </c>
      <c r="B10150" t="s">
        <v>14053</v>
      </c>
      <c r="C10150" t="s">
        <v>14052</v>
      </c>
      <c r="D10150" t="s">
        <v>14052</v>
      </c>
      <c r="E10150" t="s">
        <v>14053</v>
      </c>
    </row>
    <row r="10151" spans="1:5" x14ac:dyDescent="0.25">
      <c r="A10151">
        <v>73000099</v>
      </c>
      <c r="B10151" t="s">
        <v>14104</v>
      </c>
      <c r="C10151" t="s">
        <v>14103</v>
      </c>
      <c r="D10151" t="s">
        <v>14103</v>
      </c>
      <c r="E10151" t="s">
        <v>14104</v>
      </c>
    </row>
    <row r="10152" spans="1:5" x14ac:dyDescent="0.25">
      <c r="A10152">
        <v>73000100</v>
      </c>
      <c r="B10152" t="s">
        <v>14106</v>
      </c>
      <c r="C10152" t="s">
        <v>14105</v>
      </c>
      <c r="D10152" t="s">
        <v>14105</v>
      </c>
      <c r="E10152" t="s">
        <v>14106</v>
      </c>
    </row>
    <row r="10153" spans="1:5" x14ac:dyDescent="0.25">
      <c r="A10153">
        <v>73000101</v>
      </c>
      <c r="B10153" t="s">
        <v>14108</v>
      </c>
      <c r="C10153" t="s">
        <v>14107</v>
      </c>
      <c r="D10153" t="s">
        <v>14107</v>
      </c>
      <c r="E10153" t="s">
        <v>14108</v>
      </c>
    </row>
    <row r="10154" spans="1:5" x14ac:dyDescent="0.25">
      <c r="A10154">
        <v>73000102</v>
      </c>
      <c r="B10154" t="s">
        <v>14110</v>
      </c>
      <c r="C10154" t="s">
        <v>14109</v>
      </c>
      <c r="D10154" t="s">
        <v>14109</v>
      </c>
      <c r="E10154" t="s">
        <v>14110</v>
      </c>
    </row>
    <row r="10155" spans="1:5" x14ac:dyDescent="0.25">
      <c r="A10155">
        <v>73000103</v>
      </c>
      <c r="B10155" t="s">
        <v>14111</v>
      </c>
      <c r="C10155" t="s">
        <v>14109</v>
      </c>
      <c r="D10155" t="s">
        <v>14109</v>
      </c>
      <c r="E10155" t="s">
        <v>14111</v>
      </c>
    </row>
    <row r="10156" spans="1:5" x14ac:dyDescent="0.25">
      <c r="A10156">
        <v>73000104</v>
      </c>
      <c r="B10156" t="s">
        <v>14112</v>
      </c>
      <c r="C10156" t="s">
        <v>13990</v>
      </c>
      <c r="D10156" t="s">
        <v>13990</v>
      </c>
      <c r="E10156" t="s">
        <v>14112</v>
      </c>
    </row>
    <row r="10157" spans="1:5" x14ac:dyDescent="0.25">
      <c r="A10157">
        <v>73000105</v>
      </c>
      <c r="B10157" t="s">
        <v>14112</v>
      </c>
      <c r="C10157" t="s">
        <v>13990</v>
      </c>
      <c r="D10157" t="s">
        <v>13990</v>
      </c>
      <c r="E10157" t="s">
        <v>14112</v>
      </c>
    </row>
    <row r="10158" spans="1:5" x14ac:dyDescent="0.25">
      <c r="A10158">
        <v>73000106</v>
      </c>
      <c r="B10158" t="s">
        <v>14113</v>
      </c>
      <c r="C10158" t="s">
        <v>13992</v>
      </c>
      <c r="D10158" t="s">
        <v>13992</v>
      </c>
      <c r="E10158" t="s">
        <v>14113</v>
      </c>
    </row>
    <row r="10159" spans="1:5" x14ac:dyDescent="0.25">
      <c r="A10159">
        <v>73000107</v>
      </c>
      <c r="B10159" t="s">
        <v>14088</v>
      </c>
      <c r="C10159" t="s">
        <v>14114</v>
      </c>
      <c r="D10159" t="s">
        <v>14114</v>
      </c>
      <c r="E10159" t="s">
        <v>14088</v>
      </c>
    </row>
    <row r="10160" spans="1:5" x14ac:dyDescent="0.25">
      <c r="A10160">
        <v>73000108</v>
      </c>
      <c r="B10160" t="s">
        <v>14116</v>
      </c>
      <c r="C10160" t="s">
        <v>14115</v>
      </c>
      <c r="D10160" t="s">
        <v>14115</v>
      </c>
      <c r="E10160" t="s">
        <v>14116</v>
      </c>
    </row>
    <row r="10161" spans="1:5" x14ac:dyDescent="0.25">
      <c r="A10161">
        <v>73000109</v>
      </c>
      <c r="B10161" t="s">
        <v>14092</v>
      </c>
      <c r="C10161" t="s">
        <v>14117</v>
      </c>
      <c r="D10161" t="s">
        <v>14117</v>
      </c>
      <c r="E10161" t="s">
        <v>14092</v>
      </c>
    </row>
    <row r="10162" spans="1:5" x14ac:dyDescent="0.25">
      <c r="A10162">
        <v>73000110</v>
      </c>
      <c r="B10162" t="s">
        <v>14094</v>
      </c>
      <c r="C10162" t="s">
        <v>14118</v>
      </c>
      <c r="D10162" t="s">
        <v>14118</v>
      </c>
      <c r="E10162" t="s">
        <v>14094</v>
      </c>
    </row>
    <row r="10163" spans="1:5" x14ac:dyDescent="0.25">
      <c r="A10163">
        <v>73000111</v>
      </c>
      <c r="B10163" t="s">
        <v>14011</v>
      </c>
      <c r="C10163" t="s">
        <v>14010</v>
      </c>
      <c r="D10163" t="s">
        <v>14010</v>
      </c>
      <c r="E10163" t="s">
        <v>14011</v>
      </c>
    </row>
    <row r="10164" spans="1:5" x14ac:dyDescent="0.25">
      <c r="A10164">
        <v>73000112</v>
      </c>
      <c r="B10164" t="s">
        <v>14013</v>
      </c>
      <c r="C10164" t="s">
        <v>14012</v>
      </c>
      <c r="D10164" t="s">
        <v>14012</v>
      </c>
      <c r="E10164" t="s">
        <v>14013</v>
      </c>
    </row>
    <row r="10165" spans="1:5" x14ac:dyDescent="0.25">
      <c r="A10165">
        <v>73000113</v>
      </c>
      <c r="B10165" t="s">
        <v>14120</v>
      </c>
      <c r="C10165" t="s">
        <v>14119</v>
      </c>
      <c r="D10165" t="s">
        <v>14119</v>
      </c>
      <c r="E10165" t="s">
        <v>14120</v>
      </c>
    </row>
    <row r="10166" spans="1:5" x14ac:dyDescent="0.25">
      <c r="A10166">
        <v>73000114</v>
      </c>
      <c r="B10166" t="s">
        <v>14122</v>
      </c>
      <c r="C10166" t="s">
        <v>14121</v>
      </c>
      <c r="D10166" t="s">
        <v>14121</v>
      </c>
      <c r="E10166" t="s">
        <v>14122</v>
      </c>
    </row>
    <row r="10167" spans="1:5" x14ac:dyDescent="0.25">
      <c r="A10167">
        <v>73000115</v>
      </c>
      <c r="B10167" t="s">
        <v>14123</v>
      </c>
      <c r="C10167" t="s">
        <v>14119</v>
      </c>
      <c r="D10167" t="s">
        <v>14119</v>
      </c>
      <c r="E10167" t="s">
        <v>14123</v>
      </c>
    </row>
    <row r="10168" spans="1:5" x14ac:dyDescent="0.25">
      <c r="A10168">
        <v>73000116</v>
      </c>
      <c r="B10168" t="s">
        <v>14124</v>
      </c>
      <c r="C10168" t="s">
        <v>14121</v>
      </c>
      <c r="D10168" t="s">
        <v>14121</v>
      </c>
      <c r="E10168" t="s">
        <v>14124</v>
      </c>
    </row>
    <row r="10169" spans="1:5" x14ac:dyDescent="0.25">
      <c r="A10169">
        <v>73000117</v>
      </c>
      <c r="B10169" t="s">
        <v>14126</v>
      </c>
      <c r="C10169" t="s">
        <v>14125</v>
      </c>
      <c r="D10169" t="s">
        <v>14125</v>
      </c>
      <c r="E10169" t="s">
        <v>14126</v>
      </c>
    </row>
    <row r="10170" spans="1:5" x14ac:dyDescent="0.25">
      <c r="A10170">
        <v>73000118</v>
      </c>
      <c r="B10170" t="s">
        <v>14127</v>
      </c>
      <c r="C10170" t="s">
        <v>14119</v>
      </c>
      <c r="D10170" t="s">
        <v>14119</v>
      </c>
      <c r="E10170" t="s">
        <v>14127</v>
      </c>
    </row>
    <row r="10171" spans="1:5" x14ac:dyDescent="0.25">
      <c r="A10171">
        <v>73000119</v>
      </c>
      <c r="B10171" t="s">
        <v>14129</v>
      </c>
      <c r="C10171" t="s">
        <v>14128</v>
      </c>
      <c r="D10171" t="s">
        <v>14128</v>
      </c>
      <c r="E10171" t="s">
        <v>14129</v>
      </c>
    </row>
    <row r="10172" spans="1:5" x14ac:dyDescent="0.25">
      <c r="A10172">
        <v>73000120</v>
      </c>
      <c r="B10172" t="s">
        <v>14131</v>
      </c>
      <c r="C10172" t="s">
        <v>14130</v>
      </c>
      <c r="D10172" t="s">
        <v>14130</v>
      </c>
      <c r="E10172" t="s">
        <v>14131</v>
      </c>
    </row>
    <row r="10173" spans="1:5" x14ac:dyDescent="0.25">
      <c r="A10173">
        <v>73000121</v>
      </c>
      <c r="B10173" t="s">
        <v>14133</v>
      </c>
      <c r="C10173" t="s">
        <v>14132</v>
      </c>
      <c r="D10173" t="s">
        <v>14132</v>
      </c>
      <c r="E10173" t="s">
        <v>14133</v>
      </c>
    </row>
    <row r="10174" spans="1:5" x14ac:dyDescent="0.25">
      <c r="A10174">
        <v>73000122</v>
      </c>
      <c r="B10174" t="s">
        <v>14104</v>
      </c>
      <c r="C10174" t="s">
        <v>14103</v>
      </c>
      <c r="D10174" t="s">
        <v>14103</v>
      </c>
      <c r="E10174" t="s">
        <v>14104</v>
      </c>
    </row>
    <row r="10175" spans="1:5" x14ac:dyDescent="0.25">
      <c r="A10175">
        <v>73000123</v>
      </c>
      <c r="B10175" t="s">
        <v>14106</v>
      </c>
      <c r="C10175" t="s">
        <v>14105</v>
      </c>
      <c r="D10175" t="s">
        <v>14105</v>
      </c>
      <c r="E10175" t="s">
        <v>14106</v>
      </c>
    </row>
    <row r="10176" spans="1:5" x14ac:dyDescent="0.25">
      <c r="A10176">
        <v>73000124</v>
      </c>
      <c r="B10176" t="s">
        <v>14135</v>
      </c>
      <c r="C10176" t="s">
        <v>14134</v>
      </c>
      <c r="D10176" t="s">
        <v>14134</v>
      </c>
      <c r="E10176" t="s">
        <v>14135</v>
      </c>
    </row>
    <row r="10177" spans="1:5" x14ac:dyDescent="0.25">
      <c r="A10177">
        <v>73000125</v>
      </c>
      <c r="B10177" t="s">
        <v>14137</v>
      </c>
      <c r="C10177" t="s">
        <v>14136</v>
      </c>
      <c r="D10177" t="s">
        <v>14136</v>
      </c>
      <c r="E10177" t="s">
        <v>14137</v>
      </c>
    </row>
    <row r="10178" spans="1:5" x14ac:dyDescent="0.25">
      <c r="A10178">
        <v>73000126</v>
      </c>
      <c r="B10178" t="s">
        <v>14139</v>
      </c>
      <c r="C10178" t="s">
        <v>14138</v>
      </c>
      <c r="D10178" t="s">
        <v>14138</v>
      </c>
      <c r="E10178" t="s">
        <v>14139</v>
      </c>
    </row>
    <row r="10179" spans="1:5" x14ac:dyDescent="0.25">
      <c r="A10179">
        <v>73000127</v>
      </c>
      <c r="B10179" t="s">
        <v>14141</v>
      </c>
      <c r="C10179" t="s">
        <v>14140</v>
      </c>
      <c r="D10179" t="s">
        <v>14140</v>
      </c>
      <c r="E10179" t="s">
        <v>14141</v>
      </c>
    </row>
    <row r="10180" spans="1:5" x14ac:dyDescent="0.25">
      <c r="A10180">
        <v>73000128</v>
      </c>
      <c r="B10180" t="s">
        <v>14143</v>
      </c>
      <c r="C10180" t="s">
        <v>14142</v>
      </c>
      <c r="D10180" t="s">
        <v>14142</v>
      </c>
      <c r="E10180" t="s">
        <v>14143</v>
      </c>
    </row>
    <row r="10181" spans="1:5" x14ac:dyDescent="0.25">
      <c r="A10181">
        <v>73000129</v>
      </c>
      <c r="B10181" t="s">
        <v>14145</v>
      </c>
      <c r="C10181" t="s">
        <v>14144</v>
      </c>
      <c r="D10181" t="s">
        <v>14144</v>
      </c>
      <c r="E10181" t="s">
        <v>14145</v>
      </c>
    </row>
    <row r="10182" spans="1:5" x14ac:dyDescent="0.25">
      <c r="A10182">
        <v>73000130</v>
      </c>
      <c r="B10182" t="s">
        <v>14145</v>
      </c>
      <c r="C10182" t="s">
        <v>14144</v>
      </c>
      <c r="D10182" t="s">
        <v>14144</v>
      </c>
      <c r="E10182" t="s">
        <v>14145</v>
      </c>
    </row>
    <row r="10183" spans="1:5" x14ac:dyDescent="0.25">
      <c r="A10183">
        <v>73000131</v>
      </c>
      <c r="B10183" t="s">
        <v>14147</v>
      </c>
      <c r="C10183" t="s">
        <v>14146</v>
      </c>
      <c r="D10183" t="s">
        <v>14146</v>
      </c>
      <c r="E10183" t="s">
        <v>14147</v>
      </c>
    </row>
    <row r="10184" spans="1:5" x14ac:dyDescent="0.25">
      <c r="A10184">
        <v>73000132</v>
      </c>
      <c r="B10184" t="s">
        <v>14149</v>
      </c>
      <c r="C10184" t="s">
        <v>14148</v>
      </c>
      <c r="D10184" t="s">
        <v>14148</v>
      </c>
      <c r="E10184" t="s">
        <v>14149</v>
      </c>
    </row>
    <row r="10185" spans="1:5" x14ac:dyDescent="0.25">
      <c r="A10185">
        <v>73000133</v>
      </c>
      <c r="B10185" t="s">
        <v>14151</v>
      </c>
      <c r="C10185" t="s">
        <v>14150</v>
      </c>
      <c r="D10185" t="s">
        <v>14150</v>
      </c>
      <c r="E10185" t="s">
        <v>14151</v>
      </c>
    </row>
    <row r="10186" spans="1:5" x14ac:dyDescent="0.25">
      <c r="A10186">
        <v>73000134</v>
      </c>
      <c r="B10186" t="s">
        <v>14153</v>
      </c>
      <c r="C10186" t="s">
        <v>14152</v>
      </c>
      <c r="D10186" t="s">
        <v>14152</v>
      </c>
      <c r="E10186" t="s">
        <v>14153</v>
      </c>
    </row>
    <row r="10187" spans="1:5" x14ac:dyDescent="0.25">
      <c r="A10187">
        <v>73000135</v>
      </c>
      <c r="B10187" t="s">
        <v>14155</v>
      </c>
      <c r="C10187" t="s">
        <v>14154</v>
      </c>
      <c r="D10187" t="s">
        <v>14154</v>
      </c>
      <c r="E10187" t="s">
        <v>14155</v>
      </c>
    </row>
    <row r="10188" spans="1:5" x14ac:dyDescent="0.25">
      <c r="A10188">
        <v>73000136</v>
      </c>
      <c r="B10188" t="s">
        <v>14156</v>
      </c>
      <c r="C10188" t="s">
        <v>14150</v>
      </c>
      <c r="D10188" t="s">
        <v>14150</v>
      </c>
      <c r="E10188" t="s">
        <v>14156</v>
      </c>
    </row>
    <row r="10189" spans="1:5" x14ac:dyDescent="0.25">
      <c r="A10189">
        <v>73000137</v>
      </c>
      <c r="B10189" t="s">
        <v>14157</v>
      </c>
      <c r="C10189" t="s">
        <v>14150</v>
      </c>
      <c r="D10189" t="s">
        <v>14150</v>
      </c>
      <c r="E10189" t="s">
        <v>14157</v>
      </c>
    </row>
    <row r="10190" spans="1:5" x14ac:dyDescent="0.25">
      <c r="A10190">
        <v>73000138</v>
      </c>
      <c r="B10190" t="s">
        <v>14158</v>
      </c>
      <c r="C10190" t="s">
        <v>14150</v>
      </c>
      <c r="D10190" t="s">
        <v>14150</v>
      </c>
      <c r="E10190" t="s">
        <v>14158</v>
      </c>
    </row>
    <row r="10191" spans="1:5" x14ac:dyDescent="0.25">
      <c r="A10191">
        <v>73000139</v>
      </c>
      <c r="B10191" t="s">
        <v>14159</v>
      </c>
      <c r="C10191" t="s">
        <v>14150</v>
      </c>
      <c r="D10191" t="s">
        <v>14150</v>
      </c>
      <c r="E10191" t="s">
        <v>14159</v>
      </c>
    </row>
    <row r="10192" spans="1:5" x14ac:dyDescent="0.25">
      <c r="A10192">
        <v>73000140</v>
      </c>
      <c r="B10192" t="s">
        <v>14160</v>
      </c>
      <c r="C10192" t="s">
        <v>14150</v>
      </c>
      <c r="D10192" t="s">
        <v>14150</v>
      </c>
      <c r="E10192" t="s">
        <v>14160</v>
      </c>
    </row>
    <row r="10193" spans="1:5" x14ac:dyDescent="0.25">
      <c r="A10193">
        <v>73000141</v>
      </c>
      <c r="B10193" t="s">
        <v>14161</v>
      </c>
      <c r="C10193" t="s">
        <v>14150</v>
      </c>
      <c r="D10193" t="s">
        <v>14150</v>
      </c>
      <c r="E10193" t="s">
        <v>14161</v>
      </c>
    </row>
    <row r="10194" spans="1:5" x14ac:dyDescent="0.25">
      <c r="A10194">
        <v>73000142</v>
      </c>
      <c r="B10194" t="s">
        <v>14162</v>
      </c>
      <c r="C10194" t="s">
        <v>14150</v>
      </c>
      <c r="D10194" t="s">
        <v>14150</v>
      </c>
      <c r="E10194" t="s">
        <v>14162</v>
      </c>
    </row>
    <row r="10195" spans="1:5" x14ac:dyDescent="0.25">
      <c r="A10195">
        <v>73000143</v>
      </c>
      <c r="B10195" t="s">
        <v>14164</v>
      </c>
      <c r="C10195" t="s">
        <v>14163</v>
      </c>
      <c r="D10195" t="s">
        <v>14163</v>
      </c>
      <c r="E10195" t="s">
        <v>14164</v>
      </c>
    </row>
    <row r="10196" spans="1:5" x14ac:dyDescent="0.25">
      <c r="A10196">
        <v>73000144</v>
      </c>
      <c r="B10196" t="s">
        <v>14165</v>
      </c>
      <c r="C10196" t="s">
        <v>14152</v>
      </c>
      <c r="D10196" t="s">
        <v>14152</v>
      </c>
      <c r="E10196" t="s">
        <v>14165</v>
      </c>
    </row>
    <row r="10197" spans="1:5" x14ac:dyDescent="0.25">
      <c r="A10197">
        <v>73000145</v>
      </c>
      <c r="B10197" t="s">
        <v>14166</v>
      </c>
      <c r="C10197" t="s">
        <v>14152</v>
      </c>
      <c r="D10197" t="s">
        <v>14152</v>
      </c>
      <c r="E10197" t="s">
        <v>14166</v>
      </c>
    </row>
    <row r="10198" spans="1:5" x14ac:dyDescent="0.25">
      <c r="A10198">
        <v>73000146</v>
      </c>
      <c r="B10198" t="s">
        <v>14168</v>
      </c>
      <c r="C10198" t="s">
        <v>14167</v>
      </c>
      <c r="D10198" t="s">
        <v>14167</v>
      </c>
      <c r="E10198" t="s">
        <v>14168</v>
      </c>
    </row>
    <row r="10199" spans="1:5" x14ac:dyDescent="0.25">
      <c r="A10199">
        <v>73000147</v>
      </c>
      <c r="B10199" t="s">
        <v>14170</v>
      </c>
      <c r="C10199" t="s">
        <v>14169</v>
      </c>
      <c r="D10199" t="s">
        <v>14169</v>
      </c>
      <c r="E10199" t="s">
        <v>14170</v>
      </c>
    </row>
    <row r="10200" spans="1:5" x14ac:dyDescent="0.25">
      <c r="A10200">
        <v>73000148</v>
      </c>
      <c r="B10200" t="s">
        <v>14172</v>
      </c>
      <c r="C10200" t="s">
        <v>14171</v>
      </c>
      <c r="D10200" t="s">
        <v>14171</v>
      </c>
      <c r="E10200" t="s">
        <v>14172</v>
      </c>
    </row>
    <row r="10201" spans="1:5" x14ac:dyDescent="0.25">
      <c r="A10201">
        <v>73000149</v>
      </c>
      <c r="B10201" t="s">
        <v>14173</v>
      </c>
      <c r="C10201" t="s">
        <v>14163</v>
      </c>
      <c r="D10201" t="s">
        <v>14163</v>
      </c>
      <c r="E10201" t="s">
        <v>14173</v>
      </c>
    </row>
    <row r="10202" spans="1:5" x14ac:dyDescent="0.25">
      <c r="A10202">
        <v>73000150</v>
      </c>
      <c r="B10202" t="s">
        <v>14174</v>
      </c>
      <c r="C10202" t="s">
        <v>14163</v>
      </c>
      <c r="D10202" t="s">
        <v>14163</v>
      </c>
      <c r="E10202" t="s">
        <v>14174</v>
      </c>
    </row>
    <row r="10203" spans="1:5" x14ac:dyDescent="0.25">
      <c r="A10203">
        <v>73000151</v>
      </c>
      <c r="B10203" t="s">
        <v>14175</v>
      </c>
      <c r="C10203" t="s">
        <v>14163</v>
      </c>
      <c r="D10203" t="s">
        <v>14163</v>
      </c>
      <c r="E10203" t="s">
        <v>14175</v>
      </c>
    </row>
    <row r="10204" spans="1:5" x14ac:dyDescent="0.25">
      <c r="A10204">
        <v>73000152</v>
      </c>
      <c r="B10204" t="s">
        <v>14176</v>
      </c>
      <c r="C10204" t="s">
        <v>14163</v>
      </c>
      <c r="D10204" t="s">
        <v>14163</v>
      </c>
      <c r="E10204" t="s">
        <v>14176</v>
      </c>
    </row>
    <row r="10205" spans="1:5" x14ac:dyDescent="0.25">
      <c r="A10205">
        <v>73000153</v>
      </c>
      <c r="B10205" t="s">
        <v>14177</v>
      </c>
      <c r="C10205" t="s">
        <v>14163</v>
      </c>
      <c r="D10205" t="s">
        <v>14163</v>
      </c>
      <c r="E10205" t="s">
        <v>14177</v>
      </c>
    </row>
    <row r="10206" spans="1:5" x14ac:dyDescent="0.25">
      <c r="A10206">
        <v>73000154</v>
      </c>
      <c r="B10206" t="s">
        <v>14179</v>
      </c>
      <c r="C10206" t="s">
        <v>14178</v>
      </c>
      <c r="D10206" t="s">
        <v>14178</v>
      </c>
      <c r="E10206" t="s">
        <v>14179</v>
      </c>
    </row>
    <row r="10207" spans="1:5" x14ac:dyDescent="0.25">
      <c r="A10207">
        <v>73000155</v>
      </c>
      <c r="B10207" t="s">
        <v>14164</v>
      </c>
      <c r="C10207" t="s">
        <v>14163</v>
      </c>
      <c r="D10207" t="s">
        <v>14163</v>
      </c>
      <c r="E10207" t="s">
        <v>14164</v>
      </c>
    </row>
    <row r="10208" spans="1:5" x14ac:dyDescent="0.25">
      <c r="A10208">
        <v>73000156</v>
      </c>
      <c r="B10208" t="s">
        <v>14181</v>
      </c>
      <c r="C10208" t="s">
        <v>14180</v>
      </c>
      <c r="D10208" t="s">
        <v>14180</v>
      </c>
      <c r="E10208" t="s">
        <v>14181</v>
      </c>
    </row>
    <row r="10209" spans="1:5" x14ac:dyDescent="0.25">
      <c r="A10209">
        <v>73000157</v>
      </c>
      <c r="B10209" t="s">
        <v>14182</v>
      </c>
      <c r="C10209" t="s">
        <v>14180</v>
      </c>
      <c r="D10209" t="s">
        <v>14180</v>
      </c>
      <c r="E10209" t="s">
        <v>14182</v>
      </c>
    </row>
    <row r="10210" spans="1:5" x14ac:dyDescent="0.25">
      <c r="A10210">
        <v>73000158</v>
      </c>
      <c r="B10210" t="s">
        <v>14184</v>
      </c>
      <c r="C10210" t="s">
        <v>14183</v>
      </c>
      <c r="D10210" t="s">
        <v>14183</v>
      </c>
      <c r="E10210" t="s">
        <v>14184</v>
      </c>
    </row>
    <row r="10211" spans="1:5" x14ac:dyDescent="0.25">
      <c r="A10211">
        <v>73000159</v>
      </c>
      <c r="B10211" t="s">
        <v>14186</v>
      </c>
      <c r="C10211" t="s">
        <v>14185</v>
      </c>
      <c r="D10211" t="s">
        <v>14185</v>
      </c>
      <c r="E10211" t="s">
        <v>14186</v>
      </c>
    </row>
    <row r="10212" spans="1:5" x14ac:dyDescent="0.25">
      <c r="A10212">
        <v>73000160</v>
      </c>
      <c r="B10212" t="s">
        <v>14188</v>
      </c>
      <c r="C10212" t="s">
        <v>14187</v>
      </c>
      <c r="D10212" t="s">
        <v>14187</v>
      </c>
      <c r="E10212" t="s">
        <v>14188</v>
      </c>
    </row>
    <row r="10213" spans="1:5" x14ac:dyDescent="0.25">
      <c r="A10213">
        <v>73000161</v>
      </c>
      <c r="B10213" t="s">
        <v>14190</v>
      </c>
      <c r="C10213" t="s">
        <v>14189</v>
      </c>
      <c r="D10213" t="s">
        <v>14189</v>
      </c>
      <c r="E10213" t="s">
        <v>14190</v>
      </c>
    </row>
    <row r="10214" spans="1:5" x14ac:dyDescent="0.25">
      <c r="A10214">
        <v>73000162</v>
      </c>
      <c r="B10214" t="s">
        <v>14192</v>
      </c>
      <c r="C10214" t="s">
        <v>14191</v>
      </c>
      <c r="D10214" t="s">
        <v>14191</v>
      </c>
      <c r="E10214" t="s">
        <v>14192</v>
      </c>
    </row>
    <row r="10215" spans="1:5" x14ac:dyDescent="0.25">
      <c r="A10215">
        <v>73000163</v>
      </c>
      <c r="B10215" t="s">
        <v>14194</v>
      </c>
      <c r="C10215" t="s">
        <v>14193</v>
      </c>
      <c r="D10215" t="s">
        <v>14193</v>
      </c>
      <c r="E10215" t="s">
        <v>14194</v>
      </c>
    </row>
    <row r="10216" spans="1:5" x14ac:dyDescent="0.25">
      <c r="A10216">
        <v>73000164</v>
      </c>
      <c r="B10216" t="s">
        <v>14195</v>
      </c>
      <c r="C10216" t="s">
        <v>14191</v>
      </c>
      <c r="D10216" t="s">
        <v>14191</v>
      </c>
      <c r="E10216" t="s">
        <v>14195</v>
      </c>
    </row>
    <row r="10217" spans="1:5" x14ac:dyDescent="0.25">
      <c r="A10217">
        <v>73000165</v>
      </c>
      <c r="B10217" t="s">
        <v>14196</v>
      </c>
      <c r="C10217" t="s">
        <v>13998</v>
      </c>
      <c r="D10217" t="s">
        <v>13998</v>
      </c>
      <c r="E10217" t="s">
        <v>14196</v>
      </c>
    </row>
    <row r="10218" spans="1:5" x14ac:dyDescent="0.25">
      <c r="A10218">
        <v>73000166</v>
      </c>
      <c r="B10218" t="s">
        <v>14198</v>
      </c>
      <c r="C10218" t="s">
        <v>14197</v>
      </c>
      <c r="D10218" t="s">
        <v>14197</v>
      </c>
      <c r="E10218" t="s">
        <v>14198</v>
      </c>
    </row>
    <row r="10219" spans="1:5" x14ac:dyDescent="0.25">
      <c r="A10219">
        <v>73000167</v>
      </c>
      <c r="B10219" t="s">
        <v>14199</v>
      </c>
      <c r="C10219" t="s">
        <v>14197</v>
      </c>
      <c r="D10219" t="s">
        <v>14197</v>
      </c>
      <c r="E10219" t="s">
        <v>14199</v>
      </c>
    </row>
    <row r="10220" spans="1:5" x14ac:dyDescent="0.25">
      <c r="A10220">
        <v>73000168</v>
      </c>
      <c r="B10220" t="s">
        <v>14200</v>
      </c>
      <c r="C10220" t="s">
        <v>14197</v>
      </c>
      <c r="D10220" t="s">
        <v>14197</v>
      </c>
      <c r="E10220" t="s">
        <v>14200</v>
      </c>
    </row>
    <row r="10221" spans="1:5" x14ac:dyDescent="0.25">
      <c r="A10221">
        <v>73000169</v>
      </c>
      <c r="B10221" t="s">
        <v>14201</v>
      </c>
      <c r="C10221" t="s">
        <v>14197</v>
      </c>
      <c r="D10221" t="s">
        <v>14197</v>
      </c>
      <c r="E10221" t="s">
        <v>14201</v>
      </c>
    </row>
    <row r="10222" spans="1:5" x14ac:dyDescent="0.25">
      <c r="A10222">
        <v>73000170</v>
      </c>
      <c r="B10222" t="s">
        <v>14202</v>
      </c>
      <c r="C10222" t="s">
        <v>14197</v>
      </c>
      <c r="D10222" t="s">
        <v>14197</v>
      </c>
      <c r="E10222" t="s">
        <v>14202</v>
      </c>
    </row>
    <row r="10223" spans="1:5" x14ac:dyDescent="0.25">
      <c r="A10223">
        <v>73000171</v>
      </c>
      <c r="B10223" t="s">
        <v>14203</v>
      </c>
      <c r="C10223" t="s">
        <v>14197</v>
      </c>
      <c r="D10223" t="s">
        <v>14197</v>
      </c>
      <c r="E10223" t="s">
        <v>14203</v>
      </c>
    </row>
    <row r="10224" spans="1:5" x14ac:dyDescent="0.25">
      <c r="A10224">
        <v>73000172</v>
      </c>
      <c r="B10224" t="s">
        <v>14204</v>
      </c>
      <c r="C10224" t="s">
        <v>14197</v>
      </c>
      <c r="D10224" t="s">
        <v>14197</v>
      </c>
      <c r="E10224" t="s">
        <v>14204</v>
      </c>
    </row>
    <row r="10225" spans="1:5" x14ac:dyDescent="0.25">
      <c r="A10225">
        <v>73000173</v>
      </c>
      <c r="B10225" t="s">
        <v>14205</v>
      </c>
      <c r="C10225" t="s">
        <v>14197</v>
      </c>
      <c r="D10225" t="s">
        <v>14197</v>
      </c>
      <c r="E10225" t="s">
        <v>14205</v>
      </c>
    </row>
    <row r="10226" spans="1:5" x14ac:dyDescent="0.25">
      <c r="A10226">
        <v>73000174</v>
      </c>
      <c r="B10226" t="s">
        <v>14207</v>
      </c>
      <c r="C10226" t="s">
        <v>14206</v>
      </c>
      <c r="D10226" t="s">
        <v>14206</v>
      </c>
      <c r="E10226" t="s">
        <v>14207</v>
      </c>
    </row>
    <row r="10227" spans="1:5" x14ac:dyDescent="0.25">
      <c r="A10227">
        <v>73000175</v>
      </c>
      <c r="B10227" t="s">
        <v>14208</v>
      </c>
      <c r="C10227" t="s">
        <v>14206</v>
      </c>
      <c r="D10227" t="s">
        <v>14206</v>
      </c>
      <c r="E10227" t="s">
        <v>14208</v>
      </c>
    </row>
    <row r="10228" spans="1:5" x14ac:dyDescent="0.25">
      <c r="A10228">
        <v>73000176</v>
      </c>
      <c r="B10228" t="s">
        <v>14209</v>
      </c>
      <c r="C10228" t="s">
        <v>14206</v>
      </c>
      <c r="D10228" t="s">
        <v>14206</v>
      </c>
      <c r="E10228" t="s">
        <v>14209</v>
      </c>
    </row>
    <row r="10229" spans="1:5" x14ac:dyDescent="0.25">
      <c r="A10229">
        <v>73000177</v>
      </c>
      <c r="B10229" t="s">
        <v>14210</v>
      </c>
      <c r="C10229" t="s">
        <v>14206</v>
      </c>
      <c r="D10229" t="s">
        <v>14206</v>
      </c>
      <c r="E10229" t="s">
        <v>14210</v>
      </c>
    </row>
    <row r="10230" spans="1:5" x14ac:dyDescent="0.25">
      <c r="A10230">
        <v>73000178</v>
      </c>
      <c r="B10230" t="s">
        <v>14211</v>
      </c>
      <c r="C10230" t="s">
        <v>14206</v>
      </c>
      <c r="D10230" t="s">
        <v>14206</v>
      </c>
      <c r="E10230" t="s">
        <v>14211</v>
      </c>
    </row>
    <row r="10231" spans="1:5" x14ac:dyDescent="0.25">
      <c r="A10231">
        <v>73000179</v>
      </c>
      <c r="B10231" t="s">
        <v>14212</v>
      </c>
      <c r="C10231" t="s">
        <v>14206</v>
      </c>
      <c r="D10231" t="s">
        <v>14206</v>
      </c>
      <c r="E10231" t="s">
        <v>14212</v>
      </c>
    </row>
    <row r="10232" spans="1:5" x14ac:dyDescent="0.25">
      <c r="A10232">
        <v>73000180</v>
      </c>
      <c r="B10232" t="s">
        <v>14213</v>
      </c>
      <c r="C10232" t="s">
        <v>14206</v>
      </c>
      <c r="D10232" t="s">
        <v>14206</v>
      </c>
      <c r="E10232" t="s">
        <v>14213</v>
      </c>
    </row>
    <row r="10233" spans="1:5" x14ac:dyDescent="0.25">
      <c r="A10233">
        <v>73000181</v>
      </c>
      <c r="B10233" t="s">
        <v>14214</v>
      </c>
      <c r="C10233" t="s">
        <v>14206</v>
      </c>
      <c r="D10233" t="s">
        <v>14206</v>
      </c>
      <c r="E10233" t="s">
        <v>14214</v>
      </c>
    </row>
    <row r="10234" spans="1:5" x14ac:dyDescent="0.25">
      <c r="A10234">
        <v>73000182</v>
      </c>
      <c r="B10234" t="s">
        <v>14215</v>
      </c>
      <c r="C10234" t="s">
        <v>14154</v>
      </c>
      <c r="D10234" t="s">
        <v>14154</v>
      </c>
      <c r="E10234" t="s">
        <v>14215</v>
      </c>
    </row>
    <row r="10235" spans="1:5" x14ac:dyDescent="0.25">
      <c r="A10235">
        <v>73000183</v>
      </c>
      <c r="B10235" t="s">
        <v>14216</v>
      </c>
      <c r="C10235" t="s">
        <v>14154</v>
      </c>
      <c r="D10235" t="s">
        <v>14154</v>
      </c>
      <c r="E10235" t="s">
        <v>14216</v>
      </c>
    </row>
    <row r="10236" spans="1:5" x14ac:dyDescent="0.25">
      <c r="A10236">
        <v>73000184</v>
      </c>
      <c r="B10236" t="s">
        <v>14161</v>
      </c>
      <c r="C10236" t="s">
        <v>14150</v>
      </c>
      <c r="D10236" t="s">
        <v>14150</v>
      </c>
      <c r="E10236" t="s">
        <v>14161</v>
      </c>
    </row>
    <row r="10237" spans="1:5" x14ac:dyDescent="0.25">
      <c r="A10237">
        <v>73000185</v>
      </c>
      <c r="B10237" t="s">
        <v>14162</v>
      </c>
      <c r="C10237" t="s">
        <v>14150</v>
      </c>
      <c r="D10237" t="s">
        <v>14150</v>
      </c>
      <c r="E10237" t="s">
        <v>14162</v>
      </c>
    </row>
    <row r="10238" spans="1:5" x14ac:dyDescent="0.25">
      <c r="A10238">
        <v>73000186</v>
      </c>
      <c r="B10238" t="s">
        <v>14156</v>
      </c>
      <c r="C10238" t="s">
        <v>14150</v>
      </c>
      <c r="D10238" t="s">
        <v>14150</v>
      </c>
      <c r="E10238" t="s">
        <v>14156</v>
      </c>
    </row>
    <row r="10239" spans="1:5" x14ac:dyDescent="0.25">
      <c r="A10239">
        <v>73000187</v>
      </c>
      <c r="B10239" t="s">
        <v>14157</v>
      </c>
      <c r="C10239" t="s">
        <v>14150</v>
      </c>
      <c r="D10239" t="s">
        <v>14150</v>
      </c>
      <c r="E10239" t="s">
        <v>14157</v>
      </c>
    </row>
    <row r="10240" spans="1:5" x14ac:dyDescent="0.25">
      <c r="A10240">
        <v>73000188</v>
      </c>
      <c r="B10240" t="s">
        <v>14158</v>
      </c>
      <c r="C10240" t="s">
        <v>14150</v>
      </c>
      <c r="D10240" t="s">
        <v>14150</v>
      </c>
      <c r="E10240" t="s">
        <v>14158</v>
      </c>
    </row>
    <row r="10241" spans="1:5" x14ac:dyDescent="0.25">
      <c r="A10241">
        <v>73000189</v>
      </c>
      <c r="B10241" t="s">
        <v>14159</v>
      </c>
      <c r="C10241" t="s">
        <v>14150</v>
      </c>
      <c r="D10241" t="s">
        <v>14150</v>
      </c>
      <c r="E10241" t="s">
        <v>14159</v>
      </c>
    </row>
    <row r="10242" spans="1:5" x14ac:dyDescent="0.25">
      <c r="A10242">
        <v>73000190</v>
      </c>
      <c r="B10242" t="s">
        <v>14160</v>
      </c>
      <c r="C10242" t="s">
        <v>14150</v>
      </c>
      <c r="D10242" t="s">
        <v>14150</v>
      </c>
      <c r="E10242" t="s">
        <v>14160</v>
      </c>
    </row>
    <row r="10243" spans="1:5" x14ac:dyDescent="0.25">
      <c r="A10243">
        <v>73000191</v>
      </c>
      <c r="B10243" t="s">
        <v>14151</v>
      </c>
      <c r="C10243" t="s">
        <v>14150</v>
      </c>
      <c r="D10243" t="s">
        <v>14150</v>
      </c>
      <c r="E10243" t="s">
        <v>14151</v>
      </c>
    </row>
    <row r="10244" spans="1:5" x14ac:dyDescent="0.25">
      <c r="A10244">
        <v>73000192</v>
      </c>
      <c r="B10244" t="s">
        <v>14217</v>
      </c>
      <c r="C10244" t="s">
        <v>14163</v>
      </c>
      <c r="D10244" t="s">
        <v>14163</v>
      </c>
      <c r="E10244" t="s">
        <v>14217</v>
      </c>
    </row>
    <row r="10245" spans="1:5" x14ac:dyDescent="0.25">
      <c r="A10245">
        <v>73000193</v>
      </c>
      <c r="B10245" t="s">
        <v>14218</v>
      </c>
      <c r="C10245" t="s">
        <v>14163</v>
      </c>
      <c r="D10245" t="s">
        <v>14163</v>
      </c>
      <c r="E10245" t="s">
        <v>14218</v>
      </c>
    </row>
    <row r="10246" spans="1:5" x14ac:dyDescent="0.25">
      <c r="A10246">
        <v>73000194</v>
      </c>
      <c r="B10246" t="s">
        <v>14219</v>
      </c>
      <c r="C10246" t="s">
        <v>14163</v>
      </c>
      <c r="D10246" t="s">
        <v>14163</v>
      </c>
      <c r="E10246" t="s">
        <v>14219</v>
      </c>
    </row>
    <row r="10247" spans="1:5" x14ac:dyDescent="0.25">
      <c r="A10247">
        <v>73000195</v>
      </c>
      <c r="B10247" t="s">
        <v>14220</v>
      </c>
      <c r="C10247" t="s">
        <v>14163</v>
      </c>
      <c r="D10247" t="s">
        <v>14163</v>
      </c>
      <c r="E10247" t="s">
        <v>14220</v>
      </c>
    </row>
    <row r="10248" spans="1:5" x14ac:dyDescent="0.25">
      <c r="A10248">
        <v>73000196</v>
      </c>
      <c r="B10248" t="s">
        <v>14221</v>
      </c>
      <c r="C10248" t="s">
        <v>14167</v>
      </c>
      <c r="D10248" t="s">
        <v>14167</v>
      </c>
      <c r="E10248" t="s">
        <v>14221</v>
      </c>
    </row>
    <row r="10249" spans="1:5" x14ac:dyDescent="0.25">
      <c r="A10249">
        <v>73000197</v>
      </c>
      <c r="B10249" t="s">
        <v>14222</v>
      </c>
      <c r="C10249" t="s">
        <v>14167</v>
      </c>
      <c r="D10249" t="s">
        <v>14167</v>
      </c>
      <c r="E10249" t="s">
        <v>14222</v>
      </c>
    </row>
    <row r="10250" spans="1:5" x14ac:dyDescent="0.25">
      <c r="A10250">
        <v>73000198</v>
      </c>
      <c r="B10250" t="s">
        <v>14223</v>
      </c>
      <c r="C10250" t="s">
        <v>14167</v>
      </c>
      <c r="D10250" t="s">
        <v>14167</v>
      </c>
      <c r="E10250" t="s">
        <v>14223</v>
      </c>
    </row>
    <row r="10251" spans="1:5" x14ac:dyDescent="0.25">
      <c r="A10251">
        <v>73000199</v>
      </c>
      <c r="B10251" t="s">
        <v>14224</v>
      </c>
      <c r="C10251" t="s">
        <v>14167</v>
      </c>
      <c r="D10251" t="s">
        <v>14167</v>
      </c>
      <c r="E10251" t="s">
        <v>14224</v>
      </c>
    </row>
    <row r="10252" spans="1:5" x14ac:dyDescent="0.25">
      <c r="A10252">
        <v>73000200</v>
      </c>
      <c r="B10252" t="s">
        <v>14226</v>
      </c>
      <c r="C10252" t="s">
        <v>14225</v>
      </c>
      <c r="D10252" t="s">
        <v>14225</v>
      </c>
      <c r="E10252" t="s">
        <v>14226</v>
      </c>
    </row>
    <row r="10253" spans="1:5" x14ac:dyDescent="0.25">
      <c r="A10253">
        <v>73000201</v>
      </c>
      <c r="B10253" t="s">
        <v>14173</v>
      </c>
      <c r="C10253" t="s">
        <v>14163</v>
      </c>
      <c r="D10253" t="s">
        <v>14163</v>
      </c>
      <c r="E10253" t="s">
        <v>14173</v>
      </c>
    </row>
    <row r="10254" spans="1:5" x14ac:dyDescent="0.25">
      <c r="A10254">
        <v>73000202</v>
      </c>
      <c r="B10254" t="s">
        <v>14174</v>
      </c>
      <c r="C10254" t="s">
        <v>14163</v>
      </c>
      <c r="D10254" t="s">
        <v>14163</v>
      </c>
      <c r="E10254" t="s">
        <v>14174</v>
      </c>
    </row>
    <row r="10255" spans="1:5" x14ac:dyDescent="0.25">
      <c r="A10255">
        <v>73000203</v>
      </c>
      <c r="B10255" t="s">
        <v>14175</v>
      </c>
      <c r="C10255" t="s">
        <v>14163</v>
      </c>
      <c r="D10255" t="s">
        <v>14163</v>
      </c>
      <c r="E10255" t="s">
        <v>14175</v>
      </c>
    </row>
    <row r="10256" spans="1:5" x14ac:dyDescent="0.25">
      <c r="A10256">
        <v>73000204</v>
      </c>
      <c r="B10256" t="s">
        <v>14176</v>
      </c>
      <c r="C10256" t="s">
        <v>14163</v>
      </c>
      <c r="D10256" t="s">
        <v>14163</v>
      </c>
      <c r="E10256" t="s">
        <v>14176</v>
      </c>
    </row>
    <row r="10257" spans="1:5" x14ac:dyDescent="0.25">
      <c r="A10257">
        <v>73000205</v>
      </c>
      <c r="B10257" t="s">
        <v>14177</v>
      </c>
      <c r="C10257" t="s">
        <v>14163</v>
      </c>
      <c r="D10257" t="s">
        <v>14163</v>
      </c>
      <c r="E10257" t="s">
        <v>14177</v>
      </c>
    </row>
    <row r="10258" spans="1:5" x14ac:dyDescent="0.25">
      <c r="A10258">
        <v>73000206</v>
      </c>
      <c r="B10258" t="s">
        <v>14164</v>
      </c>
      <c r="C10258" t="s">
        <v>14163</v>
      </c>
      <c r="D10258" t="s">
        <v>14163</v>
      </c>
      <c r="E10258" t="s">
        <v>14164</v>
      </c>
    </row>
    <row r="10259" spans="1:5" x14ac:dyDescent="0.25">
      <c r="A10259">
        <v>73000207</v>
      </c>
      <c r="B10259" t="s">
        <v>14227</v>
      </c>
      <c r="C10259" t="s">
        <v>14167</v>
      </c>
      <c r="D10259" t="s">
        <v>14167</v>
      </c>
      <c r="E10259" t="s">
        <v>14227</v>
      </c>
    </row>
    <row r="10260" spans="1:5" x14ac:dyDescent="0.25">
      <c r="A10260">
        <v>73000208</v>
      </c>
      <c r="B10260" t="s">
        <v>14228</v>
      </c>
      <c r="C10260" t="s">
        <v>14167</v>
      </c>
      <c r="D10260" t="s">
        <v>14167</v>
      </c>
      <c r="E10260" t="s">
        <v>14228</v>
      </c>
    </row>
    <row r="10261" spans="1:5" x14ac:dyDescent="0.25">
      <c r="A10261">
        <v>73000209</v>
      </c>
      <c r="B10261" t="s">
        <v>14230</v>
      </c>
      <c r="C10261" t="s">
        <v>14229</v>
      </c>
      <c r="D10261" t="s">
        <v>14229</v>
      </c>
      <c r="E10261" t="s">
        <v>14230</v>
      </c>
    </row>
    <row r="10262" spans="1:5" x14ac:dyDescent="0.25">
      <c r="A10262">
        <v>73000210</v>
      </c>
      <c r="B10262" t="s">
        <v>14232</v>
      </c>
      <c r="C10262" t="s">
        <v>14231</v>
      </c>
      <c r="D10262" t="s">
        <v>14231</v>
      </c>
      <c r="E10262" t="s">
        <v>14232</v>
      </c>
    </row>
    <row r="10263" spans="1:5" x14ac:dyDescent="0.25">
      <c r="A10263">
        <v>73000211</v>
      </c>
      <c r="B10263" t="s">
        <v>14176</v>
      </c>
      <c r="C10263" t="s">
        <v>14163</v>
      </c>
      <c r="D10263" t="s">
        <v>14163</v>
      </c>
      <c r="E10263" t="s">
        <v>14176</v>
      </c>
    </row>
    <row r="10264" spans="1:5" x14ac:dyDescent="0.25">
      <c r="A10264">
        <v>73000212</v>
      </c>
      <c r="B10264" t="s">
        <v>14177</v>
      </c>
      <c r="C10264" t="s">
        <v>14163</v>
      </c>
      <c r="D10264" t="s">
        <v>14163</v>
      </c>
      <c r="E10264" t="s">
        <v>14177</v>
      </c>
    </row>
    <row r="10265" spans="1:5" x14ac:dyDescent="0.25">
      <c r="A10265">
        <v>73000213</v>
      </c>
      <c r="B10265" t="s">
        <v>14234</v>
      </c>
      <c r="C10265" t="s">
        <v>14233</v>
      </c>
      <c r="D10265" t="s">
        <v>14233</v>
      </c>
      <c r="E10265" t="s">
        <v>14234</v>
      </c>
    </row>
    <row r="10266" spans="1:5" x14ac:dyDescent="0.25">
      <c r="A10266">
        <v>73000214</v>
      </c>
      <c r="B10266" t="s">
        <v>14236</v>
      </c>
      <c r="C10266" t="s">
        <v>14235</v>
      </c>
      <c r="D10266" t="s">
        <v>14235</v>
      </c>
      <c r="E10266" t="s">
        <v>14236</v>
      </c>
    </row>
    <row r="10267" spans="1:5" x14ac:dyDescent="0.25">
      <c r="A10267">
        <v>73000215</v>
      </c>
      <c r="B10267" t="s">
        <v>14157</v>
      </c>
      <c r="C10267" t="s">
        <v>14150</v>
      </c>
      <c r="D10267" t="s">
        <v>14150</v>
      </c>
      <c r="E10267" t="s">
        <v>14157</v>
      </c>
    </row>
    <row r="10268" spans="1:5" x14ac:dyDescent="0.25">
      <c r="A10268">
        <v>73000216</v>
      </c>
      <c r="B10268" t="s">
        <v>14151</v>
      </c>
      <c r="C10268" t="s">
        <v>14150</v>
      </c>
      <c r="D10268" t="s">
        <v>14150</v>
      </c>
      <c r="E10268" t="s">
        <v>14151</v>
      </c>
    </row>
    <row r="10269" spans="1:5" x14ac:dyDescent="0.25">
      <c r="A10269">
        <v>73000217</v>
      </c>
      <c r="B10269" t="s">
        <v>14161</v>
      </c>
      <c r="C10269" t="s">
        <v>14150</v>
      </c>
      <c r="D10269" t="s">
        <v>14150</v>
      </c>
      <c r="E10269" t="s">
        <v>14161</v>
      </c>
    </row>
    <row r="10270" spans="1:5" x14ac:dyDescent="0.25">
      <c r="A10270">
        <v>73000218</v>
      </c>
      <c r="B10270" t="s">
        <v>14238</v>
      </c>
      <c r="C10270" t="s">
        <v>14237</v>
      </c>
      <c r="D10270" t="s">
        <v>14237</v>
      </c>
      <c r="E10270" t="s">
        <v>14238</v>
      </c>
    </row>
    <row r="10271" spans="1:5" x14ac:dyDescent="0.25">
      <c r="A10271">
        <v>73000219</v>
      </c>
      <c r="B10271" t="s">
        <v>14240</v>
      </c>
      <c r="C10271" t="s">
        <v>14239</v>
      </c>
      <c r="D10271" t="s">
        <v>14239</v>
      </c>
      <c r="E10271" t="s">
        <v>14240</v>
      </c>
    </row>
    <row r="10272" spans="1:5" x14ac:dyDescent="0.25">
      <c r="A10272">
        <v>73000220</v>
      </c>
      <c r="B10272" t="s">
        <v>14242</v>
      </c>
      <c r="C10272" t="s">
        <v>14241</v>
      </c>
      <c r="D10272" t="s">
        <v>14241</v>
      </c>
      <c r="E10272" t="s">
        <v>14242</v>
      </c>
    </row>
    <row r="10273" spans="1:5" x14ac:dyDescent="0.25">
      <c r="A10273">
        <v>73000221</v>
      </c>
      <c r="B10273" t="s">
        <v>14244</v>
      </c>
      <c r="C10273" t="s">
        <v>14243</v>
      </c>
      <c r="D10273" t="s">
        <v>14243</v>
      </c>
      <c r="E10273" t="s">
        <v>14244</v>
      </c>
    </row>
    <row r="10274" spans="1:5" x14ac:dyDescent="0.25">
      <c r="A10274">
        <v>73000222</v>
      </c>
      <c r="B10274" t="s">
        <v>14246</v>
      </c>
      <c r="C10274" t="s">
        <v>14245</v>
      </c>
      <c r="D10274" t="s">
        <v>14245</v>
      </c>
      <c r="E10274" t="s">
        <v>14246</v>
      </c>
    </row>
    <row r="10275" spans="1:5" x14ac:dyDescent="0.25">
      <c r="A10275">
        <v>73000223</v>
      </c>
      <c r="B10275" t="s">
        <v>14186</v>
      </c>
      <c r="C10275" t="s">
        <v>14185</v>
      </c>
      <c r="D10275" t="s">
        <v>14185</v>
      </c>
      <c r="E10275" t="s">
        <v>14186</v>
      </c>
    </row>
    <row r="10276" spans="1:5" x14ac:dyDescent="0.25">
      <c r="A10276">
        <v>73000224</v>
      </c>
      <c r="B10276" t="s">
        <v>14190</v>
      </c>
      <c r="C10276" t="s">
        <v>14189</v>
      </c>
      <c r="D10276" t="s">
        <v>14189</v>
      </c>
      <c r="E10276" t="s">
        <v>14190</v>
      </c>
    </row>
    <row r="10277" spans="1:5" x14ac:dyDescent="0.25">
      <c r="A10277">
        <v>73000225</v>
      </c>
      <c r="B10277" t="s">
        <v>14248</v>
      </c>
      <c r="C10277" t="s">
        <v>14247</v>
      </c>
      <c r="D10277" t="s">
        <v>14247</v>
      </c>
      <c r="E10277" t="s">
        <v>14248</v>
      </c>
    </row>
    <row r="10278" spans="1:5" x14ac:dyDescent="0.25">
      <c r="A10278">
        <v>73000226</v>
      </c>
      <c r="B10278" t="s">
        <v>15768</v>
      </c>
      <c r="C10278" t="s">
        <v>15769</v>
      </c>
      <c r="D10278" t="s">
        <v>15769</v>
      </c>
      <c r="E10278" t="s">
        <v>15768</v>
      </c>
    </row>
    <row r="10279" spans="1:5" x14ac:dyDescent="0.25">
      <c r="A10279">
        <v>73000227</v>
      </c>
      <c r="B10279" t="s">
        <v>15770</v>
      </c>
      <c r="C10279" t="s">
        <v>15771</v>
      </c>
      <c r="D10279" t="s">
        <v>15771</v>
      </c>
      <c r="E10279" t="s">
        <v>15770</v>
      </c>
    </row>
    <row r="10280" spans="1:5" x14ac:dyDescent="0.25">
      <c r="A10280">
        <v>73000231</v>
      </c>
      <c r="B10280" t="s">
        <v>15772</v>
      </c>
      <c r="C10280" t="s">
        <v>15773</v>
      </c>
      <c r="D10280" t="s">
        <v>15773</v>
      </c>
      <c r="E10280" t="s">
        <v>15772</v>
      </c>
    </row>
    <row r="10281" spans="1:5" x14ac:dyDescent="0.25">
      <c r="A10281">
        <v>73000232</v>
      </c>
      <c r="B10281" t="s">
        <v>15774</v>
      </c>
      <c r="C10281" t="s">
        <v>15775</v>
      </c>
      <c r="D10281" t="s">
        <v>15775</v>
      </c>
      <c r="E10281" t="s">
        <v>15774</v>
      </c>
    </row>
    <row r="10282" spans="1:5" x14ac:dyDescent="0.25">
      <c r="A10282">
        <v>73000233</v>
      </c>
      <c r="B10282" t="s">
        <v>15776</v>
      </c>
      <c r="C10282" t="s">
        <v>15777</v>
      </c>
      <c r="D10282" t="s">
        <v>15777</v>
      </c>
      <c r="E10282" t="s">
        <v>15776</v>
      </c>
    </row>
    <row r="10283" spans="1:5" x14ac:dyDescent="0.25">
      <c r="A10283">
        <v>73000234</v>
      </c>
      <c r="B10283" t="s">
        <v>14250</v>
      </c>
      <c r="C10283" t="s">
        <v>14249</v>
      </c>
      <c r="D10283" t="s">
        <v>14249</v>
      </c>
      <c r="E10283" t="s">
        <v>14250</v>
      </c>
    </row>
    <row r="10284" spans="1:5" x14ac:dyDescent="0.25">
      <c r="A10284">
        <v>73000235</v>
      </c>
      <c r="B10284" t="s">
        <v>14252</v>
      </c>
      <c r="C10284" t="s">
        <v>14251</v>
      </c>
      <c r="D10284" t="s">
        <v>14251</v>
      </c>
      <c r="E10284" t="s">
        <v>14252</v>
      </c>
    </row>
    <row r="10285" spans="1:5" x14ac:dyDescent="0.25">
      <c r="A10285">
        <v>73000236</v>
      </c>
      <c r="B10285" t="s">
        <v>15778</v>
      </c>
      <c r="C10285" t="s">
        <v>15779</v>
      </c>
      <c r="D10285" t="s">
        <v>15779</v>
      </c>
      <c r="E10285" t="s">
        <v>15778</v>
      </c>
    </row>
    <row r="10286" spans="1:5" x14ac:dyDescent="0.25">
      <c r="A10286">
        <v>73000237</v>
      </c>
      <c r="B10286" t="s">
        <v>15780</v>
      </c>
      <c r="C10286" t="s">
        <v>15781</v>
      </c>
      <c r="D10286" t="s">
        <v>15781</v>
      </c>
      <c r="E10286" t="s">
        <v>15780</v>
      </c>
    </row>
    <row r="10287" spans="1:5" x14ac:dyDescent="0.25">
      <c r="A10287">
        <v>73000238</v>
      </c>
      <c r="B10287" t="s">
        <v>15782</v>
      </c>
      <c r="C10287" t="s">
        <v>15783</v>
      </c>
      <c r="D10287" t="s">
        <v>15783</v>
      </c>
      <c r="E10287" t="s">
        <v>15782</v>
      </c>
    </row>
    <row r="10288" spans="1:5" x14ac:dyDescent="0.25">
      <c r="A10288">
        <v>73000239</v>
      </c>
      <c r="B10288" t="s">
        <v>15784</v>
      </c>
      <c r="C10288" t="s">
        <v>15785</v>
      </c>
      <c r="D10288" t="s">
        <v>15785</v>
      </c>
      <c r="E10288" t="s">
        <v>15784</v>
      </c>
    </row>
    <row r="10289" spans="1:5" x14ac:dyDescent="0.25">
      <c r="A10289">
        <v>73000240</v>
      </c>
      <c r="B10289" t="s">
        <v>15786</v>
      </c>
      <c r="C10289" t="s">
        <v>15781</v>
      </c>
      <c r="D10289" t="s">
        <v>15781</v>
      </c>
      <c r="E10289" t="s">
        <v>15786</v>
      </c>
    </row>
    <row r="10290" spans="1:5" x14ac:dyDescent="0.25">
      <c r="A10290">
        <v>73000241</v>
      </c>
      <c r="B10290" t="s">
        <v>14254</v>
      </c>
      <c r="C10290" t="s">
        <v>14253</v>
      </c>
      <c r="D10290" t="s">
        <v>14253</v>
      </c>
      <c r="E10290" t="s">
        <v>14254</v>
      </c>
    </row>
    <row r="10291" spans="1:5" x14ac:dyDescent="0.25">
      <c r="A10291">
        <v>73000242</v>
      </c>
      <c r="B10291" t="s">
        <v>14256</v>
      </c>
      <c r="C10291" t="s">
        <v>14255</v>
      </c>
      <c r="D10291" t="s">
        <v>14255</v>
      </c>
      <c r="E10291" t="s">
        <v>14256</v>
      </c>
    </row>
    <row r="10292" spans="1:5" x14ac:dyDescent="0.25">
      <c r="A10292">
        <v>73000243</v>
      </c>
      <c r="B10292" t="s">
        <v>15787</v>
      </c>
      <c r="C10292" t="s">
        <v>15788</v>
      </c>
      <c r="D10292" t="s">
        <v>15788</v>
      </c>
      <c r="E10292" t="s">
        <v>15787</v>
      </c>
    </row>
    <row r="10293" spans="1:5" x14ac:dyDescent="0.25">
      <c r="A10293">
        <v>73000244</v>
      </c>
      <c r="B10293" t="s">
        <v>14258</v>
      </c>
      <c r="C10293" t="s">
        <v>14257</v>
      </c>
      <c r="D10293" t="s">
        <v>14257</v>
      </c>
      <c r="E10293" t="s">
        <v>14258</v>
      </c>
    </row>
    <row r="10294" spans="1:5" x14ac:dyDescent="0.25">
      <c r="A10294">
        <v>73000245</v>
      </c>
      <c r="B10294" t="s">
        <v>14260</v>
      </c>
      <c r="C10294" t="s">
        <v>14259</v>
      </c>
      <c r="D10294" t="s">
        <v>14259</v>
      </c>
      <c r="E10294" t="s">
        <v>14260</v>
      </c>
    </row>
    <row r="10295" spans="1:5" x14ac:dyDescent="0.25">
      <c r="A10295">
        <v>73000246</v>
      </c>
      <c r="B10295" t="s">
        <v>14262</v>
      </c>
      <c r="C10295" t="s">
        <v>14261</v>
      </c>
      <c r="D10295" t="s">
        <v>14261</v>
      </c>
      <c r="E10295" t="s">
        <v>14262</v>
      </c>
    </row>
    <row r="10296" spans="1:5" x14ac:dyDescent="0.25">
      <c r="A10296">
        <v>73000247</v>
      </c>
      <c r="B10296" t="s">
        <v>14264</v>
      </c>
      <c r="C10296" t="s">
        <v>14263</v>
      </c>
      <c r="D10296" t="s">
        <v>14263</v>
      </c>
      <c r="E10296" t="s">
        <v>14264</v>
      </c>
    </row>
    <row r="10297" spans="1:5" x14ac:dyDescent="0.25">
      <c r="A10297">
        <v>73000248</v>
      </c>
      <c r="B10297" t="s">
        <v>14266</v>
      </c>
      <c r="C10297" t="s">
        <v>14265</v>
      </c>
      <c r="D10297" t="s">
        <v>14265</v>
      </c>
      <c r="E10297" t="s">
        <v>14266</v>
      </c>
    </row>
    <row r="10298" spans="1:5" x14ac:dyDescent="0.25">
      <c r="A10298">
        <v>73000249</v>
      </c>
      <c r="B10298" t="s">
        <v>14268</v>
      </c>
      <c r="C10298" t="s">
        <v>14267</v>
      </c>
      <c r="D10298" t="s">
        <v>14267</v>
      </c>
      <c r="E10298" t="s">
        <v>14268</v>
      </c>
    </row>
    <row r="10299" spans="1:5" x14ac:dyDescent="0.25">
      <c r="A10299">
        <v>73000250</v>
      </c>
      <c r="B10299" t="s">
        <v>14270</v>
      </c>
      <c r="C10299" t="s">
        <v>14269</v>
      </c>
      <c r="D10299" t="s">
        <v>14269</v>
      </c>
      <c r="E10299" t="s">
        <v>14270</v>
      </c>
    </row>
    <row r="10300" spans="1:5" x14ac:dyDescent="0.25">
      <c r="A10300">
        <v>73000251</v>
      </c>
      <c r="B10300" t="s">
        <v>14272</v>
      </c>
      <c r="C10300" t="s">
        <v>14271</v>
      </c>
      <c r="D10300" t="s">
        <v>14271</v>
      </c>
      <c r="E10300" t="s">
        <v>14272</v>
      </c>
    </row>
    <row r="10301" spans="1:5" x14ac:dyDescent="0.25">
      <c r="A10301">
        <v>73000252</v>
      </c>
      <c r="B10301" t="s">
        <v>14246</v>
      </c>
      <c r="C10301" t="s">
        <v>14273</v>
      </c>
      <c r="D10301" t="s">
        <v>14273</v>
      </c>
      <c r="E10301" t="s">
        <v>14246</v>
      </c>
    </row>
    <row r="10302" spans="1:5" x14ac:dyDescent="0.25">
      <c r="A10302">
        <v>73000253</v>
      </c>
      <c r="B10302" t="s">
        <v>14240</v>
      </c>
      <c r="C10302" t="s">
        <v>14274</v>
      </c>
      <c r="D10302" t="s">
        <v>14274</v>
      </c>
      <c r="E10302" t="s">
        <v>14240</v>
      </c>
    </row>
    <row r="10303" spans="1:5" x14ac:dyDescent="0.25">
      <c r="A10303">
        <v>73000254</v>
      </c>
      <c r="B10303" t="s">
        <v>14276</v>
      </c>
      <c r="C10303" t="s">
        <v>14275</v>
      </c>
      <c r="D10303" t="s">
        <v>14275</v>
      </c>
      <c r="E10303" t="s">
        <v>14276</v>
      </c>
    </row>
    <row r="10304" spans="1:5" x14ac:dyDescent="0.25">
      <c r="A10304">
        <v>73000255</v>
      </c>
      <c r="B10304" t="s">
        <v>14278</v>
      </c>
      <c r="C10304" t="s">
        <v>14277</v>
      </c>
      <c r="D10304" t="s">
        <v>14277</v>
      </c>
      <c r="E10304" t="s">
        <v>14278</v>
      </c>
    </row>
    <row r="10305" spans="1:5" x14ac:dyDescent="0.25">
      <c r="A10305">
        <v>73000256</v>
      </c>
      <c r="B10305" t="s">
        <v>14280</v>
      </c>
      <c r="C10305" t="s">
        <v>14279</v>
      </c>
      <c r="D10305" t="s">
        <v>14279</v>
      </c>
      <c r="E10305" t="s">
        <v>14280</v>
      </c>
    </row>
    <row r="10306" spans="1:5" x14ac:dyDescent="0.25">
      <c r="A10306">
        <v>73000257</v>
      </c>
      <c r="B10306" t="s">
        <v>14282</v>
      </c>
      <c r="C10306" t="s">
        <v>14281</v>
      </c>
      <c r="D10306" t="s">
        <v>14281</v>
      </c>
      <c r="E10306" t="s">
        <v>14282</v>
      </c>
    </row>
    <row r="10307" spans="1:5" x14ac:dyDescent="0.25">
      <c r="A10307">
        <v>73000258</v>
      </c>
      <c r="B10307" t="s">
        <v>14284</v>
      </c>
      <c r="C10307" t="s">
        <v>14283</v>
      </c>
      <c r="D10307" t="s">
        <v>14283</v>
      </c>
      <c r="E10307" t="s">
        <v>14284</v>
      </c>
    </row>
    <row r="10308" spans="1:5" x14ac:dyDescent="0.25">
      <c r="A10308">
        <v>73000259</v>
      </c>
      <c r="B10308" t="s">
        <v>14286</v>
      </c>
      <c r="C10308" t="s">
        <v>14285</v>
      </c>
      <c r="D10308" t="s">
        <v>14285</v>
      </c>
      <c r="E10308" t="s">
        <v>14286</v>
      </c>
    </row>
    <row r="10309" spans="1:5" x14ac:dyDescent="0.25">
      <c r="A10309">
        <v>73000260</v>
      </c>
      <c r="B10309" t="s">
        <v>14288</v>
      </c>
      <c r="C10309" t="s">
        <v>14287</v>
      </c>
      <c r="D10309" t="s">
        <v>14287</v>
      </c>
      <c r="E10309" t="s">
        <v>14288</v>
      </c>
    </row>
    <row r="10310" spans="1:5" x14ac:dyDescent="0.25">
      <c r="A10310">
        <v>73000261</v>
      </c>
      <c r="B10310" t="s">
        <v>14290</v>
      </c>
      <c r="C10310" t="s">
        <v>14289</v>
      </c>
      <c r="D10310" t="s">
        <v>14289</v>
      </c>
      <c r="E10310" t="s">
        <v>14290</v>
      </c>
    </row>
    <row r="10311" spans="1:5" x14ac:dyDescent="0.25">
      <c r="A10311">
        <v>73000262</v>
      </c>
      <c r="B10311" t="s">
        <v>14292</v>
      </c>
      <c r="C10311" t="s">
        <v>14291</v>
      </c>
      <c r="D10311" t="s">
        <v>14291</v>
      </c>
      <c r="E10311" t="s">
        <v>14292</v>
      </c>
    </row>
    <row r="10312" spans="1:5" x14ac:dyDescent="0.25">
      <c r="A10312">
        <v>73000263</v>
      </c>
      <c r="B10312" t="s">
        <v>14294</v>
      </c>
      <c r="C10312" t="s">
        <v>14293</v>
      </c>
      <c r="D10312" t="s">
        <v>14293</v>
      </c>
      <c r="E10312" t="s">
        <v>14294</v>
      </c>
    </row>
    <row r="10313" spans="1:5" x14ac:dyDescent="0.25">
      <c r="A10313">
        <v>73000264</v>
      </c>
      <c r="B10313" t="s">
        <v>14296</v>
      </c>
      <c r="C10313" t="s">
        <v>14295</v>
      </c>
      <c r="D10313" t="s">
        <v>14295</v>
      </c>
      <c r="E10313" t="s">
        <v>14296</v>
      </c>
    </row>
    <row r="10314" spans="1:5" x14ac:dyDescent="0.25">
      <c r="A10314">
        <v>73000265</v>
      </c>
      <c r="B10314" t="s">
        <v>14298</v>
      </c>
      <c r="C10314" t="s">
        <v>14297</v>
      </c>
      <c r="D10314" t="s">
        <v>14297</v>
      </c>
      <c r="E10314" t="s">
        <v>14298</v>
      </c>
    </row>
    <row r="10315" spans="1:5" x14ac:dyDescent="0.25">
      <c r="A10315">
        <v>73000266</v>
      </c>
      <c r="B10315" t="s">
        <v>14300</v>
      </c>
      <c r="C10315" t="s">
        <v>14299</v>
      </c>
      <c r="D10315" t="s">
        <v>14299</v>
      </c>
      <c r="E10315" t="s">
        <v>14300</v>
      </c>
    </row>
    <row r="10316" spans="1:5" x14ac:dyDescent="0.25">
      <c r="A10316">
        <v>73000268</v>
      </c>
      <c r="B10316" t="s">
        <v>14302</v>
      </c>
      <c r="C10316" t="s">
        <v>14301</v>
      </c>
      <c r="D10316" t="s">
        <v>14301</v>
      </c>
      <c r="E10316" t="s">
        <v>14302</v>
      </c>
    </row>
    <row r="10317" spans="1:5" x14ac:dyDescent="0.25">
      <c r="A10317">
        <v>73000271</v>
      </c>
      <c r="B10317" t="s">
        <v>14304</v>
      </c>
      <c r="C10317" t="s">
        <v>14303</v>
      </c>
      <c r="D10317" t="s">
        <v>14303</v>
      </c>
      <c r="E10317" t="s">
        <v>14304</v>
      </c>
    </row>
    <row r="10318" spans="1:5" x14ac:dyDescent="0.25">
      <c r="A10318">
        <v>73000272</v>
      </c>
      <c r="B10318" t="s">
        <v>14305</v>
      </c>
      <c r="C10318" t="s">
        <v>14146</v>
      </c>
      <c r="D10318" t="s">
        <v>14146</v>
      </c>
      <c r="E10318" t="s">
        <v>14305</v>
      </c>
    </row>
    <row r="10319" spans="1:5" x14ac:dyDescent="0.25">
      <c r="A10319">
        <v>73000273</v>
      </c>
      <c r="B10319" t="s">
        <v>14307</v>
      </c>
      <c r="C10319" t="s">
        <v>14306</v>
      </c>
      <c r="D10319" t="s">
        <v>14306</v>
      </c>
      <c r="E10319" t="s">
        <v>14307</v>
      </c>
    </row>
    <row r="10320" spans="1:5" x14ac:dyDescent="0.25">
      <c r="A10320">
        <v>73000274</v>
      </c>
      <c r="B10320" t="s">
        <v>14309</v>
      </c>
      <c r="C10320" t="s">
        <v>14308</v>
      </c>
      <c r="D10320" t="s">
        <v>14308</v>
      </c>
      <c r="E10320" t="s">
        <v>14309</v>
      </c>
    </row>
    <row r="10321" spans="1:5" x14ac:dyDescent="0.25">
      <c r="A10321">
        <v>73000275</v>
      </c>
      <c r="B10321" t="s">
        <v>14311</v>
      </c>
      <c r="C10321" t="s">
        <v>14310</v>
      </c>
      <c r="D10321" t="s">
        <v>14310</v>
      </c>
      <c r="E10321" t="s">
        <v>14311</v>
      </c>
    </row>
    <row r="10322" spans="1:5" x14ac:dyDescent="0.25">
      <c r="A10322">
        <v>73000279</v>
      </c>
      <c r="B10322" t="s">
        <v>14313</v>
      </c>
      <c r="C10322" t="s">
        <v>14312</v>
      </c>
      <c r="D10322" t="s">
        <v>14312</v>
      </c>
      <c r="E10322" t="s">
        <v>14313</v>
      </c>
    </row>
    <row r="10323" spans="1:5" x14ac:dyDescent="0.25">
      <c r="A10323">
        <v>73000281</v>
      </c>
      <c r="B10323" t="s">
        <v>14315</v>
      </c>
      <c r="C10323" t="s">
        <v>14314</v>
      </c>
      <c r="D10323" t="s">
        <v>14314</v>
      </c>
      <c r="E10323" t="s">
        <v>14315</v>
      </c>
    </row>
    <row r="10324" spans="1:5" x14ac:dyDescent="0.25">
      <c r="A10324">
        <v>73000282</v>
      </c>
      <c r="B10324" t="s">
        <v>14317</v>
      </c>
      <c r="C10324" t="s">
        <v>14316</v>
      </c>
      <c r="D10324" t="s">
        <v>14316</v>
      </c>
      <c r="E10324" t="s">
        <v>14317</v>
      </c>
    </row>
    <row r="10325" spans="1:5" x14ac:dyDescent="0.25">
      <c r="A10325">
        <v>73000283</v>
      </c>
      <c r="B10325" t="s">
        <v>14319</v>
      </c>
      <c r="C10325" t="s">
        <v>14318</v>
      </c>
      <c r="D10325" t="s">
        <v>14318</v>
      </c>
      <c r="E10325" t="s">
        <v>14319</v>
      </c>
    </row>
    <row r="10326" spans="1:5" x14ac:dyDescent="0.25">
      <c r="A10326">
        <v>73000284</v>
      </c>
      <c r="B10326" t="s">
        <v>14321</v>
      </c>
      <c r="C10326" t="s">
        <v>14320</v>
      </c>
      <c r="D10326" t="s">
        <v>14320</v>
      </c>
      <c r="E10326" t="s">
        <v>14321</v>
      </c>
    </row>
    <row r="10327" spans="1:5" x14ac:dyDescent="0.25">
      <c r="A10327">
        <v>73000285</v>
      </c>
      <c r="B10327" t="s">
        <v>14323</v>
      </c>
      <c r="C10327" t="s">
        <v>14322</v>
      </c>
      <c r="D10327" t="s">
        <v>14322</v>
      </c>
      <c r="E10327" t="s">
        <v>14323</v>
      </c>
    </row>
    <row r="10328" spans="1:5" x14ac:dyDescent="0.25">
      <c r="A10328">
        <v>73000286</v>
      </c>
      <c r="B10328" t="s">
        <v>14325</v>
      </c>
      <c r="C10328" t="s">
        <v>14324</v>
      </c>
      <c r="D10328" t="s">
        <v>14324</v>
      </c>
      <c r="E10328" t="s">
        <v>14325</v>
      </c>
    </row>
    <row r="10329" spans="1:5" x14ac:dyDescent="0.25">
      <c r="A10329">
        <v>73000287</v>
      </c>
      <c r="B10329" t="s">
        <v>14327</v>
      </c>
      <c r="C10329" t="s">
        <v>14326</v>
      </c>
      <c r="D10329" t="s">
        <v>14326</v>
      </c>
      <c r="E10329" t="s">
        <v>14327</v>
      </c>
    </row>
    <row r="10330" spans="1:5" x14ac:dyDescent="0.25">
      <c r="A10330">
        <v>73000288</v>
      </c>
      <c r="B10330" t="s">
        <v>14329</v>
      </c>
      <c r="C10330" t="s">
        <v>14328</v>
      </c>
      <c r="D10330" t="s">
        <v>14328</v>
      </c>
      <c r="E10330" t="s">
        <v>14329</v>
      </c>
    </row>
    <row r="10331" spans="1:5" x14ac:dyDescent="0.25">
      <c r="A10331">
        <v>73000289</v>
      </c>
      <c r="B10331" t="s">
        <v>14331</v>
      </c>
      <c r="C10331" t="s">
        <v>14330</v>
      </c>
      <c r="D10331" t="s">
        <v>14330</v>
      </c>
      <c r="E10331" t="s">
        <v>14331</v>
      </c>
    </row>
    <row r="10332" spans="1:5" x14ac:dyDescent="0.25">
      <c r="A10332">
        <v>73000290</v>
      </c>
      <c r="B10332" t="s">
        <v>14333</v>
      </c>
      <c r="C10332" t="s">
        <v>14332</v>
      </c>
      <c r="D10332" t="s">
        <v>14332</v>
      </c>
      <c r="E10332" t="s">
        <v>14333</v>
      </c>
    </row>
    <row r="10333" spans="1:5" x14ac:dyDescent="0.25">
      <c r="A10333">
        <v>73000291</v>
      </c>
      <c r="B10333" t="s">
        <v>14335</v>
      </c>
      <c r="C10333" t="s">
        <v>14334</v>
      </c>
      <c r="D10333" t="s">
        <v>14334</v>
      </c>
      <c r="E10333" t="s">
        <v>14335</v>
      </c>
    </row>
    <row r="10334" spans="1:5" x14ac:dyDescent="0.25">
      <c r="A10334">
        <v>73000292</v>
      </c>
      <c r="B10334" t="s">
        <v>14337</v>
      </c>
      <c r="C10334" t="s">
        <v>14336</v>
      </c>
      <c r="D10334" t="s">
        <v>14336</v>
      </c>
      <c r="E10334" t="s">
        <v>14337</v>
      </c>
    </row>
    <row r="10335" spans="1:5" x14ac:dyDescent="0.25">
      <c r="A10335">
        <v>73000293</v>
      </c>
      <c r="B10335" t="s">
        <v>14339</v>
      </c>
      <c r="C10335" t="s">
        <v>14338</v>
      </c>
      <c r="D10335" t="s">
        <v>14338</v>
      </c>
      <c r="E10335" t="s">
        <v>14339</v>
      </c>
    </row>
    <row r="10336" spans="1:5" x14ac:dyDescent="0.25">
      <c r="A10336">
        <v>73000294</v>
      </c>
      <c r="B10336" t="s">
        <v>14341</v>
      </c>
      <c r="C10336" t="s">
        <v>14340</v>
      </c>
      <c r="D10336" t="s">
        <v>14340</v>
      </c>
      <c r="E10336" t="s">
        <v>14341</v>
      </c>
    </row>
    <row r="10337" spans="1:5" x14ac:dyDescent="0.25">
      <c r="A10337">
        <v>73000295</v>
      </c>
      <c r="B10337" t="s">
        <v>14343</v>
      </c>
      <c r="C10337" t="s">
        <v>14342</v>
      </c>
      <c r="D10337" t="s">
        <v>14342</v>
      </c>
      <c r="E10337" t="s">
        <v>14343</v>
      </c>
    </row>
    <row r="10338" spans="1:5" x14ac:dyDescent="0.25">
      <c r="A10338">
        <v>73000296</v>
      </c>
      <c r="B10338" t="s">
        <v>14344</v>
      </c>
      <c r="C10338" t="s">
        <v>14342</v>
      </c>
      <c r="D10338" t="s">
        <v>14342</v>
      </c>
      <c r="E10338" t="s">
        <v>14344</v>
      </c>
    </row>
    <row r="10339" spans="1:5" x14ac:dyDescent="0.25">
      <c r="A10339">
        <v>73000297</v>
      </c>
      <c r="B10339" t="s">
        <v>14345</v>
      </c>
      <c r="C10339" t="s">
        <v>14301</v>
      </c>
      <c r="D10339" t="s">
        <v>14301</v>
      </c>
      <c r="E10339" t="s">
        <v>14345</v>
      </c>
    </row>
    <row r="10340" spans="1:5" x14ac:dyDescent="0.25">
      <c r="A10340">
        <v>73000298</v>
      </c>
      <c r="B10340" t="s">
        <v>14347</v>
      </c>
      <c r="C10340" t="s">
        <v>14346</v>
      </c>
      <c r="D10340" t="s">
        <v>14346</v>
      </c>
      <c r="E10340" t="s">
        <v>14347</v>
      </c>
    </row>
    <row r="10341" spans="1:5" x14ac:dyDescent="0.25">
      <c r="A10341">
        <v>73000299</v>
      </c>
      <c r="B10341" t="s">
        <v>14349</v>
      </c>
      <c r="C10341" t="s">
        <v>14348</v>
      </c>
      <c r="D10341" t="s">
        <v>14348</v>
      </c>
      <c r="E10341" t="s">
        <v>14349</v>
      </c>
    </row>
    <row r="10342" spans="1:5" x14ac:dyDescent="0.25">
      <c r="A10342">
        <v>73000304</v>
      </c>
      <c r="B10342" t="s">
        <v>14351</v>
      </c>
      <c r="C10342" t="s">
        <v>14350</v>
      </c>
      <c r="D10342" t="s">
        <v>14350</v>
      </c>
      <c r="E10342" t="s">
        <v>14351</v>
      </c>
    </row>
    <row r="10343" spans="1:5" x14ac:dyDescent="0.25">
      <c r="A10343">
        <v>73000305</v>
      </c>
      <c r="B10343" t="s">
        <v>14352</v>
      </c>
      <c r="C10343" t="s">
        <v>14350</v>
      </c>
      <c r="D10343" t="s">
        <v>14350</v>
      </c>
      <c r="E10343" t="s">
        <v>14352</v>
      </c>
    </row>
    <row r="10344" spans="1:5" x14ac:dyDescent="0.25">
      <c r="A10344">
        <v>73000306</v>
      </c>
      <c r="B10344" t="s">
        <v>14354</v>
      </c>
      <c r="C10344" t="s">
        <v>14353</v>
      </c>
      <c r="D10344" t="s">
        <v>14353</v>
      </c>
      <c r="E10344" t="s">
        <v>14354</v>
      </c>
    </row>
    <row r="10345" spans="1:5" x14ac:dyDescent="0.25">
      <c r="A10345">
        <v>73000308</v>
      </c>
      <c r="B10345" t="s">
        <v>14355</v>
      </c>
      <c r="C10345" t="s">
        <v>14353</v>
      </c>
      <c r="D10345" t="s">
        <v>14353</v>
      </c>
      <c r="E10345" t="s">
        <v>14355</v>
      </c>
    </row>
    <row r="10346" spans="1:5" x14ac:dyDescent="0.25">
      <c r="A10346">
        <v>73000310</v>
      </c>
      <c r="B10346" t="s">
        <v>14356</v>
      </c>
      <c r="C10346" t="s">
        <v>14312</v>
      </c>
      <c r="D10346" t="s">
        <v>14312</v>
      </c>
      <c r="E10346" t="s">
        <v>14356</v>
      </c>
    </row>
    <row r="10347" spans="1:5" x14ac:dyDescent="0.25">
      <c r="A10347">
        <v>73000311</v>
      </c>
      <c r="B10347" t="s">
        <v>14358</v>
      </c>
      <c r="C10347" t="s">
        <v>14357</v>
      </c>
      <c r="D10347" t="s">
        <v>14357</v>
      </c>
      <c r="E10347" t="s">
        <v>14358</v>
      </c>
    </row>
    <row r="10348" spans="1:5" x14ac:dyDescent="0.25">
      <c r="A10348">
        <v>73000312</v>
      </c>
      <c r="B10348" t="s">
        <v>14360</v>
      </c>
      <c r="C10348" t="s">
        <v>14359</v>
      </c>
      <c r="D10348" t="s">
        <v>14359</v>
      </c>
      <c r="E10348" t="s">
        <v>14360</v>
      </c>
    </row>
    <row r="10349" spans="1:5" x14ac:dyDescent="0.25">
      <c r="A10349">
        <v>73000313</v>
      </c>
      <c r="B10349" t="s">
        <v>14361</v>
      </c>
      <c r="C10349" t="s">
        <v>14255</v>
      </c>
      <c r="D10349" t="s">
        <v>14255</v>
      </c>
      <c r="E10349" t="s">
        <v>14361</v>
      </c>
    </row>
    <row r="10350" spans="1:5" x14ac:dyDescent="0.25">
      <c r="A10350">
        <v>73000314</v>
      </c>
      <c r="B10350" t="s">
        <v>14363</v>
      </c>
      <c r="C10350" t="s">
        <v>14362</v>
      </c>
      <c r="D10350" t="s">
        <v>14362</v>
      </c>
      <c r="E10350" t="s">
        <v>14363</v>
      </c>
    </row>
    <row r="10351" spans="1:5" x14ac:dyDescent="0.25">
      <c r="A10351">
        <v>73000315</v>
      </c>
      <c r="B10351" t="s">
        <v>14365</v>
      </c>
      <c r="C10351" t="s">
        <v>14364</v>
      </c>
      <c r="D10351" t="s">
        <v>14364</v>
      </c>
      <c r="E10351" t="s">
        <v>14365</v>
      </c>
    </row>
    <row r="10352" spans="1:5" x14ac:dyDescent="0.25">
      <c r="A10352">
        <v>73000316</v>
      </c>
      <c r="B10352" t="s">
        <v>14367</v>
      </c>
      <c r="C10352" t="s">
        <v>14366</v>
      </c>
      <c r="D10352" t="s">
        <v>14366</v>
      </c>
      <c r="E10352" t="s">
        <v>14367</v>
      </c>
    </row>
    <row r="10353" spans="1:5" x14ac:dyDescent="0.25">
      <c r="A10353">
        <v>73000320</v>
      </c>
      <c r="B10353" t="s">
        <v>14369</v>
      </c>
      <c r="C10353" t="s">
        <v>14368</v>
      </c>
      <c r="D10353" t="s">
        <v>14368</v>
      </c>
      <c r="E10353" t="s">
        <v>14369</v>
      </c>
    </row>
    <row r="10354" spans="1:5" x14ac:dyDescent="0.25">
      <c r="A10354">
        <v>73000322</v>
      </c>
      <c r="B10354" t="s">
        <v>14371</v>
      </c>
      <c r="C10354" t="s">
        <v>14370</v>
      </c>
      <c r="D10354" t="s">
        <v>14370</v>
      </c>
      <c r="E10354" t="s">
        <v>14371</v>
      </c>
    </row>
    <row r="10355" spans="1:5" x14ac:dyDescent="0.25">
      <c r="A10355">
        <v>73000323</v>
      </c>
      <c r="B10355" t="s">
        <v>14373</v>
      </c>
      <c r="C10355" t="s">
        <v>14372</v>
      </c>
      <c r="D10355" t="s">
        <v>14372</v>
      </c>
      <c r="E10355" t="s">
        <v>14373</v>
      </c>
    </row>
    <row r="10356" spans="1:5" x14ac:dyDescent="0.25">
      <c r="A10356">
        <v>73000328</v>
      </c>
      <c r="B10356" t="s">
        <v>14375</v>
      </c>
      <c r="C10356" t="s">
        <v>14374</v>
      </c>
      <c r="D10356" t="s">
        <v>14374</v>
      </c>
      <c r="E10356" t="s">
        <v>14375</v>
      </c>
    </row>
    <row r="10357" spans="1:5" x14ac:dyDescent="0.25">
      <c r="A10357">
        <v>73000329</v>
      </c>
      <c r="B10357" t="s">
        <v>15789</v>
      </c>
      <c r="C10357" t="s">
        <v>15790</v>
      </c>
      <c r="D10357" t="s">
        <v>15790</v>
      </c>
      <c r="E10357" t="s">
        <v>15789</v>
      </c>
    </row>
    <row r="10358" spans="1:5" x14ac:dyDescent="0.25">
      <c r="A10358">
        <v>73000330</v>
      </c>
      <c r="B10358" t="s">
        <v>15791</v>
      </c>
      <c r="C10358" t="s">
        <v>15792</v>
      </c>
      <c r="D10358" t="s">
        <v>15792</v>
      </c>
      <c r="E10358" t="s">
        <v>15791</v>
      </c>
    </row>
    <row r="10359" spans="1:5" x14ac:dyDescent="0.25">
      <c r="A10359">
        <v>73000331</v>
      </c>
      <c r="B10359" t="s">
        <v>15793</v>
      </c>
      <c r="C10359" t="s">
        <v>15794</v>
      </c>
      <c r="D10359" t="s">
        <v>15794</v>
      </c>
      <c r="E10359" t="s">
        <v>15793</v>
      </c>
    </row>
    <row r="10360" spans="1:5" x14ac:dyDescent="0.25">
      <c r="A10360">
        <v>73000332</v>
      </c>
      <c r="B10360" t="s">
        <v>15795</v>
      </c>
      <c r="C10360" t="s">
        <v>15796</v>
      </c>
      <c r="D10360" t="s">
        <v>15796</v>
      </c>
      <c r="E10360" t="s">
        <v>15795</v>
      </c>
    </row>
    <row r="10361" spans="1:5" x14ac:dyDescent="0.25">
      <c r="A10361">
        <v>73000333</v>
      </c>
      <c r="B10361" t="s">
        <v>15797</v>
      </c>
      <c r="C10361" t="s">
        <v>15798</v>
      </c>
      <c r="D10361" t="s">
        <v>15798</v>
      </c>
      <c r="E10361" t="s">
        <v>15797</v>
      </c>
    </row>
    <row r="10362" spans="1:5" x14ac:dyDescent="0.25">
      <c r="A10362">
        <v>73000334</v>
      </c>
      <c r="B10362" t="s">
        <v>15799</v>
      </c>
      <c r="C10362" t="s">
        <v>15800</v>
      </c>
      <c r="D10362" t="s">
        <v>15800</v>
      </c>
      <c r="E10362" t="s">
        <v>15799</v>
      </c>
    </row>
    <row r="10363" spans="1:5" x14ac:dyDescent="0.25">
      <c r="A10363">
        <v>73000335</v>
      </c>
      <c r="B10363" t="s">
        <v>15801</v>
      </c>
      <c r="C10363" t="s">
        <v>15800</v>
      </c>
      <c r="D10363" t="s">
        <v>15800</v>
      </c>
      <c r="E10363" t="s">
        <v>15801</v>
      </c>
    </row>
    <row r="10364" spans="1:5" x14ac:dyDescent="0.25">
      <c r="A10364">
        <v>73000336</v>
      </c>
      <c r="B10364" t="s">
        <v>15802</v>
      </c>
      <c r="C10364" t="s">
        <v>15803</v>
      </c>
      <c r="D10364" t="s">
        <v>15803</v>
      </c>
      <c r="E10364" t="s">
        <v>15802</v>
      </c>
    </row>
    <row r="10365" spans="1:5" x14ac:dyDescent="0.25">
      <c r="A10365">
        <v>73000337</v>
      </c>
      <c r="B10365" t="s">
        <v>15804</v>
      </c>
      <c r="C10365" t="s">
        <v>15805</v>
      </c>
      <c r="D10365" t="s">
        <v>15805</v>
      </c>
      <c r="E10365" t="s">
        <v>15804</v>
      </c>
    </row>
    <row r="10366" spans="1:5" x14ac:dyDescent="0.25">
      <c r="A10366">
        <v>73000338</v>
      </c>
      <c r="B10366" t="s">
        <v>15806</v>
      </c>
      <c r="C10366" t="s">
        <v>15807</v>
      </c>
      <c r="D10366" t="s">
        <v>15807</v>
      </c>
      <c r="E10366" t="s">
        <v>15806</v>
      </c>
    </row>
    <row r="10367" spans="1:5" x14ac:dyDescent="0.25">
      <c r="A10367">
        <v>73000339</v>
      </c>
      <c r="B10367" t="s">
        <v>15808</v>
      </c>
      <c r="C10367" t="s">
        <v>15807</v>
      </c>
      <c r="D10367" t="s">
        <v>15807</v>
      </c>
      <c r="E10367" t="s">
        <v>15808</v>
      </c>
    </row>
    <row r="10368" spans="1:5" x14ac:dyDescent="0.25">
      <c r="A10368">
        <v>73000340</v>
      </c>
      <c r="B10368" t="s">
        <v>15809</v>
      </c>
      <c r="C10368" t="s">
        <v>15807</v>
      </c>
      <c r="D10368" t="s">
        <v>15807</v>
      </c>
      <c r="E10368" t="s">
        <v>15809</v>
      </c>
    </row>
    <row r="10369" spans="1:5" x14ac:dyDescent="0.25">
      <c r="A10369">
        <v>73000341</v>
      </c>
      <c r="B10369" t="s">
        <v>15810</v>
      </c>
      <c r="C10369" t="s">
        <v>15811</v>
      </c>
      <c r="D10369" t="s">
        <v>15811</v>
      </c>
      <c r="E10369" t="s">
        <v>15810</v>
      </c>
    </row>
    <row r="10370" spans="1:5" x14ac:dyDescent="0.25">
      <c r="A10370">
        <v>73000342</v>
      </c>
      <c r="B10370" t="s">
        <v>15812</v>
      </c>
      <c r="C10370" t="s">
        <v>15813</v>
      </c>
      <c r="D10370" t="s">
        <v>15813</v>
      </c>
      <c r="E10370" t="s">
        <v>15812</v>
      </c>
    </row>
    <row r="10371" spans="1:5" x14ac:dyDescent="0.25">
      <c r="A10371">
        <v>73000343</v>
      </c>
      <c r="B10371" t="s">
        <v>15814</v>
      </c>
      <c r="C10371" t="s">
        <v>15813</v>
      </c>
      <c r="D10371" t="s">
        <v>15813</v>
      </c>
      <c r="E10371" t="s">
        <v>15814</v>
      </c>
    </row>
    <row r="10372" spans="1:5" x14ac:dyDescent="0.25">
      <c r="A10372">
        <v>73000344</v>
      </c>
      <c r="B10372" t="s">
        <v>15815</v>
      </c>
      <c r="C10372" t="s">
        <v>15816</v>
      </c>
      <c r="D10372" t="s">
        <v>15816</v>
      </c>
      <c r="E10372" t="s">
        <v>15815</v>
      </c>
    </row>
    <row r="10373" spans="1:5" x14ac:dyDescent="0.25">
      <c r="A10373">
        <v>73000345</v>
      </c>
      <c r="B10373" t="s">
        <v>15817</v>
      </c>
      <c r="C10373" t="s">
        <v>15818</v>
      </c>
      <c r="D10373" t="s">
        <v>15818</v>
      </c>
      <c r="E10373" t="s">
        <v>15817</v>
      </c>
    </row>
    <row r="10374" spans="1:5" x14ac:dyDescent="0.25">
      <c r="A10374">
        <v>73000346</v>
      </c>
      <c r="B10374" t="s">
        <v>15819</v>
      </c>
      <c r="C10374" t="s">
        <v>15820</v>
      </c>
      <c r="D10374" t="s">
        <v>15820</v>
      </c>
      <c r="E10374" t="s">
        <v>15819</v>
      </c>
    </row>
    <row r="10375" spans="1:5" x14ac:dyDescent="0.25">
      <c r="A10375">
        <v>73000347</v>
      </c>
      <c r="B10375" t="s">
        <v>14156</v>
      </c>
      <c r="C10375" t="s">
        <v>14150</v>
      </c>
      <c r="D10375" t="s">
        <v>14150</v>
      </c>
      <c r="E10375" t="s">
        <v>14156</v>
      </c>
    </row>
    <row r="10376" spans="1:5" x14ac:dyDescent="0.25">
      <c r="A10376">
        <v>73000348</v>
      </c>
      <c r="B10376" t="s">
        <v>14157</v>
      </c>
      <c r="C10376" t="s">
        <v>14150</v>
      </c>
      <c r="D10376" t="s">
        <v>14150</v>
      </c>
      <c r="E10376" t="s">
        <v>14157</v>
      </c>
    </row>
    <row r="10377" spans="1:5" x14ac:dyDescent="0.25">
      <c r="A10377">
        <v>73000349</v>
      </c>
      <c r="B10377" t="s">
        <v>14158</v>
      </c>
      <c r="C10377" t="s">
        <v>14150</v>
      </c>
      <c r="D10377" t="s">
        <v>14150</v>
      </c>
      <c r="E10377" t="s">
        <v>14158</v>
      </c>
    </row>
    <row r="10378" spans="1:5" x14ac:dyDescent="0.25">
      <c r="A10378">
        <v>73000350</v>
      </c>
      <c r="B10378" t="s">
        <v>14159</v>
      </c>
      <c r="C10378" t="s">
        <v>14150</v>
      </c>
      <c r="D10378" t="s">
        <v>14150</v>
      </c>
      <c r="E10378" t="s">
        <v>14159</v>
      </c>
    </row>
    <row r="10379" spans="1:5" x14ac:dyDescent="0.25">
      <c r="A10379">
        <v>73000351</v>
      </c>
      <c r="B10379" t="s">
        <v>14160</v>
      </c>
      <c r="C10379" t="s">
        <v>14150</v>
      </c>
      <c r="D10379" t="s">
        <v>14150</v>
      </c>
      <c r="E10379" t="s">
        <v>14160</v>
      </c>
    </row>
    <row r="10380" spans="1:5" x14ac:dyDescent="0.25">
      <c r="A10380">
        <v>73000352</v>
      </c>
      <c r="B10380" t="s">
        <v>14161</v>
      </c>
      <c r="C10380" t="s">
        <v>14150</v>
      </c>
      <c r="D10380" t="s">
        <v>14150</v>
      </c>
      <c r="E10380" t="s">
        <v>14161</v>
      </c>
    </row>
    <row r="10381" spans="1:5" x14ac:dyDescent="0.25">
      <c r="A10381">
        <v>73000353</v>
      </c>
      <c r="B10381" t="s">
        <v>14162</v>
      </c>
      <c r="C10381" t="s">
        <v>14150</v>
      </c>
      <c r="D10381" t="s">
        <v>14150</v>
      </c>
      <c r="E10381" t="s">
        <v>14162</v>
      </c>
    </row>
    <row r="10382" spans="1:5" x14ac:dyDescent="0.25">
      <c r="A10382">
        <v>73000354</v>
      </c>
      <c r="B10382" t="s">
        <v>14377</v>
      </c>
      <c r="C10382" t="s">
        <v>14376</v>
      </c>
      <c r="D10382" t="s">
        <v>14376</v>
      </c>
      <c r="E10382" t="s">
        <v>14377</v>
      </c>
    </row>
    <row r="10383" spans="1:5" x14ac:dyDescent="0.25">
      <c r="A10383">
        <v>73000355</v>
      </c>
      <c r="B10383" t="s">
        <v>14378</v>
      </c>
      <c r="C10383" t="s">
        <v>14376</v>
      </c>
      <c r="D10383" t="s">
        <v>14376</v>
      </c>
      <c r="E10383" t="s">
        <v>14378</v>
      </c>
    </row>
    <row r="10384" spans="1:5" x14ac:dyDescent="0.25">
      <c r="A10384">
        <v>73000356</v>
      </c>
      <c r="B10384" t="s">
        <v>14379</v>
      </c>
      <c r="C10384" t="s">
        <v>14376</v>
      </c>
      <c r="D10384" t="s">
        <v>14376</v>
      </c>
      <c r="E10384" t="s">
        <v>14379</v>
      </c>
    </row>
    <row r="10385" spans="1:5" x14ac:dyDescent="0.25">
      <c r="A10385">
        <v>73000357</v>
      </c>
      <c r="B10385" t="s">
        <v>14380</v>
      </c>
      <c r="C10385" t="s">
        <v>14376</v>
      </c>
      <c r="D10385" t="s">
        <v>14376</v>
      </c>
      <c r="E10385" t="s">
        <v>14380</v>
      </c>
    </row>
    <row r="10386" spans="1:5" x14ac:dyDescent="0.25">
      <c r="A10386">
        <v>73000358</v>
      </c>
      <c r="B10386" t="s">
        <v>14382</v>
      </c>
      <c r="C10386" t="s">
        <v>14381</v>
      </c>
      <c r="D10386" t="s">
        <v>14381</v>
      </c>
      <c r="E10386" t="s">
        <v>14382</v>
      </c>
    </row>
    <row r="10387" spans="1:5" x14ac:dyDescent="0.25">
      <c r="A10387">
        <v>73000359</v>
      </c>
      <c r="B10387" t="s">
        <v>14383</v>
      </c>
      <c r="C10387" t="s">
        <v>14381</v>
      </c>
      <c r="D10387" t="s">
        <v>14381</v>
      </c>
      <c r="E10387" t="s">
        <v>14383</v>
      </c>
    </row>
    <row r="10388" spans="1:5" x14ac:dyDescent="0.25">
      <c r="A10388">
        <v>73000360</v>
      </c>
      <c r="B10388" t="s">
        <v>14384</v>
      </c>
      <c r="C10388" t="s">
        <v>14381</v>
      </c>
      <c r="D10388" t="s">
        <v>14381</v>
      </c>
      <c r="E10388" t="s">
        <v>14384</v>
      </c>
    </row>
    <row r="10389" spans="1:5" x14ac:dyDescent="0.25">
      <c r="A10389">
        <v>73000361</v>
      </c>
      <c r="B10389" t="s">
        <v>14385</v>
      </c>
      <c r="C10389" t="s">
        <v>14381</v>
      </c>
      <c r="D10389" t="s">
        <v>14381</v>
      </c>
      <c r="E10389" t="s">
        <v>14385</v>
      </c>
    </row>
    <row r="10390" spans="1:5" x14ac:dyDescent="0.25">
      <c r="A10390">
        <v>73000362</v>
      </c>
      <c r="B10390" t="s">
        <v>14386</v>
      </c>
      <c r="C10390" t="s">
        <v>14150</v>
      </c>
      <c r="D10390" t="s">
        <v>14150</v>
      </c>
      <c r="E10390" t="s">
        <v>14386</v>
      </c>
    </row>
    <row r="10391" spans="1:5" x14ac:dyDescent="0.25">
      <c r="A10391">
        <v>73000363</v>
      </c>
      <c r="B10391" t="s">
        <v>15821</v>
      </c>
      <c r="C10391" t="s">
        <v>15822</v>
      </c>
      <c r="D10391" t="s">
        <v>15822</v>
      </c>
      <c r="E10391" t="s">
        <v>15821</v>
      </c>
    </row>
    <row r="10392" spans="1:5" x14ac:dyDescent="0.25">
      <c r="A10392">
        <v>73000364</v>
      </c>
      <c r="B10392" t="s">
        <v>15823</v>
      </c>
      <c r="C10392" t="s">
        <v>15824</v>
      </c>
      <c r="D10392" t="s">
        <v>15824</v>
      </c>
      <c r="E10392" t="s">
        <v>15823</v>
      </c>
    </row>
    <row r="10393" spans="1:5" x14ac:dyDescent="0.25">
      <c r="A10393">
        <v>73000365</v>
      </c>
      <c r="B10393" t="s">
        <v>14019</v>
      </c>
      <c r="C10393" t="s">
        <v>14018</v>
      </c>
      <c r="D10393" t="s">
        <v>14018</v>
      </c>
      <c r="E10393" t="s">
        <v>14019</v>
      </c>
    </row>
    <row r="10394" spans="1:5" x14ac:dyDescent="0.25">
      <c r="A10394">
        <v>73000366</v>
      </c>
      <c r="B10394" t="s">
        <v>14020</v>
      </c>
      <c r="C10394" t="s">
        <v>14018</v>
      </c>
      <c r="D10394" t="s">
        <v>14018</v>
      </c>
      <c r="E10394" t="s">
        <v>14020</v>
      </c>
    </row>
    <row r="10395" spans="1:5" x14ac:dyDescent="0.25">
      <c r="A10395">
        <v>73000367</v>
      </c>
      <c r="B10395" t="s">
        <v>14388</v>
      </c>
      <c r="C10395" t="s">
        <v>14387</v>
      </c>
      <c r="D10395" t="s">
        <v>14387</v>
      </c>
      <c r="E10395" t="s">
        <v>14388</v>
      </c>
    </row>
    <row r="10396" spans="1:5" x14ac:dyDescent="0.25">
      <c r="A10396">
        <v>73000368</v>
      </c>
      <c r="B10396" t="s">
        <v>14390</v>
      </c>
      <c r="C10396" t="s">
        <v>14389</v>
      </c>
      <c r="D10396" t="s">
        <v>14389</v>
      </c>
      <c r="E10396" t="s">
        <v>14390</v>
      </c>
    </row>
    <row r="10397" spans="1:5" x14ac:dyDescent="0.25">
      <c r="A10397">
        <v>73000369</v>
      </c>
      <c r="B10397" t="s">
        <v>14070</v>
      </c>
      <c r="C10397" t="s">
        <v>14391</v>
      </c>
      <c r="D10397" t="s">
        <v>14391</v>
      </c>
      <c r="E10397" t="s">
        <v>14070</v>
      </c>
    </row>
    <row r="10398" spans="1:5" x14ac:dyDescent="0.25">
      <c r="A10398">
        <v>73000370</v>
      </c>
      <c r="B10398" t="s">
        <v>14064</v>
      </c>
      <c r="C10398" t="s">
        <v>14063</v>
      </c>
      <c r="D10398" t="s">
        <v>14063</v>
      </c>
      <c r="E10398" t="s">
        <v>14064</v>
      </c>
    </row>
    <row r="10399" spans="1:5" x14ac:dyDescent="0.25">
      <c r="A10399">
        <v>73000371</v>
      </c>
      <c r="B10399" t="s">
        <v>14392</v>
      </c>
      <c r="C10399" t="s">
        <v>14119</v>
      </c>
      <c r="D10399" t="s">
        <v>14119</v>
      </c>
      <c r="E10399" t="s">
        <v>14392</v>
      </c>
    </row>
    <row r="10400" spans="1:5" x14ac:dyDescent="0.25">
      <c r="A10400">
        <v>73000372</v>
      </c>
      <c r="B10400" t="s">
        <v>14393</v>
      </c>
      <c r="C10400" t="s">
        <v>14121</v>
      </c>
      <c r="D10400" t="s">
        <v>14121</v>
      </c>
      <c r="E10400" t="s">
        <v>14393</v>
      </c>
    </row>
    <row r="10401" spans="1:5" x14ac:dyDescent="0.25">
      <c r="A10401">
        <v>73000373</v>
      </c>
      <c r="B10401" t="s">
        <v>14394</v>
      </c>
      <c r="C10401" t="s">
        <v>14119</v>
      </c>
      <c r="D10401" t="s">
        <v>14119</v>
      </c>
      <c r="E10401" t="s">
        <v>14394</v>
      </c>
    </row>
    <row r="10402" spans="1:5" x14ac:dyDescent="0.25">
      <c r="A10402">
        <v>73000374</v>
      </c>
      <c r="B10402" t="s">
        <v>14395</v>
      </c>
      <c r="C10402" t="s">
        <v>14119</v>
      </c>
      <c r="D10402" t="s">
        <v>14119</v>
      </c>
      <c r="E10402" t="s">
        <v>14395</v>
      </c>
    </row>
    <row r="10403" spans="1:5" x14ac:dyDescent="0.25">
      <c r="A10403">
        <v>73000375</v>
      </c>
      <c r="B10403" t="s">
        <v>14317</v>
      </c>
      <c r="C10403" t="s">
        <v>14316</v>
      </c>
      <c r="D10403" t="s">
        <v>14316</v>
      </c>
      <c r="E10403" t="s">
        <v>14317</v>
      </c>
    </row>
    <row r="10404" spans="1:5" x14ac:dyDescent="0.25">
      <c r="A10404">
        <v>73000376</v>
      </c>
      <c r="B10404" t="s">
        <v>14396</v>
      </c>
      <c r="C10404" t="s">
        <v>14167</v>
      </c>
      <c r="D10404" t="s">
        <v>14167</v>
      </c>
      <c r="E10404" t="s">
        <v>14396</v>
      </c>
    </row>
    <row r="10405" spans="1:5" x14ac:dyDescent="0.25">
      <c r="A10405">
        <v>73000377</v>
      </c>
      <c r="B10405" t="s">
        <v>14321</v>
      </c>
      <c r="C10405" t="s">
        <v>14167</v>
      </c>
      <c r="D10405" t="s">
        <v>14167</v>
      </c>
      <c r="E10405" t="s">
        <v>14321</v>
      </c>
    </row>
    <row r="10406" spans="1:5" x14ac:dyDescent="0.25">
      <c r="A10406">
        <v>73000378</v>
      </c>
      <c r="B10406" t="s">
        <v>14227</v>
      </c>
      <c r="C10406" t="s">
        <v>14167</v>
      </c>
      <c r="D10406" t="s">
        <v>14167</v>
      </c>
      <c r="E10406" t="s">
        <v>14227</v>
      </c>
    </row>
    <row r="10407" spans="1:5" x14ac:dyDescent="0.25">
      <c r="A10407">
        <v>73000379</v>
      </c>
      <c r="B10407" t="s">
        <v>14168</v>
      </c>
      <c r="C10407" t="s">
        <v>14167</v>
      </c>
      <c r="D10407" t="s">
        <v>14167</v>
      </c>
      <c r="E10407" t="s">
        <v>14168</v>
      </c>
    </row>
    <row r="10408" spans="1:5" x14ac:dyDescent="0.25">
      <c r="A10408">
        <v>73000380</v>
      </c>
      <c r="B10408" t="s">
        <v>14397</v>
      </c>
      <c r="C10408" t="s">
        <v>14167</v>
      </c>
      <c r="D10408" t="s">
        <v>14167</v>
      </c>
      <c r="E10408" t="s">
        <v>14397</v>
      </c>
    </row>
    <row r="10409" spans="1:5" x14ac:dyDescent="0.25">
      <c r="A10409">
        <v>73000381</v>
      </c>
      <c r="B10409" t="s">
        <v>14173</v>
      </c>
      <c r="C10409" t="s">
        <v>14163</v>
      </c>
      <c r="D10409" t="s">
        <v>14163</v>
      </c>
      <c r="E10409" t="s">
        <v>14173</v>
      </c>
    </row>
    <row r="10410" spans="1:5" x14ac:dyDescent="0.25">
      <c r="A10410">
        <v>73000382</v>
      </c>
      <c r="B10410" t="s">
        <v>14174</v>
      </c>
      <c r="C10410" t="s">
        <v>14163</v>
      </c>
      <c r="D10410" t="s">
        <v>14163</v>
      </c>
      <c r="E10410" t="s">
        <v>14174</v>
      </c>
    </row>
    <row r="10411" spans="1:5" x14ac:dyDescent="0.25">
      <c r="A10411">
        <v>73000383</v>
      </c>
      <c r="B10411" t="s">
        <v>14175</v>
      </c>
      <c r="C10411" t="s">
        <v>14163</v>
      </c>
      <c r="D10411" t="s">
        <v>14163</v>
      </c>
      <c r="E10411" t="s">
        <v>14175</v>
      </c>
    </row>
    <row r="10412" spans="1:5" x14ac:dyDescent="0.25">
      <c r="A10412">
        <v>73000384</v>
      </c>
      <c r="B10412" t="s">
        <v>14398</v>
      </c>
      <c r="C10412" t="s">
        <v>14163</v>
      </c>
      <c r="D10412" t="s">
        <v>14163</v>
      </c>
      <c r="E10412" t="s">
        <v>14398</v>
      </c>
    </row>
    <row r="10413" spans="1:5" x14ac:dyDescent="0.25">
      <c r="A10413">
        <v>73000385</v>
      </c>
      <c r="B10413" t="s">
        <v>14399</v>
      </c>
      <c r="C10413" t="s">
        <v>14163</v>
      </c>
      <c r="D10413" t="s">
        <v>14163</v>
      </c>
      <c r="E10413" t="s">
        <v>14399</v>
      </c>
    </row>
    <row r="10414" spans="1:5" x14ac:dyDescent="0.25">
      <c r="A10414">
        <v>73000386</v>
      </c>
      <c r="B10414" t="s">
        <v>14164</v>
      </c>
      <c r="C10414" t="s">
        <v>14163</v>
      </c>
      <c r="D10414" t="s">
        <v>14163</v>
      </c>
      <c r="E10414" t="s">
        <v>14164</v>
      </c>
    </row>
    <row r="10415" spans="1:5" x14ac:dyDescent="0.25">
      <c r="A10415">
        <v>73000387</v>
      </c>
      <c r="B10415" t="s">
        <v>14401</v>
      </c>
      <c r="C10415" t="s">
        <v>14400</v>
      </c>
      <c r="D10415" t="s">
        <v>14400</v>
      </c>
      <c r="E10415" t="s">
        <v>14401</v>
      </c>
    </row>
    <row r="10416" spans="1:5" x14ac:dyDescent="0.25">
      <c r="A10416">
        <v>73000388</v>
      </c>
      <c r="B10416" t="s">
        <v>15825</v>
      </c>
      <c r="C10416" t="s">
        <v>15826</v>
      </c>
      <c r="D10416" t="s">
        <v>15826</v>
      </c>
      <c r="E10416" t="s">
        <v>15825</v>
      </c>
    </row>
    <row r="10417" spans="1:5" x14ac:dyDescent="0.25">
      <c r="A10417">
        <v>73000389</v>
      </c>
      <c r="B10417" t="s">
        <v>14403</v>
      </c>
      <c r="C10417" t="s">
        <v>14402</v>
      </c>
      <c r="D10417" t="s">
        <v>14402</v>
      </c>
      <c r="E10417" t="s">
        <v>14403</v>
      </c>
    </row>
    <row r="10418" spans="1:5" x14ac:dyDescent="0.25">
      <c r="A10418">
        <v>73000390</v>
      </c>
      <c r="B10418" t="s">
        <v>14404</v>
      </c>
      <c r="C10418" t="s">
        <v>14402</v>
      </c>
      <c r="D10418" t="s">
        <v>14402</v>
      </c>
      <c r="E10418" t="s">
        <v>14404</v>
      </c>
    </row>
    <row r="10419" spans="1:5" x14ac:dyDescent="0.25">
      <c r="A10419">
        <v>73000391</v>
      </c>
      <c r="B10419" t="s">
        <v>14406</v>
      </c>
      <c r="C10419" t="s">
        <v>14405</v>
      </c>
      <c r="D10419" t="s">
        <v>14405</v>
      </c>
      <c r="E10419" t="s">
        <v>14406</v>
      </c>
    </row>
    <row r="10420" spans="1:5" x14ac:dyDescent="0.25">
      <c r="A10420">
        <v>73000392</v>
      </c>
      <c r="B10420" t="s">
        <v>14407</v>
      </c>
      <c r="C10420" t="s">
        <v>14405</v>
      </c>
      <c r="D10420" t="s">
        <v>14405</v>
      </c>
      <c r="E10420" t="s">
        <v>14407</v>
      </c>
    </row>
    <row r="10421" spans="1:5" x14ac:dyDescent="0.25">
      <c r="A10421">
        <v>73000393</v>
      </c>
      <c r="B10421" t="s">
        <v>14409</v>
      </c>
      <c r="C10421" t="s">
        <v>14408</v>
      </c>
      <c r="D10421" t="s">
        <v>14408</v>
      </c>
      <c r="E10421" t="s">
        <v>14409</v>
      </c>
    </row>
    <row r="10422" spans="1:5" x14ac:dyDescent="0.25">
      <c r="A10422">
        <v>73000394</v>
      </c>
      <c r="B10422" t="s">
        <v>14411</v>
      </c>
      <c r="C10422" t="s">
        <v>14410</v>
      </c>
      <c r="D10422" t="s">
        <v>14410</v>
      </c>
      <c r="E10422" t="s">
        <v>14411</v>
      </c>
    </row>
    <row r="10423" spans="1:5" x14ac:dyDescent="0.25">
      <c r="A10423">
        <v>73000395</v>
      </c>
      <c r="B10423" t="s">
        <v>15827</v>
      </c>
      <c r="C10423" t="s">
        <v>14119</v>
      </c>
      <c r="D10423" t="s">
        <v>14119</v>
      </c>
      <c r="E10423" t="s">
        <v>15827</v>
      </c>
    </row>
    <row r="10424" spans="1:5" x14ac:dyDescent="0.25">
      <c r="A10424">
        <v>73000396</v>
      </c>
      <c r="B10424" t="s">
        <v>15828</v>
      </c>
      <c r="C10424" t="s">
        <v>14119</v>
      </c>
      <c r="D10424" t="s">
        <v>14119</v>
      </c>
      <c r="E10424" t="s">
        <v>15828</v>
      </c>
    </row>
    <row r="10425" spans="1:5" x14ac:dyDescent="0.25">
      <c r="A10425">
        <v>73000397</v>
      </c>
      <c r="B10425" t="s">
        <v>15829</v>
      </c>
      <c r="C10425" t="s">
        <v>14119</v>
      </c>
      <c r="D10425" t="s">
        <v>14119</v>
      </c>
      <c r="E10425" t="s">
        <v>15829</v>
      </c>
    </row>
    <row r="10426" spans="1:5" x14ac:dyDescent="0.25">
      <c r="A10426">
        <v>73000398</v>
      </c>
      <c r="B10426" t="s">
        <v>15830</v>
      </c>
      <c r="C10426" t="s">
        <v>14121</v>
      </c>
      <c r="D10426" t="s">
        <v>14121</v>
      </c>
      <c r="E10426" t="s">
        <v>15830</v>
      </c>
    </row>
    <row r="10427" spans="1:5" x14ac:dyDescent="0.25">
      <c r="A10427">
        <v>73000399</v>
      </c>
      <c r="B10427" t="s">
        <v>15831</v>
      </c>
      <c r="C10427" t="s">
        <v>14121</v>
      </c>
      <c r="D10427" t="s">
        <v>14121</v>
      </c>
      <c r="E10427" t="s">
        <v>15831</v>
      </c>
    </row>
    <row r="10428" spans="1:5" x14ac:dyDescent="0.25">
      <c r="A10428">
        <v>73000400</v>
      </c>
      <c r="B10428" t="s">
        <v>15832</v>
      </c>
      <c r="C10428" t="s">
        <v>14018</v>
      </c>
      <c r="D10428" t="s">
        <v>14018</v>
      </c>
      <c r="E10428" t="s">
        <v>15832</v>
      </c>
    </row>
    <row r="10429" spans="1:5" x14ac:dyDescent="0.25">
      <c r="A10429">
        <v>73000401</v>
      </c>
      <c r="B10429" t="s">
        <v>15833</v>
      </c>
      <c r="C10429" t="s">
        <v>14197</v>
      </c>
      <c r="D10429" t="s">
        <v>14197</v>
      </c>
      <c r="E10429" t="s">
        <v>15833</v>
      </c>
    </row>
    <row r="10430" spans="1:5" x14ac:dyDescent="0.25">
      <c r="A10430">
        <v>73000402</v>
      </c>
      <c r="B10430" t="s">
        <v>15834</v>
      </c>
      <c r="C10430" t="s">
        <v>14197</v>
      </c>
      <c r="D10430" t="s">
        <v>14197</v>
      </c>
      <c r="E10430" t="s">
        <v>15834</v>
      </c>
    </row>
    <row r="10431" spans="1:5" x14ac:dyDescent="0.25">
      <c r="A10431">
        <v>73000403</v>
      </c>
      <c r="B10431" t="s">
        <v>15835</v>
      </c>
      <c r="C10431" t="s">
        <v>14197</v>
      </c>
      <c r="D10431" t="s">
        <v>14197</v>
      </c>
      <c r="E10431" t="s">
        <v>15835</v>
      </c>
    </row>
    <row r="10432" spans="1:5" x14ac:dyDescent="0.25">
      <c r="A10432">
        <v>73000404</v>
      </c>
      <c r="B10432" t="s">
        <v>15836</v>
      </c>
      <c r="C10432" t="s">
        <v>14197</v>
      </c>
      <c r="D10432" t="s">
        <v>14197</v>
      </c>
      <c r="E10432" t="s">
        <v>15836</v>
      </c>
    </row>
    <row r="10433" spans="1:5" x14ac:dyDescent="0.25">
      <c r="A10433">
        <v>73000405</v>
      </c>
      <c r="B10433" t="s">
        <v>15837</v>
      </c>
      <c r="C10433" t="s">
        <v>15838</v>
      </c>
      <c r="D10433" t="s">
        <v>15838</v>
      </c>
      <c r="E10433" t="s">
        <v>15837</v>
      </c>
    </row>
    <row r="10434" spans="1:5" x14ac:dyDescent="0.25">
      <c r="A10434">
        <v>73000406</v>
      </c>
      <c r="B10434" t="s">
        <v>15839</v>
      </c>
      <c r="C10434" t="s">
        <v>15840</v>
      </c>
      <c r="D10434" t="s">
        <v>15840</v>
      </c>
      <c r="E10434" t="s">
        <v>15839</v>
      </c>
    </row>
    <row r="10435" spans="1:5" x14ac:dyDescent="0.25">
      <c r="A10435">
        <v>73000407</v>
      </c>
      <c r="B10435" t="s">
        <v>15841</v>
      </c>
      <c r="C10435" t="s">
        <v>15842</v>
      </c>
      <c r="D10435" t="s">
        <v>15842</v>
      </c>
      <c r="E10435" t="s">
        <v>15841</v>
      </c>
    </row>
    <row r="10436" spans="1:5" x14ac:dyDescent="0.25">
      <c r="A10436">
        <v>73000408</v>
      </c>
      <c r="B10436" t="s">
        <v>15843</v>
      </c>
      <c r="C10436" t="s">
        <v>15844</v>
      </c>
      <c r="D10436" t="s">
        <v>15844</v>
      </c>
      <c r="E10436" t="s">
        <v>15843</v>
      </c>
    </row>
    <row r="10437" spans="1:5" x14ac:dyDescent="0.25">
      <c r="A10437">
        <v>73000409</v>
      </c>
      <c r="B10437" t="s">
        <v>15845</v>
      </c>
      <c r="C10437" t="s">
        <v>15846</v>
      </c>
      <c r="D10437" t="s">
        <v>15846</v>
      </c>
      <c r="E10437" t="s">
        <v>15845</v>
      </c>
    </row>
    <row r="10438" spans="1:5" x14ac:dyDescent="0.25">
      <c r="A10438">
        <v>73000410</v>
      </c>
      <c r="B10438" t="s">
        <v>15847</v>
      </c>
      <c r="C10438" t="s">
        <v>15848</v>
      </c>
      <c r="D10438" t="s">
        <v>15848</v>
      </c>
      <c r="E10438" t="s">
        <v>15847</v>
      </c>
    </row>
    <row r="10439" spans="1:5" x14ac:dyDescent="0.25">
      <c r="A10439">
        <v>73000411</v>
      </c>
      <c r="B10439" t="s">
        <v>15849</v>
      </c>
      <c r="C10439" t="s">
        <v>14048</v>
      </c>
      <c r="D10439" t="s">
        <v>14048</v>
      </c>
      <c r="E10439" t="s">
        <v>15849</v>
      </c>
    </row>
    <row r="10440" spans="1:5" x14ac:dyDescent="0.25">
      <c r="A10440">
        <v>73000412</v>
      </c>
      <c r="B10440" t="s">
        <v>15850</v>
      </c>
      <c r="C10440" t="s">
        <v>13966</v>
      </c>
      <c r="D10440" t="s">
        <v>13966</v>
      </c>
      <c r="E10440" t="s">
        <v>15850</v>
      </c>
    </row>
    <row r="10441" spans="1:5" x14ac:dyDescent="0.25">
      <c r="A10441">
        <v>73000413</v>
      </c>
      <c r="B10441" t="s">
        <v>15851</v>
      </c>
      <c r="C10441" t="s">
        <v>15852</v>
      </c>
      <c r="D10441" t="s">
        <v>15852</v>
      </c>
      <c r="E10441" t="s">
        <v>15851</v>
      </c>
    </row>
    <row r="10442" spans="1:5" x14ac:dyDescent="0.25">
      <c r="A10442">
        <v>73000414</v>
      </c>
      <c r="B10442" t="s">
        <v>15853</v>
      </c>
      <c r="C10442" t="s">
        <v>15854</v>
      </c>
      <c r="D10442" t="s">
        <v>15854</v>
      </c>
      <c r="E10442" t="s">
        <v>15853</v>
      </c>
    </row>
    <row r="10443" spans="1:5" x14ac:dyDescent="0.25">
      <c r="A10443">
        <v>73000415</v>
      </c>
      <c r="B10443" t="s">
        <v>14070</v>
      </c>
      <c r="C10443" t="s">
        <v>14391</v>
      </c>
      <c r="D10443" t="s">
        <v>14391</v>
      </c>
      <c r="E10443" t="s">
        <v>14070</v>
      </c>
    </row>
    <row r="10444" spans="1:5" x14ac:dyDescent="0.25">
      <c r="A10444">
        <v>73000417</v>
      </c>
      <c r="B10444" t="s">
        <v>15855</v>
      </c>
      <c r="C10444" t="s">
        <v>15856</v>
      </c>
      <c r="D10444" t="s">
        <v>15856</v>
      </c>
      <c r="E10444" t="s">
        <v>15855</v>
      </c>
    </row>
    <row r="10445" spans="1:5" x14ac:dyDescent="0.25">
      <c r="A10445">
        <v>73000418</v>
      </c>
      <c r="B10445" t="s">
        <v>15857</v>
      </c>
      <c r="C10445" t="s">
        <v>15856</v>
      </c>
      <c r="D10445" t="s">
        <v>15856</v>
      </c>
      <c r="E10445" t="s">
        <v>15857</v>
      </c>
    </row>
    <row r="10446" spans="1:5" x14ac:dyDescent="0.25">
      <c r="A10446">
        <v>73000419</v>
      </c>
      <c r="B10446" t="s">
        <v>15858</v>
      </c>
      <c r="C10446" t="s">
        <v>14421</v>
      </c>
      <c r="D10446" t="s">
        <v>14421</v>
      </c>
      <c r="E10446" t="s">
        <v>15858</v>
      </c>
    </row>
    <row r="10447" spans="1:5" x14ac:dyDescent="0.25">
      <c r="A10447">
        <v>73000420</v>
      </c>
      <c r="B10447" t="s">
        <v>15859</v>
      </c>
      <c r="C10447" t="s">
        <v>14421</v>
      </c>
      <c r="D10447" t="s">
        <v>14421</v>
      </c>
      <c r="E10447" t="s">
        <v>15859</v>
      </c>
    </row>
    <row r="10448" spans="1:5" x14ac:dyDescent="0.25">
      <c r="A10448">
        <v>73000421</v>
      </c>
      <c r="B10448" t="s">
        <v>15860</v>
      </c>
      <c r="C10448" t="s">
        <v>15861</v>
      </c>
      <c r="D10448" t="s">
        <v>15861</v>
      </c>
      <c r="E10448" t="s">
        <v>15860</v>
      </c>
    </row>
    <row r="10449" spans="1:5" x14ac:dyDescent="0.25">
      <c r="A10449">
        <v>73000422</v>
      </c>
      <c r="B10449" t="s">
        <v>15862</v>
      </c>
      <c r="C10449" t="s">
        <v>15861</v>
      </c>
      <c r="D10449" t="s">
        <v>15861</v>
      </c>
      <c r="E10449" t="s">
        <v>15862</v>
      </c>
    </row>
    <row r="10450" spans="1:5" x14ac:dyDescent="0.25">
      <c r="A10450">
        <v>73000423</v>
      </c>
      <c r="B10450" t="s">
        <v>15863</v>
      </c>
      <c r="C10450" t="s">
        <v>15861</v>
      </c>
      <c r="D10450" t="s">
        <v>15861</v>
      </c>
      <c r="E10450" t="s">
        <v>15863</v>
      </c>
    </row>
    <row r="10451" spans="1:5" x14ac:dyDescent="0.25">
      <c r="A10451">
        <v>73000424</v>
      </c>
      <c r="B10451" t="s">
        <v>14413</v>
      </c>
      <c r="C10451" t="s">
        <v>14412</v>
      </c>
      <c r="D10451" t="s">
        <v>14412</v>
      </c>
      <c r="E10451" t="s">
        <v>14413</v>
      </c>
    </row>
    <row r="10452" spans="1:5" x14ac:dyDescent="0.25">
      <c r="A10452">
        <v>73000425</v>
      </c>
      <c r="B10452" t="s">
        <v>14414</v>
      </c>
      <c r="C10452" t="s">
        <v>14412</v>
      </c>
      <c r="D10452" t="s">
        <v>14412</v>
      </c>
      <c r="E10452" t="s">
        <v>14414</v>
      </c>
    </row>
    <row r="10453" spans="1:5" x14ac:dyDescent="0.25">
      <c r="A10453">
        <v>73000426</v>
      </c>
      <c r="B10453" t="s">
        <v>15864</v>
      </c>
      <c r="C10453" t="s">
        <v>15865</v>
      </c>
      <c r="D10453" t="s">
        <v>15865</v>
      </c>
      <c r="E10453" t="s">
        <v>15864</v>
      </c>
    </row>
    <row r="10454" spans="1:5" x14ac:dyDescent="0.25">
      <c r="A10454">
        <v>73000427</v>
      </c>
      <c r="B10454" t="s">
        <v>15866</v>
      </c>
      <c r="C10454" t="s">
        <v>15867</v>
      </c>
      <c r="D10454" t="s">
        <v>15867</v>
      </c>
      <c r="E10454" t="s">
        <v>15866</v>
      </c>
    </row>
    <row r="10455" spans="1:5" x14ac:dyDescent="0.25">
      <c r="A10455">
        <v>73000428</v>
      </c>
      <c r="B10455" t="s">
        <v>15868</v>
      </c>
      <c r="C10455" t="s">
        <v>14023</v>
      </c>
      <c r="D10455" t="s">
        <v>14023</v>
      </c>
      <c r="E10455" t="s">
        <v>15868</v>
      </c>
    </row>
    <row r="10456" spans="1:5" x14ac:dyDescent="0.25">
      <c r="A10456">
        <v>73000429</v>
      </c>
      <c r="B10456" t="s">
        <v>15869</v>
      </c>
      <c r="C10456" t="s">
        <v>14025</v>
      </c>
      <c r="D10456" t="s">
        <v>14025</v>
      </c>
      <c r="E10456" t="s">
        <v>15869</v>
      </c>
    </row>
    <row r="10457" spans="1:5" x14ac:dyDescent="0.25">
      <c r="A10457">
        <v>73000430</v>
      </c>
      <c r="B10457" t="s">
        <v>15870</v>
      </c>
      <c r="C10457" t="s">
        <v>14119</v>
      </c>
      <c r="D10457" t="s">
        <v>14119</v>
      </c>
      <c r="E10457" t="s">
        <v>15870</v>
      </c>
    </row>
    <row r="10458" spans="1:5" x14ac:dyDescent="0.25">
      <c r="A10458">
        <v>73000432</v>
      </c>
      <c r="B10458" t="s">
        <v>15828</v>
      </c>
      <c r="C10458" t="s">
        <v>14119</v>
      </c>
      <c r="D10458" t="s">
        <v>14119</v>
      </c>
      <c r="E10458" t="s">
        <v>15828</v>
      </c>
    </row>
    <row r="10459" spans="1:5" x14ac:dyDescent="0.25">
      <c r="A10459">
        <v>73000433</v>
      </c>
      <c r="B10459" t="s">
        <v>15871</v>
      </c>
      <c r="C10459" t="s">
        <v>14119</v>
      </c>
      <c r="D10459" t="s">
        <v>14119</v>
      </c>
      <c r="E10459" t="s">
        <v>15871</v>
      </c>
    </row>
    <row r="10460" spans="1:5" x14ac:dyDescent="0.25">
      <c r="A10460">
        <v>73000434</v>
      </c>
      <c r="B10460" t="s">
        <v>15830</v>
      </c>
      <c r="C10460" t="s">
        <v>14121</v>
      </c>
      <c r="D10460" t="s">
        <v>14121</v>
      </c>
      <c r="E10460" t="s">
        <v>15830</v>
      </c>
    </row>
    <row r="10461" spans="1:5" x14ac:dyDescent="0.25">
      <c r="A10461">
        <v>73000435</v>
      </c>
      <c r="B10461" t="s">
        <v>15830</v>
      </c>
      <c r="C10461" t="s">
        <v>14121</v>
      </c>
      <c r="D10461" t="s">
        <v>14121</v>
      </c>
      <c r="E10461" t="s">
        <v>15830</v>
      </c>
    </row>
    <row r="10462" spans="1:5" x14ac:dyDescent="0.25">
      <c r="A10462">
        <v>73000441</v>
      </c>
      <c r="B10462" t="s">
        <v>15872</v>
      </c>
      <c r="C10462" t="s">
        <v>15873</v>
      </c>
      <c r="D10462" t="s">
        <v>15873</v>
      </c>
      <c r="E10462" t="s">
        <v>15872</v>
      </c>
    </row>
    <row r="10463" spans="1:5" x14ac:dyDescent="0.25">
      <c r="A10463">
        <v>73000473</v>
      </c>
      <c r="B10463" t="s">
        <v>15871</v>
      </c>
      <c r="C10463" t="s">
        <v>14119</v>
      </c>
      <c r="D10463" t="s">
        <v>14119</v>
      </c>
      <c r="E10463" t="s">
        <v>15871</v>
      </c>
    </row>
    <row r="10464" spans="1:5" x14ac:dyDescent="0.25">
      <c r="A10464">
        <v>73000476</v>
      </c>
      <c r="B10464" t="s">
        <v>14415</v>
      </c>
      <c r="C10464" t="s">
        <v>14119</v>
      </c>
      <c r="D10464" t="s">
        <v>14119</v>
      </c>
      <c r="E10464" t="s">
        <v>14415</v>
      </c>
    </row>
    <row r="10465" spans="1:5" x14ac:dyDescent="0.25">
      <c r="A10465">
        <v>73000477</v>
      </c>
      <c r="B10465" t="s">
        <v>14416</v>
      </c>
      <c r="C10465" t="s">
        <v>14121</v>
      </c>
      <c r="D10465" t="s">
        <v>14121</v>
      </c>
      <c r="E10465" t="s">
        <v>14416</v>
      </c>
    </row>
    <row r="10466" spans="1:5" x14ac:dyDescent="0.25">
      <c r="A10466">
        <v>73000478</v>
      </c>
      <c r="B10466" t="s">
        <v>15874</v>
      </c>
      <c r="C10466" t="s">
        <v>15875</v>
      </c>
      <c r="D10466" t="s">
        <v>15875</v>
      </c>
      <c r="E10466" t="s">
        <v>15874</v>
      </c>
    </row>
    <row r="10467" spans="1:5" x14ac:dyDescent="0.25">
      <c r="A10467">
        <v>73000479</v>
      </c>
      <c r="B10467" t="s">
        <v>15876</v>
      </c>
      <c r="C10467" t="s">
        <v>15877</v>
      </c>
      <c r="D10467" t="s">
        <v>15877</v>
      </c>
      <c r="E10467" t="s">
        <v>15876</v>
      </c>
    </row>
    <row r="10468" spans="1:5" x14ac:dyDescent="0.25">
      <c r="A10468">
        <v>73000480</v>
      </c>
      <c r="B10468" t="s">
        <v>14418</v>
      </c>
      <c r="C10468" t="s">
        <v>14417</v>
      </c>
      <c r="D10468" t="s">
        <v>14417</v>
      </c>
      <c r="E10468" t="s">
        <v>14418</v>
      </c>
    </row>
    <row r="10469" spans="1:5" x14ac:dyDescent="0.25">
      <c r="A10469">
        <v>73000481</v>
      </c>
      <c r="B10469" t="s">
        <v>14420</v>
      </c>
      <c r="C10469" t="s">
        <v>14419</v>
      </c>
      <c r="D10469" t="s">
        <v>14419</v>
      </c>
      <c r="E10469" t="s">
        <v>14420</v>
      </c>
    </row>
    <row r="10470" spans="1:5" x14ac:dyDescent="0.25">
      <c r="A10470">
        <v>73000482</v>
      </c>
      <c r="B10470" t="s">
        <v>14104</v>
      </c>
      <c r="C10470" t="s">
        <v>14103</v>
      </c>
      <c r="D10470" t="s">
        <v>14103</v>
      </c>
      <c r="E10470" t="s">
        <v>14104</v>
      </c>
    </row>
    <row r="10471" spans="1:5" x14ac:dyDescent="0.25">
      <c r="A10471">
        <v>73000483</v>
      </c>
      <c r="B10471" t="s">
        <v>14106</v>
      </c>
      <c r="C10471" t="s">
        <v>14105</v>
      </c>
      <c r="D10471" t="s">
        <v>14105</v>
      </c>
      <c r="E10471" t="s">
        <v>14106</v>
      </c>
    </row>
    <row r="10472" spans="1:5" x14ac:dyDescent="0.25">
      <c r="A10472">
        <v>73000484</v>
      </c>
      <c r="B10472" t="s">
        <v>13965</v>
      </c>
      <c r="C10472" t="s">
        <v>13964</v>
      </c>
      <c r="D10472" t="s">
        <v>13964</v>
      </c>
      <c r="E10472" t="s">
        <v>13965</v>
      </c>
    </row>
    <row r="10473" spans="1:5" x14ac:dyDescent="0.25">
      <c r="A10473">
        <v>73000485</v>
      </c>
      <c r="B10473" t="s">
        <v>15878</v>
      </c>
      <c r="C10473" t="s">
        <v>14144</v>
      </c>
      <c r="D10473" t="s">
        <v>14144</v>
      </c>
      <c r="E10473" t="s">
        <v>15878</v>
      </c>
    </row>
    <row r="10474" spans="1:5" x14ac:dyDescent="0.25">
      <c r="A10474">
        <v>73000486</v>
      </c>
      <c r="B10474" t="s">
        <v>15879</v>
      </c>
      <c r="C10474" t="s">
        <v>15880</v>
      </c>
      <c r="D10474" t="s">
        <v>15880</v>
      </c>
      <c r="E10474" t="s">
        <v>15879</v>
      </c>
    </row>
    <row r="10475" spans="1:5" x14ac:dyDescent="0.25">
      <c r="A10475">
        <v>73000487</v>
      </c>
      <c r="B10475" t="s">
        <v>15881</v>
      </c>
      <c r="C10475" t="s">
        <v>15882</v>
      </c>
      <c r="D10475" t="s">
        <v>15882</v>
      </c>
      <c r="E10475" t="s">
        <v>15881</v>
      </c>
    </row>
    <row r="10476" spans="1:5" x14ac:dyDescent="0.25">
      <c r="A10476">
        <v>73000488</v>
      </c>
      <c r="B10476" t="s">
        <v>15883</v>
      </c>
      <c r="C10476" t="s">
        <v>15882</v>
      </c>
      <c r="D10476" t="s">
        <v>15882</v>
      </c>
      <c r="E10476" t="s">
        <v>15883</v>
      </c>
    </row>
    <row r="10477" spans="1:5" x14ac:dyDescent="0.25">
      <c r="A10477">
        <v>73000489</v>
      </c>
      <c r="B10477" t="s">
        <v>14422</v>
      </c>
      <c r="C10477" t="s">
        <v>14421</v>
      </c>
      <c r="D10477" t="s">
        <v>14421</v>
      </c>
      <c r="E10477" t="s">
        <v>14422</v>
      </c>
    </row>
    <row r="10478" spans="1:5" x14ac:dyDescent="0.25">
      <c r="A10478">
        <v>73000490</v>
      </c>
      <c r="B10478" t="s">
        <v>15884</v>
      </c>
      <c r="C10478" t="s">
        <v>15769</v>
      </c>
      <c r="D10478" t="s">
        <v>15769</v>
      </c>
      <c r="E10478" t="s">
        <v>15884</v>
      </c>
    </row>
    <row r="10479" spans="1:5" x14ac:dyDescent="0.25">
      <c r="A10479">
        <v>73000491</v>
      </c>
      <c r="B10479" t="s">
        <v>15863</v>
      </c>
      <c r="C10479" t="s">
        <v>15861</v>
      </c>
      <c r="D10479" t="s">
        <v>15861</v>
      </c>
      <c r="E10479" t="s">
        <v>15863</v>
      </c>
    </row>
    <row r="10480" spans="1:5" x14ac:dyDescent="0.25">
      <c r="A10480">
        <v>73000492</v>
      </c>
      <c r="B10480" t="s">
        <v>15862</v>
      </c>
      <c r="C10480" t="s">
        <v>15861</v>
      </c>
      <c r="D10480" t="s">
        <v>15861</v>
      </c>
      <c r="E10480" t="s">
        <v>15862</v>
      </c>
    </row>
    <row r="10481" spans="1:5" x14ac:dyDescent="0.25">
      <c r="A10481">
        <v>73000493</v>
      </c>
      <c r="B10481" t="s">
        <v>15860</v>
      </c>
      <c r="C10481" t="s">
        <v>15861</v>
      </c>
      <c r="D10481" t="s">
        <v>15861</v>
      </c>
      <c r="E10481" t="s">
        <v>15860</v>
      </c>
    </row>
    <row r="10482" spans="1:5" x14ac:dyDescent="0.25">
      <c r="A10482">
        <v>73000494</v>
      </c>
      <c r="B10482" t="s">
        <v>15885</v>
      </c>
      <c r="C10482" t="s">
        <v>15885</v>
      </c>
      <c r="D10482" t="s">
        <v>15885</v>
      </c>
      <c r="E10482" t="s">
        <v>15885</v>
      </c>
    </row>
    <row r="10483" spans="1:5" x14ac:dyDescent="0.25">
      <c r="A10483">
        <v>73000495</v>
      </c>
      <c r="B10483" t="s">
        <v>15886</v>
      </c>
      <c r="C10483" t="s">
        <v>15887</v>
      </c>
      <c r="D10483" t="s">
        <v>15887</v>
      </c>
      <c r="E10483" t="s">
        <v>15886</v>
      </c>
    </row>
    <row r="10484" spans="1:5" x14ac:dyDescent="0.25">
      <c r="A10484">
        <v>73000496</v>
      </c>
      <c r="B10484" t="s">
        <v>15888</v>
      </c>
      <c r="C10484" t="s">
        <v>14121</v>
      </c>
      <c r="D10484" t="s">
        <v>14121</v>
      </c>
      <c r="E10484" t="s">
        <v>15888</v>
      </c>
    </row>
    <row r="10485" spans="1:5" x14ac:dyDescent="0.25">
      <c r="A10485">
        <v>73000497</v>
      </c>
      <c r="B10485" t="s">
        <v>15889</v>
      </c>
      <c r="C10485" t="s">
        <v>14119</v>
      </c>
      <c r="D10485" t="s">
        <v>14119</v>
      </c>
      <c r="E10485" t="s">
        <v>15889</v>
      </c>
    </row>
    <row r="10486" spans="1:5" x14ac:dyDescent="0.25">
      <c r="A10486">
        <v>73000498</v>
      </c>
      <c r="B10486" t="s">
        <v>14423</v>
      </c>
      <c r="C10486" t="s">
        <v>14119</v>
      </c>
      <c r="D10486" t="s">
        <v>14119</v>
      </c>
      <c r="E10486" t="s">
        <v>14423</v>
      </c>
    </row>
    <row r="10487" spans="1:5" x14ac:dyDescent="0.25">
      <c r="A10487">
        <v>73000499</v>
      </c>
      <c r="B10487" t="s">
        <v>15890</v>
      </c>
      <c r="C10487" t="s">
        <v>14457</v>
      </c>
      <c r="D10487" t="s">
        <v>14457</v>
      </c>
      <c r="E10487" t="s">
        <v>15890</v>
      </c>
    </row>
    <row r="10488" spans="1:5" x14ac:dyDescent="0.25">
      <c r="A10488">
        <v>73000500</v>
      </c>
      <c r="B10488" t="s">
        <v>15891</v>
      </c>
      <c r="C10488" t="s">
        <v>15892</v>
      </c>
      <c r="D10488" t="s">
        <v>15892</v>
      </c>
      <c r="E10488" t="s">
        <v>15891</v>
      </c>
    </row>
    <row r="10489" spans="1:5" x14ac:dyDescent="0.25">
      <c r="A10489">
        <v>73000501</v>
      </c>
      <c r="B10489" t="s">
        <v>14425</v>
      </c>
      <c r="C10489" t="s">
        <v>14424</v>
      </c>
      <c r="D10489" t="s">
        <v>14424</v>
      </c>
      <c r="E10489" t="s">
        <v>14425</v>
      </c>
    </row>
    <row r="10490" spans="1:5" x14ac:dyDescent="0.25">
      <c r="A10490">
        <v>73000502</v>
      </c>
      <c r="B10490" t="s">
        <v>14426</v>
      </c>
      <c r="C10490" t="s">
        <v>14424</v>
      </c>
      <c r="D10490" t="s">
        <v>14424</v>
      </c>
      <c r="E10490" t="s">
        <v>14426</v>
      </c>
    </row>
    <row r="10491" spans="1:5" x14ac:dyDescent="0.25">
      <c r="A10491">
        <v>73000503</v>
      </c>
      <c r="B10491" t="s">
        <v>14427</v>
      </c>
      <c r="C10491" t="s">
        <v>14424</v>
      </c>
      <c r="D10491" t="s">
        <v>14424</v>
      </c>
      <c r="E10491" t="s">
        <v>14427</v>
      </c>
    </row>
    <row r="10492" spans="1:5" x14ac:dyDescent="0.25">
      <c r="A10492">
        <v>73000504</v>
      </c>
      <c r="B10492" t="s">
        <v>13969</v>
      </c>
      <c r="C10492" t="s">
        <v>13968</v>
      </c>
      <c r="D10492" t="s">
        <v>13968</v>
      </c>
      <c r="E10492" t="s">
        <v>13969</v>
      </c>
    </row>
    <row r="10493" spans="1:5" x14ac:dyDescent="0.25">
      <c r="A10493">
        <v>73000505</v>
      </c>
      <c r="B10493" t="s">
        <v>14051</v>
      </c>
      <c r="C10493" t="s">
        <v>14050</v>
      </c>
      <c r="D10493" t="s">
        <v>14050</v>
      </c>
      <c r="E10493" t="s">
        <v>14051</v>
      </c>
    </row>
    <row r="10494" spans="1:5" x14ac:dyDescent="0.25">
      <c r="A10494">
        <v>73000506</v>
      </c>
      <c r="B10494" t="s">
        <v>14429</v>
      </c>
      <c r="C10494" t="s">
        <v>14428</v>
      </c>
      <c r="D10494" t="s">
        <v>14428</v>
      </c>
      <c r="E10494" t="s">
        <v>14429</v>
      </c>
    </row>
    <row r="10495" spans="1:5" x14ac:dyDescent="0.25">
      <c r="A10495">
        <v>73000507</v>
      </c>
      <c r="B10495" t="s">
        <v>14431</v>
      </c>
      <c r="C10495" t="s">
        <v>14430</v>
      </c>
      <c r="D10495" t="s">
        <v>14430</v>
      </c>
      <c r="E10495" t="s">
        <v>14431</v>
      </c>
    </row>
    <row r="10496" spans="1:5" x14ac:dyDescent="0.25">
      <c r="A10496">
        <v>73000508</v>
      </c>
      <c r="B10496" t="s">
        <v>15893</v>
      </c>
      <c r="C10496" t="s">
        <v>15894</v>
      </c>
      <c r="D10496" t="s">
        <v>15894</v>
      </c>
      <c r="E10496" t="s">
        <v>15893</v>
      </c>
    </row>
    <row r="10497" spans="1:5" x14ac:dyDescent="0.25">
      <c r="A10497">
        <v>73000509</v>
      </c>
      <c r="B10497" t="s">
        <v>15895</v>
      </c>
      <c r="C10497" t="s">
        <v>15896</v>
      </c>
      <c r="D10497" t="s">
        <v>15896</v>
      </c>
      <c r="E10497" t="s">
        <v>15895</v>
      </c>
    </row>
    <row r="10498" spans="1:5" x14ac:dyDescent="0.25">
      <c r="A10498">
        <v>73000510</v>
      </c>
      <c r="B10498" t="s">
        <v>15897</v>
      </c>
      <c r="C10498" t="s">
        <v>15898</v>
      </c>
      <c r="D10498" t="s">
        <v>15898</v>
      </c>
      <c r="E10498" t="s">
        <v>15897</v>
      </c>
    </row>
    <row r="10499" spans="1:5" x14ac:dyDescent="0.25">
      <c r="A10499">
        <v>73000511</v>
      </c>
      <c r="B10499" t="s">
        <v>15899</v>
      </c>
      <c r="C10499" t="s">
        <v>15900</v>
      </c>
      <c r="D10499" t="s">
        <v>15900</v>
      </c>
      <c r="E10499" t="s">
        <v>15899</v>
      </c>
    </row>
    <row r="10500" spans="1:5" x14ac:dyDescent="0.25">
      <c r="A10500">
        <v>73000512</v>
      </c>
      <c r="B10500" t="s">
        <v>13961</v>
      </c>
      <c r="C10500" t="s">
        <v>13960</v>
      </c>
      <c r="D10500" t="s">
        <v>13960</v>
      </c>
      <c r="E10500" t="s">
        <v>13961</v>
      </c>
    </row>
    <row r="10501" spans="1:5" x14ac:dyDescent="0.25">
      <c r="A10501">
        <v>73000513</v>
      </c>
      <c r="B10501" t="s">
        <v>14432</v>
      </c>
      <c r="C10501" t="s">
        <v>14376</v>
      </c>
      <c r="D10501" t="s">
        <v>14376</v>
      </c>
      <c r="E10501" t="s">
        <v>14432</v>
      </c>
    </row>
    <row r="10502" spans="1:5" x14ac:dyDescent="0.25">
      <c r="A10502">
        <v>73000514</v>
      </c>
      <c r="B10502" t="s">
        <v>14433</v>
      </c>
      <c r="C10502" t="s">
        <v>14376</v>
      </c>
      <c r="D10502" t="s">
        <v>14376</v>
      </c>
      <c r="E10502" t="s">
        <v>14433</v>
      </c>
    </row>
    <row r="10503" spans="1:5" x14ac:dyDescent="0.25">
      <c r="A10503">
        <v>73000515</v>
      </c>
      <c r="B10503" t="s">
        <v>14434</v>
      </c>
      <c r="C10503" t="s">
        <v>14376</v>
      </c>
      <c r="D10503" t="s">
        <v>14376</v>
      </c>
      <c r="E10503" t="s">
        <v>14434</v>
      </c>
    </row>
    <row r="10504" spans="1:5" x14ac:dyDescent="0.25">
      <c r="A10504">
        <v>73000516</v>
      </c>
      <c r="B10504" t="s">
        <v>14181</v>
      </c>
      <c r="C10504" t="s">
        <v>14180</v>
      </c>
      <c r="D10504" t="s">
        <v>14180</v>
      </c>
      <c r="E10504" t="s">
        <v>14181</v>
      </c>
    </row>
    <row r="10505" spans="1:5" x14ac:dyDescent="0.25">
      <c r="A10505">
        <v>73000517</v>
      </c>
      <c r="B10505" t="s">
        <v>14435</v>
      </c>
      <c r="C10505" t="s">
        <v>14350</v>
      </c>
      <c r="D10505" t="s">
        <v>14350</v>
      </c>
      <c r="E10505" t="s">
        <v>14435</v>
      </c>
    </row>
    <row r="10506" spans="1:5" x14ac:dyDescent="0.25">
      <c r="A10506">
        <v>73000518</v>
      </c>
      <c r="B10506" t="s">
        <v>14104</v>
      </c>
      <c r="C10506" t="s">
        <v>14103</v>
      </c>
      <c r="D10506" t="s">
        <v>14103</v>
      </c>
      <c r="E10506" t="s">
        <v>14104</v>
      </c>
    </row>
    <row r="10507" spans="1:5" x14ac:dyDescent="0.25">
      <c r="A10507">
        <v>73000519</v>
      </c>
      <c r="B10507" t="s">
        <v>14106</v>
      </c>
      <c r="C10507" t="s">
        <v>14105</v>
      </c>
      <c r="D10507" t="s">
        <v>14105</v>
      </c>
      <c r="E10507" t="s">
        <v>14106</v>
      </c>
    </row>
    <row r="10508" spans="1:5" x14ac:dyDescent="0.25">
      <c r="A10508">
        <v>73000520</v>
      </c>
      <c r="B10508" t="s">
        <v>14092</v>
      </c>
      <c r="C10508" t="s">
        <v>14117</v>
      </c>
      <c r="D10508" t="s">
        <v>14117</v>
      </c>
      <c r="E10508" t="s">
        <v>14092</v>
      </c>
    </row>
    <row r="10509" spans="1:5" x14ac:dyDescent="0.25">
      <c r="A10509">
        <v>73000521</v>
      </c>
      <c r="B10509" t="s">
        <v>15901</v>
      </c>
      <c r="C10509" t="s">
        <v>15902</v>
      </c>
      <c r="D10509" t="s">
        <v>15902</v>
      </c>
      <c r="E10509" t="s">
        <v>15901</v>
      </c>
    </row>
    <row r="10510" spans="1:5" x14ac:dyDescent="0.25">
      <c r="A10510">
        <v>73000522</v>
      </c>
      <c r="B10510" t="s">
        <v>15903</v>
      </c>
      <c r="C10510" t="s">
        <v>15902</v>
      </c>
      <c r="D10510" t="s">
        <v>15902</v>
      </c>
      <c r="E10510" t="s">
        <v>15903</v>
      </c>
    </row>
    <row r="10511" spans="1:5" x14ac:dyDescent="0.25">
      <c r="A10511">
        <v>73000523</v>
      </c>
      <c r="B10511" t="s">
        <v>15904</v>
      </c>
      <c r="C10511" t="s">
        <v>15902</v>
      </c>
      <c r="D10511" t="s">
        <v>15902</v>
      </c>
      <c r="E10511" t="s">
        <v>15904</v>
      </c>
    </row>
    <row r="10512" spans="1:5" x14ac:dyDescent="0.25">
      <c r="A10512">
        <v>73000524</v>
      </c>
      <c r="B10512" t="s">
        <v>15905</v>
      </c>
      <c r="C10512" t="s">
        <v>15902</v>
      </c>
      <c r="D10512" t="s">
        <v>15902</v>
      </c>
      <c r="E10512" t="s">
        <v>15905</v>
      </c>
    </row>
    <row r="10513" spans="1:5" x14ac:dyDescent="0.25">
      <c r="A10513">
        <v>73000525</v>
      </c>
      <c r="B10513" t="s">
        <v>15906</v>
      </c>
      <c r="C10513" t="s">
        <v>15907</v>
      </c>
      <c r="D10513" t="s">
        <v>15907</v>
      </c>
      <c r="E10513" t="s">
        <v>15906</v>
      </c>
    </row>
    <row r="10514" spans="1:5" x14ac:dyDescent="0.25">
      <c r="A10514">
        <v>73000526</v>
      </c>
      <c r="B10514" t="s">
        <v>15863</v>
      </c>
      <c r="C10514" t="s">
        <v>15908</v>
      </c>
      <c r="D10514" t="s">
        <v>15908</v>
      </c>
      <c r="E10514" t="s">
        <v>15863</v>
      </c>
    </row>
    <row r="10515" spans="1:5" x14ac:dyDescent="0.25">
      <c r="A10515">
        <v>73000527</v>
      </c>
      <c r="B10515" t="s">
        <v>15862</v>
      </c>
      <c r="C10515" t="s">
        <v>15908</v>
      </c>
      <c r="D10515" t="s">
        <v>15908</v>
      </c>
      <c r="E10515" t="s">
        <v>15862</v>
      </c>
    </row>
    <row r="10516" spans="1:5" x14ac:dyDescent="0.25">
      <c r="A10516">
        <v>73000528</v>
      </c>
      <c r="B10516" t="s">
        <v>15860</v>
      </c>
      <c r="C10516" t="s">
        <v>15908</v>
      </c>
      <c r="D10516" t="s">
        <v>15908</v>
      </c>
      <c r="E10516" t="s">
        <v>15860</v>
      </c>
    </row>
    <row r="10517" spans="1:5" x14ac:dyDescent="0.25">
      <c r="A10517">
        <v>73000529</v>
      </c>
      <c r="B10517" t="s">
        <v>14404</v>
      </c>
      <c r="C10517" t="s">
        <v>14402</v>
      </c>
      <c r="D10517" t="s">
        <v>14402</v>
      </c>
      <c r="E10517" t="s">
        <v>14404</v>
      </c>
    </row>
    <row r="10518" spans="1:5" x14ac:dyDescent="0.25">
      <c r="A10518">
        <v>73000530</v>
      </c>
      <c r="B10518" t="s">
        <v>15909</v>
      </c>
      <c r="C10518" t="s">
        <v>15910</v>
      </c>
      <c r="D10518" t="s">
        <v>15910</v>
      </c>
      <c r="E10518" t="s">
        <v>15909</v>
      </c>
    </row>
    <row r="10519" spans="1:5" x14ac:dyDescent="0.25">
      <c r="A10519">
        <v>73000531</v>
      </c>
      <c r="B10519" t="s">
        <v>15911</v>
      </c>
      <c r="C10519" t="s">
        <v>15912</v>
      </c>
      <c r="D10519" t="s">
        <v>15912</v>
      </c>
      <c r="E10519" t="s">
        <v>15911</v>
      </c>
    </row>
    <row r="10520" spans="1:5" x14ac:dyDescent="0.25">
      <c r="A10520">
        <v>73000532</v>
      </c>
      <c r="B10520" t="s">
        <v>14098</v>
      </c>
      <c r="C10520" t="s">
        <v>14097</v>
      </c>
      <c r="D10520" t="s">
        <v>14097</v>
      </c>
      <c r="E10520" t="s">
        <v>14098</v>
      </c>
    </row>
    <row r="10521" spans="1:5" x14ac:dyDescent="0.25">
      <c r="A10521">
        <v>73000533</v>
      </c>
      <c r="B10521" t="s">
        <v>14436</v>
      </c>
      <c r="C10521" t="s">
        <v>14150</v>
      </c>
      <c r="D10521" t="s">
        <v>14150</v>
      </c>
      <c r="E10521" t="s">
        <v>14436</v>
      </c>
    </row>
    <row r="10522" spans="1:5" x14ac:dyDescent="0.25">
      <c r="A10522">
        <v>73000534</v>
      </c>
      <c r="B10522" t="s">
        <v>14437</v>
      </c>
      <c r="C10522" t="s">
        <v>14150</v>
      </c>
      <c r="D10522" t="s">
        <v>14150</v>
      </c>
      <c r="E10522" t="s">
        <v>14437</v>
      </c>
    </row>
    <row r="10523" spans="1:5" x14ac:dyDescent="0.25">
      <c r="A10523">
        <v>73000535</v>
      </c>
      <c r="B10523" t="s">
        <v>14439</v>
      </c>
      <c r="C10523" t="s">
        <v>14438</v>
      </c>
      <c r="D10523" t="s">
        <v>14438</v>
      </c>
      <c r="E10523" t="s">
        <v>14439</v>
      </c>
    </row>
    <row r="10524" spans="1:5" x14ac:dyDescent="0.25">
      <c r="A10524">
        <v>73000536</v>
      </c>
      <c r="B10524" t="s">
        <v>14440</v>
      </c>
      <c r="C10524" t="s">
        <v>14150</v>
      </c>
      <c r="D10524" t="s">
        <v>14150</v>
      </c>
      <c r="E10524" t="s">
        <v>14440</v>
      </c>
    </row>
    <row r="10525" spans="1:5" x14ac:dyDescent="0.25">
      <c r="A10525">
        <v>73000537</v>
      </c>
      <c r="B10525" t="s">
        <v>14441</v>
      </c>
      <c r="C10525" t="s">
        <v>14150</v>
      </c>
      <c r="D10525" t="s">
        <v>14150</v>
      </c>
      <c r="E10525" t="s">
        <v>14441</v>
      </c>
    </row>
    <row r="10526" spans="1:5" x14ac:dyDescent="0.25">
      <c r="A10526">
        <v>73000538</v>
      </c>
      <c r="B10526" t="s">
        <v>14442</v>
      </c>
      <c r="C10526" t="s">
        <v>14150</v>
      </c>
      <c r="D10526" t="s">
        <v>14150</v>
      </c>
      <c r="E10526" t="s">
        <v>14442</v>
      </c>
    </row>
    <row r="10527" spans="1:5" x14ac:dyDescent="0.25">
      <c r="A10527">
        <v>73000539</v>
      </c>
      <c r="B10527" t="s">
        <v>14444</v>
      </c>
      <c r="C10527" t="s">
        <v>14443</v>
      </c>
      <c r="D10527" t="s">
        <v>14443</v>
      </c>
      <c r="E10527" t="s">
        <v>14444</v>
      </c>
    </row>
    <row r="10528" spans="1:5" x14ac:dyDescent="0.25">
      <c r="A10528">
        <v>73000540</v>
      </c>
      <c r="B10528" t="s">
        <v>14446</v>
      </c>
      <c r="C10528" t="s">
        <v>14445</v>
      </c>
      <c r="D10528" t="s">
        <v>14445</v>
      </c>
      <c r="E10528" t="s">
        <v>14446</v>
      </c>
    </row>
    <row r="10529" spans="1:5" x14ac:dyDescent="0.25">
      <c r="A10529">
        <v>73000541</v>
      </c>
      <c r="B10529" t="s">
        <v>14447</v>
      </c>
      <c r="C10529" t="s">
        <v>14014</v>
      </c>
      <c r="D10529" t="s">
        <v>14014</v>
      </c>
      <c r="E10529" t="s">
        <v>14447</v>
      </c>
    </row>
    <row r="10530" spans="1:5" x14ac:dyDescent="0.25">
      <c r="A10530">
        <v>73000542</v>
      </c>
      <c r="B10530" t="s">
        <v>14448</v>
      </c>
      <c r="C10530" t="s">
        <v>14079</v>
      </c>
      <c r="D10530" t="s">
        <v>14079</v>
      </c>
      <c r="E10530" t="s">
        <v>14448</v>
      </c>
    </row>
    <row r="10531" spans="1:5" x14ac:dyDescent="0.25">
      <c r="A10531">
        <v>73000543</v>
      </c>
      <c r="B10531" t="s">
        <v>14450</v>
      </c>
      <c r="C10531" t="s">
        <v>14449</v>
      </c>
      <c r="D10531" t="s">
        <v>14449</v>
      </c>
      <c r="E10531" t="s">
        <v>14450</v>
      </c>
    </row>
    <row r="10532" spans="1:5" x14ac:dyDescent="0.25">
      <c r="A10532">
        <v>73000544</v>
      </c>
      <c r="B10532" t="s">
        <v>14452</v>
      </c>
      <c r="C10532" t="s">
        <v>14451</v>
      </c>
      <c r="D10532" t="s">
        <v>14451</v>
      </c>
      <c r="E10532" t="s">
        <v>14452</v>
      </c>
    </row>
    <row r="10533" spans="1:5" x14ac:dyDescent="0.25">
      <c r="A10533">
        <v>73000545</v>
      </c>
      <c r="B10533" t="s">
        <v>14454</v>
      </c>
      <c r="C10533" t="s">
        <v>14453</v>
      </c>
      <c r="D10533" t="s">
        <v>14453</v>
      </c>
      <c r="E10533" t="s">
        <v>14454</v>
      </c>
    </row>
    <row r="10534" spans="1:5" x14ac:dyDescent="0.25">
      <c r="A10534">
        <v>73000546</v>
      </c>
      <c r="B10534" t="s">
        <v>14456</v>
      </c>
      <c r="C10534" t="s">
        <v>14455</v>
      </c>
      <c r="D10534" t="s">
        <v>14455</v>
      </c>
      <c r="E10534" t="s">
        <v>14456</v>
      </c>
    </row>
    <row r="10535" spans="1:5" x14ac:dyDescent="0.25">
      <c r="A10535">
        <v>73000547</v>
      </c>
      <c r="B10535" t="s">
        <v>14458</v>
      </c>
      <c r="C10535" t="s">
        <v>14457</v>
      </c>
      <c r="D10535" t="s">
        <v>14457</v>
      </c>
      <c r="E10535" t="s">
        <v>14458</v>
      </c>
    </row>
    <row r="10536" spans="1:5" x14ac:dyDescent="0.25">
      <c r="A10536">
        <v>73000548</v>
      </c>
      <c r="B10536" t="s">
        <v>14459</v>
      </c>
      <c r="C10536" t="s">
        <v>14014</v>
      </c>
      <c r="D10536" t="s">
        <v>14014</v>
      </c>
      <c r="E10536" t="s">
        <v>14459</v>
      </c>
    </row>
    <row r="10537" spans="1:5" x14ac:dyDescent="0.25">
      <c r="A10537">
        <v>73000549</v>
      </c>
      <c r="B10537" t="s">
        <v>14460</v>
      </c>
      <c r="C10537" t="s">
        <v>14402</v>
      </c>
      <c r="D10537" t="s">
        <v>14402</v>
      </c>
      <c r="E10537" t="s">
        <v>14460</v>
      </c>
    </row>
    <row r="10538" spans="1:5" x14ac:dyDescent="0.25">
      <c r="A10538">
        <v>73000550</v>
      </c>
      <c r="B10538" t="s">
        <v>14404</v>
      </c>
      <c r="C10538" t="s">
        <v>14402</v>
      </c>
      <c r="D10538" t="s">
        <v>14402</v>
      </c>
      <c r="E10538" t="s">
        <v>14404</v>
      </c>
    </row>
    <row r="10539" spans="1:5" x14ac:dyDescent="0.25">
      <c r="A10539">
        <v>73000551</v>
      </c>
      <c r="B10539" t="s">
        <v>14462</v>
      </c>
      <c r="C10539" t="s">
        <v>14461</v>
      </c>
      <c r="D10539" t="s">
        <v>14461</v>
      </c>
      <c r="E10539" t="s">
        <v>14462</v>
      </c>
    </row>
    <row r="10540" spans="1:5" x14ac:dyDescent="0.25">
      <c r="A10540">
        <v>73000552</v>
      </c>
      <c r="B10540" t="s">
        <v>14464</v>
      </c>
      <c r="C10540" t="s">
        <v>14463</v>
      </c>
      <c r="D10540" t="s">
        <v>14463</v>
      </c>
      <c r="E10540" t="s">
        <v>14464</v>
      </c>
    </row>
    <row r="10541" spans="1:5" x14ac:dyDescent="0.25">
      <c r="A10541">
        <v>73000553</v>
      </c>
      <c r="B10541" t="s">
        <v>14465</v>
      </c>
      <c r="C10541" t="s">
        <v>14463</v>
      </c>
      <c r="D10541" t="s">
        <v>14463</v>
      </c>
      <c r="E10541" t="s">
        <v>14465</v>
      </c>
    </row>
    <row r="10542" spans="1:5" x14ac:dyDescent="0.25">
      <c r="A10542">
        <v>73000554</v>
      </c>
      <c r="B10542" t="s">
        <v>14467</v>
      </c>
      <c r="C10542" t="s">
        <v>14466</v>
      </c>
      <c r="D10542" t="s">
        <v>14466</v>
      </c>
      <c r="E10542" t="s">
        <v>14467</v>
      </c>
    </row>
    <row r="10543" spans="1:5" x14ac:dyDescent="0.25">
      <c r="A10543">
        <v>73000555</v>
      </c>
      <c r="B10543" t="s">
        <v>14468</v>
      </c>
      <c r="C10543" t="s">
        <v>14466</v>
      </c>
      <c r="D10543" t="s">
        <v>14466</v>
      </c>
      <c r="E10543" t="s">
        <v>14468</v>
      </c>
    </row>
    <row r="10544" spans="1:5" x14ac:dyDescent="0.25">
      <c r="A10544">
        <v>73000556</v>
      </c>
      <c r="B10544" t="s">
        <v>14470</v>
      </c>
      <c r="C10544" t="s">
        <v>14469</v>
      </c>
      <c r="D10544" t="s">
        <v>14469</v>
      </c>
      <c r="E10544" t="s">
        <v>14470</v>
      </c>
    </row>
    <row r="10545" spans="1:5" x14ac:dyDescent="0.25">
      <c r="A10545">
        <v>73000557</v>
      </c>
      <c r="B10545" t="s">
        <v>14472</v>
      </c>
      <c r="C10545" t="s">
        <v>14471</v>
      </c>
      <c r="D10545" t="s">
        <v>14471</v>
      </c>
      <c r="E10545" t="s">
        <v>14472</v>
      </c>
    </row>
    <row r="10546" spans="1:5" x14ac:dyDescent="0.25">
      <c r="A10546">
        <v>73000558</v>
      </c>
      <c r="B10546" t="s">
        <v>13959</v>
      </c>
      <c r="C10546" t="s">
        <v>14473</v>
      </c>
      <c r="D10546" t="s">
        <v>14473</v>
      </c>
      <c r="E10546" t="s">
        <v>13959</v>
      </c>
    </row>
    <row r="10547" spans="1:5" x14ac:dyDescent="0.25">
      <c r="A10547">
        <v>73000559</v>
      </c>
      <c r="B10547" t="s">
        <v>14475</v>
      </c>
      <c r="C10547" t="s">
        <v>14474</v>
      </c>
      <c r="D10547" t="s">
        <v>14474</v>
      </c>
      <c r="E10547" t="s">
        <v>14475</v>
      </c>
    </row>
    <row r="10548" spans="1:5" x14ac:dyDescent="0.25">
      <c r="A10548">
        <v>73000560</v>
      </c>
      <c r="B10548" t="s">
        <v>14476</v>
      </c>
      <c r="C10548" t="s">
        <v>7484</v>
      </c>
      <c r="D10548" t="s">
        <v>7484</v>
      </c>
      <c r="E10548" t="s">
        <v>14476</v>
      </c>
    </row>
    <row r="10549" spans="1:5" x14ac:dyDescent="0.25">
      <c r="A10549">
        <v>73000561</v>
      </c>
      <c r="B10549" t="s">
        <v>14478</v>
      </c>
      <c r="C10549" t="s">
        <v>14477</v>
      </c>
      <c r="D10549" t="s">
        <v>14477</v>
      </c>
      <c r="E10549" t="s">
        <v>14478</v>
      </c>
    </row>
    <row r="10550" spans="1:5" x14ac:dyDescent="0.25">
      <c r="A10550">
        <v>73000562</v>
      </c>
      <c r="B10550" t="s">
        <v>14479</v>
      </c>
      <c r="C10550" t="s">
        <v>14083</v>
      </c>
      <c r="D10550" t="s">
        <v>14083</v>
      </c>
      <c r="E10550" t="s">
        <v>14479</v>
      </c>
    </row>
    <row r="10551" spans="1:5" x14ac:dyDescent="0.25">
      <c r="A10551">
        <v>73000563</v>
      </c>
      <c r="B10551" t="s">
        <v>14133</v>
      </c>
      <c r="C10551" t="s">
        <v>14132</v>
      </c>
      <c r="D10551" t="s">
        <v>14132</v>
      </c>
      <c r="E10551" t="s">
        <v>14133</v>
      </c>
    </row>
    <row r="10552" spans="1:5" x14ac:dyDescent="0.25">
      <c r="A10552">
        <v>73000564</v>
      </c>
      <c r="B10552" t="s">
        <v>14108</v>
      </c>
      <c r="C10552" t="s">
        <v>14107</v>
      </c>
      <c r="D10552" t="s">
        <v>14107</v>
      </c>
      <c r="E10552" t="s">
        <v>14108</v>
      </c>
    </row>
    <row r="10553" spans="1:5" x14ac:dyDescent="0.25">
      <c r="A10553">
        <v>73000565</v>
      </c>
      <c r="B10553" t="s">
        <v>14481</v>
      </c>
      <c r="C10553" t="s">
        <v>14480</v>
      </c>
      <c r="D10553" t="s">
        <v>14480</v>
      </c>
      <c r="E10553" t="s">
        <v>14481</v>
      </c>
    </row>
    <row r="10554" spans="1:5" x14ac:dyDescent="0.25">
      <c r="A10554">
        <v>73000566</v>
      </c>
      <c r="B10554" t="s">
        <v>14483</v>
      </c>
      <c r="C10554" t="s">
        <v>14482</v>
      </c>
      <c r="D10554" t="s">
        <v>14482</v>
      </c>
      <c r="E10554" t="s">
        <v>14483</v>
      </c>
    </row>
    <row r="10555" spans="1:5" x14ac:dyDescent="0.25">
      <c r="A10555">
        <v>73000567</v>
      </c>
      <c r="B10555" t="s">
        <v>14484</v>
      </c>
      <c r="C10555" t="s">
        <v>14480</v>
      </c>
      <c r="D10555" t="s">
        <v>14480</v>
      </c>
      <c r="E10555" t="s">
        <v>14484</v>
      </c>
    </row>
    <row r="10556" spans="1:5" x14ac:dyDescent="0.25">
      <c r="A10556">
        <v>73000568</v>
      </c>
      <c r="B10556" t="s">
        <v>14485</v>
      </c>
      <c r="C10556" t="s">
        <v>14480</v>
      </c>
      <c r="D10556" t="s">
        <v>14480</v>
      </c>
      <c r="E10556" t="s">
        <v>14485</v>
      </c>
    </row>
    <row r="10557" spans="1:5" x14ac:dyDescent="0.25">
      <c r="A10557">
        <v>73000569</v>
      </c>
      <c r="B10557" t="s">
        <v>14487</v>
      </c>
      <c r="C10557" t="s">
        <v>14486</v>
      </c>
      <c r="D10557" t="s">
        <v>14486</v>
      </c>
      <c r="E10557" t="s">
        <v>14487</v>
      </c>
    </row>
    <row r="10558" spans="1:5" x14ac:dyDescent="0.25">
      <c r="A10558">
        <v>73000570</v>
      </c>
      <c r="B10558" t="s">
        <v>14488</v>
      </c>
      <c r="C10558" t="s">
        <v>14482</v>
      </c>
      <c r="D10558" t="s">
        <v>14482</v>
      </c>
      <c r="E10558" t="s">
        <v>14488</v>
      </c>
    </row>
    <row r="10559" spans="1:5" x14ac:dyDescent="0.25">
      <c r="A10559">
        <v>73000571</v>
      </c>
      <c r="B10559" t="s">
        <v>14490</v>
      </c>
      <c r="C10559" t="s">
        <v>14489</v>
      </c>
      <c r="D10559" t="s">
        <v>14489</v>
      </c>
      <c r="E10559" t="s">
        <v>14490</v>
      </c>
    </row>
    <row r="10560" spans="1:5" x14ac:dyDescent="0.25">
      <c r="A10560">
        <v>73000572</v>
      </c>
      <c r="B10560" t="s">
        <v>15913</v>
      </c>
      <c r="C10560" t="s">
        <v>15892</v>
      </c>
      <c r="D10560" t="s">
        <v>15892</v>
      </c>
      <c r="E10560" t="s">
        <v>15913</v>
      </c>
    </row>
    <row r="10561" spans="1:5" x14ac:dyDescent="0.25">
      <c r="A10561">
        <v>73000573</v>
      </c>
      <c r="B10561" t="s">
        <v>14491</v>
      </c>
      <c r="C10561" t="s">
        <v>14457</v>
      </c>
      <c r="D10561" t="s">
        <v>14457</v>
      </c>
      <c r="E10561" t="s">
        <v>14491</v>
      </c>
    </row>
    <row r="10562" spans="1:5" x14ac:dyDescent="0.25">
      <c r="A10562">
        <v>73000574</v>
      </c>
      <c r="B10562" t="s">
        <v>14492</v>
      </c>
      <c r="C10562" t="s">
        <v>14148</v>
      </c>
      <c r="D10562" t="s">
        <v>14148</v>
      </c>
      <c r="E10562" t="s">
        <v>14492</v>
      </c>
    </row>
    <row r="10563" spans="1:5" x14ac:dyDescent="0.25">
      <c r="A10563">
        <v>73000575</v>
      </c>
      <c r="B10563" t="s">
        <v>14467</v>
      </c>
      <c r="C10563" t="s">
        <v>14466</v>
      </c>
      <c r="D10563" t="s">
        <v>14466</v>
      </c>
      <c r="E10563" t="s">
        <v>14467</v>
      </c>
    </row>
    <row r="10564" spans="1:5" x14ac:dyDescent="0.25">
      <c r="A10564">
        <v>73000576</v>
      </c>
      <c r="B10564" t="s">
        <v>14468</v>
      </c>
      <c r="C10564" t="s">
        <v>14466</v>
      </c>
      <c r="D10564" t="s">
        <v>14466</v>
      </c>
      <c r="E10564" t="s">
        <v>14468</v>
      </c>
    </row>
    <row r="10565" spans="1:5" x14ac:dyDescent="0.25">
      <c r="A10565">
        <v>73000577</v>
      </c>
      <c r="B10565" t="s">
        <v>14494</v>
      </c>
      <c r="C10565" t="s">
        <v>14493</v>
      </c>
      <c r="D10565" t="s">
        <v>14493</v>
      </c>
      <c r="E10565" t="s">
        <v>14494</v>
      </c>
    </row>
    <row r="10566" spans="1:5" x14ac:dyDescent="0.25">
      <c r="A10566">
        <v>73000578</v>
      </c>
      <c r="B10566" t="s">
        <v>14496</v>
      </c>
      <c r="C10566" t="s">
        <v>14495</v>
      </c>
      <c r="D10566" t="s">
        <v>14495</v>
      </c>
      <c r="E10566" t="s">
        <v>14496</v>
      </c>
    </row>
    <row r="10567" spans="1:5" x14ac:dyDescent="0.25">
      <c r="A10567">
        <v>73000579</v>
      </c>
      <c r="B10567" t="s">
        <v>14498</v>
      </c>
      <c r="C10567" t="s">
        <v>14497</v>
      </c>
      <c r="D10567" t="s">
        <v>14497</v>
      </c>
      <c r="E10567" t="s">
        <v>14498</v>
      </c>
    </row>
    <row r="10568" spans="1:5" x14ac:dyDescent="0.25">
      <c r="A10568">
        <v>73000580</v>
      </c>
      <c r="B10568" t="s">
        <v>14500</v>
      </c>
      <c r="C10568" t="s">
        <v>14499</v>
      </c>
      <c r="D10568" t="s">
        <v>14499</v>
      </c>
      <c r="E10568" t="s">
        <v>14500</v>
      </c>
    </row>
    <row r="10569" spans="1:5" x14ac:dyDescent="0.25">
      <c r="A10569">
        <v>73000581</v>
      </c>
      <c r="B10569" t="s">
        <v>14502</v>
      </c>
      <c r="C10569" t="s">
        <v>14501</v>
      </c>
      <c r="D10569" t="s">
        <v>14501</v>
      </c>
      <c r="E10569" t="s">
        <v>14502</v>
      </c>
    </row>
    <row r="10570" spans="1:5" x14ac:dyDescent="0.25">
      <c r="A10570">
        <v>73000582</v>
      </c>
      <c r="B10570" t="s">
        <v>14504</v>
      </c>
      <c r="C10570" t="s">
        <v>14503</v>
      </c>
      <c r="D10570" t="s">
        <v>14503</v>
      </c>
      <c r="E10570" t="s">
        <v>14504</v>
      </c>
    </row>
    <row r="10571" spans="1:5" x14ac:dyDescent="0.25">
      <c r="A10571">
        <v>73000583</v>
      </c>
      <c r="B10571" t="s">
        <v>14505</v>
      </c>
      <c r="C10571" t="s">
        <v>14503</v>
      </c>
      <c r="D10571" t="s">
        <v>14503</v>
      </c>
      <c r="E10571" t="s">
        <v>14505</v>
      </c>
    </row>
    <row r="10572" spans="1:5" x14ac:dyDescent="0.25">
      <c r="A10572">
        <v>73000584</v>
      </c>
      <c r="B10572" t="s">
        <v>14011</v>
      </c>
      <c r="C10572" t="s">
        <v>14010</v>
      </c>
      <c r="D10572" t="s">
        <v>14010</v>
      </c>
      <c r="E10572" t="s">
        <v>14011</v>
      </c>
    </row>
    <row r="10573" spans="1:5" x14ac:dyDescent="0.25">
      <c r="A10573">
        <v>73000585</v>
      </c>
      <c r="B10573" t="s">
        <v>14507</v>
      </c>
      <c r="C10573" t="s">
        <v>14506</v>
      </c>
      <c r="D10573" t="s">
        <v>14506</v>
      </c>
      <c r="E10573" t="s">
        <v>14507</v>
      </c>
    </row>
    <row r="10574" spans="1:5" x14ac:dyDescent="0.25">
      <c r="A10574">
        <v>73000586</v>
      </c>
      <c r="B10574" t="s">
        <v>14508</v>
      </c>
      <c r="C10574" t="s">
        <v>14506</v>
      </c>
      <c r="D10574" t="s">
        <v>14506</v>
      </c>
      <c r="E10574" t="s">
        <v>14508</v>
      </c>
    </row>
    <row r="10575" spans="1:5" x14ac:dyDescent="0.25">
      <c r="A10575">
        <v>73000587</v>
      </c>
      <c r="B10575" t="s">
        <v>14510</v>
      </c>
      <c r="C10575" t="s">
        <v>14509</v>
      </c>
      <c r="D10575" t="s">
        <v>14509</v>
      </c>
      <c r="E10575" t="s">
        <v>14510</v>
      </c>
    </row>
    <row r="10576" spans="1:5" x14ac:dyDescent="0.25">
      <c r="A10576">
        <v>73000588</v>
      </c>
      <c r="B10576" t="s">
        <v>14511</v>
      </c>
      <c r="C10576" t="s">
        <v>14509</v>
      </c>
      <c r="D10576" t="s">
        <v>14509</v>
      </c>
      <c r="E10576" t="s">
        <v>14511</v>
      </c>
    </row>
    <row r="10577" spans="1:5" x14ac:dyDescent="0.25">
      <c r="A10577">
        <v>73000589</v>
      </c>
      <c r="B10577" t="s">
        <v>14513</v>
      </c>
      <c r="C10577" t="s">
        <v>14512</v>
      </c>
      <c r="D10577" t="s">
        <v>14512</v>
      </c>
      <c r="E10577" t="s">
        <v>14513</v>
      </c>
    </row>
    <row r="10578" spans="1:5" x14ac:dyDescent="0.25">
      <c r="A10578">
        <v>73000590</v>
      </c>
      <c r="B10578" t="s">
        <v>14514</v>
      </c>
      <c r="C10578" t="s">
        <v>14119</v>
      </c>
      <c r="D10578" t="s">
        <v>14119</v>
      </c>
      <c r="E10578" t="s">
        <v>14514</v>
      </c>
    </row>
    <row r="10579" spans="1:5" x14ac:dyDescent="0.25">
      <c r="A10579">
        <v>73000591</v>
      </c>
      <c r="B10579" t="s">
        <v>14515</v>
      </c>
      <c r="C10579" t="s">
        <v>14119</v>
      </c>
      <c r="D10579" t="s">
        <v>14119</v>
      </c>
      <c r="E10579" t="s">
        <v>14515</v>
      </c>
    </row>
    <row r="10580" spans="1:5" x14ac:dyDescent="0.25">
      <c r="A10580">
        <v>73000592</v>
      </c>
      <c r="B10580" t="s">
        <v>14516</v>
      </c>
      <c r="C10580" t="s">
        <v>14237</v>
      </c>
      <c r="D10580" t="s">
        <v>14237</v>
      </c>
      <c r="E10580" t="s">
        <v>14516</v>
      </c>
    </row>
    <row r="10581" spans="1:5" x14ac:dyDescent="0.25">
      <c r="A10581">
        <v>73000593</v>
      </c>
      <c r="B10581" t="s">
        <v>14517</v>
      </c>
      <c r="C10581" t="s">
        <v>14239</v>
      </c>
      <c r="D10581" t="s">
        <v>14239</v>
      </c>
      <c r="E10581" t="s">
        <v>14517</v>
      </c>
    </row>
    <row r="10582" spans="1:5" x14ac:dyDescent="0.25">
      <c r="A10582">
        <v>73000594</v>
      </c>
      <c r="B10582" t="s">
        <v>14518</v>
      </c>
      <c r="C10582" t="s">
        <v>14241</v>
      </c>
      <c r="D10582" t="s">
        <v>14241</v>
      </c>
      <c r="E10582" t="s">
        <v>14518</v>
      </c>
    </row>
    <row r="10583" spans="1:5" x14ac:dyDescent="0.25">
      <c r="A10583">
        <v>73000595</v>
      </c>
      <c r="B10583" t="s">
        <v>14519</v>
      </c>
      <c r="C10583" t="s">
        <v>14243</v>
      </c>
      <c r="D10583" t="s">
        <v>14243</v>
      </c>
      <c r="E10583" t="s">
        <v>14519</v>
      </c>
    </row>
    <row r="10584" spans="1:5" x14ac:dyDescent="0.25">
      <c r="A10584">
        <v>73000596</v>
      </c>
      <c r="B10584" t="s">
        <v>14520</v>
      </c>
      <c r="C10584" t="s">
        <v>14245</v>
      </c>
      <c r="D10584" t="s">
        <v>14245</v>
      </c>
      <c r="E10584" t="s">
        <v>14520</v>
      </c>
    </row>
    <row r="10585" spans="1:5" x14ac:dyDescent="0.25">
      <c r="A10585">
        <v>73000597</v>
      </c>
      <c r="B10585" t="s">
        <v>14521</v>
      </c>
      <c r="C10585" t="s">
        <v>14326</v>
      </c>
      <c r="D10585" t="s">
        <v>14326</v>
      </c>
      <c r="E10585" t="s">
        <v>14521</v>
      </c>
    </row>
    <row r="10586" spans="1:5" x14ac:dyDescent="0.25">
      <c r="A10586">
        <v>73000598</v>
      </c>
      <c r="B10586" t="s">
        <v>14522</v>
      </c>
      <c r="C10586" t="s">
        <v>14277</v>
      </c>
      <c r="D10586" t="s">
        <v>14277</v>
      </c>
      <c r="E10586" t="s">
        <v>14522</v>
      </c>
    </row>
    <row r="10587" spans="1:5" x14ac:dyDescent="0.25">
      <c r="A10587">
        <v>73000599</v>
      </c>
      <c r="B10587" t="s">
        <v>14523</v>
      </c>
      <c r="C10587" t="s">
        <v>14279</v>
      </c>
      <c r="D10587" t="s">
        <v>14279</v>
      </c>
      <c r="E10587" t="s">
        <v>14523</v>
      </c>
    </row>
    <row r="10588" spans="1:5" x14ac:dyDescent="0.25">
      <c r="A10588">
        <v>73000600</v>
      </c>
      <c r="B10588" t="s">
        <v>14524</v>
      </c>
      <c r="C10588" t="s">
        <v>14281</v>
      </c>
      <c r="D10588" t="s">
        <v>14281</v>
      </c>
      <c r="E10588" t="s">
        <v>14524</v>
      </c>
    </row>
    <row r="10589" spans="1:5" x14ac:dyDescent="0.25">
      <c r="A10589">
        <v>73000601</v>
      </c>
      <c r="B10589" t="s">
        <v>14525</v>
      </c>
      <c r="C10589" t="s">
        <v>14275</v>
      </c>
      <c r="D10589" t="s">
        <v>14275</v>
      </c>
      <c r="E10589" t="s">
        <v>14525</v>
      </c>
    </row>
    <row r="10590" spans="1:5" x14ac:dyDescent="0.25">
      <c r="A10590">
        <v>73000602</v>
      </c>
      <c r="B10590" t="s">
        <v>14088</v>
      </c>
      <c r="C10590" t="s">
        <v>14114</v>
      </c>
      <c r="D10590" t="s">
        <v>14114</v>
      </c>
      <c r="E10590" t="s">
        <v>14088</v>
      </c>
    </row>
    <row r="10591" spans="1:5" x14ac:dyDescent="0.25">
      <c r="A10591">
        <v>73000603</v>
      </c>
      <c r="B10591" t="s">
        <v>14526</v>
      </c>
      <c r="C10591" t="s">
        <v>14115</v>
      </c>
      <c r="D10591" t="s">
        <v>14115</v>
      </c>
      <c r="E10591" t="s">
        <v>14526</v>
      </c>
    </row>
    <row r="10592" spans="1:5" x14ac:dyDescent="0.25">
      <c r="A10592">
        <v>73000604</v>
      </c>
      <c r="B10592" t="s">
        <v>14094</v>
      </c>
      <c r="C10592" t="s">
        <v>14118</v>
      </c>
      <c r="D10592" t="s">
        <v>14118</v>
      </c>
      <c r="E10592" t="s">
        <v>14094</v>
      </c>
    </row>
    <row r="10593" spans="1:5" x14ac:dyDescent="0.25">
      <c r="A10593">
        <v>73000605</v>
      </c>
      <c r="B10593" t="s">
        <v>14131</v>
      </c>
      <c r="C10593" t="s">
        <v>14130</v>
      </c>
      <c r="D10593" t="s">
        <v>14130</v>
      </c>
      <c r="E10593" t="s">
        <v>14131</v>
      </c>
    </row>
    <row r="10594" spans="1:5" x14ac:dyDescent="0.25">
      <c r="A10594">
        <v>73000606</v>
      </c>
      <c r="B10594" t="s">
        <v>14528</v>
      </c>
      <c r="C10594" t="s">
        <v>14527</v>
      </c>
      <c r="D10594" t="s">
        <v>14527</v>
      </c>
      <c r="E10594" t="s">
        <v>14528</v>
      </c>
    </row>
    <row r="10595" spans="1:5" x14ac:dyDescent="0.25">
      <c r="A10595">
        <v>73000607</v>
      </c>
      <c r="B10595" t="s">
        <v>14013</v>
      </c>
      <c r="C10595" t="s">
        <v>14529</v>
      </c>
      <c r="D10595" t="s">
        <v>14529</v>
      </c>
      <c r="E10595" t="s">
        <v>14013</v>
      </c>
    </row>
    <row r="10596" spans="1:5" x14ac:dyDescent="0.25">
      <c r="A10596">
        <v>73000608</v>
      </c>
      <c r="B10596" t="s">
        <v>14092</v>
      </c>
      <c r="C10596" t="s">
        <v>14530</v>
      </c>
      <c r="D10596" t="s">
        <v>14530</v>
      </c>
      <c r="E10596" t="s">
        <v>14092</v>
      </c>
    </row>
    <row r="10597" spans="1:5" x14ac:dyDescent="0.25">
      <c r="A10597">
        <v>73000609</v>
      </c>
      <c r="B10597" t="s">
        <v>14531</v>
      </c>
      <c r="C10597" t="s">
        <v>13938</v>
      </c>
      <c r="D10597" t="s">
        <v>13938</v>
      </c>
      <c r="E10597" t="s">
        <v>14531</v>
      </c>
    </row>
    <row r="10598" spans="1:5" x14ac:dyDescent="0.25">
      <c r="A10598">
        <v>73000610</v>
      </c>
      <c r="B10598" t="s">
        <v>14532</v>
      </c>
      <c r="C10598" t="s">
        <v>13940</v>
      </c>
      <c r="D10598" t="s">
        <v>13940</v>
      </c>
      <c r="E10598" t="s">
        <v>14532</v>
      </c>
    </row>
    <row r="10599" spans="1:5" x14ac:dyDescent="0.25">
      <c r="A10599">
        <v>73000611</v>
      </c>
      <c r="B10599" t="s">
        <v>14533</v>
      </c>
      <c r="C10599" t="s">
        <v>13938</v>
      </c>
      <c r="D10599" t="s">
        <v>13938</v>
      </c>
      <c r="E10599" t="s">
        <v>14533</v>
      </c>
    </row>
    <row r="10600" spans="1:5" x14ac:dyDescent="0.25">
      <c r="A10600">
        <v>73000612</v>
      </c>
      <c r="B10600" t="s">
        <v>14534</v>
      </c>
      <c r="C10600" t="s">
        <v>13940</v>
      </c>
      <c r="D10600" t="s">
        <v>13940</v>
      </c>
      <c r="E10600" t="s">
        <v>14534</v>
      </c>
    </row>
    <row r="10601" spans="1:5" x14ac:dyDescent="0.25">
      <c r="A10601">
        <v>73000613</v>
      </c>
      <c r="B10601" t="s">
        <v>14535</v>
      </c>
      <c r="C10601" t="s">
        <v>13938</v>
      </c>
      <c r="D10601" t="s">
        <v>13938</v>
      </c>
      <c r="E10601" t="s">
        <v>14535</v>
      </c>
    </row>
    <row r="10602" spans="1:5" x14ac:dyDescent="0.25">
      <c r="A10602">
        <v>73000614</v>
      </c>
      <c r="B10602" t="s">
        <v>14536</v>
      </c>
      <c r="C10602" t="s">
        <v>13940</v>
      </c>
      <c r="D10602" t="s">
        <v>13940</v>
      </c>
      <c r="E10602" t="s">
        <v>14536</v>
      </c>
    </row>
    <row r="10603" spans="1:5" x14ac:dyDescent="0.25">
      <c r="A10603">
        <v>73000615</v>
      </c>
      <c r="B10603" t="s">
        <v>14538</v>
      </c>
      <c r="C10603" t="s">
        <v>14537</v>
      </c>
      <c r="D10603" t="s">
        <v>14537</v>
      </c>
      <c r="E10603" t="s">
        <v>14538</v>
      </c>
    </row>
    <row r="10604" spans="1:5" x14ac:dyDescent="0.25">
      <c r="A10604">
        <v>73000616</v>
      </c>
      <c r="B10604" t="s">
        <v>15914</v>
      </c>
      <c r="C10604" t="s">
        <v>15915</v>
      </c>
      <c r="D10604" t="s">
        <v>15915</v>
      </c>
      <c r="E10604" t="s">
        <v>15914</v>
      </c>
    </row>
    <row r="10605" spans="1:5" x14ac:dyDescent="0.25">
      <c r="A10605">
        <v>73000617</v>
      </c>
      <c r="B10605" t="s">
        <v>14011</v>
      </c>
      <c r="C10605" t="s">
        <v>14010</v>
      </c>
      <c r="D10605" t="s">
        <v>14010</v>
      </c>
      <c r="E10605" t="s">
        <v>14011</v>
      </c>
    </row>
    <row r="10606" spans="1:5" x14ac:dyDescent="0.25">
      <c r="A10606">
        <v>73000618</v>
      </c>
      <c r="B10606" t="s">
        <v>14539</v>
      </c>
      <c r="C10606" t="s">
        <v>13938</v>
      </c>
      <c r="D10606" t="s">
        <v>13938</v>
      </c>
      <c r="E10606" t="s">
        <v>14539</v>
      </c>
    </row>
    <row r="10607" spans="1:5" x14ac:dyDescent="0.25">
      <c r="A10607">
        <v>73000619</v>
      </c>
      <c r="B10607" t="s">
        <v>14540</v>
      </c>
      <c r="C10607" t="s">
        <v>13940</v>
      </c>
      <c r="D10607" t="s">
        <v>13940</v>
      </c>
      <c r="E10607" t="s">
        <v>14540</v>
      </c>
    </row>
    <row r="10608" spans="1:5" x14ac:dyDescent="0.25">
      <c r="A10608">
        <v>73000620</v>
      </c>
      <c r="B10608" t="s">
        <v>14541</v>
      </c>
      <c r="C10608" t="s">
        <v>13938</v>
      </c>
      <c r="D10608" t="s">
        <v>13938</v>
      </c>
      <c r="E10608" t="s">
        <v>14541</v>
      </c>
    </row>
    <row r="10609" spans="1:5" x14ac:dyDescent="0.25">
      <c r="A10609">
        <v>73000621</v>
      </c>
      <c r="B10609" t="s">
        <v>14542</v>
      </c>
      <c r="C10609" t="s">
        <v>13940</v>
      </c>
      <c r="D10609" t="s">
        <v>13940</v>
      </c>
      <c r="E10609" t="s">
        <v>14542</v>
      </c>
    </row>
    <row r="10610" spans="1:5" x14ac:dyDescent="0.25">
      <c r="A10610">
        <v>73000622</v>
      </c>
      <c r="B10610" t="s">
        <v>14543</v>
      </c>
      <c r="C10610" t="s">
        <v>13938</v>
      </c>
      <c r="D10610" t="s">
        <v>13938</v>
      </c>
      <c r="E10610" t="s">
        <v>14543</v>
      </c>
    </row>
    <row r="10611" spans="1:5" x14ac:dyDescent="0.25">
      <c r="A10611">
        <v>73000623</v>
      </c>
      <c r="B10611" t="s">
        <v>14544</v>
      </c>
      <c r="C10611" t="s">
        <v>13940</v>
      </c>
      <c r="D10611" t="s">
        <v>13940</v>
      </c>
      <c r="E10611" t="s">
        <v>14544</v>
      </c>
    </row>
    <row r="10612" spans="1:5" x14ac:dyDescent="0.25">
      <c r="A10612">
        <v>73000624</v>
      </c>
      <c r="B10612" t="s">
        <v>15916</v>
      </c>
      <c r="C10612" t="s">
        <v>14119</v>
      </c>
      <c r="D10612" t="s">
        <v>14119</v>
      </c>
      <c r="E10612" t="s">
        <v>15916</v>
      </c>
    </row>
    <row r="10613" spans="1:5" x14ac:dyDescent="0.25">
      <c r="A10613">
        <v>73000625</v>
      </c>
      <c r="B10613" t="s">
        <v>15917</v>
      </c>
      <c r="C10613" t="s">
        <v>15918</v>
      </c>
      <c r="D10613" t="s">
        <v>15918</v>
      </c>
      <c r="E10613" t="s">
        <v>15917</v>
      </c>
    </row>
    <row r="10614" spans="1:5" x14ac:dyDescent="0.25">
      <c r="A10614">
        <v>73000626</v>
      </c>
      <c r="B10614" t="s">
        <v>14545</v>
      </c>
      <c r="C10614" t="s">
        <v>14121</v>
      </c>
      <c r="D10614" t="s">
        <v>14121</v>
      </c>
      <c r="E10614" t="s">
        <v>14545</v>
      </c>
    </row>
    <row r="10615" spans="1:5" x14ac:dyDescent="0.25">
      <c r="A10615">
        <v>73000627</v>
      </c>
      <c r="B10615" t="s">
        <v>14546</v>
      </c>
      <c r="C10615" t="s">
        <v>14121</v>
      </c>
      <c r="D10615" t="s">
        <v>14121</v>
      </c>
      <c r="E10615" t="s">
        <v>14546</v>
      </c>
    </row>
    <row r="10616" spans="1:5" x14ac:dyDescent="0.25">
      <c r="A10616">
        <v>73000628</v>
      </c>
      <c r="B10616" t="s">
        <v>14502</v>
      </c>
      <c r="C10616" t="s">
        <v>14501</v>
      </c>
      <c r="D10616" t="s">
        <v>14501</v>
      </c>
      <c r="E10616" t="s">
        <v>14502</v>
      </c>
    </row>
    <row r="10617" spans="1:5" x14ac:dyDescent="0.25">
      <c r="A10617">
        <v>73000629</v>
      </c>
      <c r="B10617" t="s">
        <v>15919</v>
      </c>
      <c r="C10617" t="s">
        <v>14503</v>
      </c>
      <c r="D10617" t="s">
        <v>14503</v>
      </c>
      <c r="E10617" t="s">
        <v>15919</v>
      </c>
    </row>
    <row r="10618" spans="1:5" x14ac:dyDescent="0.25">
      <c r="A10618">
        <v>73000630</v>
      </c>
      <c r="B10618" t="s">
        <v>15920</v>
      </c>
      <c r="C10618" t="s">
        <v>14503</v>
      </c>
      <c r="D10618" t="s">
        <v>14503</v>
      </c>
      <c r="E10618" t="s">
        <v>15920</v>
      </c>
    </row>
    <row r="10619" spans="1:5" x14ac:dyDescent="0.25">
      <c r="A10619">
        <v>73000631</v>
      </c>
      <c r="B10619" t="s">
        <v>14548</v>
      </c>
      <c r="C10619" t="s">
        <v>14547</v>
      </c>
      <c r="D10619" t="s">
        <v>14547</v>
      </c>
      <c r="E10619" t="s">
        <v>14548</v>
      </c>
    </row>
    <row r="10620" spans="1:5" x14ac:dyDescent="0.25">
      <c r="A10620">
        <v>73000632</v>
      </c>
      <c r="B10620" t="s">
        <v>14550</v>
      </c>
      <c r="C10620" t="s">
        <v>14549</v>
      </c>
      <c r="D10620" t="s">
        <v>14549</v>
      </c>
      <c r="E10620" t="s">
        <v>14550</v>
      </c>
    </row>
    <row r="10621" spans="1:5" x14ac:dyDescent="0.25">
      <c r="A10621">
        <v>73000633</v>
      </c>
      <c r="B10621" t="s">
        <v>14552</v>
      </c>
      <c r="C10621" t="s">
        <v>14551</v>
      </c>
      <c r="D10621" t="s">
        <v>14551</v>
      </c>
      <c r="E10621" t="s">
        <v>14552</v>
      </c>
    </row>
    <row r="10622" spans="1:5" x14ac:dyDescent="0.25">
      <c r="A10622">
        <v>73000634</v>
      </c>
      <c r="B10622" t="s">
        <v>14554</v>
      </c>
      <c r="C10622" t="s">
        <v>14553</v>
      </c>
      <c r="D10622" t="s">
        <v>14553</v>
      </c>
      <c r="E10622" t="s">
        <v>14554</v>
      </c>
    </row>
    <row r="10623" spans="1:5" x14ac:dyDescent="0.25">
      <c r="A10623">
        <v>73000635</v>
      </c>
      <c r="B10623" t="s">
        <v>14556</v>
      </c>
      <c r="C10623" t="s">
        <v>14555</v>
      </c>
      <c r="D10623" t="s">
        <v>14555</v>
      </c>
      <c r="E10623" t="s">
        <v>14556</v>
      </c>
    </row>
    <row r="10624" spans="1:5" x14ac:dyDescent="0.25">
      <c r="A10624">
        <v>73000636</v>
      </c>
      <c r="B10624" t="s">
        <v>14558</v>
      </c>
      <c r="C10624" t="s">
        <v>14557</v>
      </c>
      <c r="D10624" t="s">
        <v>14557</v>
      </c>
      <c r="E10624" t="s">
        <v>14558</v>
      </c>
    </row>
    <row r="10625" spans="1:5" x14ac:dyDescent="0.25">
      <c r="A10625">
        <v>73000637</v>
      </c>
      <c r="B10625" t="s">
        <v>14560</v>
      </c>
      <c r="C10625" t="s">
        <v>14559</v>
      </c>
      <c r="D10625" t="s">
        <v>14559</v>
      </c>
      <c r="E10625" t="s">
        <v>14560</v>
      </c>
    </row>
    <row r="10626" spans="1:5" x14ac:dyDescent="0.25">
      <c r="A10626">
        <v>73000638</v>
      </c>
      <c r="B10626" t="s">
        <v>14562</v>
      </c>
      <c r="C10626" t="s">
        <v>14561</v>
      </c>
      <c r="D10626" t="s">
        <v>14561</v>
      </c>
      <c r="E10626" t="s">
        <v>14562</v>
      </c>
    </row>
    <row r="10627" spans="1:5" x14ac:dyDescent="0.25">
      <c r="A10627">
        <v>73000639</v>
      </c>
      <c r="B10627" t="s">
        <v>14564</v>
      </c>
      <c r="C10627" t="s">
        <v>14563</v>
      </c>
      <c r="D10627" t="s">
        <v>14563</v>
      </c>
      <c r="E10627" t="s">
        <v>14564</v>
      </c>
    </row>
    <row r="10628" spans="1:5" x14ac:dyDescent="0.25">
      <c r="A10628">
        <v>73000640</v>
      </c>
      <c r="B10628" t="s">
        <v>14566</v>
      </c>
      <c r="C10628" t="s">
        <v>14565</v>
      </c>
      <c r="D10628" t="s">
        <v>14565</v>
      </c>
      <c r="E10628" t="s">
        <v>14566</v>
      </c>
    </row>
    <row r="10629" spans="1:5" x14ac:dyDescent="0.25">
      <c r="A10629">
        <v>73000641</v>
      </c>
      <c r="B10629" t="s">
        <v>14567</v>
      </c>
      <c r="C10629" t="s">
        <v>14565</v>
      </c>
      <c r="D10629" t="s">
        <v>14565</v>
      </c>
      <c r="E10629" t="s">
        <v>14567</v>
      </c>
    </row>
    <row r="10630" spans="1:5" x14ac:dyDescent="0.25">
      <c r="A10630">
        <v>73000642</v>
      </c>
      <c r="B10630" t="s">
        <v>14569</v>
      </c>
      <c r="C10630" t="s">
        <v>14568</v>
      </c>
      <c r="D10630" t="s">
        <v>14568</v>
      </c>
      <c r="E10630" t="s">
        <v>14569</v>
      </c>
    </row>
    <row r="10631" spans="1:5" x14ac:dyDescent="0.25">
      <c r="A10631">
        <v>73000643</v>
      </c>
      <c r="B10631" t="s">
        <v>14570</v>
      </c>
      <c r="C10631" t="s">
        <v>14565</v>
      </c>
      <c r="D10631" t="s">
        <v>14565</v>
      </c>
      <c r="E10631" t="s">
        <v>14570</v>
      </c>
    </row>
    <row r="10632" spans="1:5" x14ac:dyDescent="0.25">
      <c r="A10632">
        <v>73000644</v>
      </c>
      <c r="B10632" t="s">
        <v>14571</v>
      </c>
      <c r="C10632" t="s">
        <v>14565</v>
      </c>
      <c r="D10632" t="s">
        <v>14565</v>
      </c>
      <c r="E10632" t="s">
        <v>14571</v>
      </c>
    </row>
    <row r="10633" spans="1:5" x14ac:dyDescent="0.25">
      <c r="A10633">
        <v>73000645</v>
      </c>
      <c r="B10633" t="s">
        <v>14573</v>
      </c>
      <c r="C10633" t="s">
        <v>14572</v>
      </c>
      <c r="D10633" t="s">
        <v>14572</v>
      </c>
      <c r="E10633" t="s">
        <v>14573</v>
      </c>
    </row>
    <row r="10634" spans="1:5" x14ac:dyDescent="0.25">
      <c r="A10634">
        <v>73000646</v>
      </c>
      <c r="B10634" t="s">
        <v>14574</v>
      </c>
      <c r="C10634" t="s">
        <v>14572</v>
      </c>
      <c r="D10634" t="s">
        <v>14572</v>
      </c>
      <c r="E10634" t="s">
        <v>14574</v>
      </c>
    </row>
    <row r="10635" spans="1:5" x14ac:dyDescent="0.25">
      <c r="A10635">
        <v>73000647</v>
      </c>
      <c r="B10635" t="s">
        <v>14575</v>
      </c>
      <c r="C10635" t="s">
        <v>14572</v>
      </c>
      <c r="D10635" t="s">
        <v>14572</v>
      </c>
      <c r="E10635" t="s">
        <v>14575</v>
      </c>
    </row>
    <row r="10636" spans="1:5" x14ac:dyDescent="0.25">
      <c r="A10636">
        <v>73000648</v>
      </c>
      <c r="B10636" t="s">
        <v>14576</v>
      </c>
      <c r="C10636" t="s">
        <v>14572</v>
      </c>
      <c r="D10636" t="s">
        <v>14572</v>
      </c>
      <c r="E10636" t="s">
        <v>14576</v>
      </c>
    </row>
    <row r="10637" spans="1:5" x14ac:dyDescent="0.25">
      <c r="A10637">
        <v>73000649</v>
      </c>
      <c r="B10637" t="s">
        <v>14577</v>
      </c>
      <c r="C10637" t="s">
        <v>14572</v>
      </c>
      <c r="D10637" t="s">
        <v>14572</v>
      </c>
      <c r="E10637" t="s">
        <v>14577</v>
      </c>
    </row>
    <row r="10638" spans="1:5" x14ac:dyDescent="0.25">
      <c r="A10638">
        <v>73000650</v>
      </c>
      <c r="B10638" t="s">
        <v>14578</v>
      </c>
      <c r="C10638" t="s">
        <v>14572</v>
      </c>
      <c r="D10638" t="s">
        <v>14572</v>
      </c>
      <c r="E10638" t="s">
        <v>14578</v>
      </c>
    </row>
    <row r="10639" spans="1:5" x14ac:dyDescent="0.25">
      <c r="A10639">
        <v>73000651</v>
      </c>
      <c r="B10639" t="s">
        <v>14579</v>
      </c>
      <c r="C10639" t="s">
        <v>14428</v>
      </c>
      <c r="D10639" t="s">
        <v>14428</v>
      </c>
      <c r="E10639" t="s">
        <v>14579</v>
      </c>
    </row>
    <row r="10640" spans="1:5" x14ac:dyDescent="0.25">
      <c r="A10640">
        <v>73000652</v>
      </c>
      <c r="B10640" t="s">
        <v>14581</v>
      </c>
      <c r="C10640" t="s">
        <v>14580</v>
      </c>
      <c r="D10640" t="s">
        <v>14580</v>
      </c>
      <c r="E10640" t="s">
        <v>14581</v>
      </c>
    </row>
    <row r="10641" spans="1:5" x14ac:dyDescent="0.25">
      <c r="A10641">
        <v>73000653</v>
      </c>
      <c r="B10641" t="s">
        <v>15921</v>
      </c>
      <c r="C10641" t="s">
        <v>14121</v>
      </c>
      <c r="D10641" t="s">
        <v>14121</v>
      </c>
      <c r="E10641" t="s">
        <v>15921</v>
      </c>
    </row>
    <row r="10642" spans="1:5" x14ac:dyDescent="0.25">
      <c r="A10642">
        <v>73000654</v>
      </c>
      <c r="B10642" t="s">
        <v>15922</v>
      </c>
      <c r="C10642" t="s">
        <v>14119</v>
      </c>
      <c r="D10642" t="s">
        <v>14119</v>
      </c>
      <c r="E10642" t="s">
        <v>15922</v>
      </c>
    </row>
    <row r="10643" spans="1:5" x14ac:dyDescent="0.25">
      <c r="A10643">
        <v>73000655</v>
      </c>
      <c r="B10643" t="s">
        <v>15922</v>
      </c>
      <c r="C10643" t="s">
        <v>14119</v>
      </c>
      <c r="D10643" t="s">
        <v>14119</v>
      </c>
      <c r="E10643" t="s">
        <v>15922</v>
      </c>
    </row>
    <row r="10644" spans="1:5" x14ac:dyDescent="0.25">
      <c r="A10644">
        <v>73000656</v>
      </c>
      <c r="B10644" t="s">
        <v>15923</v>
      </c>
      <c r="C10644" t="s">
        <v>14119</v>
      </c>
      <c r="D10644" t="s">
        <v>14119</v>
      </c>
      <c r="E10644" t="s">
        <v>15923</v>
      </c>
    </row>
    <row r="10645" spans="1:5" x14ac:dyDescent="0.25">
      <c r="A10645">
        <v>73000657</v>
      </c>
      <c r="B10645" t="s">
        <v>15924</v>
      </c>
      <c r="C10645" t="s">
        <v>14119</v>
      </c>
      <c r="D10645" t="s">
        <v>14119</v>
      </c>
      <c r="E10645" t="s">
        <v>15924</v>
      </c>
    </row>
    <row r="10646" spans="1:5" x14ac:dyDescent="0.25">
      <c r="A10646">
        <v>73000658</v>
      </c>
      <c r="B10646" t="s">
        <v>15925</v>
      </c>
      <c r="C10646" t="s">
        <v>15926</v>
      </c>
      <c r="D10646" t="s">
        <v>15926</v>
      </c>
      <c r="E10646" t="s">
        <v>15925</v>
      </c>
    </row>
    <row r="10647" spans="1:5" x14ac:dyDescent="0.25">
      <c r="A10647">
        <v>73000659</v>
      </c>
      <c r="B10647" t="s">
        <v>15828</v>
      </c>
      <c r="C10647" t="s">
        <v>14119</v>
      </c>
      <c r="D10647" t="s">
        <v>14119</v>
      </c>
      <c r="E10647" t="s">
        <v>15828</v>
      </c>
    </row>
    <row r="10648" spans="1:5" x14ac:dyDescent="0.25">
      <c r="A10648">
        <v>73000660</v>
      </c>
      <c r="B10648" t="s">
        <v>14583</v>
      </c>
      <c r="C10648" t="s">
        <v>14582</v>
      </c>
      <c r="D10648" t="s">
        <v>14582</v>
      </c>
      <c r="E10648" t="s">
        <v>14583</v>
      </c>
    </row>
    <row r="10649" spans="1:5" x14ac:dyDescent="0.25">
      <c r="A10649">
        <v>73000661</v>
      </c>
      <c r="B10649" t="s">
        <v>15927</v>
      </c>
      <c r="C10649" t="s">
        <v>15818</v>
      </c>
      <c r="D10649" t="s">
        <v>15818</v>
      </c>
      <c r="E10649" t="s">
        <v>15927</v>
      </c>
    </row>
    <row r="10650" spans="1:5" x14ac:dyDescent="0.25">
      <c r="A10650">
        <v>73000662</v>
      </c>
      <c r="B10650" t="s">
        <v>14108</v>
      </c>
      <c r="C10650" t="s">
        <v>14107</v>
      </c>
      <c r="D10650" t="s">
        <v>14107</v>
      </c>
      <c r="E10650" t="s">
        <v>14108</v>
      </c>
    </row>
    <row r="10651" spans="1:5" x14ac:dyDescent="0.25">
      <c r="A10651">
        <v>73000663</v>
      </c>
      <c r="B10651" t="s">
        <v>14479</v>
      </c>
      <c r="C10651" t="s">
        <v>14083</v>
      </c>
      <c r="D10651" t="s">
        <v>14083</v>
      </c>
      <c r="E10651" t="s">
        <v>14479</v>
      </c>
    </row>
    <row r="10652" spans="1:5" x14ac:dyDescent="0.25">
      <c r="A10652">
        <v>73000664</v>
      </c>
      <c r="B10652" t="s">
        <v>13959</v>
      </c>
      <c r="C10652" t="s">
        <v>15928</v>
      </c>
      <c r="D10652" t="s">
        <v>15928</v>
      </c>
      <c r="E10652" t="s">
        <v>13959</v>
      </c>
    </row>
    <row r="10653" spans="1:5" x14ac:dyDescent="0.25">
      <c r="A10653">
        <v>73000665</v>
      </c>
      <c r="B10653" t="s">
        <v>15929</v>
      </c>
      <c r="C10653" t="s">
        <v>15930</v>
      </c>
      <c r="D10653" t="s">
        <v>15930</v>
      </c>
      <c r="E10653" t="s">
        <v>15929</v>
      </c>
    </row>
    <row r="10654" spans="1:5" x14ac:dyDescent="0.25">
      <c r="A10654">
        <v>73000666</v>
      </c>
      <c r="B10654" t="s">
        <v>15931</v>
      </c>
      <c r="C10654" t="s">
        <v>15932</v>
      </c>
      <c r="D10654" t="s">
        <v>15932</v>
      </c>
      <c r="E10654" t="s">
        <v>15931</v>
      </c>
    </row>
    <row r="10655" spans="1:5" x14ac:dyDescent="0.25">
      <c r="A10655">
        <v>73000667</v>
      </c>
      <c r="B10655" t="s">
        <v>15929</v>
      </c>
      <c r="C10655" t="s">
        <v>15930</v>
      </c>
      <c r="D10655" t="s">
        <v>15930</v>
      </c>
      <c r="E10655" t="s">
        <v>15929</v>
      </c>
    </row>
    <row r="10656" spans="1:5" x14ac:dyDescent="0.25">
      <c r="A10656">
        <v>73000668</v>
      </c>
      <c r="B10656" t="s">
        <v>15933</v>
      </c>
      <c r="C10656" t="s">
        <v>14503</v>
      </c>
      <c r="D10656" t="s">
        <v>14503</v>
      </c>
      <c r="E10656" t="s">
        <v>15933</v>
      </c>
    </row>
    <row r="10657" spans="1:5" x14ac:dyDescent="0.25">
      <c r="A10657">
        <v>73000669</v>
      </c>
      <c r="B10657" t="s">
        <v>15934</v>
      </c>
      <c r="C10657" t="s">
        <v>14503</v>
      </c>
      <c r="D10657" t="s">
        <v>14503</v>
      </c>
      <c r="E10657" t="s">
        <v>15934</v>
      </c>
    </row>
    <row r="10658" spans="1:5" x14ac:dyDescent="0.25">
      <c r="A10658">
        <v>74000003</v>
      </c>
      <c r="B10658" t="s">
        <v>14585</v>
      </c>
      <c r="C10658" t="s">
        <v>14584</v>
      </c>
      <c r="D10658" t="s">
        <v>14584</v>
      </c>
      <c r="E10658" t="s">
        <v>14585</v>
      </c>
    </row>
    <row r="10659" spans="1:5" x14ac:dyDescent="0.25">
      <c r="A10659">
        <v>74000004</v>
      </c>
      <c r="B10659" t="s">
        <v>14587</v>
      </c>
      <c r="C10659" t="s">
        <v>14586</v>
      </c>
      <c r="D10659" t="s">
        <v>14586</v>
      </c>
      <c r="E10659" t="s">
        <v>14587</v>
      </c>
    </row>
    <row r="10660" spans="1:5" x14ac:dyDescent="0.25">
      <c r="A10660">
        <v>74000005</v>
      </c>
      <c r="B10660" t="s">
        <v>14589</v>
      </c>
      <c r="C10660" t="s">
        <v>14588</v>
      </c>
      <c r="D10660" t="s">
        <v>14588</v>
      </c>
      <c r="E10660" t="s">
        <v>14589</v>
      </c>
    </row>
    <row r="10661" spans="1:5" x14ac:dyDescent="0.25">
      <c r="A10661">
        <v>74000006</v>
      </c>
      <c r="B10661" t="s">
        <v>14591</v>
      </c>
      <c r="C10661" t="s">
        <v>14590</v>
      </c>
      <c r="D10661" t="s">
        <v>14590</v>
      </c>
      <c r="E10661" t="s">
        <v>14591</v>
      </c>
    </row>
    <row r="10662" spans="1:5" x14ac:dyDescent="0.25">
      <c r="A10662">
        <v>74000007</v>
      </c>
      <c r="B10662" t="s">
        <v>14593</v>
      </c>
      <c r="C10662" t="s">
        <v>14592</v>
      </c>
      <c r="D10662" t="s">
        <v>14592</v>
      </c>
      <c r="E10662" t="s">
        <v>14593</v>
      </c>
    </row>
    <row r="10663" spans="1:5" x14ac:dyDescent="0.25">
      <c r="A10663">
        <v>74000008</v>
      </c>
      <c r="B10663" t="s">
        <v>14595</v>
      </c>
      <c r="C10663" t="s">
        <v>14594</v>
      </c>
      <c r="D10663" t="s">
        <v>14594</v>
      </c>
      <c r="E10663" t="s">
        <v>14595</v>
      </c>
    </row>
    <row r="10664" spans="1:5" x14ac:dyDescent="0.25">
      <c r="A10664">
        <v>74000009</v>
      </c>
      <c r="B10664" t="s">
        <v>14597</v>
      </c>
      <c r="C10664" t="s">
        <v>14596</v>
      </c>
      <c r="D10664" t="s">
        <v>14596</v>
      </c>
      <c r="E10664" t="s">
        <v>14597</v>
      </c>
    </row>
    <row r="10665" spans="1:5" x14ac:dyDescent="0.25">
      <c r="A10665">
        <v>74000010</v>
      </c>
      <c r="B10665" t="s">
        <v>14599</v>
      </c>
      <c r="C10665" t="s">
        <v>14598</v>
      </c>
      <c r="D10665" t="s">
        <v>14598</v>
      </c>
      <c r="E10665" t="s">
        <v>14599</v>
      </c>
    </row>
    <row r="10666" spans="1:5" x14ac:dyDescent="0.25">
      <c r="A10666">
        <v>74000011</v>
      </c>
      <c r="B10666" t="s">
        <v>14601</v>
      </c>
      <c r="C10666" t="s">
        <v>14600</v>
      </c>
      <c r="D10666" t="s">
        <v>14600</v>
      </c>
      <c r="E10666" t="s">
        <v>14601</v>
      </c>
    </row>
    <row r="10667" spans="1:5" x14ac:dyDescent="0.25">
      <c r="A10667">
        <v>74000012</v>
      </c>
      <c r="B10667" t="s">
        <v>14603</v>
      </c>
      <c r="C10667" t="s">
        <v>14602</v>
      </c>
      <c r="D10667" t="s">
        <v>14602</v>
      </c>
      <c r="E10667" t="s">
        <v>14603</v>
      </c>
    </row>
    <row r="10668" spans="1:5" x14ac:dyDescent="0.25">
      <c r="A10668">
        <v>74000013</v>
      </c>
      <c r="B10668" t="s">
        <v>14605</v>
      </c>
      <c r="C10668" t="s">
        <v>14604</v>
      </c>
      <c r="D10668" t="s">
        <v>14604</v>
      </c>
      <c r="E10668" t="s">
        <v>14605</v>
      </c>
    </row>
    <row r="10669" spans="1:5" x14ac:dyDescent="0.25">
      <c r="A10669">
        <v>74000014</v>
      </c>
      <c r="B10669" t="s">
        <v>14607</v>
      </c>
      <c r="C10669" t="s">
        <v>14606</v>
      </c>
      <c r="D10669" t="s">
        <v>14606</v>
      </c>
      <c r="E10669" t="s">
        <v>14607</v>
      </c>
    </row>
    <row r="10670" spans="1:5" x14ac:dyDescent="0.25">
      <c r="A10670">
        <v>74000015</v>
      </c>
      <c r="B10670" t="s">
        <v>14609</v>
      </c>
      <c r="C10670" t="s">
        <v>14608</v>
      </c>
      <c r="D10670" t="s">
        <v>14608</v>
      </c>
      <c r="E10670" t="s">
        <v>14609</v>
      </c>
    </row>
    <row r="10671" spans="1:5" x14ac:dyDescent="0.25">
      <c r="A10671">
        <v>74000016</v>
      </c>
      <c r="B10671" t="s">
        <v>14611</v>
      </c>
      <c r="C10671" t="s">
        <v>14610</v>
      </c>
      <c r="D10671" t="s">
        <v>14610</v>
      </c>
      <c r="E10671" t="s">
        <v>14611</v>
      </c>
    </row>
    <row r="10672" spans="1:5" x14ac:dyDescent="0.25">
      <c r="A10672">
        <v>74000017</v>
      </c>
      <c r="B10672" t="s">
        <v>14613</v>
      </c>
      <c r="C10672" t="s">
        <v>14612</v>
      </c>
      <c r="D10672" t="s">
        <v>14612</v>
      </c>
      <c r="E10672" t="s">
        <v>14613</v>
      </c>
    </row>
    <row r="10673" spans="1:5" x14ac:dyDescent="0.25">
      <c r="A10673">
        <v>74000018</v>
      </c>
      <c r="B10673" t="s">
        <v>14615</v>
      </c>
      <c r="C10673" t="s">
        <v>14614</v>
      </c>
      <c r="D10673" t="s">
        <v>14614</v>
      </c>
      <c r="E10673" t="s">
        <v>14615</v>
      </c>
    </row>
    <row r="10674" spans="1:5" x14ac:dyDescent="0.25">
      <c r="A10674">
        <v>74000019</v>
      </c>
      <c r="B10674" t="s">
        <v>14617</v>
      </c>
      <c r="C10674" t="s">
        <v>14616</v>
      </c>
      <c r="D10674" t="s">
        <v>14616</v>
      </c>
      <c r="E10674" t="s">
        <v>14617</v>
      </c>
    </row>
    <row r="10675" spans="1:5" x14ac:dyDescent="0.25">
      <c r="A10675">
        <v>74000020</v>
      </c>
      <c r="B10675" t="s">
        <v>14619</v>
      </c>
      <c r="C10675" t="s">
        <v>14618</v>
      </c>
      <c r="D10675" t="s">
        <v>14618</v>
      </c>
      <c r="E10675" t="s">
        <v>14619</v>
      </c>
    </row>
    <row r="10676" spans="1:5" x14ac:dyDescent="0.25">
      <c r="A10676">
        <v>74000021</v>
      </c>
      <c r="B10676" t="s">
        <v>14621</v>
      </c>
      <c r="C10676" t="s">
        <v>14620</v>
      </c>
      <c r="D10676" t="s">
        <v>14620</v>
      </c>
      <c r="E10676" t="s">
        <v>14621</v>
      </c>
    </row>
    <row r="10677" spans="1:5" x14ac:dyDescent="0.25">
      <c r="A10677">
        <v>74000022</v>
      </c>
      <c r="B10677" t="s">
        <v>14623</v>
      </c>
      <c r="C10677" t="s">
        <v>14622</v>
      </c>
      <c r="D10677" t="s">
        <v>14622</v>
      </c>
      <c r="E10677" t="s">
        <v>14623</v>
      </c>
    </row>
    <row r="10678" spans="1:5" x14ac:dyDescent="0.25">
      <c r="A10678">
        <v>74000023</v>
      </c>
      <c r="B10678" t="s">
        <v>14624</v>
      </c>
      <c r="C10678" t="s">
        <v>14622</v>
      </c>
      <c r="D10678" t="s">
        <v>14622</v>
      </c>
      <c r="E10678" t="s">
        <v>14624</v>
      </c>
    </row>
    <row r="10679" spans="1:5" x14ac:dyDescent="0.25">
      <c r="A10679">
        <v>74000024</v>
      </c>
      <c r="B10679" t="s">
        <v>14626</v>
      </c>
      <c r="C10679" t="s">
        <v>14625</v>
      </c>
      <c r="D10679" t="s">
        <v>14625</v>
      </c>
      <c r="E10679" t="s">
        <v>14626</v>
      </c>
    </row>
    <row r="10680" spans="1:5" x14ac:dyDescent="0.25">
      <c r="A10680">
        <v>74000025</v>
      </c>
      <c r="B10680" t="s">
        <v>14628</v>
      </c>
      <c r="C10680" t="s">
        <v>14627</v>
      </c>
      <c r="D10680" t="s">
        <v>14627</v>
      </c>
      <c r="E10680" t="s">
        <v>14628</v>
      </c>
    </row>
    <row r="10681" spans="1:5" x14ac:dyDescent="0.25">
      <c r="A10681">
        <v>74000026</v>
      </c>
      <c r="B10681" t="s">
        <v>14630</v>
      </c>
      <c r="C10681" t="s">
        <v>14629</v>
      </c>
      <c r="D10681" t="s">
        <v>14629</v>
      </c>
      <c r="E10681" t="s">
        <v>14630</v>
      </c>
    </row>
    <row r="10682" spans="1:5" x14ac:dyDescent="0.25">
      <c r="A10682">
        <v>74000027</v>
      </c>
      <c r="B10682" t="s">
        <v>14632</v>
      </c>
      <c r="C10682" t="s">
        <v>14631</v>
      </c>
      <c r="D10682" t="s">
        <v>14631</v>
      </c>
      <c r="E10682" t="s">
        <v>14632</v>
      </c>
    </row>
    <row r="10683" spans="1:5" x14ac:dyDescent="0.25">
      <c r="A10683">
        <v>74000028</v>
      </c>
      <c r="B10683" t="s">
        <v>14634</v>
      </c>
      <c r="C10683" t="s">
        <v>14633</v>
      </c>
      <c r="D10683" t="s">
        <v>14633</v>
      </c>
      <c r="E10683" t="s">
        <v>14634</v>
      </c>
    </row>
    <row r="10684" spans="1:5" x14ac:dyDescent="0.25">
      <c r="A10684">
        <v>74000029</v>
      </c>
      <c r="B10684" t="s">
        <v>14636</v>
      </c>
      <c r="C10684" t="s">
        <v>14635</v>
      </c>
      <c r="D10684" t="s">
        <v>14635</v>
      </c>
      <c r="E10684" t="s">
        <v>14636</v>
      </c>
    </row>
    <row r="10685" spans="1:5" x14ac:dyDescent="0.25">
      <c r="A10685">
        <v>74000030</v>
      </c>
      <c r="B10685" t="s">
        <v>14638</v>
      </c>
      <c r="C10685" t="s">
        <v>14637</v>
      </c>
      <c r="D10685" t="s">
        <v>14637</v>
      </c>
      <c r="E10685" t="s">
        <v>14638</v>
      </c>
    </row>
    <row r="10686" spans="1:5" x14ac:dyDescent="0.25">
      <c r="A10686">
        <v>74000031</v>
      </c>
      <c r="B10686" t="s">
        <v>14640</v>
      </c>
      <c r="C10686" t="s">
        <v>14639</v>
      </c>
      <c r="D10686" t="s">
        <v>14639</v>
      </c>
      <c r="E10686" t="s">
        <v>14640</v>
      </c>
    </row>
    <row r="10687" spans="1:5" x14ac:dyDescent="0.25">
      <c r="A10687">
        <v>74000032</v>
      </c>
      <c r="B10687" t="s">
        <v>14642</v>
      </c>
      <c r="C10687" t="s">
        <v>14641</v>
      </c>
      <c r="D10687" t="s">
        <v>14641</v>
      </c>
      <c r="E10687" t="s">
        <v>14642</v>
      </c>
    </row>
    <row r="10688" spans="1:5" x14ac:dyDescent="0.25">
      <c r="A10688">
        <v>74000033</v>
      </c>
      <c r="B10688" t="s">
        <v>14644</v>
      </c>
      <c r="C10688" t="s">
        <v>14643</v>
      </c>
      <c r="D10688" t="s">
        <v>14643</v>
      </c>
      <c r="E10688" t="s">
        <v>14644</v>
      </c>
    </row>
    <row r="10689" spans="1:5" x14ac:dyDescent="0.25">
      <c r="A10689">
        <v>74000034</v>
      </c>
      <c r="B10689" t="s">
        <v>14646</v>
      </c>
      <c r="C10689" t="s">
        <v>14645</v>
      </c>
      <c r="D10689" t="s">
        <v>14645</v>
      </c>
      <c r="E10689" t="s">
        <v>14646</v>
      </c>
    </row>
    <row r="10690" spans="1:5" x14ac:dyDescent="0.25">
      <c r="A10690">
        <v>74000035</v>
      </c>
      <c r="B10690" t="s">
        <v>14648</v>
      </c>
      <c r="C10690" t="s">
        <v>14647</v>
      </c>
      <c r="D10690" t="s">
        <v>14647</v>
      </c>
      <c r="E10690" t="s">
        <v>14648</v>
      </c>
    </row>
    <row r="10691" spans="1:5" x14ac:dyDescent="0.25">
      <c r="A10691">
        <v>74000036</v>
      </c>
      <c r="B10691" t="s">
        <v>14650</v>
      </c>
      <c r="C10691" t="s">
        <v>14649</v>
      </c>
      <c r="D10691" t="s">
        <v>14649</v>
      </c>
      <c r="E10691" t="s">
        <v>14650</v>
      </c>
    </row>
    <row r="10692" spans="1:5" x14ac:dyDescent="0.25">
      <c r="A10692">
        <v>74000037</v>
      </c>
      <c r="B10692" t="s">
        <v>14648</v>
      </c>
      <c r="C10692" t="s">
        <v>14647</v>
      </c>
      <c r="D10692" t="s">
        <v>14647</v>
      </c>
      <c r="E10692" t="s">
        <v>14648</v>
      </c>
    </row>
    <row r="10693" spans="1:5" x14ac:dyDescent="0.25">
      <c r="A10693">
        <v>74000038</v>
      </c>
      <c r="B10693" t="s">
        <v>14652</v>
      </c>
      <c r="C10693" t="s">
        <v>14651</v>
      </c>
      <c r="D10693" t="s">
        <v>14651</v>
      </c>
      <c r="E10693" t="s">
        <v>14652</v>
      </c>
    </row>
    <row r="10694" spans="1:5" x14ac:dyDescent="0.25">
      <c r="A10694">
        <v>74000039</v>
      </c>
      <c r="B10694" t="s">
        <v>14654</v>
      </c>
      <c r="C10694" t="s">
        <v>14653</v>
      </c>
      <c r="D10694" t="s">
        <v>14653</v>
      </c>
      <c r="E10694" t="s">
        <v>14654</v>
      </c>
    </row>
    <row r="10695" spans="1:5" x14ac:dyDescent="0.25">
      <c r="A10695">
        <v>74000040</v>
      </c>
      <c r="B10695" t="s">
        <v>14656</v>
      </c>
      <c r="C10695" t="s">
        <v>14655</v>
      </c>
      <c r="D10695" t="s">
        <v>14655</v>
      </c>
      <c r="E10695" t="s">
        <v>14656</v>
      </c>
    </row>
    <row r="10696" spans="1:5" x14ac:dyDescent="0.25">
      <c r="A10696">
        <v>74000041</v>
      </c>
      <c r="B10696" t="s">
        <v>14658</v>
      </c>
      <c r="C10696" t="s">
        <v>14657</v>
      </c>
      <c r="D10696" t="s">
        <v>14657</v>
      </c>
      <c r="E10696" t="s">
        <v>14658</v>
      </c>
    </row>
    <row r="10697" spans="1:5" x14ac:dyDescent="0.25">
      <c r="A10697">
        <v>74000042</v>
      </c>
      <c r="B10697" t="s">
        <v>14660</v>
      </c>
      <c r="C10697" t="s">
        <v>14659</v>
      </c>
      <c r="D10697" t="s">
        <v>14659</v>
      </c>
      <c r="E10697" t="s">
        <v>14660</v>
      </c>
    </row>
    <row r="10698" spans="1:5" x14ac:dyDescent="0.25">
      <c r="A10698">
        <v>74000043</v>
      </c>
      <c r="B10698" t="s">
        <v>14662</v>
      </c>
      <c r="C10698" t="s">
        <v>14661</v>
      </c>
      <c r="D10698" t="s">
        <v>14661</v>
      </c>
      <c r="E10698" t="s">
        <v>14662</v>
      </c>
    </row>
    <row r="10699" spans="1:5" x14ac:dyDescent="0.25">
      <c r="A10699">
        <v>74000044</v>
      </c>
      <c r="B10699" t="s">
        <v>14664</v>
      </c>
      <c r="C10699" t="s">
        <v>14663</v>
      </c>
      <c r="D10699" t="s">
        <v>14663</v>
      </c>
      <c r="E10699" t="s">
        <v>14664</v>
      </c>
    </row>
    <row r="10700" spans="1:5" x14ac:dyDescent="0.25">
      <c r="A10700">
        <v>74000045</v>
      </c>
      <c r="B10700" t="s">
        <v>14666</v>
      </c>
      <c r="C10700" t="s">
        <v>14665</v>
      </c>
      <c r="D10700" t="s">
        <v>14665</v>
      </c>
      <c r="E10700" t="s">
        <v>14666</v>
      </c>
    </row>
    <row r="10701" spans="1:5" x14ac:dyDescent="0.25">
      <c r="A10701">
        <v>74000046</v>
      </c>
      <c r="B10701" t="s">
        <v>14668</v>
      </c>
      <c r="C10701" t="s">
        <v>14667</v>
      </c>
      <c r="D10701" t="s">
        <v>14667</v>
      </c>
      <c r="E10701" t="s">
        <v>14668</v>
      </c>
    </row>
    <row r="10702" spans="1:5" x14ac:dyDescent="0.25">
      <c r="A10702">
        <v>74000047</v>
      </c>
      <c r="B10702" t="s">
        <v>14670</v>
      </c>
      <c r="C10702" t="s">
        <v>14669</v>
      </c>
      <c r="D10702" t="s">
        <v>14669</v>
      </c>
      <c r="E10702" t="s">
        <v>14670</v>
      </c>
    </row>
    <row r="10703" spans="1:5" x14ac:dyDescent="0.25">
      <c r="A10703">
        <v>74000048</v>
      </c>
      <c r="B10703" t="s">
        <v>14672</v>
      </c>
      <c r="C10703" t="s">
        <v>14671</v>
      </c>
      <c r="D10703" t="s">
        <v>14671</v>
      </c>
      <c r="E10703" t="s">
        <v>14672</v>
      </c>
    </row>
    <row r="10704" spans="1:5" x14ac:dyDescent="0.25">
      <c r="A10704">
        <v>74000049</v>
      </c>
      <c r="B10704" t="s">
        <v>14674</v>
      </c>
      <c r="C10704" t="s">
        <v>14673</v>
      </c>
      <c r="D10704" t="s">
        <v>14673</v>
      </c>
      <c r="E10704" t="s">
        <v>14674</v>
      </c>
    </row>
    <row r="10705" spans="1:5" x14ac:dyDescent="0.25">
      <c r="A10705">
        <v>74000050</v>
      </c>
      <c r="B10705" t="s">
        <v>14676</v>
      </c>
      <c r="C10705" t="s">
        <v>14675</v>
      </c>
      <c r="D10705" t="s">
        <v>14675</v>
      </c>
      <c r="E10705" t="s">
        <v>14676</v>
      </c>
    </row>
    <row r="10706" spans="1:5" x14ac:dyDescent="0.25">
      <c r="A10706">
        <v>74000051</v>
      </c>
      <c r="B10706" t="s">
        <v>14640</v>
      </c>
      <c r="C10706" t="s">
        <v>14677</v>
      </c>
      <c r="D10706" t="s">
        <v>14677</v>
      </c>
      <c r="E10706" t="s">
        <v>14640</v>
      </c>
    </row>
    <row r="10707" spans="1:5" x14ac:dyDescent="0.25">
      <c r="A10707">
        <v>74000052</v>
      </c>
      <c r="B10707" t="s">
        <v>14679</v>
      </c>
      <c r="C10707" t="s">
        <v>14678</v>
      </c>
      <c r="D10707" t="s">
        <v>14678</v>
      </c>
      <c r="E10707" t="s">
        <v>14679</v>
      </c>
    </row>
    <row r="10708" spans="1:5" x14ac:dyDescent="0.25">
      <c r="A10708">
        <v>74000053</v>
      </c>
      <c r="B10708" t="s">
        <v>14681</v>
      </c>
      <c r="C10708" t="s">
        <v>14680</v>
      </c>
      <c r="D10708" t="s">
        <v>14680</v>
      </c>
      <c r="E10708" t="s">
        <v>14681</v>
      </c>
    </row>
    <row r="10709" spans="1:5" x14ac:dyDescent="0.25">
      <c r="A10709">
        <v>74000054</v>
      </c>
      <c r="B10709" t="s">
        <v>14644</v>
      </c>
      <c r="C10709" t="s">
        <v>14682</v>
      </c>
      <c r="D10709" t="s">
        <v>14682</v>
      </c>
      <c r="E10709" t="s">
        <v>14644</v>
      </c>
    </row>
    <row r="10710" spans="1:5" x14ac:dyDescent="0.25">
      <c r="A10710">
        <v>74000055</v>
      </c>
      <c r="B10710" t="s">
        <v>14642</v>
      </c>
      <c r="C10710" t="s">
        <v>14683</v>
      </c>
      <c r="D10710" t="s">
        <v>14683</v>
      </c>
      <c r="E10710" t="s">
        <v>14642</v>
      </c>
    </row>
    <row r="10711" spans="1:5" x14ac:dyDescent="0.25">
      <c r="A10711">
        <v>74000056</v>
      </c>
      <c r="B10711" t="s">
        <v>14646</v>
      </c>
      <c r="C10711" t="s">
        <v>14684</v>
      </c>
      <c r="D10711" t="s">
        <v>14684</v>
      </c>
      <c r="E10711" t="s">
        <v>14646</v>
      </c>
    </row>
    <row r="10712" spans="1:5" x14ac:dyDescent="0.25">
      <c r="A10712">
        <v>74000057</v>
      </c>
      <c r="B10712" t="s">
        <v>14644</v>
      </c>
      <c r="C10712" t="s">
        <v>14685</v>
      </c>
      <c r="D10712" t="s">
        <v>14685</v>
      </c>
      <c r="E10712" t="s">
        <v>14644</v>
      </c>
    </row>
    <row r="10713" spans="1:5" x14ac:dyDescent="0.25">
      <c r="A10713">
        <v>74000058</v>
      </c>
      <c r="B10713" t="s">
        <v>14687</v>
      </c>
      <c r="C10713" t="s">
        <v>14686</v>
      </c>
      <c r="D10713" t="s">
        <v>14686</v>
      </c>
      <c r="E10713" t="s">
        <v>14687</v>
      </c>
    </row>
    <row r="10714" spans="1:5" x14ac:dyDescent="0.25">
      <c r="A10714">
        <v>74000059</v>
      </c>
      <c r="B10714" t="s">
        <v>14689</v>
      </c>
      <c r="C10714" t="s">
        <v>14688</v>
      </c>
      <c r="D10714" t="s">
        <v>14688</v>
      </c>
      <c r="E10714" t="s">
        <v>14689</v>
      </c>
    </row>
    <row r="10715" spans="1:5" x14ac:dyDescent="0.25">
      <c r="A10715">
        <v>74000060</v>
      </c>
      <c r="B10715" t="s">
        <v>14691</v>
      </c>
      <c r="C10715" t="s">
        <v>14690</v>
      </c>
      <c r="D10715" t="s">
        <v>14690</v>
      </c>
      <c r="E10715" t="s">
        <v>14691</v>
      </c>
    </row>
    <row r="10716" spans="1:5" x14ac:dyDescent="0.25">
      <c r="A10716">
        <v>74000061</v>
      </c>
      <c r="B10716" t="s">
        <v>14693</v>
      </c>
      <c r="C10716" t="s">
        <v>14692</v>
      </c>
      <c r="D10716" t="s">
        <v>14692</v>
      </c>
      <c r="E10716" t="s">
        <v>14693</v>
      </c>
    </row>
    <row r="10717" spans="1:5" x14ac:dyDescent="0.25">
      <c r="A10717">
        <v>74000062</v>
      </c>
      <c r="B10717" t="s">
        <v>14695</v>
      </c>
      <c r="C10717" t="s">
        <v>14694</v>
      </c>
      <c r="D10717" t="s">
        <v>14694</v>
      </c>
      <c r="E10717" t="s">
        <v>14695</v>
      </c>
    </row>
    <row r="10718" spans="1:5" x14ac:dyDescent="0.25">
      <c r="A10718">
        <v>74000063</v>
      </c>
      <c r="B10718" t="s">
        <v>14696</v>
      </c>
      <c r="C10718" t="s">
        <v>14690</v>
      </c>
      <c r="D10718" t="s">
        <v>14690</v>
      </c>
      <c r="E10718" t="s">
        <v>14696</v>
      </c>
    </row>
    <row r="10719" spans="1:5" x14ac:dyDescent="0.25">
      <c r="A10719">
        <v>74000064</v>
      </c>
      <c r="B10719" t="s">
        <v>14698</v>
      </c>
      <c r="C10719" t="s">
        <v>14697</v>
      </c>
      <c r="D10719" t="s">
        <v>14697</v>
      </c>
      <c r="E10719" t="s">
        <v>14698</v>
      </c>
    </row>
    <row r="10720" spans="1:5" x14ac:dyDescent="0.25">
      <c r="A10720">
        <v>74000065</v>
      </c>
      <c r="B10720" t="s">
        <v>14623</v>
      </c>
      <c r="C10720" t="s">
        <v>14699</v>
      </c>
      <c r="D10720" t="s">
        <v>14699</v>
      </c>
      <c r="E10720" t="s">
        <v>14623</v>
      </c>
    </row>
    <row r="10721" spans="1:5" x14ac:dyDescent="0.25">
      <c r="A10721">
        <v>74000066</v>
      </c>
      <c r="B10721" t="s">
        <v>14624</v>
      </c>
      <c r="C10721" t="s">
        <v>14699</v>
      </c>
      <c r="D10721" t="s">
        <v>14699</v>
      </c>
      <c r="E10721" t="s">
        <v>14624</v>
      </c>
    </row>
    <row r="10722" spans="1:5" x14ac:dyDescent="0.25">
      <c r="A10722">
        <v>74000067</v>
      </c>
      <c r="B10722" t="s">
        <v>14701</v>
      </c>
      <c r="C10722" t="s">
        <v>14700</v>
      </c>
      <c r="D10722" t="s">
        <v>14700</v>
      </c>
      <c r="E10722" t="s">
        <v>14701</v>
      </c>
    </row>
    <row r="10723" spans="1:5" x14ac:dyDescent="0.25">
      <c r="A10723">
        <v>74000068</v>
      </c>
      <c r="B10723" t="s">
        <v>14703</v>
      </c>
      <c r="C10723" t="s">
        <v>14702</v>
      </c>
      <c r="D10723" t="s">
        <v>14702</v>
      </c>
      <c r="E10723" t="s">
        <v>14703</v>
      </c>
    </row>
    <row r="10724" spans="1:5" x14ac:dyDescent="0.25">
      <c r="A10724">
        <v>74000069</v>
      </c>
      <c r="B10724" t="s">
        <v>14705</v>
      </c>
      <c r="C10724" t="s">
        <v>14704</v>
      </c>
      <c r="D10724" t="s">
        <v>14704</v>
      </c>
      <c r="E10724" t="s">
        <v>14705</v>
      </c>
    </row>
    <row r="10725" spans="1:5" x14ac:dyDescent="0.25">
      <c r="A10725">
        <v>74000070</v>
      </c>
      <c r="B10725" t="s">
        <v>14707</v>
      </c>
      <c r="C10725" t="s">
        <v>14706</v>
      </c>
      <c r="D10725" t="s">
        <v>14706</v>
      </c>
      <c r="E10725" t="s">
        <v>14707</v>
      </c>
    </row>
    <row r="10726" spans="1:5" x14ac:dyDescent="0.25">
      <c r="A10726">
        <v>74000071</v>
      </c>
      <c r="B10726" t="s">
        <v>14709</v>
      </c>
      <c r="C10726" t="s">
        <v>14708</v>
      </c>
      <c r="D10726" t="s">
        <v>14708</v>
      </c>
      <c r="E10726" t="s">
        <v>14709</v>
      </c>
    </row>
    <row r="10727" spans="1:5" x14ac:dyDescent="0.25">
      <c r="A10727">
        <v>74000072</v>
      </c>
      <c r="B10727" t="s">
        <v>14711</v>
      </c>
      <c r="C10727" t="s">
        <v>14710</v>
      </c>
      <c r="D10727" t="s">
        <v>14710</v>
      </c>
      <c r="E10727" t="s">
        <v>14711</v>
      </c>
    </row>
    <row r="10728" spans="1:5" x14ac:dyDescent="0.25">
      <c r="A10728">
        <v>74000073</v>
      </c>
      <c r="B10728" t="s">
        <v>14713</v>
      </c>
      <c r="C10728" t="s">
        <v>14712</v>
      </c>
      <c r="D10728" t="s">
        <v>14712</v>
      </c>
      <c r="E10728" t="s">
        <v>14713</v>
      </c>
    </row>
    <row r="10729" spans="1:5" x14ac:dyDescent="0.25">
      <c r="A10729">
        <v>74000074</v>
      </c>
      <c r="B10729" t="s">
        <v>14714</v>
      </c>
      <c r="C10729" t="s">
        <v>14667</v>
      </c>
      <c r="D10729" t="s">
        <v>14667</v>
      </c>
      <c r="E10729" t="s">
        <v>14714</v>
      </c>
    </row>
    <row r="10730" spans="1:5" x14ac:dyDescent="0.25">
      <c r="A10730">
        <v>74000075</v>
      </c>
      <c r="B10730" t="s">
        <v>14716</v>
      </c>
      <c r="C10730" t="s">
        <v>14715</v>
      </c>
      <c r="D10730" t="s">
        <v>14715</v>
      </c>
      <c r="E10730" t="s">
        <v>14716</v>
      </c>
    </row>
    <row r="10731" spans="1:5" x14ac:dyDescent="0.25">
      <c r="A10731">
        <v>74000076</v>
      </c>
      <c r="B10731" t="s">
        <v>14718</v>
      </c>
      <c r="C10731" t="s">
        <v>14717</v>
      </c>
      <c r="D10731" t="s">
        <v>14717</v>
      </c>
      <c r="E10731" t="s">
        <v>14718</v>
      </c>
    </row>
    <row r="10732" spans="1:5" x14ac:dyDescent="0.25">
      <c r="A10732">
        <v>74000077</v>
      </c>
      <c r="B10732" t="s">
        <v>14719</v>
      </c>
      <c r="C10732" t="s">
        <v>14717</v>
      </c>
      <c r="D10732" t="s">
        <v>14717</v>
      </c>
      <c r="E10732" t="s">
        <v>14719</v>
      </c>
    </row>
    <row r="10733" spans="1:5" x14ac:dyDescent="0.25">
      <c r="A10733">
        <v>74000080</v>
      </c>
      <c r="B10733" t="s">
        <v>14721</v>
      </c>
      <c r="C10733" t="s">
        <v>14720</v>
      </c>
      <c r="D10733" t="s">
        <v>14720</v>
      </c>
      <c r="E10733" t="s">
        <v>14721</v>
      </c>
    </row>
    <row r="10734" spans="1:5" x14ac:dyDescent="0.25">
      <c r="A10734">
        <v>74000081</v>
      </c>
      <c r="B10734" t="s">
        <v>14722</v>
      </c>
      <c r="C10734" t="s">
        <v>14720</v>
      </c>
      <c r="D10734" t="s">
        <v>14720</v>
      </c>
      <c r="E10734" t="s">
        <v>14722</v>
      </c>
    </row>
    <row r="10735" spans="1:5" x14ac:dyDescent="0.25">
      <c r="A10735">
        <v>74000082</v>
      </c>
      <c r="B10735" t="s">
        <v>14724</v>
      </c>
      <c r="C10735" t="s">
        <v>14723</v>
      </c>
      <c r="D10735" t="s">
        <v>14723</v>
      </c>
      <c r="E10735" t="s">
        <v>14724</v>
      </c>
    </row>
    <row r="10736" spans="1:5" x14ac:dyDescent="0.25">
      <c r="A10736">
        <v>74000083</v>
      </c>
      <c r="B10736" t="s">
        <v>14726</v>
      </c>
      <c r="C10736" t="s">
        <v>14725</v>
      </c>
      <c r="D10736" t="s">
        <v>14725</v>
      </c>
      <c r="E10736" t="s">
        <v>14726</v>
      </c>
    </row>
    <row r="10737" spans="1:5" x14ac:dyDescent="0.25">
      <c r="A10737">
        <v>74000084</v>
      </c>
      <c r="B10737" t="s">
        <v>14727</v>
      </c>
      <c r="C10737" t="s">
        <v>14725</v>
      </c>
      <c r="D10737" t="s">
        <v>14725</v>
      </c>
      <c r="E10737" t="s">
        <v>14727</v>
      </c>
    </row>
    <row r="10738" spans="1:5" x14ac:dyDescent="0.25">
      <c r="A10738">
        <v>74000085</v>
      </c>
      <c r="B10738" t="s">
        <v>14728</v>
      </c>
      <c r="C10738" t="s">
        <v>14725</v>
      </c>
      <c r="D10738" t="s">
        <v>14725</v>
      </c>
      <c r="E10738" t="s">
        <v>14728</v>
      </c>
    </row>
    <row r="10739" spans="1:5" x14ac:dyDescent="0.25">
      <c r="A10739">
        <v>74000086</v>
      </c>
      <c r="B10739" t="s">
        <v>14716</v>
      </c>
      <c r="C10739" t="s">
        <v>14729</v>
      </c>
      <c r="D10739" t="s">
        <v>14729</v>
      </c>
      <c r="E10739" t="s">
        <v>14716</v>
      </c>
    </row>
    <row r="10740" spans="1:5" x14ac:dyDescent="0.25">
      <c r="A10740">
        <v>74000087</v>
      </c>
      <c r="B10740" t="s">
        <v>14726</v>
      </c>
      <c r="C10740" t="s">
        <v>14725</v>
      </c>
      <c r="D10740" t="s">
        <v>14725</v>
      </c>
      <c r="E10740" t="s">
        <v>14726</v>
      </c>
    </row>
    <row r="10741" spans="1:5" x14ac:dyDescent="0.25">
      <c r="A10741">
        <v>74000088</v>
      </c>
      <c r="B10741" t="s">
        <v>14727</v>
      </c>
      <c r="C10741" t="s">
        <v>14725</v>
      </c>
      <c r="D10741" t="s">
        <v>14725</v>
      </c>
      <c r="E10741" t="s">
        <v>14727</v>
      </c>
    </row>
    <row r="10742" spans="1:5" x14ac:dyDescent="0.25">
      <c r="A10742">
        <v>74000089</v>
      </c>
      <c r="B10742" t="s">
        <v>14728</v>
      </c>
      <c r="C10742" t="s">
        <v>14725</v>
      </c>
      <c r="D10742" t="s">
        <v>14725</v>
      </c>
      <c r="E10742" t="s">
        <v>14728</v>
      </c>
    </row>
    <row r="10743" spans="1:5" x14ac:dyDescent="0.25">
      <c r="A10743">
        <v>74000093</v>
      </c>
      <c r="B10743" t="s">
        <v>14731</v>
      </c>
      <c r="C10743" t="s">
        <v>14730</v>
      </c>
      <c r="D10743" t="s">
        <v>14730</v>
      </c>
      <c r="E10743" t="s">
        <v>14731</v>
      </c>
    </row>
    <row r="10744" spans="1:5" x14ac:dyDescent="0.25">
      <c r="A10744">
        <v>74000094</v>
      </c>
      <c r="B10744" t="s">
        <v>14733</v>
      </c>
      <c r="C10744" t="s">
        <v>14732</v>
      </c>
      <c r="D10744" t="s">
        <v>14732</v>
      </c>
      <c r="E10744" t="s">
        <v>14733</v>
      </c>
    </row>
    <row r="10745" spans="1:5" x14ac:dyDescent="0.25">
      <c r="A10745">
        <v>74000095</v>
      </c>
      <c r="B10745" t="s">
        <v>15935</v>
      </c>
      <c r="C10745" t="s">
        <v>15936</v>
      </c>
      <c r="D10745" t="s">
        <v>15936</v>
      </c>
      <c r="E10745" t="s">
        <v>15935</v>
      </c>
    </row>
    <row r="10746" spans="1:5" x14ac:dyDescent="0.25">
      <c r="A10746">
        <v>74000096</v>
      </c>
      <c r="B10746" t="s">
        <v>14735</v>
      </c>
      <c r="C10746" t="s">
        <v>14734</v>
      </c>
      <c r="D10746" t="s">
        <v>14734</v>
      </c>
      <c r="E10746" t="s">
        <v>14735</v>
      </c>
    </row>
    <row r="10747" spans="1:5" x14ac:dyDescent="0.25">
      <c r="A10747">
        <v>74000097</v>
      </c>
      <c r="B10747" t="s">
        <v>15937</v>
      </c>
      <c r="C10747" t="s">
        <v>14734</v>
      </c>
      <c r="D10747" t="s">
        <v>14734</v>
      </c>
      <c r="E10747" t="s">
        <v>15937</v>
      </c>
    </row>
    <row r="10748" spans="1:5" x14ac:dyDescent="0.25">
      <c r="A10748">
        <v>74000098</v>
      </c>
      <c r="B10748" t="s">
        <v>15938</v>
      </c>
      <c r="C10748" t="s">
        <v>15939</v>
      </c>
      <c r="D10748" t="s">
        <v>15939</v>
      </c>
      <c r="E10748" t="s">
        <v>15938</v>
      </c>
    </row>
    <row r="10749" spans="1:5" x14ac:dyDescent="0.25">
      <c r="A10749">
        <v>74000099</v>
      </c>
      <c r="B10749" t="s">
        <v>15940</v>
      </c>
      <c r="C10749" t="s">
        <v>15939</v>
      </c>
      <c r="D10749" t="s">
        <v>15939</v>
      </c>
      <c r="E10749" t="s">
        <v>15940</v>
      </c>
    </row>
    <row r="10750" spans="1:5" x14ac:dyDescent="0.25">
      <c r="A10750">
        <v>74000100</v>
      </c>
      <c r="B10750" t="s">
        <v>15941</v>
      </c>
      <c r="C10750" t="s">
        <v>14739</v>
      </c>
      <c r="D10750" t="s">
        <v>14739</v>
      </c>
      <c r="E10750" t="s">
        <v>15941</v>
      </c>
    </row>
    <row r="10751" spans="1:5" x14ac:dyDescent="0.25">
      <c r="A10751">
        <v>74000101</v>
      </c>
      <c r="B10751" t="s">
        <v>15942</v>
      </c>
      <c r="C10751" t="s">
        <v>14739</v>
      </c>
      <c r="D10751" t="s">
        <v>14739</v>
      </c>
      <c r="E10751" t="s">
        <v>15942</v>
      </c>
    </row>
    <row r="10752" spans="1:5" x14ac:dyDescent="0.25">
      <c r="A10752">
        <v>74000102</v>
      </c>
      <c r="B10752" t="s">
        <v>15943</v>
      </c>
      <c r="C10752" t="s">
        <v>15944</v>
      </c>
      <c r="D10752" t="s">
        <v>15944</v>
      </c>
      <c r="E10752" t="s">
        <v>15943</v>
      </c>
    </row>
    <row r="10753" spans="1:5" x14ac:dyDescent="0.25">
      <c r="A10753">
        <v>74000103</v>
      </c>
      <c r="B10753" t="s">
        <v>15945</v>
      </c>
      <c r="C10753" t="s">
        <v>15944</v>
      </c>
      <c r="D10753" t="s">
        <v>15944</v>
      </c>
      <c r="E10753" t="s">
        <v>15945</v>
      </c>
    </row>
    <row r="10754" spans="1:5" x14ac:dyDescent="0.25">
      <c r="A10754">
        <v>74000104</v>
      </c>
      <c r="B10754" t="s">
        <v>15946</v>
      </c>
      <c r="C10754" t="s">
        <v>15944</v>
      </c>
      <c r="D10754" t="s">
        <v>15944</v>
      </c>
      <c r="E10754" t="s">
        <v>15946</v>
      </c>
    </row>
    <row r="10755" spans="1:5" x14ac:dyDescent="0.25">
      <c r="A10755">
        <v>74000105</v>
      </c>
      <c r="B10755" t="s">
        <v>14737</v>
      </c>
      <c r="C10755" t="s">
        <v>14736</v>
      </c>
      <c r="D10755" t="s">
        <v>14736</v>
      </c>
      <c r="E10755" t="s">
        <v>14737</v>
      </c>
    </row>
    <row r="10756" spans="1:5" x14ac:dyDescent="0.25">
      <c r="A10756">
        <v>74000106</v>
      </c>
      <c r="B10756" t="s">
        <v>14738</v>
      </c>
      <c r="C10756" t="s">
        <v>14736</v>
      </c>
      <c r="D10756" t="s">
        <v>14736</v>
      </c>
      <c r="E10756" t="s">
        <v>14738</v>
      </c>
    </row>
    <row r="10757" spans="1:5" x14ac:dyDescent="0.25">
      <c r="A10757">
        <v>74000107</v>
      </c>
      <c r="B10757" t="s">
        <v>15947</v>
      </c>
      <c r="C10757" t="s">
        <v>15936</v>
      </c>
      <c r="D10757" t="s">
        <v>15936</v>
      </c>
      <c r="E10757" t="s">
        <v>15947</v>
      </c>
    </row>
    <row r="10758" spans="1:5" x14ac:dyDescent="0.25">
      <c r="A10758">
        <v>74000108</v>
      </c>
      <c r="B10758" t="s">
        <v>14740</v>
      </c>
      <c r="C10758" t="s">
        <v>14739</v>
      </c>
      <c r="D10758" t="s">
        <v>14739</v>
      </c>
      <c r="E10758" t="s">
        <v>14740</v>
      </c>
    </row>
    <row r="10759" spans="1:5" x14ac:dyDescent="0.25">
      <c r="A10759">
        <v>74000109</v>
      </c>
      <c r="B10759" t="s">
        <v>14742</v>
      </c>
      <c r="C10759" t="s">
        <v>14741</v>
      </c>
      <c r="D10759" t="s">
        <v>14741</v>
      </c>
      <c r="E10759" t="s">
        <v>14742</v>
      </c>
    </row>
    <row r="10760" spans="1:5" x14ac:dyDescent="0.25">
      <c r="A10760">
        <v>74000110</v>
      </c>
      <c r="B10760" t="s">
        <v>14744</v>
      </c>
      <c r="C10760" t="s">
        <v>14743</v>
      </c>
      <c r="D10760" t="s">
        <v>14743</v>
      </c>
      <c r="E10760" t="s">
        <v>14744</v>
      </c>
    </row>
    <row r="10761" spans="1:5" x14ac:dyDescent="0.25">
      <c r="A10761">
        <v>74000111</v>
      </c>
      <c r="B10761" t="s">
        <v>14745</v>
      </c>
      <c r="C10761" t="s">
        <v>14743</v>
      </c>
      <c r="D10761" t="s">
        <v>14743</v>
      </c>
      <c r="E10761" t="s">
        <v>14745</v>
      </c>
    </row>
    <row r="10762" spans="1:5" x14ac:dyDescent="0.25">
      <c r="A10762">
        <v>74000112</v>
      </c>
      <c r="B10762" t="s">
        <v>14746</v>
      </c>
      <c r="C10762" t="s">
        <v>14743</v>
      </c>
      <c r="D10762" t="s">
        <v>14743</v>
      </c>
      <c r="E10762" t="s">
        <v>14746</v>
      </c>
    </row>
    <row r="10763" spans="1:5" x14ac:dyDescent="0.25">
      <c r="A10763">
        <v>74000113</v>
      </c>
      <c r="B10763" t="s">
        <v>14748</v>
      </c>
      <c r="C10763" t="s">
        <v>14747</v>
      </c>
      <c r="D10763" t="s">
        <v>14747</v>
      </c>
      <c r="E10763" t="s">
        <v>14748</v>
      </c>
    </row>
    <row r="10764" spans="1:5" x14ac:dyDescent="0.25">
      <c r="A10764">
        <v>74000114</v>
      </c>
      <c r="B10764" t="s">
        <v>14749</v>
      </c>
      <c r="C10764" t="s">
        <v>14706</v>
      </c>
      <c r="D10764" t="s">
        <v>14706</v>
      </c>
      <c r="E10764" t="s">
        <v>14749</v>
      </c>
    </row>
    <row r="10765" spans="1:5" x14ac:dyDescent="0.25">
      <c r="A10765">
        <v>74000115</v>
      </c>
      <c r="B10765" t="s">
        <v>14713</v>
      </c>
      <c r="C10765" t="s">
        <v>14712</v>
      </c>
      <c r="D10765" t="s">
        <v>14712</v>
      </c>
      <c r="E10765" t="s">
        <v>14713</v>
      </c>
    </row>
    <row r="10766" spans="1:5" x14ac:dyDescent="0.25">
      <c r="A10766">
        <v>74000116</v>
      </c>
      <c r="B10766" t="s">
        <v>14714</v>
      </c>
      <c r="C10766" t="s">
        <v>14667</v>
      </c>
      <c r="D10766" t="s">
        <v>14667</v>
      </c>
      <c r="E10766" t="s">
        <v>14714</v>
      </c>
    </row>
    <row r="10767" spans="1:5" x14ac:dyDescent="0.25">
      <c r="A10767">
        <v>74000117</v>
      </c>
      <c r="B10767" t="s">
        <v>15948</v>
      </c>
      <c r="C10767" t="s">
        <v>15949</v>
      </c>
      <c r="D10767" t="s">
        <v>15949</v>
      </c>
      <c r="E10767" t="s">
        <v>15948</v>
      </c>
    </row>
    <row r="10768" spans="1:5" x14ac:dyDescent="0.25">
      <c r="A10768">
        <v>74000118</v>
      </c>
      <c r="B10768" t="s">
        <v>15950</v>
      </c>
      <c r="C10768" t="s">
        <v>15949</v>
      </c>
      <c r="D10768" t="s">
        <v>15949</v>
      </c>
      <c r="E10768" t="s">
        <v>15950</v>
      </c>
    </row>
    <row r="10769" spans="1:5" x14ac:dyDescent="0.25">
      <c r="A10769">
        <v>74000119</v>
      </c>
      <c r="B10769" t="s">
        <v>15951</v>
      </c>
      <c r="C10769" t="s">
        <v>15949</v>
      </c>
      <c r="D10769" t="s">
        <v>15949</v>
      </c>
      <c r="E10769" t="s">
        <v>15951</v>
      </c>
    </row>
    <row r="10770" spans="1:5" x14ac:dyDescent="0.25">
      <c r="A10770">
        <v>74000120</v>
      </c>
      <c r="B10770" t="s">
        <v>15952</v>
      </c>
      <c r="C10770" t="s">
        <v>15949</v>
      </c>
      <c r="D10770" t="s">
        <v>15949</v>
      </c>
      <c r="E10770" t="s">
        <v>15952</v>
      </c>
    </row>
    <row r="10771" spans="1:5" x14ac:dyDescent="0.25">
      <c r="A10771">
        <v>74000121</v>
      </c>
      <c r="B10771" t="s">
        <v>15945</v>
      </c>
      <c r="C10771" t="s">
        <v>15953</v>
      </c>
      <c r="D10771" t="s">
        <v>15953</v>
      </c>
      <c r="E10771" t="s">
        <v>15945</v>
      </c>
    </row>
    <row r="10772" spans="1:5" x14ac:dyDescent="0.25">
      <c r="A10772">
        <v>74000122</v>
      </c>
      <c r="B10772" t="s">
        <v>15943</v>
      </c>
      <c r="C10772" t="s">
        <v>15953</v>
      </c>
      <c r="D10772" t="s">
        <v>15953</v>
      </c>
      <c r="E10772" t="s">
        <v>15943</v>
      </c>
    </row>
    <row r="10773" spans="1:5" x14ac:dyDescent="0.25">
      <c r="A10773">
        <v>74000123</v>
      </c>
      <c r="B10773" t="s">
        <v>15946</v>
      </c>
      <c r="C10773" t="s">
        <v>15953</v>
      </c>
      <c r="D10773" t="s">
        <v>15953</v>
      </c>
      <c r="E10773" t="s">
        <v>15946</v>
      </c>
    </row>
    <row r="10774" spans="1:5" x14ac:dyDescent="0.25">
      <c r="A10774">
        <v>74000124</v>
      </c>
      <c r="B10774" t="s">
        <v>14750</v>
      </c>
      <c r="C10774" t="s">
        <v>14725</v>
      </c>
      <c r="D10774" t="s">
        <v>14725</v>
      </c>
      <c r="E10774" t="s">
        <v>14750</v>
      </c>
    </row>
    <row r="10775" spans="1:5" x14ac:dyDescent="0.25">
      <c r="A10775">
        <v>74000125</v>
      </c>
      <c r="B10775" t="s">
        <v>14751</v>
      </c>
      <c r="C10775" t="s">
        <v>14725</v>
      </c>
      <c r="D10775" t="s">
        <v>14725</v>
      </c>
      <c r="E10775" t="s">
        <v>14751</v>
      </c>
    </row>
    <row r="10776" spans="1:5" x14ac:dyDescent="0.25">
      <c r="A10776">
        <v>74000126</v>
      </c>
      <c r="B10776" t="s">
        <v>14752</v>
      </c>
      <c r="C10776" t="s">
        <v>14725</v>
      </c>
      <c r="D10776" t="s">
        <v>14725</v>
      </c>
      <c r="E10776" t="s">
        <v>14752</v>
      </c>
    </row>
    <row r="10777" spans="1:5" x14ac:dyDescent="0.25">
      <c r="A10777">
        <v>74000127</v>
      </c>
      <c r="B10777" t="s">
        <v>14753</v>
      </c>
      <c r="C10777" t="s">
        <v>14732</v>
      </c>
      <c r="D10777" t="s">
        <v>14732</v>
      </c>
      <c r="E10777" t="s">
        <v>14753</v>
      </c>
    </row>
    <row r="10778" spans="1:5" x14ac:dyDescent="0.25">
      <c r="A10778">
        <v>74000128</v>
      </c>
      <c r="B10778" t="s">
        <v>14754</v>
      </c>
      <c r="C10778" t="s">
        <v>14732</v>
      </c>
      <c r="D10778" t="s">
        <v>14732</v>
      </c>
      <c r="E10778" t="s">
        <v>14754</v>
      </c>
    </row>
    <row r="10779" spans="1:5" x14ac:dyDescent="0.25">
      <c r="A10779">
        <v>74000129</v>
      </c>
      <c r="B10779" t="s">
        <v>14755</v>
      </c>
      <c r="C10779" t="s">
        <v>14732</v>
      </c>
      <c r="D10779" t="s">
        <v>14732</v>
      </c>
      <c r="E10779" t="s">
        <v>14755</v>
      </c>
    </row>
    <row r="10780" spans="1:5" x14ac:dyDescent="0.25">
      <c r="A10780">
        <v>74000130</v>
      </c>
      <c r="B10780" t="s">
        <v>14756</v>
      </c>
      <c r="C10780" t="s">
        <v>14739</v>
      </c>
      <c r="D10780" t="s">
        <v>14739</v>
      </c>
      <c r="E10780" t="s">
        <v>14756</v>
      </c>
    </row>
    <row r="10781" spans="1:5" x14ac:dyDescent="0.25">
      <c r="A10781">
        <v>74000131</v>
      </c>
      <c r="B10781" t="s">
        <v>14758</v>
      </c>
      <c r="C10781" t="s">
        <v>14757</v>
      </c>
      <c r="D10781" t="s">
        <v>14757</v>
      </c>
      <c r="E10781" t="s">
        <v>14758</v>
      </c>
    </row>
    <row r="10782" spans="1:5" x14ac:dyDescent="0.25">
      <c r="A10782">
        <v>74000132</v>
      </c>
      <c r="B10782" t="s">
        <v>14760</v>
      </c>
      <c r="C10782" t="s">
        <v>14759</v>
      </c>
      <c r="D10782" t="s">
        <v>14759</v>
      </c>
      <c r="E10782" t="s">
        <v>14760</v>
      </c>
    </row>
    <row r="10783" spans="1:5" x14ac:dyDescent="0.25">
      <c r="A10783">
        <v>74000133</v>
      </c>
      <c r="B10783" t="s">
        <v>14762</v>
      </c>
      <c r="C10783" t="s">
        <v>14761</v>
      </c>
      <c r="D10783" t="s">
        <v>14761</v>
      </c>
      <c r="E10783" t="s">
        <v>14762</v>
      </c>
    </row>
    <row r="10784" spans="1:5" x14ac:dyDescent="0.25">
      <c r="A10784">
        <v>74000134</v>
      </c>
      <c r="B10784" t="s">
        <v>14764</v>
      </c>
      <c r="C10784" t="s">
        <v>14763</v>
      </c>
      <c r="D10784" t="s">
        <v>14763</v>
      </c>
      <c r="E10784" t="s">
        <v>14764</v>
      </c>
    </row>
    <row r="10785" spans="1:5" x14ac:dyDescent="0.25">
      <c r="A10785">
        <v>74000135</v>
      </c>
      <c r="B10785" t="s">
        <v>14724</v>
      </c>
      <c r="C10785" t="s">
        <v>14723</v>
      </c>
      <c r="D10785" t="s">
        <v>14723</v>
      </c>
      <c r="E10785" t="s">
        <v>14724</v>
      </c>
    </row>
    <row r="10786" spans="1:5" x14ac:dyDescent="0.25">
      <c r="A10786">
        <v>74000136</v>
      </c>
      <c r="B10786" t="s">
        <v>14766</v>
      </c>
      <c r="C10786" t="s">
        <v>14765</v>
      </c>
      <c r="D10786" t="s">
        <v>14765</v>
      </c>
      <c r="E10786" t="s">
        <v>14766</v>
      </c>
    </row>
    <row r="10787" spans="1:5" x14ac:dyDescent="0.25">
      <c r="A10787">
        <v>74000137</v>
      </c>
      <c r="B10787" t="s">
        <v>14768</v>
      </c>
      <c r="C10787" t="s">
        <v>14767</v>
      </c>
      <c r="D10787" t="s">
        <v>14767</v>
      </c>
      <c r="E10787" t="s">
        <v>14768</v>
      </c>
    </row>
    <row r="10788" spans="1:5" x14ac:dyDescent="0.25">
      <c r="A10788">
        <v>74000138</v>
      </c>
      <c r="B10788" t="s">
        <v>14770</v>
      </c>
      <c r="C10788" t="s">
        <v>14769</v>
      </c>
      <c r="D10788" t="s">
        <v>14769</v>
      </c>
      <c r="E10788" t="s">
        <v>14770</v>
      </c>
    </row>
    <row r="10789" spans="1:5" x14ac:dyDescent="0.25">
      <c r="A10789">
        <v>74000139</v>
      </c>
      <c r="B10789" t="s">
        <v>14772</v>
      </c>
      <c r="C10789" t="s">
        <v>14771</v>
      </c>
      <c r="D10789" t="s">
        <v>14771</v>
      </c>
      <c r="E10789" t="s">
        <v>14772</v>
      </c>
    </row>
    <row r="10790" spans="1:5" x14ac:dyDescent="0.25">
      <c r="A10790">
        <v>74000140</v>
      </c>
      <c r="B10790" t="s">
        <v>14764</v>
      </c>
      <c r="C10790" t="s">
        <v>14773</v>
      </c>
      <c r="D10790" t="s">
        <v>14773</v>
      </c>
      <c r="E10790" t="s">
        <v>14764</v>
      </c>
    </row>
    <row r="10791" spans="1:5" x14ac:dyDescent="0.25">
      <c r="A10791">
        <v>74000141</v>
      </c>
      <c r="B10791" t="s">
        <v>14724</v>
      </c>
      <c r="C10791" t="s">
        <v>14723</v>
      </c>
      <c r="D10791" t="s">
        <v>14723</v>
      </c>
      <c r="E10791" t="s">
        <v>14724</v>
      </c>
    </row>
    <row r="10792" spans="1:5" x14ac:dyDescent="0.25">
      <c r="A10792">
        <v>74000142</v>
      </c>
      <c r="B10792" t="s">
        <v>14774</v>
      </c>
      <c r="C10792" t="s">
        <v>14732</v>
      </c>
      <c r="D10792" t="s">
        <v>14732</v>
      </c>
      <c r="E10792" t="s">
        <v>14774</v>
      </c>
    </row>
    <row r="10793" spans="1:5" x14ac:dyDescent="0.25">
      <c r="A10793">
        <v>74000143</v>
      </c>
      <c r="B10793" t="s">
        <v>14754</v>
      </c>
      <c r="C10793" t="s">
        <v>14732</v>
      </c>
      <c r="D10793" t="s">
        <v>14732</v>
      </c>
      <c r="E10793" t="s">
        <v>14754</v>
      </c>
    </row>
    <row r="10794" spans="1:5" x14ac:dyDescent="0.25">
      <c r="A10794">
        <v>74000144</v>
      </c>
      <c r="B10794" t="s">
        <v>14755</v>
      </c>
      <c r="C10794" t="s">
        <v>14732</v>
      </c>
      <c r="D10794" t="s">
        <v>14732</v>
      </c>
      <c r="E10794" t="s">
        <v>14755</v>
      </c>
    </row>
    <row r="10795" spans="1:5" x14ac:dyDescent="0.25">
      <c r="A10795">
        <v>74000145</v>
      </c>
      <c r="B10795" t="s">
        <v>14776</v>
      </c>
      <c r="C10795" t="s">
        <v>14775</v>
      </c>
      <c r="D10795" t="s">
        <v>14775</v>
      </c>
      <c r="E10795" t="s">
        <v>14776</v>
      </c>
    </row>
    <row r="10796" spans="1:5" x14ac:dyDescent="0.25">
      <c r="A10796">
        <v>74000146</v>
      </c>
      <c r="B10796" t="s">
        <v>14777</v>
      </c>
      <c r="C10796" t="s">
        <v>14775</v>
      </c>
      <c r="D10796" t="s">
        <v>14775</v>
      </c>
      <c r="E10796" t="s">
        <v>14777</v>
      </c>
    </row>
    <row r="10797" spans="1:5" x14ac:dyDescent="0.25">
      <c r="A10797">
        <v>74000147</v>
      </c>
      <c r="B10797" t="s">
        <v>15954</v>
      </c>
      <c r="C10797" t="s">
        <v>14775</v>
      </c>
      <c r="D10797" t="s">
        <v>14775</v>
      </c>
      <c r="E10797" t="s">
        <v>15954</v>
      </c>
    </row>
    <row r="10798" spans="1:5" x14ac:dyDescent="0.25">
      <c r="A10798">
        <v>74000148</v>
      </c>
      <c r="B10798" t="s">
        <v>14779</v>
      </c>
      <c r="C10798" t="s">
        <v>14778</v>
      </c>
      <c r="D10798" t="s">
        <v>14778</v>
      </c>
      <c r="E10798" t="s">
        <v>14779</v>
      </c>
    </row>
    <row r="10799" spans="1:5" x14ac:dyDescent="0.25">
      <c r="A10799">
        <v>74000149</v>
      </c>
      <c r="B10799" t="s">
        <v>14780</v>
      </c>
      <c r="C10799" t="s">
        <v>14706</v>
      </c>
      <c r="D10799" t="s">
        <v>14706</v>
      </c>
      <c r="E10799" t="s">
        <v>14780</v>
      </c>
    </row>
    <row r="10800" spans="1:5" x14ac:dyDescent="0.25">
      <c r="A10800">
        <v>74000150</v>
      </c>
      <c r="B10800" t="s">
        <v>14781</v>
      </c>
      <c r="C10800" t="s">
        <v>14706</v>
      </c>
      <c r="D10800" t="s">
        <v>14706</v>
      </c>
      <c r="E10800" t="s">
        <v>14781</v>
      </c>
    </row>
    <row r="10801" spans="1:5" x14ac:dyDescent="0.25">
      <c r="A10801">
        <v>74000151</v>
      </c>
      <c r="B10801" t="s">
        <v>14782</v>
      </c>
      <c r="C10801" t="s">
        <v>14588</v>
      </c>
      <c r="D10801" t="s">
        <v>14588</v>
      </c>
      <c r="E10801" t="s">
        <v>14782</v>
      </c>
    </row>
    <row r="10802" spans="1:5" x14ac:dyDescent="0.25">
      <c r="A10802">
        <v>74000152</v>
      </c>
      <c r="B10802" t="s">
        <v>14783</v>
      </c>
      <c r="C10802" t="s">
        <v>14590</v>
      </c>
      <c r="D10802" t="s">
        <v>14590</v>
      </c>
      <c r="E10802" t="s">
        <v>14783</v>
      </c>
    </row>
    <row r="10803" spans="1:5" x14ac:dyDescent="0.25">
      <c r="A10803">
        <v>74000153</v>
      </c>
      <c r="B10803" t="s">
        <v>14784</v>
      </c>
      <c r="C10803" t="s">
        <v>14588</v>
      </c>
      <c r="D10803" t="s">
        <v>14588</v>
      </c>
      <c r="E10803" t="s">
        <v>14784</v>
      </c>
    </row>
    <row r="10804" spans="1:5" x14ac:dyDescent="0.25">
      <c r="A10804">
        <v>74000154</v>
      </c>
      <c r="B10804" t="s">
        <v>14785</v>
      </c>
      <c r="C10804" t="s">
        <v>14590</v>
      </c>
      <c r="D10804" t="s">
        <v>14590</v>
      </c>
      <c r="E10804" t="s">
        <v>14785</v>
      </c>
    </row>
    <row r="10805" spans="1:5" x14ac:dyDescent="0.25">
      <c r="A10805">
        <v>74000155</v>
      </c>
      <c r="B10805" t="s">
        <v>14786</v>
      </c>
      <c r="C10805" t="s">
        <v>14588</v>
      </c>
      <c r="D10805" t="s">
        <v>14588</v>
      </c>
      <c r="E10805" t="s">
        <v>14786</v>
      </c>
    </row>
    <row r="10806" spans="1:5" x14ac:dyDescent="0.25">
      <c r="A10806">
        <v>74000156</v>
      </c>
      <c r="B10806" t="s">
        <v>14787</v>
      </c>
      <c r="C10806" t="s">
        <v>14590</v>
      </c>
      <c r="D10806" t="s">
        <v>14590</v>
      </c>
      <c r="E10806" t="s">
        <v>14787</v>
      </c>
    </row>
    <row r="10807" spans="1:5" x14ac:dyDescent="0.25">
      <c r="A10807">
        <v>74000157</v>
      </c>
      <c r="B10807" t="s">
        <v>14789</v>
      </c>
      <c r="C10807" t="s">
        <v>14788</v>
      </c>
      <c r="D10807" t="s">
        <v>14788</v>
      </c>
      <c r="E10807" t="s">
        <v>14789</v>
      </c>
    </row>
    <row r="10808" spans="1:5" x14ac:dyDescent="0.25">
      <c r="A10808">
        <v>74000158</v>
      </c>
      <c r="B10808" t="s">
        <v>14790</v>
      </c>
      <c r="C10808" t="s">
        <v>14788</v>
      </c>
      <c r="D10808" t="s">
        <v>14788</v>
      </c>
      <c r="E10808" t="s">
        <v>14790</v>
      </c>
    </row>
    <row r="10809" spans="1:5" x14ac:dyDescent="0.25">
      <c r="A10809">
        <v>74000159</v>
      </c>
      <c r="B10809" t="s">
        <v>14792</v>
      </c>
      <c r="C10809" t="s">
        <v>14791</v>
      </c>
      <c r="D10809" t="s">
        <v>14791</v>
      </c>
      <c r="E10809" t="s">
        <v>14792</v>
      </c>
    </row>
    <row r="10810" spans="1:5" x14ac:dyDescent="0.25">
      <c r="A10810">
        <v>74000160</v>
      </c>
      <c r="B10810" t="s">
        <v>14793</v>
      </c>
      <c r="C10810" t="s">
        <v>14788</v>
      </c>
      <c r="D10810" t="s">
        <v>14788</v>
      </c>
      <c r="E10810" t="s">
        <v>14793</v>
      </c>
    </row>
    <row r="10811" spans="1:5" x14ac:dyDescent="0.25">
      <c r="A10811">
        <v>74000161</v>
      </c>
      <c r="B10811" t="s">
        <v>14794</v>
      </c>
      <c r="C10811" t="s">
        <v>14788</v>
      </c>
      <c r="D10811" t="s">
        <v>14788</v>
      </c>
      <c r="E10811" t="s">
        <v>14794</v>
      </c>
    </row>
    <row r="10812" spans="1:5" x14ac:dyDescent="0.25">
      <c r="A10812">
        <v>74000162</v>
      </c>
      <c r="B10812" t="s">
        <v>14795</v>
      </c>
      <c r="C10812" t="s">
        <v>14791</v>
      </c>
      <c r="D10812" t="s">
        <v>14791</v>
      </c>
      <c r="E10812" t="s">
        <v>14795</v>
      </c>
    </row>
    <row r="10813" spans="1:5" x14ac:dyDescent="0.25">
      <c r="A10813">
        <v>74000163</v>
      </c>
      <c r="B10813" t="s">
        <v>14796</v>
      </c>
      <c r="C10813" t="s">
        <v>14788</v>
      </c>
      <c r="D10813" t="s">
        <v>14788</v>
      </c>
      <c r="E10813" t="s">
        <v>14796</v>
      </c>
    </row>
    <row r="10814" spans="1:5" x14ac:dyDescent="0.25">
      <c r="A10814">
        <v>74000164</v>
      </c>
      <c r="B10814" t="s">
        <v>14797</v>
      </c>
      <c r="C10814" t="s">
        <v>14788</v>
      </c>
      <c r="D10814" t="s">
        <v>14788</v>
      </c>
      <c r="E10814" t="s">
        <v>14797</v>
      </c>
    </row>
    <row r="10815" spans="1:5" x14ac:dyDescent="0.25">
      <c r="A10815">
        <v>74000165</v>
      </c>
      <c r="B10815" t="s">
        <v>14792</v>
      </c>
      <c r="C10815" t="s">
        <v>14791</v>
      </c>
      <c r="D10815" t="s">
        <v>14791</v>
      </c>
      <c r="E10815" t="s">
        <v>14792</v>
      </c>
    </row>
    <row r="10816" spans="1:5" x14ac:dyDescent="0.25">
      <c r="A10816">
        <v>74000166</v>
      </c>
      <c r="B10816" t="s">
        <v>14798</v>
      </c>
      <c r="C10816" t="s">
        <v>14788</v>
      </c>
      <c r="D10816" t="s">
        <v>14788</v>
      </c>
      <c r="E10816" t="s">
        <v>14798</v>
      </c>
    </row>
    <row r="10817" spans="1:5" x14ac:dyDescent="0.25">
      <c r="A10817">
        <v>74000167</v>
      </c>
      <c r="B10817" t="s">
        <v>14799</v>
      </c>
      <c r="C10817" t="s">
        <v>14788</v>
      </c>
      <c r="D10817" t="s">
        <v>14788</v>
      </c>
      <c r="E10817" t="s">
        <v>14799</v>
      </c>
    </row>
    <row r="10818" spans="1:5" x14ac:dyDescent="0.25">
      <c r="A10818">
        <v>74000168</v>
      </c>
      <c r="B10818" t="s">
        <v>14800</v>
      </c>
      <c r="C10818" t="s">
        <v>14791</v>
      </c>
      <c r="D10818" t="s">
        <v>14791</v>
      </c>
      <c r="E10818" t="s">
        <v>14800</v>
      </c>
    </row>
    <row r="10819" spans="1:5" x14ac:dyDescent="0.25">
      <c r="A10819">
        <v>74000169</v>
      </c>
      <c r="B10819" t="s">
        <v>14789</v>
      </c>
      <c r="C10819" t="s">
        <v>14801</v>
      </c>
      <c r="D10819" t="s">
        <v>14801</v>
      </c>
      <c r="E10819" t="s">
        <v>14789</v>
      </c>
    </row>
    <row r="10820" spans="1:5" x14ac:dyDescent="0.25">
      <c r="A10820">
        <v>74000170</v>
      </c>
      <c r="B10820" t="s">
        <v>14803</v>
      </c>
      <c r="C10820" t="s">
        <v>14802</v>
      </c>
      <c r="D10820" t="s">
        <v>14802</v>
      </c>
      <c r="E10820" t="s">
        <v>14803</v>
      </c>
    </row>
    <row r="10821" spans="1:5" x14ac:dyDescent="0.25">
      <c r="A10821">
        <v>74000171</v>
      </c>
      <c r="B10821" t="s">
        <v>14790</v>
      </c>
      <c r="C10821" t="s">
        <v>14801</v>
      </c>
      <c r="D10821" t="s">
        <v>14801</v>
      </c>
      <c r="E10821" t="s">
        <v>14790</v>
      </c>
    </row>
    <row r="10822" spans="1:5" x14ac:dyDescent="0.25">
      <c r="A10822">
        <v>74000172</v>
      </c>
      <c r="B10822" t="s">
        <v>14792</v>
      </c>
      <c r="C10822" t="s">
        <v>14791</v>
      </c>
      <c r="D10822" t="s">
        <v>14791</v>
      </c>
      <c r="E10822" t="s">
        <v>14792</v>
      </c>
    </row>
    <row r="10823" spans="1:5" x14ac:dyDescent="0.25">
      <c r="A10823">
        <v>74000173</v>
      </c>
      <c r="B10823" t="s">
        <v>14804</v>
      </c>
      <c r="C10823" t="s">
        <v>14788</v>
      </c>
      <c r="D10823" t="s">
        <v>14788</v>
      </c>
      <c r="E10823" t="s">
        <v>14804</v>
      </c>
    </row>
    <row r="10824" spans="1:5" x14ac:dyDescent="0.25">
      <c r="A10824">
        <v>74000174</v>
      </c>
      <c r="B10824" t="s">
        <v>14806</v>
      </c>
      <c r="C10824" t="s">
        <v>14805</v>
      </c>
      <c r="D10824" t="s">
        <v>14805</v>
      </c>
      <c r="E10824" t="s">
        <v>14806</v>
      </c>
    </row>
    <row r="10825" spans="1:5" x14ac:dyDescent="0.25">
      <c r="A10825">
        <v>74000175</v>
      </c>
      <c r="B10825" t="s">
        <v>14808</v>
      </c>
      <c r="C10825" t="s">
        <v>14807</v>
      </c>
      <c r="D10825" t="s">
        <v>14807</v>
      </c>
      <c r="E10825" t="s">
        <v>14808</v>
      </c>
    </row>
    <row r="10826" spans="1:5" x14ac:dyDescent="0.25">
      <c r="A10826">
        <v>74000176</v>
      </c>
      <c r="B10826" t="s">
        <v>14809</v>
      </c>
      <c r="C10826" t="s">
        <v>14775</v>
      </c>
      <c r="D10826" t="s">
        <v>14775</v>
      </c>
      <c r="E10826" t="s">
        <v>14809</v>
      </c>
    </row>
    <row r="10827" spans="1:5" x14ac:dyDescent="0.25">
      <c r="A10827">
        <v>74000177</v>
      </c>
      <c r="B10827" t="s">
        <v>14810</v>
      </c>
      <c r="C10827" t="s">
        <v>14775</v>
      </c>
      <c r="D10827" t="s">
        <v>14775</v>
      </c>
      <c r="E10827" t="s">
        <v>14810</v>
      </c>
    </row>
    <row r="10828" spans="1:5" x14ac:dyDescent="0.25">
      <c r="A10828">
        <v>74000178</v>
      </c>
      <c r="B10828" t="s">
        <v>14777</v>
      </c>
      <c r="C10828" t="s">
        <v>14775</v>
      </c>
      <c r="D10828" t="s">
        <v>14775</v>
      </c>
      <c r="E10828" t="s">
        <v>14777</v>
      </c>
    </row>
    <row r="10829" spans="1:5" x14ac:dyDescent="0.25">
      <c r="A10829">
        <v>75000001</v>
      </c>
      <c r="B10829" t="s">
        <v>14812</v>
      </c>
      <c r="C10829" t="s">
        <v>14811</v>
      </c>
      <c r="D10829" t="s">
        <v>14811</v>
      </c>
      <c r="E10829" t="s">
        <v>14812</v>
      </c>
    </row>
    <row r="10830" spans="1:5" x14ac:dyDescent="0.25">
      <c r="A10830">
        <v>75000002</v>
      </c>
      <c r="B10830" t="s">
        <v>14814</v>
      </c>
      <c r="C10830" t="s">
        <v>14813</v>
      </c>
      <c r="D10830" t="s">
        <v>14813</v>
      </c>
      <c r="E10830" t="s">
        <v>14814</v>
      </c>
    </row>
    <row r="10831" spans="1:5" x14ac:dyDescent="0.25">
      <c r="A10831">
        <v>75000003</v>
      </c>
      <c r="B10831" t="s">
        <v>14812</v>
      </c>
      <c r="C10831" t="s">
        <v>14811</v>
      </c>
      <c r="D10831" t="s">
        <v>14811</v>
      </c>
      <c r="E10831" t="s">
        <v>14812</v>
      </c>
    </row>
    <row r="10832" spans="1:5" x14ac:dyDescent="0.25">
      <c r="A10832">
        <v>75000006</v>
      </c>
      <c r="B10832" t="s">
        <v>14816</v>
      </c>
      <c r="C10832" t="s">
        <v>14815</v>
      </c>
      <c r="D10832" t="s">
        <v>14815</v>
      </c>
      <c r="E10832" t="s">
        <v>14816</v>
      </c>
    </row>
    <row r="10833" spans="1:5" x14ac:dyDescent="0.25">
      <c r="A10833">
        <v>75000007</v>
      </c>
      <c r="B10833" t="s">
        <v>14818</v>
      </c>
      <c r="C10833" t="s">
        <v>14817</v>
      </c>
      <c r="D10833" t="s">
        <v>14817</v>
      </c>
      <c r="E10833" t="s">
        <v>14818</v>
      </c>
    </row>
    <row r="10834" spans="1:5" x14ac:dyDescent="0.25">
      <c r="A10834">
        <v>75000008</v>
      </c>
      <c r="B10834" t="s">
        <v>14814</v>
      </c>
      <c r="C10834" t="s">
        <v>14813</v>
      </c>
      <c r="D10834" t="s">
        <v>14813</v>
      </c>
      <c r="E10834" t="s">
        <v>14814</v>
      </c>
    </row>
    <row r="10835" spans="1:5" x14ac:dyDescent="0.25">
      <c r="A10835">
        <v>75000009</v>
      </c>
      <c r="B10835" t="s">
        <v>14820</v>
      </c>
      <c r="C10835" t="s">
        <v>14819</v>
      </c>
      <c r="D10835" t="s">
        <v>14819</v>
      </c>
      <c r="E10835" t="s">
        <v>14820</v>
      </c>
    </row>
    <row r="10836" spans="1:5" x14ac:dyDescent="0.25">
      <c r="A10836">
        <v>75000010</v>
      </c>
      <c r="B10836" t="s">
        <v>14822</v>
      </c>
      <c r="C10836" t="s">
        <v>14821</v>
      </c>
      <c r="D10836" t="s">
        <v>14821</v>
      </c>
      <c r="E10836" t="s">
        <v>14822</v>
      </c>
    </row>
    <row r="10837" spans="1:5" x14ac:dyDescent="0.25">
      <c r="A10837">
        <v>75000011</v>
      </c>
      <c r="B10837" t="s">
        <v>14824</v>
      </c>
      <c r="C10837" t="s">
        <v>14823</v>
      </c>
      <c r="D10837" t="s">
        <v>14823</v>
      </c>
      <c r="E10837" t="s">
        <v>14824</v>
      </c>
    </row>
    <row r="10838" spans="1:5" x14ac:dyDescent="0.25">
      <c r="A10838">
        <v>75000012</v>
      </c>
      <c r="B10838" t="s">
        <v>14826</v>
      </c>
      <c r="C10838" t="s">
        <v>14825</v>
      </c>
      <c r="D10838" t="s">
        <v>14825</v>
      </c>
      <c r="E10838" t="s">
        <v>14826</v>
      </c>
    </row>
    <row r="10839" spans="1:5" x14ac:dyDescent="0.25">
      <c r="A10839">
        <v>75000013</v>
      </c>
      <c r="B10839" t="s">
        <v>14827</v>
      </c>
      <c r="C10839" t="s">
        <v>14815</v>
      </c>
      <c r="D10839" t="s">
        <v>14815</v>
      </c>
      <c r="E10839" t="s">
        <v>14827</v>
      </c>
    </row>
    <row r="10840" spans="1:5" x14ac:dyDescent="0.25">
      <c r="A10840">
        <v>75000014</v>
      </c>
      <c r="B10840" t="s">
        <v>14829</v>
      </c>
      <c r="C10840" t="s">
        <v>14828</v>
      </c>
      <c r="D10840" t="s">
        <v>14828</v>
      </c>
      <c r="E10840" t="s">
        <v>14829</v>
      </c>
    </row>
    <row r="10841" spans="1:5" x14ac:dyDescent="0.25">
      <c r="A10841">
        <v>75000015</v>
      </c>
      <c r="B10841" t="s">
        <v>14831</v>
      </c>
      <c r="C10841" t="s">
        <v>14830</v>
      </c>
      <c r="D10841" t="s">
        <v>14830</v>
      </c>
      <c r="E10841" t="s">
        <v>14831</v>
      </c>
    </row>
    <row r="10842" spans="1:5" x14ac:dyDescent="0.25">
      <c r="A10842">
        <v>75000016</v>
      </c>
      <c r="B10842" t="s">
        <v>14833</v>
      </c>
      <c r="C10842" t="s">
        <v>14832</v>
      </c>
      <c r="D10842" t="s">
        <v>14832</v>
      </c>
      <c r="E10842" t="s">
        <v>14833</v>
      </c>
    </row>
    <row r="10843" spans="1:5" x14ac:dyDescent="0.25">
      <c r="A10843">
        <v>75000017</v>
      </c>
      <c r="B10843" t="s">
        <v>14835</v>
      </c>
      <c r="C10843" t="s">
        <v>14834</v>
      </c>
      <c r="D10843" t="s">
        <v>14834</v>
      </c>
      <c r="E10843" t="s">
        <v>14835</v>
      </c>
    </row>
    <row r="10844" spans="1:5" x14ac:dyDescent="0.25">
      <c r="A10844">
        <v>75000018</v>
      </c>
      <c r="B10844" t="s">
        <v>14837</v>
      </c>
      <c r="C10844" t="s">
        <v>14836</v>
      </c>
      <c r="D10844" t="s">
        <v>14836</v>
      </c>
      <c r="E10844" t="s">
        <v>14837</v>
      </c>
    </row>
    <row r="10845" spans="1:5" x14ac:dyDescent="0.25">
      <c r="A10845">
        <v>75000019</v>
      </c>
      <c r="B10845" t="s">
        <v>14838</v>
      </c>
      <c r="C10845" t="s">
        <v>14828</v>
      </c>
      <c r="D10845" t="s">
        <v>14828</v>
      </c>
      <c r="E10845" t="s">
        <v>14838</v>
      </c>
    </row>
    <row r="10846" spans="1:5" x14ac:dyDescent="0.25">
      <c r="A10846">
        <v>75000020</v>
      </c>
      <c r="B10846" t="s">
        <v>14840</v>
      </c>
      <c r="C10846" t="s">
        <v>14839</v>
      </c>
      <c r="D10846" t="s">
        <v>14839</v>
      </c>
      <c r="E10846" t="s">
        <v>14840</v>
      </c>
    </row>
    <row r="10847" spans="1:5" x14ac:dyDescent="0.25">
      <c r="A10847">
        <v>75000021</v>
      </c>
      <c r="B10847" t="s">
        <v>14842</v>
      </c>
      <c r="C10847" t="s">
        <v>14841</v>
      </c>
      <c r="D10847" t="s">
        <v>14841</v>
      </c>
      <c r="E10847" t="s">
        <v>14842</v>
      </c>
    </row>
    <row r="10848" spans="1:5" x14ac:dyDescent="0.25">
      <c r="A10848">
        <v>75000022</v>
      </c>
      <c r="B10848" t="s">
        <v>14844</v>
      </c>
      <c r="C10848" t="s">
        <v>14843</v>
      </c>
      <c r="D10848" t="s">
        <v>14843</v>
      </c>
      <c r="E10848" t="s">
        <v>14844</v>
      </c>
    </row>
    <row r="10849" spans="1:5" x14ac:dyDescent="0.25">
      <c r="A10849">
        <v>75000023</v>
      </c>
      <c r="B10849" t="s">
        <v>14827</v>
      </c>
      <c r="C10849" t="s">
        <v>14815</v>
      </c>
      <c r="D10849" t="s">
        <v>14815</v>
      </c>
      <c r="E10849" t="s">
        <v>14827</v>
      </c>
    </row>
    <row r="10850" spans="1:5" x14ac:dyDescent="0.25">
      <c r="A10850">
        <v>75000026</v>
      </c>
      <c r="B10850" t="s">
        <v>14846</v>
      </c>
      <c r="C10850" t="s">
        <v>14845</v>
      </c>
      <c r="D10850" t="s">
        <v>14845</v>
      </c>
      <c r="E10850" t="s">
        <v>14846</v>
      </c>
    </row>
    <row r="10851" spans="1:5" x14ac:dyDescent="0.25">
      <c r="A10851">
        <v>75000027</v>
      </c>
      <c r="B10851" t="s">
        <v>14848</v>
      </c>
      <c r="C10851" t="s">
        <v>14847</v>
      </c>
      <c r="D10851" t="s">
        <v>14847</v>
      </c>
      <c r="E10851" t="s">
        <v>14848</v>
      </c>
    </row>
    <row r="10852" spans="1:5" x14ac:dyDescent="0.25">
      <c r="A10852">
        <v>75000028</v>
      </c>
      <c r="B10852" t="s">
        <v>14850</v>
      </c>
      <c r="C10852" t="s">
        <v>14849</v>
      </c>
      <c r="D10852" t="s">
        <v>14849</v>
      </c>
      <c r="E10852" t="s">
        <v>14850</v>
      </c>
    </row>
    <row r="10853" spans="1:5" x14ac:dyDescent="0.25">
      <c r="A10853">
        <v>75000029</v>
      </c>
      <c r="B10853" t="s">
        <v>14851</v>
      </c>
      <c r="C10853" t="s">
        <v>14815</v>
      </c>
      <c r="D10853" t="s">
        <v>14815</v>
      </c>
      <c r="E10853" t="s">
        <v>14851</v>
      </c>
    </row>
    <row r="10854" spans="1:5" x14ac:dyDescent="0.25">
      <c r="A10854">
        <v>75000030</v>
      </c>
      <c r="B10854" t="s">
        <v>14853</v>
      </c>
      <c r="C10854" t="s">
        <v>14852</v>
      </c>
      <c r="D10854" t="s">
        <v>14852</v>
      </c>
      <c r="E10854" t="s">
        <v>14853</v>
      </c>
    </row>
    <row r="10855" spans="1:5" x14ac:dyDescent="0.25">
      <c r="A10855">
        <v>75000031</v>
      </c>
      <c r="B10855" t="s">
        <v>14855</v>
      </c>
      <c r="C10855" t="s">
        <v>14854</v>
      </c>
      <c r="D10855" t="s">
        <v>14854</v>
      </c>
      <c r="E10855" t="s">
        <v>14855</v>
      </c>
    </row>
    <row r="10856" spans="1:5" x14ac:dyDescent="0.25">
      <c r="A10856">
        <v>75000032</v>
      </c>
      <c r="B10856" t="s">
        <v>14857</v>
      </c>
      <c r="C10856" t="s">
        <v>14856</v>
      </c>
      <c r="D10856" t="s">
        <v>14856</v>
      </c>
      <c r="E10856" t="s">
        <v>14857</v>
      </c>
    </row>
    <row r="10857" spans="1:5" x14ac:dyDescent="0.25">
      <c r="A10857">
        <v>75000033</v>
      </c>
      <c r="B10857" t="s">
        <v>14859</v>
      </c>
      <c r="C10857" t="s">
        <v>14858</v>
      </c>
      <c r="D10857" t="s">
        <v>14858</v>
      </c>
      <c r="E10857" t="s">
        <v>14859</v>
      </c>
    </row>
    <row r="10858" spans="1:5" x14ac:dyDescent="0.25">
      <c r="A10858">
        <v>75000034</v>
      </c>
      <c r="B10858" t="s">
        <v>15955</v>
      </c>
      <c r="C10858" t="s">
        <v>15956</v>
      </c>
      <c r="D10858" t="s">
        <v>15956</v>
      </c>
      <c r="E10858" t="s">
        <v>15955</v>
      </c>
    </row>
    <row r="10859" spans="1:5" x14ac:dyDescent="0.25">
      <c r="A10859">
        <v>75000035</v>
      </c>
      <c r="B10859" t="s">
        <v>15957</v>
      </c>
      <c r="C10859" t="s">
        <v>15958</v>
      </c>
      <c r="D10859" t="s">
        <v>15958</v>
      </c>
      <c r="E10859" t="s">
        <v>15957</v>
      </c>
    </row>
    <row r="10860" spans="1:5" x14ac:dyDescent="0.25">
      <c r="A10860">
        <v>75000036</v>
      </c>
      <c r="B10860" t="s">
        <v>15959</v>
      </c>
      <c r="C10860" t="s">
        <v>15960</v>
      </c>
      <c r="D10860" t="s">
        <v>15960</v>
      </c>
      <c r="E10860" t="s">
        <v>15959</v>
      </c>
    </row>
    <row r="10861" spans="1:5" x14ac:dyDescent="0.25">
      <c r="A10861">
        <v>75000037</v>
      </c>
      <c r="B10861" t="s">
        <v>14860</v>
      </c>
      <c r="C10861" t="s">
        <v>14860</v>
      </c>
      <c r="D10861" t="s">
        <v>14860</v>
      </c>
      <c r="E10861" t="s">
        <v>14860</v>
      </c>
    </row>
    <row r="10862" spans="1:5" x14ac:dyDescent="0.25">
      <c r="A10862">
        <v>75000038</v>
      </c>
      <c r="B10862" t="s">
        <v>14861</v>
      </c>
      <c r="C10862" t="s">
        <v>14861</v>
      </c>
      <c r="D10862" t="s">
        <v>14861</v>
      </c>
      <c r="E10862" t="s">
        <v>14861</v>
      </c>
    </row>
    <row r="10863" spans="1:5" x14ac:dyDescent="0.25">
      <c r="A10863">
        <v>75000039</v>
      </c>
      <c r="B10863" t="s">
        <v>14822</v>
      </c>
      <c r="C10863" t="s">
        <v>14821</v>
      </c>
      <c r="D10863" t="s">
        <v>14821</v>
      </c>
      <c r="E10863" t="s">
        <v>14822</v>
      </c>
    </row>
    <row r="10864" spans="1:5" x14ac:dyDescent="0.25">
      <c r="A10864">
        <v>75000040</v>
      </c>
      <c r="B10864" t="s">
        <v>14863</v>
      </c>
      <c r="C10864" t="s">
        <v>14862</v>
      </c>
      <c r="D10864" t="s">
        <v>14862</v>
      </c>
      <c r="E10864" t="s">
        <v>14863</v>
      </c>
    </row>
    <row r="10865" spans="1:5" x14ac:dyDescent="0.25">
      <c r="A10865">
        <v>75000041</v>
      </c>
      <c r="B10865" t="s">
        <v>14864</v>
      </c>
      <c r="C10865" t="s">
        <v>14864</v>
      </c>
      <c r="D10865" t="s">
        <v>14864</v>
      </c>
      <c r="E10865" t="s">
        <v>14864</v>
      </c>
    </row>
    <row r="10866" spans="1:5" x14ac:dyDescent="0.25">
      <c r="A10866">
        <v>75000042</v>
      </c>
      <c r="B10866" t="s">
        <v>15961</v>
      </c>
      <c r="C10866" t="s">
        <v>15962</v>
      </c>
      <c r="D10866" t="s">
        <v>15962</v>
      </c>
      <c r="E10866" t="s">
        <v>15961</v>
      </c>
    </row>
    <row r="10867" spans="1:5" x14ac:dyDescent="0.25">
      <c r="A10867">
        <v>75000043</v>
      </c>
      <c r="B10867" t="s">
        <v>14866</v>
      </c>
      <c r="C10867" t="s">
        <v>14865</v>
      </c>
      <c r="D10867" t="s">
        <v>14865</v>
      </c>
      <c r="E10867" t="s">
        <v>14866</v>
      </c>
    </row>
    <row r="10868" spans="1:5" x14ac:dyDescent="0.25">
      <c r="A10868">
        <v>75000044</v>
      </c>
      <c r="B10868" t="s">
        <v>14868</v>
      </c>
      <c r="C10868" t="s">
        <v>14867</v>
      </c>
      <c r="D10868" t="s">
        <v>14867</v>
      </c>
      <c r="E10868" t="s">
        <v>14868</v>
      </c>
    </row>
    <row r="10869" spans="1:5" x14ac:dyDescent="0.25">
      <c r="A10869">
        <v>75000045</v>
      </c>
      <c r="B10869" t="s">
        <v>14870</v>
      </c>
      <c r="C10869" t="s">
        <v>14869</v>
      </c>
      <c r="D10869" t="s">
        <v>14869</v>
      </c>
      <c r="E10869" t="s">
        <v>14870</v>
      </c>
    </row>
    <row r="10870" spans="1:5" x14ac:dyDescent="0.25">
      <c r="A10870">
        <v>75000046</v>
      </c>
      <c r="B10870" t="s">
        <v>14872</v>
      </c>
      <c r="C10870" t="s">
        <v>14871</v>
      </c>
      <c r="D10870" t="s">
        <v>14871</v>
      </c>
      <c r="E10870" t="s">
        <v>14872</v>
      </c>
    </row>
    <row r="10871" spans="1:5" x14ac:dyDescent="0.25">
      <c r="A10871">
        <v>75000047</v>
      </c>
      <c r="B10871" t="s">
        <v>14874</v>
      </c>
      <c r="C10871" t="s">
        <v>14873</v>
      </c>
      <c r="D10871" t="s">
        <v>14873</v>
      </c>
      <c r="E10871" t="s">
        <v>14874</v>
      </c>
    </row>
    <row r="10872" spans="1:5" x14ac:dyDescent="0.25">
      <c r="A10872">
        <v>76000002</v>
      </c>
      <c r="B10872" t="s">
        <v>15963</v>
      </c>
      <c r="C10872" t="s">
        <v>15964</v>
      </c>
      <c r="D10872" t="s">
        <v>15964</v>
      </c>
      <c r="E10872" t="s">
        <v>15963</v>
      </c>
    </row>
    <row r="10873" spans="1:5" x14ac:dyDescent="0.25">
      <c r="A10873">
        <v>76000003</v>
      </c>
      <c r="B10873" t="s">
        <v>15965</v>
      </c>
      <c r="C10873" t="s">
        <v>15966</v>
      </c>
      <c r="D10873" t="s">
        <v>15966</v>
      </c>
      <c r="E10873" t="s">
        <v>15965</v>
      </c>
    </row>
    <row r="10874" spans="1:5" x14ac:dyDescent="0.25">
      <c r="A10874">
        <v>76000004</v>
      </c>
      <c r="B10874" t="s">
        <v>15967</v>
      </c>
      <c r="C10874" t="s">
        <v>15968</v>
      </c>
      <c r="D10874" t="s">
        <v>15968</v>
      </c>
      <c r="E10874" t="s">
        <v>15967</v>
      </c>
    </row>
    <row r="10875" spans="1:5" x14ac:dyDescent="0.25">
      <c r="A10875">
        <v>76000005</v>
      </c>
      <c r="B10875" t="s">
        <v>15969</v>
      </c>
      <c r="C10875" t="s">
        <v>15968</v>
      </c>
      <c r="D10875" t="s">
        <v>15968</v>
      </c>
      <c r="E10875" t="s">
        <v>15969</v>
      </c>
    </row>
    <row r="10876" spans="1:5" x14ac:dyDescent="0.25">
      <c r="A10876">
        <v>76000006</v>
      </c>
      <c r="B10876" t="s">
        <v>15970</v>
      </c>
      <c r="C10876" t="s">
        <v>15971</v>
      </c>
      <c r="D10876" t="s">
        <v>15971</v>
      </c>
      <c r="E10876" t="s">
        <v>15970</v>
      </c>
    </row>
    <row r="10877" spans="1:5" x14ac:dyDescent="0.25">
      <c r="A10877">
        <v>76000007</v>
      </c>
      <c r="B10877" t="s">
        <v>15972</v>
      </c>
      <c r="C10877" t="s">
        <v>15973</v>
      </c>
      <c r="D10877" t="s">
        <v>15973</v>
      </c>
      <c r="E10877" t="s">
        <v>15972</v>
      </c>
    </row>
    <row r="10878" spans="1:5" x14ac:dyDescent="0.25">
      <c r="A10878">
        <v>76000008</v>
      </c>
      <c r="B10878" t="s">
        <v>15974</v>
      </c>
      <c r="C10878" t="s">
        <v>15975</v>
      </c>
      <c r="D10878" t="s">
        <v>15975</v>
      </c>
      <c r="E10878" t="s">
        <v>15974</v>
      </c>
    </row>
    <row r="10879" spans="1:5" x14ac:dyDescent="0.25">
      <c r="A10879">
        <v>76000009</v>
      </c>
      <c r="B10879" t="s">
        <v>15976</v>
      </c>
      <c r="C10879" t="s">
        <v>15977</v>
      </c>
      <c r="D10879" t="s">
        <v>15977</v>
      </c>
      <c r="E10879" t="s">
        <v>15976</v>
      </c>
    </row>
    <row r="10880" spans="1:5" x14ac:dyDescent="0.25">
      <c r="A10880">
        <v>76000010</v>
      </c>
      <c r="B10880" t="s">
        <v>15978</v>
      </c>
      <c r="C10880" t="s">
        <v>15979</v>
      </c>
      <c r="D10880" t="s">
        <v>15979</v>
      </c>
      <c r="E10880" t="s">
        <v>15978</v>
      </c>
    </row>
    <row r="10881" spans="1:5" x14ac:dyDescent="0.25">
      <c r="A10881">
        <v>76000011</v>
      </c>
      <c r="B10881" t="s">
        <v>15980</v>
      </c>
      <c r="C10881" t="s">
        <v>15981</v>
      </c>
      <c r="D10881" t="s">
        <v>15981</v>
      </c>
      <c r="E10881" t="s">
        <v>15980</v>
      </c>
    </row>
    <row r="10882" spans="1:5" x14ac:dyDescent="0.25">
      <c r="A10882">
        <v>76000012</v>
      </c>
      <c r="B10882" t="s">
        <v>15982</v>
      </c>
      <c r="C10882" t="s">
        <v>15983</v>
      </c>
      <c r="D10882" t="s">
        <v>15983</v>
      </c>
      <c r="E10882" t="s">
        <v>15982</v>
      </c>
    </row>
    <row r="10883" spans="1:5" x14ac:dyDescent="0.25">
      <c r="A10883">
        <v>76000013</v>
      </c>
      <c r="B10883" t="s">
        <v>15984</v>
      </c>
      <c r="C10883" t="s">
        <v>15984</v>
      </c>
      <c r="D10883" t="s">
        <v>15984</v>
      </c>
      <c r="E10883" t="s">
        <v>15984</v>
      </c>
    </row>
    <row r="10884" spans="1:5" x14ac:dyDescent="0.25">
      <c r="A10884">
        <v>83000002</v>
      </c>
      <c r="B10884" t="s">
        <v>15985</v>
      </c>
      <c r="C10884" t="s">
        <v>15986</v>
      </c>
      <c r="D10884" t="s">
        <v>15986</v>
      </c>
      <c r="E10884" t="s">
        <v>15985</v>
      </c>
    </row>
    <row r="10885" spans="1:5" x14ac:dyDescent="0.25">
      <c r="A10885">
        <v>83000003</v>
      </c>
      <c r="B10885" t="s">
        <v>14876</v>
      </c>
      <c r="C10885" t="s">
        <v>14875</v>
      </c>
      <c r="D10885" t="s">
        <v>14875</v>
      </c>
      <c r="E10885" t="s">
        <v>14876</v>
      </c>
    </row>
    <row r="10886" spans="1:5" x14ac:dyDescent="0.25">
      <c r="A10886">
        <v>83000004</v>
      </c>
      <c r="B10886" t="s">
        <v>14878</v>
      </c>
      <c r="C10886" t="s">
        <v>14877</v>
      </c>
      <c r="D10886" t="s">
        <v>14877</v>
      </c>
      <c r="E10886" t="s">
        <v>14878</v>
      </c>
    </row>
    <row r="10887" spans="1:5" x14ac:dyDescent="0.25">
      <c r="A10887">
        <v>83000005</v>
      </c>
      <c r="B10887" t="s">
        <v>15987</v>
      </c>
      <c r="C10887" t="s">
        <v>15988</v>
      </c>
      <c r="D10887" t="s">
        <v>15988</v>
      </c>
      <c r="E10887" t="s">
        <v>15987</v>
      </c>
    </row>
    <row r="10888" spans="1:5" x14ac:dyDescent="0.25">
      <c r="A10888">
        <v>83000006</v>
      </c>
      <c r="B10888" t="s">
        <v>15989</v>
      </c>
      <c r="C10888" t="s">
        <v>15990</v>
      </c>
      <c r="D10888" t="s">
        <v>15990</v>
      </c>
      <c r="E10888" t="s">
        <v>15989</v>
      </c>
    </row>
    <row r="10889" spans="1:5" x14ac:dyDescent="0.25">
      <c r="A10889">
        <v>83000007</v>
      </c>
      <c r="B10889" t="s">
        <v>15991</v>
      </c>
      <c r="C10889" t="s">
        <v>15992</v>
      </c>
      <c r="D10889" t="s">
        <v>15992</v>
      </c>
      <c r="E10889" t="s">
        <v>15991</v>
      </c>
    </row>
    <row r="10890" spans="1:5" x14ac:dyDescent="0.25">
      <c r="A10890">
        <v>83000008</v>
      </c>
      <c r="B10890" t="s">
        <v>15993</v>
      </c>
      <c r="C10890" t="s">
        <v>15994</v>
      </c>
      <c r="D10890" t="s">
        <v>15994</v>
      </c>
      <c r="E10890" t="s">
        <v>15993</v>
      </c>
    </row>
    <row r="10891" spans="1:5" x14ac:dyDescent="0.25">
      <c r="A10891">
        <v>83000009</v>
      </c>
      <c r="B10891" t="s">
        <v>14880</v>
      </c>
      <c r="C10891" t="s">
        <v>14879</v>
      </c>
      <c r="D10891" t="s">
        <v>14879</v>
      </c>
      <c r="E10891" t="s">
        <v>14880</v>
      </c>
    </row>
    <row r="10892" spans="1:5" x14ac:dyDescent="0.25">
      <c r="A10892">
        <v>83000010</v>
      </c>
      <c r="B10892" t="s">
        <v>15995</v>
      </c>
      <c r="C10892" t="s">
        <v>15996</v>
      </c>
      <c r="D10892" t="s">
        <v>15996</v>
      </c>
      <c r="E10892" t="s">
        <v>15995</v>
      </c>
    </row>
    <row r="10893" spans="1:5" x14ac:dyDescent="0.25">
      <c r="A10893">
        <v>83000011</v>
      </c>
      <c r="B10893" t="s">
        <v>15997</v>
      </c>
      <c r="C10893" t="s">
        <v>15998</v>
      </c>
      <c r="D10893" t="s">
        <v>15998</v>
      </c>
      <c r="E10893" t="s">
        <v>15997</v>
      </c>
    </row>
    <row r="10894" spans="1:5" x14ac:dyDescent="0.25">
      <c r="A10894">
        <v>83000012</v>
      </c>
      <c r="B10894" t="s">
        <v>15999</v>
      </c>
      <c r="C10894" t="s">
        <v>16000</v>
      </c>
      <c r="D10894" t="s">
        <v>16000</v>
      </c>
      <c r="E10894" t="s">
        <v>15999</v>
      </c>
    </row>
    <row r="10895" spans="1:5" x14ac:dyDescent="0.25">
      <c r="A10895">
        <v>83000013</v>
      </c>
      <c r="B10895" t="s">
        <v>16001</v>
      </c>
      <c r="C10895" t="s">
        <v>16002</v>
      </c>
      <c r="D10895" t="s">
        <v>16002</v>
      </c>
      <c r="E10895" t="s">
        <v>16001</v>
      </c>
    </row>
    <row r="10896" spans="1:5" x14ac:dyDescent="0.25">
      <c r="A10896">
        <v>89000001</v>
      </c>
      <c r="B10896" t="s">
        <v>16003</v>
      </c>
      <c r="C10896" t="s">
        <v>16003</v>
      </c>
      <c r="D10896" t="s">
        <v>16003</v>
      </c>
      <c r="E10896" t="s">
        <v>16003</v>
      </c>
    </row>
    <row r="10897" spans="1:5" x14ac:dyDescent="0.25">
      <c r="A10897">
        <v>91000002</v>
      </c>
      <c r="B10897" t="s">
        <v>14882</v>
      </c>
      <c r="C10897" t="s">
        <v>14881</v>
      </c>
      <c r="D10897" t="s">
        <v>14881</v>
      </c>
      <c r="E10897" t="s">
        <v>14882</v>
      </c>
    </row>
    <row r="10898" spans="1:5" x14ac:dyDescent="0.25">
      <c r="A10898">
        <v>91000003</v>
      </c>
      <c r="B10898" t="s">
        <v>14883</v>
      </c>
      <c r="C10898" t="s">
        <v>14881</v>
      </c>
      <c r="D10898" t="s">
        <v>14881</v>
      </c>
      <c r="E10898" t="s">
        <v>14883</v>
      </c>
    </row>
    <row r="10899" spans="1:5" x14ac:dyDescent="0.25">
      <c r="A10899">
        <v>91000004</v>
      </c>
      <c r="B10899" t="s">
        <v>14885</v>
      </c>
      <c r="C10899" t="s">
        <v>14884</v>
      </c>
      <c r="D10899" t="s">
        <v>14884</v>
      </c>
      <c r="E10899" t="s">
        <v>14885</v>
      </c>
    </row>
    <row r="10900" spans="1:5" x14ac:dyDescent="0.25">
      <c r="A10900">
        <v>91000005</v>
      </c>
      <c r="B10900" t="s">
        <v>14887</v>
      </c>
      <c r="C10900" t="s">
        <v>14886</v>
      </c>
      <c r="D10900" t="s">
        <v>14886</v>
      </c>
      <c r="E10900" t="s">
        <v>14887</v>
      </c>
    </row>
    <row r="10901" spans="1:5" x14ac:dyDescent="0.25">
      <c r="A10901">
        <v>91000006</v>
      </c>
      <c r="B10901" t="s">
        <v>14889</v>
      </c>
      <c r="C10901" t="s">
        <v>14888</v>
      </c>
      <c r="D10901" t="s">
        <v>14888</v>
      </c>
      <c r="E10901" t="s">
        <v>14889</v>
      </c>
    </row>
    <row r="10902" spans="1:5" x14ac:dyDescent="0.25">
      <c r="A10902">
        <v>91000007</v>
      </c>
      <c r="B10902" t="s">
        <v>14890</v>
      </c>
      <c r="C10902" t="s">
        <v>13089</v>
      </c>
      <c r="D10902" t="s">
        <v>13089</v>
      </c>
      <c r="E10902" t="s">
        <v>14890</v>
      </c>
    </row>
    <row r="10903" spans="1:5" x14ac:dyDescent="0.25">
      <c r="A10903">
        <v>91000009</v>
      </c>
      <c r="B10903" t="s">
        <v>14892</v>
      </c>
      <c r="C10903" t="s">
        <v>14891</v>
      </c>
      <c r="D10903" t="s">
        <v>14891</v>
      </c>
      <c r="E10903" t="s">
        <v>14892</v>
      </c>
    </row>
    <row r="10904" spans="1:5" x14ac:dyDescent="0.25">
      <c r="A10904">
        <v>91000010</v>
      </c>
      <c r="B10904" t="s">
        <v>14894</v>
      </c>
      <c r="C10904" t="s">
        <v>14893</v>
      </c>
      <c r="D10904" t="s">
        <v>14893</v>
      </c>
      <c r="E10904" t="s">
        <v>14894</v>
      </c>
    </row>
    <row r="10905" spans="1:5" x14ac:dyDescent="0.25">
      <c r="A10905">
        <v>91000011</v>
      </c>
      <c r="B10905" t="s">
        <v>14896</v>
      </c>
      <c r="C10905" t="s">
        <v>14895</v>
      </c>
      <c r="D10905" t="s">
        <v>14895</v>
      </c>
      <c r="E10905" t="s">
        <v>14896</v>
      </c>
    </row>
    <row r="10906" spans="1:5" x14ac:dyDescent="0.25">
      <c r="A10906">
        <v>91000012</v>
      </c>
      <c r="B10906" t="s">
        <v>14897</v>
      </c>
      <c r="C10906" t="s">
        <v>14881</v>
      </c>
      <c r="D10906" t="s">
        <v>14881</v>
      </c>
      <c r="E10906" t="s">
        <v>14897</v>
      </c>
    </row>
    <row r="10907" spans="1:5" x14ac:dyDescent="0.25">
      <c r="A10907">
        <v>91000013</v>
      </c>
      <c r="B10907" t="s">
        <v>14882</v>
      </c>
      <c r="C10907" t="s">
        <v>14881</v>
      </c>
      <c r="D10907" t="s">
        <v>14881</v>
      </c>
      <c r="E10907" t="s">
        <v>14882</v>
      </c>
    </row>
    <row r="10908" spans="1:5" x14ac:dyDescent="0.25">
      <c r="A10908">
        <v>91000016</v>
      </c>
      <c r="B10908" t="s">
        <v>14896</v>
      </c>
      <c r="C10908" t="s">
        <v>14898</v>
      </c>
      <c r="D10908" t="s">
        <v>14898</v>
      </c>
      <c r="E10908" t="s">
        <v>14896</v>
      </c>
    </row>
    <row r="10909" spans="1:5" x14ac:dyDescent="0.25">
      <c r="A10909">
        <v>91000017</v>
      </c>
      <c r="B10909" t="s">
        <v>14883</v>
      </c>
      <c r="C10909" t="s">
        <v>14881</v>
      </c>
      <c r="D10909" t="s">
        <v>14881</v>
      </c>
      <c r="E10909" t="s">
        <v>14883</v>
      </c>
    </row>
    <row r="10910" spans="1:5" x14ac:dyDescent="0.25">
      <c r="A10910">
        <v>91000018</v>
      </c>
      <c r="B10910" t="s">
        <v>14899</v>
      </c>
      <c r="C10910" t="s">
        <v>14881</v>
      </c>
      <c r="D10910" t="s">
        <v>14881</v>
      </c>
      <c r="E10910" t="s">
        <v>14899</v>
      </c>
    </row>
    <row r="10911" spans="1:5" x14ac:dyDescent="0.25">
      <c r="A10911">
        <v>91000019</v>
      </c>
      <c r="B10911" t="s">
        <v>14901</v>
      </c>
      <c r="C10911" t="s">
        <v>14900</v>
      </c>
      <c r="D10911" t="s">
        <v>14900</v>
      </c>
      <c r="E10911" t="s">
        <v>14901</v>
      </c>
    </row>
    <row r="10912" spans="1:5" x14ac:dyDescent="0.25">
      <c r="A10912">
        <v>91000020</v>
      </c>
      <c r="B10912" t="s">
        <v>14903</v>
      </c>
      <c r="C10912" t="s">
        <v>14902</v>
      </c>
      <c r="D10912" t="s">
        <v>14902</v>
      </c>
      <c r="E10912" t="s">
        <v>14903</v>
      </c>
    </row>
    <row r="10913" spans="1:5" x14ac:dyDescent="0.25">
      <c r="A10913">
        <v>91000021</v>
      </c>
      <c r="B10913" t="s">
        <v>14905</v>
      </c>
      <c r="C10913" t="s">
        <v>14904</v>
      </c>
      <c r="D10913" t="s">
        <v>14904</v>
      </c>
      <c r="E10913" t="s">
        <v>14905</v>
      </c>
    </row>
    <row r="10914" spans="1:5" x14ac:dyDescent="0.25">
      <c r="A10914">
        <v>91000022</v>
      </c>
      <c r="B10914" t="s">
        <v>14906</v>
      </c>
      <c r="C10914" t="s">
        <v>14906</v>
      </c>
      <c r="D10914" t="s">
        <v>14906</v>
      </c>
      <c r="E10914" t="s">
        <v>14906</v>
      </c>
    </row>
    <row r="10915" spans="1:5" x14ac:dyDescent="0.25">
      <c r="A10915">
        <v>91000023</v>
      </c>
      <c r="B10915" t="s">
        <v>14908</v>
      </c>
      <c r="C10915" t="s">
        <v>14907</v>
      </c>
      <c r="D10915" t="s">
        <v>14907</v>
      </c>
      <c r="E10915" t="s">
        <v>14908</v>
      </c>
    </row>
    <row r="10916" spans="1:5" x14ac:dyDescent="0.25">
      <c r="A10916">
        <v>91000024</v>
      </c>
      <c r="B10916" t="s">
        <v>16004</v>
      </c>
      <c r="C10916" t="s">
        <v>16005</v>
      </c>
      <c r="D10916" t="s">
        <v>16005</v>
      </c>
      <c r="E10916" t="s">
        <v>16004</v>
      </c>
    </row>
    <row r="10917" spans="1:5" x14ac:dyDescent="0.25">
      <c r="A10917">
        <v>91000025</v>
      </c>
      <c r="B10917" t="s">
        <v>14910</v>
      </c>
      <c r="C10917" t="s">
        <v>14909</v>
      </c>
      <c r="D10917" t="s">
        <v>14909</v>
      </c>
      <c r="E10917" t="s">
        <v>14910</v>
      </c>
    </row>
    <row r="10918" spans="1:5" x14ac:dyDescent="0.25">
      <c r="A10918">
        <v>91000026</v>
      </c>
      <c r="B10918" t="s">
        <v>14911</v>
      </c>
      <c r="C10918" t="s">
        <v>14886</v>
      </c>
      <c r="D10918" t="s">
        <v>14886</v>
      </c>
      <c r="E10918" t="s">
        <v>14911</v>
      </c>
    </row>
    <row r="10919" spans="1:5" x14ac:dyDescent="0.25">
      <c r="A10919">
        <v>91000027</v>
      </c>
      <c r="B10919" t="s">
        <v>14913</v>
      </c>
      <c r="C10919" t="s">
        <v>14912</v>
      </c>
      <c r="D10919" t="s">
        <v>14912</v>
      </c>
      <c r="E10919" t="s">
        <v>14913</v>
      </c>
    </row>
    <row r="10920" spans="1:5" x14ac:dyDescent="0.25">
      <c r="A10920">
        <v>91000028</v>
      </c>
      <c r="B10920" t="s">
        <v>16006</v>
      </c>
      <c r="C10920" t="s">
        <v>16006</v>
      </c>
      <c r="D10920" t="s">
        <v>16006</v>
      </c>
      <c r="E10920" t="s">
        <v>16006</v>
      </c>
    </row>
    <row r="10921" spans="1:5" x14ac:dyDescent="0.25">
      <c r="A10921">
        <v>91000029</v>
      </c>
      <c r="B10921" t="s">
        <v>16007</v>
      </c>
      <c r="C10921" t="s">
        <v>16008</v>
      </c>
      <c r="D10921" t="s">
        <v>16008</v>
      </c>
      <c r="E10921" t="s">
        <v>16007</v>
      </c>
    </row>
    <row r="10922" spans="1:5" x14ac:dyDescent="0.25">
      <c r="A10922">
        <v>91000030</v>
      </c>
      <c r="B10922" t="s">
        <v>16009</v>
      </c>
      <c r="C10922" t="s">
        <v>16009</v>
      </c>
      <c r="D10922" t="s">
        <v>16009</v>
      </c>
      <c r="E10922" t="s">
        <v>16009</v>
      </c>
    </row>
    <row r="10923" spans="1:5" x14ac:dyDescent="0.25">
      <c r="A10923">
        <v>91000031</v>
      </c>
      <c r="B10923" t="s">
        <v>16010</v>
      </c>
      <c r="C10923" t="s">
        <v>16010</v>
      </c>
      <c r="D10923" t="s">
        <v>16010</v>
      </c>
      <c r="E10923" t="s">
        <v>16010</v>
      </c>
    </row>
    <row r="10924" spans="1:5" x14ac:dyDescent="0.25">
      <c r="A10924">
        <v>91000032</v>
      </c>
      <c r="B10924" t="s">
        <v>14914</v>
      </c>
      <c r="C10924" t="s">
        <v>14914</v>
      </c>
      <c r="D10924" t="s">
        <v>14914</v>
      </c>
      <c r="E10924" t="s">
        <v>14914</v>
      </c>
    </row>
    <row r="10925" spans="1:5" x14ac:dyDescent="0.25">
      <c r="A10925">
        <v>91000033</v>
      </c>
      <c r="B10925" t="s">
        <v>16011</v>
      </c>
      <c r="C10925" t="s">
        <v>16012</v>
      </c>
      <c r="D10925" t="s">
        <v>16012</v>
      </c>
      <c r="E10925" t="s">
        <v>16011</v>
      </c>
    </row>
    <row r="10926" spans="1:5" x14ac:dyDescent="0.25">
      <c r="A10926">
        <v>91000034</v>
      </c>
      <c r="B10926" t="s">
        <v>14915</v>
      </c>
      <c r="C10926" t="s">
        <v>14915</v>
      </c>
      <c r="D10926" t="s">
        <v>14915</v>
      </c>
      <c r="E10926" t="s">
        <v>14915</v>
      </c>
    </row>
    <row r="10927" spans="1:5" x14ac:dyDescent="0.25">
      <c r="A10927">
        <v>91000035</v>
      </c>
      <c r="B10927" t="s">
        <v>16013</v>
      </c>
      <c r="C10927" t="s">
        <v>16013</v>
      </c>
      <c r="D10927" t="s">
        <v>16013</v>
      </c>
      <c r="E10927" t="s">
        <v>16013</v>
      </c>
    </row>
    <row r="10928" spans="1:5" x14ac:dyDescent="0.25">
      <c r="A10928">
        <v>91000036</v>
      </c>
      <c r="B10928" t="s">
        <v>14917</v>
      </c>
      <c r="C10928" t="s">
        <v>14916</v>
      </c>
      <c r="D10928" t="s">
        <v>14916</v>
      </c>
      <c r="E10928" t="s">
        <v>14917</v>
      </c>
    </row>
    <row r="10929" spans="1:5" x14ac:dyDescent="0.25">
      <c r="A10929">
        <v>91000037</v>
      </c>
      <c r="B10929" t="s">
        <v>16014</v>
      </c>
      <c r="C10929" t="s">
        <v>16014</v>
      </c>
      <c r="D10929" t="s">
        <v>16014</v>
      </c>
      <c r="E10929" t="s">
        <v>16014</v>
      </c>
    </row>
    <row r="10930" spans="1:5" x14ac:dyDescent="0.25">
      <c r="A10930">
        <v>91000038</v>
      </c>
      <c r="B10930" t="s">
        <v>14919</v>
      </c>
      <c r="C10930" t="s">
        <v>14918</v>
      </c>
      <c r="D10930" t="s">
        <v>14918</v>
      </c>
      <c r="E10930" t="s">
        <v>14919</v>
      </c>
    </row>
    <row r="10931" spans="1:5" x14ac:dyDescent="0.25">
      <c r="A10931">
        <v>91000039</v>
      </c>
      <c r="B10931" t="s">
        <v>14920</v>
      </c>
      <c r="C10931" t="s">
        <v>14920</v>
      </c>
      <c r="D10931" t="s">
        <v>14920</v>
      </c>
      <c r="E10931" t="s">
        <v>14920</v>
      </c>
    </row>
    <row r="10932" spans="1:5" x14ac:dyDescent="0.25">
      <c r="A10932">
        <v>91000040</v>
      </c>
      <c r="B10932" t="s">
        <v>14922</v>
      </c>
      <c r="C10932" t="s">
        <v>14921</v>
      </c>
      <c r="D10932" t="s">
        <v>14921</v>
      </c>
      <c r="E10932" t="s">
        <v>14922</v>
      </c>
    </row>
    <row r="10933" spans="1:5" x14ac:dyDescent="0.25">
      <c r="A10933">
        <v>91000041</v>
      </c>
      <c r="B10933" t="s">
        <v>14924</v>
      </c>
      <c r="C10933" t="s">
        <v>14923</v>
      </c>
      <c r="D10933" t="s">
        <v>14923</v>
      </c>
      <c r="E10933" t="s">
        <v>14924</v>
      </c>
    </row>
    <row r="10934" spans="1:5" x14ac:dyDescent="0.25">
      <c r="A10934">
        <v>91000042</v>
      </c>
      <c r="B10934" t="s">
        <v>14926</v>
      </c>
      <c r="C10934" t="s">
        <v>14925</v>
      </c>
      <c r="D10934" t="s">
        <v>14925</v>
      </c>
      <c r="E10934" t="s">
        <v>14926</v>
      </c>
    </row>
    <row r="10935" spans="1:5" x14ac:dyDescent="0.25">
      <c r="A10935">
        <v>91000043</v>
      </c>
      <c r="B10935" t="s">
        <v>14928</v>
      </c>
      <c r="C10935" t="s">
        <v>14927</v>
      </c>
      <c r="D10935" t="s">
        <v>14927</v>
      </c>
      <c r="E10935" t="s">
        <v>14928</v>
      </c>
    </row>
    <row r="10936" spans="1:5" x14ac:dyDescent="0.25">
      <c r="A10936">
        <v>91000044</v>
      </c>
      <c r="B10936" t="s">
        <v>14930</v>
      </c>
      <c r="C10936" t="s">
        <v>14929</v>
      </c>
      <c r="D10936" t="s">
        <v>14929</v>
      </c>
      <c r="E10936" t="s">
        <v>14930</v>
      </c>
    </row>
    <row r="10937" spans="1:5" x14ac:dyDescent="0.25">
      <c r="A10937">
        <v>91000045</v>
      </c>
      <c r="B10937" t="s">
        <v>14932</v>
      </c>
      <c r="C10937" t="s">
        <v>14931</v>
      </c>
      <c r="D10937" t="s">
        <v>14931</v>
      </c>
      <c r="E10937" t="s">
        <v>14932</v>
      </c>
    </row>
    <row r="10938" spans="1:5" x14ac:dyDescent="0.25">
      <c r="A10938">
        <v>91000046</v>
      </c>
      <c r="B10938" t="s">
        <v>14934</v>
      </c>
      <c r="C10938" t="s">
        <v>14933</v>
      </c>
      <c r="D10938" t="s">
        <v>14933</v>
      </c>
      <c r="E10938" t="s">
        <v>14934</v>
      </c>
    </row>
    <row r="10939" spans="1:5" x14ac:dyDescent="0.25">
      <c r="A10939">
        <v>91000047</v>
      </c>
      <c r="B10939" t="s">
        <v>14936</v>
      </c>
      <c r="C10939" t="s">
        <v>14935</v>
      </c>
      <c r="D10939" t="s">
        <v>14935</v>
      </c>
      <c r="E10939" t="s">
        <v>14936</v>
      </c>
    </row>
    <row r="10940" spans="1:5" x14ac:dyDescent="0.25">
      <c r="A10940">
        <v>91000048</v>
      </c>
      <c r="B10940" t="s">
        <v>14938</v>
      </c>
      <c r="C10940" t="s">
        <v>14937</v>
      </c>
      <c r="D10940" t="s">
        <v>14937</v>
      </c>
      <c r="E10940" t="s">
        <v>14938</v>
      </c>
    </row>
    <row r="10941" spans="1:5" x14ac:dyDescent="0.25">
      <c r="A10941">
        <v>91000049</v>
      </c>
      <c r="B10941" t="s">
        <v>14940</v>
      </c>
      <c r="C10941" t="s">
        <v>14939</v>
      </c>
      <c r="D10941" t="s">
        <v>14939</v>
      </c>
      <c r="E10941" t="s">
        <v>14940</v>
      </c>
    </row>
    <row r="10942" spans="1:5" x14ac:dyDescent="0.25">
      <c r="A10942">
        <v>91000050</v>
      </c>
      <c r="B10942" t="s">
        <v>14942</v>
      </c>
      <c r="C10942" t="s">
        <v>14941</v>
      </c>
      <c r="D10942" t="s">
        <v>14941</v>
      </c>
      <c r="E10942" t="s">
        <v>14942</v>
      </c>
    </row>
    <row r="10943" spans="1:5" x14ac:dyDescent="0.25">
      <c r="A10943">
        <v>91000051</v>
      </c>
      <c r="B10943" t="s">
        <v>14943</v>
      </c>
      <c r="C10943" t="s">
        <v>14941</v>
      </c>
      <c r="D10943" t="s">
        <v>14941</v>
      </c>
      <c r="E10943" t="s">
        <v>14943</v>
      </c>
    </row>
    <row r="10944" spans="1:5" x14ac:dyDescent="0.25">
      <c r="A10944">
        <v>91000052</v>
      </c>
      <c r="B10944" t="s">
        <v>14944</v>
      </c>
      <c r="C10944" t="s">
        <v>14941</v>
      </c>
      <c r="D10944" t="s">
        <v>14941</v>
      </c>
      <c r="E10944" t="s">
        <v>14944</v>
      </c>
    </row>
    <row r="10945" spans="1:5" x14ac:dyDescent="0.25">
      <c r="A10945">
        <v>91000053</v>
      </c>
      <c r="B10945" t="s">
        <v>14945</v>
      </c>
      <c r="C10945" t="s">
        <v>14941</v>
      </c>
      <c r="D10945" t="s">
        <v>14941</v>
      </c>
      <c r="E10945" t="s">
        <v>14945</v>
      </c>
    </row>
    <row r="10946" spans="1:5" x14ac:dyDescent="0.25">
      <c r="A10946">
        <v>91000054</v>
      </c>
      <c r="B10946" t="s">
        <v>14946</v>
      </c>
      <c r="C10946" t="s">
        <v>14941</v>
      </c>
      <c r="D10946" t="s">
        <v>14941</v>
      </c>
      <c r="E10946" t="s">
        <v>14946</v>
      </c>
    </row>
    <row r="10947" spans="1:5" x14ac:dyDescent="0.25">
      <c r="A10947">
        <v>91000055</v>
      </c>
      <c r="B10947" t="s">
        <v>16015</v>
      </c>
      <c r="C10947" t="s">
        <v>16015</v>
      </c>
      <c r="D10947" t="s">
        <v>16015</v>
      </c>
      <c r="E10947" t="s">
        <v>16015</v>
      </c>
    </row>
    <row r="10948" spans="1:5" x14ac:dyDescent="0.25">
      <c r="A10948">
        <v>91000056</v>
      </c>
      <c r="B10948" t="s">
        <v>16016</v>
      </c>
      <c r="C10948" t="s">
        <v>16016</v>
      </c>
      <c r="D10948" t="s">
        <v>16016</v>
      </c>
      <c r="E10948" t="s">
        <v>16016</v>
      </c>
    </row>
    <row r="10949" spans="1:5" x14ac:dyDescent="0.25">
      <c r="A10949">
        <v>91000057</v>
      </c>
      <c r="B10949" t="s">
        <v>16017</v>
      </c>
      <c r="C10949" t="s">
        <v>16017</v>
      </c>
      <c r="D10949" t="s">
        <v>16017</v>
      </c>
      <c r="E10949" t="s">
        <v>16017</v>
      </c>
    </row>
    <row r="10950" spans="1:5" x14ac:dyDescent="0.25">
      <c r="A10950">
        <v>91000058</v>
      </c>
      <c r="B10950" t="s">
        <v>16018</v>
      </c>
      <c r="C10950" t="s">
        <v>16018</v>
      </c>
      <c r="D10950" t="s">
        <v>16018</v>
      </c>
      <c r="E10950" t="s">
        <v>16018</v>
      </c>
    </row>
    <row r="10951" spans="1:5" x14ac:dyDescent="0.25">
      <c r="A10951">
        <v>91000059</v>
      </c>
      <c r="B10951" t="s">
        <v>16019</v>
      </c>
      <c r="C10951" t="s">
        <v>16019</v>
      </c>
      <c r="D10951" t="s">
        <v>16019</v>
      </c>
      <c r="E10951" t="s">
        <v>16019</v>
      </c>
    </row>
    <row r="10952" spans="1:5" x14ac:dyDescent="0.25">
      <c r="A10952">
        <v>91000060</v>
      </c>
      <c r="B10952" t="s">
        <v>16020</v>
      </c>
      <c r="C10952" t="s">
        <v>16021</v>
      </c>
      <c r="D10952" t="s">
        <v>16021</v>
      </c>
      <c r="E10952" t="s">
        <v>16020</v>
      </c>
    </row>
    <row r="10953" spans="1:5" x14ac:dyDescent="0.25">
      <c r="A10953">
        <v>91000061</v>
      </c>
      <c r="B10953" t="s">
        <v>16022</v>
      </c>
      <c r="C10953" t="s">
        <v>16022</v>
      </c>
      <c r="D10953" t="s">
        <v>16022</v>
      </c>
      <c r="E10953" t="s">
        <v>16022</v>
      </c>
    </row>
    <row r="10954" spans="1:5" x14ac:dyDescent="0.25">
      <c r="A10954">
        <v>91000062</v>
      </c>
      <c r="B10954" t="s">
        <v>14947</v>
      </c>
      <c r="C10954" t="s">
        <v>14947</v>
      </c>
      <c r="D10954" t="s">
        <v>14947</v>
      </c>
      <c r="E10954" t="s">
        <v>14947</v>
      </c>
    </row>
    <row r="10955" spans="1:5" x14ac:dyDescent="0.25">
      <c r="A10955">
        <v>91000063</v>
      </c>
      <c r="B10955" t="s">
        <v>16023</v>
      </c>
      <c r="C10955" t="s">
        <v>16024</v>
      </c>
      <c r="D10955" t="s">
        <v>16024</v>
      </c>
      <c r="E10955" t="s">
        <v>16023</v>
      </c>
    </row>
    <row r="10956" spans="1:5" x14ac:dyDescent="0.25">
      <c r="A10956">
        <v>91000064</v>
      </c>
      <c r="B10956" t="s">
        <v>16025</v>
      </c>
      <c r="C10956" t="s">
        <v>16025</v>
      </c>
      <c r="D10956" t="s">
        <v>16025</v>
      </c>
      <c r="E10956" t="s">
        <v>16025</v>
      </c>
    </row>
    <row r="10957" spans="1:5" x14ac:dyDescent="0.25">
      <c r="A10957">
        <v>91000065</v>
      </c>
      <c r="B10957" t="s">
        <v>14948</v>
      </c>
      <c r="C10957" t="s">
        <v>14948</v>
      </c>
      <c r="D10957" t="s">
        <v>14948</v>
      </c>
      <c r="E10957" t="s">
        <v>14948</v>
      </c>
    </row>
    <row r="10958" spans="1:5" x14ac:dyDescent="0.25">
      <c r="A10958">
        <v>91000066</v>
      </c>
      <c r="B10958" t="s">
        <v>16026</v>
      </c>
      <c r="C10958" t="s">
        <v>16027</v>
      </c>
      <c r="D10958" t="s">
        <v>16027</v>
      </c>
      <c r="E10958" t="s">
        <v>16026</v>
      </c>
    </row>
    <row r="10959" spans="1:5" x14ac:dyDescent="0.25">
      <c r="A10959">
        <v>91000067</v>
      </c>
      <c r="B10959" t="s">
        <v>16028</v>
      </c>
      <c r="C10959" t="s">
        <v>16029</v>
      </c>
      <c r="D10959" t="s">
        <v>16029</v>
      </c>
      <c r="E10959" t="s">
        <v>16028</v>
      </c>
    </row>
    <row r="10960" spans="1:5" x14ac:dyDescent="0.25">
      <c r="A10960">
        <v>91000068</v>
      </c>
      <c r="B10960" t="s">
        <v>14950</v>
      </c>
      <c r="C10960" t="s">
        <v>14949</v>
      </c>
      <c r="D10960" t="s">
        <v>14949</v>
      </c>
      <c r="E10960" t="s">
        <v>14950</v>
      </c>
    </row>
    <row r="10961" spans="1:5" x14ac:dyDescent="0.25">
      <c r="A10961">
        <v>91000069</v>
      </c>
      <c r="B10961" t="s">
        <v>16030</v>
      </c>
      <c r="C10961" t="s">
        <v>16031</v>
      </c>
      <c r="D10961" t="s">
        <v>16031</v>
      </c>
      <c r="E10961" t="s">
        <v>16030</v>
      </c>
    </row>
    <row r="10962" spans="1:5" x14ac:dyDescent="0.25">
      <c r="A10962">
        <v>91000070</v>
      </c>
      <c r="B10962" t="s">
        <v>16032</v>
      </c>
      <c r="C10962" t="s">
        <v>16033</v>
      </c>
      <c r="D10962" t="s">
        <v>16033</v>
      </c>
      <c r="E10962" t="s">
        <v>16032</v>
      </c>
    </row>
    <row r="10963" spans="1:5" x14ac:dyDescent="0.25">
      <c r="A10963">
        <v>91000071</v>
      </c>
      <c r="B10963" t="s">
        <v>16034</v>
      </c>
      <c r="C10963" t="s">
        <v>16035</v>
      </c>
      <c r="D10963" t="s">
        <v>16035</v>
      </c>
      <c r="E10963" t="s">
        <v>16034</v>
      </c>
    </row>
    <row r="10964" spans="1:5" x14ac:dyDescent="0.25">
      <c r="A10964">
        <v>91000072</v>
      </c>
      <c r="B10964" t="s">
        <v>16036</v>
      </c>
      <c r="C10964" t="s">
        <v>16037</v>
      </c>
      <c r="D10964" t="s">
        <v>16037</v>
      </c>
      <c r="E10964" t="s">
        <v>16036</v>
      </c>
    </row>
    <row r="10965" spans="1:5" x14ac:dyDescent="0.25">
      <c r="A10965">
        <v>91000073</v>
      </c>
      <c r="B10965" t="s">
        <v>16038</v>
      </c>
      <c r="C10965" t="s">
        <v>16039</v>
      </c>
      <c r="D10965" t="s">
        <v>16039</v>
      </c>
      <c r="E10965" t="s">
        <v>16038</v>
      </c>
    </row>
    <row r="10966" spans="1:5" x14ac:dyDescent="0.25">
      <c r="A10966">
        <v>91000075</v>
      </c>
      <c r="B10966" t="s">
        <v>16040</v>
      </c>
      <c r="C10966" t="s">
        <v>16041</v>
      </c>
      <c r="D10966" t="s">
        <v>16041</v>
      </c>
      <c r="E10966" t="s">
        <v>16040</v>
      </c>
    </row>
    <row r="10967" spans="1:5" x14ac:dyDescent="0.25">
      <c r="A10967">
        <v>91000076</v>
      </c>
      <c r="B10967" t="s">
        <v>16042</v>
      </c>
      <c r="C10967" t="s">
        <v>16043</v>
      </c>
      <c r="D10967" t="s">
        <v>16043</v>
      </c>
      <c r="E10967" t="s">
        <v>16042</v>
      </c>
    </row>
    <row r="10968" spans="1:5" x14ac:dyDescent="0.25">
      <c r="A10968">
        <v>91000077</v>
      </c>
      <c r="B10968" t="s">
        <v>14952</v>
      </c>
      <c r="C10968" t="s">
        <v>14951</v>
      </c>
      <c r="D10968" t="s">
        <v>14951</v>
      </c>
      <c r="E10968" t="s">
        <v>14952</v>
      </c>
    </row>
    <row r="10969" spans="1:5" x14ac:dyDescent="0.25">
      <c r="A10969">
        <v>91000078</v>
      </c>
      <c r="B10969" t="s">
        <v>14952</v>
      </c>
      <c r="C10969" t="s">
        <v>14953</v>
      </c>
      <c r="D10969" t="s">
        <v>14953</v>
      </c>
      <c r="E10969" t="s">
        <v>14952</v>
      </c>
    </row>
    <row r="10970" spans="1:5" x14ac:dyDescent="0.25">
      <c r="A10970">
        <v>91000079</v>
      </c>
      <c r="B10970" t="s">
        <v>16044</v>
      </c>
      <c r="C10970" t="s">
        <v>16045</v>
      </c>
      <c r="D10970" t="s">
        <v>16045</v>
      </c>
      <c r="E10970" t="s">
        <v>16044</v>
      </c>
    </row>
    <row r="10971" spans="1:5" x14ac:dyDescent="0.25">
      <c r="A10971">
        <v>91000080</v>
      </c>
      <c r="B10971" t="s">
        <v>14955</v>
      </c>
      <c r="C10971" t="s">
        <v>14954</v>
      </c>
      <c r="D10971" t="s">
        <v>14954</v>
      </c>
      <c r="E10971" t="s">
        <v>14955</v>
      </c>
    </row>
    <row r="10972" spans="1:5" x14ac:dyDescent="0.25">
      <c r="A10972">
        <v>91000081</v>
      </c>
      <c r="B10972" t="s">
        <v>14957</v>
      </c>
      <c r="C10972" t="s">
        <v>14956</v>
      </c>
      <c r="D10972" t="s">
        <v>14956</v>
      </c>
      <c r="E10972" t="s">
        <v>14957</v>
      </c>
    </row>
    <row r="10973" spans="1:5" x14ac:dyDescent="0.25">
      <c r="A10973">
        <v>91000082</v>
      </c>
      <c r="B10973" t="s">
        <v>14958</v>
      </c>
      <c r="C10973" t="s">
        <v>14941</v>
      </c>
      <c r="D10973" t="s">
        <v>14941</v>
      </c>
      <c r="E10973" t="s">
        <v>14958</v>
      </c>
    </row>
    <row r="10974" spans="1:5" x14ac:dyDescent="0.25">
      <c r="A10974">
        <v>91000083</v>
      </c>
      <c r="B10974" t="s">
        <v>16046</v>
      </c>
      <c r="C10974" t="s">
        <v>16047</v>
      </c>
      <c r="D10974" t="s">
        <v>16047</v>
      </c>
      <c r="E10974" t="s">
        <v>16046</v>
      </c>
    </row>
    <row r="10975" spans="1:5" x14ac:dyDescent="0.25">
      <c r="A10975">
        <v>91000084</v>
      </c>
      <c r="B10975" t="s">
        <v>14959</v>
      </c>
      <c r="C10975" t="s">
        <v>14954</v>
      </c>
      <c r="D10975" t="s">
        <v>14954</v>
      </c>
      <c r="E10975" t="s">
        <v>14959</v>
      </c>
    </row>
    <row r="10976" spans="1:5" x14ac:dyDescent="0.25">
      <c r="A10976">
        <v>91000085</v>
      </c>
      <c r="B10976" t="s">
        <v>14960</v>
      </c>
      <c r="C10976" t="s">
        <v>13089</v>
      </c>
      <c r="D10976" t="s">
        <v>13089</v>
      </c>
      <c r="E10976" t="s">
        <v>14960</v>
      </c>
    </row>
    <row r="10977" spans="1:5" x14ac:dyDescent="0.25">
      <c r="A10977">
        <v>91000086</v>
      </c>
      <c r="B10977" t="s">
        <v>14961</v>
      </c>
      <c r="C10977" t="s">
        <v>14881</v>
      </c>
      <c r="D10977" t="s">
        <v>14881</v>
      </c>
      <c r="E10977" t="s">
        <v>14961</v>
      </c>
    </row>
    <row r="10978" spans="1:5" x14ac:dyDescent="0.25">
      <c r="A10978">
        <v>91000087</v>
      </c>
      <c r="B10978" t="s">
        <v>16048</v>
      </c>
      <c r="C10978" t="s">
        <v>16049</v>
      </c>
      <c r="D10978" t="s">
        <v>16049</v>
      </c>
      <c r="E10978" t="s">
        <v>16048</v>
      </c>
    </row>
    <row r="10979" spans="1:5" x14ac:dyDescent="0.25">
      <c r="A10979">
        <v>91000088</v>
      </c>
      <c r="B10979" t="s">
        <v>16050</v>
      </c>
      <c r="C10979" t="s">
        <v>16051</v>
      </c>
      <c r="D10979" t="s">
        <v>16051</v>
      </c>
      <c r="E10979" t="s">
        <v>16050</v>
      </c>
    </row>
    <row r="10980" spans="1:5" x14ac:dyDescent="0.25">
      <c r="A10980">
        <v>91000089</v>
      </c>
      <c r="B10980" t="s">
        <v>16050</v>
      </c>
      <c r="C10980" t="s">
        <v>16052</v>
      </c>
      <c r="D10980" t="s">
        <v>16052</v>
      </c>
      <c r="E10980" t="s">
        <v>16050</v>
      </c>
    </row>
    <row r="10981" spans="1:5" x14ac:dyDescent="0.25">
      <c r="A10981">
        <v>91000090</v>
      </c>
      <c r="B10981" t="s">
        <v>14963</v>
      </c>
      <c r="C10981" t="s">
        <v>14962</v>
      </c>
      <c r="D10981" t="s">
        <v>14962</v>
      </c>
      <c r="E10981" t="s">
        <v>14963</v>
      </c>
    </row>
    <row r="10982" spans="1:5" x14ac:dyDescent="0.25">
      <c r="A10982">
        <v>91000091</v>
      </c>
      <c r="B10982" t="s">
        <v>14964</v>
      </c>
      <c r="C10982" t="s">
        <v>14941</v>
      </c>
      <c r="D10982" t="s">
        <v>14941</v>
      </c>
      <c r="E10982" t="s">
        <v>14964</v>
      </c>
    </row>
    <row r="10983" spans="1:5" x14ac:dyDescent="0.25">
      <c r="A10983">
        <v>92000002</v>
      </c>
      <c r="B10983" t="s">
        <v>16053</v>
      </c>
      <c r="C10983" t="s">
        <v>16054</v>
      </c>
      <c r="D10983" t="s">
        <v>16054</v>
      </c>
      <c r="E10983" t="s">
        <v>16053</v>
      </c>
    </row>
    <row r="10984" spans="1:5" x14ac:dyDescent="0.25">
      <c r="A10984">
        <v>92000003</v>
      </c>
      <c r="B10984" t="s">
        <v>16055</v>
      </c>
      <c r="C10984" t="s">
        <v>16056</v>
      </c>
      <c r="D10984" t="s">
        <v>16056</v>
      </c>
      <c r="E10984" t="s">
        <v>16055</v>
      </c>
    </row>
    <row r="10985" spans="1:5" x14ac:dyDescent="0.25">
      <c r="A10985">
        <v>92000004</v>
      </c>
      <c r="B10985" t="s">
        <v>16057</v>
      </c>
      <c r="C10985" t="s">
        <v>16058</v>
      </c>
      <c r="D10985" t="s">
        <v>16058</v>
      </c>
      <c r="E10985" t="s">
        <v>16057</v>
      </c>
    </row>
    <row r="10986" spans="1:5" x14ac:dyDescent="0.25">
      <c r="A10986">
        <v>92000005</v>
      </c>
      <c r="B10986" t="s">
        <v>16059</v>
      </c>
      <c r="C10986" t="s">
        <v>16060</v>
      </c>
      <c r="D10986" t="s">
        <v>16060</v>
      </c>
      <c r="E10986" t="s">
        <v>16059</v>
      </c>
    </row>
    <row r="10987" spans="1:5" x14ac:dyDescent="0.25">
      <c r="A10987">
        <v>92000006</v>
      </c>
      <c r="B10987" t="s">
        <v>16061</v>
      </c>
      <c r="C10987" t="s">
        <v>16062</v>
      </c>
      <c r="D10987" t="s">
        <v>16062</v>
      </c>
      <c r="E10987" t="s">
        <v>16061</v>
      </c>
    </row>
    <row r="10988" spans="1:5" x14ac:dyDescent="0.25">
      <c r="A10988">
        <v>92000007</v>
      </c>
      <c r="B10988" t="s">
        <v>16063</v>
      </c>
      <c r="C10988" t="s">
        <v>16064</v>
      </c>
      <c r="D10988" t="s">
        <v>16064</v>
      </c>
      <c r="E10988" t="s">
        <v>16063</v>
      </c>
    </row>
    <row r="10989" spans="1:5" x14ac:dyDescent="0.25">
      <c r="A10989">
        <v>92000008</v>
      </c>
      <c r="B10989" t="s">
        <v>16065</v>
      </c>
      <c r="C10989" t="s">
        <v>16066</v>
      </c>
      <c r="D10989" t="s">
        <v>16066</v>
      </c>
      <c r="E10989" t="s">
        <v>16065</v>
      </c>
    </row>
    <row r="10990" spans="1:5" x14ac:dyDescent="0.25">
      <c r="A10990">
        <v>92000009</v>
      </c>
      <c r="B10990" t="s">
        <v>16067</v>
      </c>
      <c r="C10990" t="s">
        <v>16068</v>
      </c>
      <c r="D10990" t="s">
        <v>16068</v>
      </c>
      <c r="E10990" t="s">
        <v>16067</v>
      </c>
    </row>
    <row r="10991" spans="1:5" x14ac:dyDescent="0.25">
      <c r="A10991">
        <v>92000010</v>
      </c>
      <c r="B10991" t="s">
        <v>16069</v>
      </c>
      <c r="C10991" t="s">
        <v>16070</v>
      </c>
      <c r="D10991" t="s">
        <v>16070</v>
      </c>
      <c r="E10991" t="s">
        <v>16069</v>
      </c>
    </row>
    <row r="10992" spans="1:5" x14ac:dyDescent="0.25">
      <c r="A10992">
        <v>92000011</v>
      </c>
      <c r="B10992" t="s">
        <v>16071</v>
      </c>
      <c r="C10992" t="s">
        <v>16072</v>
      </c>
      <c r="D10992" t="s">
        <v>16072</v>
      </c>
      <c r="E10992" t="s">
        <v>16071</v>
      </c>
    </row>
    <row r="10993" spans="1:5" x14ac:dyDescent="0.25">
      <c r="A10993">
        <v>92000012</v>
      </c>
      <c r="B10993" t="s">
        <v>16073</v>
      </c>
      <c r="C10993" t="s">
        <v>16073</v>
      </c>
      <c r="D10993" t="s">
        <v>16073</v>
      </c>
      <c r="E10993" t="s">
        <v>16073</v>
      </c>
    </row>
    <row r="10994" spans="1:5" x14ac:dyDescent="0.25">
      <c r="A10994">
        <v>92000013</v>
      </c>
      <c r="B10994" t="s">
        <v>16074</v>
      </c>
      <c r="C10994" t="s">
        <v>16075</v>
      </c>
      <c r="D10994" t="s">
        <v>16075</v>
      </c>
      <c r="E10994" t="s">
        <v>16074</v>
      </c>
    </row>
    <row r="10995" spans="1:5" x14ac:dyDescent="0.25">
      <c r="A10995">
        <v>92000014</v>
      </c>
      <c r="B10995" t="s">
        <v>16076</v>
      </c>
      <c r="C10995" t="s">
        <v>16077</v>
      </c>
      <c r="D10995" t="s">
        <v>16077</v>
      </c>
      <c r="E10995" t="s">
        <v>16076</v>
      </c>
    </row>
    <row r="10996" spans="1:5" x14ac:dyDescent="0.25">
      <c r="A10996">
        <v>92000015</v>
      </c>
      <c r="B10996" t="s">
        <v>16078</v>
      </c>
      <c r="C10996" t="s">
        <v>16079</v>
      </c>
      <c r="D10996" t="s">
        <v>16079</v>
      </c>
      <c r="E10996" t="s">
        <v>16078</v>
      </c>
    </row>
    <row r="10997" spans="1:5" x14ac:dyDescent="0.25">
      <c r="A10997">
        <v>92000016</v>
      </c>
      <c r="B10997" t="s">
        <v>16080</v>
      </c>
      <c r="C10997" t="s">
        <v>16081</v>
      </c>
      <c r="D10997" t="s">
        <v>16081</v>
      </c>
      <c r="E10997" t="s">
        <v>16080</v>
      </c>
    </row>
    <row r="10998" spans="1:5" x14ac:dyDescent="0.25">
      <c r="A10998">
        <v>92000017</v>
      </c>
      <c r="B10998" t="s">
        <v>16082</v>
      </c>
      <c r="C10998" t="s">
        <v>16083</v>
      </c>
      <c r="D10998" t="s">
        <v>16083</v>
      </c>
      <c r="E10998" t="s">
        <v>16082</v>
      </c>
    </row>
    <row r="10999" spans="1:5" x14ac:dyDescent="0.25">
      <c r="A10999">
        <v>92000018</v>
      </c>
      <c r="B10999" t="s">
        <v>16084</v>
      </c>
      <c r="C10999" t="s">
        <v>16085</v>
      </c>
      <c r="D10999" t="s">
        <v>16085</v>
      </c>
      <c r="E10999" t="s">
        <v>16084</v>
      </c>
    </row>
    <row r="11000" spans="1:5" x14ac:dyDescent="0.25">
      <c r="A11000">
        <v>92000019</v>
      </c>
      <c r="B11000" t="s">
        <v>16086</v>
      </c>
      <c r="C11000" t="s">
        <v>16087</v>
      </c>
      <c r="D11000" t="s">
        <v>16087</v>
      </c>
      <c r="E11000" t="s">
        <v>16086</v>
      </c>
    </row>
    <row r="11001" spans="1:5" x14ac:dyDescent="0.25">
      <c r="A11001">
        <v>92000020</v>
      </c>
      <c r="B11001" t="s">
        <v>16088</v>
      </c>
      <c r="C11001" t="s">
        <v>16089</v>
      </c>
      <c r="D11001" t="s">
        <v>16089</v>
      </c>
      <c r="E11001" t="s">
        <v>16088</v>
      </c>
    </row>
    <row r="11002" spans="1:5" x14ac:dyDescent="0.25">
      <c r="A11002">
        <v>92000021</v>
      </c>
      <c r="B11002" t="s">
        <v>16090</v>
      </c>
      <c r="C11002" t="s">
        <v>16091</v>
      </c>
      <c r="D11002" t="s">
        <v>16091</v>
      </c>
      <c r="E11002" t="s">
        <v>16090</v>
      </c>
    </row>
    <row r="11003" spans="1:5" x14ac:dyDescent="0.25">
      <c r="A11003">
        <v>92000022</v>
      </c>
      <c r="B11003" t="s">
        <v>16092</v>
      </c>
      <c r="C11003" t="s">
        <v>16093</v>
      </c>
      <c r="D11003" t="s">
        <v>16093</v>
      </c>
      <c r="E11003" t="s">
        <v>16092</v>
      </c>
    </row>
    <row r="11004" spans="1:5" x14ac:dyDescent="0.25">
      <c r="A11004">
        <v>92000023</v>
      </c>
      <c r="B11004" t="s">
        <v>16094</v>
      </c>
      <c r="C11004" t="s">
        <v>16095</v>
      </c>
      <c r="D11004" t="s">
        <v>16095</v>
      </c>
      <c r="E11004" t="s">
        <v>16094</v>
      </c>
    </row>
    <row r="11005" spans="1:5" x14ac:dyDescent="0.25">
      <c r="A11005">
        <v>92000024</v>
      </c>
      <c r="B11005" t="s">
        <v>16096</v>
      </c>
      <c r="C11005" t="s">
        <v>16097</v>
      </c>
      <c r="D11005" t="s">
        <v>16097</v>
      </c>
      <c r="E11005" t="s">
        <v>16096</v>
      </c>
    </row>
    <row r="11006" spans="1:5" x14ac:dyDescent="0.25">
      <c r="A11006">
        <v>92000025</v>
      </c>
      <c r="B11006" t="s">
        <v>16098</v>
      </c>
      <c r="C11006" t="s">
        <v>16099</v>
      </c>
      <c r="D11006" t="s">
        <v>16099</v>
      </c>
      <c r="E11006" t="s">
        <v>16098</v>
      </c>
    </row>
    <row r="11007" spans="1:5" x14ac:dyDescent="0.25">
      <c r="A11007">
        <v>92000026</v>
      </c>
      <c r="B11007" t="s">
        <v>16100</v>
      </c>
      <c r="C11007" t="s">
        <v>16101</v>
      </c>
      <c r="D11007" t="s">
        <v>16101</v>
      </c>
      <c r="E11007" t="s">
        <v>16100</v>
      </c>
    </row>
    <row r="11008" spans="1:5" x14ac:dyDescent="0.25">
      <c r="A11008">
        <v>92000027</v>
      </c>
      <c r="B11008" t="s">
        <v>16102</v>
      </c>
      <c r="C11008" t="s">
        <v>16103</v>
      </c>
      <c r="D11008" t="s">
        <v>16103</v>
      </c>
      <c r="E11008" t="s">
        <v>16102</v>
      </c>
    </row>
    <row r="11009" spans="1:5" x14ac:dyDescent="0.25">
      <c r="A11009">
        <v>92000028</v>
      </c>
      <c r="B11009" t="s">
        <v>16104</v>
      </c>
      <c r="C11009" t="s">
        <v>16105</v>
      </c>
      <c r="D11009" t="s">
        <v>16105</v>
      </c>
      <c r="E11009" t="s">
        <v>16104</v>
      </c>
    </row>
    <row r="11010" spans="1:5" x14ac:dyDescent="0.25">
      <c r="A11010">
        <v>92000029</v>
      </c>
      <c r="B11010" t="s">
        <v>16106</v>
      </c>
      <c r="C11010" t="s">
        <v>16107</v>
      </c>
      <c r="D11010" t="s">
        <v>16107</v>
      </c>
      <c r="E11010" t="s">
        <v>16106</v>
      </c>
    </row>
    <row r="11011" spans="1:5" x14ac:dyDescent="0.25">
      <c r="A11011">
        <v>92000030</v>
      </c>
      <c r="B11011" t="s">
        <v>16108</v>
      </c>
      <c r="C11011" t="s">
        <v>16109</v>
      </c>
      <c r="D11011" t="s">
        <v>16109</v>
      </c>
      <c r="E11011" t="s">
        <v>16108</v>
      </c>
    </row>
    <row r="11012" spans="1:5" x14ac:dyDescent="0.25">
      <c r="A11012">
        <v>92000031</v>
      </c>
      <c r="B11012" t="s">
        <v>16110</v>
      </c>
      <c r="C11012" t="s">
        <v>16111</v>
      </c>
      <c r="D11012" t="s">
        <v>16111</v>
      </c>
      <c r="E11012" t="s">
        <v>16110</v>
      </c>
    </row>
    <row r="11013" spans="1:5" x14ac:dyDescent="0.25">
      <c r="A11013">
        <v>92000032</v>
      </c>
      <c r="B11013" t="s">
        <v>16112</v>
      </c>
      <c r="C11013" t="s">
        <v>16112</v>
      </c>
      <c r="D11013" t="s">
        <v>16112</v>
      </c>
      <c r="E11013" t="s">
        <v>16112</v>
      </c>
    </row>
    <row r="11014" spans="1:5" x14ac:dyDescent="0.25">
      <c r="A11014">
        <v>92000033</v>
      </c>
      <c r="B11014" t="s">
        <v>16113</v>
      </c>
      <c r="C11014" t="s">
        <v>16114</v>
      </c>
      <c r="D11014" t="s">
        <v>16114</v>
      </c>
      <c r="E11014" t="s">
        <v>16113</v>
      </c>
    </row>
    <row r="11015" spans="1:5" x14ac:dyDescent="0.25">
      <c r="A11015">
        <v>92000034</v>
      </c>
      <c r="B11015" t="s">
        <v>16076</v>
      </c>
      <c r="C11015" t="s">
        <v>16077</v>
      </c>
      <c r="D11015" t="s">
        <v>16077</v>
      </c>
      <c r="E11015" t="s">
        <v>16076</v>
      </c>
    </row>
    <row r="11016" spans="1:5" x14ac:dyDescent="0.25">
      <c r="A11016">
        <v>92000035</v>
      </c>
      <c r="B11016" t="s">
        <v>16115</v>
      </c>
      <c r="C11016" t="s">
        <v>16116</v>
      </c>
      <c r="D11016" t="s">
        <v>16116</v>
      </c>
      <c r="E11016" t="s">
        <v>16115</v>
      </c>
    </row>
    <row r="11017" spans="1:5" x14ac:dyDescent="0.25">
      <c r="A11017">
        <v>92000036</v>
      </c>
      <c r="B11017" t="s">
        <v>16117</v>
      </c>
      <c r="C11017" t="s">
        <v>16077</v>
      </c>
      <c r="D11017" t="s">
        <v>16077</v>
      </c>
      <c r="E11017" t="s">
        <v>16117</v>
      </c>
    </row>
    <row r="11018" spans="1:5" x14ac:dyDescent="0.25">
      <c r="A11018">
        <v>92000037</v>
      </c>
      <c r="B11018" t="s">
        <v>16118</v>
      </c>
      <c r="C11018" t="s">
        <v>16119</v>
      </c>
      <c r="D11018" t="s">
        <v>16119</v>
      </c>
      <c r="E11018" t="s">
        <v>16118</v>
      </c>
    </row>
    <row r="11019" spans="1:5" x14ac:dyDescent="0.25">
      <c r="A11019">
        <v>92000038</v>
      </c>
      <c r="B11019" t="s">
        <v>16120</v>
      </c>
      <c r="C11019" t="s">
        <v>16058</v>
      </c>
      <c r="D11019" t="s">
        <v>16058</v>
      </c>
      <c r="E11019" t="s">
        <v>16120</v>
      </c>
    </row>
    <row r="11020" spans="1:5" x14ac:dyDescent="0.25">
      <c r="A11020">
        <v>92100001</v>
      </c>
      <c r="B11020" t="s">
        <v>16121</v>
      </c>
      <c r="C11020" t="s">
        <v>16121</v>
      </c>
      <c r="D11020" t="s">
        <v>16121</v>
      </c>
      <c r="E11020" t="s">
        <v>16121</v>
      </c>
    </row>
    <row r="11021" spans="1:5" x14ac:dyDescent="0.25">
      <c r="A11021">
        <v>92100002</v>
      </c>
      <c r="B11021" t="s">
        <v>16122</v>
      </c>
      <c r="C11021" t="s">
        <v>16122</v>
      </c>
      <c r="D11021" t="s">
        <v>16122</v>
      </c>
      <c r="E11021" t="s">
        <v>16122</v>
      </c>
    </row>
    <row r="11022" spans="1:5" x14ac:dyDescent="0.25">
      <c r="A11022">
        <v>92100003</v>
      </c>
      <c r="B11022" t="s">
        <v>16123</v>
      </c>
      <c r="C11022" t="s">
        <v>16123</v>
      </c>
      <c r="D11022" t="s">
        <v>16123</v>
      </c>
      <c r="E11022" t="s">
        <v>16123</v>
      </c>
    </row>
    <row r="11023" spans="1:5" x14ac:dyDescent="0.25">
      <c r="A11023">
        <v>92100004</v>
      </c>
      <c r="B11023" t="s">
        <v>16124</v>
      </c>
      <c r="C11023" t="s">
        <v>16124</v>
      </c>
      <c r="D11023" t="s">
        <v>16124</v>
      </c>
      <c r="E11023" t="s">
        <v>16124</v>
      </c>
    </row>
    <row r="11024" spans="1:5" x14ac:dyDescent="0.25">
      <c r="A11024">
        <v>92100005</v>
      </c>
      <c r="B11024" t="s">
        <v>16115</v>
      </c>
      <c r="C11024" t="s">
        <v>16116</v>
      </c>
      <c r="D11024" t="s">
        <v>16116</v>
      </c>
      <c r="E11024" t="s">
        <v>16115</v>
      </c>
    </row>
    <row r="11025" spans="1:5" x14ac:dyDescent="0.25">
      <c r="A11025">
        <v>92300001</v>
      </c>
      <c r="B11025" t="s">
        <v>16125</v>
      </c>
      <c r="C11025" t="s">
        <v>16126</v>
      </c>
      <c r="D11025" t="s">
        <v>16126</v>
      </c>
      <c r="E11025" t="s">
        <v>16125</v>
      </c>
    </row>
    <row r="11026" spans="1:5" x14ac:dyDescent="0.25">
      <c r="A11026">
        <v>92300002</v>
      </c>
      <c r="B11026" t="s">
        <v>16127</v>
      </c>
      <c r="C11026" t="s">
        <v>16126</v>
      </c>
      <c r="D11026" t="s">
        <v>16126</v>
      </c>
      <c r="E11026" t="s">
        <v>16127</v>
      </c>
    </row>
    <row r="11027" spans="1:5" x14ac:dyDescent="0.25">
      <c r="A11027">
        <v>92300003</v>
      </c>
      <c r="B11027" t="s">
        <v>16128</v>
      </c>
      <c r="C11027" t="s">
        <v>16129</v>
      </c>
      <c r="D11027" t="s">
        <v>16129</v>
      </c>
      <c r="E11027" t="s">
        <v>16128</v>
      </c>
    </row>
    <row r="11028" spans="1:5" x14ac:dyDescent="0.25">
      <c r="A11028">
        <v>92300004</v>
      </c>
      <c r="B11028" t="s">
        <v>16130</v>
      </c>
      <c r="C11028" t="s">
        <v>16131</v>
      </c>
      <c r="D11028" t="s">
        <v>16131</v>
      </c>
      <c r="E11028" t="s">
        <v>16130</v>
      </c>
    </row>
    <row r="11029" spans="1:5" x14ac:dyDescent="0.25">
      <c r="A11029">
        <v>92300005</v>
      </c>
      <c r="B11029" t="s">
        <v>16132</v>
      </c>
      <c r="C11029" t="s">
        <v>16133</v>
      </c>
      <c r="D11029" t="s">
        <v>16133</v>
      </c>
      <c r="E11029" t="s">
        <v>16132</v>
      </c>
    </row>
    <row r="11030" spans="1:5" x14ac:dyDescent="0.25">
      <c r="A11030">
        <v>92300006</v>
      </c>
      <c r="B11030" t="s">
        <v>16134</v>
      </c>
      <c r="C11030" t="s">
        <v>16135</v>
      </c>
      <c r="D11030" t="s">
        <v>16135</v>
      </c>
      <c r="E11030" t="s">
        <v>16134</v>
      </c>
    </row>
    <row r="11031" spans="1:5" x14ac:dyDescent="0.25">
      <c r="A11031">
        <v>92300007</v>
      </c>
      <c r="B11031" t="s">
        <v>16136</v>
      </c>
      <c r="C11031" t="s">
        <v>16126</v>
      </c>
      <c r="D11031" t="s">
        <v>16126</v>
      </c>
      <c r="E11031" t="s">
        <v>16136</v>
      </c>
    </row>
    <row r="11032" spans="1:5" x14ac:dyDescent="0.25">
      <c r="A11032">
        <v>92300008</v>
      </c>
      <c r="B11032" t="s">
        <v>16137</v>
      </c>
      <c r="C11032" t="s">
        <v>16138</v>
      </c>
      <c r="D11032" t="s">
        <v>16138</v>
      </c>
      <c r="E11032" t="s">
        <v>16137</v>
      </c>
    </row>
    <row r="11033" spans="1:5" x14ac:dyDescent="0.25">
      <c r="A11033">
        <v>92300009</v>
      </c>
      <c r="B11033" t="s">
        <v>16139</v>
      </c>
      <c r="C11033" t="s">
        <v>16140</v>
      </c>
      <c r="D11033" t="s">
        <v>16140</v>
      </c>
      <c r="E11033" t="s">
        <v>16139</v>
      </c>
    </row>
    <row r="11034" spans="1:5" x14ac:dyDescent="0.25">
      <c r="A11034">
        <v>92300010</v>
      </c>
      <c r="B11034" t="s">
        <v>16141</v>
      </c>
      <c r="C11034" t="s">
        <v>16142</v>
      </c>
      <c r="D11034" t="s">
        <v>16142</v>
      </c>
      <c r="E11034" t="s">
        <v>16141</v>
      </c>
    </row>
    <row r="11035" spans="1:5" x14ac:dyDescent="0.25">
      <c r="A11035">
        <v>92300011</v>
      </c>
      <c r="B11035" t="s">
        <v>16143</v>
      </c>
      <c r="C11035" t="s">
        <v>16144</v>
      </c>
      <c r="D11035" t="s">
        <v>16144</v>
      </c>
      <c r="E11035" t="s">
        <v>16143</v>
      </c>
    </row>
    <row r="11036" spans="1:5" x14ac:dyDescent="0.25">
      <c r="A11036">
        <v>92300012</v>
      </c>
      <c r="B11036" t="s">
        <v>16145</v>
      </c>
      <c r="C11036" t="s">
        <v>16146</v>
      </c>
      <c r="D11036" t="s">
        <v>16146</v>
      </c>
      <c r="E11036" t="s">
        <v>16145</v>
      </c>
    </row>
    <row r="11037" spans="1:5" x14ac:dyDescent="0.25">
      <c r="A11037">
        <v>92300013</v>
      </c>
      <c r="B11037" t="s">
        <v>16147</v>
      </c>
      <c r="C11037" t="s">
        <v>16148</v>
      </c>
      <c r="D11037" t="s">
        <v>16148</v>
      </c>
      <c r="E11037" t="s">
        <v>16147</v>
      </c>
    </row>
    <row r="11038" spans="1:5" x14ac:dyDescent="0.25">
      <c r="A11038">
        <v>92300014</v>
      </c>
      <c r="B11038" t="s">
        <v>16149</v>
      </c>
      <c r="C11038" t="s">
        <v>16150</v>
      </c>
      <c r="D11038" t="s">
        <v>16150</v>
      </c>
      <c r="E11038" t="s">
        <v>16149</v>
      </c>
    </row>
    <row r="11039" spans="1:5" x14ac:dyDescent="0.25">
      <c r="A11039">
        <v>92300015</v>
      </c>
      <c r="B11039" t="s">
        <v>16151</v>
      </c>
      <c r="C11039" t="s">
        <v>16152</v>
      </c>
      <c r="D11039" t="s">
        <v>16152</v>
      </c>
      <c r="E11039" t="s">
        <v>16151</v>
      </c>
    </row>
    <row r="11040" spans="1:5" x14ac:dyDescent="0.25">
      <c r="A11040">
        <v>92300016</v>
      </c>
      <c r="B11040" t="s">
        <v>16153</v>
      </c>
      <c r="C11040" t="s">
        <v>16154</v>
      </c>
      <c r="D11040" t="s">
        <v>16154</v>
      </c>
      <c r="E11040" t="s">
        <v>16153</v>
      </c>
    </row>
    <row r="11041" spans="1:5" x14ac:dyDescent="0.25">
      <c r="A11041">
        <v>92300018</v>
      </c>
      <c r="B11041" t="s">
        <v>16155</v>
      </c>
      <c r="C11041" t="s">
        <v>16156</v>
      </c>
      <c r="D11041" t="s">
        <v>16156</v>
      </c>
      <c r="E11041" t="s">
        <v>16155</v>
      </c>
    </row>
    <row r="11042" spans="1:5" x14ac:dyDescent="0.25">
      <c r="A11042">
        <v>92300019</v>
      </c>
      <c r="B11042" t="s">
        <v>16157</v>
      </c>
      <c r="C11042" t="s">
        <v>16158</v>
      </c>
      <c r="D11042" t="s">
        <v>16158</v>
      </c>
      <c r="E11042" t="s">
        <v>16157</v>
      </c>
    </row>
    <row r="11043" spans="1:5" x14ac:dyDescent="0.25">
      <c r="A11043">
        <v>92300020</v>
      </c>
      <c r="B11043" t="s">
        <v>16159</v>
      </c>
      <c r="C11043" t="s">
        <v>16160</v>
      </c>
      <c r="D11043" t="s">
        <v>16160</v>
      </c>
      <c r="E11043" t="s">
        <v>16159</v>
      </c>
    </row>
    <row r="11044" spans="1:5" x14ac:dyDescent="0.25">
      <c r="A11044">
        <v>92300021</v>
      </c>
      <c r="B11044" t="s">
        <v>16161</v>
      </c>
      <c r="C11044" t="s">
        <v>16162</v>
      </c>
      <c r="D11044" t="s">
        <v>16162</v>
      </c>
      <c r="E11044" t="s">
        <v>16161</v>
      </c>
    </row>
    <row r="11045" spans="1:5" x14ac:dyDescent="0.25">
      <c r="A11045">
        <v>92300022</v>
      </c>
      <c r="B11045" t="s">
        <v>16163</v>
      </c>
      <c r="C11045" t="s">
        <v>16164</v>
      </c>
      <c r="D11045" t="s">
        <v>16164</v>
      </c>
      <c r="E11045" t="s">
        <v>16163</v>
      </c>
    </row>
    <row r="11046" spans="1:5" x14ac:dyDescent="0.25">
      <c r="A11046">
        <v>92300023</v>
      </c>
      <c r="B11046" t="s">
        <v>16165</v>
      </c>
      <c r="C11046" t="s">
        <v>16164</v>
      </c>
      <c r="D11046" t="s">
        <v>16164</v>
      </c>
      <c r="E11046" t="s">
        <v>16165</v>
      </c>
    </row>
    <row r="11047" spans="1:5" x14ac:dyDescent="0.25">
      <c r="A11047">
        <v>92300024</v>
      </c>
      <c r="B11047" t="s">
        <v>16166</v>
      </c>
      <c r="C11047" t="s">
        <v>16164</v>
      </c>
      <c r="D11047" t="s">
        <v>16164</v>
      </c>
      <c r="E11047" t="s">
        <v>16166</v>
      </c>
    </row>
    <row r="11048" spans="1:5" x14ac:dyDescent="0.25">
      <c r="A11048">
        <v>92300025</v>
      </c>
      <c r="B11048" t="s">
        <v>16167</v>
      </c>
      <c r="C11048" t="s">
        <v>16168</v>
      </c>
      <c r="D11048" t="s">
        <v>16168</v>
      </c>
      <c r="E11048" t="s">
        <v>16167</v>
      </c>
    </row>
    <row r="11049" spans="1:5" x14ac:dyDescent="0.25">
      <c r="A11049">
        <v>92300026</v>
      </c>
      <c r="B11049" t="s">
        <v>16169</v>
      </c>
      <c r="C11049" t="s">
        <v>16170</v>
      </c>
      <c r="D11049" t="s">
        <v>16170</v>
      </c>
      <c r="E11049" t="s">
        <v>16169</v>
      </c>
    </row>
    <row r="11050" spans="1:5" x14ac:dyDescent="0.25">
      <c r="A11050">
        <v>92300027</v>
      </c>
      <c r="B11050" t="s">
        <v>16171</v>
      </c>
      <c r="C11050" t="s">
        <v>16170</v>
      </c>
      <c r="D11050" t="s">
        <v>16170</v>
      </c>
      <c r="E11050" t="s">
        <v>16171</v>
      </c>
    </row>
    <row r="11051" spans="1:5" x14ac:dyDescent="0.25">
      <c r="A11051">
        <v>92300028</v>
      </c>
      <c r="B11051" t="s">
        <v>16172</v>
      </c>
      <c r="C11051" t="s">
        <v>16173</v>
      </c>
      <c r="D11051" t="s">
        <v>16173</v>
      </c>
      <c r="E11051" t="s">
        <v>16172</v>
      </c>
    </row>
    <row r="11052" spans="1:5" x14ac:dyDescent="0.25">
      <c r="A11052">
        <v>92300029</v>
      </c>
      <c r="B11052" t="s">
        <v>16174</v>
      </c>
      <c r="C11052" t="s">
        <v>16175</v>
      </c>
      <c r="D11052" t="s">
        <v>16175</v>
      </c>
      <c r="E11052" t="s">
        <v>16174</v>
      </c>
    </row>
    <row r="11053" spans="1:5" x14ac:dyDescent="0.25">
      <c r="A11053">
        <v>92300030</v>
      </c>
      <c r="B11053" t="s">
        <v>16153</v>
      </c>
      <c r="C11053" t="s">
        <v>16154</v>
      </c>
      <c r="D11053" t="s">
        <v>16154</v>
      </c>
      <c r="E11053" t="s">
        <v>16153</v>
      </c>
    </row>
    <row r="11054" spans="1:5" x14ac:dyDescent="0.25">
      <c r="A11054">
        <v>50000243</v>
      </c>
      <c r="B11054" t="s">
        <v>16176</v>
      </c>
      <c r="C11054" t="s">
        <v>16176</v>
      </c>
      <c r="D11054" t="s">
        <v>16176</v>
      </c>
      <c r="E11054" t="s">
        <v>16176</v>
      </c>
    </row>
    <row r="11055" spans="1:5" x14ac:dyDescent="0.25">
      <c r="A11055">
        <v>2020</v>
      </c>
      <c r="B11055" t="s">
        <v>16177</v>
      </c>
      <c r="C11055" t="s">
        <v>16177</v>
      </c>
      <c r="D11055" t="s">
        <v>16177</v>
      </c>
      <c r="E11055" t="s">
        <v>16177</v>
      </c>
    </row>
    <row r="11056" spans="1:5" x14ac:dyDescent="0.25">
      <c r="A11056">
        <v>2030</v>
      </c>
      <c r="B11056" t="s">
        <v>16178</v>
      </c>
      <c r="C11056" t="s">
        <v>16178</v>
      </c>
      <c r="D11056" t="s">
        <v>16178</v>
      </c>
      <c r="E11056" t="s">
        <v>16178</v>
      </c>
    </row>
    <row r="11057" spans="1:5" x14ac:dyDescent="0.25">
      <c r="A11057">
        <v>3010</v>
      </c>
      <c r="B11057" t="s">
        <v>16179</v>
      </c>
      <c r="C11057" t="s">
        <v>16179</v>
      </c>
      <c r="D11057" t="s">
        <v>16179</v>
      </c>
      <c r="E11057" t="s">
        <v>16179</v>
      </c>
    </row>
    <row r="11058" spans="1:5" x14ac:dyDescent="0.25">
      <c r="A11058">
        <v>3020</v>
      </c>
      <c r="B11058" t="s">
        <v>16180</v>
      </c>
      <c r="C11058" t="s">
        <v>16180</v>
      </c>
      <c r="D11058" t="s">
        <v>16180</v>
      </c>
      <c r="E11058" t="s">
        <v>16180</v>
      </c>
    </row>
    <row r="11059" spans="1:5" x14ac:dyDescent="0.25">
      <c r="A11059">
        <v>3030</v>
      </c>
      <c r="B11059" t="s">
        <v>16181</v>
      </c>
      <c r="C11059" t="s">
        <v>16181</v>
      </c>
      <c r="D11059" t="s">
        <v>16181</v>
      </c>
      <c r="E11059" t="s">
        <v>16181</v>
      </c>
    </row>
    <row r="11060" spans="1:5" x14ac:dyDescent="0.25">
      <c r="A11060">
        <v>3040</v>
      </c>
      <c r="B11060" t="s">
        <v>16182</v>
      </c>
      <c r="C11060" t="s">
        <v>16182</v>
      </c>
      <c r="D11060" t="s">
        <v>16182</v>
      </c>
      <c r="E11060" t="s">
        <v>16182</v>
      </c>
    </row>
    <row r="11061" spans="1:5" x14ac:dyDescent="0.25">
      <c r="A11061">
        <v>103400</v>
      </c>
      <c r="B11061" t="s">
        <v>16183</v>
      </c>
      <c r="C11061" t="s">
        <v>16184</v>
      </c>
      <c r="D11061" t="s">
        <v>16184</v>
      </c>
      <c r="E11061" t="s">
        <v>16183</v>
      </c>
    </row>
    <row r="11062" spans="1:5" x14ac:dyDescent="0.25">
      <c r="A11062">
        <v>154100</v>
      </c>
      <c r="B11062" t="s">
        <v>16185</v>
      </c>
      <c r="C11062" t="s">
        <v>16186</v>
      </c>
      <c r="D11062" t="s">
        <v>16186</v>
      </c>
      <c r="E11062" t="s">
        <v>16185</v>
      </c>
    </row>
    <row r="11063" spans="1:5" x14ac:dyDescent="0.25">
      <c r="A11063">
        <v>154200</v>
      </c>
      <c r="B11063" t="s">
        <v>16187</v>
      </c>
      <c r="C11063" t="s">
        <v>16186</v>
      </c>
      <c r="D11063" t="s">
        <v>16186</v>
      </c>
      <c r="E11063" t="s">
        <v>16187</v>
      </c>
    </row>
    <row r="11064" spans="1:5" x14ac:dyDescent="0.25">
      <c r="A11064">
        <v>155100</v>
      </c>
      <c r="B11064" t="s">
        <v>16185</v>
      </c>
      <c r="C11064" t="s">
        <v>16186</v>
      </c>
      <c r="D11064" t="s">
        <v>16186</v>
      </c>
      <c r="E11064" t="s">
        <v>16185</v>
      </c>
    </row>
    <row r="11065" spans="1:5" x14ac:dyDescent="0.25">
      <c r="A11065">
        <v>156300</v>
      </c>
      <c r="B11065" t="s">
        <v>16188</v>
      </c>
      <c r="C11065" t="s">
        <v>16189</v>
      </c>
      <c r="D11065" t="s">
        <v>16189</v>
      </c>
      <c r="E11065" t="s">
        <v>16188</v>
      </c>
    </row>
    <row r="11066" spans="1:5" x14ac:dyDescent="0.25">
      <c r="A11066" t="s">
        <v>16190</v>
      </c>
      <c r="B11066" t="s">
        <v>16191</v>
      </c>
      <c r="C11066" t="s">
        <v>16192</v>
      </c>
      <c r="D11066" t="s">
        <v>16192</v>
      </c>
      <c r="E11066" t="s">
        <v>16191</v>
      </c>
    </row>
    <row r="11067" spans="1:5" x14ac:dyDescent="0.25">
      <c r="A11067" t="s">
        <v>16193</v>
      </c>
      <c r="B11067" t="s">
        <v>16194</v>
      </c>
      <c r="C11067" t="s">
        <v>16194</v>
      </c>
      <c r="D11067" t="s">
        <v>16194</v>
      </c>
      <c r="E11067" t="s">
        <v>16194</v>
      </c>
    </row>
    <row r="11068" spans="1:5" x14ac:dyDescent="0.25">
      <c r="A11068" t="s">
        <v>16195</v>
      </c>
      <c r="B11068" t="s">
        <v>16194</v>
      </c>
      <c r="C11068" t="s">
        <v>16194</v>
      </c>
      <c r="D11068" t="s">
        <v>16194</v>
      </c>
      <c r="E11068" t="s">
        <v>16194</v>
      </c>
    </row>
    <row r="11069" spans="1:5" x14ac:dyDescent="0.25">
      <c r="A11069" t="s">
        <v>16196</v>
      </c>
      <c r="B11069" t="s">
        <v>16194</v>
      </c>
      <c r="C11069" t="s">
        <v>16194</v>
      </c>
      <c r="D11069" t="s">
        <v>16194</v>
      </c>
      <c r="E11069" t="s">
        <v>16194</v>
      </c>
    </row>
    <row r="11070" spans="1:5" x14ac:dyDescent="0.25">
      <c r="A11070">
        <v>103400</v>
      </c>
      <c r="B11070" t="s">
        <v>16197</v>
      </c>
      <c r="C11070" t="s">
        <v>16198</v>
      </c>
      <c r="D11070" t="s">
        <v>16198</v>
      </c>
      <c r="E11070" t="s">
        <v>16197</v>
      </c>
    </row>
    <row r="11071" spans="1:5" x14ac:dyDescent="0.25">
      <c r="A11071">
        <v>104100</v>
      </c>
      <c r="B11071" t="s">
        <v>16199</v>
      </c>
      <c r="C11071" t="s">
        <v>16200</v>
      </c>
      <c r="D11071" t="s">
        <v>16200</v>
      </c>
      <c r="E11071" t="s">
        <v>16199</v>
      </c>
    </row>
    <row r="11072" spans="1:5" x14ac:dyDescent="0.25">
      <c r="A11072">
        <v>104200</v>
      </c>
      <c r="B11072" t="s">
        <v>16201</v>
      </c>
      <c r="C11072" t="s">
        <v>16200</v>
      </c>
      <c r="D11072" t="s">
        <v>16200</v>
      </c>
      <c r="E11072" t="s">
        <v>16201</v>
      </c>
    </row>
    <row r="11073" spans="1:5" x14ac:dyDescent="0.25">
      <c r="A11073">
        <v>106300</v>
      </c>
      <c r="B11073" t="s">
        <v>16202</v>
      </c>
      <c r="C11073" t="s">
        <v>16203</v>
      </c>
      <c r="D11073" t="s">
        <v>16203</v>
      </c>
      <c r="E11073" t="s">
        <v>16202</v>
      </c>
    </row>
    <row r="11074" spans="1:5" x14ac:dyDescent="0.25">
      <c r="A11074">
        <v>2050</v>
      </c>
      <c r="B11074" t="s">
        <v>16204</v>
      </c>
      <c r="C11074" t="s">
        <v>16204</v>
      </c>
      <c r="D11074" t="s">
        <v>16204</v>
      </c>
      <c r="E11074" t="s">
        <v>16204</v>
      </c>
    </row>
    <row r="11075" spans="1:5" x14ac:dyDescent="0.25">
      <c r="A11075">
        <v>3020</v>
      </c>
      <c r="B11075" t="s">
        <v>16205</v>
      </c>
      <c r="C11075" t="s">
        <v>16205</v>
      </c>
      <c r="D11075" t="s">
        <v>16205</v>
      </c>
      <c r="E11075" t="s">
        <v>16205</v>
      </c>
    </row>
    <row r="11076" spans="1:5" x14ac:dyDescent="0.25">
      <c r="A11076">
        <v>5029</v>
      </c>
      <c r="B11076" t="s">
        <v>16206</v>
      </c>
      <c r="C11076" t="s">
        <v>16206</v>
      </c>
      <c r="D11076" t="s">
        <v>16206</v>
      </c>
      <c r="E11076" t="s">
        <v>16206</v>
      </c>
    </row>
    <row r="11077" spans="1:5" x14ac:dyDescent="0.25">
      <c r="A11077">
        <v>1204100</v>
      </c>
      <c r="B11077" t="s">
        <v>16207</v>
      </c>
      <c r="C11077" t="s">
        <v>16208</v>
      </c>
      <c r="D11077" t="s">
        <v>16208</v>
      </c>
      <c r="E11077" t="s">
        <v>16207</v>
      </c>
    </row>
    <row r="11078" spans="1:5" x14ac:dyDescent="0.25">
      <c r="A11078">
        <v>1204200</v>
      </c>
      <c r="B11078" t="s">
        <v>16209</v>
      </c>
      <c r="C11078" t="s">
        <v>16208</v>
      </c>
      <c r="D11078" t="s">
        <v>16208</v>
      </c>
      <c r="E11078" t="s">
        <v>16209</v>
      </c>
    </row>
    <row r="11079" spans="1:5" x14ac:dyDescent="0.25">
      <c r="A11079">
        <v>1205100</v>
      </c>
      <c r="B11079" t="s">
        <v>16210</v>
      </c>
      <c r="C11079" t="s">
        <v>16211</v>
      </c>
      <c r="D11079" t="s">
        <v>16211</v>
      </c>
      <c r="E11079" t="s">
        <v>16210</v>
      </c>
    </row>
    <row r="11080" spans="1:5" x14ac:dyDescent="0.25">
      <c r="A11080">
        <v>1206300</v>
      </c>
      <c r="B11080" t="s">
        <v>16212</v>
      </c>
      <c r="C11080" t="s">
        <v>16213</v>
      </c>
      <c r="D11080" t="s">
        <v>16213</v>
      </c>
      <c r="E11080" t="s">
        <v>16212</v>
      </c>
    </row>
    <row r="11081" spans="1:5" x14ac:dyDescent="0.25">
      <c r="A11081">
        <v>302300</v>
      </c>
      <c r="B11081" t="s">
        <v>16214</v>
      </c>
      <c r="C11081" t="s">
        <v>16215</v>
      </c>
      <c r="D11081" t="s">
        <v>16215</v>
      </c>
      <c r="E11081" t="s">
        <v>16214</v>
      </c>
    </row>
    <row r="11082" spans="1:5" x14ac:dyDescent="0.25">
      <c r="A11082">
        <v>601100</v>
      </c>
      <c r="B11082" t="s">
        <v>16216</v>
      </c>
      <c r="C11082" t="s">
        <v>16217</v>
      </c>
      <c r="D11082" t="s">
        <v>16217</v>
      </c>
      <c r="E11082" t="s">
        <v>16216</v>
      </c>
    </row>
    <row r="11083" spans="1:5" x14ac:dyDescent="0.25">
      <c r="A11083">
        <v>602100</v>
      </c>
      <c r="B11083" t="s">
        <v>16218</v>
      </c>
      <c r="C11083" t="s">
        <v>16219</v>
      </c>
      <c r="D11083" t="s">
        <v>16219</v>
      </c>
      <c r="E11083" t="s">
        <v>16218</v>
      </c>
    </row>
    <row r="11084" spans="1:5" x14ac:dyDescent="0.25">
      <c r="A11084">
        <v>602200</v>
      </c>
      <c r="B11084" t="s">
        <v>16220</v>
      </c>
      <c r="C11084" t="s">
        <v>16221</v>
      </c>
      <c r="D11084" t="s">
        <v>16221</v>
      </c>
      <c r="E11084" t="s">
        <v>16220</v>
      </c>
    </row>
    <row r="11085" spans="1:5" x14ac:dyDescent="0.25">
      <c r="A11085">
        <v>603200</v>
      </c>
      <c r="B11085" t="s">
        <v>16222</v>
      </c>
      <c r="C11085" t="s">
        <v>16222</v>
      </c>
      <c r="D11085" t="s">
        <v>16222</v>
      </c>
      <c r="E11085" t="s">
        <v>16222</v>
      </c>
    </row>
    <row r="11086" spans="1:5" x14ac:dyDescent="0.25">
      <c r="A11086">
        <v>603300</v>
      </c>
      <c r="B11086" t="s">
        <v>16223</v>
      </c>
      <c r="C11086" t="s">
        <v>16224</v>
      </c>
      <c r="D11086" t="s">
        <v>16224</v>
      </c>
      <c r="E11086" t="s">
        <v>16223</v>
      </c>
    </row>
    <row r="11087" spans="1:5" x14ac:dyDescent="0.25">
      <c r="A11087">
        <v>603400</v>
      </c>
      <c r="B11087" t="s">
        <v>16225</v>
      </c>
      <c r="C11087" t="s">
        <v>16226</v>
      </c>
      <c r="D11087" t="s">
        <v>16226</v>
      </c>
      <c r="E11087" t="s">
        <v>16225</v>
      </c>
    </row>
    <row r="11088" spans="1:5" x14ac:dyDescent="0.25">
      <c r="A11088">
        <v>604300</v>
      </c>
      <c r="B11088" t="s">
        <v>16227</v>
      </c>
      <c r="C11088" t="s">
        <v>16228</v>
      </c>
      <c r="D11088" t="s">
        <v>16228</v>
      </c>
      <c r="E11088" t="s">
        <v>16227</v>
      </c>
    </row>
    <row r="11089" spans="1:5" x14ac:dyDescent="0.25">
      <c r="A11089">
        <v>902100</v>
      </c>
      <c r="B11089" t="s">
        <v>16229</v>
      </c>
      <c r="C11089" t="s">
        <v>16230</v>
      </c>
      <c r="D11089" t="s">
        <v>16230</v>
      </c>
      <c r="E11089" t="s">
        <v>16229</v>
      </c>
    </row>
    <row r="11090" spans="1:5" x14ac:dyDescent="0.25">
      <c r="A11090">
        <v>903300</v>
      </c>
      <c r="B11090" t="s">
        <v>16231</v>
      </c>
      <c r="C11090" t="s">
        <v>16232</v>
      </c>
      <c r="D11090" t="s">
        <v>16232</v>
      </c>
      <c r="E11090" t="s">
        <v>16231</v>
      </c>
    </row>
    <row r="11091" spans="1:5" x14ac:dyDescent="0.25">
      <c r="A11091">
        <v>904200</v>
      </c>
      <c r="B11091" t="s">
        <v>16233</v>
      </c>
      <c r="C11091" t="s">
        <v>16234</v>
      </c>
      <c r="D11091" t="s">
        <v>16234</v>
      </c>
      <c r="E11091" t="s">
        <v>16233</v>
      </c>
    </row>
    <row r="11092" spans="1:5" x14ac:dyDescent="0.25">
      <c r="A11092">
        <v>453400</v>
      </c>
      <c r="B11092" t="s">
        <v>16235</v>
      </c>
      <c r="C11092" t="s">
        <v>16236</v>
      </c>
      <c r="D11092" t="s">
        <v>16236</v>
      </c>
      <c r="E11092" t="s">
        <v>16235</v>
      </c>
    </row>
    <row r="11093" spans="1:5" x14ac:dyDescent="0.25">
      <c r="A11093">
        <v>454100</v>
      </c>
      <c r="B11093" t="s">
        <v>16235</v>
      </c>
      <c r="C11093" t="s">
        <v>16236</v>
      </c>
      <c r="D11093" t="s">
        <v>16236</v>
      </c>
      <c r="E11093" t="s">
        <v>16235</v>
      </c>
    </row>
    <row r="11094" spans="1:5" x14ac:dyDescent="0.25">
      <c r="A11094">
        <v>454200</v>
      </c>
      <c r="B11094" t="s">
        <v>16235</v>
      </c>
      <c r="C11094" t="s">
        <v>16236</v>
      </c>
      <c r="D11094" t="s">
        <v>16236</v>
      </c>
      <c r="E11094" t="s">
        <v>16235</v>
      </c>
    </row>
    <row r="11095" spans="1:5" x14ac:dyDescent="0.25">
      <c r="A11095">
        <v>455100</v>
      </c>
      <c r="B11095" t="s">
        <v>16235</v>
      </c>
      <c r="C11095" t="s">
        <v>16236</v>
      </c>
      <c r="D11095" t="s">
        <v>16236</v>
      </c>
      <c r="E11095" t="s">
        <v>16235</v>
      </c>
    </row>
    <row r="11096" spans="1:5" x14ac:dyDescent="0.25">
      <c r="A11096">
        <v>606300</v>
      </c>
      <c r="B11096" t="s">
        <v>16237</v>
      </c>
      <c r="C11096" t="s">
        <v>16238</v>
      </c>
      <c r="D11096" t="s">
        <v>16238</v>
      </c>
      <c r="E11096" t="s">
        <v>16237</v>
      </c>
    </row>
    <row r="11097" spans="1:5" x14ac:dyDescent="0.25">
      <c r="A11097">
        <v>453400</v>
      </c>
      <c r="B11097" t="s">
        <v>16239</v>
      </c>
      <c r="C11097" t="s">
        <v>16238</v>
      </c>
      <c r="D11097" t="s">
        <v>16238</v>
      </c>
      <c r="E11097" t="s">
        <v>16239</v>
      </c>
    </row>
    <row r="11098" spans="1:5" x14ac:dyDescent="0.25">
      <c r="A11098">
        <v>603400</v>
      </c>
      <c r="B11098" t="s">
        <v>16237</v>
      </c>
      <c r="C11098" t="s">
        <v>16238</v>
      </c>
      <c r="D11098" t="s">
        <v>16238</v>
      </c>
      <c r="E11098" t="s">
        <v>16237</v>
      </c>
    </row>
    <row r="11099" spans="1:5" x14ac:dyDescent="0.25">
      <c r="A11099" t="s">
        <v>16240</v>
      </c>
      <c r="B11099" t="s">
        <v>16240</v>
      </c>
      <c r="C11099" t="s">
        <v>16240</v>
      </c>
      <c r="D11099" t="s">
        <v>16240</v>
      </c>
      <c r="E11099" t="s">
        <v>16240</v>
      </c>
    </row>
    <row r="11100" spans="1:5" x14ac:dyDescent="0.25">
      <c r="A11100">
        <v>102100</v>
      </c>
      <c r="B11100" t="s">
        <v>16241</v>
      </c>
      <c r="C11100" t="s">
        <v>16242</v>
      </c>
      <c r="D11100" t="s">
        <v>16242</v>
      </c>
      <c r="E11100" t="s">
        <v>16241</v>
      </c>
    </row>
    <row r="11101" spans="1:5" x14ac:dyDescent="0.25">
      <c r="A11101">
        <v>303400</v>
      </c>
      <c r="B11101" t="s">
        <v>16243</v>
      </c>
      <c r="C11101" t="s">
        <v>16242</v>
      </c>
      <c r="D11101" t="s">
        <v>16242</v>
      </c>
      <c r="E11101" t="s">
        <v>16243</v>
      </c>
    </row>
    <row r="11102" spans="1:5" x14ac:dyDescent="0.25">
      <c r="A11102">
        <v>304100</v>
      </c>
      <c r="B11102" t="s">
        <v>16243</v>
      </c>
      <c r="C11102" t="s">
        <v>16242</v>
      </c>
      <c r="D11102" t="s">
        <v>16242</v>
      </c>
      <c r="E11102" t="s">
        <v>16243</v>
      </c>
    </row>
    <row r="11103" spans="1:5" x14ac:dyDescent="0.25">
      <c r="A11103">
        <v>304200</v>
      </c>
      <c r="B11103" t="s">
        <v>16243</v>
      </c>
      <c r="C11103" t="s">
        <v>16242</v>
      </c>
      <c r="D11103" t="s">
        <v>16242</v>
      </c>
      <c r="E11103" t="s">
        <v>16243</v>
      </c>
    </row>
    <row r="11104" spans="1:5" x14ac:dyDescent="0.25">
      <c r="A11104">
        <v>306300</v>
      </c>
      <c r="B11104" t="s">
        <v>16243</v>
      </c>
      <c r="C11104" t="s">
        <v>16242</v>
      </c>
      <c r="D11104" t="s">
        <v>16242</v>
      </c>
      <c r="E11104" t="s">
        <v>16243</v>
      </c>
    </row>
    <row r="11105" spans="1:5" x14ac:dyDescent="0.25">
      <c r="A11105">
        <v>454100</v>
      </c>
      <c r="B11105" t="s">
        <v>16244</v>
      </c>
      <c r="C11105" t="s">
        <v>16242</v>
      </c>
      <c r="D11105" t="s">
        <v>16242</v>
      </c>
      <c r="E11105" t="s">
        <v>16244</v>
      </c>
    </row>
    <row r="11106" spans="1:5" x14ac:dyDescent="0.25">
      <c r="A11106">
        <v>454200</v>
      </c>
      <c r="B11106" t="s">
        <v>16244</v>
      </c>
      <c r="C11106" t="s">
        <v>16242</v>
      </c>
      <c r="D11106" t="s">
        <v>16242</v>
      </c>
      <c r="E11106" t="s">
        <v>16244</v>
      </c>
    </row>
    <row r="11107" spans="1:5" x14ac:dyDescent="0.25">
      <c r="A11107">
        <v>455100</v>
      </c>
      <c r="B11107" t="s">
        <v>16244</v>
      </c>
      <c r="C11107" t="s">
        <v>16242</v>
      </c>
      <c r="D11107" t="s">
        <v>16242</v>
      </c>
      <c r="E11107" t="s">
        <v>16244</v>
      </c>
    </row>
    <row r="11108" spans="1:5" x14ac:dyDescent="0.25">
      <c r="A11108">
        <v>456300</v>
      </c>
      <c r="B11108" t="s">
        <v>16244</v>
      </c>
      <c r="C11108" t="s">
        <v>16242</v>
      </c>
      <c r="D11108" t="s">
        <v>16242</v>
      </c>
      <c r="E11108" t="s">
        <v>16244</v>
      </c>
    </row>
    <row r="11109" spans="1:5" x14ac:dyDescent="0.25">
      <c r="A11109">
        <v>1203300</v>
      </c>
      <c r="B11109" t="s">
        <v>16245</v>
      </c>
      <c r="C11109" t="s">
        <v>16246</v>
      </c>
      <c r="D11109" t="s">
        <v>16246</v>
      </c>
      <c r="E11109" t="s">
        <v>16245</v>
      </c>
    </row>
    <row r="11110" spans="1:5" x14ac:dyDescent="0.25">
      <c r="A11110">
        <v>302100</v>
      </c>
      <c r="B11110" t="s">
        <v>16247</v>
      </c>
      <c r="C11110" t="s">
        <v>16248</v>
      </c>
      <c r="D11110" t="s">
        <v>16248</v>
      </c>
      <c r="E11110" t="s">
        <v>16247</v>
      </c>
    </row>
    <row r="11111" spans="1:5" x14ac:dyDescent="0.25">
      <c r="A11111">
        <v>453400</v>
      </c>
      <c r="B11111" t="s">
        <v>16249</v>
      </c>
      <c r="C11111" t="s">
        <v>16248</v>
      </c>
      <c r="D11111" t="s">
        <v>16248</v>
      </c>
      <c r="E11111" t="s">
        <v>16249</v>
      </c>
    </row>
    <row r="11112" spans="1:5" x14ac:dyDescent="0.25">
      <c r="A11112" t="s">
        <v>16250</v>
      </c>
      <c r="B11112" t="s">
        <v>16251</v>
      </c>
      <c r="C11112" t="s">
        <v>16251</v>
      </c>
      <c r="D11112" t="s">
        <v>16251</v>
      </c>
      <c r="E11112" t="s">
        <v>16251</v>
      </c>
    </row>
    <row r="11113" spans="1:5" x14ac:dyDescent="0.25">
      <c r="A11113" t="s">
        <v>16252</v>
      </c>
      <c r="B11113" t="s">
        <v>16253</v>
      </c>
      <c r="C11113" t="s">
        <v>16253</v>
      </c>
      <c r="D11113" t="s">
        <v>16253</v>
      </c>
      <c r="E11113" t="s">
        <v>16253</v>
      </c>
    </row>
    <row r="11114" spans="1:5" x14ac:dyDescent="0.25">
      <c r="A11114" t="s">
        <v>16254</v>
      </c>
      <c r="B11114" t="s">
        <v>16254</v>
      </c>
      <c r="C11114" t="s">
        <v>16254</v>
      </c>
      <c r="D11114" t="s">
        <v>16254</v>
      </c>
      <c r="E11114" t="s">
        <v>16254</v>
      </c>
    </row>
    <row r="11115" spans="1:5" x14ac:dyDescent="0.25">
      <c r="A11115" t="s">
        <v>16255</v>
      </c>
      <c r="B11115" t="s">
        <v>16256</v>
      </c>
      <c r="C11115" t="s">
        <v>16256</v>
      </c>
      <c r="D11115" t="s">
        <v>16256</v>
      </c>
      <c r="E11115" t="s">
        <v>16256</v>
      </c>
    </row>
    <row r="11116" spans="1:5" x14ac:dyDescent="0.25">
      <c r="A11116" t="s">
        <v>16257</v>
      </c>
      <c r="B11116" t="s">
        <v>16258</v>
      </c>
      <c r="C11116" t="s">
        <v>16258</v>
      </c>
      <c r="D11116" t="s">
        <v>16258</v>
      </c>
      <c r="E11116" t="s">
        <v>16258</v>
      </c>
    </row>
    <row r="11117" spans="1:5" x14ac:dyDescent="0.25">
      <c r="A11117" t="s">
        <v>16259</v>
      </c>
      <c r="B11117" t="s">
        <v>16259</v>
      </c>
      <c r="C11117" t="s">
        <v>16259</v>
      </c>
      <c r="D11117" t="s">
        <v>16259</v>
      </c>
      <c r="E11117" t="s">
        <v>16259</v>
      </c>
    </row>
    <row r="11118" spans="1:5" x14ac:dyDescent="0.25">
      <c r="A11118">
        <v>1100</v>
      </c>
      <c r="B11118" t="s">
        <v>16260</v>
      </c>
      <c r="C11118" t="s">
        <v>16260</v>
      </c>
      <c r="D11118" t="s">
        <v>16260</v>
      </c>
      <c r="E11118" t="s">
        <v>16260</v>
      </c>
    </row>
    <row r="11119" spans="1:5" x14ac:dyDescent="0.25">
      <c r="A11119">
        <v>1200</v>
      </c>
      <c r="B11119" t="s">
        <v>16261</v>
      </c>
      <c r="C11119" t="s">
        <v>16261</v>
      </c>
      <c r="D11119" t="s">
        <v>16261</v>
      </c>
      <c r="E11119" t="s">
        <v>16261</v>
      </c>
    </row>
    <row r="11120" spans="1:5" x14ac:dyDescent="0.25">
      <c r="A11120">
        <v>1400</v>
      </c>
      <c r="B11120" t="s">
        <v>16262</v>
      </c>
      <c r="C11120" t="s">
        <v>16262</v>
      </c>
      <c r="D11120" t="s">
        <v>16262</v>
      </c>
      <c r="E11120" t="s">
        <v>16262</v>
      </c>
    </row>
    <row r="11121" spans="1:5" x14ac:dyDescent="0.25">
      <c r="A11121">
        <v>1410</v>
      </c>
      <c r="B11121" t="s">
        <v>16263</v>
      </c>
      <c r="C11121" t="s">
        <v>16263</v>
      </c>
      <c r="D11121" t="s">
        <v>16263</v>
      </c>
      <c r="E11121" t="s">
        <v>16263</v>
      </c>
    </row>
    <row r="11122" spans="1:5" x14ac:dyDescent="0.25">
      <c r="A11122">
        <v>1420</v>
      </c>
      <c r="B11122" t="s">
        <v>16264</v>
      </c>
      <c r="C11122" t="s">
        <v>16264</v>
      </c>
      <c r="D11122" t="s">
        <v>16264</v>
      </c>
      <c r="E11122" t="s">
        <v>16264</v>
      </c>
    </row>
    <row r="11123" spans="1:5" x14ac:dyDescent="0.25">
      <c r="A11123">
        <v>1430</v>
      </c>
      <c r="B11123" t="s">
        <v>16265</v>
      </c>
      <c r="C11123" t="s">
        <v>16265</v>
      </c>
      <c r="D11123" t="s">
        <v>16265</v>
      </c>
      <c r="E11123" t="s">
        <v>16265</v>
      </c>
    </row>
    <row r="11124" spans="1:5" x14ac:dyDescent="0.25">
      <c r="A11124">
        <v>1440</v>
      </c>
      <c r="B11124" t="s">
        <v>16266</v>
      </c>
      <c r="C11124" t="s">
        <v>16266</v>
      </c>
      <c r="D11124" t="s">
        <v>16266</v>
      </c>
      <c r="E11124" t="s">
        <v>16266</v>
      </c>
    </row>
    <row r="11125" spans="1:5" x14ac:dyDescent="0.25">
      <c r="A11125">
        <v>2010</v>
      </c>
      <c r="B11125" t="s">
        <v>16267</v>
      </c>
      <c r="C11125" t="s">
        <v>16267</v>
      </c>
      <c r="D11125" t="s">
        <v>16267</v>
      </c>
      <c r="E11125" t="s">
        <v>16267</v>
      </c>
    </row>
    <row r="11126" spans="1:5" x14ac:dyDescent="0.25">
      <c r="A11126">
        <v>2020</v>
      </c>
      <c r="B11126" t="s">
        <v>16268</v>
      </c>
      <c r="C11126" t="s">
        <v>16268</v>
      </c>
      <c r="D11126" t="s">
        <v>16268</v>
      </c>
      <c r="E11126" t="s">
        <v>16268</v>
      </c>
    </row>
    <row r="11127" spans="1:5" x14ac:dyDescent="0.25">
      <c r="A11127">
        <v>2030</v>
      </c>
      <c r="B11127" t="s">
        <v>16269</v>
      </c>
      <c r="C11127" t="s">
        <v>16269</v>
      </c>
      <c r="D11127" t="s">
        <v>16269</v>
      </c>
      <c r="E11127" t="s">
        <v>16269</v>
      </c>
    </row>
    <row r="11128" spans="1:5" x14ac:dyDescent="0.25">
      <c r="A11128">
        <v>2040</v>
      </c>
      <c r="B11128" t="s">
        <v>16270</v>
      </c>
      <c r="C11128" t="s">
        <v>16270</v>
      </c>
      <c r="D11128" t="s">
        <v>16270</v>
      </c>
      <c r="E11128" t="s">
        <v>16270</v>
      </c>
    </row>
    <row r="11129" spans="1:5" x14ac:dyDescent="0.25">
      <c r="A11129">
        <v>2050</v>
      </c>
      <c r="B11129" t="s">
        <v>16271</v>
      </c>
      <c r="C11129" t="s">
        <v>16271</v>
      </c>
      <c r="D11129" t="s">
        <v>16271</v>
      </c>
      <c r="E11129" t="s">
        <v>16271</v>
      </c>
    </row>
    <row r="11130" spans="1:5" x14ac:dyDescent="0.25">
      <c r="A11130">
        <v>2100</v>
      </c>
      <c r="B11130" t="s">
        <v>16272</v>
      </c>
      <c r="C11130" t="s">
        <v>16272</v>
      </c>
      <c r="D11130" t="s">
        <v>16272</v>
      </c>
      <c r="E11130" t="s">
        <v>16272</v>
      </c>
    </row>
    <row r="11131" spans="1:5" x14ac:dyDescent="0.25">
      <c r="A11131">
        <v>3010</v>
      </c>
      <c r="B11131" t="s">
        <v>16273</v>
      </c>
      <c r="C11131" t="s">
        <v>16273</v>
      </c>
      <c r="D11131" t="s">
        <v>16273</v>
      </c>
      <c r="E11131" t="s">
        <v>16273</v>
      </c>
    </row>
    <row r="11132" spans="1:5" x14ac:dyDescent="0.25">
      <c r="A11132">
        <v>3020</v>
      </c>
      <c r="B11132" t="s">
        <v>16274</v>
      </c>
      <c r="C11132" t="s">
        <v>16274</v>
      </c>
      <c r="D11132" t="s">
        <v>16274</v>
      </c>
      <c r="E11132" t="s">
        <v>16274</v>
      </c>
    </row>
    <row r="11133" spans="1:5" x14ac:dyDescent="0.25">
      <c r="A11133">
        <v>3030</v>
      </c>
      <c r="B11133" t="s">
        <v>16275</v>
      </c>
      <c r="C11133" t="s">
        <v>16275</v>
      </c>
      <c r="D11133" t="s">
        <v>16275</v>
      </c>
      <c r="E11133" t="s">
        <v>16275</v>
      </c>
    </row>
    <row r="11134" spans="1:5" x14ac:dyDescent="0.25">
      <c r="A11134">
        <v>3040</v>
      </c>
      <c r="B11134" t="s">
        <v>16276</v>
      </c>
      <c r="C11134" t="s">
        <v>16276</v>
      </c>
      <c r="D11134" t="s">
        <v>16276</v>
      </c>
      <c r="E11134" t="s">
        <v>16276</v>
      </c>
    </row>
    <row r="11135" spans="1:5" x14ac:dyDescent="0.25">
      <c r="A11135">
        <v>3100</v>
      </c>
      <c r="B11135" t="s">
        <v>16277</v>
      </c>
      <c r="C11135" t="s">
        <v>16277</v>
      </c>
      <c r="D11135" t="s">
        <v>16277</v>
      </c>
      <c r="E11135" t="s">
        <v>16277</v>
      </c>
    </row>
    <row r="11136" spans="1:5" x14ac:dyDescent="0.25">
      <c r="A11136">
        <v>3110</v>
      </c>
      <c r="B11136" t="s">
        <v>16278</v>
      </c>
      <c r="C11136" t="s">
        <v>16278</v>
      </c>
      <c r="D11136" t="s">
        <v>16278</v>
      </c>
      <c r="E11136" t="s">
        <v>16278</v>
      </c>
    </row>
    <row r="11137" spans="1:5" x14ac:dyDescent="0.25">
      <c r="A11137">
        <v>5001</v>
      </c>
      <c r="B11137" t="s">
        <v>16279</v>
      </c>
      <c r="C11137" t="s">
        <v>16279</v>
      </c>
      <c r="D11137" t="s">
        <v>16279</v>
      </c>
      <c r="E11137" t="s">
        <v>16279</v>
      </c>
    </row>
    <row r="11138" spans="1:5" x14ac:dyDescent="0.25">
      <c r="A11138">
        <v>5002</v>
      </c>
      <c r="B11138" t="s">
        <v>16280</v>
      </c>
      <c r="C11138" t="s">
        <v>16280</v>
      </c>
      <c r="D11138" t="s">
        <v>16280</v>
      </c>
      <c r="E11138" t="s">
        <v>16280</v>
      </c>
    </row>
    <row r="11139" spans="1:5" x14ac:dyDescent="0.25">
      <c r="A11139">
        <v>5003</v>
      </c>
      <c r="B11139" t="s">
        <v>16281</v>
      </c>
      <c r="C11139" t="s">
        <v>16282</v>
      </c>
      <c r="D11139" t="s">
        <v>16282</v>
      </c>
      <c r="E11139" t="s">
        <v>16281</v>
      </c>
    </row>
    <row r="11140" spans="1:5" x14ac:dyDescent="0.25">
      <c r="A11140">
        <v>5004</v>
      </c>
      <c r="B11140" t="s">
        <v>16283</v>
      </c>
      <c r="C11140" t="s">
        <v>16283</v>
      </c>
      <c r="D11140" t="s">
        <v>16283</v>
      </c>
      <c r="E11140" t="s">
        <v>16283</v>
      </c>
    </row>
    <row r="11141" spans="1:5" x14ac:dyDescent="0.25">
      <c r="A11141">
        <v>5005</v>
      </c>
      <c r="B11141" t="s">
        <v>16284</v>
      </c>
      <c r="C11141" t="s">
        <v>16284</v>
      </c>
      <c r="D11141" t="s">
        <v>16284</v>
      </c>
      <c r="E11141" t="s">
        <v>16284</v>
      </c>
    </row>
    <row r="11142" spans="1:5" x14ac:dyDescent="0.25">
      <c r="A11142">
        <v>5006</v>
      </c>
      <c r="B11142" t="s">
        <v>16285</v>
      </c>
      <c r="C11142" t="s">
        <v>16285</v>
      </c>
      <c r="D11142" t="s">
        <v>16285</v>
      </c>
      <c r="E11142" t="s">
        <v>16285</v>
      </c>
    </row>
    <row r="11143" spans="1:5" x14ac:dyDescent="0.25">
      <c r="A11143">
        <v>5007</v>
      </c>
      <c r="B11143" t="s">
        <v>16286</v>
      </c>
      <c r="C11143" t="s">
        <v>16286</v>
      </c>
      <c r="D11143" t="s">
        <v>16286</v>
      </c>
      <c r="E11143" t="s">
        <v>16286</v>
      </c>
    </row>
    <row r="11144" spans="1:5" x14ac:dyDescent="0.25">
      <c r="A11144">
        <v>5009</v>
      </c>
      <c r="B11144" t="s">
        <v>16287</v>
      </c>
      <c r="C11144" t="s">
        <v>16287</v>
      </c>
      <c r="D11144" t="s">
        <v>16287</v>
      </c>
      <c r="E11144" t="s">
        <v>16287</v>
      </c>
    </row>
    <row r="11145" spans="1:5" x14ac:dyDescent="0.25">
      <c r="A11145">
        <v>5015</v>
      </c>
      <c r="B11145" t="s">
        <v>16288</v>
      </c>
      <c r="C11145" t="s">
        <v>16288</v>
      </c>
      <c r="D11145" t="s">
        <v>16288</v>
      </c>
      <c r="E11145" t="s">
        <v>16288</v>
      </c>
    </row>
    <row r="11146" spans="1:5" x14ac:dyDescent="0.25">
      <c r="A11146">
        <v>5016</v>
      </c>
      <c r="B11146" t="s">
        <v>16289</v>
      </c>
      <c r="C11146" t="s">
        <v>16289</v>
      </c>
      <c r="D11146" t="s">
        <v>16289</v>
      </c>
      <c r="E11146" t="s">
        <v>16289</v>
      </c>
    </row>
    <row r="11147" spans="1:5" x14ac:dyDescent="0.25">
      <c r="A11147">
        <v>5018</v>
      </c>
      <c r="B11147" t="s">
        <v>16290</v>
      </c>
      <c r="C11147" t="s">
        <v>16290</v>
      </c>
      <c r="D11147" t="s">
        <v>16290</v>
      </c>
      <c r="E11147" t="s">
        <v>16290</v>
      </c>
    </row>
    <row r="11148" spans="1:5" x14ac:dyDescent="0.25">
      <c r="A11148">
        <v>5020</v>
      </c>
      <c r="B11148" t="s">
        <v>16291</v>
      </c>
      <c r="C11148" t="s">
        <v>16291</v>
      </c>
      <c r="D11148" t="s">
        <v>16291</v>
      </c>
      <c r="E11148" t="s">
        <v>16291</v>
      </c>
    </row>
    <row r="11149" spans="1:5" x14ac:dyDescent="0.25">
      <c r="A11149">
        <v>5021</v>
      </c>
      <c r="B11149" t="s">
        <v>16292</v>
      </c>
      <c r="C11149" t="s">
        <v>16292</v>
      </c>
      <c r="D11149" t="s">
        <v>16292</v>
      </c>
      <c r="E11149" t="s">
        <v>16292</v>
      </c>
    </row>
    <row r="11150" spans="1:5" x14ac:dyDescent="0.25">
      <c r="A11150">
        <v>5022</v>
      </c>
      <c r="B11150" t="s">
        <v>16293</v>
      </c>
      <c r="C11150" t="s">
        <v>16293</v>
      </c>
      <c r="D11150" t="s">
        <v>16293</v>
      </c>
      <c r="E11150" t="s">
        <v>16293</v>
      </c>
    </row>
    <row r="11151" spans="1:5" x14ac:dyDescent="0.25">
      <c r="A11151">
        <v>5023</v>
      </c>
      <c r="B11151" t="s">
        <v>16294</v>
      </c>
      <c r="C11151" t="s">
        <v>16294</v>
      </c>
      <c r="D11151" t="s">
        <v>16294</v>
      </c>
      <c r="E11151" t="s">
        <v>16294</v>
      </c>
    </row>
    <row r="11152" spans="1:5" x14ac:dyDescent="0.25">
      <c r="A11152">
        <v>5028</v>
      </c>
      <c r="B11152" t="s">
        <v>16295</v>
      </c>
      <c r="C11152" t="s">
        <v>16295</v>
      </c>
      <c r="D11152" t="s">
        <v>16295</v>
      </c>
      <c r="E11152" t="s">
        <v>16295</v>
      </c>
    </row>
    <row r="11153" spans="1:5" x14ac:dyDescent="0.25">
      <c r="A11153">
        <v>5029</v>
      </c>
      <c r="B11153" t="s">
        <v>16296</v>
      </c>
      <c r="C11153" t="s">
        <v>16296</v>
      </c>
      <c r="D11153" t="s">
        <v>16296</v>
      </c>
      <c r="E11153" t="s">
        <v>16296</v>
      </c>
    </row>
    <row r="11154" spans="1:5" x14ac:dyDescent="0.25">
      <c r="A11154">
        <v>5030</v>
      </c>
      <c r="B11154" t="s">
        <v>16297</v>
      </c>
      <c r="C11154" t="s">
        <v>16297</v>
      </c>
      <c r="D11154" t="s">
        <v>16297</v>
      </c>
      <c r="E11154" t="s">
        <v>16297</v>
      </c>
    </row>
    <row r="11155" spans="1:5" x14ac:dyDescent="0.25">
      <c r="A11155">
        <v>5031</v>
      </c>
      <c r="B11155" t="s">
        <v>16298</v>
      </c>
      <c r="C11155" t="s">
        <v>16298</v>
      </c>
      <c r="D11155" t="s">
        <v>16298</v>
      </c>
      <c r="E11155" t="s">
        <v>16298</v>
      </c>
    </row>
    <row r="11156" spans="1:5" x14ac:dyDescent="0.25">
      <c r="A11156">
        <v>5032</v>
      </c>
      <c r="B11156" t="s">
        <v>16299</v>
      </c>
      <c r="C11156" t="s">
        <v>16299</v>
      </c>
      <c r="D11156" t="s">
        <v>16299</v>
      </c>
      <c r="E11156" t="s">
        <v>16299</v>
      </c>
    </row>
    <row r="11157" spans="1:5" x14ac:dyDescent="0.25">
      <c r="A11157">
        <v>5033</v>
      </c>
      <c r="B11157" t="s">
        <v>16300</v>
      </c>
      <c r="C11157" t="s">
        <v>16300</v>
      </c>
      <c r="D11157" t="s">
        <v>16300</v>
      </c>
      <c r="E11157" t="s">
        <v>16300</v>
      </c>
    </row>
    <row r="11158" spans="1:5" x14ac:dyDescent="0.25">
      <c r="A11158">
        <v>5034</v>
      </c>
      <c r="B11158" t="s">
        <v>16301</v>
      </c>
      <c r="C11158" t="s">
        <v>16301</v>
      </c>
      <c r="D11158" t="s">
        <v>16301</v>
      </c>
      <c r="E11158" t="s">
        <v>16301</v>
      </c>
    </row>
    <row r="11159" spans="1:5" x14ac:dyDescent="0.25">
      <c r="A11159">
        <v>5035</v>
      </c>
      <c r="B11159" t="s">
        <v>16302</v>
      </c>
      <c r="C11159" t="s">
        <v>16302</v>
      </c>
      <c r="D11159" t="s">
        <v>16302</v>
      </c>
      <c r="E11159" t="s">
        <v>16302</v>
      </c>
    </row>
    <row r="11160" spans="1:5" x14ac:dyDescent="0.25">
      <c r="A11160">
        <v>5036</v>
      </c>
      <c r="B11160" t="s">
        <v>16303</v>
      </c>
      <c r="C11160" t="s">
        <v>16303</v>
      </c>
      <c r="D11160" t="s">
        <v>16303</v>
      </c>
      <c r="E11160" t="s">
        <v>16303</v>
      </c>
    </row>
    <row r="11161" spans="1:5" x14ac:dyDescent="0.25">
      <c r="A11161">
        <v>5135</v>
      </c>
      <c r="B11161" t="s">
        <v>16304</v>
      </c>
      <c r="C11161" t="s">
        <v>16304</v>
      </c>
      <c r="D11161" t="s">
        <v>16304</v>
      </c>
      <c r="E11161" t="s">
        <v>16304</v>
      </c>
    </row>
    <row r="11162" spans="1:5" x14ac:dyDescent="0.25">
      <c r="A11162">
        <v>5160</v>
      </c>
      <c r="B11162" t="s">
        <v>16305</v>
      </c>
      <c r="C11162" t="s">
        <v>16305</v>
      </c>
      <c r="D11162" t="s">
        <v>16305</v>
      </c>
      <c r="E11162" t="s">
        <v>16305</v>
      </c>
    </row>
    <row r="11163" spans="1:5" x14ac:dyDescent="0.25">
      <c r="A11163">
        <v>5310</v>
      </c>
      <c r="B11163" t="s">
        <v>16306</v>
      </c>
      <c r="C11163" t="s">
        <v>16306</v>
      </c>
      <c r="D11163" t="s">
        <v>16306</v>
      </c>
      <c r="E11163" t="s">
        <v>16306</v>
      </c>
    </row>
    <row r="11164" spans="1:5" x14ac:dyDescent="0.25">
      <c r="A11164">
        <v>5330</v>
      </c>
      <c r="B11164" t="s">
        <v>16307</v>
      </c>
      <c r="C11164" t="s">
        <v>16307</v>
      </c>
      <c r="D11164" t="s">
        <v>16307</v>
      </c>
      <c r="E11164" t="s">
        <v>16307</v>
      </c>
    </row>
    <row r="11165" spans="1:5" x14ac:dyDescent="0.25">
      <c r="A11165">
        <v>5410</v>
      </c>
      <c r="B11165" t="s">
        <v>16308</v>
      </c>
      <c r="C11165" t="s">
        <v>16308</v>
      </c>
      <c r="D11165" t="s">
        <v>16308</v>
      </c>
      <c r="E11165" t="s">
        <v>16308</v>
      </c>
    </row>
    <row r="11166" spans="1:5" x14ac:dyDescent="0.25">
      <c r="A11166">
        <v>5420</v>
      </c>
      <c r="B11166" t="s">
        <v>16309</v>
      </c>
      <c r="C11166" t="s">
        <v>16309</v>
      </c>
      <c r="D11166" t="s">
        <v>16309</v>
      </c>
      <c r="E11166" t="s">
        <v>16309</v>
      </c>
    </row>
    <row r="11167" spans="1:5" x14ac:dyDescent="0.25">
      <c r="A11167">
        <v>5901</v>
      </c>
      <c r="B11167" t="s">
        <v>16310</v>
      </c>
      <c r="C11167" t="s">
        <v>16311</v>
      </c>
      <c r="D11167" t="s">
        <v>16311</v>
      </c>
      <c r="E11167" t="s">
        <v>16310</v>
      </c>
    </row>
    <row r="11168" spans="1:5" x14ac:dyDescent="0.25">
      <c r="A11168">
        <v>5001</v>
      </c>
      <c r="B11168" t="s">
        <v>16312</v>
      </c>
      <c r="C11168" t="s">
        <v>16312</v>
      </c>
      <c r="D11168" t="s">
        <v>16312</v>
      </c>
      <c r="E11168" t="s">
        <v>16312</v>
      </c>
    </row>
    <row r="11169" spans="1:5" x14ac:dyDescent="0.25">
      <c r="A11169">
        <v>5030</v>
      </c>
      <c r="B11169" t="s">
        <v>16312</v>
      </c>
      <c r="C11169" t="s">
        <v>16312</v>
      </c>
      <c r="D11169" t="s">
        <v>16312</v>
      </c>
      <c r="E11169" t="s">
        <v>16312</v>
      </c>
    </row>
    <row r="11170" spans="1:5" x14ac:dyDescent="0.25">
      <c r="A11170">
        <v>5031</v>
      </c>
      <c r="B11170" t="s">
        <v>16312</v>
      </c>
      <c r="C11170" t="s">
        <v>16312</v>
      </c>
      <c r="D11170" t="s">
        <v>16312</v>
      </c>
      <c r="E11170" t="s">
        <v>16312</v>
      </c>
    </row>
    <row r="11171" spans="1:5" x14ac:dyDescent="0.25">
      <c r="A11171">
        <v>5160</v>
      </c>
      <c r="B11171" t="s">
        <v>16313</v>
      </c>
      <c r="C11171" t="s">
        <v>16313</v>
      </c>
      <c r="D11171" t="s">
        <v>16313</v>
      </c>
      <c r="E11171" t="s">
        <v>16313</v>
      </c>
    </row>
    <row r="11172" spans="1:5" x14ac:dyDescent="0.25">
      <c r="A11172">
        <v>5310</v>
      </c>
      <c r="B11172" t="s">
        <v>16314</v>
      </c>
      <c r="C11172" t="s">
        <v>16314</v>
      </c>
      <c r="D11172" t="s">
        <v>16314</v>
      </c>
      <c r="E11172" t="s">
        <v>16314</v>
      </c>
    </row>
    <row r="11173" spans="1:5" x14ac:dyDescent="0.25">
      <c r="A11173">
        <v>5020</v>
      </c>
      <c r="B11173" t="s">
        <v>16315</v>
      </c>
      <c r="C11173" t="s">
        <v>16316</v>
      </c>
      <c r="D11173" t="s">
        <v>16316</v>
      </c>
      <c r="E11173" t="s">
        <v>16315</v>
      </c>
    </row>
    <row r="11174" spans="1:5" x14ac:dyDescent="0.25">
      <c r="A11174">
        <v>5021</v>
      </c>
      <c r="B11174" t="s">
        <v>16317</v>
      </c>
      <c r="C11174" t="s">
        <v>16317</v>
      </c>
      <c r="D11174" t="s">
        <v>16317</v>
      </c>
      <c r="E11174" t="s">
        <v>16317</v>
      </c>
    </row>
    <row r="11175" spans="1:5" x14ac:dyDescent="0.25">
      <c r="A11175">
        <v>5022</v>
      </c>
      <c r="B11175" t="s">
        <v>16318</v>
      </c>
      <c r="C11175" t="s">
        <v>16318</v>
      </c>
      <c r="D11175" t="s">
        <v>16318</v>
      </c>
      <c r="E11175" t="s">
        <v>16318</v>
      </c>
    </row>
    <row r="11176" spans="1:5" x14ac:dyDescent="0.25">
      <c r="A11176">
        <v>5023</v>
      </c>
      <c r="B11176" t="s">
        <v>16319</v>
      </c>
      <c r="C11176" t="s">
        <v>16320</v>
      </c>
      <c r="D11176" t="s">
        <v>16320</v>
      </c>
      <c r="E11176" t="s">
        <v>16319</v>
      </c>
    </row>
    <row r="11177" spans="1:5" x14ac:dyDescent="0.25">
      <c r="A11177">
        <v>5029</v>
      </c>
      <c r="B11177" t="s">
        <v>16321</v>
      </c>
      <c r="C11177" t="s">
        <v>16321</v>
      </c>
      <c r="D11177" t="s">
        <v>16321</v>
      </c>
      <c r="E11177" t="s">
        <v>16321</v>
      </c>
    </row>
    <row r="11178" spans="1:5" x14ac:dyDescent="0.25">
      <c r="A11178">
        <v>2010</v>
      </c>
      <c r="B11178" t="s">
        <v>16322</v>
      </c>
      <c r="C11178" t="s">
        <v>16322</v>
      </c>
      <c r="D11178" t="s">
        <v>16322</v>
      </c>
      <c r="E11178" t="s">
        <v>16322</v>
      </c>
    </row>
    <row r="11179" spans="1:5" x14ac:dyDescent="0.25">
      <c r="A11179">
        <v>2020</v>
      </c>
      <c r="B11179" t="s">
        <v>16323</v>
      </c>
      <c r="C11179" t="s">
        <v>16323</v>
      </c>
      <c r="D11179" t="s">
        <v>16323</v>
      </c>
      <c r="E11179" t="s">
        <v>16323</v>
      </c>
    </row>
    <row r="11180" spans="1:5" x14ac:dyDescent="0.25">
      <c r="A11180">
        <v>2030</v>
      </c>
      <c r="B11180" t="s">
        <v>16324</v>
      </c>
      <c r="C11180" t="s">
        <v>16324</v>
      </c>
      <c r="D11180" t="s">
        <v>16324</v>
      </c>
      <c r="E11180" t="s">
        <v>16324</v>
      </c>
    </row>
    <row r="11181" spans="1:5" x14ac:dyDescent="0.25">
      <c r="A11181">
        <v>2040</v>
      </c>
      <c r="B11181" t="s">
        <v>16325</v>
      </c>
      <c r="C11181" t="s">
        <v>16325</v>
      </c>
      <c r="D11181" t="s">
        <v>16325</v>
      </c>
      <c r="E11181" t="s">
        <v>16325</v>
      </c>
    </row>
    <row r="11182" spans="1:5" x14ac:dyDescent="0.25">
      <c r="A11182">
        <v>2050</v>
      </c>
      <c r="B11182" t="s">
        <v>16326</v>
      </c>
      <c r="C11182" t="s">
        <v>16326</v>
      </c>
      <c r="D11182" t="s">
        <v>16326</v>
      </c>
      <c r="E11182" t="s">
        <v>16326</v>
      </c>
    </row>
    <row r="11183" spans="1:5" x14ac:dyDescent="0.25">
      <c r="A11183">
        <v>2100</v>
      </c>
      <c r="B11183" t="s">
        <v>16327</v>
      </c>
      <c r="C11183" t="s">
        <v>16327</v>
      </c>
      <c r="D11183" t="s">
        <v>16327</v>
      </c>
      <c r="E11183" t="s">
        <v>16327</v>
      </c>
    </row>
    <row r="11184" spans="1:5" x14ac:dyDescent="0.25">
      <c r="A11184">
        <v>3010</v>
      </c>
      <c r="B11184" t="s">
        <v>16328</v>
      </c>
      <c r="C11184" t="s">
        <v>16328</v>
      </c>
      <c r="D11184" t="s">
        <v>16328</v>
      </c>
      <c r="E11184" t="s">
        <v>16328</v>
      </c>
    </row>
    <row r="11185" spans="1:5" x14ac:dyDescent="0.25">
      <c r="A11185">
        <v>3020</v>
      </c>
      <c r="B11185" t="s">
        <v>16329</v>
      </c>
      <c r="C11185" t="s">
        <v>16329</v>
      </c>
      <c r="D11185" t="s">
        <v>16329</v>
      </c>
      <c r="E11185" t="s">
        <v>16329</v>
      </c>
    </row>
    <row r="11186" spans="1:5" x14ac:dyDescent="0.25">
      <c r="A11186">
        <v>3030</v>
      </c>
      <c r="B11186" t="s">
        <v>16330</v>
      </c>
      <c r="C11186" t="s">
        <v>16330</v>
      </c>
      <c r="D11186" t="s">
        <v>16330</v>
      </c>
      <c r="E11186" t="s">
        <v>16330</v>
      </c>
    </row>
    <row r="11187" spans="1:5" x14ac:dyDescent="0.25">
      <c r="A11187">
        <v>3040</v>
      </c>
      <c r="B11187" t="s">
        <v>16331</v>
      </c>
      <c r="C11187" t="s">
        <v>16331</v>
      </c>
      <c r="D11187" t="s">
        <v>16331</v>
      </c>
      <c r="E11187" t="s">
        <v>16331</v>
      </c>
    </row>
    <row r="11188" spans="1:5" x14ac:dyDescent="0.25">
      <c r="A11188">
        <v>3100</v>
      </c>
      <c r="B11188" t="s">
        <v>16332</v>
      </c>
      <c r="C11188" t="s">
        <v>16332</v>
      </c>
      <c r="D11188" t="s">
        <v>16332</v>
      </c>
      <c r="E11188" t="s">
        <v>16332</v>
      </c>
    </row>
    <row r="11189" spans="1:5" x14ac:dyDescent="0.25">
      <c r="A11189">
        <v>3110</v>
      </c>
      <c r="B11189" t="s">
        <v>16333</v>
      </c>
      <c r="C11189" t="s">
        <v>16333</v>
      </c>
      <c r="D11189" t="s">
        <v>16333</v>
      </c>
      <c r="E11189" t="s">
        <v>16333</v>
      </c>
    </row>
    <row r="11190" spans="1:5" x14ac:dyDescent="0.25">
      <c r="A11190" t="s">
        <v>16334</v>
      </c>
      <c r="B11190" t="s">
        <v>16335</v>
      </c>
      <c r="C11190" t="s">
        <v>16336</v>
      </c>
      <c r="D11190" t="s">
        <v>16336</v>
      </c>
      <c r="E11190" t="s">
        <v>16335</v>
      </c>
    </row>
    <row r="11191" spans="1:5" x14ac:dyDescent="0.25">
      <c r="A11191">
        <v>5001</v>
      </c>
      <c r="B11191" t="s">
        <v>16337</v>
      </c>
      <c r="C11191" t="s">
        <v>16337</v>
      </c>
      <c r="D11191" t="s">
        <v>16337</v>
      </c>
      <c r="E11191" t="s">
        <v>16337</v>
      </c>
    </row>
    <row r="11192" spans="1:5" x14ac:dyDescent="0.25">
      <c r="A11192">
        <v>5002</v>
      </c>
      <c r="B11192" t="s">
        <v>16338</v>
      </c>
      <c r="C11192" t="s">
        <v>16338</v>
      </c>
      <c r="D11192" t="s">
        <v>16338</v>
      </c>
      <c r="E11192" t="s">
        <v>16338</v>
      </c>
    </row>
    <row r="11193" spans="1:5" x14ac:dyDescent="0.25">
      <c r="A11193">
        <v>5016</v>
      </c>
      <c r="B11193" t="s">
        <v>16003</v>
      </c>
      <c r="C11193" t="s">
        <v>16003</v>
      </c>
      <c r="D11193" t="s">
        <v>16003</v>
      </c>
      <c r="E11193" t="s">
        <v>16003</v>
      </c>
    </row>
    <row r="11194" spans="1:5" x14ac:dyDescent="0.25">
      <c r="A11194">
        <v>5021</v>
      </c>
      <c r="B11194" t="s">
        <v>16339</v>
      </c>
      <c r="C11194" t="s">
        <v>16339</v>
      </c>
      <c r="D11194" t="s">
        <v>16339</v>
      </c>
      <c r="E11194" t="s">
        <v>16339</v>
      </c>
    </row>
    <row r="11195" spans="1:5" x14ac:dyDescent="0.25">
      <c r="A11195">
        <v>5022</v>
      </c>
      <c r="B11195" t="s">
        <v>16340</v>
      </c>
      <c r="C11195" t="s">
        <v>16340</v>
      </c>
      <c r="D11195" t="s">
        <v>16340</v>
      </c>
      <c r="E11195" t="s">
        <v>16340</v>
      </c>
    </row>
    <row r="11196" spans="1:5" x14ac:dyDescent="0.25">
      <c r="A11196">
        <v>5023</v>
      </c>
      <c r="B11196" t="s">
        <v>16341</v>
      </c>
      <c r="C11196" t="s">
        <v>16342</v>
      </c>
      <c r="D11196" t="s">
        <v>16342</v>
      </c>
      <c r="E11196" t="s">
        <v>16341</v>
      </c>
    </row>
    <row r="11197" spans="1:5" x14ac:dyDescent="0.25">
      <c r="A11197">
        <v>5029</v>
      </c>
      <c r="B11197" t="s">
        <v>16343</v>
      </c>
      <c r="C11197" t="s">
        <v>16343</v>
      </c>
      <c r="D11197" t="s">
        <v>16343</v>
      </c>
      <c r="E11197" t="s">
        <v>16343</v>
      </c>
    </row>
    <row r="11198" spans="1:5" x14ac:dyDescent="0.25">
      <c r="A11198">
        <v>5030</v>
      </c>
      <c r="B11198" t="s">
        <v>16344</v>
      </c>
      <c r="C11198" t="s">
        <v>16344</v>
      </c>
      <c r="D11198" t="s">
        <v>16344</v>
      </c>
      <c r="E11198" t="s">
        <v>16344</v>
      </c>
    </row>
    <row r="11199" spans="1:5" x14ac:dyDescent="0.25">
      <c r="A11199">
        <v>5031</v>
      </c>
      <c r="B11199" t="s">
        <v>16345</v>
      </c>
      <c r="C11199" t="s">
        <v>16345</v>
      </c>
      <c r="D11199" t="s">
        <v>16345</v>
      </c>
      <c r="E11199" t="s">
        <v>16345</v>
      </c>
    </row>
    <row r="11200" spans="1:5" x14ac:dyDescent="0.25">
      <c r="A11200">
        <v>5035</v>
      </c>
      <c r="B11200" t="s">
        <v>16346</v>
      </c>
      <c r="C11200" t="s">
        <v>16346</v>
      </c>
      <c r="D11200" t="s">
        <v>16346</v>
      </c>
      <c r="E11200" t="s">
        <v>16346</v>
      </c>
    </row>
    <row r="11201" spans="1:5" x14ac:dyDescent="0.25">
      <c r="A11201">
        <v>5036</v>
      </c>
      <c r="B11201" t="s">
        <v>16347</v>
      </c>
      <c r="C11201" t="s">
        <v>16348</v>
      </c>
      <c r="D11201" t="s">
        <v>16348</v>
      </c>
      <c r="E11201" t="s">
        <v>16347</v>
      </c>
    </row>
    <row r="11202" spans="1:5" x14ac:dyDescent="0.25">
      <c r="A11202">
        <v>5330</v>
      </c>
      <c r="B11202" t="s">
        <v>16349</v>
      </c>
      <c r="C11202" t="s">
        <v>16349</v>
      </c>
      <c r="D11202" t="s">
        <v>16349</v>
      </c>
      <c r="E11202" t="s">
        <v>16349</v>
      </c>
    </row>
    <row r="11203" spans="1:5" x14ac:dyDescent="0.25">
      <c r="A11203">
        <v>5420</v>
      </c>
      <c r="B11203" t="s">
        <v>16350</v>
      </c>
      <c r="C11203" t="s">
        <v>16350</v>
      </c>
      <c r="D11203" t="s">
        <v>16350</v>
      </c>
      <c r="E11203" t="s">
        <v>16350</v>
      </c>
    </row>
    <row r="11204" spans="1:5" x14ac:dyDescent="0.25">
      <c r="A11204">
        <v>2010</v>
      </c>
      <c r="B11204" t="s">
        <v>16351</v>
      </c>
      <c r="C11204" t="s">
        <v>16351</v>
      </c>
      <c r="D11204" t="s">
        <v>16351</v>
      </c>
      <c r="E11204" t="s">
        <v>16351</v>
      </c>
    </row>
    <row r="11205" spans="1:5" x14ac:dyDescent="0.25">
      <c r="A11205">
        <v>2020</v>
      </c>
      <c r="B11205" t="s">
        <v>16352</v>
      </c>
      <c r="C11205" t="s">
        <v>16352</v>
      </c>
      <c r="D11205" t="s">
        <v>16352</v>
      </c>
      <c r="E11205" t="s">
        <v>16352</v>
      </c>
    </row>
    <row r="11206" spans="1:5" x14ac:dyDescent="0.25">
      <c r="A11206">
        <v>2030</v>
      </c>
      <c r="B11206" t="s">
        <v>16353</v>
      </c>
      <c r="C11206" t="s">
        <v>16353</v>
      </c>
      <c r="D11206" t="s">
        <v>16353</v>
      </c>
      <c r="E11206" t="s">
        <v>16353</v>
      </c>
    </row>
    <row r="11207" spans="1:5" x14ac:dyDescent="0.25">
      <c r="A11207">
        <v>2040</v>
      </c>
      <c r="B11207" t="s">
        <v>16354</v>
      </c>
      <c r="C11207" t="s">
        <v>16354</v>
      </c>
      <c r="D11207" t="s">
        <v>16354</v>
      </c>
      <c r="E11207" t="s">
        <v>16354</v>
      </c>
    </row>
    <row r="11208" spans="1:5" x14ac:dyDescent="0.25">
      <c r="A11208">
        <v>2050</v>
      </c>
      <c r="B11208" t="s">
        <v>16355</v>
      </c>
      <c r="C11208" t="s">
        <v>16355</v>
      </c>
      <c r="D11208" t="s">
        <v>16355</v>
      </c>
      <c r="E11208" t="s">
        <v>16355</v>
      </c>
    </row>
    <row r="11209" spans="1:5" x14ac:dyDescent="0.25">
      <c r="A11209">
        <v>3010</v>
      </c>
      <c r="B11209" t="s">
        <v>16356</v>
      </c>
      <c r="C11209" t="s">
        <v>16356</v>
      </c>
      <c r="D11209" t="s">
        <v>16356</v>
      </c>
      <c r="E11209" t="s">
        <v>16356</v>
      </c>
    </row>
    <row r="11210" spans="1:5" x14ac:dyDescent="0.25">
      <c r="A11210">
        <v>3020</v>
      </c>
      <c r="B11210" t="s">
        <v>16357</v>
      </c>
      <c r="C11210" t="s">
        <v>16357</v>
      </c>
      <c r="D11210" t="s">
        <v>16357</v>
      </c>
      <c r="E11210" t="s">
        <v>16357</v>
      </c>
    </row>
    <row r="11211" spans="1:5" x14ac:dyDescent="0.25">
      <c r="A11211">
        <v>3030</v>
      </c>
      <c r="B11211" t="s">
        <v>16358</v>
      </c>
      <c r="C11211" t="s">
        <v>16358</v>
      </c>
      <c r="D11211" t="s">
        <v>16358</v>
      </c>
      <c r="E11211" t="s">
        <v>16358</v>
      </c>
    </row>
    <row r="11212" spans="1:5" x14ac:dyDescent="0.25">
      <c r="A11212">
        <v>3040</v>
      </c>
      <c r="B11212" t="s">
        <v>16359</v>
      </c>
      <c r="C11212" t="s">
        <v>16359</v>
      </c>
      <c r="D11212" t="s">
        <v>16359</v>
      </c>
      <c r="E11212" t="s">
        <v>16359</v>
      </c>
    </row>
    <row r="11213" spans="1:5" x14ac:dyDescent="0.25">
      <c r="A11213">
        <v>3110</v>
      </c>
      <c r="B11213" t="s">
        <v>16360</v>
      </c>
      <c r="C11213" t="s">
        <v>16360</v>
      </c>
      <c r="D11213" t="s">
        <v>16360</v>
      </c>
      <c r="E11213" t="s">
        <v>16360</v>
      </c>
    </row>
    <row r="11214" spans="1:5" x14ac:dyDescent="0.25">
      <c r="A11214">
        <v>5001</v>
      </c>
      <c r="B11214" t="s">
        <v>16361</v>
      </c>
      <c r="C11214" t="s">
        <v>16362</v>
      </c>
      <c r="D11214" t="s">
        <v>16362</v>
      </c>
      <c r="E11214" t="s">
        <v>16361</v>
      </c>
    </row>
    <row r="11215" spans="1:5" x14ac:dyDescent="0.25">
      <c r="A11215">
        <v>5002</v>
      </c>
      <c r="B11215" t="s">
        <v>16363</v>
      </c>
      <c r="C11215" t="s">
        <v>16363</v>
      </c>
      <c r="D11215" t="s">
        <v>16363</v>
      </c>
      <c r="E11215" t="s">
        <v>16363</v>
      </c>
    </row>
    <row r="11216" spans="1:5" x14ac:dyDescent="0.25">
      <c r="A11216">
        <v>5007</v>
      </c>
      <c r="B11216" t="s">
        <v>16364</v>
      </c>
      <c r="C11216" t="s">
        <v>16364</v>
      </c>
      <c r="D11216" t="s">
        <v>16364</v>
      </c>
      <c r="E11216" t="s">
        <v>16364</v>
      </c>
    </row>
    <row r="11217" spans="1:5" x14ac:dyDescent="0.25">
      <c r="A11217">
        <v>5009</v>
      </c>
      <c r="B11217" t="s">
        <v>16365</v>
      </c>
      <c r="C11217" t="s">
        <v>16365</v>
      </c>
      <c r="D11217" t="s">
        <v>16365</v>
      </c>
      <c r="E11217" t="s">
        <v>16365</v>
      </c>
    </row>
    <row r="11218" spans="1:5" x14ac:dyDescent="0.25">
      <c r="A11218">
        <v>5034</v>
      </c>
      <c r="B11218" t="s">
        <v>16366</v>
      </c>
      <c r="C11218" t="s">
        <v>16366</v>
      </c>
      <c r="D11218" t="s">
        <v>16366</v>
      </c>
      <c r="E11218" t="s">
        <v>16366</v>
      </c>
    </row>
    <row r="11219" spans="1:5" x14ac:dyDescent="0.25">
      <c r="A11219">
        <v>5160</v>
      </c>
      <c r="B11219" t="s">
        <v>16367</v>
      </c>
      <c r="C11219" t="s">
        <v>16367</v>
      </c>
      <c r="D11219" t="s">
        <v>16367</v>
      </c>
      <c r="E11219" t="s">
        <v>16367</v>
      </c>
    </row>
    <row r="11220" spans="1:5" x14ac:dyDescent="0.25">
      <c r="A11220">
        <v>5330</v>
      </c>
      <c r="B11220" t="s">
        <v>16368</v>
      </c>
      <c r="C11220" t="s">
        <v>16368</v>
      </c>
      <c r="D11220" t="s">
        <v>16368</v>
      </c>
      <c r="E11220" t="s">
        <v>16368</v>
      </c>
    </row>
    <row r="11221" spans="1:5" x14ac:dyDescent="0.25">
      <c r="A11221">
        <v>2010</v>
      </c>
      <c r="B11221" t="s">
        <v>16369</v>
      </c>
      <c r="C11221" t="s">
        <v>16369</v>
      </c>
      <c r="D11221" t="s">
        <v>16369</v>
      </c>
      <c r="E11221" t="s">
        <v>16369</v>
      </c>
    </row>
    <row r="11222" spans="1:5" x14ac:dyDescent="0.25">
      <c r="A11222">
        <v>2020</v>
      </c>
      <c r="B11222" t="s">
        <v>16370</v>
      </c>
      <c r="C11222" t="s">
        <v>16370</v>
      </c>
      <c r="D11222" t="s">
        <v>16370</v>
      </c>
      <c r="E11222" t="s">
        <v>16370</v>
      </c>
    </row>
    <row r="11223" spans="1:5" x14ac:dyDescent="0.25">
      <c r="A11223">
        <v>2030</v>
      </c>
      <c r="B11223" t="s">
        <v>16371</v>
      </c>
      <c r="C11223" t="s">
        <v>16371</v>
      </c>
      <c r="D11223" t="s">
        <v>16371</v>
      </c>
      <c r="E11223" t="s">
        <v>16371</v>
      </c>
    </row>
    <row r="11224" spans="1:5" x14ac:dyDescent="0.25">
      <c r="A11224">
        <v>2040</v>
      </c>
      <c r="B11224" t="s">
        <v>16372</v>
      </c>
      <c r="C11224" t="s">
        <v>16372</v>
      </c>
      <c r="D11224" t="s">
        <v>16372</v>
      </c>
      <c r="E11224" t="s">
        <v>16372</v>
      </c>
    </row>
    <row r="11225" spans="1:5" x14ac:dyDescent="0.25">
      <c r="A11225">
        <v>2050</v>
      </c>
      <c r="B11225" t="s">
        <v>16373</v>
      </c>
      <c r="C11225" t="s">
        <v>16373</v>
      </c>
      <c r="D11225" t="s">
        <v>16373</v>
      </c>
      <c r="E11225" t="s">
        <v>16373</v>
      </c>
    </row>
    <row r="11226" spans="1:5" x14ac:dyDescent="0.25">
      <c r="A11226">
        <v>3010</v>
      </c>
      <c r="B11226" t="s">
        <v>16374</v>
      </c>
      <c r="C11226" t="s">
        <v>16374</v>
      </c>
      <c r="D11226" t="s">
        <v>16374</v>
      </c>
      <c r="E11226" t="s">
        <v>16374</v>
      </c>
    </row>
    <row r="11227" spans="1:5" x14ac:dyDescent="0.25">
      <c r="A11227">
        <v>3020</v>
      </c>
      <c r="B11227" t="s">
        <v>16375</v>
      </c>
      <c r="C11227" t="s">
        <v>16375</v>
      </c>
      <c r="D11227" t="s">
        <v>16375</v>
      </c>
      <c r="E11227" t="s">
        <v>16375</v>
      </c>
    </row>
    <row r="11228" spans="1:5" x14ac:dyDescent="0.25">
      <c r="A11228">
        <v>3030</v>
      </c>
      <c r="B11228" t="s">
        <v>16376</v>
      </c>
      <c r="C11228" t="s">
        <v>16376</v>
      </c>
      <c r="D11228" t="s">
        <v>16376</v>
      </c>
      <c r="E11228" t="s">
        <v>16376</v>
      </c>
    </row>
    <row r="11229" spans="1:5" x14ac:dyDescent="0.25">
      <c r="A11229">
        <v>3110</v>
      </c>
      <c r="B11229" t="s">
        <v>16377</v>
      </c>
      <c r="C11229" t="s">
        <v>16377</v>
      </c>
      <c r="D11229" t="s">
        <v>16377</v>
      </c>
      <c r="E11229" t="s">
        <v>16377</v>
      </c>
    </row>
    <row r="11230" spans="1:5" x14ac:dyDescent="0.25">
      <c r="A11230">
        <v>5001</v>
      </c>
      <c r="B11230" t="s">
        <v>16378</v>
      </c>
      <c r="C11230" t="s">
        <v>16378</v>
      </c>
      <c r="D11230" t="s">
        <v>16378</v>
      </c>
      <c r="E11230" t="s">
        <v>16378</v>
      </c>
    </row>
    <row r="11231" spans="1:5" x14ac:dyDescent="0.25">
      <c r="A11231">
        <v>5002</v>
      </c>
      <c r="B11231" t="s">
        <v>16379</v>
      </c>
      <c r="C11231" t="s">
        <v>16379</v>
      </c>
      <c r="D11231" t="s">
        <v>16379</v>
      </c>
      <c r="E11231" t="s">
        <v>16379</v>
      </c>
    </row>
    <row r="11232" spans="1:5" x14ac:dyDescent="0.25">
      <c r="A11232">
        <v>5003</v>
      </c>
      <c r="B11232" t="s">
        <v>16380</v>
      </c>
      <c r="C11232" t="s">
        <v>16380</v>
      </c>
      <c r="D11232" t="s">
        <v>16380</v>
      </c>
      <c r="E11232" t="s">
        <v>16380</v>
      </c>
    </row>
    <row r="11233" spans="1:5" x14ac:dyDescent="0.25">
      <c r="A11233">
        <v>5004</v>
      </c>
      <c r="B11233" t="s">
        <v>16381</v>
      </c>
      <c r="C11233" t="s">
        <v>16381</v>
      </c>
      <c r="D11233" t="s">
        <v>16381</v>
      </c>
      <c r="E11233" t="s">
        <v>16381</v>
      </c>
    </row>
    <row r="11234" spans="1:5" x14ac:dyDescent="0.25">
      <c r="A11234">
        <v>5005</v>
      </c>
      <c r="B11234" t="s">
        <v>16382</v>
      </c>
      <c r="C11234" t="s">
        <v>16382</v>
      </c>
      <c r="D11234" t="s">
        <v>16382</v>
      </c>
      <c r="E11234" t="s">
        <v>16382</v>
      </c>
    </row>
    <row r="11235" spans="1:5" x14ac:dyDescent="0.25">
      <c r="A11235">
        <v>5006</v>
      </c>
      <c r="B11235" t="s">
        <v>16383</v>
      </c>
      <c r="C11235" t="s">
        <v>16383</v>
      </c>
      <c r="D11235" t="s">
        <v>16383</v>
      </c>
      <c r="E11235" t="s">
        <v>16383</v>
      </c>
    </row>
    <row r="11236" spans="1:5" x14ac:dyDescent="0.25">
      <c r="A11236">
        <v>5007</v>
      </c>
      <c r="B11236" t="s">
        <v>16384</v>
      </c>
      <c r="C11236" t="s">
        <v>16384</v>
      </c>
      <c r="D11236" t="s">
        <v>16384</v>
      </c>
      <c r="E11236" t="s">
        <v>16384</v>
      </c>
    </row>
    <row r="11237" spans="1:5" x14ac:dyDescent="0.25">
      <c r="A11237">
        <v>5009</v>
      </c>
      <c r="B11237" t="s">
        <v>16385</v>
      </c>
      <c r="C11237" t="s">
        <v>16385</v>
      </c>
      <c r="D11237" t="s">
        <v>16385</v>
      </c>
      <c r="E11237" t="s">
        <v>16385</v>
      </c>
    </row>
    <row r="11238" spans="1:5" x14ac:dyDescent="0.25">
      <c r="A11238">
        <v>5015</v>
      </c>
      <c r="B11238" t="s">
        <v>16386</v>
      </c>
      <c r="C11238" t="s">
        <v>16386</v>
      </c>
      <c r="D11238" t="s">
        <v>16386</v>
      </c>
      <c r="E11238" t="s">
        <v>16386</v>
      </c>
    </row>
    <row r="11239" spans="1:5" x14ac:dyDescent="0.25">
      <c r="A11239">
        <v>5016</v>
      </c>
      <c r="B11239" t="s">
        <v>16387</v>
      </c>
      <c r="C11239" t="s">
        <v>16387</v>
      </c>
      <c r="D11239" t="s">
        <v>16387</v>
      </c>
      <c r="E11239" t="s">
        <v>16387</v>
      </c>
    </row>
    <row r="11240" spans="1:5" x14ac:dyDescent="0.25">
      <c r="A11240">
        <v>5018</v>
      </c>
      <c r="B11240" t="s">
        <v>16388</v>
      </c>
      <c r="C11240" t="s">
        <v>16388</v>
      </c>
      <c r="D11240" t="s">
        <v>16388</v>
      </c>
      <c r="E11240" t="s">
        <v>16388</v>
      </c>
    </row>
    <row r="11241" spans="1:5" x14ac:dyDescent="0.25">
      <c r="A11241">
        <v>5028</v>
      </c>
      <c r="B11241" t="s">
        <v>16389</v>
      </c>
      <c r="C11241" t="s">
        <v>16389</v>
      </c>
      <c r="D11241" t="s">
        <v>16389</v>
      </c>
      <c r="E11241" t="s">
        <v>16389</v>
      </c>
    </row>
    <row r="11242" spans="1:5" x14ac:dyDescent="0.25">
      <c r="A11242">
        <v>5029</v>
      </c>
      <c r="B11242" t="s">
        <v>16390</v>
      </c>
      <c r="C11242" t="s">
        <v>16390</v>
      </c>
      <c r="D11242" t="s">
        <v>16390</v>
      </c>
      <c r="E11242" t="s">
        <v>16390</v>
      </c>
    </row>
    <row r="11243" spans="1:5" x14ac:dyDescent="0.25">
      <c r="A11243">
        <v>5030</v>
      </c>
      <c r="B11243" t="s">
        <v>16391</v>
      </c>
      <c r="C11243" t="s">
        <v>16391</v>
      </c>
      <c r="D11243" t="s">
        <v>16391</v>
      </c>
      <c r="E11243" t="s">
        <v>16391</v>
      </c>
    </row>
    <row r="11244" spans="1:5" x14ac:dyDescent="0.25">
      <c r="A11244">
        <v>5031</v>
      </c>
      <c r="B11244" t="s">
        <v>16392</v>
      </c>
      <c r="C11244" t="s">
        <v>16392</v>
      </c>
      <c r="D11244" t="s">
        <v>16392</v>
      </c>
      <c r="E11244" t="s">
        <v>16392</v>
      </c>
    </row>
    <row r="11245" spans="1:5" x14ac:dyDescent="0.25">
      <c r="A11245">
        <v>5032</v>
      </c>
      <c r="B11245" t="s">
        <v>16393</v>
      </c>
      <c r="C11245" t="s">
        <v>16393</v>
      </c>
      <c r="D11245" t="s">
        <v>16393</v>
      </c>
      <c r="E11245" t="s">
        <v>16393</v>
      </c>
    </row>
    <row r="11246" spans="1:5" x14ac:dyDescent="0.25">
      <c r="A11246">
        <v>5033</v>
      </c>
      <c r="B11246" t="s">
        <v>16394</v>
      </c>
      <c r="C11246" t="s">
        <v>16394</v>
      </c>
      <c r="D11246" t="s">
        <v>16394</v>
      </c>
      <c r="E11246" t="s">
        <v>16394</v>
      </c>
    </row>
    <row r="11247" spans="1:5" x14ac:dyDescent="0.25">
      <c r="A11247">
        <v>5034</v>
      </c>
      <c r="B11247" t="s">
        <v>16395</v>
      </c>
      <c r="C11247" t="s">
        <v>16395</v>
      </c>
      <c r="D11247" t="s">
        <v>16395</v>
      </c>
      <c r="E11247" t="s">
        <v>16395</v>
      </c>
    </row>
    <row r="11248" spans="1:5" x14ac:dyDescent="0.25">
      <c r="A11248">
        <v>5035</v>
      </c>
      <c r="B11248" t="s">
        <v>16396</v>
      </c>
      <c r="C11248" t="s">
        <v>16396</v>
      </c>
      <c r="D11248" t="s">
        <v>16396</v>
      </c>
      <c r="E11248" t="s">
        <v>16396</v>
      </c>
    </row>
    <row r="11249" spans="1:5" x14ac:dyDescent="0.25">
      <c r="A11249">
        <v>5036</v>
      </c>
      <c r="B11249" t="s">
        <v>16397</v>
      </c>
      <c r="C11249" t="s">
        <v>16397</v>
      </c>
      <c r="D11249" t="s">
        <v>16397</v>
      </c>
      <c r="E11249" t="s">
        <v>16397</v>
      </c>
    </row>
    <row r="11250" spans="1:5" x14ac:dyDescent="0.25">
      <c r="A11250">
        <v>5135</v>
      </c>
      <c r="B11250" t="s">
        <v>16398</v>
      </c>
      <c r="C11250" t="s">
        <v>16398</v>
      </c>
      <c r="D11250" t="s">
        <v>16398</v>
      </c>
      <c r="E11250" t="s">
        <v>16398</v>
      </c>
    </row>
    <row r="11251" spans="1:5" x14ac:dyDescent="0.25">
      <c r="A11251">
        <v>5160</v>
      </c>
      <c r="B11251" t="s">
        <v>16399</v>
      </c>
      <c r="C11251" t="s">
        <v>16399</v>
      </c>
      <c r="D11251" t="s">
        <v>16399</v>
      </c>
      <c r="E11251" t="s">
        <v>16399</v>
      </c>
    </row>
    <row r="11252" spans="1:5" x14ac:dyDescent="0.25">
      <c r="A11252">
        <v>5310</v>
      </c>
      <c r="B11252" t="s">
        <v>16400</v>
      </c>
      <c r="C11252" t="s">
        <v>16400</v>
      </c>
      <c r="D11252" t="s">
        <v>16400</v>
      </c>
      <c r="E11252" t="s">
        <v>16400</v>
      </c>
    </row>
    <row r="11253" spans="1:5" x14ac:dyDescent="0.25">
      <c r="A11253">
        <v>5330</v>
      </c>
      <c r="B11253" t="s">
        <v>16401</v>
      </c>
      <c r="C11253" t="s">
        <v>16401</v>
      </c>
      <c r="D11253" t="s">
        <v>16401</v>
      </c>
      <c r="E11253" t="s">
        <v>16401</v>
      </c>
    </row>
    <row r="11254" spans="1:5" x14ac:dyDescent="0.25">
      <c r="A11254">
        <v>5420</v>
      </c>
      <c r="B11254" t="s">
        <v>16402</v>
      </c>
      <c r="C11254" t="s">
        <v>16402</v>
      </c>
      <c r="D11254" t="s">
        <v>16402</v>
      </c>
      <c r="E11254" t="s">
        <v>16402</v>
      </c>
    </row>
    <row r="11255" spans="1:5" x14ac:dyDescent="0.25">
      <c r="A11255">
        <v>5901</v>
      </c>
      <c r="B11255" t="s">
        <v>16403</v>
      </c>
      <c r="C11255" t="s">
        <v>16403</v>
      </c>
      <c r="D11255" t="s">
        <v>16403</v>
      </c>
      <c r="E11255" t="s">
        <v>16403</v>
      </c>
    </row>
    <row r="11256" spans="1:5" x14ac:dyDescent="0.25">
      <c r="A11256">
        <v>1202100</v>
      </c>
      <c r="B11256" t="s">
        <v>16404</v>
      </c>
      <c r="C11256" t="s">
        <v>16405</v>
      </c>
      <c r="D11256" t="s">
        <v>16405</v>
      </c>
      <c r="E11256" t="s">
        <v>16404</v>
      </c>
    </row>
    <row r="11257" spans="1:5" x14ac:dyDescent="0.25">
      <c r="A11257">
        <v>1202200</v>
      </c>
      <c r="B11257" t="s">
        <v>16406</v>
      </c>
      <c r="C11257" t="s">
        <v>16407</v>
      </c>
      <c r="D11257" t="s">
        <v>16407</v>
      </c>
      <c r="E11257" t="s">
        <v>16406</v>
      </c>
    </row>
    <row r="11258" spans="1:5" x14ac:dyDescent="0.25">
      <c r="A11258">
        <v>1203200</v>
      </c>
      <c r="B11258" t="s">
        <v>16408</v>
      </c>
      <c r="C11258" t="s">
        <v>16408</v>
      </c>
      <c r="D11258" t="s">
        <v>16408</v>
      </c>
      <c r="E11258" t="s">
        <v>16408</v>
      </c>
    </row>
    <row r="11259" spans="1:5" x14ac:dyDescent="0.25">
      <c r="A11259">
        <v>1203400</v>
      </c>
      <c r="B11259" t="s">
        <v>16409</v>
      </c>
      <c r="C11259" t="s">
        <v>16410</v>
      </c>
      <c r="D11259" t="s">
        <v>16410</v>
      </c>
      <c r="E11259" t="s">
        <v>16409</v>
      </c>
    </row>
    <row r="11260" spans="1:5" x14ac:dyDescent="0.25">
      <c r="A11260">
        <v>1502100</v>
      </c>
      <c r="B11260" t="s">
        <v>16411</v>
      </c>
      <c r="C11260" t="s">
        <v>16412</v>
      </c>
      <c r="D11260" t="s">
        <v>16412</v>
      </c>
      <c r="E11260" t="s">
        <v>16411</v>
      </c>
    </row>
    <row r="11261" spans="1:5" x14ac:dyDescent="0.25">
      <c r="A11261">
        <v>151100</v>
      </c>
      <c r="B11261" t="s">
        <v>16413</v>
      </c>
      <c r="C11261" t="s">
        <v>16414</v>
      </c>
      <c r="D11261" t="s">
        <v>16414</v>
      </c>
      <c r="E11261" t="s">
        <v>16413</v>
      </c>
    </row>
    <row r="11262" spans="1:5" x14ac:dyDescent="0.25">
      <c r="A11262">
        <v>152300</v>
      </c>
      <c r="B11262" t="s">
        <v>16415</v>
      </c>
      <c r="C11262" t="s">
        <v>16416</v>
      </c>
      <c r="D11262" t="s">
        <v>16416</v>
      </c>
      <c r="E11262" t="s">
        <v>16415</v>
      </c>
    </row>
    <row r="11263" spans="1:5" x14ac:dyDescent="0.25">
      <c r="A11263">
        <v>602100</v>
      </c>
      <c r="B11263" t="s">
        <v>16417</v>
      </c>
      <c r="C11263" t="s">
        <v>16418</v>
      </c>
      <c r="D11263" t="s">
        <v>16418</v>
      </c>
      <c r="E11263" t="s">
        <v>16417</v>
      </c>
    </row>
    <row r="11264" spans="1:5" x14ac:dyDescent="0.25">
      <c r="A11264">
        <v>603300</v>
      </c>
      <c r="B11264" t="s">
        <v>16419</v>
      </c>
      <c r="C11264" t="s">
        <v>16420</v>
      </c>
      <c r="D11264" t="s">
        <v>16420</v>
      </c>
      <c r="E11264" t="s">
        <v>16419</v>
      </c>
    </row>
    <row r="11265" spans="1:5" x14ac:dyDescent="0.25">
      <c r="A11265">
        <v>603400</v>
      </c>
      <c r="B11265" t="s">
        <v>16421</v>
      </c>
      <c r="C11265" t="s">
        <v>16422</v>
      </c>
      <c r="D11265" t="s">
        <v>16422</v>
      </c>
      <c r="E11265" t="s">
        <v>16421</v>
      </c>
    </row>
    <row r="11266" spans="1:5" x14ac:dyDescent="0.25">
      <c r="A11266">
        <v>604100</v>
      </c>
      <c r="B11266" t="s">
        <v>16423</v>
      </c>
      <c r="C11266" t="s">
        <v>16424</v>
      </c>
      <c r="D11266" t="s">
        <v>16424</v>
      </c>
      <c r="E11266" t="s">
        <v>16423</v>
      </c>
    </row>
    <row r="11267" spans="1:5" x14ac:dyDescent="0.25">
      <c r="A11267">
        <v>605100</v>
      </c>
      <c r="B11267" t="s">
        <v>16425</v>
      </c>
      <c r="C11267" t="s">
        <v>16426</v>
      </c>
      <c r="D11267" t="s">
        <v>16426</v>
      </c>
      <c r="E11267" t="s">
        <v>16425</v>
      </c>
    </row>
    <row r="11268" spans="1:5" x14ac:dyDescent="0.25">
      <c r="A11268">
        <v>903400</v>
      </c>
      <c r="B11268" t="s">
        <v>16427</v>
      </c>
      <c r="C11268" t="s">
        <v>16428</v>
      </c>
      <c r="D11268" t="s">
        <v>16428</v>
      </c>
      <c r="E11268" t="s">
        <v>16427</v>
      </c>
    </row>
    <row r="11269" spans="1:5" x14ac:dyDescent="0.25">
      <c r="A11269">
        <v>904200</v>
      </c>
      <c r="B11269" t="s">
        <v>16429</v>
      </c>
      <c r="C11269" t="s">
        <v>16430</v>
      </c>
      <c r="D11269" t="s">
        <v>16430</v>
      </c>
      <c r="E11269" t="s">
        <v>16429</v>
      </c>
    </row>
    <row r="11270" spans="1:5" x14ac:dyDescent="0.25">
      <c r="A11270">
        <v>906300</v>
      </c>
      <c r="B11270" t="s">
        <v>16431</v>
      </c>
      <c r="C11270" t="s">
        <v>16432</v>
      </c>
      <c r="D11270" t="s">
        <v>16432</v>
      </c>
      <c r="E11270" t="s">
        <v>16431</v>
      </c>
    </row>
    <row r="11271" spans="1:5" x14ac:dyDescent="0.25">
      <c r="A11271" t="s">
        <v>16433</v>
      </c>
      <c r="B11271" t="s">
        <v>16434</v>
      </c>
      <c r="C11271" t="s">
        <v>16435</v>
      </c>
      <c r="D11271" t="s">
        <v>16435</v>
      </c>
      <c r="E11271" t="s">
        <v>16434</v>
      </c>
    </row>
    <row r="11272" spans="1:5" x14ac:dyDescent="0.25">
      <c r="A11272">
        <v>110</v>
      </c>
      <c r="B11272" t="s">
        <v>16436</v>
      </c>
      <c r="C11272" t="s">
        <v>16437</v>
      </c>
      <c r="D11272" t="s">
        <v>16437</v>
      </c>
      <c r="E11272" t="s">
        <v>16436</v>
      </c>
    </row>
    <row r="11273" spans="1:5" x14ac:dyDescent="0.25">
      <c r="A11273">
        <v>115</v>
      </c>
      <c r="B11273" t="s">
        <v>16438</v>
      </c>
      <c r="C11273" t="s">
        <v>16439</v>
      </c>
      <c r="D11273" t="s">
        <v>16439</v>
      </c>
      <c r="E11273" t="s">
        <v>16438</v>
      </c>
    </row>
    <row r="11274" spans="1:5" x14ac:dyDescent="0.25">
      <c r="A11274">
        <v>120</v>
      </c>
      <c r="B11274" t="s">
        <v>16440</v>
      </c>
      <c r="C11274" t="s">
        <v>16441</v>
      </c>
      <c r="D11274" t="s">
        <v>16441</v>
      </c>
      <c r="E11274" t="s">
        <v>16440</v>
      </c>
    </row>
    <row r="11275" spans="1:5" x14ac:dyDescent="0.25">
      <c r="A11275">
        <v>130</v>
      </c>
      <c r="B11275" t="s">
        <v>16442</v>
      </c>
      <c r="C11275" t="s">
        <v>16443</v>
      </c>
      <c r="D11275" t="s">
        <v>16443</v>
      </c>
      <c r="E11275" t="s">
        <v>16442</v>
      </c>
    </row>
    <row r="11276" spans="1:5" x14ac:dyDescent="0.25">
      <c r="A11276">
        <v>150</v>
      </c>
      <c r="B11276" t="s">
        <v>16444</v>
      </c>
      <c r="C11276" t="s">
        <v>16445</v>
      </c>
      <c r="D11276" t="s">
        <v>16445</v>
      </c>
      <c r="E11276" t="s">
        <v>16444</v>
      </c>
    </row>
    <row r="11277" spans="1:5" x14ac:dyDescent="0.25">
      <c r="A11277">
        <v>210</v>
      </c>
      <c r="B11277" t="s">
        <v>16446</v>
      </c>
      <c r="C11277" t="s">
        <v>16447</v>
      </c>
      <c r="D11277" t="s">
        <v>16447</v>
      </c>
      <c r="E11277" t="s">
        <v>16446</v>
      </c>
    </row>
    <row r="11278" spans="1:5" x14ac:dyDescent="0.25">
      <c r="A11278">
        <v>211</v>
      </c>
      <c r="B11278" t="s">
        <v>16448</v>
      </c>
      <c r="C11278" t="s">
        <v>16448</v>
      </c>
      <c r="D11278" t="s">
        <v>16448</v>
      </c>
      <c r="E11278" t="s">
        <v>16448</v>
      </c>
    </row>
    <row r="11279" spans="1:5" x14ac:dyDescent="0.25">
      <c r="A11279">
        <v>215</v>
      </c>
      <c r="B11279" t="s">
        <v>16449</v>
      </c>
      <c r="C11279" t="s">
        <v>16450</v>
      </c>
      <c r="D11279" t="s">
        <v>16450</v>
      </c>
      <c r="E11279" t="s">
        <v>16449</v>
      </c>
    </row>
    <row r="11280" spans="1:5" x14ac:dyDescent="0.25">
      <c r="A11280">
        <v>230</v>
      </c>
      <c r="B11280" t="s">
        <v>1018</v>
      </c>
      <c r="C11280" t="s">
        <v>1017</v>
      </c>
      <c r="D11280" t="s">
        <v>1017</v>
      </c>
      <c r="E11280" t="s">
        <v>1018</v>
      </c>
    </row>
    <row r="11281" spans="1:5" x14ac:dyDescent="0.25">
      <c r="A11281">
        <v>235</v>
      </c>
      <c r="B11281" t="s">
        <v>1248</v>
      </c>
      <c r="C11281" t="s">
        <v>1247</v>
      </c>
      <c r="D11281" t="s">
        <v>1247</v>
      </c>
      <c r="E11281" t="s">
        <v>1248</v>
      </c>
    </row>
    <row r="11282" spans="1:5" x14ac:dyDescent="0.25">
      <c r="A11282">
        <v>239</v>
      </c>
      <c r="B11282" t="s">
        <v>16451</v>
      </c>
      <c r="C11282" t="s">
        <v>16452</v>
      </c>
      <c r="D11282" t="s">
        <v>16452</v>
      </c>
      <c r="E11282" t="s">
        <v>16451</v>
      </c>
    </row>
    <row r="11283" spans="1:5" x14ac:dyDescent="0.25">
      <c r="A11283">
        <v>240</v>
      </c>
      <c r="B11283" t="s">
        <v>16453</v>
      </c>
      <c r="C11283" t="s">
        <v>16454</v>
      </c>
      <c r="D11283" t="s">
        <v>16454</v>
      </c>
      <c r="E11283" t="s">
        <v>16453</v>
      </c>
    </row>
    <row r="11284" spans="1:5" x14ac:dyDescent="0.25">
      <c r="A11284">
        <v>250</v>
      </c>
      <c r="B11284" t="s">
        <v>16455</v>
      </c>
      <c r="C11284" t="s">
        <v>16456</v>
      </c>
      <c r="D11284" t="s">
        <v>16456</v>
      </c>
      <c r="E11284" t="s">
        <v>16455</v>
      </c>
    </row>
    <row r="11285" spans="1:5" x14ac:dyDescent="0.25">
      <c r="A11285">
        <v>295</v>
      </c>
      <c r="B11285" t="s">
        <v>3358</v>
      </c>
      <c r="C11285" t="s">
        <v>3358</v>
      </c>
      <c r="D11285" t="s">
        <v>3358</v>
      </c>
      <c r="E11285" t="s">
        <v>3358</v>
      </c>
    </row>
    <row r="11286" spans="1:5" x14ac:dyDescent="0.25">
      <c r="A11286">
        <v>299</v>
      </c>
      <c r="B11286" t="s">
        <v>16457</v>
      </c>
      <c r="C11286" t="s">
        <v>16457</v>
      </c>
      <c r="D11286" t="s">
        <v>16457</v>
      </c>
      <c r="E11286" t="s">
        <v>16457</v>
      </c>
    </row>
    <row r="11287" spans="1:5" x14ac:dyDescent="0.25">
      <c r="A11287">
        <v>310</v>
      </c>
      <c r="B11287" t="s">
        <v>16458</v>
      </c>
      <c r="C11287" t="s">
        <v>16459</v>
      </c>
      <c r="D11287" t="s">
        <v>16459</v>
      </c>
      <c r="E11287" t="s">
        <v>16458</v>
      </c>
    </row>
    <row r="11288" spans="1:5" x14ac:dyDescent="0.25">
      <c r="A11288">
        <v>319</v>
      </c>
      <c r="B11288" t="s">
        <v>16460</v>
      </c>
      <c r="C11288" t="s">
        <v>16461</v>
      </c>
      <c r="D11288" t="s">
        <v>16461</v>
      </c>
      <c r="E11288" t="s">
        <v>16460</v>
      </c>
    </row>
    <row r="11289" spans="1:5" x14ac:dyDescent="0.25">
      <c r="A11289">
        <v>320</v>
      </c>
      <c r="B11289" t="s">
        <v>16462</v>
      </c>
      <c r="C11289" t="s">
        <v>16463</v>
      </c>
      <c r="D11289" t="s">
        <v>16463</v>
      </c>
      <c r="E11289" t="s">
        <v>16462</v>
      </c>
    </row>
    <row r="11290" spans="1:5" x14ac:dyDescent="0.25">
      <c r="A11290">
        <v>329</v>
      </c>
      <c r="B11290" t="s">
        <v>16464</v>
      </c>
      <c r="C11290" t="s">
        <v>16465</v>
      </c>
      <c r="D11290" t="s">
        <v>16465</v>
      </c>
      <c r="E11290" t="s">
        <v>16464</v>
      </c>
    </row>
    <row r="11291" spans="1:5" x14ac:dyDescent="0.25">
      <c r="A11291">
        <v>350</v>
      </c>
      <c r="B11291" t="s">
        <v>16466</v>
      </c>
      <c r="C11291" t="s">
        <v>16467</v>
      </c>
      <c r="D11291" t="s">
        <v>16467</v>
      </c>
      <c r="E11291" t="s">
        <v>16466</v>
      </c>
    </row>
    <row r="11292" spans="1:5" x14ac:dyDescent="0.25">
      <c r="A11292">
        <v>359</v>
      </c>
      <c r="B11292" t="s">
        <v>16468</v>
      </c>
      <c r="C11292" t="s">
        <v>16468</v>
      </c>
      <c r="D11292" t="s">
        <v>16468</v>
      </c>
      <c r="E11292" t="s">
        <v>16468</v>
      </c>
    </row>
    <row r="11293" spans="1:5" x14ac:dyDescent="0.25">
      <c r="A11293">
        <v>360</v>
      </c>
      <c r="B11293" t="s">
        <v>16469</v>
      </c>
      <c r="C11293" t="s">
        <v>16469</v>
      </c>
      <c r="D11293" t="s">
        <v>16469</v>
      </c>
      <c r="E11293" t="s">
        <v>16469</v>
      </c>
    </row>
    <row r="11294" spans="1:5" x14ac:dyDescent="0.25">
      <c r="A11294">
        <v>369</v>
      </c>
      <c r="B11294" t="s">
        <v>16470</v>
      </c>
      <c r="C11294" t="s">
        <v>16471</v>
      </c>
      <c r="D11294" t="s">
        <v>16471</v>
      </c>
      <c r="E11294" t="s">
        <v>16470</v>
      </c>
    </row>
    <row r="11295" spans="1:5" x14ac:dyDescent="0.25">
      <c r="A11295">
        <v>400</v>
      </c>
      <c r="B11295" t="s">
        <v>16335</v>
      </c>
      <c r="C11295" t="s">
        <v>16336</v>
      </c>
      <c r="D11295" t="s">
        <v>16336</v>
      </c>
      <c r="E11295" t="s">
        <v>16335</v>
      </c>
    </row>
    <row r="11296" spans="1:5" x14ac:dyDescent="0.25">
      <c r="A11296">
        <v>405</v>
      </c>
      <c r="B11296" t="s">
        <v>16472</v>
      </c>
      <c r="C11296" t="s">
        <v>16472</v>
      </c>
      <c r="D11296" t="s">
        <v>16472</v>
      </c>
      <c r="E11296" t="s">
        <v>16472</v>
      </c>
    </row>
    <row r="11297" spans="1:5" x14ac:dyDescent="0.25">
      <c r="A11297">
        <v>409</v>
      </c>
      <c r="B11297" t="s">
        <v>16473</v>
      </c>
      <c r="C11297" t="s">
        <v>16474</v>
      </c>
      <c r="D11297" t="s">
        <v>16474</v>
      </c>
      <c r="E11297" t="s">
        <v>16473</v>
      </c>
    </row>
    <row r="11298" spans="1:5" x14ac:dyDescent="0.25">
      <c r="A11298">
        <v>410</v>
      </c>
      <c r="B11298" t="s">
        <v>16475</v>
      </c>
      <c r="C11298" t="s">
        <v>16475</v>
      </c>
      <c r="D11298" t="s">
        <v>16475</v>
      </c>
      <c r="E11298" t="s">
        <v>16475</v>
      </c>
    </row>
    <row r="11299" spans="1:5" x14ac:dyDescent="0.25">
      <c r="A11299">
        <v>419</v>
      </c>
      <c r="B11299" t="s">
        <v>16476</v>
      </c>
      <c r="C11299" t="s">
        <v>16477</v>
      </c>
      <c r="D11299" t="s">
        <v>16477</v>
      </c>
      <c r="E11299" t="s">
        <v>16476</v>
      </c>
    </row>
    <row r="11300" spans="1:5" x14ac:dyDescent="0.25">
      <c r="A11300">
        <v>420</v>
      </c>
      <c r="B11300" t="s">
        <v>16478</v>
      </c>
      <c r="C11300" t="s">
        <v>16479</v>
      </c>
      <c r="D11300" t="s">
        <v>16479</v>
      </c>
      <c r="E11300" t="s">
        <v>16478</v>
      </c>
    </row>
    <row r="11301" spans="1:5" x14ac:dyDescent="0.25">
      <c r="A11301">
        <v>440</v>
      </c>
      <c r="B11301" t="s">
        <v>16480</v>
      </c>
      <c r="C11301" t="s">
        <v>16480</v>
      </c>
      <c r="D11301" t="s">
        <v>16480</v>
      </c>
      <c r="E11301" t="s">
        <v>16480</v>
      </c>
    </row>
    <row r="11302" spans="1:5" x14ac:dyDescent="0.25">
      <c r="A11302">
        <v>449</v>
      </c>
      <c r="B11302" t="s">
        <v>16481</v>
      </c>
      <c r="C11302" t="s">
        <v>16482</v>
      </c>
      <c r="D11302" t="s">
        <v>16482</v>
      </c>
      <c r="E11302" t="s">
        <v>16481</v>
      </c>
    </row>
    <row r="11303" spans="1:5" x14ac:dyDescent="0.25">
      <c r="A11303">
        <v>450</v>
      </c>
      <c r="B11303" t="s">
        <v>16483</v>
      </c>
      <c r="C11303" t="s">
        <v>16483</v>
      </c>
      <c r="D11303" t="s">
        <v>16483</v>
      </c>
      <c r="E11303" t="s">
        <v>16483</v>
      </c>
    </row>
    <row r="11304" spans="1:5" x14ac:dyDescent="0.25">
      <c r="A11304">
        <v>460</v>
      </c>
      <c r="B11304" t="s">
        <v>16484</v>
      </c>
      <c r="C11304" t="s">
        <v>16484</v>
      </c>
      <c r="D11304" t="s">
        <v>16484</v>
      </c>
      <c r="E11304" t="s">
        <v>16484</v>
      </c>
    </row>
    <row r="11305" spans="1:5" x14ac:dyDescent="0.25">
      <c r="A11305">
        <v>470</v>
      </c>
      <c r="B11305" t="s">
        <v>16485</v>
      </c>
      <c r="C11305" t="s">
        <v>16486</v>
      </c>
      <c r="D11305" t="s">
        <v>16486</v>
      </c>
      <c r="E11305" t="s">
        <v>16485</v>
      </c>
    </row>
    <row r="11306" spans="1:5" x14ac:dyDescent="0.25">
      <c r="A11306">
        <v>479</v>
      </c>
      <c r="B11306" t="s">
        <v>16487</v>
      </c>
      <c r="C11306" t="s">
        <v>16488</v>
      </c>
      <c r="D11306" t="s">
        <v>16488</v>
      </c>
      <c r="E11306" t="s">
        <v>16487</v>
      </c>
    </row>
    <row r="11307" spans="1:5" x14ac:dyDescent="0.25">
      <c r="A11307">
        <v>480</v>
      </c>
      <c r="B11307" t="s">
        <v>16489</v>
      </c>
      <c r="C11307" t="s">
        <v>16490</v>
      </c>
      <c r="D11307" t="s">
        <v>16490</v>
      </c>
      <c r="E11307" t="s">
        <v>16489</v>
      </c>
    </row>
    <row r="11308" spans="1:5" x14ac:dyDescent="0.25">
      <c r="A11308">
        <v>495</v>
      </c>
      <c r="B11308" t="s">
        <v>16491</v>
      </c>
      <c r="C11308" t="s">
        <v>16491</v>
      </c>
      <c r="D11308" t="s">
        <v>16491</v>
      </c>
      <c r="E11308" t="s">
        <v>16491</v>
      </c>
    </row>
    <row r="11309" spans="1:5" x14ac:dyDescent="0.25">
      <c r="A11309">
        <v>499</v>
      </c>
      <c r="B11309" t="s">
        <v>16492</v>
      </c>
      <c r="C11309" t="s">
        <v>16492</v>
      </c>
      <c r="D11309" t="s">
        <v>16492</v>
      </c>
      <c r="E11309" t="s">
        <v>16492</v>
      </c>
    </row>
    <row r="11310" spans="1:5" x14ac:dyDescent="0.25">
      <c r="A11310">
        <v>500</v>
      </c>
      <c r="B11310" t="s">
        <v>16493</v>
      </c>
      <c r="C11310" t="s">
        <v>16493</v>
      </c>
      <c r="D11310" t="s">
        <v>16493</v>
      </c>
      <c r="E11310" t="s">
        <v>16493</v>
      </c>
    </row>
    <row r="11311" spans="1:5" x14ac:dyDescent="0.25">
      <c r="A11311">
        <v>505</v>
      </c>
      <c r="B11311" t="s">
        <v>16472</v>
      </c>
      <c r="C11311" t="s">
        <v>16472</v>
      </c>
      <c r="D11311" t="s">
        <v>16472</v>
      </c>
      <c r="E11311" t="s">
        <v>16472</v>
      </c>
    </row>
    <row r="11312" spans="1:5" x14ac:dyDescent="0.25">
      <c r="A11312">
        <v>509</v>
      </c>
      <c r="B11312" t="s">
        <v>16494</v>
      </c>
      <c r="C11312" t="s">
        <v>16495</v>
      </c>
      <c r="D11312" t="s">
        <v>16495</v>
      </c>
      <c r="E11312" t="s">
        <v>16494</v>
      </c>
    </row>
    <row r="11313" spans="1:5" x14ac:dyDescent="0.25">
      <c r="A11313">
        <v>510</v>
      </c>
      <c r="B11313" t="s">
        <v>7386</v>
      </c>
      <c r="C11313" t="s">
        <v>7386</v>
      </c>
      <c r="D11313" t="s">
        <v>7386</v>
      </c>
      <c r="E11313" t="s">
        <v>7386</v>
      </c>
    </row>
    <row r="11314" spans="1:5" x14ac:dyDescent="0.25">
      <c r="A11314">
        <v>519</v>
      </c>
      <c r="B11314" t="s">
        <v>16496</v>
      </c>
      <c r="C11314" t="s">
        <v>16497</v>
      </c>
      <c r="D11314" t="s">
        <v>16497</v>
      </c>
      <c r="E11314" t="s">
        <v>16496</v>
      </c>
    </row>
    <row r="11315" spans="1:5" x14ac:dyDescent="0.25">
      <c r="A11315">
        <v>520</v>
      </c>
      <c r="B11315" t="s">
        <v>16498</v>
      </c>
      <c r="C11315" t="s">
        <v>16479</v>
      </c>
      <c r="D11315" t="s">
        <v>16479</v>
      </c>
      <c r="E11315" t="s">
        <v>16498</v>
      </c>
    </row>
    <row r="11316" spans="1:5" x14ac:dyDescent="0.25">
      <c r="A11316">
        <v>540</v>
      </c>
      <c r="B11316" t="s">
        <v>16499</v>
      </c>
      <c r="C11316" t="s">
        <v>16499</v>
      </c>
      <c r="D11316" t="s">
        <v>16499</v>
      </c>
      <c r="E11316" t="s">
        <v>16499</v>
      </c>
    </row>
    <row r="11317" spans="1:5" x14ac:dyDescent="0.25">
      <c r="A11317">
        <v>549</v>
      </c>
      <c r="B11317" t="s">
        <v>16500</v>
      </c>
      <c r="C11317" t="s">
        <v>16482</v>
      </c>
      <c r="D11317" t="s">
        <v>16482</v>
      </c>
      <c r="E11317" t="s">
        <v>16500</v>
      </c>
    </row>
    <row r="11318" spans="1:5" x14ac:dyDescent="0.25">
      <c r="A11318">
        <v>550</v>
      </c>
      <c r="B11318" t="s">
        <v>16501</v>
      </c>
      <c r="C11318" t="s">
        <v>16501</v>
      </c>
      <c r="D11318" t="s">
        <v>16501</v>
      </c>
      <c r="E11318" t="s">
        <v>16501</v>
      </c>
    </row>
    <row r="11319" spans="1:5" x14ac:dyDescent="0.25">
      <c r="A11319">
        <v>560</v>
      </c>
      <c r="B11319" t="s">
        <v>7493</v>
      </c>
      <c r="C11319" t="s">
        <v>7493</v>
      </c>
      <c r="D11319" t="s">
        <v>7493</v>
      </c>
      <c r="E11319" t="s">
        <v>7493</v>
      </c>
    </row>
    <row r="11320" spans="1:5" x14ac:dyDescent="0.25">
      <c r="A11320">
        <v>570</v>
      </c>
      <c r="B11320" t="s">
        <v>8089</v>
      </c>
      <c r="C11320" t="s">
        <v>8088</v>
      </c>
      <c r="D11320" t="s">
        <v>8088</v>
      </c>
      <c r="E11320" t="s">
        <v>8089</v>
      </c>
    </row>
    <row r="11321" spans="1:5" x14ac:dyDescent="0.25">
      <c r="A11321">
        <v>579</v>
      </c>
      <c r="B11321" t="s">
        <v>16502</v>
      </c>
      <c r="C11321" t="s">
        <v>16503</v>
      </c>
      <c r="D11321" t="s">
        <v>16503</v>
      </c>
      <c r="E11321" t="s">
        <v>16502</v>
      </c>
    </row>
    <row r="11322" spans="1:5" x14ac:dyDescent="0.25">
      <c r="A11322">
        <v>580</v>
      </c>
      <c r="B11322" t="s">
        <v>8497</v>
      </c>
      <c r="C11322" t="s">
        <v>8497</v>
      </c>
      <c r="D11322" t="s">
        <v>8497</v>
      </c>
      <c r="E11322" t="s">
        <v>8497</v>
      </c>
    </row>
    <row r="11323" spans="1:5" x14ac:dyDescent="0.25">
      <c r="A11323">
        <v>590</v>
      </c>
      <c r="B11323" t="s">
        <v>16504</v>
      </c>
      <c r="C11323" t="s">
        <v>16504</v>
      </c>
      <c r="D11323" t="s">
        <v>16504</v>
      </c>
      <c r="E11323" t="s">
        <v>16504</v>
      </c>
    </row>
    <row r="11324" spans="1:5" x14ac:dyDescent="0.25">
      <c r="A11324">
        <v>595</v>
      </c>
      <c r="B11324" t="s">
        <v>15261</v>
      </c>
      <c r="C11324" t="s">
        <v>15261</v>
      </c>
      <c r="D11324" t="s">
        <v>15261</v>
      </c>
      <c r="E11324" t="s">
        <v>15261</v>
      </c>
    </row>
    <row r="11325" spans="1:5" x14ac:dyDescent="0.25">
      <c r="A11325">
        <v>700</v>
      </c>
      <c r="B11325" t="s">
        <v>16505</v>
      </c>
      <c r="C11325" t="s">
        <v>16506</v>
      </c>
      <c r="D11325" t="s">
        <v>16506</v>
      </c>
      <c r="E11325" t="s">
        <v>16505</v>
      </c>
    </row>
    <row r="11326" spans="1:5" x14ac:dyDescent="0.25">
      <c r="A11326">
        <v>710</v>
      </c>
      <c r="B11326" t="s">
        <v>16507</v>
      </c>
      <c r="C11326" t="s">
        <v>16508</v>
      </c>
      <c r="D11326" t="s">
        <v>16508</v>
      </c>
      <c r="E11326" t="s">
        <v>16507</v>
      </c>
    </row>
    <row r="11327" spans="1:5" x14ac:dyDescent="0.25">
      <c r="A11327">
        <v>720</v>
      </c>
      <c r="B11327" t="s">
        <v>16509</v>
      </c>
      <c r="C11327" t="s">
        <v>16510</v>
      </c>
      <c r="D11327" t="s">
        <v>16510</v>
      </c>
      <c r="E11327" t="s">
        <v>16509</v>
      </c>
    </row>
    <row r="11328" spans="1:5" x14ac:dyDescent="0.25">
      <c r="A11328">
        <v>730</v>
      </c>
      <c r="B11328" t="s">
        <v>16511</v>
      </c>
      <c r="C11328" t="s">
        <v>14253</v>
      </c>
      <c r="D11328" t="s">
        <v>14253</v>
      </c>
      <c r="E11328" t="s">
        <v>16511</v>
      </c>
    </row>
    <row r="11329" spans="1:5" x14ac:dyDescent="0.25">
      <c r="A11329">
        <v>740</v>
      </c>
      <c r="B11329" t="s">
        <v>16512</v>
      </c>
      <c r="C11329" t="s">
        <v>16513</v>
      </c>
      <c r="D11329" t="s">
        <v>16513</v>
      </c>
      <c r="E11329" t="s">
        <v>16512</v>
      </c>
    </row>
    <row r="11330" spans="1:5" x14ac:dyDescent="0.25">
      <c r="A11330">
        <v>750</v>
      </c>
      <c r="B11330" t="s">
        <v>16514</v>
      </c>
      <c r="C11330" t="s">
        <v>16515</v>
      </c>
      <c r="D11330" t="s">
        <v>16515</v>
      </c>
      <c r="E11330" t="s">
        <v>16514</v>
      </c>
    </row>
    <row r="11331" spans="1:5" x14ac:dyDescent="0.25">
      <c r="A11331">
        <v>760</v>
      </c>
      <c r="B11331" t="s">
        <v>16516</v>
      </c>
      <c r="C11331" t="s">
        <v>16517</v>
      </c>
      <c r="D11331" t="s">
        <v>16517</v>
      </c>
      <c r="E11331" t="s">
        <v>16516</v>
      </c>
    </row>
    <row r="11332" spans="1:5" x14ac:dyDescent="0.25">
      <c r="A11332">
        <v>830</v>
      </c>
      <c r="B11332" t="s">
        <v>16518</v>
      </c>
      <c r="C11332" t="s">
        <v>16519</v>
      </c>
      <c r="D11332" t="s">
        <v>16519</v>
      </c>
      <c r="E11332" t="s">
        <v>16518</v>
      </c>
    </row>
    <row r="11333" spans="1:5" x14ac:dyDescent="0.25">
      <c r="A11333">
        <v>890</v>
      </c>
      <c r="B11333" t="s">
        <v>16520</v>
      </c>
      <c r="C11333" t="s">
        <v>16521</v>
      </c>
      <c r="D11333" t="s">
        <v>16521</v>
      </c>
      <c r="E11333" t="s">
        <v>16520</v>
      </c>
    </row>
    <row r="11334" spans="1:5" x14ac:dyDescent="0.25">
      <c r="A11334">
        <v>910</v>
      </c>
      <c r="B11334" t="s">
        <v>16522</v>
      </c>
      <c r="C11334" t="s">
        <v>16522</v>
      </c>
      <c r="D11334" t="s">
        <v>16522</v>
      </c>
      <c r="E11334" t="s">
        <v>16522</v>
      </c>
    </row>
    <row r="11335" spans="1:5" x14ac:dyDescent="0.25">
      <c r="A11335">
        <v>920</v>
      </c>
      <c r="B11335" t="s">
        <v>16523</v>
      </c>
      <c r="C11335" t="s">
        <v>16524</v>
      </c>
      <c r="D11335" t="s">
        <v>16524</v>
      </c>
      <c r="E11335" t="s">
        <v>16523</v>
      </c>
    </row>
    <row r="11336" spans="1:5" x14ac:dyDescent="0.25">
      <c r="A11336">
        <v>921</v>
      </c>
      <c r="B11336" t="s">
        <v>16525</v>
      </c>
      <c r="C11336" t="s">
        <v>16526</v>
      </c>
      <c r="D11336" t="s">
        <v>16526</v>
      </c>
      <c r="E11336" t="s">
        <v>16525</v>
      </c>
    </row>
    <row r="11337" spans="1:5" x14ac:dyDescent="0.25">
      <c r="A11337">
        <v>922</v>
      </c>
      <c r="B11337" t="s">
        <v>16527</v>
      </c>
      <c r="C11337" t="s">
        <v>16528</v>
      </c>
      <c r="D11337" t="s">
        <v>16528</v>
      </c>
      <c r="E11337" t="s">
        <v>16527</v>
      </c>
    </row>
    <row r="11338" spans="1:5" x14ac:dyDescent="0.25">
      <c r="A11338">
        <v>923</v>
      </c>
      <c r="B11338" t="s">
        <v>16529</v>
      </c>
      <c r="C11338" t="s">
        <v>16530</v>
      </c>
      <c r="D11338" t="s">
        <v>16530</v>
      </c>
      <c r="E11338" t="s">
        <v>16529</v>
      </c>
    </row>
    <row r="11339" spans="1:5" x14ac:dyDescent="0.25">
      <c r="A11339">
        <v>940</v>
      </c>
      <c r="B11339" t="s">
        <v>16531</v>
      </c>
      <c r="C11339" t="s">
        <v>16532</v>
      </c>
      <c r="D11339" t="s">
        <v>16532</v>
      </c>
      <c r="E11339" t="s">
        <v>16531</v>
      </c>
    </row>
    <row r="11340" spans="1:5" x14ac:dyDescent="0.25">
      <c r="A11340">
        <v>950</v>
      </c>
      <c r="B11340" t="s">
        <v>16533</v>
      </c>
      <c r="C11340" t="s">
        <v>16534</v>
      </c>
      <c r="D11340" t="s">
        <v>16534</v>
      </c>
      <c r="E11340" t="s">
        <v>16533</v>
      </c>
    </row>
    <row r="11341" spans="1:5" x14ac:dyDescent="0.25">
      <c r="A11341">
        <v>2020</v>
      </c>
      <c r="B11341" t="s">
        <v>16535</v>
      </c>
      <c r="C11341" t="s">
        <v>16535</v>
      </c>
      <c r="D11341" t="s">
        <v>16535</v>
      </c>
      <c r="E11341" t="s">
        <v>16535</v>
      </c>
    </row>
    <row r="11342" spans="1:5" x14ac:dyDescent="0.25">
      <c r="A11342">
        <v>2030</v>
      </c>
      <c r="B11342" t="s">
        <v>16536</v>
      </c>
      <c r="C11342" t="s">
        <v>16536</v>
      </c>
      <c r="D11342" t="s">
        <v>16536</v>
      </c>
      <c r="E11342" t="s">
        <v>16536</v>
      </c>
    </row>
    <row r="11343" spans="1:5" x14ac:dyDescent="0.25">
      <c r="A11343">
        <v>2040</v>
      </c>
      <c r="B11343" t="s">
        <v>16537</v>
      </c>
      <c r="C11343" t="s">
        <v>16537</v>
      </c>
      <c r="D11343" t="s">
        <v>16537</v>
      </c>
      <c r="E11343" t="s">
        <v>16537</v>
      </c>
    </row>
    <row r="11344" spans="1:5" x14ac:dyDescent="0.25">
      <c r="A11344">
        <v>2050</v>
      </c>
      <c r="B11344" t="s">
        <v>16538</v>
      </c>
      <c r="C11344" t="s">
        <v>16538</v>
      </c>
      <c r="D11344" t="s">
        <v>16538</v>
      </c>
      <c r="E11344" t="s">
        <v>16538</v>
      </c>
    </row>
    <row r="11345" spans="1:5" x14ac:dyDescent="0.25">
      <c r="A11345">
        <v>3010</v>
      </c>
      <c r="B11345" t="s">
        <v>16539</v>
      </c>
      <c r="C11345" t="s">
        <v>16539</v>
      </c>
      <c r="D11345" t="s">
        <v>16539</v>
      </c>
      <c r="E11345" t="s">
        <v>16539</v>
      </c>
    </row>
    <row r="11346" spans="1:5" x14ac:dyDescent="0.25">
      <c r="A11346">
        <v>3020</v>
      </c>
      <c r="B11346" t="s">
        <v>16540</v>
      </c>
      <c r="C11346" t="s">
        <v>16540</v>
      </c>
      <c r="D11346" t="s">
        <v>16540</v>
      </c>
      <c r="E11346" t="s">
        <v>16540</v>
      </c>
    </row>
    <row r="11347" spans="1:5" x14ac:dyDescent="0.25">
      <c r="A11347">
        <v>3030</v>
      </c>
      <c r="B11347" t="s">
        <v>16541</v>
      </c>
      <c r="C11347" t="s">
        <v>16541</v>
      </c>
      <c r="D11347" t="s">
        <v>16541</v>
      </c>
      <c r="E11347" t="s">
        <v>16541</v>
      </c>
    </row>
    <row r="11348" spans="1:5" x14ac:dyDescent="0.25">
      <c r="A11348">
        <v>3040</v>
      </c>
      <c r="B11348" t="s">
        <v>16542</v>
      </c>
      <c r="C11348" t="s">
        <v>16542</v>
      </c>
      <c r="D11348" t="s">
        <v>16542</v>
      </c>
      <c r="E11348" t="s">
        <v>16542</v>
      </c>
    </row>
    <row r="11349" spans="1:5" x14ac:dyDescent="0.25">
      <c r="A11349">
        <v>3110</v>
      </c>
      <c r="B11349" t="s">
        <v>16543</v>
      </c>
      <c r="C11349" t="s">
        <v>16544</v>
      </c>
      <c r="D11349" t="s">
        <v>16544</v>
      </c>
      <c r="E11349" t="s">
        <v>16543</v>
      </c>
    </row>
    <row r="11350" spans="1:5" x14ac:dyDescent="0.25">
      <c r="A11350">
        <v>5001</v>
      </c>
      <c r="B11350" t="s">
        <v>16545</v>
      </c>
      <c r="C11350" t="s">
        <v>16545</v>
      </c>
      <c r="D11350" t="s">
        <v>16545</v>
      </c>
      <c r="E11350" t="s">
        <v>16545</v>
      </c>
    </row>
    <row r="11351" spans="1:5" x14ac:dyDescent="0.25">
      <c r="A11351">
        <v>5002</v>
      </c>
      <c r="B11351" t="s">
        <v>16546</v>
      </c>
      <c r="C11351" t="s">
        <v>16546</v>
      </c>
      <c r="D11351" t="s">
        <v>16546</v>
      </c>
      <c r="E11351" t="s">
        <v>16546</v>
      </c>
    </row>
    <row r="11352" spans="1:5" x14ac:dyDescent="0.25">
      <c r="A11352">
        <v>5009</v>
      </c>
      <c r="B11352" t="s">
        <v>16547</v>
      </c>
      <c r="C11352" t="s">
        <v>16547</v>
      </c>
      <c r="D11352" t="s">
        <v>16547</v>
      </c>
      <c r="E11352" t="s">
        <v>16547</v>
      </c>
    </row>
    <row r="11353" spans="1:5" x14ac:dyDescent="0.25">
      <c r="A11353">
        <v>5011</v>
      </c>
      <c r="B11353" t="s">
        <v>16548</v>
      </c>
      <c r="C11353" t="s">
        <v>16548</v>
      </c>
      <c r="D11353" t="s">
        <v>16548</v>
      </c>
      <c r="E11353" t="s">
        <v>16548</v>
      </c>
    </row>
    <row r="11354" spans="1:5" x14ac:dyDescent="0.25">
      <c r="A11354">
        <v>5016</v>
      </c>
      <c r="B11354" t="s">
        <v>16549</v>
      </c>
      <c r="C11354" t="s">
        <v>16549</v>
      </c>
      <c r="D11354" t="s">
        <v>16549</v>
      </c>
      <c r="E11354" t="s">
        <v>16549</v>
      </c>
    </row>
    <row r="11355" spans="1:5" x14ac:dyDescent="0.25">
      <c r="A11355">
        <v>5030</v>
      </c>
      <c r="B11355" t="s">
        <v>16550</v>
      </c>
      <c r="C11355" t="s">
        <v>16550</v>
      </c>
      <c r="D11355" t="s">
        <v>16550</v>
      </c>
      <c r="E11355" t="s">
        <v>16550</v>
      </c>
    </row>
    <row r="11356" spans="1:5" x14ac:dyDescent="0.25">
      <c r="A11356">
        <v>5031</v>
      </c>
      <c r="B11356" t="s">
        <v>16551</v>
      </c>
      <c r="C11356" t="s">
        <v>16551</v>
      </c>
      <c r="D11356" t="s">
        <v>16551</v>
      </c>
      <c r="E11356" t="s">
        <v>16551</v>
      </c>
    </row>
    <row r="11357" spans="1:5" x14ac:dyDescent="0.25">
      <c r="A11357">
        <v>5033</v>
      </c>
      <c r="B11357" t="s">
        <v>16552</v>
      </c>
      <c r="C11357" t="s">
        <v>16552</v>
      </c>
      <c r="D11357" t="s">
        <v>16552</v>
      </c>
      <c r="E11357" t="s">
        <v>16552</v>
      </c>
    </row>
    <row r="11358" spans="1:5" x14ac:dyDescent="0.25">
      <c r="A11358">
        <v>5034</v>
      </c>
      <c r="B11358" t="s">
        <v>16553</v>
      </c>
      <c r="C11358" t="s">
        <v>16553</v>
      </c>
      <c r="D11358" t="s">
        <v>16553</v>
      </c>
      <c r="E11358" t="s">
        <v>16553</v>
      </c>
    </row>
    <row r="11359" spans="1:5" x14ac:dyDescent="0.25">
      <c r="A11359">
        <v>5035</v>
      </c>
      <c r="B11359" t="s">
        <v>16554</v>
      </c>
      <c r="C11359" t="s">
        <v>16554</v>
      </c>
      <c r="D11359" t="s">
        <v>16554</v>
      </c>
      <c r="E11359" t="s">
        <v>16554</v>
      </c>
    </row>
    <row r="11360" spans="1:5" x14ac:dyDescent="0.25">
      <c r="A11360">
        <v>5160</v>
      </c>
      <c r="B11360" t="s">
        <v>16555</v>
      </c>
      <c r="C11360" t="s">
        <v>16555</v>
      </c>
      <c r="D11360" t="s">
        <v>16555</v>
      </c>
      <c r="E11360" t="s">
        <v>16555</v>
      </c>
    </row>
    <row r="11361" spans="1:5" x14ac:dyDescent="0.25">
      <c r="A11361">
        <v>5330</v>
      </c>
      <c r="B11361" t="s">
        <v>16556</v>
      </c>
      <c r="C11361" t="s">
        <v>16556</v>
      </c>
      <c r="D11361" t="s">
        <v>16556</v>
      </c>
      <c r="E11361" t="s">
        <v>16556</v>
      </c>
    </row>
    <row r="11362" spans="1:5" x14ac:dyDescent="0.25">
      <c r="A11362">
        <v>602100</v>
      </c>
      <c r="B11362" t="s">
        <v>16557</v>
      </c>
      <c r="C11362" t="s">
        <v>16558</v>
      </c>
      <c r="D11362" t="s">
        <v>16558</v>
      </c>
      <c r="E11362" t="s">
        <v>16557</v>
      </c>
    </row>
    <row r="11363" spans="1:5" x14ac:dyDescent="0.25">
      <c r="A11363">
        <v>603300</v>
      </c>
      <c r="B11363" t="s">
        <v>16559</v>
      </c>
      <c r="C11363" t="s">
        <v>16558</v>
      </c>
      <c r="D11363" t="s">
        <v>16558</v>
      </c>
      <c r="E11363" t="s">
        <v>16559</v>
      </c>
    </row>
    <row r="11364" spans="1:5" x14ac:dyDescent="0.25">
      <c r="A11364">
        <v>906300</v>
      </c>
      <c r="B11364" t="s">
        <v>16560</v>
      </c>
      <c r="C11364" t="s">
        <v>16561</v>
      </c>
      <c r="D11364" t="s">
        <v>16561</v>
      </c>
      <c r="E11364" t="s">
        <v>16560</v>
      </c>
    </row>
    <row r="11365" spans="1:5" x14ac:dyDescent="0.25">
      <c r="A11365">
        <v>1202100</v>
      </c>
      <c r="B11365" t="s">
        <v>16562</v>
      </c>
      <c r="C11365" t="s">
        <v>16563</v>
      </c>
      <c r="D11365" t="s">
        <v>16563</v>
      </c>
      <c r="E11365" t="s">
        <v>16562</v>
      </c>
    </row>
    <row r="11366" spans="1:5" x14ac:dyDescent="0.25">
      <c r="A11366">
        <v>904100</v>
      </c>
      <c r="B11366" t="s">
        <v>16564</v>
      </c>
      <c r="C11366" t="s">
        <v>16565</v>
      </c>
      <c r="D11366" t="s">
        <v>16565</v>
      </c>
      <c r="E11366" t="s">
        <v>16564</v>
      </c>
    </row>
    <row r="11367" spans="1:5" x14ac:dyDescent="0.25">
      <c r="A11367">
        <v>5015</v>
      </c>
      <c r="B11367" t="s">
        <v>16566</v>
      </c>
      <c r="C11367" t="s">
        <v>16566</v>
      </c>
      <c r="D11367" t="s">
        <v>16566</v>
      </c>
      <c r="E11367" t="s">
        <v>16566</v>
      </c>
    </row>
    <row r="11368" spans="1:5" x14ac:dyDescent="0.25">
      <c r="A11368">
        <v>5018</v>
      </c>
      <c r="B11368" t="s">
        <v>16567</v>
      </c>
      <c r="C11368" t="s">
        <v>16568</v>
      </c>
      <c r="D11368" t="s">
        <v>16568</v>
      </c>
      <c r="E11368" t="s">
        <v>16567</v>
      </c>
    </row>
    <row r="11369" spans="1:5" x14ac:dyDescent="0.25">
      <c r="A11369">
        <v>5031</v>
      </c>
      <c r="B11369" t="s">
        <v>16569</v>
      </c>
      <c r="C11369" t="s">
        <v>16569</v>
      </c>
      <c r="D11369" t="s">
        <v>16569</v>
      </c>
      <c r="E11369" t="s">
        <v>16569</v>
      </c>
    </row>
    <row r="11370" spans="1:5" x14ac:dyDescent="0.25">
      <c r="A11370">
        <v>5032</v>
      </c>
      <c r="B11370" t="s">
        <v>16570</v>
      </c>
      <c r="C11370" t="s">
        <v>16570</v>
      </c>
      <c r="D11370" t="s">
        <v>16570</v>
      </c>
      <c r="E11370" t="s">
        <v>16570</v>
      </c>
    </row>
    <row r="11371" spans="1:5" x14ac:dyDescent="0.25">
      <c r="A11371">
        <v>5036</v>
      </c>
      <c r="B11371" t="s">
        <v>16571</v>
      </c>
      <c r="C11371" t="s">
        <v>16571</v>
      </c>
      <c r="D11371" t="s">
        <v>16571</v>
      </c>
      <c r="E11371" t="s">
        <v>16571</v>
      </c>
    </row>
    <row r="11372" spans="1:5" x14ac:dyDescent="0.25">
      <c r="A11372">
        <v>5160</v>
      </c>
      <c r="B11372" t="s">
        <v>16572</v>
      </c>
      <c r="C11372" t="s">
        <v>16572</v>
      </c>
      <c r="D11372" t="s">
        <v>16572</v>
      </c>
      <c r="E11372" t="s">
        <v>16572</v>
      </c>
    </row>
    <row r="11373" spans="1:5" x14ac:dyDescent="0.25">
      <c r="A11373">
        <v>5310</v>
      </c>
      <c r="B11373" t="s">
        <v>16573</v>
      </c>
      <c r="C11373" t="s">
        <v>16573</v>
      </c>
      <c r="D11373" t="s">
        <v>16573</v>
      </c>
      <c r="E11373" t="s">
        <v>16573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14965</v>
      </c>
      <c r="B1" t="s">
        <v>14966</v>
      </c>
    </row>
    <row r="2" spans="1:2" x14ac:dyDescent="0.25">
      <c r="A2" t="s">
        <v>14967</v>
      </c>
      <c r="B2" t="s">
        <v>14966</v>
      </c>
    </row>
    <row r="3" spans="1:2" x14ac:dyDescent="0.25">
      <c r="A3" t="s">
        <v>14968</v>
      </c>
      <c r="B3" t="s">
        <v>14966</v>
      </c>
    </row>
    <row r="4" spans="1:2" x14ac:dyDescent="0.25">
      <c r="A4" t="s">
        <v>14969</v>
      </c>
      <c r="B4" t="s">
        <v>14966</v>
      </c>
    </row>
    <row r="5" spans="1:2" x14ac:dyDescent="0.25">
      <c r="A5" t="s">
        <v>14970</v>
      </c>
      <c r="B5" t="s">
        <v>14966</v>
      </c>
    </row>
    <row r="6" spans="1:2" x14ac:dyDescent="0.25">
      <c r="A6" t="s">
        <v>14971</v>
      </c>
      <c r="B6" t="s">
        <v>14966</v>
      </c>
    </row>
    <row r="7" spans="1:2" x14ac:dyDescent="0.25">
      <c r="A7" t="s">
        <v>14972</v>
      </c>
      <c r="B7" t="s">
        <v>14966</v>
      </c>
    </row>
    <row r="8" spans="1:2" x14ac:dyDescent="0.25">
      <c r="A8" t="s">
        <v>14973</v>
      </c>
      <c r="B8" t="s">
        <v>14966</v>
      </c>
    </row>
    <row r="9" spans="1:2" x14ac:dyDescent="0.25">
      <c r="A9" t="s">
        <v>125</v>
      </c>
      <c r="B9" t="s">
        <v>14966</v>
      </c>
    </row>
    <row r="10" spans="1:2" x14ac:dyDescent="0.25">
      <c r="A10" t="s">
        <v>52</v>
      </c>
      <c r="B10" t="s">
        <v>14966</v>
      </c>
    </row>
    <row r="11" spans="1:2" x14ac:dyDescent="0.25">
      <c r="A11" t="s">
        <v>103</v>
      </c>
      <c r="B11" t="s">
        <v>14966</v>
      </c>
    </row>
    <row r="12" spans="1:2" x14ac:dyDescent="0.25">
      <c r="A12" t="s">
        <v>14974</v>
      </c>
      <c r="B12" t="s">
        <v>14966</v>
      </c>
    </row>
    <row r="13" spans="1:2" x14ac:dyDescent="0.25">
      <c r="A13" t="s">
        <v>101</v>
      </c>
      <c r="B13" t="s">
        <v>14966</v>
      </c>
    </row>
    <row r="14" spans="1:2" x14ac:dyDescent="0.25">
      <c r="A14" t="s">
        <v>139</v>
      </c>
      <c r="B14" t="s">
        <v>14966</v>
      </c>
    </row>
    <row r="15" spans="1:2" x14ac:dyDescent="0.25">
      <c r="A15" t="s">
        <v>141</v>
      </c>
      <c r="B15" t="s">
        <v>14966</v>
      </c>
    </row>
    <row r="16" spans="1:2" x14ac:dyDescent="0.25">
      <c r="A16" t="s">
        <v>133</v>
      </c>
      <c r="B16" t="s">
        <v>14966</v>
      </c>
    </row>
    <row r="17" spans="1:2" x14ac:dyDescent="0.25">
      <c r="A17" t="s">
        <v>93</v>
      </c>
      <c r="B17" t="s">
        <v>14966</v>
      </c>
    </row>
    <row r="18" spans="1:2" x14ac:dyDescent="0.25">
      <c r="A18" t="s">
        <v>183</v>
      </c>
      <c r="B18" t="s">
        <v>14966</v>
      </c>
    </row>
    <row r="19" spans="1:2" x14ac:dyDescent="0.25">
      <c r="A19" t="s">
        <v>14975</v>
      </c>
      <c r="B19" t="s">
        <v>14966</v>
      </c>
    </row>
    <row r="20" spans="1:2" x14ac:dyDescent="0.25">
      <c r="A20" t="s">
        <v>258</v>
      </c>
      <c r="B20" t="s">
        <v>14966</v>
      </c>
    </row>
    <row r="21" spans="1:2" x14ac:dyDescent="0.25">
      <c r="A21" t="s">
        <v>50</v>
      </c>
      <c r="B21" t="s">
        <v>14966</v>
      </c>
    </row>
    <row r="22" spans="1:2" x14ac:dyDescent="0.25">
      <c r="A22" t="s">
        <v>14976</v>
      </c>
      <c r="B22" t="s">
        <v>14966</v>
      </c>
    </row>
    <row r="23" spans="1:2" x14ac:dyDescent="0.25">
      <c r="A23" t="s">
        <v>14977</v>
      </c>
      <c r="B23" t="s">
        <v>14966</v>
      </c>
    </row>
    <row r="24" spans="1:2" x14ac:dyDescent="0.25">
      <c r="A24" t="s">
        <v>89</v>
      </c>
      <c r="B24" t="s">
        <v>14966</v>
      </c>
    </row>
    <row r="25" spans="1:2" x14ac:dyDescent="0.25">
      <c r="A25" t="s">
        <v>14978</v>
      </c>
      <c r="B25" t="s">
        <v>14966</v>
      </c>
    </row>
    <row r="26" spans="1:2" x14ac:dyDescent="0.25">
      <c r="A26" t="s">
        <v>80</v>
      </c>
      <c r="B26" t="s">
        <v>14966</v>
      </c>
    </row>
    <row r="27" spans="1:2" x14ac:dyDescent="0.25">
      <c r="A27" t="s">
        <v>126</v>
      </c>
      <c r="B27" t="s">
        <v>14966</v>
      </c>
    </row>
    <row r="28" spans="1:2" x14ac:dyDescent="0.25">
      <c r="A28" t="s">
        <v>47</v>
      </c>
      <c r="B28" t="s">
        <v>14966</v>
      </c>
    </row>
    <row r="29" spans="1:2" x14ac:dyDescent="0.25">
      <c r="A29" t="s">
        <v>146</v>
      </c>
      <c r="B29" t="s">
        <v>14966</v>
      </c>
    </row>
    <row r="30" spans="1:2" x14ac:dyDescent="0.25">
      <c r="A30" t="s">
        <v>180</v>
      </c>
      <c r="B30" t="s">
        <v>14966</v>
      </c>
    </row>
    <row r="31" spans="1:2" x14ac:dyDescent="0.25">
      <c r="A31" t="s">
        <v>14979</v>
      </c>
      <c r="B31" t="s">
        <v>14966</v>
      </c>
    </row>
    <row r="33" spans="1:2" x14ac:dyDescent="0.25">
      <c r="A33" s="7" t="s">
        <v>14980</v>
      </c>
      <c r="B33" t="s">
        <v>14981</v>
      </c>
    </row>
    <row r="34" spans="1:2" x14ac:dyDescent="0.25">
      <c r="A34" s="7" t="s">
        <v>14982</v>
      </c>
      <c r="B34" t="s">
        <v>14981</v>
      </c>
    </row>
    <row r="35" spans="1:2" x14ac:dyDescent="0.25">
      <c r="A35" s="7" t="s">
        <v>14983</v>
      </c>
      <c r="B35" t="s">
        <v>14981</v>
      </c>
    </row>
    <row r="36" spans="1:2" x14ac:dyDescent="0.25">
      <c r="A36" s="7" t="s">
        <v>14984</v>
      </c>
      <c r="B36" t="s">
        <v>14981</v>
      </c>
    </row>
    <row r="37" spans="1:2" x14ac:dyDescent="0.25">
      <c r="A37" s="7" t="s">
        <v>14985</v>
      </c>
      <c r="B37" t="s">
        <v>14981</v>
      </c>
    </row>
    <row r="38" spans="1:2" x14ac:dyDescent="0.25">
      <c r="A38" s="7" t="s">
        <v>14986</v>
      </c>
      <c r="B38" t="s">
        <v>14981</v>
      </c>
    </row>
    <row r="39" spans="1:2" x14ac:dyDescent="0.25">
      <c r="A39" s="7" t="s">
        <v>14987</v>
      </c>
      <c r="B39" t="s">
        <v>14981</v>
      </c>
    </row>
    <row r="40" spans="1:2" x14ac:dyDescent="0.25">
      <c r="A40" s="7" t="s">
        <v>14988</v>
      </c>
      <c r="B40" t="s">
        <v>14981</v>
      </c>
    </row>
    <row r="41" spans="1:2" x14ac:dyDescent="0.25">
      <c r="A41" s="7" t="s">
        <v>14989</v>
      </c>
      <c r="B41" t="s">
        <v>14981</v>
      </c>
    </row>
    <row r="42" spans="1:2" x14ac:dyDescent="0.25">
      <c r="A42" s="7" t="s">
        <v>14990</v>
      </c>
      <c r="B42" t="s">
        <v>14981</v>
      </c>
    </row>
    <row r="43" spans="1:2" x14ac:dyDescent="0.25">
      <c r="A43" s="7" t="s">
        <v>14991</v>
      </c>
      <c r="B43" t="s">
        <v>14981</v>
      </c>
    </row>
    <row r="44" spans="1:2" x14ac:dyDescent="0.25">
      <c r="A44" s="7" t="s">
        <v>14992</v>
      </c>
      <c r="B44" t="s">
        <v>14981</v>
      </c>
    </row>
    <row r="45" spans="1:2" x14ac:dyDescent="0.25">
      <c r="A45" s="7" t="s">
        <v>14993</v>
      </c>
      <c r="B45" t="s">
        <v>14981</v>
      </c>
    </row>
    <row r="46" spans="1:2" x14ac:dyDescent="0.25">
      <c r="A46" s="7" t="s">
        <v>14994</v>
      </c>
      <c r="B46" t="s">
        <v>14981</v>
      </c>
    </row>
    <row r="47" spans="1:2" x14ac:dyDescent="0.25">
      <c r="A47" s="7" t="s">
        <v>14995</v>
      </c>
      <c r="B47" t="s">
        <v>14981</v>
      </c>
    </row>
    <row r="48" spans="1:2" x14ac:dyDescent="0.25">
      <c r="A48" s="7" t="s">
        <v>14996</v>
      </c>
      <c r="B48" t="s">
        <v>14981</v>
      </c>
    </row>
    <row r="49" spans="1:2" x14ac:dyDescent="0.25">
      <c r="A49" s="7" t="s">
        <v>14997</v>
      </c>
      <c r="B49" t="s">
        <v>14981</v>
      </c>
    </row>
    <row r="50" spans="1:2" x14ac:dyDescent="0.25">
      <c r="A50" s="7" t="s">
        <v>14998</v>
      </c>
      <c r="B50" t="s">
        <v>14981</v>
      </c>
    </row>
    <row r="51" spans="1:2" x14ac:dyDescent="0.25">
      <c r="A51" s="7" t="s">
        <v>14999</v>
      </c>
      <c r="B51" t="s">
        <v>14981</v>
      </c>
    </row>
    <row r="52" spans="1:2" x14ac:dyDescent="0.25">
      <c r="A52" s="7" t="s">
        <v>15000</v>
      </c>
      <c r="B52" t="s">
        <v>14981</v>
      </c>
    </row>
    <row r="53" spans="1:2" x14ac:dyDescent="0.25">
      <c r="A53" s="7" t="s">
        <v>15001</v>
      </c>
      <c r="B53" t="s">
        <v>14981</v>
      </c>
    </row>
    <row r="54" spans="1:2" x14ac:dyDescent="0.25">
      <c r="A54" s="8" t="s">
        <v>15002</v>
      </c>
      <c r="B54" t="s">
        <v>14981</v>
      </c>
    </row>
    <row r="55" spans="1:2" x14ac:dyDescent="0.25">
      <c r="A55" s="8" t="s">
        <v>15003</v>
      </c>
      <c r="B55" t="s">
        <v>14981</v>
      </c>
    </row>
    <row r="56" spans="1:2" x14ac:dyDescent="0.25">
      <c r="A56" s="8" t="s">
        <v>15004</v>
      </c>
      <c r="B56" t="s">
        <v>14981</v>
      </c>
    </row>
    <row r="57" spans="1:2" x14ac:dyDescent="0.25">
      <c r="A57" s="8" t="s">
        <v>15005</v>
      </c>
      <c r="B57" t="s">
        <v>14981</v>
      </c>
    </row>
    <row r="58" spans="1:2" x14ac:dyDescent="0.25">
      <c r="A58" s="8" t="s">
        <v>15006</v>
      </c>
      <c r="B58" t="s">
        <v>14981</v>
      </c>
    </row>
    <row r="59" spans="1:2" x14ac:dyDescent="0.25">
      <c r="A59" s="8" t="s">
        <v>15007</v>
      </c>
      <c r="B59" t="s">
        <v>14981</v>
      </c>
    </row>
    <row r="60" spans="1:2" x14ac:dyDescent="0.25">
      <c r="A60" s="7" t="s">
        <v>15008</v>
      </c>
      <c r="B60" t="s">
        <v>14981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00A87D2-AD9E-41CA-8802-21F60E6C1C6B}"/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Tabelle5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eike-kristian.ahlers@jermi.de</cp:lastModifiedBy>
  <cp:revision/>
  <dcterms:created xsi:type="dcterms:W3CDTF">2021-08-06T13:08:59Z</dcterms:created>
  <dcterms:modified xsi:type="dcterms:W3CDTF">2021-11-15T13:23:59Z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